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yagmur.acik\Desktop\GDZ_Web Sayfa\raporlar\2023 tablo 4\"/>
    </mc:Choice>
  </mc:AlternateContent>
  <bookViews>
    <workbookView xWindow="0" yWindow="0" windowWidth="23040" windowHeight="9204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C25" i="198"/>
  <c r="K25" i="198"/>
  <c r="I25" i="198"/>
  <c r="G25" i="198"/>
  <c r="O25" i="198"/>
  <c r="E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O25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<sst xmlns="http://schemas.openxmlformats.org/spreadsheetml/2006/main" count="89395" uniqueCount="21296">
  <si>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</si>
  <si>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</si>
  <si>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</si>
  <si>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</si>
  <si>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</si>
  <si>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</si>
  <si>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</si>
  <si>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</si>
  <si>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</si>
  <si>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</si>
  <si>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</si>
  <si>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</si>
  <si>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</si>
  <si>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</si>
  <si>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</si>
  <si>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</si>
  <si>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</si>
  <si>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</si>
  <si>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</si>
  <si>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</si>
  <si>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</si>
  <si>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</si>
  <si>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</si>
  <si>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</si>
  <si>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</si>
  <si>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</si>
  <si>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</si>
  <si>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</si>
  <si>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</si>
  <si>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</si>
  <si>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</si>
  <si>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</si>
  <si>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</si>
  <si>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</si>
  <si>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</si>
  <si>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</si>
  <si>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</si>
  <si>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</si>
  <si>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</si>
  <si>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</si>
  <si>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</si>
  <si>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</si>
  <si>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</si>
  <si>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</si>
  <si>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</si>
  <si>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</si>
  <si>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</si>
  <si>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</si>
  <si>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</si>
  <si>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</si>
  <si>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</si>
  <si>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</si>
  <si>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</si>
  <si>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</si>
  <si>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</si>
  <si>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</si>
  <si>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</si>
  <si>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</si>
  <si>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</si>
  <si>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</si>
  <si>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</si>
  <si>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</si>
  <si>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</si>
  <si>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</si>
  <si>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</si>
  <si>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</si>
  <si>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</si>
  <si>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</si>
  <si>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</si>
  <si>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</si>
  <si>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</si>
  <si>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</si>
  <si>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</si>
  <si>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</si>
  <si>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</si>
  <si>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</si>
  <si>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</si>
  <si>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</si>
  <si>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</si>
  <si>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</si>
  <si>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</si>
  <si>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</si>
  <si>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</si>
  <si>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</si>
  <si>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</si>
  <si>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</si>
  <si>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</si>
  <si>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</si>
  <si>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</si>
  <si>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</si>
  <si>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</si>
  <si>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</si>
  <si>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</si>
  <si>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</si>
  <si>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</si>
  <si>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</si>
  <si>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</si>
  <si>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</si>
  <si>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</si>
  <si>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</si>
  <si>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</si>
  <si>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</si>
  <si>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</si>
  <si>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</si>
  <si>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</si>
  <si>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</si>
  <si>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</si>
  <si>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</si>
  <si>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</si>
  <si>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</si>
  <si>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</si>
  <si>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</si>
  <si>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</si>
  <si>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</si>
  <si>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</si>
  <si>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</si>
  <si>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</si>
  <si>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</si>
  <si>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</si>
  <si>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</si>
  <si>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</si>
  <si>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</si>
  <si>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</si>
  <si>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</si>
  <si>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</si>
  <si>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</si>
  <si>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</si>
  <si>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</si>
  <si>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</si>
  <si>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</si>
  <si>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</si>
  <si>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</si>
  <si>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Dağıtım Transformatörü</t>
  </si>
  <si>
    <t>K-1540 35-04-K01540_35-04-K01540_2356760</t>
  </si>
  <si>
    <t>Şebeke Bakım Çalışması</t>
  </si>
  <si>
    <t>Dağıtım-AG</t>
  </si>
  <si>
    <t>Uzun</t>
  </si>
  <si>
    <t>Şebeke işletmecisi</t>
  </si>
  <si>
    <t>Bildirimli</t>
  </si>
  <si>
    <t>21.03.2023 10:36:54</t>
  </si>
  <si>
    <t>21.03.2023 11:26:09</t>
  </si>
  <si>
    <t>Saha Dağıtım Kutusu (SDK)</t>
  </si>
  <si>
    <t>K-1634 35-01-K01634_B B4_5866878</t>
  </si>
  <si>
    <t>AG Box / Sdk Giriş Sigorta Atığı</t>
  </si>
  <si>
    <t>Bildirimsiz</t>
  </si>
  <si>
    <t>21.03.2023 10:59:45</t>
  </si>
  <si>
    <t>21.03.2023 13:21:01</t>
  </si>
  <si>
    <t>OG Fideri</t>
  </si>
  <si>
    <t>ALAŞEHİR TR-57 45-73-M00057_TR-64 M02_81564815</t>
  </si>
  <si>
    <t>OG Fider Açması</t>
  </si>
  <si>
    <t>Dağıtım-OG</t>
  </si>
  <si>
    <t>21.03.2023 11:16:02</t>
  </si>
  <si>
    <t>21.03.2023 11:31:02</t>
  </si>
  <si>
    <t>Kullanıcı Bağlantı Hattı</t>
  </si>
  <si>
    <t>KAVAKLIDERE TR-13 45-73-M01030_945664731_945664731</t>
  </si>
  <si>
    <t>AG Havai Branşman Arızası</t>
  </si>
  <si>
    <t>21.03.2023 11:23:04</t>
  </si>
  <si>
    <t>21.03.2023 15:59:09</t>
  </si>
  <si>
    <t>M-234 35-02-M00234_914539798_914539798</t>
  </si>
  <si>
    <t>Üçüncü Şahısların Vermiş Olduğu Hasarlar</t>
  </si>
  <si>
    <t>21.03.2023 11:28:22</t>
  </si>
  <si>
    <t>21.03.2023 14:48:27</t>
  </si>
  <si>
    <t>AG Fideri</t>
  </si>
  <si>
    <t>KESİKKÖY TR-2 35-28-M00334_D_56359173_56359173</t>
  </si>
  <si>
    <t>21.03.2023 11:00:08</t>
  </si>
  <si>
    <t>21.03.2023 12:15:12</t>
  </si>
  <si>
    <t>DM</t>
  </si>
  <si>
    <t>KARABURUN İM 35-21-A00001_KÜÇÜKBAHÇE L05_2314244</t>
  </si>
  <si>
    <t>Müteahhit Çalışması</t>
  </si>
  <si>
    <t>21.03.2023 11:00:20</t>
  </si>
  <si>
    <t>21.03.2023 13:29:17</t>
  </si>
  <si>
    <t>K-660 35-04-K00660_35-04-K00660_2369081</t>
  </si>
  <si>
    <t>21.03.2023 11:40:08</t>
  </si>
  <si>
    <t>21.03.2023 12:21:59</t>
  </si>
  <si>
    <t>K-3683 35-01-K03683_35-01-K03683_2374752</t>
  </si>
  <si>
    <t>21.03.2023 11:48:52</t>
  </si>
  <si>
    <t>21.03.2023 12:28:17</t>
  </si>
  <si>
    <t>ÇAPAK TR-1 35-26-M00425_956633397_956633397</t>
  </si>
  <si>
    <t>21.03.2023 11:49:41</t>
  </si>
  <si>
    <t>21.03.2023 12:42:51</t>
  </si>
  <si>
    <t>TR-1805 35-28-M00565_A_91336108_91336108</t>
  </si>
  <si>
    <t>Plansız Kesinti / Müdahale</t>
  </si>
  <si>
    <t>21.03.2023 11:57:26</t>
  </si>
  <si>
    <t>21.03.2023 13:01:02</t>
  </si>
  <si>
    <t>KÖK</t>
  </si>
  <si>
    <t>EYNEZ KÖK 45-82-M00158_EYNEZ M04_72199497</t>
  </si>
  <si>
    <t>OG İzolatör Arızası</t>
  </si>
  <si>
    <t>21.03.2023 12:01:43</t>
  </si>
  <si>
    <t>21.03.2023 22:58:00</t>
  </si>
  <si>
    <t>ULUKENT DM-1/16 35-28-M00069_ESKİ KARŞIYAKA M06_66552813</t>
  </si>
  <si>
    <t>21.03.2023 12:10:58</t>
  </si>
  <si>
    <t>21.03.2023 12:58:03</t>
  </si>
  <si>
    <t>AKHİSAR İM 45-72-A00001_HatBaşıAyırıcı_53140473 L05_53140473</t>
  </si>
  <si>
    <t>OG Sigorta Atması</t>
  </si>
  <si>
    <t>21.03.2023 12:04:26</t>
  </si>
  <si>
    <t>21.03.2023 13:41:14</t>
  </si>
  <si>
    <t>M-1057 35-02-M01057_913117836_913117836</t>
  </si>
  <si>
    <t>21.03.2023 12:15:31</t>
  </si>
  <si>
    <t>21.03.2023 14:38:33</t>
  </si>
  <si>
    <t>ÜÇPINAR TR-5 45-71-M01536_953217102_953217102</t>
  </si>
  <si>
    <t>21.03.2023 12:30:03</t>
  </si>
  <si>
    <t>21.03.2023 15:49:52</t>
  </si>
  <si>
    <t>BAĞARASI TR-10 KÖK 35-23-M00179_YENİBAĞARASI M05_72143180</t>
  </si>
  <si>
    <t>Manevra</t>
  </si>
  <si>
    <t>21.03.2023 12:29:03</t>
  </si>
  <si>
    <t>21.03.2023 12:57:19</t>
  </si>
  <si>
    <t>TR-1/77 45-72-M00077_TR-1/77A M05_83461225</t>
  </si>
  <si>
    <t>21.03.2023 12:21:38</t>
  </si>
  <si>
    <t>21.03.2023 13:01:44</t>
  </si>
  <si>
    <t>SAİPALTI TR-1 35-21-L00101_B_90961110_90961110</t>
  </si>
  <si>
    <t>AG Pano Kol Sigorta Atığı</t>
  </si>
  <si>
    <t>21.03.2023 12:47:38</t>
  </si>
  <si>
    <t>21.03.2023 18:41:04</t>
  </si>
  <si>
    <t>TM Fideri</t>
  </si>
  <si>
    <t>ALÇUK TM 35-17-A00001_FOÇA-2 M33_2307958</t>
  </si>
  <si>
    <t>21.03.2023 12:53:15</t>
  </si>
  <si>
    <t>21.03.2023 13:38:43</t>
  </si>
  <si>
    <t>K-4239 35-01-K04239_35-01-K04239_65822070</t>
  </si>
  <si>
    <t>21.03.2023 13:01:04</t>
  </si>
  <si>
    <t>21.03.2023 13:37:46</t>
  </si>
  <si>
    <t>SAĞANCI TR-1 35-16-L00264_A_56397782_56397782</t>
  </si>
  <si>
    <t>21.03.2023 13:03:53</t>
  </si>
  <si>
    <t>21.03.2023 14:46:34</t>
  </si>
  <si>
    <t>KÜÇÜKKIRAN TR-1 45-74-M00142_B_91052266_91052266</t>
  </si>
  <si>
    <t>21.03.2023 13:14:30</t>
  </si>
  <si>
    <t>21.03.2023 14:35:22</t>
  </si>
  <si>
    <t>KARABEL KÖK(VİŞNELİ KÖK) 35-26-M01207_VİŞNELİ M04_66051328</t>
  </si>
  <si>
    <t>21.03.2023 13:18:52</t>
  </si>
  <si>
    <t>21.03.2023 13:57:38</t>
  </si>
  <si>
    <t>TR-32 35-19-M00032_956672172_956672172</t>
  </si>
  <si>
    <t>AG Branşman Yeraltı Kablo Arızası</t>
  </si>
  <si>
    <t>21.03.2023 13:24:29</t>
  </si>
  <si>
    <t>21.03.2023 14:14:04</t>
  </si>
  <si>
    <t>K-253 35-01-K00253_C_56366280_56366280</t>
  </si>
  <si>
    <t>21.03.2023 13:31:45</t>
  </si>
  <si>
    <t>21.03.2023 14:23:07</t>
  </si>
  <si>
    <t>K-705 35-02-K00705_D_56374815_56374815</t>
  </si>
  <si>
    <t>AG Hatta Ağaç Kesimi</t>
  </si>
  <si>
    <t>21.03.2023 13:34:44</t>
  </si>
  <si>
    <t>21.03.2023 14:17:53</t>
  </si>
  <si>
    <t>K-3502 35-01-K03502_912290019_912290019</t>
  </si>
  <si>
    <t>21.03.2023 13:35:08</t>
  </si>
  <si>
    <t>21.03.2023 14:37:18</t>
  </si>
  <si>
    <t>METAL İŞLERİ TR-21 35-22-M00121_955276364_955276364</t>
  </si>
  <si>
    <t>AG Box / Sdk Abone Çıkış Sigorta Atığı</t>
  </si>
  <si>
    <t>21.03.2023 13:35:04</t>
  </si>
  <si>
    <t>21.03.2023 14:36:13</t>
  </si>
  <si>
    <t>L-184 35-18-L00184_950457125_950457125</t>
  </si>
  <si>
    <t>21.03.2023 13:39:38</t>
  </si>
  <si>
    <t>21.03.2023 20:30:29</t>
  </si>
  <si>
    <t>K-819 35-01-K00819_35-01-K00819_61138928</t>
  </si>
  <si>
    <t>Trafo Bakım Çalışması</t>
  </si>
  <si>
    <t>21.03.2023 13:44:00</t>
  </si>
  <si>
    <t>21.03.2023 14:30:08</t>
  </si>
  <si>
    <t>OĞLANANASI TR-5 KÖK 35-22-M00092_PANCAR TM (ÇİDEM-2) M04_89600662</t>
  </si>
  <si>
    <t>21.03.2023 13:43:38</t>
  </si>
  <si>
    <t>21.03.2023 14:15:37</t>
  </si>
  <si>
    <t>K-1634 35-01-K01634_B B1_5866974</t>
  </si>
  <si>
    <t>21.03.2023 13:46:22</t>
  </si>
  <si>
    <t>21.03.2023 15:13:49</t>
  </si>
  <si>
    <t>M-516 METAŞ KÖK 35-02-M00516_M-1151 M04_72046090</t>
  </si>
  <si>
    <t>21.03.2023 13:50:01</t>
  </si>
  <si>
    <t>21.03.2023 14:04:00</t>
  </si>
  <si>
    <t>AVDAN TARIMSAL SULAMA KÖK 45-82-M00129_AVDAN TARIMSAL SULAMA TR-1 M01_72199329</t>
  </si>
  <si>
    <t>21.03.2023 13:50:48</t>
  </si>
  <si>
    <t>21.03.2023 22:37:56</t>
  </si>
  <si>
    <t>K-1892 35-07-K01892_912490408_912490408</t>
  </si>
  <si>
    <t>21.03.2023 13:57:10</t>
  </si>
  <si>
    <t>21.03.2023 16:13:05</t>
  </si>
  <si>
    <t>L-388 35-18-L00388_950449907_950449907</t>
  </si>
  <si>
    <t>21.03.2023 14:06:27</t>
  </si>
  <si>
    <t>21.03.2023 16:45:43</t>
  </si>
  <si>
    <t>K-3646 35-01-K03646_912082045_912082045</t>
  </si>
  <si>
    <t>21.03.2023 14:07:17</t>
  </si>
  <si>
    <t>21.03.2023 16:26:04</t>
  </si>
  <si>
    <t>SİYEKLİ KÖK 45-71-M00185_MALDAN M05_72256929</t>
  </si>
  <si>
    <t>OG Ayırıcı Arızası</t>
  </si>
  <si>
    <t>21.03.2023 14:10:07</t>
  </si>
  <si>
    <t>21.03.2023 15:37:26</t>
  </si>
  <si>
    <t>K-3338 35-02-K03338_95000604320_95000604320</t>
  </si>
  <si>
    <t>AG Nötr İletken Kopması</t>
  </si>
  <si>
    <t>21.03.2023 14:14:39</t>
  </si>
  <si>
    <t>21.03.2023 16:40:06</t>
  </si>
  <si>
    <t>ULUKENT DM-4/12 35-28-M00030__75604522_75604522</t>
  </si>
  <si>
    <t>21.03.2023 14:13:09</t>
  </si>
  <si>
    <t>21.03.2023 15:29:53</t>
  </si>
  <si>
    <t>K-1395 35-08-K01395_97626190_97626190</t>
  </si>
  <si>
    <t>21.03.2023 14:28:16</t>
  </si>
  <si>
    <t>21.03.2023 16:21:18</t>
  </si>
  <si>
    <t>K-1676 35-01-K01676_A_56358297_56358297</t>
  </si>
  <si>
    <t>21.03.2023 14:29:04</t>
  </si>
  <si>
    <t>21.03.2023 17:41:41</t>
  </si>
  <si>
    <t>TURGUTLU KAPALI SPOR SALONU ÖZEL TR 45-83-L00461Ö_ L03_2036437</t>
  </si>
  <si>
    <t>21.03.2023 14:34:09</t>
  </si>
  <si>
    <t>21.03.2023 15:49:04</t>
  </si>
  <si>
    <t>SÖĞÜTÖREN TR-2 35-20-L00348_35-20-L00348_2360690</t>
  </si>
  <si>
    <t>AG Termik Açması</t>
  </si>
  <si>
    <t>21.03.2023 14:37:01</t>
  </si>
  <si>
    <t>21.03.2023 15:45:13</t>
  </si>
  <si>
    <t>KADIKÖY TR-1 35-16-M00145_47442085_56394951_56394951</t>
  </si>
  <si>
    <t>21.03.2023 14:43:29</t>
  </si>
  <si>
    <t>21.03.2023 15:42:18</t>
  </si>
  <si>
    <t>K-4649 35-02-K04649_C_56363773_56363773</t>
  </si>
  <si>
    <t>21.03.2023 14:39:30</t>
  </si>
  <si>
    <t>21.03.2023 18:19:04</t>
  </si>
  <si>
    <t>KAREL DM 35-17-M00247_BAZTAŞ DM M05_66441135</t>
  </si>
  <si>
    <t>21.03.2023 14:52:04</t>
  </si>
  <si>
    <t>21.03.2023 14:55:47</t>
  </si>
  <si>
    <t>EROL ERBİL SULAMA TR-5 35-15-L00863_D_56372446_56372446</t>
  </si>
  <si>
    <t>21.03.2023 14:45:02</t>
  </si>
  <si>
    <t>21.03.2023 15:53:38</t>
  </si>
  <si>
    <t>K-1867 35-09-K01867_913594812_913594812</t>
  </si>
  <si>
    <t>AG Direkten Kesme Açma</t>
  </si>
  <si>
    <t>21.03.2023 14:54:43</t>
  </si>
  <si>
    <t>21.03.2023 17:14:23</t>
  </si>
  <si>
    <t>BAĞARASI TR-12 35-23-M00181_E_91357738_91357738</t>
  </si>
  <si>
    <t>21.03.2023 14:55:18</t>
  </si>
  <si>
    <t>21.03.2023 15:57:31</t>
  </si>
  <si>
    <t>L-237 35-14-L00237_956656181_956656181</t>
  </si>
  <si>
    <t>21.03.2023 15:03:14</t>
  </si>
  <si>
    <t>21.03.2023 17:59:44</t>
  </si>
  <si>
    <t>K-3419 35-08-K03419_962547992_962547992</t>
  </si>
  <si>
    <t>21.03.2023 15:00:20</t>
  </si>
  <si>
    <t>21.03.2023 17:19:22</t>
  </si>
  <si>
    <t>PAŞAKÖY KÖK 45-80-M00052_TAŞDİBİ ÇIKIŞI M010_72063859</t>
  </si>
  <si>
    <t>21.03.2023 15:04:10</t>
  </si>
  <si>
    <t>21.03.2023 15:31:16</t>
  </si>
  <si>
    <t>SOMA KÖYLER DM-2 45-82-M00125_KÖYLER 34.5 M08_2035836</t>
  </si>
  <si>
    <t>21.03.2023 09:02:03</t>
  </si>
  <si>
    <t>21.03.2023 15:33:03</t>
  </si>
  <si>
    <t>ALİZE KÖK 35-18-M00059_CANTÜRK MADEN M11_72185033</t>
  </si>
  <si>
    <t>21.03.2023 15:28:15</t>
  </si>
  <si>
    <t>21.03.2023 15:51:24</t>
  </si>
  <si>
    <t>L-114 OVACIK 35-18-L00114_950439220_950439220</t>
  </si>
  <si>
    <t>21.03.2023 15:38:38</t>
  </si>
  <si>
    <t>21.03.2023 23:51:12</t>
  </si>
  <si>
    <t>K-3902 35-03-K03902_B_56363667_56363667</t>
  </si>
  <si>
    <t>21.03.2023 15:37:20</t>
  </si>
  <si>
    <t>21.03.2023 16:43:17</t>
  </si>
  <si>
    <t>K-1241 35-03-K01241_35-03-K01241_41936426</t>
  </si>
  <si>
    <t>21.03.2023 15:44:25</t>
  </si>
  <si>
    <t>21.03.2023 16:34:42</t>
  </si>
  <si>
    <t>ALİ KOYUNCU GRB 35-30-M00198_D_56404478_56404478</t>
  </si>
  <si>
    <t>21.03.2023 15:52:51</t>
  </si>
  <si>
    <t>21.03.2023 17:26:00</t>
  </si>
  <si>
    <t>SALİHLİ TM 45-78-A00004_HatBaşıAyırıcı_53140190 M08_53140190</t>
  </si>
  <si>
    <t>21.03.2023 16:02:17</t>
  </si>
  <si>
    <t>21.03.2023 17:57:03</t>
  </si>
  <si>
    <t>HALIKÖY TR-1 35-32-L00031_DIREK TIPI TRAFO HUCRESI H01_2045052</t>
  </si>
  <si>
    <t>OG Kademe Ayarı</t>
  </si>
  <si>
    <t>21.03.2023 16:06:26</t>
  </si>
  <si>
    <t>21.03.2023 16:54:20</t>
  </si>
  <si>
    <t>HALITLI TR-1 45-71-M01503_A_56395544_56395544</t>
  </si>
  <si>
    <t>21.03.2023 16:14:10</t>
  </si>
  <si>
    <t>21.03.2023 17:43:46</t>
  </si>
  <si>
    <t>ŞEYHDAVUTLAR TR-1 45-79-M00123_A_91327485_91327485</t>
  </si>
  <si>
    <t>21.03.2023 16:18:47</t>
  </si>
  <si>
    <t>21.03.2023 20:04:51</t>
  </si>
  <si>
    <t>SOMA A SANTRALİ İM/DM 45-82-A00001_IŞIKLAR-1 M05_2324956</t>
  </si>
  <si>
    <t>21.03.2023 16:24:27</t>
  </si>
  <si>
    <t>21.03.2023 17:02:13</t>
  </si>
  <si>
    <t>SOMA A SANTRALİ İM/DM 45-82-A00001_İM 34.5 ÇIKIŞ M01_2324951</t>
  </si>
  <si>
    <t>21.03.2023 16:24:51</t>
  </si>
  <si>
    <t>21.03.2023 17:02:52</t>
  </si>
  <si>
    <t>SOMA A SANTRALİ İM/DM 45-82-A00001_KIRKAĞAÇ L15_2324961</t>
  </si>
  <si>
    <t>21.03.2023 16:24:54</t>
  </si>
  <si>
    <t>21.03.2023 17:05:00</t>
  </si>
  <si>
    <t>DM-14/16 45-71-M00397_A_56397529_56397529</t>
  </si>
  <si>
    <t>21.03.2023 16:27:02</t>
  </si>
  <si>
    <t>21.03.2023 17:27:18</t>
  </si>
  <si>
    <t>K-4277 35-02-K04277_35-02-K04277_2371374</t>
  </si>
  <si>
    <t>21.03.2023 16:32:07</t>
  </si>
  <si>
    <t>21.03.2023 17:15:51</t>
  </si>
  <si>
    <t>TR-3 (M-703) 35-30-M00703_95002592785_95002592785</t>
  </si>
  <si>
    <t>21.03.2023 16:34:25</t>
  </si>
  <si>
    <t>21.03.2023 18:03:30</t>
  </si>
  <si>
    <t>K-3338 35-02-K03338_35-02-K03338_2359363</t>
  </si>
  <si>
    <t>21.03.2023 17:12:28</t>
  </si>
  <si>
    <t>TATAR DM 35-19-M00256_MORDOĞAN-1 ÇIKIŞ M13_2053776</t>
  </si>
  <si>
    <t>12.03.2023 01:50:40</t>
  </si>
  <si>
    <t>12.03.2023 01:56:24</t>
  </si>
  <si>
    <t>USLU DEMİR KÖK 35-28-M00758_USLU DEMİR ÇELİK ÖZEL TR M03_2117236</t>
  </si>
  <si>
    <t>OG Kablo Başlığı Arızası</t>
  </si>
  <si>
    <t>12.03.2023 12:47:50</t>
  </si>
  <si>
    <t>12.03.2023 18:22:57</t>
  </si>
  <si>
    <t>HAMZALI SÜLEYMANİYE TR-3 35-16-M00830_35-16-M00830_83183292</t>
  </si>
  <si>
    <t>12.03.2023 00:31:46</t>
  </si>
  <si>
    <t>12.03.2023 01:14:37</t>
  </si>
  <si>
    <t>ÇALTI TR-1 35-28-M00261_953381324_953381324</t>
  </si>
  <si>
    <t>12.03.2023 11:40:22</t>
  </si>
  <si>
    <t>12.03.2023 13:11:33</t>
  </si>
  <si>
    <t>K-4263 35-04-K04263_35-04-K04263_2376328</t>
  </si>
  <si>
    <t>AG Kademe Ayarı</t>
  </si>
  <si>
    <t>12.03.2023 09:38:11</t>
  </si>
  <si>
    <t>12.03.2023 10:32:35</t>
  </si>
  <si>
    <t>ANADOLU YURDUM SİTESİ TR 35-30-M00322_35-30-M00322_2361338</t>
  </si>
  <si>
    <t>12.03.2023 01:23:13</t>
  </si>
  <si>
    <t>12.03.2023 05:25:56</t>
  </si>
  <si>
    <t>DM-17 45-71-M00400_DM-18 M03_73387867</t>
  </si>
  <si>
    <t>12.03.2023 08:53:14</t>
  </si>
  <si>
    <t>12.03.2023 10:39:35</t>
  </si>
  <si>
    <t>BARBAROS TR-2 35-19-M00200_956700068_956700068</t>
  </si>
  <si>
    <t>12.03.2023 18:53:36</t>
  </si>
  <si>
    <t>12.03.2023 23:20:51</t>
  </si>
  <si>
    <t>K-1103 35-02-K01103_95002546177_95002546177</t>
  </si>
  <si>
    <t>12.03.2023 21:13:59</t>
  </si>
  <si>
    <t>13.03.2023 00:25:15</t>
  </si>
  <si>
    <t>TR-80 35-19-L00080_8422917_60983794_60983794</t>
  </si>
  <si>
    <t>12.03.2023 17:35:50</t>
  </si>
  <si>
    <t>12.03.2023 18:26:17</t>
  </si>
  <si>
    <t>A.CANCAN SLM. GRB TR-3 35-27-M01146_A_82841450_82841450</t>
  </si>
  <si>
    <t>12.03.2023 11:19:43</t>
  </si>
  <si>
    <t>12.03.2023 12:28:25</t>
  </si>
  <si>
    <t>TR-132 35-16-L00132_953337495_953337495</t>
  </si>
  <si>
    <t>12.03.2023 10:30:39</t>
  </si>
  <si>
    <t>12.03.2023 11:07:44</t>
  </si>
  <si>
    <t>L-240 PTT TRAFO 35-18-L00240_950441307_950441307</t>
  </si>
  <si>
    <t>12.03.2023 13:55:02</t>
  </si>
  <si>
    <t>12.03.2023 15:47:49</t>
  </si>
  <si>
    <t>TR-1/5 45-72-M00005_956500934_956500934</t>
  </si>
  <si>
    <t>12.03.2023 14:56:00</t>
  </si>
  <si>
    <t>12.03.2023 18:44:12</t>
  </si>
  <si>
    <t>BERGAMA TM 35-16-A00004_DAĞISTAN M13_2314069</t>
  </si>
  <si>
    <t>12.03.2023 07:10:52</t>
  </si>
  <si>
    <t>12.03.2023 09:27:45</t>
  </si>
  <si>
    <t>K-1658 35-03-K01658_K-4378 K02_72118274</t>
  </si>
  <si>
    <t>OG Kesici Arızası</t>
  </si>
  <si>
    <t>12.03.2023 15:02:02</t>
  </si>
  <si>
    <t>12.03.2023 17:48:30</t>
  </si>
  <si>
    <t>K-231 35-01-K00231_E_56375624_56375624</t>
  </si>
  <si>
    <t>12.03.2023 09:15:34</t>
  </si>
  <si>
    <t>12.03.2023 10:19:15</t>
  </si>
  <si>
    <t>AHMETAĞA TR-4 45-79-M00321_45-79-M00321_2349136</t>
  </si>
  <si>
    <t>12.03.2023 08:21:02</t>
  </si>
  <si>
    <t>12.03.2023 09:58:27</t>
  </si>
  <si>
    <t>DAĞCIYUSUF TR-1 45-73-M01331_945651543_945651543</t>
  </si>
  <si>
    <t>12.03.2023 10:58:07</t>
  </si>
  <si>
    <t>12.03.2023 12:36:40</t>
  </si>
  <si>
    <t>ARMUTLU İM 35-27-A00001_KIZILCA TOPRAKSU L01_2307411</t>
  </si>
  <si>
    <t>12.03.2023 14:35:55</t>
  </si>
  <si>
    <t>12.03.2023 15:54:10</t>
  </si>
  <si>
    <t>DAĞHACIYUSUF TR-5 45-73-M01229_945654289_945654289</t>
  </si>
  <si>
    <t>12.03.2023 14:05:45</t>
  </si>
  <si>
    <t>12.03.2023 17:49:09</t>
  </si>
  <si>
    <t>KIRKAĞAÇ TR-1/6 45-76-M00030_955248158_955248158</t>
  </si>
  <si>
    <t>12.03.2023 11:09:05</t>
  </si>
  <si>
    <t>12.03.2023 12:42:52</t>
  </si>
  <si>
    <t>TR-16 35-17-M00016_950306804_950306804</t>
  </si>
  <si>
    <t>12.03.2023 05:46:07</t>
  </si>
  <si>
    <t>12.03.2023 07:45:24</t>
  </si>
  <si>
    <t>TEKNOPET KÖK-2 35-27-M00593_ARMUTLU TR-21/TR-22/A.CANCAN SULAMA GRUBU M02_72162502</t>
  </si>
  <si>
    <t>12.03.2023 07:46:56</t>
  </si>
  <si>
    <t>12.03.2023 09:05:46</t>
  </si>
  <si>
    <t>SEYİRKENT TR-1 45-83-M00691_DAHİLİ TRF SEYİRKENT M03_61334550</t>
  </si>
  <si>
    <t>12.03.2023 17:51:25</t>
  </si>
  <si>
    <t>12.03.2023 20:55:47</t>
  </si>
  <si>
    <t>L-288 MENDERES MAH. 35-18-L00288_9224570_56368173_56368173</t>
  </si>
  <si>
    <t>12.03.2023 08:58:43</t>
  </si>
  <si>
    <t>12.03.2023 13:46:05</t>
  </si>
  <si>
    <t>ÇAVUŞLAR TR-5 TARIMSAL SULAMA 45-79-M00257_45-79-M00257_2366700</t>
  </si>
  <si>
    <t>12.03.2023 16:36:40</t>
  </si>
  <si>
    <t>12.03.2023 18:55:40</t>
  </si>
  <si>
    <t>ŞAMAR TR-1 45-71-M01445_45-71-M01445_2370786</t>
  </si>
  <si>
    <t>12.03.2023 15:14:55</t>
  </si>
  <si>
    <t>12.03.2023 17:06:33</t>
  </si>
  <si>
    <t>K-197 35-04-K00197_35-04-K00197_2370386</t>
  </si>
  <si>
    <t>AG Yeraltı Kablo Arızası</t>
  </si>
  <si>
    <t>12.03.2023 16:25:41</t>
  </si>
  <si>
    <t>12.03.2023 18:30:42</t>
  </si>
  <si>
    <t>AKGEDİK KÖK-3 45-71-M00164_AKGEDİK M02_55994733</t>
  </si>
  <si>
    <t>12.03.2023 09:25:44</t>
  </si>
  <si>
    <t>12.03.2023 12:26:43</t>
  </si>
  <si>
    <t>SUBATAN TR-9 35-15-L00348_A_65513185_65513185</t>
  </si>
  <si>
    <t>12.03.2023 08:41:23</t>
  </si>
  <si>
    <t>12.03.2023 16:06:52</t>
  </si>
  <si>
    <t>MENDERES DM-2/TR-1 35-22-M00300_DM-1/TR-1 M04_2328339</t>
  </si>
  <si>
    <t>12.03.2023 00:52:39</t>
  </si>
  <si>
    <t>12.03.2023 01:34:22</t>
  </si>
  <si>
    <t>SEYİRKENT TR-1 45-83-M00691_ERGENEKON TR-10 M02_61334548</t>
  </si>
  <si>
    <t>12.03.2023 21:40:00</t>
  </si>
  <si>
    <t>12.03.2023 23:48:54</t>
  </si>
  <si>
    <t>DM-3/TR-18 35-22-M00077_955261500_955261500</t>
  </si>
  <si>
    <t>12.03.2023 15:50:34</t>
  </si>
  <si>
    <t>12.03.2023 20:37:22</t>
  </si>
  <si>
    <t>K-2764 35-09-K02764_97652470_97652470</t>
  </si>
  <si>
    <t>12.03.2023 18:10:04</t>
  </si>
  <si>
    <t>12.03.2023 19:28:27</t>
  </si>
  <si>
    <t>L-139 35-18-L00139_950443424_950443424</t>
  </si>
  <si>
    <t>12.03.2023 03:27:10</t>
  </si>
  <si>
    <t>12.03.2023 04:54:11</t>
  </si>
  <si>
    <t>KİBAR KÖYÜ TR-2 35-31-L00313_B_91233775_91233775</t>
  </si>
  <si>
    <t>12.03.2023 05:58:07</t>
  </si>
  <si>
    <t>12.03.2023 09:19:51</t>
  </si>
  <si>
    <t>VEZİRKÖPRÜ İM 35-03-A00002_SAFFET ÖZSAN K03_2309364</t>
  </si>
  <si>
    <t>12.03.2023 13:51:56</t>
  </si>
  <si>
    <t>12.03.2023 15:02:06</t>
  </si>
  <si>
    <t>K-2732 35-04-K02732_912502191_912502191</t>
  </si>
  <si>
    <t>12.03.2023 10:11:15</t>
  </si>
  <si>
    <t>12.03.2023 11:12:54</t>
  </si>
  <si>
    <t>MENDERES DM-2/TR-1 35-22-M00300_KÖYLER-1 M15_2095712</t>
  </si>
  <si>
    <t>12.03.2023 10:43:19</t>
  </si>
  <si>
    <t>12.03.2023 10:59:38</t>
  </si>
  <si>
    <t>TR-1/18 45-72-M00018_956504217_956504217</t>
  </si>
  <si>
    <t>12.03.2023 14:11:37</t>
  </si>
  <si>
    <t>12.03.2023 15:14:25</t>
  </si>
  <si>
    <t>BOĞAZİÇİ İM 35-01-A00001_SANAYİ K19_2043023</t>
  </si>
  <si>
    <t>Kısa</t>
  </si>
  <si>
    <t>12.03.2023 02:03:19</t>
  </si>
  <si>
    <t>12.03.2023 02:04:08</t>
  </si>
  <si>
    <t>TR-157 35-19-M00157_956676924_956676924</t>
  </si>
  <si>
    <t>12.03.2023 11:32:29</t>
  </si>
  <si>
    <t>12.03.2023 12:39:26</t>
  </si>
  <si>
    <t>YILMAZ TR-15 45-78-M01380_DAHİLİ TRAFO M04_82103752</t>
  </si>
  <si>
    <t>12.03.2023 10:36:20</t>
  </si>
  <si>
    <t>12.03.2023 11:18:13</t>
  </si>
  <si>
    <t>KAYMAKÇI İM 35-15-A00004_EMİRLİOVA L07_2333299</t>
  </si>
  <si>
    <t>12.03.2023 09:29:58</t>
  </si>
  <si>
    <t>12.03.2023 10:45:56</t>
  </si>
  <si>
    <t>K-4378 35-03-K04378_TRAFO K03_41919694</t>
  </si>
  <si>
    <t>12.03.2023 19:35:14</t>
  </si>
  <si>
    <t>K-1521 35-01-K01521_35-01-K01521_2359102</t>
  </si>
  <si>
    <t>12.03.2023 15:24:26</t>
  </si>
  <si>
    <t>12.03.2023 17:31:22</t>
  </si>
  <si>
    <t>SARIAHMETLİ TR-1 45-71-M01701_45-71-M01701_2354134</t>
  </si>
  <si>
    <t>12.03.2023 19:06:29</t>
  </si>
  <si>
    <t>12.03.2023 23:23:13</t>
  </si>
  <si>
    <t>GÖRDES DM 45-75-M00050_KÜREKÇİ M09_2083714</t>
  </si>
  <si>
    <t>12.03.2023 23:00:26</t>
  </si>
  <si>
    <t>12.03.2023 23:18:41</t>
  </si>
  <si>
    <t>M-14 ILDIR TARIMSAL SULAMA 35-18-M00014_7332824_56376112_56376112</t>
  </si>
  <si>
    <t>AG Tel Kopuğu</t>
  </si>
  <si>
    <t>12.03.2023 01:00:21</t>
  </si>
  <si>
    <t>12.03.2023 02:38:36</t>
  </si>
  <si>
    <t>MORDOĞAN TR-41 35-21-L00164_95002524421_95002524421</t>
  </si>
  <si>
    <t>12.03.2023 20:36:41</t>
  </si>
  <si>
    <t>13.03.2023 04:17:36</t>
  </si>
  <si>
    <t>ARDIÇ MAHALLESİ TR-52 35-21-L00132_A_91096016_91096016</t>
  </si>
  <si>
    <t>AG Sehim Bozukluğu</t>
  </si>
  <si>
    <t>12.03.2023 16:59:57</t>
  </si>
  <si>
    <t>12.03.2023 23:29:25</t>
  </si>
  <si>
    <t>OTMANLAR KÖYÜ TR-1 45-71-M01743_43165615_56390239_56390239</t>
  </si>
  <si>
    <t>12.03.2023 21:39:44</t>
  </si>
  <si>
    <t>12.03.2023 23:49:25</t>
  </si>
  <si>
    <t>TR-76 45-78-L00076_DAĞITIM TRAFOSU TR-76 L04_2104161</t>
  </si>
  <si>
    <t>12.03.2023 10:07:35</t>
  </si>
  <si>
    <t>12.03.2023 17:35:00</t>
  </si>
  <si>
    <t>ULUKENT DM-1/16 35-28-M00069_35-28-M00069_66552883</t>
  </si>
  <si>
    <t>12.03.2023 09:14:23</t>
  </si>
  <si>
    <t>12.03.2023 11:18:02</t>
  </si>
  <si>
    <t>AŞAĞIKIRIKLAR DM 35-16-M00448_AŞAĞIKIRIKLAR M06_2115970</t>
  </si>
  <si>
    <t>12.03.2023 08:02:17</t>
  </si>
  <si>
    <t>12.03.2023 08:07:48</t>
  </si>
  <si>
    <t>M-1424 35-02-M01424_99610683_99610683</t>
  </si>
  <si>
    <t>12.03.2023 11:34:43</t>
  </si>
  <si>
    <t>12.03.2023 14:14:21</t>
  </si>
  <si>
    <t>MENEMEN TR-52 35-28-L00052_C_56362446_56362446</t>
  </si>
  <si>
    <t>12.03.2023 11:39:06</t>
  </si>
  <si>
    <t>12.03.2023 14:50:41</t>
  </si>
  <si>
    <t>EĞLENHOCA TR-2 35-21-L00119_DIREK TIPI TRAFO HUCRESI H01_2085506</t>
  </si>
  <si>
    <t>12.03.2023 06:53:00</t>
  </si>
  <si>
    <t>12.03.2023 07:44:05</t>
  </si>
  <si>
    <t>TR-49 35-26-M00049_TR-50 M01_65984232</t>
  </si>
  <si>
    <t>12.03.2023 11:16:26</t>
  </si>
  <si>
    <t>12.03.2023 11:45:57</t>
  </si>
  <si>
    <t>SEYİRKENT TR-1 45-83-M00691_ÜÇÜNCÜ KISIM SANAYİ TR-1 M01_61334552</t>
  </si>
  <si>
    <t>12.03.2023 23:52:39</t>
  </si>
  <si>
    <t>13.03.2023 00:54:32</t>
  </si>
  <si>
    <t>SİYEKLİ KÖK 45-71-M00185_MALDAN M05_72256965</t>
  </si>
  <si>
    <t>12.03.2023 06:37:18</t>
  </si>
  <si>
    <t>12.03.2023 07:18:00</t>
  </si>
  <si>
    <t>YENİ TOKİ DM-2 45-71-M02244_KÖY HATTI-AFKAF TEKKE M02_72147765</t>
  </si>
  <si>
    <t>12.03.2023 17:55:25</t>
  </si>
  <si>
    <t>12.03.2023 18:58:01</t>
  </si>
  <si>
    <t>BOĞAZİÇİ İM 35-01-A00001_GÜLTEPE K18_2307515</t>
  </si>
  <si>
    <t>12.03.2023 02:16:00</t>
  </si>
  <si>
    <t>12.03.2023 02:22:04</t>
  </si>
  <si>
    <t>ASARLIK TR-1 35-28-M00167_953376464_953376464</t>
  </si>
  <si>
    <t>12.03.2023 17:34:46</t>
  </si>
  <si>
    <t>13.03.2023 00:16:50</t>
  </si>
  <si>
    <t>YENİFOÇA TR-44 35-23-M00044_DAĞITIM TRAFO YENİFOÇA TR-44 M02_72188260</t>
  </si>
  <si>
    <t>12.03.2023 09:45:35</t>
  </si>
  <si>
    <t>12.03.2023 16:17:56</t>
  </si>
  <si>
    <t>SEYİRKENT TR-1 45-83-M00691_ÜÇÜNCÜ KISIM SANAYİ TR-1 M01_61334547</t>
  </si>
  <si>
    <t>12.03.2023 13:28:59</t>
  </si>
  <si>
    <t>12.03.2023 21:39:46</t>
  </si>
  <si>
    <t>ARTICAK TR-1 35-15-L00344_A_56370721_56370721</t>
  </si>
  <si>
    <t>12.03.2023 18:29:06</t>
  </si>
  <si>
    <t>12.03.2023 21:11:21</t>
  </si>
  <si>
    <t>TR-89 MAVİ PLAJ 35-19-L00089_35-19-L00089_72132934</t>
  </si>
  <si>
    <t>12.03.2023 18:41:43</t>
  </si>
  <si>
    <t>12.03.2023 19:17:47</t>
  </si>
  <si>
    <t>K-4019 35-02-K04019_35-02-K04019_2348623</t>
  </si>
  <si>
    <t>12.03.2023 15:10:02</t>
  </si>
  <si>
    <t>12.03.2023 16:42:35</t>
  </si>
  <si>
    <t>TR-114 35-26-M00114_ARSLANLAR SANAYİ-2/TR-106 M03_65974716</t>
  </si>
  <si>
    <t>12.03.2023 10:08:41</t>
  </si>
  <si>
    <t>12.03.2023 10:13:51</t>
  </si>
  <si>
    <t>TÜRKELLİ DM (TR-4) 35-28-M00368_DONANIMLI YEDEK M16_56299003</t>
  </si>
  <si>
    <t>12.03.2023 04:03:52</t>
  </si>
  <si>
    <t>12.03.2023 05:25:16</t>
  </si>
  <si>
    <t>DM-1/6 45-71-M00354_A a1b_45143125</t>
  </si>
  <si>
    <t>12.03.2023 08:11:17</t>
  </si>
  <si>
    <t>12.03.2023 10:55:39</t>
  </si>
  <si>
    <t>BEYDERE KÖK 45-71-M00128_ESKİ YENİKÖY M09_50217160</t>
  </si>
  <si>
    <t>12.03.2023 22:17:22</t>
  </si>
  <si>
    <t>12.03.2023 22:56:51</t>
  </si>
  <si>
    <t>DM-4/15-A 45-71-M00202_953218615_953218615</t>
  </si>
  <si>
    <t>12.03.2023 12:13:28</t>
  </si>
  <si>
    <t>12.03.2023 16:22:58</t>
  </si>
  <si>
    <t>SALİHLERALTI MİGROS TR 35-30-M00669_HatBaşıAyırıcı_90148253 M02_90148253</t>
  </si>
  <si>
    <t>12.03.2023 12:46:09</t>
  </si>
  <si>
    <t>12.03.2023 20:10:32</t>
  </si>
  <si>
    <t>ÇANAKÇI KÖK 45-79-M00194_HatBaşıAyırıcı_53134324 M01_53134324</t>
  </si>
  <si>
    <t>12.03.2023 15:22:01</t>
  </si>
  <si>
    <t>12.03.2023 16:43:29</t>
  </si>
  <si>
    <t>METAL İŞLERİ TR-12 KÖK 35-22-M00112_TAHTALIÇAY-OĞLANANASI DİZDARLAR SULAMA GRUBU M04_72106699</t>
  </si>
  <si>
    <t>12.03.2023 15:05:29</t>
  </si>
  <si>
    <t>12.03.2023 15:23:48</t>
  </si>
  <si>
    <t>ASARLIK DM-3 35-28-M00178__87797748_87797748</t>
  </si>
  <si>
    <t>12.03.2023 09:51:55</t>
  </si>
  <si>
    <t>12.03.2023 16:53:35</t>
  </si>
  <si>
    <t>AĞAÇ İŞLERİ KÖK-2 (M-703) 35-22-M00125_AĞAÇ SANAYİ TR-7/TR-8/TR-9/TR-10 M05_72110795</t>
  </si>
  <si>
    <t>12.03.2023 13:59:02</t>
  </si>
  <si>
    <t>12.03.2023 14:32:56</t>
  </si>
  <si>
    <t>EĞLENHOCA TR-3 35-21-L00120_D_56376550_56376550</t>
  </si>
  <si>
    <t>12.03.2023 10:31:21</t>
  </si>
  <si>
    <t>12.03.2023 15:37:48</t>
  </si>
  <si>
    <t>L-119 OVACIK 35-18-L00119_942585576_942585576</t>
  </si>
  <si>
    <t>12.03.2023 06:23:25</t>
  </si>
  <si>
    <t>12.03.2023 10:29:04</t>
  </si>
  <si>
    <t>K-464 35-08-K00464_95000477763_95000477763</t>
  </si>
  <si>
    <t>12.03.2023 18:00:38</t>
  </si>
  <si>
    <t>12.03.2023 18:46:45</t>
  </si>
  <si>
    <t>TOKİ TR-1 35-13-M00036_DAĞITIM TRAFO TOKİ TR-1 M03_78915300</t>
  </si>
  <si>
    <t>12.03.2023 13:47:36</t>
  </si>
  <si>
    <t>12.03.2023 15:19:01</t>
  </si>
  <si>
    <t>SEYREK TR-7 KÖK 35-28-M00379_HatBaşıAyırıcı_53133668 M07_53133668</t>
  </si>
  <si>
    <t>12.03.2023 14:18:50</t>
  </si>
  <si>
    <t>12.03.2023 15:18:46</t>
  </si>
  <si>
    <t>TEKELİ ARITMA KÖK 35-22-M00090_ÇİLEME M05_2127063</t>
  </si>
  <si>
    <t>12.03.2023 18:35:15</t>
  </si>
  <si>
    <t>12.03.2023 21:11:15</t>
  </si>
  <si>
    <t>BARAJ KÖK 35-17-M00461_M-669 M02_2336612</t>
  </si>
  <si>
    <t>12.03.2023 22:03:04</t>
  </si>
  <si>
    <t>12.03.2023 23:02:15</t>
  </si>
  <si>
    <t>K-197 35-04-K00197_D_56366099_56366099</t>
  </si>
  <si>
    <t>12.03.2023 20:15:22</t>
  </si>
  <si>
    <t>12.03.2023 22:25:47</t>
  </si>
  <si>
    <t>BAĞARASI TR-8 35-23-M00177_DIREK TIPI TRAFO HUCRESI H01_2057830</t>
  </si>
  <si>
    <t>OG Parafudr Patlaması</t>
  </si>
  <si>
    <t>12.03.2023 03:41:08</t>
  </si>
  <si>
    <t>12.03.2023 06:56:19</t>
  </si>
  <si>
    <t>AG Klemens Arızası</t>
  </si>
  <si>
    <t>12.03.2023 22:27:19</t>
  </si>
  <si>
    <t>12.03.2023 22:48:48</t>
  </si>
  <si>
    <t>TATAR DM 35-19-M00256_MORDOĞAN-2 ÇIKIŞ M04_2058327</t>
  </si>
  <si>
    <t>12.03.2023 01:56:58</t>
  </si>
  <si>
    <t>YENİ ORHANLI M-87 35-14-M00087_A_76711547_76711547</t>
  </si>
  <si>
    <t>12.03.2023 13:38:48</t>
  </si>
  <si>
    <t>12.03.2023 15:56:31</t>
  </si>
  <si>
    <t>FUNDACIK KÖK 45-75-M00068_HatBaşıAyırıcı_75445629 M03_75445629</t>
  </si>
  <si>
    <t>12.03.2023 09:34:35</t>
  </si>
  <si>
    <t>12.03.2023 16:34:25</t>
  </si>
  <si>
    <t>YUKARI KIZILCA TR-2 35-27-L00052_913898917_913898917</t>
  </si>
  <si>
    <t>12.03.2023 12:48:46</t>
  </si>
  <si>
    <t>12.03.2023 15:48:16</t>
  </si>
  <si>
    <t>ULUKENT KÖK-15 35-28-M00070_ULUKENT TR-6 M05_66524969</t>
  </si>
  <si>
    <t>12.03.2023 11:52:07</t>
  </si>
  <si>
    <t>12.03.2023 13:04:34</t>
  </si>
  <si>
    <t>KARABURUN TR-4 35-21-L00145_A_56353981_56353981</t>
  </si>
  <si>
    <t>12.03.2023 09:58:24</t>
  </si>
  <si>
    <t>12.03.2023 12:09:58</t>
  </si>
  <si>
    <t>TR-1/21 45-72-M00021_TR-1/27 M03_61377489</t>
  </si>
  <si>
    <t>12.03.2023 09:01:43</t>
  </si>
  <si>
    <t>12.03.2023 16:54:29</t>
  </si>
  <si>
    <t>İBRAHİMKUYU DM 35-15-M00286_ARITMA M10_67554489</t>
  </si>
  <si>
    <t>12.03.2023 09:42:27</t>
  </si>
  <si>
    <t>12.03.2023 12:36:10</t>
  </si>
  <si>
    <t>OKLUİSA KÖK 45-81-M00046_CINAN GRUP M04_71994464</t>
  </si>
  <si>
    <t>12.03.2023 17:40:36</t>
  </si>
  <si>
    <t>12.03.2023 18:05:13</t>
  </si>
  <si>
    <t>KIRKAĞAÇ TR-9 45-76-M00009_955232143_955232143</t>
  </si>
  <si>
    <t>12.03.2023 12:24:03</t>
  </si>
  <si>
    <t>12.03.2023 13:01:43</t>
  </si>
  <si>
    <t>ULUKENT DM-1/16 35-28-M00069_953382511_953382511</t>
  </si>
  <si>
    <t>12.03.2023 11:49:44</t>
  </si>
  <si>
    <t>12.03.2023 12:31:45</t>
  </si>
  <si>
    <t>PAŞATIMARI TR-2 45-83-M00812_ M03_89801824</t>
  </si>
  <si>
    <t>12.03.2023 07:12:15</t>
  </si>
  <si>
    <t>12.03.2023 11:36:42</t>
  </si>
  <si>
    <t>KARAOT-1 35-26-M00507_95002384130_95002384130</t>
  </si>
  <si>
    <t>12.03.2023 15:11:40</t>
  </si>
  <si>
    <t>12.03.2023 17:42:16</t>
  </si>
  <si>
    <t>TR-136 35-16-L00136_TR-137 L03_67575535</t>
  </si>
  <si>
    <t>12.03.2023 03:27:52</t>
  </si>
  <si>
    <t>12.03.2023 06:11:00</t>
  </si>
  <si>
    <t>MÜDÜROĞLU KÖK 35-26-M00940_NARSAN M05_65893142</t>
  </si>
  <si>
    <t>12.03.2023 17:04:59</t>
  </si>
  <si>
    <t>12.03.2023 19:27:50</t>
  </si>
  <si>
    <t>MORDOĞAN İM 35-21-A00002_KARABURUN 15,8 (MORDOĞAN KÖYLER) L12_2303193</t>
  </si>
  <si>
    <t>12.03.2023 08:16:11</t>
  </si>
  <si>
    <t>12.03.2023 08:55:04</t>
  </si>
  <si>
    <t>K-4019 35-02-K04019_DIREK TIPI TRAFO HUCRESI H01_2050329</t>
  </si>
  <si>
    <t>12.03.2023 14:29:22</t>
  </si>
  <si>
    <t>12.03.2023 17:02:02</t>
  </si>
  <si>
    <t>ÇANDARLI TR-22 KÖRFEZ 35-30-M00022_35-30-M00022_2374677</t>
  </si>
  <si>
    <t>12.03.2023 18:12:58</t>
  </si>
  <si>
    <t>12.03.2023 19:10:57</t>
  </si>
  <si>
    <t>M-532 MAVİEGE-POMZA 35-02-M00532Ö_ M01_2310529</t>
  </si>
  <si>
    <t>12.03.2023 17:21:45</t>
  </si>
  <si>
    <t>12.03.2023 19:32:48</t>
  </si>
  <si>
    <t>12.03.2023 09:37:52</t>
  </si>
  <si>
    <t>12.03.2023 11:13:20</t>
  </si>
  <si>
    <t>IŞIKLAR TM 35-02-A00006_CUMAOVASI-2 M05_2307646</t>
  </si>
  <si>
    <t>12.03.2023 13:36:10</t>
  </si>
  <si>
    <t>12.03.2023 15:44:31</t>
  </si>
  <si>
    <t>K-3313 35-09-K03313_E e2b_5872284</t>
  </si>
  <si>
    <t>12.03.2023 05:46:03</t>
  </si>
  <si>
    <t>12.03.2023 06:45:39</t>
  </si>
  <si>
    <t>ÇANDARLI TR-1 35-30-M00001_955324236_955324236</t>
  </si>
  <si>
    <t>12.03.2023 13:04:10</t>
  </si>
  <si>
    <t>12.03.2023 16:25:43</t>
  </si>
  <si>
    <t>TR-114 35-26-M00114_CANET/TORBALI DEVLET HASTANESİ M01_65974713</t>
  </si>
  <si>
    <t>12.03.2023 12:24:39</t>
  </si>
  <si>
    <t>12.03.2023 13:32:50</t>
  </si>
  <si>
    <t>ULUKENT KÖK-15 35-28-M00070_ULUKENT TR-6 M05_66524932</t>
  </si>
  <si>
    <t>12.03.2023 10:38:29</t>
  </si>
  <si>
    <t>12.03.2023 11:13:32</t>
  </si>
  <si>
    <t>GÖRDES TR-4 45-75-M00004__72373525_72373525</t>
  </si>
  <si>
    <t>12.03.2023 18:48:15</t>
  </si>
  <si>
    <t>13.03.2023 00:48:47</t>
  </si>
  <si>
    <t>AKÖREN TR-19 KÖK 45-78-M00974_HatBaşıAyırıcı_53139703 M04_53139703</t>
  </si>
  <si>
    <t>12.03.2023 09:01:24</t>
  </si>
  <si>
    <t>12.03.2023 13:06:38</t>
  </si>
  <si>
    <t>TR-80 35-19-L00080_956696187_956696187</t>
  </si>
  <si>
    <t>12.03.2023 16:24:59</t>
  </si>
  <si>
    <t>ALÇUK TM 35-17-A00001_HatBaşıAyırıcı_53133516 M30_53133516</t>
  </si>
  <si>
    <t>12.03.2023 08:31:22</t>
  </si>
  <si>
    <t>12.03.2023 09:23:05</t>
  </si>
  <si>
    <t>L-444 35-18-L00444_35-18-L00444_2376084</t>
  </si>
  <si>
    <t>12.03.2023 22:51:15</t>
  </si>
  <si>
    <t>13.03.2023 00:00:42</t>
  </si>
  <si>
    <t>M-2908 35-02-M02908_F_56378679_56378679</t>
  </si>
  <si>
    <t>12.03.2023 18:06:22</t>
  </si>
  <si>
    <t>12.03.2023 18:45:39</t>
  </si>
  <si>
    <t>TURGUTALP TR-1 45-71-M01762_43149452_56392398_56392398</t>
  </si>
  <si>
    <t>12.03.2023 14:29:30</t>
  </si>
  <si>
    <t>12.03.2023 19:12:39</t>
  </si>
  <si>
    <t>M-2825 35-03-M02825_95000616066_95000616066</t>
  </si>
  <si>
    <t>12.03.2023 10:56:08</t>
  </si>
  <si>
    <t>12.03.2023 12:59:43</t>
  </si>
  <si>
    <t>URLA İM 35-19-A00001_TR-2 ŞEHİR FİDERİ L02_2307113</t>
  </si>
  <si>
    <t>12.03.2023 09:14:30</t>
  </si>
  <si>
    <t>12.03.2023 12:58:28</t>
  </si>
  <si>
    <t>OTOYOL DM 45-80-M02917_APPAK M01_72022599</t>
  </si>
  <si>
    <t>12.03.2023 14:56:58</t>
  </si>
  <si>
    <t>12.03.2023 17:14:51</t>
  </si>
  <si>
    <t>KARABURUN TR-18 35-21-L00026_A_56390376_56390376</t>
  </si>
  <si>
    <t>12.03.2023 06:13:45</t>
  </si>
  <si>
    <t>12.03.2023 10:40:13</t>
  </si>
  <si>
    <t>TR-2/8 45-72-L00008_45-72-L00008_66444764</t>
  </si>
  <si>
    <t>AG Kablo Başlığı Arızası</t>
  </si>
  <si>
    <t>12.03.2023 09:27:41</t>
  </si>
  <si>
    <t>12.03.2023 13:11:51</t>
  </si>
  <si>
    <t>SAĞLIKÇILAR DM 35-18-L00544_L-81 ÇAĞDAŞKENT L02_2095730</t>
  </si>
  <si>
    <t>OG Atlama Arızası</t>
  </si>
  <si>
    <t>12.03.2023 23:51:47</t>
  </si>
  <si>
    <t>13.03.2023 03:14:39</t>
  </si>
  <si>
    <t>SEYREK TR-7 KÖK 35-28-M00379_CİHANBEY DERİ M07_2312933</t>
  </si>
  <si>
    <t>12.03.2023 11:29:33</t>
  </si>
  <si>
    <t>TR-80 35-19-L00080_956678725_956678725</t>
  </si>
  <si>
    <t>12.03.2023 20:47:00</t>
  </si>
  <si>
    <t>MORSAN TM 45-71-A00002_MENGEN M18_2061947</t>
  </si>
  <si>
    <t>12.03.2023 16:38:13</t>
  </si>
  <si>
    <t>12.03.2023 16:49:06</t>
  </si>
  <si>
    <t>K-1764 35-01-K01764_910998009_910998009</t>
  </si>
  <si>
    <t>12.03.2023 19:13:48</t>
  </si>
  <si>
    <t>12.03.2023 21:33:49</t>
  </si>
  <si>
    <t>ALOSBİ TM 35-17-A00006_ALİAĞA RES M06_2310718</t>
  </si>
  <si>
    <t>OG Atlama(Jumper) Arızası</t>
  </si>
  <si>
    <t>12.03.2023 23:11:53</t>
  </si>
  <si>
    <t>13.03.2023 00:24:09</t>
  </si>
  <si>
    <t>L-20 DÖRT YOL KAVŞAĞI 35-14-L00020_10564483 C01_83357638</t>
  </si>
  <si>
    <t>12.03.2023 09:17:56</t>
  </si>
  <si>
    <t>12.03.2023 12:02:47</t>
  </si>
  <si>
    <t>YAĞCILAR KÖK 45-71-M00179_YAĞCILAR M04_72258020</t>
  </si>
  <si>
    <t>12.03.2023 13:47:57</t>
  </si>
  <si>
    <t>12.03.2023 15:02:42</t>
  </si>
  <si>
    <t>TR-2/6-A 45-72-L00942_95001351079_95001351079</t>
  </si>
  <si>
    <t>12.03.2023 17:10:31</t>
  </si>
  <si>
    <t>12.03.2023 18:31:41</t>
  </si>
  <si>
    <t>TR-22 (DM-7/TR-23) 35-19-L00022_TR-25 L05_49933490</t>
  </si>
  <si>
    <t>12.03.2023 09:04:59</t>
  </si>
  <si>
    <t>12.03.2023 16:10:00</t>
  </si>
  <si>
    <t>12.03.2023 04:01:53</t>
  </si>
  <si>
    <t>12.03.2023 04:05:01</t>
  </si>
  <si>
    <t>YENİKÖY TR-9 35-15-L00384_35-15-L00384_2365580</t>
  </si>
  <si>
    <t>12.03.2023 10:07:34</t>
  </si>
  <si>
    <t>12.03.2023 10:46:30</t>
  </si>
  <si>
    <t>TÜRKELLİ DM (TR-4) 35-28-M00368_HatBaşıAyırıcı_53133586 M05_53133586</t>
  </si>
  <si>
    <t>12.03.2023 19:56:56</t>
  </si>
  <si>
    <t>12.03.2023 21:53:07</t>
  </si>
  <si>
    <t>KARAAĞAÇLI TR-13 45-71-M01075_KARAAĞAÇLI TR-2 M06_2088480</t>
  </si>
  <si>
    <t>12.03.2023 07:41:08</t>
  </si>
  <si>
    <t>12.03.2023 11:17:36</t>
  </si>
  <si>
    <t>HÜSEYİN BUĞMAZ SULAMA GRUBU 35-29-M00387_35-29-M00387_2350646</t>
  </si>
  <si>
    <t>12.03.2023 11:03:10</t>
  </si>
  <si>
    <t>12.03.2023 17:53:21</t>
  </si>
  <si>
    <t>KARABURUN TR-8 35-21-L00015_A_56357682_56357682</t>
  </si>
  <si>
    <t>12.03.2023 08:43:07</t>
  </si>
  <si>
    <t>12.03.2023 11:21:30</t>
  </si>
  <si>
    <t>SOMA DM-3 45-82-M00025_TURGUTALP TR-1 M02_60210160</t>
  </si>
  <si>
    <t>04.03.2023 12:23:00</t>
  </si>
  <si>
    <t>04.03.2023 12:42:00</t>
  </si>
  <si>
    <t>TORBALI İM 35-26-A00001_TR-63/1 M02_65950427</t>
  </si>
  <si>
    <t>04.03.2023 12:27:23</t>
  </si>
  <si>
    <t>04.03.2023 13:20:15</t>
  </si>
  <si>
    <t>SOMA DM-1 45-82-M00050_TR-7/2 M11_60207311</t>
  </si>
  <si>
    <t>04.03.2023 12:23:21</t>
  </si>
  <si>
    <t>04.03.2023 13:04:07</t>
  </si>
  <si>
    <t>L-142 MAVİ BESTE SİTESİ 35-18-L00142_950443241_950443241</t>
  </si>
  <si>
    <t>04.03.2023 17:49:48</t>
  </si>
  <si>
    <t>04.03.2023 22:10:34</t>
  </si>
  <si>
    <t>ÇAKIRBEYLİ TR-1 35-26-M00486_DIREK TIPI TRAFO HUCRESI H01_2039664</t>
  </si>
  <si>
    <t>04.03.2023 09:17:20</t>
  </si>
  <si>
    <t>04.03.2023 14:59:21</t>
  </si>
  <si>
    <t>OVACIK TR-1 35-15-L00285_35-15-L00285_2365509</t>
  </si>
  <si>
    <t>04.03.2023 15:08:34</t>
  </si>
  <si>
    <t>04.03.2023 18:31:34</t>
  </si>
  <si>
    <t>M-1 35-02-M00001_M-1269 M12_78582590</t>
  </si>
  <si>
    <t>04.03.2023 16:15:08</t>
  </si>
  <si>
    <t>04.03.2023 16:51:51</t>
  </si>
  <si>
    <t>ÇUKURALTI M-37 35-25-M00078_DIREK TIPI TRAFO HUCRESI H01_2100986</t>
  </si>
  <si>
    <t>04.03.2023 01:55:02</t>
  </si>
  <si>
    <t>04.03.2023 02:16:19</t>
  </si>
  <si>
    <t>TR-93 35-26-M00093_DM-5/TR-22 M02_65977742</t>
  </si>
  <si>
    <t>04.03.2023 11:17:38</t>
  </si>
  <si>
    <t>04.03.2023 11:55:49</t>
  </si>
  <si>
    <t>TR-1/40 KÖK 45-72-M00040_TR-1/42 M03_61318206</t>
  </si>
  <si>
    <t>04.03.2023 07:38:48</t>
  </si>
  <si>
    <t>04.03.2023 08:40:28</t>
  </si>
  <si>
    <t>ÖZBEK TR-5 35-19-M00235_DIREK TIPI TRAFO HUCRESI H01_2056912</t>
  </si>
  <si>
    <t>04.03.2023 16:42:55</t>
  </si>
  <si>
    <t>04.03.2023 18:10:04</t>
  </si>
  <si>
    <t>GÖLMARMARA İM 45-85-A00001_AKSELENDİ-GÖLMARMARA M03_2305888</t>
  </si>
  <si>
    <t>04.03.2023 09:01:00</t>
  </si>
  <si>
    <t>04.03.2023 09:06:00</t>
  </si>
  <si>
    <t>AYVACIK TR-1 45-71-M00787_DIREK TIPI TRAFO HUCRESI H01_2077091</t>
  </si>
  <si>
    <t>04.03.2023 10:01:23</t>
  </si>
  <si>
    <t>04.03.2023 11:41:42</t>
  </si>
  <si>
    <t>K-684 35-03-K00684_35-03-K00684_2376510</t>
  </si>
  <si>
    <t>04.03.2023 08:54:36</t>
  </si>
  <si>
    <t>04.03.2023 16:02:22</t>
  </si>
  <si>
    <t>FOÇA CEZA EVİ TR-4 35-23-M00370_35-23-M00370_72030184</t>
  </si>
  <si>
    <t>04.03.2023 08:18:00</t>
  </si>
  <si>
    <t>04.03.2023 09:15:43</t>
  </si>
  <si>
    <t>BAĞYOLU TR-1 45-71-M01598_95000557688_95000557688</t>
  </si>
  <si>
    <t>04.03.2023 13:56:45</t>
  </si>
  <si>
    <t>04.03.2023 15:28:40</t>
  </si>
  <si>
    <t>ARSLANLAR TM 35-26-A00004_SANAYİ-1 M13_2305577</t>
  </si>
  <si>
    <t>04.03.2023 12:03:10</t>
  </si>
  <si>
    <t>04.03.2023 12:14:48</t>
  </si>
  <si>
    <t>PINARCIK TR-2 45-72-L00755_45-72-L00755_2375524</t>
  </si>
  <si>
    <t>04.03.2023 14:30:44</t>
  </si>
  <si>
    <t>04.03.2023 14:49:02</t>
  </si>
  <si>
    <t>L-308 35-18-L00308_9443185_56372181_56372181</t>
  </si>
  <si>
    <t>04.03.2023 16:05:22</t>
  </si>
  <si>
    <t>04.03.2023 19:03:48</t>
  </si>
  <si>
    <t>TR-135 RÜYAKENT 35-15-M00135_48874771_56365768_56365768</t>
  </si>
  <si>
    <t>04.03.2023 15:56:21</t>
  </si>
  <si>
    <t>04.03.2023 20:01:00</t>
  </si>
  <si>
    <t>TEPECİK KÖPRÜ DM 35-14-M00332_TEPECİK ÇIKIŞI (M-78) M04_49833964</t>
  </si>
  <si>
    <t>04.03.2023 08:19:00</t>
  </si>
  <si>
    <t>04.03.2023 10:14:37</t>
  </si>
  <si>
    <t>BOĞAZİÇİ İM 35-01-A00001_ZEYTİNLİK K17_2307514</t>
  </si>
  <si>
    <t>04.03.2023 02:08:56</t>
  </si>
  <si>
    <t>04.03.2023 02:14:53</t>
  </si>
  <si>
    <t>M-1814 KISIK DM-1 35-22-M00095_MENDERES-2 M06_72099732</t>
  </si>
  <si>
    <t>04.03.2023 11:24:05</t>
  </si>
  <si>
    <t>04.03.2023 11:38:40</t>
  </si>
  <si>
    <t>RAHMANLAR KÖK 45-81-M00327_KARAKOZAN KÖY M03_90848851</t>
  </si>
  <si>
    <t>04.03.2023 09:59:23</t>
  </si>
  <si>
    <t>04.03.2023 14:06:13</t>
  </si>
  <si>
    <t>TEPECİK KÖPRÜ DM 35-14-M00332_TAŞKENT DM-2 (DOĞANBEY-2 477 H.H. SAĞ DEVRE) M07_49833970</t>
  </si>
  <si>
    <t>04.03.2023 05:02:42</t>
  </si>
  <si>
    <t>04.03.2023 05:24:37</t>
  </si>
  <si>
    <t>PINARCIK TR-2 45-72-L00755_A_56394363_56394363</t>
  </si>
  <si>
    <t>04.03.2023 13:55:59</t>
  </si>
  <si>
    <t>SULUDERE KÖK 35-31-L00057_SARISU L03_2113668</t>
  </si>
  <si>
    <t>04.03.2023 15:39:34</t>
  </si>
  <si>
    <t>04.03.2023 15:39:54</t>
  </si>
  <si>
    <t>TR-150 35-15-M00150_A_56379172_56379172</t>
  </si>
  <si>
    <t>04.03.2023 16:21:42</t>
  </si>
  <si>
    <t>04.03.2023 19:57:09</t>
  </si>
  <si>
    <t>K-1109 35-04-K01109_B B1B_5831164</t>
  </si>
  <si>
    <t>04.03.2023 10:54:00</t>
  </si>
  <si>
    <t>04.03.2023 17:27:21</t>
  </si>
  <si>
    <t>04.03.2023 13:02:53</t>
  </si>
  <si>
    <t>04.03.2023 14:37:31</t>
  </si>
  <si>
    <t>TİRE İM-DM-1 35-29-A00001_GÖKÇEN-1 M07_2059508</t>
  </si>
  <si>
    <t>04.03.2023 12:34:25</t>
  </si>
  <si>
    <t>04.03.2023 12:38:35</t>
  </si>
  <si>
    <t>TR-68 ÇAYIRÇEŞME 35-19-L00068_B_90948985_90948985</t>
  </si>
  <si>
    <t>04.03.2023 09:04:14</t>
  </si>
  <si>
    <t>04.03.2023 17:20:41</t>
  </si>
  <si>
    <t>TR-115 35-26-M00115_956600913_956600913</t>
  </si>
  <si>
    <t>04.03.2023 15:29:10</t>
  </si>
  <si>
    <t>04.03.2023 16:54:26</t>
  </si>
  <si>
    <t>KARABURUN TR-1/15 35-21-L00019_C_56358263_56358263</t>
  </si>
  <si>
    <t>04.03.2023 20:26:50</t>
  </si>
  <si>
    <t>04.03.2023 21:48:59</t>
  </si>
  <si>
    <t>YILMAZ TR-5 45-78-L00205_953250027_953250027</t>
  </si>
  <si>
    <t>04.03.2023 11:28:31</t>
  </si>
  <si>
    <t>04.03.2023 13:30:18</t>
  </si>
  <si>
    <t>CAFERBEY KÖK 45-78-L00231_HatBaşıAyırıcı_53139937 L04_53139937</t>
  </si>
  <si>
    <t>04.03.2023 11:31:43</t>
  </si>
  <si>
    <t>04.03.2023 12:17:59</t>
  </si>
  <si>
    <t>K-2323 35-04-K02323_99509658_99509658</t>
  </si>
  <si>
    <t>04.03.2023 15:41:36</t>
  </si>
  <si>
    <t>04.03.2023 18:10:08</t>
  </si>
  <si>
    <t>DM-3/16-1 35-26-M00818_956628313_956628313</t>
  </si>
  <si>
    <t>04.03.2023 14:37:13</t>
  </si>
  <si>
    <t>04.03.2023 15:39:18</t>
  </si>
  <si>
    <t>M-377 35-02-M00377_M-47 M02_2096870</t>
  </si>
  <si>
    <t>OG İletken Kopması</t>
  </si>
  <si>
    <t>04.03.2023 17:10:00</t>
  </si>
  <si>
    <t>04.03.2023 18:42:35</t>
  </si>
  <si>
    <t>TR-162 35-19-L00162_956692273_956692273</t>
  </si>
  <si>
    <t>04.03.2023 16:11:02</t>
  </si>
  <si>
    <t>04.03.2023 18:58:23</t>
  </si>
  <si>
    <t>L-47 DENİZKENT SİTESİ 35-14-L00047_956652729_956652729</t>
  </si>
  <si>
    <t>04.03.2023 18:12:24</t>
  </si>
  <si>
    <t>04.03.2023 20:04:38</t>
  </si>
  <si>
    <t>K-145 35-01-K00145_K-1544 K03_2047665</t>
  </si>
  <si>
    <t>04.03.2023 09:05:00</t>
  </si>
  <si>
    <t>04.03.2023 13:35:58</t>
  </si>
  <si>
    <t>M-538 35-09-M00538_35-09-M00538_47613888</t>
  </si>
  <si>
    <t>04.03.2023 14:04:18</t>
  </si>
  <si>
    <t>04.03.2023 14:49:21</t>
  </si>
  <si>
    <t>TR-2 DM (M-702) 35-30-M00702_TR-3 M07_66045493</t>
  </si>
  <si>
    <t>04.03.2023 22:26:12</t>
  </si>
  <si>
    <t>04.03.2023 23:57:47</t>
  </si>
  <si>
    <t>ÇALTIDERE KÖK 35-17-M00231_ŞAKRAN M06_66291147</t>
  </si>
  <si>
    <t>04.03.2023 11:15:40</t>
  </si>
  <si>
    <t>04.03.2023 11:32:19</t>
  </si>
  <si>
    <t>K-3477 35-07-K03477_35-07-K03477_48248627</t>
  </si>
  <si>
    <t>04.03.2023 10:15:07</t>
  </si>
  <si>
    <t>04.03.2023 11:13:14</t>
  </si>
  <si>
    <t>ÖZBEK TR-5 35-19-M00235_A_91050452_91050452</t>
  </si>
  <si>
    <t>04.03.2023 09:43:39</t>
  </si>
  <si>
    <t>04.03.2023 17:18:33</t>
  </si>
  <si>
    <t>OĞLANANASI TR-5 KÖK 35-22-M00092_OĞLANANASI TR-7 M07_89600570</t>
  </si>
  <si>
    <t>04.03.2023 09:59:35</t>
  </si>
  <si>
    <t>04.03.2023 10:21:27</t>
  </si>
  <si>
    <t>YENİ FOÇA TR-30 35-23-M00030_D_56355849_56355849</t>
  </si>
  <si>
    <t>04.03.2023 12:20:15</t>
  </si>
  <si>
    <t>04.03.2023 14:46:51</t>
  </si>
  <si>
    <t>M-9 GERMİYAN 35-18-M00009_DIREK TIPI TRAFO HUCRESI H01_2102131</t>
  </si>
  <si>
    <t>04.03.2023 05:13:30</t>
  </si>
  <si>
    <t>04.03.2023 05:47:05</t>
  </si>
  <si>
    <t>K-1109 35-04-K01109_35-04-K01109_2360338</t>
  </si>
  <si>
    <t>04.03.2023 12:44:09</t>
  </si>
  <si>
    <t>04.03.2023 13:23:52</t>
  </si>
  <si>
    <t>SARNIÇ YENİMAHALLE TR-1 45-72-L00263_B_72373111_72373111</t>
  </si>
  <si>
    <t>04.03.2023 18:07:36</t>
  </si>
  <si>
    <t>04.03.2023 20:31:23</t>
  </si>
  <si>
    <t>TR-113 ZEYTİNALANI 35-19-L00113_965894664_965894664</t>
  </si>
  <si>
    <t>04.03.2023 15:35:20</t>
  </si>
  <si>
    <t>04.03.2023 18:37:49</t>
  </si>
  <si>
    <t>PANCAR OSB DM-1 35-26-M00869_YAZIBAŞI-2 M26_2122350</t>
  </si>
  <si>
    <t>04.03.2023 08:06:55</t>
  </si>
  <si>
    <t>04.03.2023 09:40:24</t>
  </si>
  <si>
    <t>TR-2/35 45-72-L00035_TR-2/36 L03_66524242</t>
  </si>
  <si>
    <t>04.03.2023 13:31:30</t>
  </si>
  <si>
    <t>04.03.2023 14:30:50</t>
  </si>
  <si>
    <t>ÜRKMEZ DM-4 (ÜRKMEZ M-21) 35-25-M00155_956653612_956653612</t>
  </si>
  <si>
    <t>04.03.2023 09:55:37</t>
  </si>
  <si>
    <t>04.03.2023 11:57:04</t>
  </si>
  <si>
    <t>UĞURLU KÖK 45-86-M00045_HatBaşıAyırıcı_53134879 M04_53134879</t>
  </si>
  <si>
    <t>04.03.2023 13:49:51</t>
  </si>
  <si>
    <t>04.03.2023 17:13:57</t>
  </si>
  <si>
    <t>TEKKEDERE DM 35-16-M00137_HatBaşıAyırıcı_75293611 M03_75293611</t>
  </si>
  <si>
    <t>04.03.2023 13:10:30</t>
  </si>
  <si>
    <t>04.03.2023 13:36:08</t>
  </si>
  <si>
    <t>SELİMİYE TR-1 45-79-M00315_D_56396907_56396907</t>
  </si>
  <si>
    <t>04.03.2023 10:08:19</t>
  </si>
  <si>
    <t>04.03.2023 12:23:24</t>
  </si>
  <si>
    <t>K-4631 35-02-K04631_B_56370611_56370611</t>
  </si>
  <si>
    <t>04.03.2023 08:57:02</t>
  </si>
  <si>
    <t>04.03.2023 16:15:11</t>
  </si>
  <si>
    <t>K-652 35-01-K00652_35-01-K00652_2356576</t>
  </si>
  <si>
    <t>04.03.2023 15:09:56</t>
  </si>
  <si>
    <t>04.03.2023 15:43:38</t>
  </si>
  <si>
    <t>04.03.2023 18:28:41</t>
  </si>
  <si>
    <t>MAHMUTLAR KÖK 45-74-M00354_HatBaşıAyırıcı_77952824 M09_77952824</t>
  </si>
  <si>
    <t>04.03.2023 05:23:00</t>
  </si>
  <si>
    <t>04.03.2023 05:29:00</t>
  </si>
  <si>
    <t>M-3198 (YATIRIM REZERVE) 35-01-M03198_911289272_911289272</t>
  </si>
  <si>
    <t>04.03.2023 13:14:24</t>
  </si>
  <si>
    <t>04.03.2023 17:48:48</t>
  </si>
  <si>
    <t>TR-23 35-27-M00023__72373122_72373122</t>
  </si>
  <si>
    <t>04.03.2023 18:19:50</t>
  </si>
  <si>
    <t>04.03.2023 19:50:33</t>
  </si>
  <si>
    <t>TR-17 45-77-L00017_B_56363011_56363011</t>
  </si>
  <si>
    <t>04.03.2023 09:22:43</t>
  </si>
  <si>
    <t>04.03.2023 17:26:48</t>
  </si>
  <si>
    <t>ILIPINAR GES KÖK 35-23-M00348_HatBaşıAyırıcı_83291065 M04_83291065</t>
  </si>
  <si>
    <t>04.03.2023 12:07:35</t>
  </si>
  <si>
    <t>04.03.2023 13:08:57</t>
  </si>
  <si>
    <t>YENİ BAĞARASI TR-4 35-23-M00210_950414828_950414828</t>
  </si>
  <si>
    <t>04.03.2023 11:21:40</t>
  </si>
  <si>
    <t>04.03.2023 13:53:40</t>
  </si>
  <si>
    <t>SARUHANLI TR-13 45-80-M00013_95001427471_95001427471</t>
  </si>
  <si>
    <t>04.03.2023 09:08:11</t>
  </si>
  <si>
    <t>04.03.2023 10:14:43</t>
  </si>
  <si>
    <t>GÖLMARMARA TM 45-85-A00002_MARMARA-1 M04_2324243</t>
  </si>
  <si>
    <t>04.03.2023 09:03:03</t>
  </si>
  <si>
    <t>04.03.2023 23:51:59</t>
  </si>
  <si>
    <t>BALIKLIOVA TR-5 35-19-L00374_ H_81735145</t>
  </si>
  <si>
    <t>04.03.2023 19:56:06</t>
  </si>
  <si>
    <t>04.03.2023 20:15:19</t>
  </si>
  <si>
    <t>TR-84 35-19-L00084_95000615984_95000615984</t>
  </si>
  <si>
    <t>04.03.2023 12:06:44</t>
  </si>
  <si>
    <t>04.03.2023 16:36:34</t>
  </si>
  <si>
    <t>AŞAĞI KAYAPINAR TR-1 45-71-M01004_A_60983593_60983593</t>
  </si>
  <si>
    <t>06.03.2023 16:39:36</t>
  </si>
  <si>
    <t>06.03.2023 23:52:39</t>
  </si>
  <si>
    <t>MURADİYE DM-4 45-71-M00190_44445844_60983965_60983965</t>
  </si>
  <si>
    <t>06.03.2023 16:36:03</t>
  </si>
  <si>
    <t>06.03.2023 19:24:32</t>
  </si>
  <si>
    <t>FATMA ŞENER SULAMA GRUBU TR 35-27-M00355_DIREK TIPI TRAFO HUCRESI H01_2049439</t>
  </si>
  <si>
    <t>06.03.2023 16:42:19</t>
  </si>
  <si>
    <t>06.03.2023 18:43:12</t>
  </si>
  <si>
    <t>06.03.2023 16:23:00</t>
  </si>
  <si>
    <t>06.03.2023 17:29:00</t>
  </si>
  <si>
    <t>ORTAKÖY TR-2 45-77-L00307_945501850_945501850</t>
  </si>
  <si>
    <t>06.03.2023 16:59:05</t>
  </si>
  <si>
    <t>06.03.2023 18:18:15</t>
  </si>
  <si>
    <t>K-1506 35-03-K01506_910662320_910662320</t>
  </si>
  <si>
    <t>06.03.2023 17:04:56</t>
  </si>
  <si>
    <t>06.03.2023 18:13:50</t>
  </si>
  <si>
    <t>L-400 35-18-L00400_950464771_950464771</t>
  </si>
  <si>
    <t>06.03.2023 17:05:20</t>
  </si>
  <si>
    <t>07.03.2023 01:09:26</t>
  </si>
  <si>
    <t>L-284 İMAMOĞLU TRAFO 35-18-L00284_950459228_950459228</t>
  </si>
  <si>
    <t>06.03.2023 17:08:35</t>
  </si>
  <si>
    <t>06.03.2023 21:35:18</t>
  </si>
  <si>
    <t>L-121 35-18-L00121_7066665_56389402_56389402</t>
  </si>
  <si>
    <t>06.03.2023 17:19:04</t>
  </si>
  <si>
    <t>06.03.2023 22:42:51</t>
  </si>
  <si>
    <t>SİYEKLİ KÖK 45-71-M00185_OSMANCALI M04_72256923</t>
  </si>
  <si>
    <t>06.03.2023 17:22:18</t>
  </si>
  <si>
    <t>06.03.2023 18:13:03</t>
  </si>
  <si>
    <t>K-526 35-02-K00526_99944740_99944740</t>
  </si>
  <si>
    <t>06.03.2023 17:21:25</t>
  </si>
  <si>
    <t>06.03.2023 19:27:16</t>
  </si>
  <si>
    <t>KAYNARPINAR TR-1 35-21-L00116_953360363_953360363</t>
  </si>
  <si>
    <t>06.03.2023 17:20:36</t>
  </si>
  <si>
    <t>06.03.2023 20:20:59</t>
  </si>
  <si>
    <t>ÇUKURALTI M-25 35-25-M00073_B_56355377_56355377</t>
  </si>
  <si>
    <t>06.03.2023 17:13:19</t>
  </si>
  <si>
    <t>06.03.2023 18:32:11</t>
  </si>
  <si>
    <t>M-2177 35-01-M02177_911351627_911351627</t>
  </si>
  <si>
    <t>06.03.2023 17:30:13</t>
  </si>
  <si>
    <t>06.03.2023 18:21:54</t>
  </si>
  <si>
    <t>M-80 35-14-M00080_A_91124734_91124734</t>
  </si>
  <si>
    <t>06.03.2023 17:33:14</t>
  </si>
  <si>
    <t>06.03.2023 18:16:44</t>
  </si>
  <si>
    <t>DM-5/17 35-26-M00838_35-26-M00838_2352238</t>
  </si>
  <si>
    <t>06.03.2023 17:46:08</t>
  </si>
  <si>
    <t>06.03.2023 18:58:00</t>
  </si>
  <si>
    <t>ULUCAK DM 35-27-M00792_EĞRİDERE-1 M06_2310311</t>
  </si>
  <si>
    <t>06.03.2023 17:53:58</t>
  </si>
  <si>
    <t>06.03.2023 18:50:41</t>
  </si>
  <si>
    <t>TR-105 35-16-L00105_47556446_56398114_56398114</t>
  </si>
  <si>
    <t>06.03.2023 18:02:10</t>
  </si>
  <si>
    <t>06.03.2023 19:09:46</t>
  </si>
  <si>
    <t>KAZANLI TR-3 35-15-L00977_35-15-L00977_2352035</t>
  </si>
  <si>
    <t>06.03.2023 18:06:05</t>
  </si>
  <si>
    <t>06.03.2023 19:43:19</t>
  </si>
  <si>
    <t>YILMAZ TR-5 45-78-L00205_953250221_953250221</t>
  </si>
  <si>
    <t>06.03.2023 18:08:14</t>
  </si>
  <si>
    <t>06.03.2023 19:09:16</t>
  </si>
  <si>
    <t>M-2177 35-01-M02177_35-01-M02177_42865957</t>
  </si>
  <si>
    <t>06.03.2023 18:53:59</t>
  </si>
  <si>
    <t>MURADİYE DM-5/8 KÖK 45-71-M00828_TEK PAL M07_72087112</t>
  </si>
  <si>
    <t>06.03.2023 18:37:07</t>
  </si>
  <si>
    <t>06.03.2023 19:50:17</t>
  </si>
  <si>
    <t>SUBAŞI İM 35-26-A00002_NAİME L03_2035579</t>
  </si>
  <si>
    <t>06.03.2023 18:49:56</t>
  </si>
  <si>
    <t>06.03.2023 19:52:16</t>
  </si>
  <si>
    <t>TR-182 45-78-L00182_965956012_965956012</t>
  </si>
  <si>
    <t>06.03.2023 18:53:17</t>
  </si>
  <si>
    <t>06.03.2023 20:48:38</t>
  </si>
  <si>
    <t>TR-121 35-16-L00121_47581675_56354730_56354730</t>
  </si>
  <si>
    <t>06.03.2023 18:51:24</t>
  </si>
  <si>
    <t>07.03.2023 00:12:10</t>
  </si>
  <si>
    <t>L-269 35-18-L00269_6870061_56379842_56379842</t>
  </si>
  <si>
    <t>06.03.2023 18:38:31</t>
  </si>
  <si>
    <t>07.03.2023 02:25:00</t>
  </si>
  <si>
    <t>ÇUKURALTI M-25 35-25-M00073_A_56355378_56355378</t>
  </si>
  <si>
    <t>NH Altlık Arızası</t>
  </si>
  <si>
    <t>06.03.2023 18:53:07</t>
  </si>
  <si>
    <t>06.03.2023 19:34:38</t>
  </si>
  <si>
    <t>HELVACI TR-15 35-17-M00733_A_83737122_83737122</t>
  </si>
  <si>
    <t>06.03.2023 19:22:44</t>
  </si>
  <si>
    <t>06.03.2023 21:15:46</t>
  </si>
  <si>
    <t>MURADİYE DM-4 45-71-M00190_953243281_953243281</t>
  </si>
  <si>
    <t>06.03.2023 19:26:09</t>
  </si>
  <si>
    <t>06.03.2023 20:28:46</t>
  </si>
  <si>
    <t>TR-73 35-19-L00073_DIREK TIPI TRAFO HUCRESI H01_2056783</t>
  </si>
  <si>
    <t>06.03.2023 19:24:46</t>
  </si>
  <si>
    <t>06.03.2023 20:52:20</t>
  </si>
  <si>
    <t>TR-39 35-30-L00039_B_56402554_56402554</t>
  </si>
  <si>
    <t>06.03.2023 19:37:25</t>
  </si>
  <si>
    <t>06.03.2023 20:44:03</t>
  </si>
  <si>
    <t>TR-1/44 45-72-M00044_B_56389987_56389987</t>
  </si>
  <si>
    <t>06.03.2023 19:40:30</t>
  </si>
  <si>
    <t>06.03.2023 21:58:19</t>
  </si>
  <si>
    <t>ÇUKURALTI M-25 35-25-M00073_35-25-M00073_2376688</t>
  </si>
  <si>
    <t>06.03.2023 20:49:49</t>
  </si>
  <si>
    <t>MORDOĞAN TR-35 35-21-L00147_953356641_953356641</t>
  </si>
  <si>
    <t>06.03.2023 19:39:32</t>
  </si>
  <si>
    <t>06.03.2023 21:01:14</t>
  </si>
  <si>
    <t>YENİFOÇA TR-51 35-23-M00051_42097959_56375036_56375036</t>
  </si>
  <si>
    <t>06.03.2023 20:15:56</t>
  </si>
  <si>
    <t>06.03.2023 20:54:57</t>
  </si>
  <si>
    <t>CABBARFAKILI TR-2 45-73-M00629_945667446_945667446</t>
  </si>
  <si>
    <t>06.03.2023 20:16:41</t>
  </si>
  <si>
    <t>06.03.2023 21:48:51</t>
  </si>
  <si>
    <t>ESKİ FOÇA İM 35-23-A00001_FOTAŞ-2 M02_2308531</t>
  </si>
  <si>
    <t>06.03.2023 20:27:34</t>
  </si>
  <si>
    <t>06.03.2023 22:17:08</t>
  </si>
  <si>
    <t>ÇUKURALTI M-37 35-25-M00078_B_56354910_56354910</t>
  </si>
  <si>
    <t>06.03.2023 21:22:49</t>
  </si>
  <si>
    <t>06.03.2023 23:58:02</t>
  </si>
  <si>
    <t>AVDAN TR-2 45-82-M00232_B_56401922_56401922</t>
  </si>
  <si>
    <t>06.03.2023 21:30:30</t>
  </si>
  <si>
    <t>06.03.2023 23:48:00</t>
  </si>
  <si>
    <t>TORUNLU BARIŞ MAHALLESİ TR-1 45-78-M01077_953299554_953299554</t>
  </si>
  <si>
    <t>06.03.2023 21:41:07</t>
  </si>
  <si>
    <t>06.03.2023 22:46:00</t>
  </si>
  <si>
    <t>L-400 35-18-L00400_9764228_56370884_56370884</t>
  </si>
  <si>
    <t>06.03.2023 18:23:56</t>
  </si>
  <si>
    <t>07.03.2023 01:55:39</t>
  </si>
  <si>
    <t>L-308 35-18-L00308_5716052_56372182_56372182</t>
  </si>
  <si>
    <t>06.03.2023 18:05:38</t>
  </si>
  <si>
    <t>06.03.2023 23:30:29</t>
  </si>
  <si>
    <t>KAYALIOĞLU TR-3 45-72-L00074_45-72-L00074_2352550</t>
  </si>
  <si>
    <t>06.03.2023 23:55:59</t>
  </si>
  <si>
    <t>07.03.2023 03:54:33</t>
  </si>
  <si>
    <t>TR-162 35-19-L00162_DAĞITIM TRAFOSU L03_72112869</t>
  </si>
  <si>
    <t>OG Yeraltı Kablo Arızası</t>
  </si>
  <si>
    <t>06.03.2023 08:43:00</t>
  </si>
  <si>
    <t>06.03.2023 15:28:00</t>
  </si>
  <si>
    <t>M-749 KIRIKLAR CEZAEVİ KÖK 35-03-M00749_M-750 CEZAEVİ M01_49932292</t>
  </si>
  <si>
    <t>07.03.2023 09:23:00</t>
  </si>
  <si>
    <t>07.03.2023 10:04:00</t>
  </si>
  <si>
    <t>LÜTFİYE KÖK 45-80-M02970_LÜTFİYE TR-1 TR-2 M05_84270516</t>
  </si>
  <si>
    <t>07.03.2023 18:13:27</t>
  </si>
  <si>
    <t>07.03.2023 18:58:46</t>
  </si>
  <si>
    <t>L-23 ESKİ POSTANE ÖNÜ 35-14-L00023_956658594_956658594</t>
  </si>
  <si>
    <t>07.03.2023 09:56:57</t>
  </si>
  <si>
    <t>07.03.2023 14:17:19</t>
  </si>
  <si>
    <t>DM-7/23 35-28-M00962_953375056_953375056</t>
  </si>
  <si>
    <t>07.03.2023 16:35:50</t>
  </si>
  <si>
    <t>07.03.2023 21:40:09</t>
  </si>
  <si>
    <t>M-3198 (YATIRIM REZERVE) 35-01-M03198_911208966_911208966</t>
  </si>
  <si>
    <t>07.03.2023 09:20:27</t>
  </si>
  <si>
    <t>07.03.2023 16:55:05</t>
  </si>
  <si>
    <t>YENİ BAĞARASI TR-1 35-23-M00207_950414861_950414861</t>
  </si>
  <si>
    <t>07.03.2023 18:48:13</t>
  </si>
  <si>
    <t>07.03.2023 21:00:01</t>
  </si>
  <si>
    <t>EYNEZ TR-1 45-82-M00295_45-82-M00295_2374092</t>
  </si>
  <si>
    <t>07.03.2023 11:18:31</t>
  </si>
  <si>
    <t>07.03.2023 12:24:35</t>
  </si>
  <si>
    <t>K-3203 35-04-K03203_99500545_99500545</t>
  </si>
  <si>
    <t>07.03.2023 19:57:40</t>
  </si>
  <si>
    <t>07.03.2023 22:45:03</t>
  </si>
  <si>
    <t>K-1183 35-04-K01183_912736236_912736236</t>
  </si>
  <si>
    <t>07.03.2023 11:11:26</t>
  </si>
  <si>
    <t>07.03.2023 13:37:09</t>
  </si>
  <si>
    <t>BAHADIR TR-6 45-73-M01212_945653848_945653848</t>
  </si>
  <si>
    <t>07.03.2023 17:55:05</t>
  </si>
  <si>
    <t>07.03.2023 20:24:19</t>
  </si>
  <si>
    <t>SEFERİHİSAR İM 35-14-A00002_BEYLER L10_72378370</t>
  </si>
  <si>
    <t>07.03.2023 08:56:14</t>
  </si>
  <si>
    <t>07.03.2023 17:13:38</t>
  </si>
  <si>
    <t>TR-16 45-77-L00016_C_56382460_56382460</t>
  </si>
  <si>
    <t>07.03.2023 09:39:39</t>
  </si>
  <si>
    <t>07.03.2023 16:56:03</t>
  </si>
  <si>
    <t>GERENKÖY TR-1 35-23-M00147_DAĞITIM TRAFO GERENKÖY TR-1 M04_72155337</t>
  </si>
  <si>
    <t>07.03.2023 17:51:07</t>
  </si>
  <si>
    <t>07.03.2023 19:19:31</t>
  </si>
  <si>
    <t>TR-84 45-78-L00084_TR-160 L01_2328609</t>
  </si>
  <si>
    <t>07.03.2023 08:56:57</t>
  </si>
  <si>
    <t>07.03.2023 16:06:16</t>
  </si>
  <si>
    <t>ÖRNEKKÖY TR-1 35-27-L00128_98924664_98924664</t>
  </si>
  <si>
    <t>07.03.2023 18:44:40</t>
  </si>
  <si>
    <t>07.03.2023 19:24:06</t>
  </si>
  <si>
    <t>NAİME KÖY-1 35-26-L00340_956603020_956603020</t>
  </si>
  <si>
    <t>07.03.2023 23:01:24</t>
  </si>
  <si>
    <t>08.03.2023 03:02:12</t>
  </si>
  <si>
    <t>07.03.2023 11:42:16</t>
  </si>
  <si>
    <t>07.03.2023 12:17:38</t>
  </si>
  <si>
    <t>L-308 35-18-L00308_950456747_950456747</t>
  </si>
  <si>
    <t>07.03.2023 09:21:42</t>
  </si>
  <si>
    <t>YAZIBAŞI TR-1 35-26-M00619_B_91420510_91420510</t>
  </si>
  <si>
    <t>07.03.2023 14:52:07</t>
  </si>
  <si>
    <t>07.03.2023 15:37:32</t>
  </si>
  <si>
    <t>K-552 35-03-K00552_910888957_910888957</t>
  </si>
  <si>
    <t>07.03.2023 20:43:56</t>
  </si>
  <si>
    <t>08.03.2023 01:20:00</t>
  </si>
  <si>
    <t>M-3198 (YATIRIM REZERVE) 35-01-M03198_911219137_911219137</t>
  </si>
  <si>
    <t>10.03.2023 05:19:23</t>
  </si>
  <si>
    <t>10.03.2023 12:25:36</t>
  </si>
  <si>
    <t>TR-111 35-26-M00111_TR-112/113/TR-109/110 M03_65973904</t>
  </si>
  <si>
    <t>10.03.2023 06:14:58</t>
  </si>
  <si>
    <t>10.03.2023 07:44:05</t>
  </si>
  <si>
    <t>KİRELİ TR-1 35-29-L00456_B_56360627_56360627</t>
  </si>
  <si>
    <t>10.03.2023 07:04:16</t>
  </si>
  <si>
    <t>10.03.2023 09:31:01</t>
  </si>
  <si>
    <t>K-126 35-01-K00126_911354041_911354041</t>
  </si>
  <si>
    <t>10.03.2023 07:24:11</t>
  </si>
  <si>
    <t>10.03.2023 11:20:44</t>
  </si>
  <si>
    <t>SEYREK TR-2/1 35-28-M00378_95000480598_95000480598</t>
  </si>
  <si>
    <t>10.03.2023 07:44:44</t>
  </si>
  <si>
    <t>10.03.2023 08:50:00</t>
  </si>
  <si>
    <t>ÜRKMEZ M-25 35-25-M00159_F F01_81256319</t>
  </si>
  <si>
    <t>10.03.2023 08:25:38</t>
  </si>
  <si>
    <t>10.03.2023 14:56:41</t>
  </si>
  <si>
    <t>M-1138 35-02-M01138_M-1137 M05_2098257</t>
  </si>
  <si>
    <t>10.03.2023 08:26:32</t>
  </si>
  <si>
    <t>10.03.2023 11:21:54</t>
  </si>
  <si>
    <t>10.03.2023 08:31:31</t>
  </si>
  <si>
    <t>10.03.2023 09:03:57</t>
  </si>
  <si>
    <t>DM-4/9 (VATAN HASTANESİ) 45-71-M00211_G g1b_45101306</t>
  </si>
  <si>
    <t>10.03.2023 08:21:34</t>
  </si>
  <si>
    <t>10.03.2023 09:19:38</t>
  </si>
  <si>
    <t>GÖKÇEÖREN KÖK 45-77-M00024_GÖKÇEÖREN TR-1 M01_72216585</t>
  </si>
  <si>
    <t>10.03.2023 08:24:00</t>
  </si>
  <si>
    <t>10.03.2023 08:26:00</t>
  </si>
  <si>
    <t>TR-68 ÇAYIRÇEŞME 35-19-L00068_956675978_956675978</t>
  </si>
  <si>
    <t>10.03.2023 08:45:51</t>
  </si>
  <si>
    <t>10.03.2023 09:56:06</t>
  </si>
  <si>
    <t>K-3887 35-02-K03887_A_56381927_56381927</t>
  </si>
  <si>
    <t>10.03.2023 08:58:55</t>
  </si>
  <si>
    <t>10.03.2023 11:58:32</t>
  </si>
  <si>
    <t>DM01/58(TR-1/02) 45-71-M00019_953201074_953201074</t>
  </si>
  <si>
    <t>10.03.2023 08:56:37</t>
  </si>
  <si>
    <t>10.03.2023 10:24:21</t>
  </si>
  <si>
    <t>TIRAZLI KÖK 45-79-M00079_BAHARLAR M06_72036291</t>
  </si>
  <si>
    <t>10.03.2023 09:05:21</t>
  </si>
  <si>
    <t>10.03.2023 17:09:36</t>
  </si>
  <si>
    <t>TR-74 35-19-L00074_35-19-L00074_2352870</t>
  </si>
  <si>
    <t>10.03.2023 09:04:37</t>
  </si>
  <si>
    <t>10.03.2023 17:06:07</t>
  </si>
  <si>
    <t>ÇANDARLI DM-TR-20 35-30-M00020_HatBaşıAyırıcı_90912395 M06_90912395</t>
  </si>
  <si>
    <t>10.03.2023 08:54:04</t>
  </si>
  <si>
    <t>10.03.2023 10:39:27</t>
  </si>
  <si>
    <t>TR-16 45-77-L00016_A_56359840_56359840</t>
  </si>
  <si>
    <t>10.03.2023 09:09:28</t>
  </si>
  <si>
    <t>10.03.2023 17:20:53</t>
  </si>
  <si>
    <t>TR-159 35-15-M00159_48870229_56380194_56380194</t>
  </si>
  <si>
    <t>10.03.2023 08:23:59</t>
  </si>
  <si>
    <t>10.03.2023 16:54:43</t>
  </si>
  <si>
    <t>M-470 35-17-M00470_A A1b_5948662</t>
  </si>
  <si>
    <t>10.03.2023 08:58:46</t>
  </si>
  <si>
    <t>10.03.2023 11:31:46</t>
  </si>
  <si>
    <t>TEKELİ TR-4 35-22-M00234_A_56367734_56367734</t>
  </si>
  <si>
    <t>10.03.2023 09:12:00</t>
  </si>
  <si>
    <t>10.03.2023 10:02:10</t>
  </si>
  <si>
    <t>L-376 PAZARYERİ 35-18-L00376_G g7_5955221</t>
  </si>
  <si>
    <t>10.03.2023 09:10:44</t>
  </si>
  <si>
    <t>10.03.2023 16:16:11</t>
  </si>
  <si>
    <t>10.03.2023 09:14:52</t>
  </si>
  <si>
    <t>10.03.2023 16:07:39</t>
  </si>
  <si>
    <t>MURADİYE ORTA ÖLÇEKLİ SANAYİ TR-9 45-71-M00227_45-71-M00227_66209603</t>
  </si>
  <si>
    <t>AG Pano Arızası</t>
  </si>
  <si>
    <t>10.03.2023 09:15:23</t>
  </si>
  <si>
    <t>10.03.2023 15:58:43</t>
  </si>
  <si>
    <t>AŞAĞICUMA DM 35-16-M00103_AŞAĞICUMA M04_72040418</t>
  </si>
  <si>
    <t>10.03.2023 09:19:34</t>
  </si>
  <si>
    <t>10.03.2023 10:51:20</t>
  </si>
  <si>
    <t>EĞLENHOCA DM 35-21-M00013_KARABURUN-1 M05_72178832</t>
  </si>
  <si>
    <t>10.03.2023 09:19:52</t>
  </si>
  <si>
    <t>10.03.2023 12:26:04</t>
  </si>
  <si>
    <t>GÜMÜLDÜR DM 35-25-M00100_BARAJ M01_2054404</t>
  </si>
  <si>
    <t>10.03.2023 09:02:34</t>
  </si>
  <si>
    <t>10.03.2023 10:32:29</t>
  </si>
  <si>
    <t>K-3050 35-03-K03050_35-03-K03050_2369908</t>
  </si>
  <si>
    <t>10.03.2023 08:51:40</t>
  </si>
  <si>
    <t>10.03.2023 13:49:44</t>
  </si>
  <si>
    <t>M-1573 35-01-M01573_B_56374787_56374787</t>
  </si>
  <si>
    <t>10.03.2023 09:20:54</t>
  </si>
  <si>
    <t>10.03.2023 17:05:21</t>
  </si>
  <si>
    <t>K-3749 35-08-K03749_E E1_5901563</t>
  </si>
  <si>
    <t>10.03.2023 09:25:30</t>
  </si>
  <si>
    <t>10.03.2023 10:15:13</t>
  </si>
  <si>
    <t>K-4631 35-02-K04631_C_56364572_56364572</t>
  </si>
  <si>
    <t>10.03.2023 09:27:11</t>
  </si>
  <si>
    <t>10.03.2023 16:12:48</t>
  </si>
  <si>
    <t>ALAÇATI İM 35-18-A00002_L-436 L11_2307542</t>
  </si>
  <si>
    <t>10.03.2023 09:26:10</t>
  </si>
  <si>
    <t>10.03.2023 12:34:57</t>
  </si>
  <si>
    <t>TR-11 45-77-L00011_A_56395089_56395089</t>
  </si>
  <si>
    <t>10.03.2023 09:29:21</t>
  </si>
  <si>
    <t>10.03.2023 17:25:59</t>
  </si>
  <si>
    <t>TR-49 45-78-L00049_TR-92 L07_65906222</t>
  </si>
  <si>
    <t>10.03.2023 09:27:14</t>
  </si>
  <si>
    <t>10.03.2023 16:30:49</t>
  </si>
  <si>
    <t>K-3322 35-09-K03322_F f2b_5870022</t>
  </si>
  <si>
    <t>10.03.2023 09:29:42</t>
  </si>
  <si>
    <t>10.03.2023 16:49:28</t>
  </si>
  <si>
    <t>ARPALIK TARIMSAL SULAMA TR-7 45-83-M00336_45-83-M00336_2371741</t>
  </si>
  <si>
    <t>10.03.2023 09:27:34</t>
  </si>
  <si>
    <t>10.03.2023 11:09:37</t>
  </si>
  <si>
    <t>MURADİYE TR-5 (ESKİ MEZARLIK YANI) 45-71-M00204_COCA COLA M02_2091441</t>
  </si>
  <si>
    <t>10.03.2023 09:24:58</t>
  </si>
  <si>
    <t>10.03.2023 09:54:09</t>
  </si>
  <si>
    <t>TR-61 35-26-M00061_AYKENT M05_65930723</t>
  </si>
  <si>
    <t>10.03.2023 08:52:51</t>
  </si>
  <si>
    <t>10.03.2023 15:58:56</t>
  </si>
  <si>
    <t>TELEKLER TR-1 35-28-M00276_DIREK TIPI TRAFO HUCRESI H01_2110246</t>
  </si>
  <si>
    <t>10.03.2023 09:33:10</t>
  </si>
  <si>
    <t>10.03.2023 11:28:50</t>
  </si>
  <si>
    <t>ALANKIYI TR-5 35-20-L00268_35-20-L00268_2347295</t>
  </si>
  <si>
    <t>10.03.2023 09:13:54</t>
  </si>
  <si>
    <t>10.03.2023 10:07:37</t>
  </si>
  <si>
    <t>ÖZBEK DM (TR-315) 35-19-M00044_AKKUM M06_72140386</t>
  </si>
  <si>
    <t>10.03.2023 09:21:42</t>
  </si>
  <si>
    <t>10.03.2023 19:12:49</t>
  </si>
  <si>
    <t>M-1528 35-03-M01528_35-03-M01528_41974043</t>
  </si>
  <si>
    <t>10.03.2023 09:39:53</t>
  </si>
  <si>
    <t>10.03.2023 17:14:35</t>
  </si>
  <si>
    <t>DM-2/9 SEPETÇİK 35-18-L00589_L-15 L02_72045242</t>
  </si>
  <si>
    <t>10.03.2023 09:43:49</t>
  </si>
  <si>
    <t>10.03.2023 16:06:36</t>
  </si>
  <si>
    <t>K-4431 35-01-K04431_911816104_911816104</t>
  </si>
  <si>
    <t>10.03.2023 09:41:50</t>
  </si>
  <si>
    <t>10.03.2023 16:10:05</t>
  </si>
  <si>
    <t>TR-1/17 45-72-M00017_A A01b_83588464</t>
  </si>
  <si>
    <t>10.03.2023 09:54:04</t>
  </si>
  <si>
    <t>10.03.2023 16:18:44</t>
  </si>
  <si>
    <t>TR-2/88 45-83-L00088_TR-2/91 L01_2104260</t>
  </si>
  <si>
    <t>10.03.2023 09:50:58</t>
  </si>
  <si>
    <t>10.03.2023 11:53:08</t>
  </si>
  <si>
    <t>TORBALI İM 35-26-A00001_TR-63/1 M02_65950418</t>
  </si>
  <si>
    <t>10.03.2023 09:59:24</t>
  </si>
  <si>
    <t>10.03.2023 10:17:11</t>
  </si>
  <si>
    <t>İLYASLAR KÖK 45-76-M00048_KARAKURT KÖK M03_72213068</t>
  </si>
  <si>
    <t>10.03.2023 09:57:28</t>
  </si>
  <si>
    <t>10.03.2023 10:37:34</t>
  </si>
  <si>
    <t>K-1502 35-03-K01502_35-03-K01502_41910061</t>
  </si>
  <si>
    <t>10.03.2023 09:56:18</t>
  </si>
  <si>
    <t>10.03.2023 13:11:09</t>
  </si>
  <si>
    <t>ÖDEMİŞ İM 35-15-A00001_YENİ KENT L16_2310687</t>
  </si>
  <si>
    <t>10.03.2023 09:56:30</t>
  </si>
  <si>
    <t>10.03.2023 14:00:38</t>
  </si>
  <si>
    <t>GÜZELKÖY KÖK 45-71-M00123_HAŞİM AKCURA ENH M03_50218077</t>
  </si>
  <si>
    <t>10.03.2023 10:04:30</t>
  </si>
  <si>
    <t>10.03.2023 11:31:27</t>
  </si>
  <si>
    <t>TR-10 45-78-L00010_DIREK TIPI TRAFO HUCRESI H01_2107173</t>
  </si>
  <si>
    <t>10.03.2023 10:01:44</t>
  </si>
  <si>
    <t>10.03.2023 13:35:08</t>
  </si>
  <si>
    <t>TAYTAN OFİS KÖK 45-78-M00314_SALİHLİ DM-1 GİRİŞİ (DEMİRKÖPRÜ-1) M011_60669726</t>
  </si>
  <si>
    <t>10.03.2023 10:08:34</t>
  </si>
  <si>
    <t>10.03.2023 10:09:04</t>
  </si>
  <si>
    <t>KARAPINAR İM 45-78-A00002_ERDELEK M02_66243739</t>
  </si>
  <si>
    <t>10.03.2023 10:18:16</t>
  </si>
  <si>
    <t>10.03.2023 10:51:23</t>
  </si>
  <si>
    <t>SEYREK TR-2/1 35-28-M00378_95001331894_95001331894</t>
  </si>
  <si>
    <t>10.03.2023 10:26:03</t>
  </si>
  <si>
    <t>10.03.2023 11:02:52</t>
  </si>
  <si>
    <t>AHMETLİ DM 45-77-M00187_ESKİ SELENDİ M08_80367319</t>
  </si>
  <si>
    <t>10.03.2023 10:20:24</t>
  </si>
  <si>
    <t>10.03.2023 10:42:13</t>
  </si>
  <si>
    <t>HACIHALİLLER TR-1 KÖK 45-71-M00066_SULAMA M02_72238426</t>
  </si>
  <si>
    <t>10.03.2023 10:25:43</t>
  </si>
  <si>
    <t>10.03.2023 12:18:38</t>
  </si>
  <si>
    <t>L-284 İMAMOĞLU TRAFO 35-18-L00284_B_56370491_56370491</t>
  </si>
  <si>
    <t>10.03.2023 09:39:13</t>
  </si>
  <si>
    <t>10.03.2023 12:38:51</t>
  </si>
  <si>
    <t>DAĞDERE DM 45-72-M00097_ÇITAK M05_2106082</t>
  </si>
  <si>
    <t>10.03.2023 10:32:13</t>
  </si>
  <si>
    <t>10.03.2023 10:45:49</t>
  </si>
  <si>
    <t>DURHASAN TR-1 45-74-M00263_945591376_945591376</t>
  </si>
  <si>
    <t>10.03.2023 10:36:30</t>
  </si>
  <si>
    <t>10.03.2023 10:55:06</t>
  </si>
  <si>
    <t>BAĞYURDU DM-1/12 35-27-L00230_35-27-L00230_72158488</t>
  </si>
  <si>
    <t>10.03.2023 10:39:54</t>
  </si>
  <si>
    <t>10.03.2023 11:22:34</t>
  </si>
  <si>
    <t>M-2464 35-09-M02464_35-09-M02464_47442284</t>
  </si>
  <si>
    <t>10.03.2023 10:41:05</t>
  </si>
  <si>
    <t>10.03.2023 12:06:39</t>
  </si>
  <si>
    <t>K-208 35-02-K00208_TRAFO K01_2334169</t>
  </si>
  <si>
    <t>10.03.2023 10:46:54</t>
  </si>
  <si>
    <t>10.03.2023 11:03:05</t>
  </si>
  <si>
    <t>TR-40 35-16-L00040_C_56352705_56352705</t>
  </si>
  <si>
    <t>10.03.2023 10:51:04</t>
  </si>
  <si>
    <t>10.03.2023 11:43:27</t>
  </si>
  <si>
    <t>OĞLANANASI TR-13 35-22-M00296_C_56357767_56357767</t>
  </si>
  <si>
    <t>10.03.2023 10:55:12</t>
  </si>
  <si>
    <t>10.03.2023 11:36:28</t>
  </si>
  <si>
    <t>TR-2/125-2 45-83-L00467_955144262_955144262</t>
  </si>
  <si>
    <t>10.03.2023 10:59:33</t>
  </si>
  <si>
    <t>10.03.2023 15:58:17</t>
  </si>
  <si>
    <t>DM-11/9 45-71-M00290_953220081_953220081</t>
  </si>
  <si>
    <t>10.03.2023 11:00:29</t>
  </si>
  <si>
    <t>10.03.2023 12:51:46</t>
  </si>
  <si>
    <t>K-1600 35-02-K01600_TRAFO K01_2325537</t>
  </si>
  <si>
    <t>10.03.2023 11:11:00</t>
  </si>
  <si>
    <t>10.03.2023 11:14:32</t>
  </si>
  <si>
    <t>L-108 GÖDENCE 35-14-L00108_956640840_956640840</t>
  </si>
  <si>
    <t>10.03.2023 11:17:34</t>
  </si>
  <si>
    <t>10.03.2023 19:12:54</t>
  </si>
  <si>
    <t>ASARLIK TR-18 35-28-M00171_953369646_953369646</t>
  </si>
  <si>
    <t>10.03.2023 11:10:11</t>
  </si>
  <si>
    <t>10.03.2023 12:43:37</t>
  </si>
  <si>
    <t>HALİLLER KÖK 35-31-L00228_KALEKÖY L02_72238617</t>
  </si>
  <si>
    <t>10.03.2023 11:28:44</t>
  </si>
  <si>
    <t>10.03.2023 12:19:01</t>
  </si>
  <si>
    <t>SÜLEYMANLI KÖK 35-28-M00606_BOZALAN M04_66870996</t>
  </si>
  <si>
    <t>10.03.2023 12:52:08</t>
  </si>
  <si>
    <t>MORDOĞAN TR-26 35-21-L00209_B_91449960_91449960</t>
  </si>
  <si>
    <t>10.03.2023 11:43:18</t>
  </si>
  <si>
    <t>10.03.2023 15:12:30</t>
  </si>
  <si>
    <t>KARABURUN İM 35-21-A00001_KARABURUN MERKEZ L06_2063039</t>
  </si>
  <si>
    <t>11.03.2023 11:00:54</t>
  </si>
  <si>
    <t>11.03.2023 11:10:08</t>
  </si>
  <si>
    <t>K-3891 35-02-K03891_913214858_913214858</t>
  </si>
  <si>
    <t>11.03.2023 14:51:26</t>
  </si>
  <si>
    <t>11.03.2023 18:05:16</t>
  </si>
  <si>
    <t>CANPAŞA KÖK 45-71-M00140_ALİ ÖRÜMLÜ M06_72246820</t>
  </si>
  <si>
    <t>11.03.2023 17:09:54</t>
  </si>
  <si>
    <t>12.03.2023 01:13:29</t>
  </si>
  <si>
    <t>L-27 35-14-L00027_HatBaşıAyırıcı_53133333 L01_53133333</t>
  </si>
  <si>
    <t>11.03.2023 18:09:53</t>
  </si>
  <si>
    <t>11.03.2023 22:50:35</t>
  </si>
  <si>
    <t>M-2013 35-10-M02013_M-2013 GİRİŞ M02_57832164</t>
  </si>
  <si>
    <t>11.03.2023 10:44:42</t>
  </si>
  <si>
    <t>11.03.2023 13:29:51</t>
  </si>
  <si>
    <t>PİRENTEPE TR-1 35-22-M00270_955291414_955291414</t>
  </si>
  <si>
    <t>11.03.2023 18:26:54</t>
  </si>
  <si>
    <t>11.03.2023 21:28:46</t>
  </si>
  <si>
    <t>KARABURUN TR-4/19 35-21-L00004_B_56357320_56357320</t>
  </si>
  <si>
    <t>11.03.2023 14:56:38</t>
  </si>
  <si>
    <t>11.03.2023 16:46:39</t>
  </si>
  <si>
    <t>GÖÇBEYLİ DM 35-16-M00139_HatBaşıAyırıcı_53140536 M07_53140536</t>
  </si>
  <si>
    <t>11.03.2023 21:01:54</t>
  </si>
  <si>
    <t>12.03.2023 03:02:24</t>
  </si>
  <si>
    <t>TR-103 35-15-L00103_950380782_950380782</t>
  </si>
  <si>
    <t>11.03.2023 08:32:50</t>
  </si>
  <si>
    <t>11.03.2023 12:27:41</t>
  </si>
  <si>
    <t>CABBAR DM 45-73-M00100_EMRE PLASTİK M01_2057592</t>
  </si>
  <si>
    <t>11.03.2023 09:21:14</t>
  </si>
  <si>
    <t>11.03.2023 09:44:57</t>
  </si>
  <si>
    <t>K-4326 35-04-K04326_98997474_98997474</t>
  </si>
  <si>
    <t>11.03.2023 11:05:02</t>
  </si>
  <si>
    <t>11.03.2023 13:15:35</t>
  </si>
  <si>
    <t>DM-2/TR-10 35-13-L00051_DAĞITIM TRAFO DM-2/TR-10 L03_74769154</t>
  </si>
  <si>
    <t>11.03.2023 19:03:51</t>
  </si>
  <si>
    <t>11.03.2023 19:29:55</t>
  </si>
  <si>
    <t>BEYOBA TR-1 45-72-M00417_956491599_956491599</t>
  </si>
  <si>
    <t>11.03.2023 19:31:23</t>
  </si>
  <si>
    <t>11.03.2023 23:20:42</t>
  </si>
  <si>
    <t>MORDOĞAN TR-33 35-21-L00150_C_56393463_56393463</t>
  </si>
  <si>
    <t>11.03.2023 13:42:38</t>
  </si>
  <si>
    <t>11.03.2023 20:03:39</t>
  </si>
  <si>
    <t>AKÖREN TR-19 KÖK 45-78-M00974_ALAŞEHİR M04_66244830</t>
  </si>
  <si>
    <t>11.03.2023 12:04:40</t>
  </si>
  <si>
    <t>11.03.2023 14:28:54</t>
  </si>
  <si>
    <t>GELENBE İM 45-76-A00001_GELENBE L09_2081448</t>
  </si>
  <si>
    <t>11.03.2023 11:48:33</t>
  </si>
  <si>
    <t>11.03.2023 12:48:39</t>
  </si>
  <si>
    <t>ÇATALKAYA KÖYÜ TR-2 35-21-L00172_B_56379189_56379189</t>
  </si>
  <si>
    <t>11.03.2023 20:17:09</t>
  </si>
  <si>
    <t>MURADİYE DM 45-71-M00006_ORMAN FİDANLIĞI M12_2322535</t>
  </si>
  <si>
    <t>11.03.2023 17:43:28</t>
  </si>
  <si>
    <t>12.03.2023 02:55:12</t>
  </si>
  <si>
    <t>YENİ KALABAK TR 35-17-M00226_6484210_56356392_56356392</t>
  </si>
  <si>
    <t>11.03.2023 14:59:33</t>
  </si>
  <si>
    <t>11.03.2023 15:35:25</t>
  </si>
  <si>
    <t>VELİ KOYUNCU SULAMA GRUBU TR 35-27-M00514_DIREK TIPI TRAFO HUCRESI H01_2051177</t>
  </si>
  <si>
    <t>11.03.2023 09:41:03</t>
  </si>
  <si>
    <t>11.03.2023 13:49:14</t>
  </si>
  <si>
    <t>DİKİLİ İM 35-30-A00001_ALTINOVA-1 M08_72356787</t>
  </si>
  <si>
    <t>11.03.2023 11:25:00</t>
  </si>
  <si>
    <t>11.03.2023 12:37:31</t>
  </si>
  <si>
    <t>KARAKUYU KÖK 35-22-M00091_KARAKUYU M02_72111688</t>
  </si>
  <si>
    <t>11.03.2023 18:27:56</t>
  </si>
  <si>
    <t>11.03.2023 19:47:20</t>
  </si>
  <si>
    <t>M-2973 35-01-M02973__85020425_85020425</t>
  </si>
  <si>
    <t>11.03.2023 11:16:07</t>
  </si>
  <si>
    <t>11.03.2023 12:21:04</t>
  </si>
  <si>
    <t>BEYDAĞ İM 35-32-A00001_HatBaşıAyırıcı_53134389 L12_53134389</t>
  </si>
  <si>
    <t>11.03.2023 08:51:23</t>
  </si>
  <si>
    <t>11.03.2023 10:27:05</t>
  </si>
  <si>
    <t>KAVŞAK DM TR-154 35-16-L00154_BENZİNLİK ÇIKIŞI/ETÇİLER L03_66050251</t>
  </si>
  <si>
    <t>11.03.2023 10:59:59</t>
  </si>
  <si>
    <t>11.03.2023 11:08:44</t>
  </si>
  <si>
    <t>YAĞCILAR TR-1 35-19-M00226_A_56377713_56377713</t>
  </si>
  <si>
    <t>11.03.2023 13:52:39</t>
  </si>
  <si>
    <t>11.03.2023 16:22:10</t>
  </si>
  <si>
    <t>KARAAĞAÇLI TR-13 45-71-M01075_KARAAĞAÇLI TR-2 M06_2088481</t>
  </si>
  <si>
    <t>11.03.2023 14:26:39</t>
  </si>
  <si>
    <t>11.03.2023 18:03:50</t>
  </si>
  <si>
    <t>ATAKÖY TR-2 45-84-L00033_B_91423975_91423975</t>
  </si>
  <si>
    <t>11.03.2023 18:37:33</t>
  </si>
  <si>
    <t>11.03.2023 19:50:38</t>
  </si>
  <si>
    <t>TR-77 ÇEŞMEALTI KÖK 35-19-M00077__78917798_78917798</t>
  </si>
  <si>
    <t>11.03.2023 14:28:38</t>
  </si>
  <si>
    <t>11.03.2023 19:06:07</t>
  </si>
  <si>
    <t>KONAKLI TR-12 35-15-L00899_35-15-L00899_67111464</t>
  </si>
  <si>
    <t>11.03.2023 11:12:45</t>
  </si>
  <si>
    <t>11.03.2023 20:05:38</t>
  </si>
  <si>
    <t>DM-2/2 35-28-M00128_TR-90 M01_83507415</t>
  </si>
  <si>
    <t>11.03.2023 18:34:36</t>
  </si>
  <si>
    <t>11.03.2023 20:03:40</t>
  </si>
  <si>
    <t>AKÇAKİLİSE TR-2 35-21-L00045_AZMAK TR-1 L02_72177549</t>
  </si>
  <si>
    <t>11.03.2023 03:51:43</t>
  </si>
  <si>
    <t>11.03.2023 05:20:36</t>
  </si>
  <si>
    <t>K-483 35-01-K00483_911239748_911239748</t>
  </si>
  <si>
    <t>11.03.2023 06:58:17</t>
  </si>
  <si>
    <t>11.03.2023 08:15:54</t>
  </si>
  <si>
    <t>A.CANCAN SLM. GRB TR-3 35-27-M01146_914693554_914693554</t>
  </si>
  <si>
    <t>11.03.2023 18:28:39</t>
  </si>
  <si>
    <t>11.03.2023 19:18:25</t>
  </si>
  <si>
    <t>K-3857 35-04-K03857_99934658_99934658</t>
  </si>
  <si>
    <t>11.03.2023 12:27:39</t>
  </si>
  <si>
    <t>11.03.2023 13:45:23</t>
  </si>
  <si>
    <t>MENEMEN TR-3 35-28-L00003_B_56359438_56359438</t>
  </si>
  <si>
    <t>AG Yük Ayırıcı Arızası</t>
  </si>
  <si>
    <t>11.03.2023 08:33:11</t>
  </si>
  <si>
    <t>11.03.2023 08:44:13</t>
  </si>
  <si>
    <t>KARABURUN İM 35-21-A00001_YENİ LİMAN L03_2062912</t>
  </si>
  <si>
    <t>11.03.2023 21:07:06</t>
  </si>
  <si>
    <t>11.03.2023 21:07:40</t>
  </si>
  <si>
    <t>MENEMEN DM-7 35-28-M00967_TR-13 L03_83531554</t>
  </si>
  <si>
    <t>11.03.2023 09:13:36</t>
  </si>
  <si>
    <t>11.03.2023 17:34:00</t>
  </si>
  <si>
    <t>MENEMEN DM-3/16 35-28-L00098_953375651_953375651</t>
  </si>
  <si>
    <t>11.03.2023 19:20:05</t>
  </si>
  <si>
    <t>12.03.2023 02:02:14</t>
  </si>
  <si>
    <t>DİKİLİ TM 35-30-A00003_CUMHURİYET M013_47430998</t>
  </si>
  <si>
    <t>11.03.2023 11:38:32</t>
  </si>
  <si>
    <t>11.03.2023 11:50:04</t>
  </si>
  <si>
    <t>SAKARLI KÖK 45-76-M00046_HACET M04_72214546</t>
  </si>
  <si>
    <t>11.03.2023 09:13:39</t>
  </si>
  <si>
    <t>11.03.2023 11:22:32</t>
  </si>
  <si>
    <t>M-2506 35-01-M02506_R_56366729_56366729</t>
  </si>
  <si>
    <t>11.03.2023 17:37:58</t>
  </si>
  <si>
    <t>11.03.2023 19:03:41</t>
  </si>
  <si>
    <t>M-1073 GEÇİT 35-09-M01073_M-3619 M03_47548313</t>
  </si>
  <si>
    <t>OG Klemens Arızası</t>
  </si>
  <si>
    <t>11.03.2023 15:50:22</t>
  </si>
  <si>
    <t>11.03.2023 18:15:47</t>
  </si>
  <si>
    <t>L-436 35-18-L00436_7391132_56369104_56369104</t>
  </si>
  <si>
    <t>11.03.2023 09:39:31</t>
  </si>
  <si>
    <t>11.03.2023 13:59:43</t>
  </si>
  <si>
    <t>KADIDEĞİRMENİ KÖK 45-82-M00127_UZUN AHIRLA KÖK (ÜÇYOL ULARCA) M03_2329332</t>
  </si>
  <si>
    <t>11.03.2023 14:14:46</t>
  </si>
  <si>
    <t>11.03.2023 15:09:46</t>
  </si>
  <si>
    <t>M-2973 35-01-M02973_K_56361208_56361208</t>
  </si>
  <si>
    <t>11.03.2023 13:47:38</t>
  </si>
  <si>
    <t>11.03.2023 16:24:44</t>
  </si>
  <si>
    <t>MALDAN KÖYÜ TR-1 45-71-M01666_DIREK TIPI TRAFO HUCRESI H01_2087225</t>
  </si>
  <si>
    <t>11.03.2023 23:20:30</t>
  </si>
  <si>
    <t>SİYEKLİ KÖK 45-71-M00185_OSMANCALI M04_72256964</t>
  </si>
  <si>
    <t>11.03.2023 21:04:00</t>
  </si>
  <si>
    <t>11.03.2023 22:09:27</t>
  </si>
  <si>
    <t>HARMANDALI DM-2 (M-200) 35-09-M00200_M-2166Ö M01_45385845</t>
  </si>
  <si>
    <t>11.03.2023 12:03:24</t>
  </si>
  <si>
    <t>11.03.2023 12:55:02</t>
  </si>
  <si>
    <t>L-72 35-14-L00072_35-14-L00072_2376791</t>
  </si>
  <si>
    <t>11.03.2023 09:34:04</t>
  </si>
  <si>
    <t>11.03.2023 11:03:45</t>
  </si>
  <si>
    <t>L-27 35-14-L00027_L-38 AKKUM L01_72206828</t>
  </si>
  <si>
    <t>11.03.2023 23:11:38</t>
  </si>
  <si>
    <t>M-3307(YATIRIM REZERVE) 35-07-M03307_912669526_912669526</t>
  </si>
  <si>
    <t>11.03.2023 18:09:25</t>
  </si>
  <si>
    <t>11.03.2023 18:47:49</t>
  </si>
  <si>
    <t>K-3027 35-10-K03027__72410806_72410806</t>
  </si>
  <si>
    <t>11.03.2023 13:38:04</t>
  </si>
  <si>
    <t>11.03.2023 15:03:13</t>
  </si>
  <si>
    <t>ALİAĞA GIS TM 35-17-A00014_KARDEMİR-2 (2H07) M020_66128137</t>
  </si>
  <si>
    <t>11.03.2023 10:53:57</t>
  </si>
  <si>
    <t>11.03.2023 12:03:03</t>
  </si>
  <si>
    <t>K-1134 35-02-K01134_TRAFO K01_2304181</t>
  </si>
  <si>
    <t>11.03.2023 08:57:03</t>
  </si>
  <si>
    <t>11.03.2023 11:17:17</t>
  </si>
  <si>
    <t>DURASILLI TR-24 45-78-M01138_TOKİ TR-18 M02_2328923</t>
  </si>
  <si>
    <t>11.03.2023 19:12:12</t>
  </si>
  <si>
    <t>11.03.2023 21:17:07</t>
  </si>
  <si>
    <t>M-2561 35-02-M02561_A_56381903_56381903</t>
  </si>
  <si>
    <t>12.03.2023 10:02:52</t>
  </si>
  <si>
    <t>12.03.2023 14:28:53</t>
  </si>
  <si>
    <t>TR-89 MAVİ PLAJ 35-19-L00089_8477649_56354562_56354562</t>
  </si>
  <si>
    <t>12.03.2023 17:41:02</t>
  </si>
  <si>
    <t>YENİKÖY TR-9 35-15-L00384_B_56361724_56361724</t>
  </si>
  <si>
    <t>12.03.2023 09:12:31</t>
  </si>
  <si>
    <t>M-1929 GEÇİT 35-03-M01929_M-2033 M02_66740322</t>
  </si>
  <si>
    <t>12.03.2023 08:53:41</t>
  </si>
  <si>
    <t>12.03.2023 17:41:18</t>
  </si>
  <si>
    <t>SOMA A SANTRALİ İM/DM 45-82-A00001_SAVAŞTEPE 15.8 L14_2324960</t>
  </si>
  <si>
    <t>12.03.2023 02:33:16</t>
  </si>
  <si>
    <t>12.03.2023 02:53:10</t>
  </si>
  <si>
    <t>ÖZGÖRKEY KÖK 35-26-M00256_ÖZGÖRKEY M06_65969694</t>
  </si>
  <si>
    <t>12.03.2023 12:22:28</t>
  </si>
  <si>
    <t>12.03.2023 16:05:00</t>
  </si>
  <si>
    <t>TAHTALIÇAY KÖK (M-751) 35-22-M00145_CUMAOVASI 1-2 M01_2330036</t>
  </si>
  <si>
    <t>12.03.2023 18:49:33</t>
  </si>
  <si>
    <t>12.03.2023 23:41:49</t>
  </si>
  <si>
    <t>L-365 ILDIR ÇAYAĞZI 35-18-L00365_950455051_950455051</t>
  </si>
  <si>
    <t>12.03.2023 10:31:23</t>
  </si>
  <si>
    <t>12.03.2023 17:33:27</t>
  </si>
  <si>
    <t>KARGIN KÖK 45-71-M00095_ŞİRVAN M04_2076271</t>
  </si>
  <si>
    <t>12.03.2023 08:32:05</t>
  </si>
  <si>
    <t>12.03.2023 09:29:56</t>
  </si>
  <si>
    <t>MECİDİYE TR-1 KÖK 45-72-L00078_GÖKÇEKÖY (KÖYLER ÇIKIŞI) L010_66560801</t>
  </si>
  <si>
    <t>12.03.2023 04:36:08</t>
  </si>
  <si>
    <t>12.03.2023 05:26:41</t>
  </si>
  <si>
    <t>ARPADERE TR-3 35-24-M00259_35-24-M00259_72334573</t>
  </si>
  <si>
    <t>12.03.2023 19:45:06</t>
  </si>
  <si>
    <t>12.03.2023 21:13:38</t>
  </si>
  <si>
    <t>12.03.2023 16:19:35</t>
  </si>
  <si>
    <t>12.03.2023 16:56:29</t>
  </si>
  <si>
    <t>DM-18/07 45-71-M02377_TURGUTALP M03_83785517</t>
  </si>
  <si>
    <t>12.03.2023 10:14:10</t>
  </si>
  <si>
    <t>12.03.2023 12:22:32</t>
  </si>
  <si>
    <t>K-2754 35-01-K02754_911378284_911378284</t>
  </si>
  <si>
    <t>12.03.2023 11:47:00</t>
  </si>
  <si>
    <t>12.03.2023 16:50:14</t>
  </si>
  <si>
    <t>YAĞCILAR KÖK 45-71-M00179_HatBaşıAyırıcı_53135869 M04_53135869</t>
  </si>
  <si>
    <t>12.03.2023 09:04:40</t>
  </si>
  <si>
    <t>12.03.2023 13:22:54</t>
  </si>
  <si>
    <t>L-633 35-18-L00633_950458690_950458690</t>
  </si>
  <si>
    <t>12.03.2023 16:35:06</t>
  </si>
  <si>
    <t>12.03.2023 22:09:20</t>
  </si>
  <si>
    <t>12.03.2023 10:50:00</t>
  </si>
  <si>
    <t>12.03.2023 12:43:00</t>
  </si>
  <si>
    <t>TR-22/A 45-74-M00045__91961549_91961549</t>
  </si>
  <si>
    <t>12.03.2023 20:59:43</t>
  </si>
  <si>
    <t>12.03.2023 21:46:33</t>
  </si>
  <si>
    <t>MORDOĞAN TR-35 35-21-L00147_C_56393803_56393803</t>
  </si>
  <si>
    <t>12.03.2023 06:16:42</t>
  </si>
  <si>
    <t>12.03.2023 14:00:55</t>
  </si>
  <si>
    <t>ULUCAK TM 35-28-A00002_KOYUNDERE M13_2313760</t>
  </si>
  <si>
    <t>12.03.2023 19:15:06</t>
  </si>
  <si>
    <t>12.03.2023 20:04:53</t>
  </si>
  <si>
    <t>EBSO TM 35-09-A00001_BALATCIK M16_2314254</t>
  </si>
  <si>
    <t>12.03.2023 09:05:25</t>
  </si>
  <si>
    <t>12.03.2023 09:46:47</t>
  </si>
  <si>
    <t>SİYEKLİ KÖK 45-71-M00185_MALDAN M05_72256924</t>
  </si>
  <si>
    <t>12.03.2023 16:45:00</t>
  </si>
  <si>
    <t>12.03.2023 17:14:00</t>
  </si>
  <si>
    <t>12.03.2023 09:35:04</t>
  </si>
  <si>
    <t>12.03.2023 10:01:13</t>
  </si>
  <si>
    <t>TR-76 45-78-L00076_TR-80 L01_2331106</t>
  </si>
  <si>
    <t>12.03.2023 09:29:06</t>
  </si>
  <si>
    <t>12.03.2023 17:35:49</t>
  </si>
  <si>
    <t>KEMALİYE TR-10 45-73-M00156_945656060_945656060</t>
  </si>
  <si>
    <t>12.03.2023 17:21:31</t>
  </si>
  <si>
    <t>12.03.2023 19:02:45</t>
  </si>
  <si>
    <t>M-2552 35-09-M02552_97907566_97907566</t>
  </si>
  <si>
    <t>12.03.2023 23:30:50</t>
  </si>
  <si>
    <t>13.03.2023 00:37:02</t>
  </si>
  <si>
    <t>TR-48 35-13-M00048_ H_76691046</t>
  </si>
  <si>
    <t>12.03.2023 21:46:46</t>
  </si>
  <si>
    <t>13.03.2023 00:52:24</t>
  </si>
  <si>
    <t>12.03.2023 00:51:37</t>
  </si>
  <si>
    <t>12.03.2023 03:21:36</t>
  </si>
  <si>
    <t>M-2123 35-03-M02123_910376409_910376409</t>
  </si>
  <si>
    <t>12.03.2023 16:01:46</t>
  </si>
  <si>
    <t>12.03.2023 17:44:21</t>
  </si>
  <si>
    <t>M-2908 35-02-M02908_H H1B_5806876</t>
  </si>
  <si>
    <t>12.03.2023 12:45:56</t>
  </si>
  <si>
    <t>12.03.2023 14:25:02</t>
  </si>
  <si>
    <t>IRLAMAZ KÖK 45-83-L00153_HatBaşıAyırıcı_53137125 L02_53137125</t>
  </si>
  <si>
    <t>12.03.2023 09:14:22</t>
  </si>
  <si>
    <t>12.03.2023 17:17:21</t>
  </si>
  <si>
    <t>EVRENLİ TR-1 45-73-M00494_A_56385965_56385965</t>
  </si>
  <si>
    <t>12.03.2023 15:35:58</t>
  </si>
  <si>
    <t>12.03.2023 16:11:59</t>
  </si>
  <si>
    <t>KARAKILIÇLI TR-1 45-71-M01555_A_91405612_91405612</t>
  </si>
  <si>
    <t>12.03.2023 09:38:00</t>
  </si>
  <si>
    <t>12.03.2023 17:07:48</t>
  </si>
  <si>
    <t>K-1740 35-01-K01740_911829722_911829722</t>
  </si>
  <si>
    <t>12.03.2023 21:01:29</t>
  </si>
  <si>
    <t>13.03.2023 00:06:02</t>
  </si>
  <si>
    <t>ZEYTİNKÖY KÖK 35-13-L00065_SULAMA GRUBU L06_2328207</t>
  </si>
  <si>
    <t>12.03.2023 17:41:19</t>
  </si>
  <si>
    <t>12.03.2023 21:39:09</t>
  </si>
  <si>
    <t>12.03.2023 06:24:58</t>
  </si>
  <si>
    <t>12.03.2023 14:15:54</t>
  </si>
  <si>
    <t>L-139 35-18-L00139_9443195_56372557_56372557</t>
  </si>
  <si>
    <t>12.03.2023 05:08:49</t>
  </si>
  <si>
    <t>DM-5/TR-13 35-26-M01287_95000639193_95000639193</t>
  </si>
  <si>
    <t>12.03.2023 20:28:37</t>
  </si>
  <si>
    <t>12.03.2023 21:12:38</t>
  </si>
  <si>
    <t>TR-76 35-19-L00076_956669580_956669580</t>
  </si>
  <si>
    <t>12.03.2023 00:19:47</t>
  </si>
  <si>
    <t>12.03.2023 02:52:22</t>
  </si>
  <si>
    <t>CİRİT SAHASI (KIBRISLI) 45-81-M00151__91983869_91983869</t>
  </si>
  <si>
    <t>12.03.2023 08:19:22</t>
  </si>
  <si>
    <t>12.03.2023 09:21:18</t>
  </si>
  <si>
    <t>YENİ ŞAKRAN KÖK 35-17-M00174_HatBaşıAyırıcı_72921815 M02_72921815</t>
  </si>
  <si>
    <t>12.03.2023 09:13:15</t>
  </si>
  <si>
    <t>12.03.2023 10:50:22</t>
  </si>
  <si>
    <t>YENİ BAĞARASI TR-4 35-23-M00210_95000014410_95000014410</t>
  </si>
  <si>
    <t>12.03.2023 09:38:02</t>
  </si>
  <si>
    <t>12.03.2023 11:22:32</t>
  </si>
  <si>
    <t>GÜNEYDAMLARI TR-5 KILLILAR 45-79-M00220_DIREK TIPI TRAFO HUCRESI H01_2076231</t>
  </si>
  <si>
    <t>12.03.2023 12:11:18</t>
  </si>
  <si>
    <t>12.03.2023 13:04:52</t>
  </si>
  <si>
    <t>KABAZLI KÖK 45-78-M00675_HatBaşıAyırıcı_53140189 M02_53140189</t>
  </si>
  <si>
    <t>12.03.2023 11:44:17</t>
  </si>
  <si>
    <t>12.03.2023 13:54:28</t>
  </si>
  <si>
    <t>KÖSELER TR-1 45-75-M00170_A_56354666_56354666</t>
  </si>
  <si>
    <t>12.03.2023 20:56:10</t>
  </si>
  <si>
    <t>13.03.2023 02:31:58</t>
  </si>
  <si>
    <t>L-25 35-14-L00025_7959632_56356662_56356662</t>
  </si>
  <si>
    <t>12.03.2023 14:25:22</t>
  </si>
  <si>
    <t>12.03.2023 17:26:53</t>
  </si>
  <si>
    <t>K-197 35-04-K00197_C_56363715_56363715</t>
  </si>
  <si>
    <t>12.03.2023 13:52:33</t>
  </si>
  <si>
    <t>12.03.2023 16:25:52</t>
  </si>
  <si>
    <t>12.03.2023 18:29:57</t>
  </si>
  <si>
    <t>12.03.2023 21:30:26</t>
  </si>
  <si>
    <t>12.03.2023 15:09:05</t>
  </si>
  <si>
    <t>12.03.2023 18:54:37</t>
  </si>
  <si>
    <t>M-227 ORHANLI TEMESALTI-3 35-14-M00227_C_76896478_76896478</t>
  </si>
  <si>
    <t>12.03.2023 19:36:40</t>
  </si>
  <si>
    <t>12.03.2023 22:31:16</t>
  </si>
  <si>
    <t>TAHTALIÇAY KÖK (M-751) 35-22-M00145_HatBaşıAyırıcı_81280045 M02_81280045</t>
  </si>
  <si>
    <t>12.03.2023 17:55:56</t>
  </si>
  <si>
    <t>12.03.2023 20:37:34</t>
  </si>
  <si>
    <t>12.03.2023 11:44:57</t>
  </si>
  <si>
    <t>12.03.2023 13:26:03</t>
  </si>
  <si>
    <t>12.03.2023 04:28:39</t>
  </si>
  <si>
    <t>12.03.2023 06:42:32</t>
  </si>
  <si>
    <t>TR-36 45-77-L00036_C_56395801_56395801</t>
  </si>
  <si>
    <t>12.03.2023 18:11:24</t>
  </si>
  <si>
    <t>12.03.2023 18:46:36</t>
  </si>
  <si>
    <t>IŞIKLAR TM 35-02-A00006_CUMAOVASI-1 M06_2307647</t>
  </si>
  <si>
    <t>12.03.2023 13:36:15</t>
  </si>
  <si>
    <t>12.03.2023 15:44:33</t>
  </si>
  <si>
    <t>AHMETBEYLER DM 35-16-M00154_YUKARI KIRIKLAR M08_82965071</t>
  </si>
  <si>
    <t>12.03.2023 01:49:12</t>
  </si>
  <si>
    <t>12.03.2023 01:58:10</t>
  </si>
  <si>
    <t>GÜLBAHÇE TR-10 35-19-L00249_A_91017579_91017579</t>
  </si>
  <si>
    <t>12.03.2023 09:47:19</t>
  </si>
  <si>
    <t>12.03.2023 12:00:32</t>
  </si>
  <si>
    <t>TR-124 35-26-M00124_956625227_956625227</t>
  </si>
  <si>
    <t>12.03.2023 13:56:25</t>
  </si>
  <si>
    <t>12.03.2023 16:38:56</t>
  </si>
  <si>
    <t>K-197 35-04-K00197_E_56366098_56366098</t>
  </si>
  <si>
    <t>12.03.2023 05:50:08</t>
  </si>
  <si>
    <t>12.03.2023 08:41:10</t>
  </si>
  <si>
    <t>AYVALIK SİTESİ TR 35-30-M00329_42904840 _42904996</t>
  </si>
  <si>
    <t>12.03.2023 11:29:47</t>
  </si>
  <si>
    <t>12.03.2023 14:48:17</t>
  </si>
  <si>
    <t>ULUKENT TR-6 35-28-M00073_DIREK TIPI TRAFO HUCRESI H01_2110158</t>
  </si>
  <si>
    <t>12.03.2023 08:49:01</t>
  </si>
  <si>
    <t>12.03.2023 10:38:00</t>
  </si>
  <si>
    <t>KAYNARPINAR TR-1 35-21-L00116_D_56376247_56376247</t>
  </si>
  <si>
    <t>12.03.2023 15:12:32</t>
  </si>
  <si>
    <t>12.03.2023 21:11:18</t>
  </si>
  <si>
    <t>K-4385 35-03-K04385_910295839_910295839</t>
  </si>
  <si>
    <t>12.03.2023 15:15:06</t>
  </si>
  <si>
    <t>12.03.2023 16:54:48</t>
  </si>
  <si>
    <t>ÇANDARLI TR-22 KÖRFEZ 35-30-M00022_A_91374656_91374656</t>
  </si>
  <si>
    <t>12.03.2023 09:41:32</t>
  </si>
  <si>
    <t>12.03.2023 13:20:05</t>
  </si>
  <si>
    <t>L-288 MENDERES MAH. 35-18-L00288_9654563_56372137_56372137</t>
  </si>
  <si>
    <t>12.03.2023 08:35:34</t>
  </si>
  <si>
    <t>12.03.2023 12:14:32</t>
  </si>
  <si>
    <t>DM-2/TR-12 (ESKİ TR-6) 35-13-L00006_95000591923_95000591923</t>
  </si>
  <si>
    <t>12.03.2023 16:28:45</t>
  </si>
  <si>
    <t>12.03.2023 17:30:51</t>
  </si>
  <si>
    <t>12.03.2023 22:20:17</t>
  </si>
  <si>
    <t>KORDON KÖK 45-78-M00730_HatBaşıAyırıcı_53140207 M03_53140207</t>
  </si>
  <si>
    <t>12.03.2023 07:35:06</t>
  </si>
  <si>
    <t>12.03.2023 07:35:36</t>
  </si>
  <si>
    <t>BEYOBA TR-15 45-72-M00418_956491425_956491425</t>
  </si>
  <si>
    <t>12.03.2023 17:28:14</t>
  </si>
  <si>
    <t>12.03.2023 18:00:53</t>
  </si>
  <si>
    <t>EMİRALEM TR-2 35-28-M00228_A_56357449_56357449</t>
  </si>
  <si>
    <t>12.03.2023 10:17:52</t>
  </si>
  <si>
    <t>12.03.2023 12:00:09</t>
  </si>
  <si>
    <t>KIYMIK TR-1 45-75-M00111_DIREK TIPI TRAFO HUCRESI H01_2087761</t>
  </si>
  <si>
    <t>OG Direk Yıkılması</t>
  </si>
  <si>
    <t>12.03.2023 23:20:06</t>
  </si>
  <si>
    <t>L-241 35-18-L00241_6497735_56368794_56368794</t>
  </si>
  <si>
    <t>12.03.2023 09:57:59</t>
  </si>
  <si>
    <t>12.03.2023 14:19:10</t>
  </si>
  <si>
    <t>ÖZBEK TR-5 35-19-M00235_956666214_956666214</t>
  </si>
  <si>
    <t>12.03.2023 14:46:16</t>
  </si>
  <si>
    <t>12.03.2023 17:56:40</t>
  </si>
  <si>
    <t>MURADİYE DM 45-71-M00006_DM-4 KÜÇÜK ÖLÇEKLİ SAN. SİTESİ M10_2077010</t>
  </si>
  <si>
    <t>12.03.2023 11:59:24</t>
  </si>
  <si>
    <t>12.03.2023 13:01:41</t>
  </si>
  <si>
    <t>M-2727 (M-2559 TR-2) 35-01-M02727_L L1_66269576</t>
  </si>
  <si>
    <t>12.03.2023 15:56:02</t>
  </si>
  <si>
    <t>12.03.2023 17:52:55</t>
  </si>
  <si>
    <t>12.03.2023 14:06:56</t>
  </si>
  <si>
    <t>12.03.2023 14:34:10</t>
  </si>
  <si>
    <t>K-2732 35-04-K02732_E_56394825_56394825</t>
  </si>
  <si>
    <t>12.03.2023 12:16:54</t>
  </si>
  <si>
    <t>BOZCAYAKA DM 35-15-M00399_OVAKENT M02_58047744</t>
  </si>
  <si>
    <t>12.03.2023 12:17:16</t>
  </si>
  <si>
    <t>12.03.2023 19:34:25</t>
  </si>
  <si>
    <t>K-2779 35-02-K02779_K-3332 K02_2117306</t>
  </si>
  <si>
    <t>12.03.2023 17:09:48</t>
  </si>
  <si>
    <t>EĞLENHOCA TR-3 35-21-L00120_DIREK TIPI TRAFO HUCRESI H01_2085961</t>
  </si>
  <si>
    <t>12.03.2023 05:40:40</t>
  </si>
  <si>
    <t>ÖZBEK TR-5 35-19-M00235_956679472_956679472</t>
  </si>
  <si>
    <t>12.03.2023 18:59:04</t>
  </si>
  <si>
    <t>13.03.2023 02:14:35</t>
  </si>
  <si>
    <t>M-2139 35-07-M02139_99080366_99080366</t>
  </si>
  <si>
    <t>12.03.2023 11:11:23</t>
  </si>
  <si>
    <t>12.03.2023 12:55:57</t>
  </si>
  <si>
    <t>SARUHANLI TR-25 45-80-M00025_TR-135 PAĞMAT ÖZEL M03_72203530</t>
  </si>
  <si>
    <t>12.03.2023 09:00:59</t>
  </si>
  <si>
    <t>12.03.2023 09:34:49</t>
  </si>
  <si>
    <t>M-487 35-17-M00487_DAĞITIM TRAFO M-487 M03_92559218</t>
  </si>
  <si>
    <t>12.03.2023 15:11:00</t>
  </si>
  <si>
    <t>12.03.2023 17:42:39</t>
  </si>
  <si>
    <t>YAYLAKÖY KÖYÜ TR-1 45-71-M01710_953216113_953216113</t>
  </si>
  <si>
    <t>12.03.2023 07:12:09</t>
  </si>
  <si>
    <t>12.03.2023 10:07:47</t>
  </si>
  <si>
    <t>TR-72 45-78-M00072_953258413_953258413</t>
  </si>
  <si>
    <t>12.03.2023 14:36:27</t>
  </si>
  <si>
    <t>12.03.2023 15:18:10</t>
  </si>
  <si>
    <t>M-378 35-30-M00378_95000457607_95000457607</t>
  </si>
  <si>
    <t>15.03.2023 09:47:58</t>
  </si>
  <si>
    <t>15.03.2023 12:11:43</t>
  </si>
  <si>
    <t>TORBALI DM 35-26-M00001_TR-55 YENİ TEZCANLAR M02_2315727</t>
  </si>
  <si>
    <t>15.03.2023 23:56:18</t>
  </si>
  <si>
    <t>16.03.2023 02:54:45</t>
  </si>
  <si>
    <t>AYRANCILAR DM-3 35-26-M00795_DM-2/20 M13_2115905</t>
  </si>
  <si>
    <t>15.03.2023 19:03:24</t>
  </si>
  <si>
    <t>15.03.2023 20:10:35</t>
  </si>
  <si>
    <t>PİYADELER KÖK 45-73-M00136_ÖRNEKKÖY M04_66674753</t>
  </si>
  <si>
    <t>15.03.2023 09:08:06</t>
  </si>
  <si>
    <t>15.03.2023 09:08:35</t>
  </si>
  <si>
    <t>TR-90 35-17-M00090_DAĞITIM TRAFO TR-90(M-90) M03_66211006</t>
  </si>
  <si>
    <t>15.03.2023 17:28:01</t>
  </si>
  <si>
    <t>16.03.2023 00:29:08</t>
  </si>
  <si>
    <t>ALOSBİ TM 35-17-A00006_ŞAKRAN M05_2310717</t>
  </si>
  <si>
    <t>İletim</t>
  </si>
  <si>
    <t>15.03.2023 16:07:45</t>
  </si>
  <si>
    <t>15.03.2023 17:11:52</t>
  </si>
  <si>
    <t>TR-19 35-26-M00019_956619182_956619182</t>
  </si>
  <si>
    <t>15.03.2023 10:34:15</t>
  </si>
  <si>
    <t>15.03.2023 12:20:47</t>
  </si>
  <si>
    <t>KOLDERE KÖK 45-80-M00051_TR-3 TR-6 TR-8 TR-9 M04_73403316</t>
  </si>
  <si>
    <t>15.03.2023 09:14:25</t>
  </si>
  <si>
    <t>15.03.2023 15:52:24</t>
  </si>
  <si>
    <t>K-418 35-03-K00418_D_56378131_56378131</t>
  </si>
  <si>
    <t>15.03.2023 18:19:37</t>
  </si>
  <si>
    <t>15.03.2023 20:58:10</t>
  </si>
  <si>
    <t>DAĞDERE TR-1 45-72-M00256_956520701_956520701</t>
  </si>
  <si>
    <t>15.03.2023 11:11:28</t>
  </si>
  <si>
    <t>15.03.2023 13:07:30</t>
  </si>
  <si>
    <t>DM-2/TR-16 35-16-M00835__79530035_79530035</t>
  </si>
  <si>
    <t>15.03.2023 19:05:06</t>
  </si>
  <si>
    <t>15.03.2023 19:35:50</t>
  </si>
  <si>
    <t>L-425 BELLONA KABİN 35-18-L00425_950446493_950446493</t>
  </si>
  <si>
    <t>15.03.2023 15:30:44</t>
  </si>
  <si>
    <t>15.03.2023 17:49:43</t>
  </si>
  <si>
    <t>TR-2/11 45-72-L00011_A_56385786_56385786</t>
  </si>
  <si>
    <t>15.03.2023 21:04:51</t>
  </si>
  <si>
    <t>15.03.2023 22:10:27</t>
  </si>
  <si>
    <t>SOMA A SANTRALİ İM/DM 45-82-A00001_SAVAŞTEPE 15.8 L14_2091658</t>
  </si>
  <si>
    <t>15.03.2023 23:13:58</t>
  </si>
  <si>
    <t>16.03.2023 00:12:30</t>
  </si>
  <si>
    <t>KERESTECİLER TR-2 45-83-M00139_B_56385991_56385991</t>
  </si>
  <si>
    <t>15.03.2023 10:53:12</t>
  </si>
  <si>
    <t>15.03.2023 11:45:18</t>
  </si>
  <si>
    <t>YAKAKÖY KÖK 45-75-M00067_BOYALI M03_2324688</t>
  </si>
  <si>
    <t>15.03.2023 17:53:35</t>
  </si>
  <si>
    <t>15.03.2023 18:16:48</t>
  </si>
  <si>
    <t>TR-32 35-30-L00032_955333160_955333160</t>
  </si>
  <si>
    <t>15.03.2023 18:32:33</t>
  </si>
  <si>
    <t>15.03.2023 21:48:03</t>
  </si>
  <si>
    <t>HASAN ÖZER SULAMA TR 45-71-M01012_A_91141590_91141590</t>
  </si>
  <si>
    <t>15.03.2023 13:18:35</t>
  </si>
  <si>
    <t>15.03.2023 21:18:37</t>
  </si>
  <si>
    <t>K-195 35-03-K00195_M M1_5911026</t>
  </si>
  <si>
    <t>AG Box Arızası</t>
  </si>
  <si>
    <t>15.03.2023 13:32:41</t>
  </si>
  <si>
    <t>15.03.2023 14:46:34</t>
  </si>
  <si>
    <t>ASARLIK TR-18 35-28-M00171_6859787 TR18-A5b_5899044</t>
  </si>
  <si>
    <t>15.03.2023 10:27:40</t>
  </si>
  <si>
    <t>15.03.2023 10:46:40</t>
  </si>
  <si>
    <t>DM-9/12-A 45-71-M01919_B_91387105_91387105</t>
  </si>
  <si>
    <t>15.03.2023 07:55:19</t>
  </si>
  <si>
    <t>15.03.2023 09:39:08</t>
  </si>
  <si>
    <t>OVAKENT TR-12 35-15-L00634_950386624_950386624</t>
  </si>
  <si>
    <t>15.03.2023 20:24:16</t>
  </si>
  <si>
    <t>15.03.2023 21:49:20</t>
  </si>
  <si>
    <t>MURADİYE DM-4/12 45-71-M00214_953243000_953243000</t>
  </si>
  <si>
    <t>15.03.2023 14:56:35</t>
  </si>
  <si>
    <t>15.03.2023 17:49:09</t>
  </si>
  <si>
    <t>MURADİYE TR-6 45-71-M01473__91408622_91408622</t>
  </si>
  <si>
    <t>15.03.2023 22:59:21</t>
  </si>
  <si>
    <t>16.03.2023 02:37:15</t>
  </si>
  <si>
    <t>K-2450 35-01-K02450_B_56375254_56375254</t>
  </si>
  <si>
    <t>15.03.2023 19:11:38</t>
  </si>
  <si>
    <t>15.03.2023 20:56:15</t>
  </si>
  <si>
    <t>İZZETTİN KÖK 45-83-M00132_SİNİRLİ M02_2107098</t>
  </si>
  <si>
    <t>15.03.2023 09:37:58</t>
  </si>
  <si>
    <t>15.03.2023 15:52:38</t>
  </si>
  <si>
    <t>YAKAKÖY KÖK 45-75-M00067_HatBaşıAyırıcı_53136553 M03_53136553</t>
  </si>
  <si>
    <t>15.03.2023 15:09:08</t>
  </si>
  <si>
    <t>TR-1/83 KAPTANOĞLU DM 45-83-M00083_48103956_56384425_56384425</t>
  </si>
  <si>
    <t>15.03.2023 14:33:00</t>
  </si>
  <si>
    <t>15.03.2023 19:03:38</t>
  </si>
  <si>
    <t>L-400 35-18-L00400_950459368_950459368</t>
  </si>
  <si>
    <t>15.03.2023 15:13:37</t>
  </si>
  <si>
    <t>15.03.2023 18:39:26</t>
  </si>
  <si>
    <t>KUŞÇULAR DM 35-19-M00461_ALAÇATI-1 ÇIKIŞ M02_46998946</t>
  </si>
  <si>
    <t>15.03.2023 18:16:25</t>
  </si>
  <si>
    <t>15.03.2023 20:48:35</t>
  </si>
  <si>
    <t>DM-3/TR-26 (TR-94) 35-26-M00094__56360960_56360960</t>
  </si>
  <si>
    <t>15.03.2023 18:00:51</t>
  </si>
  <si>
    <t>15.03.2023 19:06:04</t>
  </si>
  <si>
    <t>M-1896 35-09-M01896_35-09-M01896_42782897</t>
  </si>
  <si>
    <t>15.03.2023 10:11:42</t>
  </si>
  <si>
    <t>15.03.2023 12:00:26</t>
  </si>
  <si>
    <t>ALÇUK TM 35-17-A00001_HatBaşıAyırıcı_72056406 M29_72056406</t>
  </si>
  <si>
    <t>15.03.2023 09:25:46</t>
  </si>
  <si>
    <t>15.03.2023 10:40:40</t>
  </si>
  <si>
    <t>ASARLIK TR-13 35-28-M00180_11182072_56364758_56364758</t>
  </si>
  <si>
    <t>15.03.2023 09:02:30</t>
  </si>
  <si>
    <t>15.03.2023 16:27:16</t>
  </si>
  <si>
    <t>TR-21 35-17-M00021_950302888_950302888</t>
  </si>
  <si>
    <t>15.03.2023 08:07:31</t>
  </si>
  <si>
    <t>15.03.2023 09:03:32</t>
  </si>
  <si>
    <t>MURADİYE TR-2/B (23 NİSAN PARKI) 45-71-M01852_953243037_953243037</t>
  </si>
  <si>
    <t>15.03.2023 21:33:34</t>
  </si>
  <si>
    <t>16.03.2023 00:42:25</t>
  </si>
  <si>
    <t>L-316 YALIKENT 35-18-L00316_A_91033030_91033030</t>
  </si>
  <si>
    <t>15.03.2023 09:07:50</t>
  </si>
  <si>
    <t>15.03.2023 12:20:30</t>
  </si>
  <si>
    <t>M-1117 35-01-M01117_912878563_912878563</t>
  </si>
  <si>
    <t>15.03.2023 15:15:02</t>
  </si>
  <si>
    <t>15.03.2023 22:02:43</t>
  </si>
  <si>
    <t>ALKAN KÖYÜ TR-1 45-73-M00204_45-73-M00204_2352241</t>
  </si>
  <si>
    <t>15.03.2023 09:40:45</t>
  </si>
  <si>
    <t>15.03.2023 10:42:18</t>
  </si>
  <si>
    <t>GERELİ KÖYÜ EKREM DİNÇER SULAMA GRB TR-10 35-15-M00321_35-15-M00321_2365569</t>
  </si>
  <si>
    <t>15.03.2023 15:23:36</t>
  </si>
  <si>
    <t>15.03.2023 16:23:26</t>
  </si>
  <si>
    <t>AVŞAR TR-2 45-83-L00352_B_56399732_56399732</t>
  </si>
  <si>
    <t>15.03.2023 12:13:15</t>
  </si>
  <si>
    <t>15.03.2023 12:41:43</t>
  </si>
  <si>
    <t>L-425 BELLONA KABİN 35-18-L00425_7044416_56368757_56368757</t>
  </si>
  <si>
    <t>15.03.2023 14:43:28</t>
  </si>
  <si>
    <t>15.03.2023 18:06:30</t>
  </si>
  <si>
    <t>MUSTAFA HEZER SULAMA GRUBU 35-29-M00339_35-29-M00339_2370919</t>
  </si>
  <si>
    <t>Hırsızlık</t>
  </si>
  <si>
    <t>15.03.2023 14:02:34</t>
  </si>
  <si>
    <t>15.03.2023 17:12:29</t>
  </si>
  <si>
    <t>HACIHALİLLER SULAMA TR-1 45-71-M01801_45-71-M01801_2372216</t>
  </si>
  <si>
    <t>15.03.2023 10:09:44</t>
  </si>
  <si>
    <t>15.03.2023 12:49:29</t>
  </si>
  <si>
    <t>K-2414 35-01-K02414_35-01-K02414_2350130</t>
  </si>
  <si>
    <t>15.03.2023 00:07:47</t>
  </si>
  <si>
    <t>15.03.2023 01:22:36</t>
  </si>
  <si>
    <t>SOMA A SANTRALİ İM/DM 45-82-A00001_MADEN L16_2091661</t>
  </si>
  <si>
    <t>15.03.2023 09:16:17</t>
  </si>
  <si>
    <t>15.03.2023 09:46:57</t>
  </si>
  <si>
    <t>ALSANCAK TM 35-01-A00005_MİMARSİNAN M10_2308848</t>
  </si>
  <si>
    <t>15.03.2023 17:12:33</t>
  </si>
  <si>
    <t>15.03.2023 17:16:55</t>
  </si>
  <si>
    <t>TR-77 ÇEŞMEALTI KÖK 35-19-M00077_UZUNADA M03_76784627</t>
  </si>
  <si>
    <t>15.03.2023 09:26:48</t>
  </si>
  <si>
    <t>15.03.2023 09:48:05</t>
  </si>
  <si>
    <t>KIRKAĞAÇ DM 45-76-M00043_GELENBE M03_72247570</t>
  </si>
  <si>
    <t>15.03.2023 08:56:36</t>
  </si>
  <si>
    <t>15.03.2023 13:02:47</t>
  </si>
  <si>
    <t>M-2634 35-01-M02634_M-1369 M03_65427065</t>
  </si>
  <si>
    <t>15.03.2023 23:44:15</t>
  </si>
  <si>
    <t>16.03.2023 03:36:55</t>
  </si>
  <si>
    <t>TR-1/3 45-83-M00003_PAŞATIMARI TR-1 M05_2095355</t>
  </si>
  <si>
    <t>15.03.2023 08:14:05</t>
  </si>
  <si>
    <t>15.03.2023 10:22:44</t>
  </si>
  <si>
    <t>HALİTPAŞA DM 45-80-M00060_HALİTPAŞA TARIMSAL SULAMA-1 M06_72188715</t>
  </si>
  <si>
    <t>15.03.2023 12:02:05</t>
  </si>
  <si>
    <t>15.03.2023 14:31:04</t>
  </si>
  <si>
    <t>BAHÇELİ KÖK-5 35-30-M00232_TR-1 -2 -3 M01_72078255</t>
  </si>
  <si>
    <t>15.03.2023 09:47:34</t>
  </si>
  <si>
    <t>15.03.2023 11:46:08</t>
  </si>
  <si>
    <t>TR-2/7 45-72-L00007_956496199_956496199</t>
  </si>
  <si>
    <t>15.03.2023 16:30:56</t>
  </si>
  <si>
    <t>15.03.2023 17:37:02</t>
  </si>
  <si>
    <t>YENİ ŞAKRAN KÖK 35-17-M00174_KÖYLER M02_66296526</t>
  </si>
  <si>
    <t>15.03.2023 22:13:58</t>
  </si>
  <si>
    <t>15.03.2023 22:39:18</t>
  </si>
  <si>
    <t>ALOSBİ TM 35-17-A00006_ADALET-2 M08_2310720</t>
  </si>
  <si>
    <t>15.03.2023 16:07:00</t>
  </si>
  <si>
    <t>15.03.2023 17:19:25</t>
  </si>
  <si>
    <t>K-2861 35-03-K02861_35-03-K02861_41924215</t>
  </si>
  <si>
    <t>15.03.2023 09:10:06</t>
  </si>
  <si>
    <t>15.03.2023 17:06:33</t>
  </si>
  <si>
    <t>KARAAĞAÇLI TR-13 45-71-M01075_KARAAĞAÇLI TR-2 M06_2320971</t>
  </si>
  <si>
    <t>15.03.2023 09:56:43</t>
  </si>
  <si>
    <t>15.03.2023 13:31:00</t>
  </si>
  <si>
    <t>KAYMAKÇI İM 35-15-A00004_KİRAZ-2 M09_2121810</t>
  </si>
  <si>
    <t>15.03.2023 12:19:45</t>
  </si>
  <si>
    <t>15.03.2023 13:28:32</t>
  </si>
  <si>
    <t>KARAHALİLLİ TR-4 35-20-L00372_35-20-L00372_2371657</t>
  </si>
  <si>
    <t>15.03.2023 11:16:45</t>
  </si>
  <si>
    <t>15.03.2023 13:37:41</t>
  </si>
  <si>
    <t>AKÖREN TR-19 KÖK 45-78-M00974_HatBaşıAyırıcı_53139500 M04_53139500</t>
  </si>
  <si>
    <t>15.03.2023 14:29:31</t>
  </si>
  <si>
    <t>15.03.2023 15:07:06</t>
  </si>
  <si>
    <t>K-1990 35-04-K01990_C C1B_5835454</t>
  </si>
  <si>
    <t>15.03.2023 02:09:23</t>
  </si>
  <si>
    <t>15.03.2023 03:21:26</t>
  </si>
  <si>
    <t>15.03.2023 18:03:44</t>
  </si>
  <si>
    <t>15.03.2023 19:10:19</t>
  </si>
  <si>
    <t>M-1542 35-01-M01542_M_60984697_60984697</t>
  </si>
  <si>
    <t>15.03.2023 09:36:13</t>
  </si>
  <si>
    <t>15.03.2023 12:27:18</t>
  </si>
  <si>
    <t>KİLLİK TR-2 KÖK 45-73-M00343_SALAMURA  FABRİKASI ÇIKIŞ M03_2056939</t>
  </si>
  <si>
    <t>15.03.2023 20:12:15</t>
  </si>
  <si>
    <t>15.03.2023 21:02:38</t>
  </si>
  <si>
    <t>M-1262 35-02-M01262_A_56365897_56365897</t>
  </si>
  <si>
    <t>15.03.2023 09:33:52</t>
  </si>
  <si>
    <t>15.03.2023 10:22:48</t>
  </si>
  <si>
    <t>AHMETTEPE MAH.TR-1 45-73-M00535_45-73-M00535_2352952</t>
  </si>
  <si>
    <t>15.03.2023 09:16:05</t>
  </si>
  <si>
    <t>15.03.2023 13:38:14</t>
  </si>
  <si>
    <t>ARPALIK KÖK 45-83-M00137_HatBaşıAyırıcı_53136813 M06_53136813</t>
  </si>
  <si>
    <t>15.03.2023 12:15:46</t>
  </si>
  <si>
    <t>15.03.2023 13:50:05</t>
  </si>
  <si>
    <t>TR-1/80-A 45-72-M00119_956505976_956505976</t>
  </si>
  <si>
    <t>15.03.2023 12:50:02</t>
  </si>
  <si>
    <t>15.03.2023 13:20:23</t>
  </si>
  <si>
    <t>ÇAKALLAR TR-1 35-22-M00854_965917729_965917729</t>
  </si>
  <si>
    <t>15.03.2023 02:28:16</t>
  </si>
  <si>
    <t>15.03.2023 03:08:08</t>
  </si>
  <si>
    <t>15.03.2023 11:02:25</t>
  </si>
  <si>
    <t>15.03.2023 11:55:49</t>
  </si>
  <si>
    <t>MENEMEN DM-4/12 (KÖK-16) 35-28-M00016_EMİRALEM M01_66837105</t>
  </si>
  <si>
    <t>15.03.2023 14:22:19</t>
  </si>
  <si>
    <t>15.03.2023 15:09:36</t>
  </si>
  <si>
    <t>M-1003 35-03-M01003_35-03-M01003_41930545</t>
  </si>
  <si>
    <t>18.03.2023 09:06:43</t>
  </si>
  <si>
    <t>18.03.2023 11:16:24</t>
  </si>
  <si>
    <t>GÖKÇEÖREN KÖK 45-77-M00024_GÖKÇEÖREN TR-1 M01_72216606</t>
  </si>
  <si>
    <t>18.03.2023 09:10:23</t>
  </si>
  <si>
    <t>18.03.2023 15:37:20</t>
  </si>
  <si>
    <t>L-436 35-18-L00436_35-18-L00436_2372310</t>
  </si>
  <si>
    <t>18.03.2023 09:12:32</t>
  </si>
  <si>
    <t>18.03.2023 15:27:30</t>
  </si>
  <si>
    <t>MENEMEN DM-7/16 35-28-L00089_B A01_5855620</t>
  </si>
  <si>
    <t>18.03.2023 09:12:52</t>
  </si>
  <si>
    <t>18.03.2023 15:54:53</t>
  </si>
  <si>
    <t>ALAŞEHİR TR-55 45-73-M00055_945685759_945685759</t>
  </si>
  <si>
    <t>18.03.2023 09:49:51</t>
  </si>
  <si>
    <t>TAŞLIYOL KÖK 35-27-M00495_TAŞLIYOL M03_72168905</t>
  </si>
  <si>
    <t>18.03.2023 09:01:43</t>
  </si>
  <si>
    <t>18.03.2023 11:34:32</t>
  </si>
  <si>
    <t>TR-84 35-16-L00084_B_91035777_91035777</t>
  </si>
  <si>
    <t>18.03.2023 09:16:32</t>
  </si>
  <si>
    <t>18.03.2023 09:57:18</t>
  </si>
  <si>
    <t>TR-55 35-16-L00055_966737354_966737354</t>
  </si>
  <si>
    <t>18.03.2023 09:14:12</t>
  </si>
  <si>
    <t>18.03.2023 10:52:28</t>
  </si>
  <si>
    <t>TR-1-2/3 ÖĞRETMEN EVİ KABİN 35-20-L00011_35-20-L00011_92866208</t>
  </si>
  <si>
    <t>18.03.2023 09:07:52</t>
  </si>
  <si>
    <t>18.03.2023 10:56:00</t>
  </si>
  <si>
    <t>ÇANDARLI TATİL KÖYÜ KÖK-12 35-30-M00087_AYYILDIZ M04_2334667</t>
  </si>
  <si>
    <t>18.03.2023 09:17:01</t>
  </si>
  <si>
    <t>18.03.2023 10:20:14</t>
  </si>
  <si>
    <t>M-36 DOĞALKENT 35-23-M00036_B b1_42106683</t>
  </si>
  <si>
    <t>18.03.2023 09:08:26</t>
  </si>
  <si>
    <t>18.03.2023 15:17:39</t>
  </si>
  <si>
    <t>L-3 TEKEL 35-18-L00003_8634475 h1b_5946038</t>
  </si>
  <si>
    <t>18.03.2023 09:21:31</t>
  </si>
  <si>
    <t>18.03.2023 15:22:22</t>
  </si>
  <si>
    <t>18.03.2023 09:21:52</t>
  </si>
  <si>
    <t>18.03.2023 15:57:01</t>
  </si>
  <si>
    <t>SİYEKLİ KÖK 45-71-M00185_DAĞYENİCE M07_72256967</t>
  </si>
  <si>
    <t>18.03.2023 09:23:27</t>
  </si>
  <si>
    <t>18.03.2023 15:58:41</t>
  </si>
  <si>
    <t>TR-1-2/6 35-20-L00035_35-20-L00035_92864028</t>
  </si>
  <si>
    <t>18.03.2023 09:25:08</t>
  </si>
  <si>
    <t>18.03.2023 12:38:00</t>
  </si>
  <si>
    <t>K-254 35-04-K00254_D_56372579_56372579</t>
  </si>
  <si>
    <t>18.03.2023 09:19:58</t>
  </si>
  <si>
    <t>18.03.2023 14:25:29</t>
  </si>
  <si>
    <t>K-1722 35-01-K01722_D_56378356_56378356</t>
  </si>
  <si>
    <t>18.03.2023 09:27:58</t>
  </si>
  <si>
    <t>18.03.2023 11:17:50</t>
  </si>
  <si>
    <t>GÖKKAYA TR-3 45-84-L00020__81980366_81980366</t>
  </si>
  <si>
    <t>18.03.2023 09:34:30</t>
  </si>
  <si>
    <t>18.03.2023 12:14:25</t>
  </si>
  <si>
    <t>TR-5 35-26-M00005_TR-4/TR-5-1 M04_72401110</t>
  </si>
  <si>
    <t>18.03.2023 09:20:22</t>
  </si>
  <si>
    <t>18.03.2023 10:29:22</t>
  </si>
  <si>
    <t>GÜMÜLDÜR M-31 35-25-M00031__81571174_81571174</t>
  </si>
  <si>
    <t>18.03.2023 09:34:04</t>
  </si>
  <si>
    <t>18.03.2023 10:48:49</t>
  </si>
  <si>
    <t>TR-1-1/3 MEZARLIK KABİN 35-20-L00003_35-20-L00003_92864353</t>
  </si>
  <si>
    <t>18.03.2023 09:33:13</t>
  </si>
  <si>
    <t>18.03.2023 12:19:00</t>
  </si>
  <si>
    <t>HACIÖMERLİ YUKARI TR 35-17-M00445_A_91436087_91436087</t>
  </si>
  <si>
    <t>18.03.2023 09:37:49</t>
  </si>
  <si>
    <t>18.03.2023 12:42:46</t>
  </si>
  <si>
    <t>YARBASAN KÖK 45-74-M00119_HatBaşıAyırıcı_77952730 M04_77952730</t>
  </si>
  <si>
    <t>18.03.2023 09:39:13</t>
  </si>
  <si>
    <t>18.03.2023 11:44:59</t>
  </si>
  <si>
    <t>YAZIBAŞI DM-3 35-26-M00764_AYRANCILAR M03_2335684</t>
  </si>
  <si>
    <t>18.03.2023 09:28:42</t>
  </si>
  <si>
    <t>18.03.2023 12:24:05</t>
  </si>
  <si>
    <t>K-3183 35-02-K03183_E_56372682_56372682</t>
  </si>
  <si>
    <t>18.03.2023 09:21:16</t>
  </si>
  <si>
    <t>18.03.2023 14:48:21</t>
  </si>
  <si>
    <t>ÇINARLIKUYU KÖK 45-71-M00188_ÇINARLIKUYU TR-1 M02_72248777</t>
  </si>
  <si>
    <t>18.03.2023 09:44:29</t>
  </si>
  <si>
    <t>18.03.2023 17:11:43</t>
  </si>
  <si>
    <t>SANCAKLI BOZKÖY KÖK 45-71-M00087_KÖY İÇİ RİNG-2 M04_61320775</t>
  </si>
  <si>
    <t>18.03.2023 09:50:42</t>
  </si>
  <si>
    <t>18.03.2023 09:51:22</t>
  </si>
  <si>
    <t>K-2629 35-02-K02629_35-02-K02629_2352590</t>
  </si>
  <si>
    <t>18.03.2023 08:57:54</t>
  </si>
  <si>
    <t>18.03.2023 11:08:36</t>
  </si>
  <si>
    <t>TURGUTALP TR-3 45-82-M00053_C_56387961_56387961</t>
  </si>
  <si>
    <t>18.03.2023 09:52:40</t>
  </si>
  <si>
    <t>18.03.2023 12:52:40</t>
  </si>
  <si>
    <t>K-446 35-01-K00446_911458980_911458980</t>
  </si>
  <si>
    <t>18.03.2023 09:53:53</t>
  </si>
  <si>
    <t>18.03.2023 11:26:06</t>
  </si>
  <si>
    <t>K-1843 35-03-K01843_TRAFO K03_42296681</t>
  </si>
  <si>
    <t>18.03.2023 09:56:34</t>
  </si>
  <si>
    <t>18.03.2023 12:28:26</t>
  </si>
  <si>
    <t>HAYKIRAN TR-2 35-28-M00201_C_56357559_56357559</t>
  </si>
  <si>
    <t>18.03.2023 09:56:40</t>
  </si>
  <si>
    <t>18.03.2023 15:41:17</t>
  </si>
  <si>
    <t>M-1308 35-09-M01308_C_56369561_56369561</t>
  </si>
  <si>
    <t>18.03.2023 09:31:24</t>
  </si>
  <si>
    <t>18.03.2023 10:44:59</t>
  </si>
  <si>
    <t>DM-13/04(CEMİYET KARŞISI) 45-71-M00057_45-71-M00057_72051497</t>
  </si>
  <si>
    <t>18.03.2023 09:57:40</t>
  </si>
  <si>
    <t>18.03.2023 14:53:56</t>
  </si>
  <si>
    <t>K-1555 35-04-K01555_D D1B_5824686</t>
  </si>
  <si>
    <t>18.03.2023 09:59:26</t>
  </si>
  <si>
    <t>18.03.2023 11:46:13</t>
  </si>
  <si>
    <t>KUŞÇUBURUN TR-9 35-26-M00122_956613149_956613149</t>
  </si>
  <si>
    <t>18.03.2023 10:01:01</t>
  </si>
  <si>
    <t>18.03.2023 10:51:50</t>
  </si>
  <si>
    <t>DEMİRKÖPRÜ TM 45-78-A00005_KULA M05_2096291</t>
  </si>
  <si>
    <t>18.03.2023 10:01:14</t>
  </si>
  <si>
    <t>18.03.2023 15:48:58</t>
  </si>
  <si>
    <t>M-147 SAKIZLIKOY 35-18-M00147_L-158 ONTUR(34.5) M02_66031085</t>
  </si>
  <si>
    <t>18.03.2023 10:00:52</t>
  </si>
  <si>
    <t>18.03.2023 16:49:20</t>
  </si>
  <si>
    <t>K-1134 35-02-K01134_TRAFO K01_2121869</t>
  </si>
  <si>
    <t>18.03.2023 10:02:03</t>
  </si>
  <si>
    <t>18.03.2023 17:08:22</t>
  </si>
  <si>
    <t>L-36 35-14-L00036_A_91304419_91304419</t>
  </si>
  <si>
    <t>18.03.2023 10:06:11</t>
  </si>
  <si>
    <t>18.03.2023 17:26:42</t>
  </si>
  <si>
    <t>TOKMAKLI KÖK 45-86-M00047_BORLU TR-3 M06_72227763</t>
  </si>
  <si>
    <t>18.03.2023 10:04:42</t>
  </si>
  <si>
    <t>18.03.2023 15:22:03</t>
  </si>
  <si>
    <t>K-3887 35-02-K03887_35-02-K03887_2355380</t>
  </si>
  <si>
    <t>18.03.2023 10:14:04</t>
  </si>
  <si>
    <t>18.03.2023 10:49:39</t>
  </si>
  <si>
    <t>YUKARI ÇOBANİSA ŞİRİN MAHALLE 45-71-M00622_A_91075713_91075713</t>
  </si>
  <si>
    <t>18.03.2023 10:12:23</t>
  </si>
  <si>
    <t>18.03.2023 13:09:03</t>
  </si>
  <si>
    <t>M-3038(YATIRIM REZERVE) 35-09-M03038_B_56381089_56381089</t>
  </si>
  <si>
    <t>18.03.2023 09:55:55</t>
  </si>
  <si>
    <t>18.03.2023 11:25:04</t>
  </si>
  <si>
    <t>ERİKLİ KÖYÜ TR-1 35-32-L00029_946416193_946416193</t>
  </si>
  <si>
    <t>18.03.2023 10:17:38</t>
  </si>
  <si>
    <t>18.03.2023 12:09:14</t>
  </si>
  <si>
    <t>HARMANDALI DM-2 (M-200) 35-09-M00200_M-2166Ö M01_45385755</t>
  </si>
  <si>
    <t>18.03.2023 10:23:50</t>
  </si>
  <si>
    <t>18.03.2023 11:19:23</t>
  </si>
  <si>
    <t>YENİKÖY YÖRÜKLER MAH. TR-5 35-15-L00505_A_91437529_91437529</t>
  </si>
  <si>
    <t>18.03.2023 10:20:17</t>
  </si>
  <si>
    <t>18.03.2023 12:03:29</t>
  </si>
  <si>
    <t>DERBENT TR-3 45-83-L00323_955160170_955160170</t>
  </si>
  <si>
    <t>18.03.2023 10:24:03</t>
  </si>
  <si>
    <t>18.03.2023 12:45:09</t>
  </si>
  <si>
    <t>L-427 35-18-L00427_L-430 L04_72112019</t>
  </si>
  <si>
    <t>18.03.2023 10:08:22</t>
  </si>
  <si>
    <t>18.03.2023 11:51:00</t>
  </si>
  <si>
    <t>M-362 35-09-M00362_95002390510_95002390510</t>
  </si>
  <si>
    <t>18.03.2023 09:42:54</t>
  </si>
  <si>
    <t>18.03.2023 12:42:06</t>
  </si>
  <si>
    <t>ASARLIK TR-13 35-28-M00180_D_91416856_91416856</t>
  </si>
  <si>
    <t>18.03.2023 10:32:40</t>
  </si>
  <si>
    <t>18.03.2023 16:40:09</t>
  </si>
  <si>
    <t>SARIYER MAH. TR-1 45-73-M00532_45-73-M00532_2351889</t>
  </si>
  <si>
    <t>18.03.2023 10:27:53</t>
  </si>
  <si>
    <t>18.03.2023 11:05:56</t>
  </si>
  <si>
    <t>UZUNKÖY TR-3 35-31-L00145_B_91207360_91207360</t>
  </si>
  <si>
    <t>18.03.2023 10:32:22</t>
  </si>
  <si>
    <t>18.03.2023 11:58:52</t>
  </si>
  <si>
    <t>KARAVELİLER TR-3 35-20-L00142_955196288_955196288</t>
  </si>
  <si>
    <t>18.03.2023 10:24:40</t>
  </si>
  <si>
    <t>18.03.2023 12:04:05</t>
  </si>
  <si>
    <t>M-448 35-03-M00448_B_56362553_56362553</t>
  </si>
  <si>
    <t>18.03.2023 10:31:47</t>
  </si>
  <si>
    <t>18.03.2023 14:00:29</t>
  </si>
  <si>
    <t>PİYADELER KÖK 45-73-M00136_PİYADELER M01_66674818</t>
  </si>
  <si>
    <t>18.03.2023 09:47:13</t>
  </si>
  <si>
    <t>18.03.2023 12:45:45</t>
  </si>
  <si>
    <t>GÖRDES TR-32 45-75-M00032_C_56389898_56389898</t>
  </si>
  <si>
    <t>18.03.2023 10:12:05</t>
  </si>
  <si>
    <t>18.03.2023 13:46:06</t>
  </si>
  <si>
    <t>KAVAKLIDERE TR-20 45-73-M00147_KAVAKLIDERE TR-19 M01_95351005</t>
  </si>
  <si>
    <t>18.03.2023 10:40:25</t>
  </si>
  <si>
    <t>18.03.2023 13:25:20</t>
  </si>
  <si>
    <t>K-231 35-01-K00231_35-01-K00231_2347738</t>
  </si>
  <si>
    <t>18.03.2023 10:42:28</t>
  </si>
  <si>
    <t>18.03.2023 16:25:13</t>
  </si>
  <si>
    <t>GÜMÜLDÜR M-31 35-25-M00031_35-25-M00031_72083059</t>
  </si>
  <si>
    <t>18.03.2023 11:22:54</t>
  </si>
  <si>
    <t>L-236 35-18-L00236_950441346_950441346</t>
  </si>
  <si>
    <t>18.03.2023 10:48:52</t>
  </si>
  <si>
    <t>18.03.2023 13:27:07</t>
  </si>
  <si>
    <t>AŞAĞIÇOBANİSA TR-3 45-71-M00103_ M01_72236818</t>
  </si>
  <si>
    <t>18.03.2023 10:50:17</t>
  </si>
  <si>
    <t>18.03.2023 12:27:12</t>
  </si>
  <si>
    <t>TAYTAN TR-2 45-78-M00313_953285206_953285206</t>
  </si>
  <si>
    <t>18.03.2023 10:51:14</t>
  </si>
  <si>
    <t>18.03.2023 12:08:29</t>
  </si>
  <si>
    <t>M-2922 35-04-M02922_950180328_950180328</t>
  </si>
  <si>
    <t>18.03.2023 10:56:34</t>
  </si>
  <si>
    <t>18.03.2023 12:36:26</t>
  </si>
  <si>
    <t>KOZBEYLİ TR-4 35-23-M00073_B_56363688_56363688</t>
  </si>
  <si>
    <t>18.03.2023 11:05:31</t>
  </si>
  <si>
    <t>18.03.2023 11:38:43</t>
  </si>
  <si>
    <t>SELENDİ TR-20/A 45-81-M00255_945633355_945633355</t>
  </si>
  <si>
    <t>18.03.2023 11:03:27</t>
  </si>
  <si>
    <t>18.03.2023 11:35:54</t>
  </si>
  <si>
    <t>UZUNALAN TR-1 45-72-M00212_A_56407681_56407681</t>
  </si>
  <si>
    <t>18.03.2023 11:13:59</t>
  </si>
  <si>
    <t>18.03.2023 12:13:38</t>
  </si>
  <si>
    <t>TR-89 MAVİ PLAJ 35-19-L00089_956665218_956665218</t>
  </si>
  <si>
    <t>18.03.2023 11:29:08</t>
  </si>
  <si>
    <t>18.03.2023 14:01:47</t>
  </si>
  <si>
    <t>K-843 35-03-K00843_941925835_941925835</t>
  </si>
  <si>
    <t>18.03.2023 11:38:04</t>
  </si>
  <si>
    <t>18.03.2023 14:51:47</t>
  </si>
  <si>
    <t>L-291 35-18-L00291_950453217_950453217</t>
  </si>
  <si>
    <t>18.03.2023 11:40:50</t>
  </si>
  <si>
    <t>18.03.2023 15:02:45</t>
  </si>
  <si>
    <t>K-1521 35-01-K01521_911298328_911298328</t>
  </si>
  <si>
    <t>18.03.2023 11:43:00</t>
  </si>
  <si>
    <t>18.03.2023 13:52:46</t>
  </si>
  <si>
    <t>K-2752 35-03-K02752_TRAFO-1 K04_41946939</t>
  </si>
  <si>
    <t>24.03.2023 08:57:44</t>
  </si>
  <si>
    <t>24.03.2023 15:14:22</t>
  </si>
  <si>
    <t>DM-2/14 (MURADİYE CAMİİ) 45-71-M00075_45-71-M00075_66476107</t>
  </si>
  <si>
    <t>24.03.2023 09:08:41</t>
  </si>
  <si>
    <t>24.03.2023 10:29:25</t>
  </si>
  <si>
    <t>K-3074 35-04-K03074_F_56359223_56359223</t>
  </si>
  <si>
    <t>24.03.2023 09:10:58</t>
  </si>
  <si>
    <t>24.03.2023 12:12:36</t>
  </si>
  <si>
    <t>24.03.2023 09:16:02</t>
  </si>
  <si>
    <t>24.03.2023 15:28:29</t>
  </si>
  <si>
    <t>ÇAYBAŞI DM-1/5 35-26-M01194_35-26-M01194_2367739</t>
  </si>
  <si>
    <t>24.03.2023 09:01:17</t>
  </si>
  <si>
    <t>24.03.2023 09:45:35</t>
  </si>
  <si>
    <t>DAĞHACIYUSUF TR-5 45-73-M00527_45-73-M00527_2353258</t>
  </si>
  <si>
    <t>24.03.2023 09:05:37</t>
  </si>
  <si>
    <t>24.03.2023 13:22:09</t>
  </si>
  <si>
    <t>BUKET SİTESİ TR-3 35-30-L00134_35-30-L00134_72090905</t>
  </si>
  <si>
    <t>24.03.2023 09:18:46</t>
  </si>
  <si>
    <t>24.03.2023 09:49:42</t>
  </si>
  <si>
    <t>ZEYTİNALAN İM 35-19-A00002_KEKLİKTEPE M10_2052153</t>
  </si>
  <si>
    <t>24.03.2023 08:52:08</t>
  </si>
  <si>
    <t>24.03.2023 14:37:52</t>
  </si>
  <si>
    <t>FOÇA TR-2 35-23-L00002_DAĞITIM TRAFO FOÇA TR-2 L04_2080985</t>
  </si>
  <si>
    <t>24.03.2023 09:18:44</t>
  </si>
  <si>
    <t>24.03.2023 09:45:57</t>
  </si>
  <si>
    <t>K-2880 35-03-K02880_35-03-K02880_41922403</t>
  </si>
  <si>
    <t>24.03.2023 09:19:57</t>
  </si>
  <si>
    <t>24.03.2023 12:35:32</t>
  </si>
  <si>
    <t>24.03.2023 09:18:15</t>
  </si>
  <si>
    <t>24.03.2023 12:05:49</t>
  </si>
  <si>
    <t>K-4282 35-09-K04282_35-09-K04282_47536522</t>
  </si>
  <si>
    <t>24.03.2023 09:25:05</t>
  </si>
  <si>
    <t>24.03.2023 09:43:38</t>
  </si>
  <si>
    <t>24.03.2023 09:17:35</t>
  </si>
  <si>
    <t>24.03.2023 18:11:00</t>
  </si>
  <si>
    <t>ÇIRPI MEKTEP MAH. TR 35-20-M00005_35-20-M00005_66530864</t>
  </si>
  <si>
    <t>24.03.2023 09:29:27</t>
  </si>
  <si>
    <t>24.03.2023 12:02:00</t>
  </si>
  <si>
    <t>K-225 35-07-K00225_35-07-K00225_48245461</t>
  </si>
  <si>
    <t>24.03.2023 09:30:58</t>
  </si>
  <si>
    <t>24.03.2023 15:55:18</t>
  </si>
  <si>
    <t>K-3720 35-02-K03720_35-02-K03720_2372030</t>
  </si>
  <si>
    <t>24.03.2023 09:30:22</t>
  </si>
  <si>
    <t>24.03.2023 10:10:24</t>
  </si>
  <si>
    <t>K-3320 35-09-K03320_97736242_97736242</t>
  </si>
  <si>
    <t>24.03.2023 09:36:04</t>
  </si>
  <si>
    <t>24.03.2023 12:38:25</t>
  </si>
  <si>
    <t>KURŞAK TR-3 35-29-L00732_35-29-L00732_41966158</t>
  </si>
  <si>
    <t>24.03.2023 09:38:17</t>
  </si>
  <si>
    <t>24.03.2023 10:15:50</t>
  </si>
  <si>
    <t>24.03.2023 09:35:09</t>
  </si>
  <si>
    <t>24.03.2023 13:45:07</t>
  </si>
  <si>
    <t>M-1247 35-01-M01247_912418510_912418510</t>
  </si>
  <si>
    <t>24.03.2023 09:40:04</t>
  </si>
  <si>
    <t>24.03.2023 10:57:48</t>
  </si>
  <si>
    <t>DEREKÖY TR-1 35-27-M00966_35-27-M00966_2367734</t>
  </si>
  <si>
    <t>24.03.2023 09:44:23</t>
  </si>
  <si>
    <t>24.03.2023 15:27:50</t>
  </si>
  <si>
    <t>L-372 35-18-L00372_965861006_965861006</t>
  </si>
  <si>
    <t>24.03.2023 09:43:29</t>
  </si>
  <si>
    <t>24.03.2023 11:53:53</t>
  </si>
  <si>
    <t>DEREBAŞI TR-3 35-29-L00261_950347363_950347363</t>
  </si>
  <si>
    <t>24.03.2023 09:49:26</t>
  </si>
  <si>
    <t>24.03.2023 11:37:28</t>
  </si>
  <si>
    <t>M-2639 35-03-M02639_35-03-M02639_66742716</t>
  </si>
  <si>
    <t>24.03.2023 09:50:51</t>
  </si>
  <si>
    <t>24.03.2023 13:16:06</t>
  </si>
  <si>
    <t>K-2834 35-02-K02834_TRAFO K02_2071497</t>
  </si>
  <si>
    <t>24.03.2023 09:53:49</t>
  </si>
  <si>
    <t>24.03.2023 17:10:36</t>
  </si>
  <si>
    <t>K-1879 35-09-K01879_35-09-K01879_47522311</t>
  </si>
  <si>
    <t>24.03.2023 09:52:00</t>
  </si>
  <si>
    <t>24.03.2023 10:13:06</t>
  </si>
  <si>
    <t>PANCAR OSB DM-1 35-26-M00869_YAZIBAŞI-2 M26_2303228</t>
  </si>
  <si>
    <t>24.03.2023 09:58:17</t>
  </si>
  <si>
    <t>24.03.2023 10:27:22</t>
  </si>
  <si>
    <t>YAZGÜLÜ SİTESİ TR 35-30-L00157_35-30-L00157_72089724</t>
  </si>
  <si>
    <t>24.03.2023 09:54:34</t>
  </si>
  <si>
    <t>24.03.2023 10:35:40</t>
  </si>
  <si>
    <t>KOLDERE KÖK 45-80-M00051_ÇAVUŞOĞLU TST M06_73403245</t>
  </si>
  <si>
    <t>24.03.2023 09:59:54</t>
  </si>
  <si>
    <t>24.03.2023 18:20:24</t>
  </si>
  <si>
    <t>AŞAĞICUMA DM 35-16-M00103_TERZİHALİLLER M03_72040361</t>
  </si>
  <si>
    <t>24.03.2023 09:27:21</t>
  </si>
  <si>
    <t>24.03.2023 10:58:59</t>
  </si>
  <si>
    <t>K-3720 35-02-K03720_TRAFO K01_2119478</t>
  </si>
  <si>
    <t>24.03.2023 10:08:02</t>
  </si>
  <si>
    <t>24.03.2023 13:17:38</t>
  </si>
  <si>
    <t>ARSLANLAR TM 35-26-A00004_KÖYLER-1 L42_2057981</t>
  </si>
  <si>
    <t>24.03.2023 10:02:31</t>
  </si>
  <si>
    <t>24.03.2023 10:23:19</t>
  </si>
  <si>
    <t>KARABURUN TR-11 35-21-L00010_35-21-L00010_72175099</t>
  </si>
  <si>
    <t>24.03.2023 10:09:29</t>
  </si>
  <si>
    <t>24.03.2023 10:34:47</t>
  </si>
  <si>
    <t>TR-53 35-17-M00053_950307711_950307711</t>
  </si>
  <si>
    <t>24.03.2023 10:11:35</t>
  </si>
  <si>
    <t>24.03.2023 16:30:00</t>
  </si>
  <si>
    <t>ASARLIK TR-20 35-28-M00170_DAĞITIM TRAFO ASARLIK TR-20 M03_66841322</t>
  </si>
  <si>
    <t>24.03.2023 10:16:22</t>
  </si>
  <si>
    <t>24.03.2023 14:54:50</t>
  </si>
  <si>
    <t>SELENDİ DM 45-81-M00001_SELENDİ ŞEHİR-3 M11_2321597</t>
  </si>
  <si>
    <t>24.03.2023 10:16:51</t>
  </si>
  <si>
    <t>24.03.2023 10:34:55</t>
  </si>
  <si>
    <t>TR-1-4/6 KARASELVİ KABİN 35-20-L00030_6263816_56360298_56360298</t>
  </si>
  <si>
    <t>24.03.2023 10:18:42</t>
  </si>
  <si>
    <t>24.03.2023 12:48:38</t>
  </si>
  <si>
    <t>TR-118 35-15-M00118_D_56380608_56380608</t>
  </si>
  <si>
    <t>24.03.2023 10:20:12</t>
  </si>
  <si>
    <t>24.03.2023 16:07:10</t>
  </si>
  <si>
    <t>KİRAZ İM 35-31-A00001_ATERMİT M09_2095003</t>
  </si>
  <si>
    <t>24.03.2023 10:21:48</t>
  </si>
  <si>
    <t>24.03.2023 10:25:20</t>
  </si>
  <si>
    <t>M-3561(YATIRIM REZERVE) 35-02-M03561_35-02-M03561_92410115</t>
  </si>
  <si>
    <t>24.03.2023 10:22:13</t>
  </si>
  <si>
    <t>24.03.2023 16:17:54</t>
  </si>
  <si>
    <t>K-1844 35-03-K01844_TRAFO K03_42296275</t>
  </si>
  <si>
    <t>24.03.2023 10:24:12</t>
  </si>
  <si>
    <t>24.03.2023 12:39:01</t>
  </si>
  <si>
    <t>TR-105 35-15-M00105_48870283_56379922_56379922</t>
  </si>
  <si>
    <t>24.03.2023 10:22:25</t>
  </si>
  <si>
    <t>24.03.2023 16:13:30</t>
  </si>
  <si>
    <t>M-1123 35-02-M01123_35-02-M01123_2363502</t>
  </si>
  <si>
    <t>24.03.2023 10:29:12</t>
  </si>
  <si>
    <t>24.03.2023 10:44:43</t>
  </si>
  <si>
    <t>ASARLIK TR-4 35-28-M00179_B_91325984_91325984</t>
  </si>
  <si>
    <t>24.03.2023 10:30:06</t>
  </si>
  <si>
    <t>24.03.2023 15:09:58</t>
  </si>
  <si>
    <t>HASAN ÖZER SULAMA TR 45-71-M01012_953181779_953181779</t>
  </si>
  <si>
    <t>24.03.2023 10:30:55</t>
  </si>
  <si>
    <t>24.03.2023 11:32:53</t>
  </si>
  <si>
    <t>SELÇİKLİ OVA MAH.TR-2 45-72-L00157_B_91241037_91241037</t>
  </si>
  <si>
    <t>24.03.2023 10:31:12</t>
  </si>
  <si>
    <t>24.03.2023 12:39:41</t>
  </si>
  <si>
    <t>RÜYAKENT SİTESİ TR 35-30-M00326_35-30-M00326_2361805</t>
  </si>
  <si>
    <t>24.03.2023 09:57:02</t>
  </si>
  <si>
    <t>24.03.2023 13:55:27</t>
  </si>
  <si>
    <t>M-273 AÇIK DENİZ SİTESİ TR 35-30-M00273_35-30-M00273_72075582</t>
  </si>
  <si>
    <t>24.03.2023 10:43:05</t>
  </si>
  <si>
    <t>24.03.2023 11:16:51</t>
  </si>
  <si>
    <t>ASARLIK TR-1 35-28-M00167_DAĞITIM TRAFO ASARLIK TR-1 M06_66853623</t>
  </si>
  <si>
    <t>24.03.2023 10:24:00</t>
  </si>
  <si>
    <t>24.03.2023 10:57:33</t>
  </si>
  <si>
    <t>K-4062 35-04-K04062_35-04-K04062_2373551</t>
  </si>
  <si>
    <t>24.03.2023 10:44:52</t>
  </si>
  <si>
    <t>24.03.2023 11:06:13</t>
  </si>
  <si>
    <t>İNNİCE TR-1 45-81-M00035_DIREK TIPI TRAFO HUCRESI H01_2083571</t>
  </si>
  <si>
    <t>24.03.2023 10:44:59</t>
  </si>
  <si>
    <t>24.03.2023 11:42:18</t>
  </si>
  <si>
    <t>FOÇA TR-53 35-23-L00053_TARIM VE KÖY HİZMETLERİ L01_2115583</t>
  </si>
  <si>
    <t>24.03.2023 10:36:15</t>
  </si>
  <si>
    <t>24.03.2023 11:08:16</t>
  </si>
  <si>
    <t>UÇAK KARDEŞLER KÖK 45-73-M00296_UÇAK KARDEŞLER M04_66733919</t>
  </si>
  <si>
    <t>24.03.2023 10:56:55</t>
  </si>
  <si>
    <t>24.03.2023 12:51:48</t>
  </si>
  <si>
    <t>K-687 35-01-K00687_35-01-K00687_2375809</t>
  </si>
  <si>
    <t>24.03.2023 10:59:06</t>
  </si>
  <si>
    <t>24.03.2023 12:13:23</t>
  </si>
  <si>
    <t>KARABURUN TR-7 35-21-L00033_95001288637_95001288637</t>
  </si>
  <si>
    <t>24.03.2023 10:49:45</t>
  </si>
  <si>
    <t>24.03.2023 11:50:39</t>
  </si>
  <si>
    <t>ASARLIK TR-15 35-28-M00187_DAĞITIM TRAFO ASARLIK TR-15 M03_66527010</t>
  </si>
  <si>
    <t>24.03.2023 11:02:48</t>
  </si>
  <si>
    <t>24.03.2023 11:30:30</t>
  </si>
  <si>
    <t>M-1495 35-02-M01495_35-02-M01495_2369775</t>
  </si>
  <si>
    <t>24.03.2023 11:01:27</t>
  </si>
  <si>
    <t>24.03.2023 11:22:29</t>
  </si>
  <si>
    <t>K-4438 35-09-K04438_35-09-K04438_45403985</t>
  </si>
  <si>
    <t>24.03.2023 11:08:47</t>
  </si>
  <si>
    <t>24.03.2023 11:30:38</t>
  </si>
  <si>
    <t>HACIHALİLLER TR-2 45-71-M01785_DIREK TIPI TRAFO HUCRESI H01_2046415</t>
  </si>
  <si>
    <t>24.03.2023 11:12:11</t>
  </si>
  <si>
    <t>24.03.2023 13:47:59</t>
  </si>
  <si>
    <t>K-383 35-08-K00383_35-08-K00383_42465875</t>
  </si>
  <si>
    <t>24.03.2023 11:15:07</t>
  </si>
  <si>
    <t>24.03.2023 12:38:08</t>
  </si>
  <si>
    <t>KEMALİYE DM (TR-1) 45-73-M00150_HatBaşıAyırıcı_53136399 M02_53136399</t>
  </si>
  <si>
    <t>24.03.2023 11:13:58</t>
  </si>
  <si>
    <t>24.03.2023 18:50:49</t>
  </si>
  <si>
    <t>K-4503 35-04-K04503_966148008_966148008</t>
  </si>
  <si>
    <t>24.03.2023 11:11:07</t>
  </si>
  <si>
    <t>24.03.2023 19:19:02</t>
  </si>
  <si>
    <t>KEMİKLİDERE KÖK 45-80-M00108_SAZOBA DM M07_2322961</t>
  </si>
  <si>
    <t>24.03.2023 11:58:11</t>
  </si>
  <si>
    <t>ELİTKENT SİTESİ TR 35-30-M00271_35-30-M00271_72075302</t>
  </si>
  <si>
    <t>24.03.2023 11:19:04</t>
  </si>
  <si>
    <t>24.03.2023 11:51:33</t>
  </si>
  <si>
    <t>L-289 DEMET AKBAĞ TRAFO 35-18-L00289_950456194_950456194</t>
  </si>
  <si>
    <t>24.03.2023 11:13:35</t>
  </si>
  <si>
    <t>24.03.2023 17:45:56</t>
  </si>
  <si>
    <t>M-3198 (YATIRIM REZERVE) 35-01-M03198_C_56380150_56380150</t>
  </si>
  <si>
    <t>24.03.2023 11:20:42</t>
  </si>
  <si>
    <t>24.03.2023 17:23:01</t>
  </si>
  <si>
    <t>M-377 35-02-M00377_A_56375907_56375907</t>
  </si>
  <si>
    <t>24.03.2023 11:26:33</t>
  </si>
  <si>
    <t>24.03.2023 12:11:06</t>
  </si>
  <si>
    <t>HARMANDALI DM-2 (M-200) 35-09-M00200_DM-2/1 (M-201) M07_45385761</t>
  </si>
  <si>
    <t>24.03.2023 11:30:26</t>
  </si>
  <si>
    <t>24.03.2023 11:43:49</t>
  </si>
  <si>
    <t>24.03.2023 11:29:53</t>
  </si>
  <si>
    <t>24.03.2023 13:18:24</t>
  </si>
  <si>
    <t>ULUKENT DM-4/1 35-28-M00043_953369317_953369317</t>
  </si>
  <si>
    <t>24.03.2023 11:27:17</t>
  </si>
  <si>
    <t>24.03.2023 12:39:49</t>
  </si>
  <si>
    <t>K-3322 35-09-K03322_912646283_912646283</t>
  </si>
  <si>
    <t>24.03.2023 11:35:01</t>
  </si>
  <si>
    <t>24.03.2023 13:25:53</t>
  </si>
  <si>
    <t>KARABURUN TR-7 35-21-L00033_35-21-L00033_72175533</t>
  </si>
  <si>
    <t>24.03.2023 12:25:13</t>
  </si>
  <si>
    <t>M-975 35-03-M00975_912760082_912760082</t>
  </si>
  <si>
    <t>27.03.2023 13:59:08</t>
  </si>
  <si>
    <t>27.03.2023 17:15:18</t>
  </si>
  <si>
    <t>27.03.2023 08:55:31</t>
  </si>
  <si>
    <t>27.03.2023 09:11:23</t>
  </si>
  <si>
    <t>TR-147 35-15-M00147_TR-40 - TR-41 - ÖZEL ASLAN TEKSTİL M02_66583718</t>
  </si>
  <si>
    <t>27.03.2023 08:56:28</t>
  </si>
  <si>
    <t>27.03.2023 10:38:36</t>
  </si>
  <si>
    <t>KOLDERE KÖK 45-80-M00051_GÜMÜLCELİ M011_73403320</t>
  </si>
  <si>
    <t>27.03.2023 20:24:18</t>
  </si>
  <si>
    <t>27.03.2023 21:52:15</t>
  </si>
  <si>
    <t>MURADİYE DM-9/2 KÖK 45-71-M00676_KAFKAS METAL M07_2317655</t>
  </si>
  <si>
    <t>27.03.2023 10:27:06</t>
  </si>
  <si>
    <t>27.03.2023 10:48:43</t>
  </si>
  <si>
    <t>GÜLBAHÇE TR-7 35-19-L00167_35-19-L00167_2350405</t>
  </si>
  <si>
    <t>27.03.2023 18:01:59</t>
  </si>
  <si>
    <t>27.03.2023 19:07:41</t>
  </si>
  <si>
    <t>TR-44 45-78-L00480_953274291_953274291</t>
  </si>
  <si>
    <t>27.03.2023 10:08:30</t>
  </si>
  <si>
    <t>27.03.2023 11:07:31</t>
  </si>
  <si>
    <t>GÜMÜŞÇAY KÖK 45-73-M00477_SERİNKÖY M04_2309300</t>
  </si>
  <si>
    <t>27.03.2023 22:35:46</t>
  </si>
  <si>
    <t>28.03.2023 01:44:37</t>
  </si>
  <si>
    <t>TR-55 35-30-L00055_B_60984958_60984958</t>
  </si>
  <si>
    <t>27.03.2023 09:32:54</t>
  </si>
  <si>
    <t>27.03.2023 10:23:14</t>
  </si>
  <si>
    <t>L-118 ALAŞEHİRLİLER RENKLİ EVLER SİTESİ TR 35-30-L00118_35-30-L00118_72090198</t>
  </si>
  <si>
    <t>27.03.2023 09:59:13</t>
  </si>
  <si>
    <t>27.03.2023 10:27:12</t>
  </si>
  <si>
    <t>KARABURUN TR-7 35-21-L00033_C_56357082_56357082</t>
  </si>
  <si>
    <t>27.03.2023 23:24:58</t>
  </si>
  <si>
    <t>28.03.2023 03:34:07</t>
  </si>
  <si>
    <t>KÜÇÜK SANAYİ SİTESİ TR-6 45-83-L00147_48096759_56386532_56386532</t>
  </si>
  <si>
    <t>27.03.2023 16:47:32</t>
  </si>
  <si>
    <t>27.03.2023 18:00:27</t>
  </si>
  <si>
    <t>K-4152 35-01-K04152_B_91272373_91272373</t>
  </si>
  <si>
    <t>27.03.2023 19:38:21</t>
  </si>
  <si>
    <t>27.03.2023 22:34:10</t>
  </si>
  <si>
    <t>HAYKIRAN TR-2 35-28-M00201_35-28-M00201_2368727</t>
  </si>
  <si>
    <t>27.03.2023 21:10:20</t>
  </si>
  <si>
    <t>27.03.2023 22:13:23</t>
  </si>
  <si>
    <t>ARSLANLAR TM 35-26-A00004_BAYINDIR M01_2327575</t>
  </si>
  <si>
    <t>27.03.2023 14:20:51</t>
  </si>
  <si>
    <t>27.03.2023 14:28:42</t>
  </si>
  <si>
    <t>DM-3/TR-30 35-26-M01632_35-26-M01632_90388227</t>
  </si>
  <si>
    <t>AG Hatta Yabancı Cisim</t>
  </si>
  <si>
    <t>27.03.2023 17:45:07</t>
  </si>
  <si>
    <t>27.03.2023 19:11:03</t>
  </si>
  <si>
    <t>L-272 GÜZELÇİFTLİK  KÖK 35-14-L00272_DÜZCE-TURGUT L05_89207582</t>
  </si>
  <si>
    <t>27.03.2023 17:11:12</t>
  </si>
  <si>
    <t>27.03.2023 19:58:36</t>
  </si>
  <si>
    <t>ULUDERBENT DM 45-73-M00491_HatBaşıAyırıcı_81541331 M05_81541331</t>
  </si>
  <si>
    <t>27.03.2023 17:34:06</t>
  </si>
  <si>
    <t>27.03.2023 20:48:47</t>
  </si>
  <si>
    <t>ÇAMLIK KÖYÜ TR-1 35-32-L00066_B_56358229_56358229</t>
  </si>
  <si>
    <t>27.03.2023 22:41:47</t>
  </si>
  <si>
    <t>28.03.2023 00:37:38</t>
  </si>
  <si>
    <t>BAYAT ALANDAMLARI TR-1 45-75-M00243_45-75-M00243_2357403</t>
  </si>
  <si>
    <t>27.03.2023 13:49:15</t>
  </si>
  <si>
    <t>27.03.2023 15:55:03</t>
  </si>
  <si>
    <t>YENİ ŞAKRAN TR-3 35-17-M00203_950309005_950309005</t>
  </si>
  <si>
    <t>27.03.2023 11:17:46</t>
  </si>
  <si>
    <t>27.03.2023 11:40:54</t>
  </si>
  <si>
    <t>KUMKUYUCAK KÖK 45-80-M00093_KUMKUYUCAK ŞEHİR M05_72193247</t>
  </si>
  <si>
    <t>27.03.2023 11:58:18</t>
  </si>
  <si>
    <t>27.03.2023 12:28:45</t>
  </si>
  <si>
    <t>SART TR-10/A 45-78-M00182_953251977_953251977</t>
  </si>
  <si>
    <t>27.03.2023 14:51:44</t>
  </si>
  <si>
    <t>27.03.2023 16:53:17</t>
  </si>
  <si>
    <t>KAHRAMANDERE İM 35-10-A00002_TR-2 15.8 BESLEME M04_2310121</t>
  </si>
  <si>
    <t>27.03.2023 12:16:52</t>
  </si>
  <si>
    <t>27.03.2023 12:20:04</t>
  </si>
  <si>
    <t>MEDAR DM 45-72-L00079_956479379_956479379</t>
  </si>
  <si>
    <t>27.03.2023 20:32:13</t>
  </si>
  <si>
    <t>27.03.2023 21:36:24</t>
  </si>
  <si>
    <t>M-275 35-02-M00275_A_91097846_91097846</t>
  </si>
  <si>
    <t>27.03.2023 22:02:12</t>
  </si>
  <si>
    <t>28.03.2023 03:23:14</t>
  </si>
  <si>
    <t>M-563 35-17-M00563_D_60982996_60982996</t>
  </si>
  <si>
    <t>27.03.2023 21:34:38</t>
  </si>
  <si>
    <t>27.03.2023 22:13:41</t>
  </si>
  <si>
    <t>BAĞYURDU TR-4 (DM-2/3) 35-27-L00233_DIREK TIPI TRAFO HUCRESI H01_2054304</t>
  </si>
  <si>
    <t>Fiziki İrtibat</t>
  </si>
  <si>
    <t>27.03.2023 20:10:29</t>
  </si>
  <si>
    <t>28.03.2023 03:26:30</t>
  </si>
  <si>
    <t>DM-2/22 35-27-M01093_35-27-M01093_72388066</t>
  </si>
  <si>
    <t>27.03.2023 10:49:23</t>
  </si>
  <si>
    <t>27.03.2023 15:11:02</t>
  </si>
  <si>
    <t>TAHTALIÇAY KÖK (M-751) 35-22-M00145_M-1548 TÜFEKÇİOĞLU M02_2330035</t>
  </si>
  <si>
    <t>27.03.2023 09:58:42</t>
  </si>
  <si>
    <t>27.03.2023 13:14:05</t>
  </si>
  <si>
    <t>TR-21 (M-721) 35-30-M00721_TR-18 M02_83485519</t>
  </si>
  <si>
    <t>27.03.2023 20:37:49</t>
  </si>
  <si>
    <t>27.03.2023 21:50:24</t>
  </si>
  <si>
    <t>KAYRAK TR-1 45-83-L00256_A_91170173_91170173</t>
  </si>
  <si>
    <t>27.03.2023 17:58:44</t>
  </si>
  <si>
    <t>28.03.2023 00:43:32</t>
  </si>
  <si>
    <t>ÇUKURKÖY KÖK 35-29-L00034_ATEŞ TİCARET L01_2087140</t>
  </si>
  <si>
    <t>27.03.2023 19:27:56</t>
  </si>
  <si>
    <t>27.03.2023 20:28:29</t>
  </si>
  <si>
    <t>TR-112 KAVAKDERE 35-14-M00112_B_91304468_91304468</t>
  </si>
  <si>
    <t>27.03.2023 18:44:18</t>
  </si>
  <si>
    <t>27.03.2023 21:29:57</t>
  </si>
  <si>
    <t>K-3 35-01-K00003_911785951_911785951</t>
  </si>
  <si>
    <t>27.03.2023 10:19:23</t>
  </si>
  <si>
    <t>27.03.2023 11:30:28</t>
  </si>
  <si>
    <t>BOZYERLER TR-1 35-16-M00141_B_56396421_56396421</t>
  </si>
  <si>
    <t>27.03.2023 23:58:36</t>
  </si>
  <si>
    <t>28.03.2023 01:05:51</t>
  </si>
  <si>
    <t>TR-1-5/15A 35-20-L00466_35-20-L00466_82710483</t>
  </si>
  <si>
    <t>27.03.2023 09:40:52</t>
  </si>
  <si>
    <t>27.03.2023 11:33:56</t>
  </si>
  <si>
    <t>K-1449 35-04-K01449_35-04-K01449_2350663</t>
  </si>
  <si>
    <t>27.03.2023 12:53:38</t>
  </si>
  <si>
    <t>27.03.2023 13:12:54</t>
  </si>
  <si>
    <t>TAHTALIÇAY KÖK (M-751) 35-22-M00145_M-52 BASIN YAYIN M05_2330031</t>
  </si>
  <si>
    <t>27.03.2023 10:07:02</t>
  </si>
  <si>
    <t>27.03.2023 13:11:20</t>
  </si>
  <si>
    <t>K-2745 35-03-K02745_E_56365378_56365378</t>
  </si>
  <si>
    <t>27.03.2023 14:27:05</t>
  </si>
  <si>
    <t>27.03.2023 18:01:01</t>
  </si>
  <si>
    <t>AKKEÇİLİ TR-7 45-73-M00099_95002465547_95002465547</t>
  </si>
  <si>
    <t>27.03.2023 15:09:29</t>
  </si>
  <si>
    <t>27.03.2023 17:33:24</t>
  </si>
  <si>
    <t>MURADİYE TR-3 45-71-M02147__72374696_72374696</t>
  </si>
  <si>
    <t>27.03.2023 19:07:53</t>
  </si>
  <si>
    <t>27.03.2023 20:06:40</t>
  </si>
  <si>
    <t>MADEN KÖK 45-83-M00128_İZZETTİN M03_47316729</t>
  </si>
  <si>
    <t>27.03.2023 13:25:56</t>
  </si>
  <si>
    <t>27.03.2023 14:19:31</t>
  </si>
  <si>
    <t>TOKİ TR-1 45-83-M00826__72410727_72410727</t>
  </si>
  <si>
    <t>27.03.2023 18:22:43</t>
  </si>
  <si>
    <t>27.03.2023 20:32:04</t>
  </si>
  <si>
    <t>AKKEÇİLİ TR-5 45-73-M00420_945668365_945668365</t>
  </si>
  <si>
    <t>27.03.2023 11:13:46</t>
  </si>
  <si>
    <t>27.03.2023 14:17:23</t>
  </si>
  <si>
    <t>27.03.2023 09:44:35</t>
  </si>
  <si>
    <t>27.03.2023 15:38:33</t>
  </si>
  <si>
    <t>M-30 35-02-M00030_M-29 M06_2309641</t>
  </si>
  <si>
    <t>27.03.2023 17:33:16</t>
  </si>
  <si>
    <t>27.03.2023 17:47:20</t>
  </si>
  <si>
    <t>SAFFET YILMAZER GRB 35-20-M00019_A_91410006_91410006</t>
  </si>
  <si>
    <t>27.03.2023 16:06:16</t>
  </si>
  <si>
    <t>27.03.2023 17:50:00</t>
  </si>
  <si>
    <t>K-592 35-03-K00592_A_56379323_56379323</t>
  </si>
  <si>
    <t>27.03.2023 10:50:27</t>
  </si>
  <si>
    <t>27.03.2023 11:34:25</t>
  </si>
  <si>
    <t>GÖÇBEYLİ DM 35-16-M00139_GÖÇBEYLİ M01_72044683</t>
  </si>
  <si>
    <t>27.03.2023 16:54:08</t>
  </si>
  <si>
    <t>27.03.2023 17:50:40</t>
  </si>
  <si>
    <t>ÇELENLİOĞLU KÖK 45-85-M00043_ M01_2321175</t>
  </si>
  <si>
    <t>27.03.2023 11:13:26</t>
  </si>
  <si>
    <t>27.03.2023 14:47:40</t>
  </si>
  <si>
    <t>HALİLBEYLİ DM 35-27-M00620_HALİLBEYLİ TR-1 KÖK M12_2306341</t>
  </si>
  <si>
    <t>27.03.2023 16:51:28</t>
  </si>
  <si>
    <t>27.03.2023 21:08:31</t>
  </si>
  <si>
    <t>ÇEPNİDERE TR-1 45-83-L00222_B_56386260_56386260</t>
  </si>
  <si>
    <t>27.03.2023 20:08:56</t>
  </si>
  <si>
    <t>28.03.2023 04:10:20</t>
  </si>
  <si>
    <t>TR-2/5 45-72-L00005_956496632_956496632</t>
  </si>
  <si>
    <t>27.03.2023 17:49:57</t>
  </si>
  <si>
    <t>27.03.2023 18:24:01</t>
  </si>
  <si>
    <t>SARIKAYA KÖK 35-31-L00284_İĞDELİ L01_2113777</t>
  </si>
  <si>
    <t>27.03.2023 12:27:07</t>
  </si>
  <si>
    <t>27.03.2023 12:29:00</t>
  </si>
  <si>
    <t>27.03.2023 19:28:58</t>
  </si>
  <si>
    <t>27.03.2023 20:51:41</t>
  </si>
  <si>
    <t>K-1030 35-08-K01030_35-08-K01030_42460831</t>
  </si>
  <si>
    <t>27.03.2023 13:09:01</t>
  </si>
  <si>
    <t>27.03.2023 13:34:09</t>
  </si>
  <si>
    <t>M-2544 (YATIRIM REZERVE) 35-01-M02544_B_56369113_56369113</t>
  </si>
  <si>
    <t>27.03.2023 15:34:44</t>
  </si>
  <si>
    <t>27.03.2023 16:19:21</t>
  </si>
  <si>
    <t>ASARLIK TR-7 35-28-M00181_35-28-M00181_2363486</t>
  </si>
  <si>
    <t>27.03.2023 23:50:52</t>
  </si>
  <si>
    <t>28.03.2023 01:34:46</t>
  </si>
  <si>
    <t>TR-8 35-13-L00008_35-13-L00008_2349317</t>
  </si>
  <si>
    <t>27.03.2023 10:01:52</t>
  </si>
  <si>
    <t>27.03.2023 10:37:05</t>
  </si>
  <si>
    <t>DANIŞKENT SİTESİ 35-30-M00053_955333869_955333869</t>
  </si>
  <si>
    <t>27.03.2023 12:01:03</t>
  </si>
  <si>
    <t>27.03.2023 15:07:54</t>
  </si>
  <si>
    <t>URLA TM-1 35-19-A00004_ZEYTİNALANI İM M07_2313938</t>
  </si>
  <si>
    <t>27.03.2023 17:14:57</t>
  </si>
  <si>
    <t>27.03.2023 17:38:54</t>
  </si>
  <si>
    <t>KAZIKBAĞLARI TR-1 35-16-M00482_35-16-M00482_2364645</t>
  </si>
  <si>
    <t>27.03.2023 22:25:10</t>
  </si>
  <si>
    <t>27.03.2023 23:25:45</t>
  </si>
  <si>
    <t>ZEYTİNDAĞ DM 35-16-M00138_ZEYTİNDAĞ M05_76071852</t>
  </si>
  <si>
    <t>27.03.2023 07:43:39</t>
  </si>
  <si>
    <t>27.03.2023 08:09:49</t>
  </si>
  <si>
    <t>M-246 35-02-M00246_910050301_910050301</t>
  </si>
  <si>
    <t>27.03.2023 16:58:32</t>
  </si>
  <si>
    <t>27.03.2023 21:26:03</t>
  </si>
  <si>
    <t>M-2773 35-07-M02773_M-2038 M10_81657071</t>
  </si>
  <si>
    <t>27.03.2023 12:14:37</t>
  </si>
  <si>
    <t>27.03.2023 12:16:12</t>
  </si>
  <si>
    <t>TR-2/1 45-72-L00001_956496672_956496672</t>
  </si>
  <si>
    <t>27.03.2023 09:00:35</t>
  </si>
  <si>
    <t>27.03.2023 10:47:27</t>
  </si>
  <si>
    <t>L-116 OVACIK 35-18-L00116_A_91223733_91223733</t>
  </si>
  <si>
    <t>27.03.2023 09:25:50</t>
  </si>
  <si>
    <t>27.03.2023 15:42:05</t>
  </si>
  <si>
    <t>TERZİLER MAH TR-1 45-74-M00218_A_56352167_56352167</t>
  </si>
  <si>
    <t>27.03.2023 14:16:05</t>
  </si>
  <si>
    <t>27.03.2023 15:41:00</t>
  </si>
  <si>
    <t>M-530 35-02-M00530_C_91093034_91093034</t>
  </si>
  <si>
    <t>27.03.2023 23:15:28</t>
  </si>
  <si>
    <t>28.03.2023 01:02:52</t>
  </si>
  <si>
    <t>TR-1/70 45-72-M00070_956506197_956506197</t>
  </si>
  <si>
    <t>27.03.2023 09:50:58</t>
  </si>
  <si>
    <t>27.03.2023 12:28:20</t>
  </si>
  <si>
    <t>SEFERİHİSAR İM 35-14-A00002_BEYLER L10_72378345</t>
  </si>
  <si>
    <t>27.03.2023 09:52:11</t>
  </si>
  <si>
    <t>27.03.2023 17:40:54</t>
  </si>
  <si>
    <t>TR-81 35-17-M00081__56373303_56373303</t>
  </si>
  <si>
    <t>28.03.2023 15:11:42</t>
  </si>
  <si>
    <t>28.03.2023 16:52:51</t>
  </si>
  <si>
    <t>GÖKEYÜP KÖK 45-86-M00334_GÖKEYÜP M04_81494918</t>
  </si>
  <si>
    <t>28.03.2023 03:46:27</t>
  </si>
  <si>
    <t>28.03.2023 05:52:05</t>
  </si>
  <si>
    <t>AHMETLİ TR-64 SANAYİ 45-84-L00064_45-84-L00064_2365076</t>
  </si>
  <si>
    <t>28.03.2023 06:28:24</t>
  </si>
  <si>
    <t>28.03.2023 11:37:56</t>
  </si>
  <si>
    <t>ÇAYIRLI TR-8 35-29-L00789__72410953_72410953</t>
  </si>
  <si>
    <t>28.03.2023 10:55:18</t>
  </si>
  <si>
    <t>28.03.2023 12:49:16</t>
  </si>
  <si>
    <t>ÖZDERE ORTA MAHALLE DM (M-1) 35-25-M00120_ORTA MAHALLE M-6(SAHİL) M05_72127253</t>
  </si>
  <si>
    <t>28.03.2023 12:31:31</t>
  </si>
  <si>
    <t>28.03.2023 13:48:47</t>
  </si>
  <si>
    <t>K-4786 35-04-K04786_99505507_99505507</t>
  </si>
  <si>
    <t>28.03.2023 12:37:57</t>
  </si>
  <si>
    <t>28.03.2023 16:33:44</t>
  </si>
  <si>
    <t>M-10 35-02-M00010_M-3227 M02_2319861</t>
  </si>
  <si>
    <t>28.03.2023 14:51:01</t>
  </si>
  <si>
    <t>28.03.2023 15:26:44</t>
  </si>
  <si>
    <t>KARAİSALAR TR-1 45-74-M00239_A_56352243_56352243</t>
  </si>
  <si>
    <t>28.03.2023 09:15:11</t>
  </si>
  <si>
    <t>28.03.2023 10:41:47</t>
  </si>
  <si>
    <t>M-30 35-02-M00030_M-3042 M10_74475602</t>
  </si>
  <si>
    <t>28.03.2023 14:12:59</t>
  </si>
  <si>
    <t>28.03.2023 16:24:14</t>
  </si>
  <si>
    <t>İĞDELİ DAMLAR SOKAK TR-4 35-31-L00344_A_91355452_91355452</t>
  </si>
  <si>
    <t>28.03.2023 13:26:01</t>
  </si>
  <si>
    <t>28.03.2023 17:39:58</t>
  </si>
  <si>
    <t>TR-55 35-30-L00055_A_56367239_56367239</t>
  </si>
  <si>
    <t>28.03.2023 20:47:58</t>
  </si>
  <si>
    <t>28.03.2023 23:31:04</t>
  </si>
  <si>
    <t>KÖPRÜBAŞI TR-6 45-86-M00006__84600316_84600316</t>
  </si>
  <si>
    <t>28.03.2023 07:10:35</t>
  </si>
  <si>
    <t>28.03.2023 08:32:59</t>
  </si>
  <si>
    <t>HALİMBEY ÇİFTLİĞİ TARIMSAL SULAMA 45-73-M00515_A_56403774_56403774</t>
  </si>
  <si>
    <t>28.03.2023 19:06:53</t>
  </si>
  <si>
    <t>29.03.2023 00:08:55</t>
  </si>
  <si>
    <t>MURADİYE DM-9/2 KÖK 45-71-M00676_KAFKAS METAL M07_2078533</t>
  </si>
  <si>
    <t>28.03.2023 12:07:51</t>
  </si>
  <si>
    <t>28.03.2023 12:20:13</t>
  </si>
  <si>
    <t>KERESTECİLER TR-3 45-83-M00140_B_56405061_56405061</t>
  </si>
  <si>
    <t>28.03.2023 14:06:10</t>
  </si>
  <si>
    <t>28.03.2023 15:55:46</t>
  </si>
  <si>
    <t>KABAZLI KÖK 45-78-M00675_KORDON KÖSEALİ ÇIKIŞ M02_65971404</t>
  </si>
  <si>
    <t>28.03.2023 09:56:55</t>
  </si>
  <si>
    <t>28.03.2023 13:54:41</t>
  </si>
  <si>
    <t>HACIALİLER OKUL YANI 45-73-M00734_D_56403955_56403955</t>
  </si>
  <si>
    <t>28.03.2023 17:25:40</t>
  </si>
  <si>
    <t>28.03.2023 21:01:42</t>
  </si>
  <si>
    <t>DEMİRTAŞ KÖK 35-30-M00149_DELİKTAŞ M05_72078603</t>
  </si>
  <si>
    <t>28.03.2023 15:21:06</t>
  </si>
  <si>
    <t>28.03.2023 16:06:57</t>
  </si>
  <si>
    <t>K-1472 35-08-K01472_35-08-K01472_42036548</t>
  </si>
  <si>
    <t>28.03.2023 12:58:18</t>
  </si>
  <si>
    <t>28.03.2023 13:15:26</t>
  </si>
  <si>
    <t>M-3095(YATIRIM REZERVE) 35-07-M03095_TRAFO K03_48431984</t>
  </si>
  <si>
    <t>28.03.2023 10:06:33</t>
  </si>
  <si>
    <t>28.03.2023 18:03:00</t>
  </si>
  <si>
    <t>ŞEYHDAVUTLAR TR-4 KEMİKLİ 45-79-M00121_45-79-M00121_2367426</t>
  </si>
  <si>
    <t>28.03.2023 12:06:00</t>
  </si>
  <si>
    <t>28.03.2023 14:28:53</t>
  </si>
  <si>
    <t>BELKENT SİTESİ TR 35-30-M00336_35-30-M00336_72075080</t>
  </si>
  <si>
    <t>28.03.2023 18:22:08</t>
  </si>
  <si>
    <t>28.03.2023 19:08:06</t>
  </si>
  <si>
    <t>DM02/TR23 MEZAR ÜSTÜ 45-73-M00028_B_56400257_56400257</t>
  </si>
  <si>
    <t>28.03.2023 07:51:18</t>
  </si>
  <si>
    <t>28.03.2023 11:39:18</t>
  </si>
  <si>
    <t>TR-31 35-16-L00031_TR-34 L02_67586221</t>
  </si>
  <si>
    <t>28.03.2023 10:40:08</t>
  </si>
  <si>
    <t>28.03.2023 11:14:10</t>
  </si>
  <si>
    <t>MAHMUTLAR KÖK 45-74-M00354_HatBaşıAyırıcı_77952968 M09_77952968</t>
  </si>
  <si>
    <t>28.03.2023 16:19:32</t>
  </si>
  <si>
    <t>28.03.2023 19:08:41</t>
  </si>
  <si>
    <t>L-470 KÖK 35-18-L00470_95000649159_95000649159</t>
  </si>
  <si>
    <t>28.03.2023 15:36:37</t>
  </si>
  <si>
    <t>28.03.2023 19:12:28</t>
  </si>
  <si>
    <t>GRUPKENT KÖK 35-30-M00200_ALTINOVA M03_72066322</t>
  </si>
  <si>
    <t>28.03.2023 06:04:47</t>
  </si>
  <si>
    <t>28.03.2023 07:03:39</t>
  </si>
  <si>
    <t>MENEMEN TR-58 35-28-L00058_A A01_5826020</t>
  </si>
  <si>
    <t>AG Atlama Kopuğu</t>
  </si>
  <si>
    <t>28.03.2023 18:13:30</t>
  </si>
  <si>
    <t>28.03.2023 20:27:39</t>
  </si>
  <si>
    <t>SAKARLI KÖK 45-76-M00046_HatBaşıAyırıcı_53136507 M04_53136507</t>
  </si>
  <si>
    <t>28.03.2023 12:21:36</t>
  </si>
  <si>
    <t>28.03.2023 14:54:22</t>
  </si>
  <si>
    <t>DM-9/12-A 45-71-M01919_B_56398246_56398246</t>
  </si>
  <si>
    <t>28.03.2023 08:51:25</t>
  </si>
  <si>
    <t>28.03.2023 09:32:02</t>
  </si>
  <si>
    <t>ÇİFTLİKDERE TR-1 45-73-M00546_A_91037410_91037410</t>
  </si>
  <si>
    <t>28.03.2023 03:53:36</t>
  </si>
  <si>
    <t>28.03.2023 05:35:30</t>
  </si>
  <si>
    <t>K-2940 35-04-K02940_35-04-K02940_2370132</t>
  </si>
  <si>
    <t>28.03.2023 14:58:39</t>
  </si>
  <si>
    <t>28.03.2023 15:17:13</t>
  </si>
  <si>
    <t>HALİTPAŞA DM 45-80-M00060_DEVELİ-ÇAMLIYURT M03_72188716</t>
  </si>
  <si>
    <t>28.03.2023 00:38:00</t>
  </si>
  <si>
    <t>28.03.2023 05:23:16</t>
  </si>
  <si>
    <t>POYRAZ TR-2 45-78-M00654_953293924_953293924</t>
  </si>
  <si>
    <t>28.03.2023 14:47:01</t>
  </si>
  <si>
    <t>28.03.2023 18:48:06</t>
  </si>
  <si>
    <t>HAMZA ÖZLÜ 35-26-L00056_35-26-L00056_2372453</t>
  </si>
  <si>
    <t>28.03.2023 12:41:11</t>
  </si>
  <si>
    <t>28.03.2023 13:14:43</t>
  </si>
  <si>
    <t>TR-56 35-16-L00056_95000643579_95000643579</t>
  </si>
  <si>
    <t>28.03.2023 12:24:30</t>
  </si>
  <si>
    <t>28.03.2023 14:55:57</t>
  </si>
  <si>
    <t>TR-28 (DM-4/TR5) 35-13-L00028_949872281_949872281</t>
  </si>
  <si>
    <t>28.03.2023 16:37:23</t>
  </si>
  <si>
    <t>28.03.2023 18:18:01</t>
  </si>
  <si>
    <t>KEMHALLI KÖK 45-86-M00044_UĞURLU KÖK M03_72224709</t>
  </si>
  <si>
    <t>28.03.2023 04:29:43</t>
  </si>
  <si>
    <t>28.03.2023 07:54:00</t>
  </si>
  <si>
    <t>ARMUTLU DM-2/TR-28 (ESKİ TR-2) 35-27-L00002_D D02_64979693</t>
  </si>
  <si>
    <t>28.03.2023 10:54:07</t>
  </si>
  <si>
    <t>28.03.2023 15:15:28</t>
  </si>
  <si>
    <t>K-2399 35-02-K02399_35-02-K02399_2363973</t>
  </si>
  <si>
    <t>28.03.2023 15:56:15</t>
  </si>
  <si>
    <t>28.03.2023 16:26:56</t>
  </si>
  <si>
    <t>KINIK TM 35-24-A00004_KÜÇÜKBÖLCEK M016_76822104</t>
  </si>
  <si>
    <t>28.03.2023 08:38:55</t>
  </si>
  <si>
    <t>28.03.2023 10:23:08</t>
  </si>
  <si>
    <t>M-474 35-02-M00474_35-02-M00474_2358976</t>
  </si>
  <si>
    <t>28.03.2023 10:08:16</t>
  </si>
  <si>
    <t>28.03.2023 10:43:06</t>
  </si>
  <si>
    <t>SAİP KÖYÜ TR-1 35-21-L00102_D_56393802_56393802</t>
  </si>
  <si>
    <t>28.03.2023 07:11:52</t>
  </si>
  <si>
    <t>28.03.2023 10:00:20</t>
  </si>
  <si>
    <t>K-3662 35-02-K03662_35-02-K03662_2373424</t>
  </si>
  <si>
    <t>28.03.2023 13:45:53</t>
  </si>
  <si>
    <t>28.03.2023 14:06:44</t>
  </si>
  <si>
    <t>TR-2/120 45-83-M00718_B_91461506_91461506</t>
  </si>
  <si>
    <t>28.03.2023 22:37:56</t>
  </si>
  <si>
    <t>28.03.2023 23:06:50</t>
  </si>
  <si>
    <t>BAĞYURDU TR-11 35-27-L00241_B_56381090_56381090</t>
  </si>
  <si>
    <t>28.03.2023 10:14:20</t>
  </si>
  <si>
    <t>28.03.2023 12:25:57</t>
  </si>
  <si>
    <t>L-306 35-18-L00306_95000615428_95000615428</t>
  </si>
  <si>
    <t>28.03.2023 14:52:46</t>
  </si>
  <si>
    <t>28.03.2023 17:26:56</t>
  </si>
  <si>
    <t>K-2470 35-02-K02470_35-02-K02470_2366110</t>
  </si>
  <si>
    <t>28.03.2023 17:03:23</t>
  </si>
  <si>
    <t>28.03.2023 17:25:03</t>
  </si>
  <si>
    <t>ALAŞEHİR TR-23 45-73-M00023_C_91069254_91069254</t>
  </si>
  <si>
    <t>28.03.2023 17:35:02</t>
  </si>
  <si>
    <t>28.03.2023 20:04:26</t>
  </si>
  <si>
    <t>ÇEPNİDERE TR-3 45-83-L00223_C_91274750_91274750</t>
  </si>
  <si>
    <t>28.03.2023 08:26:39</t>
  </si>
  <si>
    <t>28.03.2023 08:51:02</t>
  </si>
  <si>
    <t>M-3307(YATIRIM REZERVE) 35-07-M03307_99535718_99535718</t>
  </si>
  <si>
    <t>28.03.2023 07:57:50</t>
  </si>
  <si>
    <t>28.03.2023 14:02:07</t>
  </si>
  <si>
    <t>ASARLIK TR-4 35-28-M00179_35-28-M00179_2377255</t>
  </si>
  <si>
    <t>28.03.2023 09:47:42</t>
  </si>
  <si>
    <t>28.03.2023 17:32:05</t>
  </si>
  <si>
    <t>URGANLI TR-4 45-83-M00554__72372435_72372435</t>
  </si>
  <si>
    <t>28.03.2023 18:26:38</t>
  </si>
  <si>
    <t>28.03.2023 20:55:27</t>
  </si>
  <si>
    <t>PERLİT KÖK 35-22-M00094_YENİKÖY TR-1/TR-2/TR-3 M02_72139681</t>
  </si>
  <si>
    <t>28.03.2023 14:27:10</t>
  </si>
  <si>
    <t>28.03.2023 15:22:32</t>
  </si>
  <si>
    <t>OKLUİSA KÖK 45-81-M00046_ESKİN GRUP M03_71994463</t>
  </si>
  <si>
    <t>28.03.2023 19:32:53</t>
  </si>
  <si>
    <t>28.03.2023 21:21:10</t>
  </si>
  <si>
    <t>VELİLER KÖK 35-31-L00116_SAÇLI TR-1 L01_2337020</t>
  </si>
  <si>
    <t>28.03.2023 19:56:21</t>
  </si>
  <si>
    <t>28.03.2023 21:03:46</t>
  </si>
  <si>
    <t>AŞAĞIKIRIKLAR DM 35-16-M00448_HatBaşıAyırıcı_53140568 M06_53140568</t>
  </si>
  <si>
    <t>28.03.2023 14:03:55</t>
  </si>
  <si>
    <t>28.03.2023 15:39:55</t>
  </si>
  <si>
    <t>SEYREK TR-9 35-28-M00766_953379242_953379242</t>
  </si>
  <si>
    <t>28.03.2023 14:23:39</t>
  </si>
  <si>
    <t>28.03.2023 22:22:45</t>
  </si>
  <si>
    <t>ÜÇPINAR TR-3 45-71-M01534_DIREK TIPI TRAFO HUCRESI H01_2086729</t>
  </si>
  <si>
    <t>28.03.2023 11:51:52</t>
  </si>
  <si>
    <t>28.03.2023 16:40:49</t>
  </si>
  <si>
    <t>28.03.2023 07:33:38</t>
  </si>
  <si>
    <t>28.03.2023 09:11:55</t>
  </si>
  <si>
    <t>TİRE DM2/5 35-29-L00024_48393037_56380114_56380114</t>
  </si>
  <si>
    <t>28.03.2023 16:24:35</t>
  </si>
  <si>
    <t>28.03.2023 19:40:30</t>
  </si>
  <si>
    <t>28.03.2023 05:55:19</t>
  </si>
  <si>
    <t>28.03.2023 07:34:30</t>
  </si>
  <si>
    <t>ZEYTİNLİOVA TR-1 KÖK 45-72-L00389_TR-14 ÇIKIŞI L07_2330196</t>
  </si>
  <si>
    <t>28.03.2023 15:38:58</t>
  </si>
  <si>
    <t>28.03.2023 18:53:21</t>
  </si>
  <si>
    <t>28.03.2023 04:58:00</t>
  </si>
  <si>
    <t>28.03.2023 06:59:00</t>
  </si>
  <si>
    <t>HARTA TR-1 45-76-M00087_955253224_955253224</t>
  </si>
  <si>
    <t>28.03.2023 13:25:59</t>
  </si>
  <si>
    <t>28.03.2023 17:57:04</t>
  </si>
  <si>
    <t>AYVACIK KIRAN TR-1 45-83-L00297_45-83-L00297_2356540</t>
  </si>
  <si>
    <t>28.03.2023 04:09:16</t>
  </si>
  <si>
    <t>28.03.2023 06:49:47</t>
  </si>
  <si>
    <t>KÖYLÜCE TR-2 45-74-M00312_45-74-M00312_61350879</t>
  </si>
  <si>
    <t>28.03.2023 09:43:51</t>
  </si>
  <si>
    <t>28.03.2023 12:49:03</t>
  </si>
  <si>
    <t>TR-35 35-30-L00035_C_56405300_56405300</t>
  </si>
  <si>
    <t>28.03.2023 13:15:44</t>
  </si>
  <si>
    <t>28.03.2023 15:05:39</t>
  </si>
  <si>
    <t>AŞAĞI ÇOBANİSA TR-16 45-71-M00586_A_56384269_56384269</t>
  </si>
  <si>
    <t>28.03.2023 01:28:43</t>
  </si>
  <si>
    <t>28.03.2023 07:27:29</t>
  </si>
  <si>
    <t>KINIK ORGANİZE DM 35-24-M00208_HatBaşıAyırıcı_72291214 M13_72291214</t>
  </si>
  <si>
    <t>28.03.2023 17:39:31</t>
  </si>
  <si>
    <t>28.03.2023 18:46:14</t>
  </si>
  <si>
    <t>GÖLCÜK DM 35-15-L01153_SUBATAN L04_67177075</t>
  </si>
  <si>
    <t>28.03.2023 21:03:06</t>
  </si>
  <si>
    <t>28.03.2023 22:19:24</t>
  </si>
  <si>
    <t>YENİCE KÖK 45-86-M00234_İÇİKLER ÇIKIŞ M02_41955371</t>
  </si>
  <si>
    <t>28.03.2023 04:29:47</t>
  </si>
  <si>
    <t>28.03.2023 04:38:47</t>
  </si>
  <si>
    <t>FUNDACIK DAĞYAKA 45-75-M00291_A_56385559_56385559</t>
  </si>
  <si>
    <t>30.03.2023 18:06:24</t>
  </si>
  <si>
    <t>30.03.2023 21:01:16</t>
  </si>
  <si>
    <t>AKÖREN TR-19 KÖK 45-78-M00974_HatBaşıAyırıcı_53139499 M04_53139499</t>
  </si>
  <si>
    <t>30.03.2023 00:18:21</t>
  </si>
  <si>
    <t>30.03.2023 02:22:01</t>
  </si>
  <si>
    <t>DM-8/9-B 45-71-M02281_ H_73314881</t>
  </si>
  <si>
    <t>30.03.2023 16:20:32</t>
  </si>
  <si>
    <t>30.03.2023 16:43:19</t>
  </si>
  <si>
    <t>M-3113(YATIRIM REZERVE) 35-08-M03113_35-08-M03113_81540946</t>
  </si>
  <si>
    <t>30.03.2023 09:06:00</t>
  </si>
  <si>
    <t>30.03.2023 09:22:00</t>
  </si>
  <si>
    <t>TR-94 45-78-L00094_95001355920_95001355920</t>
  </si>
  <si>
    <t>30.03.2023 15:55:00</t>
  </si>
  <si>
    <t>30.03.2023 18:26:07</t>
  </si>
  <si>
    <t>ALAYAKA HORZUM TR-1 45-73-M01060_B_56369796_56369796</t>
  </si>
  <si>
    <t>AG Direk Kırılması</t>
  </si>
  <si>
    <t>30.03.2023 11:43:42</t>
  </si>
  <si>
    <t>30.03.2023 14:14:40</t>
  </si>
  <si>
    <t>TR-1/43 45-83-M00043_ÖZEL M01_2096939</t>
  </si>
  <si>
    <t>30.03.2023 10:09:00</t>
  </si>
  <si>
    <t>30.03.2023 11:03:37</t>
  </si>
  <si>
    <t>K-1663 35-01-K01663_B_56378222_56378222</t>
  </si>
  <si>
    <t>30.03.2023 15:00:04</t>
  </si>
  <si>
    <t>30.03.2023 16:49:56</t>
  </si>
  <si>
    <t>K-692 35-04-K00692_35-04-K00692_2363506</t>
  </si>
  <si>
    <t>30.03.2023 10:17:14</t>
  </si>
  <si>
    <t>30.03.2023 11:08:46</t>
  </si>
  <si>
    <t>K-2425 35-04-K02425_35-04-K02425_2352274</t>
  </si>
  <si>
    <t>30.03.2023 17:43:40</t>
  </si>
  <si>
    <t>30.03.2023 18:01:37</t>
  </si>
  <si>
    <t>30.03.2023 18:43:43</t>
  </si>
  <si>
    <t>30.03.2023 19:49:10</t>
  </si>
  <si>
    <t>K-2 35-01-K00002_J_56377437_56377437</t>
  </si>
  <si>
    <t>30.03.2023 20:39:00</t>
  </si>
  <si>
    <t>30.03.2023 23:51:50</t>
  </si>
  <si>
    <t>K-4461 35-03-K04461_K-1828 K01_41935386</t>
  </si>
  <si>
    <t>30.03.2023 09:28:37</t>
  </si>
  <si>
    <t>30.03.2023 09:29:47</t>
  </si>
  <si>
    <t>AKÖREN TR-19 KÖK 45-78-M00974_HatBaşıAyırıcı_53139464 M03_53139464</t>
  </si>
  <si>
    <t>30.03.2023 16:07:04</t>
  </si>
  <si>
    <t>30.03.2023 21:44:55</t>
  </si>
  <si>
    <t>FOÇA TR-23 35-23-L00023_DAĞITIM TRAFO FOÇA TR-23 L04_72148737</t>
  </si>
  <si>
    <t>30.03.2023 15:45:02</t>
  </si>
  <si>
    <t>30.03.2023 16:26:13</t>
  </si>
  <si>
    <t>YENİFOÇA TR-44 35-23-M00044_D_56388987_56388987</t>
  </si>
  <si>
    <t>30.03.2023 09:12:53</t>
  </si>
  <si>
    <t>30.03.2023 16:05:11</t>
  </si>
  <si>
    <t>AKGEDİK KÖK-1 45-71-M00162_EMLAKDERE M03_56219277</t>
  </si>
  <si>
    <t>30.03.2023 08:48:29</t>
  </si>
  <si>
    <t>30.03.2023 09:56:41</t>
  </si>
  <si>
    <t>K-379 35-01-K00379_35-01-K00379_2377127</t>
  </si>
  <si>
    <t>30.03.2023 19:01:06</t>
  </si>
  <si>
    <t>30.03.2023 19:49:12</t>
  </si>
  <si>
    <t>YELKİ TR-6 (M-2343) 35-10-M02343_B B1B_5871996</t>
  </si>
  <si>
    <t>30.03.2023 08:21:43</t>
  </si>
  <si>
    <t>30.03.2023 17:24:46</t>
  </si>
  <si>
    <t>L-146 YEŞİLIRMAK SİTESİ 35-18-L00146_35-18-L00146_72114310</t>
  </si>
  <si>
    <t>30.03.2023 10:42:13</t>
  </si>
  <si>
    <t>30.03.2023 14:50:13</t>
  </si>
  <si>
    <t>KÜÇÜK EVRENOS TR-3 45-71-M01396_953240572_953240572</t>
  </si>
  <si>
    <t>30.03.2023 14:46:43</t>
  </si>
  <si>
    <t>30.03.2023 17:24:51</t>
  </si>
  <si>
    <t>BELEN TR-1 35-28-M00205_A_56357834_56357834</t>
  </si>
  <si>
    <t>30.03.2023 11:33:20</t>
  </si>
  <si>
    <t>30.03.2023 12:33:01</t>
  </si>
  <si>
    <t>YENMİŞ KÖK 35-27-M00366_YUKARI YENMİŞ M05_72163656</t>
  </si>
  <si>
    <t>30.03.2023 07:46:06</t>
  </si>
  <si>
    <t>30.03.2023 07:49:30</t>
  </si>
  <si>
    <t>ÇANDARLI TR-24 (DOĞUŞBİRLİK) 35-30-M00024_35-30-M00024_72082584</t>
  </si>
  <si>
    <t>30.03.2023 10:28:14</t>
  </si>
  <si>
    <t>30.03.2023 10:45:07</t>
  </si>
  <si>
    <t>TR-1/18 45-72-M00018_956503334_956503334</t>
  </si>
  <si>
    <t>30.03.2023 22:10:19</t>
  </si>
  <si>
    <t>31.03.2023 00:21:16</t>
  </si>
  <si>
    <t>ÖDEMİŞ TM-2 35-15-A00005_OVAKENT M03_2334249</t>
  </si>
  <si>
    <t>30.03.2023 09:40:18</t>
  </si>
  <si>
    <t>30.03.2023 16:23:18</t>
  </si>
  <si>
    <t>CABBAR DM 45-73-M00100_KEMALİYE-1 ÇIKIŞ M09_2307322</t>
  </si>
  <si>
    <t>30.03.2023 00:35:16</t>
  </si>
  <si>
    <t>30.03.2023 00:50:59</t>
  </si>
  <si>
    <t>SELENDİ TR-8 45-81-M00008_A_56387553_56387553</t>
  </si>
  <si>
    <t>30.03.2023 03:50:06</t>
  </si>
  <si>
    <t>30.03.2023 06:14:55</t>
  </si>
  <si>
    <t>FOÇA TR-47 35-23-L00047_DAĞITIM TRAFO FOÇA TR-47 L03_72144991</t>
  </si>
  <si>
    <t>30.03.2023 17:04:34</t>
  </si>
  <si>
    <t>30.03.2023 17:31:02</t>
  </si>
  <si>
    <t>M-3024 (YATIRIM REZERVE) 35-01-M03024_35-01-M03024_78795673</t>
  </si>
  <si>
    <t>30.03.2023 14:12:48</t>
  </si>
  <si>
    <t>30.03.2023 17:36:00</t>
  </si>
  <si>
    <t>TORBALI DM-5/TR-1 (TR-101) 35-26-M00101_TR-106 M06_66227399</t>
  </si>
  <si>
    <t>30.03.2023 13:15:58</t>
  </si>
  <si>
    <t>30.03.2023 13:19:00</t>
  </si>
  <si>
    <t>DM-2/20 35-27-M01092__72840403_72840403</t>
  </si>
  <si>
    <t>30.03.2023 10:38:30</t>
  </si>
  <si>
    <t>30.03.2023 13:37:42</t>
  </si>
  <si>
    <t>30.03.2023 15:18:54</t>
  </si>
  <si>
    <t>30.03.2023 16:28:10</t>
  </si>
  <si>
    <t>DOĞANBEY M-101 35-14-M00101_956651533_956651533</t>
  </si>
  <si>
    <t>30.03.2023 08:32:52</t>
  </si>
  <si>
    <t>30.03.2023 16:18:06</t>
  </si>
  <si>
    <t>DM-12/TR-1 45-73-M00067_ASKERİYE M02_65917903</t>
  </si>
  <si>
    <t>30.03.2023 12:39:31</t>
  </si>
  <si>
    <t>30.03.2023 13:53:49</t>
  </si>
  <si>
    <t>KAPANCI TR-4 45-78-L00383_B_91019522_91019522</t>
  </si>
  <si>
    <t>30.03.2023 09:24:46</t>
  </si>
  <si>
    <t>30.03.2023 18:22:51</t>
  </si>
  <si>
    <t>K-765 35-01-K00765_912239703_912239703</t>
  </si>
  <si>
    <t>30.03.2023 18:16:20</t>
  </si>
  <si>
    <t>30.03.2023 19:09:57</t>
  </si>
  <si>
    <t>30.03.2023 09:00:28</t>
  </si>
  <si>
    <t>30.03.2023 10:38:04</t>
  </si>
  <si>
    <t>ALİAĞA TR-43 DM 35-17-M00043_GÜZELHİSAR ÇIKIŞI M13_2315084</t>
  </si>
  <si>
    <t>30.03.2023 19:02:17</t>
  </si>
  <si>
    <t>30.03.2023 19:33:22</t>
  </si>
  <si>
    <t>M-1331 35-04-M01331_35-04-M01331_2375804</t>
  </si>
  <si>
    <t>30.03.2023 09:52:13</t>
  </si>
  <si>
    <t>FOÇA TR-14 35-23-L00014_B_56398924_56398924</t>
  </si>
  <si>
    <t>30.03.2023 01:16:10</t>
  </si>
  <si>
    <t>30.03.2023 02:08:05</t>
  </si>
  <si>
    <t>DM-2/13 35-26-M00833__56369741_56369741</t>
  </si>
  <si>
    <t>30.03.2023 09:49:08</t>
  </si>
  <si>
    <t>30.03.2023 13:52:05</t>
  </si>
  <si>
    <t>M-2544 35-01-M02544_35-01-M02544_86712347</t>
  </si>
  <si>
    <t>30.03.2023 14:21:30</t>
  </si>
  <si>
    <t>30.03.2023 17:31:04</t>
  </si>
  <si>
    <t>SELİMİYE TR-1 45-79-M00315_45-79-M00315_2372440</t>
  </si>
  <si>
    <t>30.03.2023 10:13:25</t>
  </si>
  <si>
    <t>30.03.2023 17:06:43</t>
  </si>
  <si>
    <t>TEPEBAŞI TR-2 45-75-L00003_B_56387415_56387415</t>
  </si>
  <si>
    <t>30.03.2023 13:41:20</t>
  </si>
  <si>
    <t>30.03.2023 19:01:37</t>
  </si>
  <si>
    <t>KARAVELİLER TR-1 35-16-M00126_35-16-M00126_2358069</t>
  </si>
  <si>
    <t>30.03.2023 11:05:19</t>
  </si>
  <si>
    <t>30.03.2023 11:37:56</t>
  </si>
  <si>
    <t>KIRANŞEYH 45-86-M00120_DIREK TIPI TRAFO HUCRESI H01_2087814</t>
  </si>
  <si>
    <t>30.03.2023 14:06:35</t>
  </si>
  <si>
    <t>30.03.2023 18:20:30</t>
  </si>
  <si>
    <t>AYYILDIZ SİTESİ TR 35-30-M00122_35-30-M00122_72088277</t>
  </si>
  <si>
    <t>30.03.2023 09:30:00</t>
  </si>
  <si>
    <t>30.03.2023 11:53:26</t>
  </si>
  <si>
    <t>L-237 35-14-L00237_956636434_956636434</t>
  </si>
  <si>
    <t>30.03.2023 03:34:15</t>
  </si>
  <si>
    <t>30.03.2023 09:18:25</t>
  </si>
  <si>
    <t>TR-333 35-19-L00309_956692263_956692263</t>
  </si>
  <si>
    <t>30.03.2023 09:35:00</t>
  </si>
  <si>
    <t>30.03.2023 13:26:46</t>
  </si>
  <si>
    <t>DM-3/TR-3 35-13-M00055_946422440_946422440</t>
  </si>
  <si>
    <t>30.03.2023 11:54:20</t>
  </si>
  <si>
    <t>30.03.2023 18:28:36</t>
  </si>
  <si>
    <t>SEYDİKÖY TR-1 45-84-L00044_DIREK TIPI TRAFO HUCRESI H01_2064171</t>
  </si>
  <si>
    <t>30.03.2023 23:27:58</t>
  </si>
  <si>
    <t>31.03.2023 01:44:39</t>
  </si>
  <si>
    <t>L-233 AKARCA KÖK 35-14-L00233_HatBaşıAyırıcı_53138745 L02_53138745</t>
  </si>
  <si>
    <t>30.03.2023 16:47:44</t>
  </si>
  <si>
    <t>30.03.2023 18:16:33</t>
  </si>
  <si>
    <t>BIÇAKÇI TR-2 35-15-L00081_A_56361742_56361742</t>
  </si>
  <si>
    <t>30.03.2023 19:00:58</t>
  </si>
  <si>
    <t>30.03.2023 23:54:42</t>
  </si>
  <si>
    <t>K-294 35-04-K00294_K K2B_5827728</t>
  </si>
  <si>
    <t>30.03.2023 20:05:39</t>
  </si>
  <si>
    <t>30.03.2023 20:34:06</t>
  </si>
  <si>
    <t>K-2493 35-08-K02493_35-08-K02493_42113270</t>
  </si>
  <si>
    <t>30.03.2023 09:44:53</t>
  </si>
  <si>
    <t>30.03.2023 10:06:39</t>
  </si>
  <si>
    <t>YENİKÖY TR-3 35-22-M00278_A_56353063_56353063</t>
  </si>
  <si>
    <t>30.03.2023 15:44:08</t>
  </si>
  <si>
    <t>30.03.2023 17:25:13</t>
  </si>
  <si>
    <t>30.03.2023 14:34:29</t>
  </si>
  <si>
    <t>30.03.2023 15:27:35</t>
  </si>
  <si>
    <t>GÖKKAYA TR-1 45-84-L00018_955189208_955189208</t>
  </si>
  <si>
    <t>30.03.2023 13:05:49</t>
  </si>
  <si>
    <t>30.03.2023 14:06:27</t>
  </si>
  <si>
    <t>ÇINARDİBİ TR-1 35-20-M00049_955204873_955204873</t>
  </si>
  <si>
    <t>30.03.2023 19:30:33</t>
  </si>
  <si>
    <t>30.03.2023 22:16:04</t>
  </si>
  <si>
    <t>OTOYOL DM 45-80-M02917_APPAK M01_72022605</t>
  </si>
  <si>
    <t>30.03.2023 17:51:47</t>
  </si>
  <si>
    <t>30.03.2023 18:28:13</t>
  </si>
  <si>
    <t>HILAL GIS TM 35-01-A00010_HİLAL-6 K05_2313226</t>
  </si>
  <si>
    <t>30.03.2023 15:00:53</t>
  </si>
  <si>
    <t>30.03.2023 15:49:03</t>
  </si>
  <si>
    <t>ÜRKMEZ M-10 35-25-M00146_956652228_956652228</t>
  </si>
  <si>
    <t>30.03.2023 11:11:40</t>
  </si>
  <si>
    <t>30.03.2023 12:30:22</t>
  </si>
  <si>
    <t>SUBATAN TR-6 35-15-L00341_A_56367912_56367912</t>
  </si>
  <si>
    <t>30.03.2023 11:40:13</t>
  </si>
  <si>
    <t>30.03.2023 15:53:54</t>
  </si>
  <si>
    <t>K-4163 35-02-K04163_98749373_98749373</t>
  </si>
  <si>
    <t>30.03.2023 13:49:21</t>
  </si>
  <si>
    <t>30.03.2023 16:33:31</t>
  </si>
  <si>
    <t>M-423 35-02-M00423__72372098_72372098</t>
  </si>
  <si>
    <t>30.03.2023 08:39:51</t>
  </si>
  <si>
    <t>30.03.2023 11:47:29</t>
  </si>
  <si>
    <t>ÇAMLICA TR-10 45-86-M00049_TR-6 M01_84246740</t>
  </si>
  <si>
    <t>30.03.2023 10:15:16</t>
  </si>
  <si>
    <t>30.03.2023 17:32:15</t>
  </si>
  <si>
    <t>L-179 35-18-L00179_950437601_950437601</t>
  </si>
  <si>
    <t>30.03.2023 21:22:26</t>
  </si>
  <si>
    <t>30.03.2023 22:36:36</t>
  </si>
  <si>
    <t>MAVİKENT TR-1 35-30-M00132_TRAFO KORUMA M04_72041265</t>
  </si>
  <si>
    <t>30.03.2023 09:43:21</t>
  </si>
  <si>
    <t>30.03.2023 10:09:09</t>
  </si>
  <si>
    <t>TR-11/A 35-32-L00131_946413649_946413649</t>
  </si>
  <si>
    <t>30.03.2023 10:33:31</t>
  </si>
  <si>
    <t>30.03.2023 11:24:33</t>
  </si>
  <si>
    <t>SOMA KÖYLER DM-2 45-82-M00125_KÖYLER 34.5 M08_2304026</t>
  </si>
  <si>
    <t>30.03.2023 17:10:31</t>
  </si>
  <si>
    <t>30.03.2023 18:32:47</t>
  </si>
  <si>
    <t>DM-2/TR-20 35-22-M00853_TR-51 (ALTINTEPE) M01_66057503</t>
  </si>
  <si>
    <t>01.03.2023 14:41:38</t>
  </si>
  <si>
    <t>01.03.2023 17:46:00</t>
  </si>
  <si>
    <t>GÜZELBAHÇE İM 35-10-A00001_İSTİKLAL M07_77678571</t>
  </si>
  <si>
    <t>01.03.2023 00:32:30</t>
  </si>
  <si>
    <t>01.03.2023 02:57:15</t>
  </si>
  <si>
    <t>BAĞARASI TR-8 35-23-M00177_B_56357166_56357166</t>
  </si>
  <si>
    <t>01.03.2023 00:51:50</t>
  </si>
  <si>
    <t>01.03.2023 02:14:42</t>
  </si>
  <si>
    <t>L-455 35-18-L00455_950462110_950462110</t>
  </si>
  <si>
    <t>01.03.2023 00:53:11</t>
  </si>
  <si>
    <t>01.03.2023 03:13:15</t>
  </si>
  <si>
    <t>SIRIMLI TR-1 35-31-L00201_35-31-L00201_2365089</t>
  </si>
  <si>
    <t>01.03.2023 01:02:45</t>
  </si>
  <si>
    <t>01.03.2023 02:30:27</t>
  </si>
  <si>
    <t>ÖZBEK DM (TR-315) 35-19-M00044_EĞRİLİMAN M04_72140384</t>
  </si>
  <si>
    <t>01.03.2023 01:57:42</t>
  </si>
  <si>
    <t>01.03.2023 02:41:27</t>
  </si>
  <si>
    <t>K-567 35-02-K00567_910056931_910056931</t>
  </si>
  <si>
    <t>10.03.2023 11:48:50</t>
  </si>
  <si>
    <t>10.03.2023 13:41:16</t>
  </si>
  <si>
    <t>SOMA A SANTRALİ İM/DM 45-82-A00001_DENİŞ-2 M12_2091665</t>
  </si>
  <si>
    <t>10.03.2023 11:53:24</t>
  </si>
  <si>
    <t>10.03.2023 12:39:00</t>
  </si>
  <si>
    <t>TR-4 45-74-M00004_945588639_945588639</t>
  </si>
  <si>
    <t>10.03.2023 11:51:27</t>
  </si>
  <si>
    <t>10.03.2023 12:09:16</t>
  </si>
  <si>
    <t>L-128/1 35-18-L00603_50067500 A01_50068651</t>
  </si>
  <si>
    <t>10.03.2023 11:57:58</t>
  </si>
  <si>
    <t>10.03.2023 15:50:14</t>
  </si>
  <si>
    <t>K-1600 35-02-K01600_TRAFO K01_2075145</t>
  </si>
  <si>
    <t>10.03.2023 11:58:35</t>
  </si>
  <si>
    <t>10.03.2023 12:03:54</t>
  </si>
  <si>
    <t>YONCAKÖY TR-3 35-13-L00074_955255790_955255790</t>
  </si>
  <si>
    <t>10.03.2023 11:59:23</t>
  </si>
  <si>
    <t>10.03.2023 18:26:02</t>
  </si>
  <si>
    <t>AKÖREN TR-19 KÖK 45-78-M00974_ÇOBANOĞLU M01_66244827</t>
  </si>
  <si>
    <t>10.03.2023 12:01:33</t>
  </si>
  <si>
    <t>10.03.2023 12:41:46</t>
  </si>
  <si>
    <t>L-142 TEOS EVLERİ 35-14-L00142_954752888_954752888</t>
  </si>
  <si>
    <t>10.03.2023 12:07:24</t>
  </si>
  <si>
    <t>10.03.2023 13:36:07</t>
  </si>
  <si>
    <t>10.03.2023 12:07:34</t>
  </si>
  <si>
    <t>10.03.2023 12:14:33</t>
  </si>
  <si>
    <t>TR-107 ZEYTİNALANI 35-19-L00107_956695282_956695282</t>
  </si>
  <si>
    <t>10.03.2023 12:08:18</t>
  </si>
  <si>
    <t>10.03.2023 19:22:25</t>
  </si>
  <si>
    <t>AHMET YAR KÖK 35-27-M00067_KLEMSAN KÖK M03_72177223</t>
  </si>
  <si>
    <t>10.03.2023 12:16:04</t>
  </si>
  <si>
    <t>10.03.2023 12:39:05</t>
  </si>
  <si>
    <t>KÖSEDERE TR-2 35-21-L00125_C_56376253_56376253</t>
  </si>
  <si>
    <t>10.03.2023 12:14:02</t>
  </si>
  <si>
    <t>10.03.2023 17:37:38</t>
  </si>
  <si>
    <t>10.03.2023 12:14:23</t>
  </si>
  <si>
    <t>10.03.2023 17:19:23</t>
  </si>
  <si>
    <t>AKÖREN TR-19 KÖK 45-78-M00974_ALAŞEHİR M04_66244782</t>
  </si>
  <si>
    <t>10.03.2023 12:27:06</t>
  </si>
  <si>
    <t>10.03.2023 12:49:34</t>
  </si>
  <si>
    <t>SANCAKLI BOZKÖY KÖK 45-71-M00087_SULAMA M02_61320832</t>
  </si>
  <si>
    <t>10.03.2023 12:31:11</t>
  </si>
  <si>
    <t>10.03.2023 13:10:47</t>
  </si>
  <si>
    <t>TR-1/2 45-72-M00002_95001278684_95001278684</t>
  </si>
  <si>
    <t>10.03.2023 12:36:19</t>
  </si>
  <si>
    <t>10.03.2023 13:44:17</t>
  </si>
  <si>
    <t>SARUHANLI TR-9 45-80-M00009_43057912_56401219_56401219</t>
  </si>
  <si>
    <t>10.03.2023 12:54:12</t>
  </si>
  <si>
    <t>10.03.2023 13:10:30</t>
  </si>
  <si>
    <t>PAYAMLI M-15 35-25-M00180_956653044_956653044</t>
  </si>
  <si>
    <t>10.03.2023 13:13:28</t>
  </si>
  <si>
    <t>10.03.2023 14:42:39</t>
  </si>
  <si>
    <t>TR-58 35-27-M00058_35-27-M00058_2358693</t>
  </si>
  <si>
    <t>10.03.2023 13:16:44</t>
  </si>
  <si>
    <t>10.03.2023 15:05:40</t>
  </si>
  <si>
    <t>10.03.2023 13:18:28</t>
  </si>
  <si>
    <t>10.03.2023 13:31:37</t>
  </si>
  <si>
    <t>TATAR DM 35-19-M00256_MORDOĞAN-1 ÇIKIŞ M13_2319184</t>
  </si>
  <si>
    <t>10.03.2023 13:22:22</t>
  </si>
  <si>
    <t>10.03.2023 15:57:14</t>
  </si>
  <si>
    <t>TR-52 35-17-M00052_C_91025020_91025020</t>
  </si>
  <si>
    <t>10.03.2023 13:22:41</t>
  </si>
  <si>
    <t>10.03.2023 14:19:46</t>
  </si>
  <si>
    <t>DM-09/12 (KÖMÜRCÜLER SİTESİ) 45-71-M00378_953223308_953223308</t>
  </si>
  <si>
    <t>10.03.2023 13:30:55</t>
  </si>
  <si>
    <t>10.03.2023 15:13:01</t>
  </si>
  <si>
    <t>K-2546 35-03-K02546_35-03-K02546_2354107</t>
  </si>
  <si>
    <t>10.03.2023 13:15:06</t>
  </si>
  <si>
    <t>10.03.2023 18:46:35</t>
  </si>
  <si>
    <t>UZUNHASANLAR TR-1 35-17-M00471_C_56356432_56356432</t>
  </si>
  <si>
    <t>10.03.2023 13:35:51</t>
  </si>
  <si>
    <t>10.03.2023 14:16:38</t>
  </si>
  <si>
    <t>FOÇA TR-46 35-23-L00046_DAĞITIM TRAFO FOÇA TR-46 L03_72144772</t>
  </si>
  <si>
    <t>10.03.2023 13:52:18</t>
  </si>
  <si>
    <t>10.03.2023 14:49:06</t>
  </si>
  <si>
    <t>TR-56 CEPHANELİK 35-19-L00056_956666310_956666310</t>
  </si>
  <si>
    <t>10.03.2023 13:40:19</t>
  </si>
  <si>
    <t>10.03.2023 18:13:25</t>
  </si>
  <si>
    <t>K-4197 35-02-K04197_912476927_912476927</t>
  </si>
  <si>
    <t>10.03.2023 13:41:41</t>
  </si>
  <si>
    <t>10.03.2023 17:24:51</t>
  </si>
  <si>
    <t>YUKARIBEY DM (TR-3) 35-16-M00866_HatBaşıAyırıcı_60213185 M05_60213185</t>
  </si>
  <si>
    <t>10.03.2023 13:47:14</t>
  </si>
  <si>
    <t>10.03.2023 13:54:04</t>
  </si>
  <si>
    <t>L-307 35-18-L00307_950461610_950461610</t>
  </si>
  <si>
    <t>10.03.2023 13:46:28</t>
  </si>
  <si>
    <t>10.03.2023 19:34:24</t>
  </si>
  <si>
    <t>YENİ HARMANDALI TR-1 45-71-M00893_953215971_953215971</t>
  </si>
  <si>
    <t>10.03.2023 13:57:04</t>
  </si>
  <si>
    <t>10.03.2023 15:29:36</t>
  </si>
  <si>
    <t>K-4434 35-03-K04434_35-03-K04434_41944194</t>
  </si>
  <si>
    <t>10.03.2023 13:56:54</t>
  </si>
  <si>
    <t>10.03.2023 14:21:24</t>
  </si>
  <si>
    <t>K-3016 35-03-K03016_35-03-K03016_41943670</t>
  </si>
  <si>
    <t>10.03.2023 14:19:25</t>
  </si>
  <si>
    <t>10.03.2023 14:53:16</t>
  </si>
  <si>
    <t>K-3857 35-04-K03857_99281706_99281706</t>
  </si>
  <si>
    <t>10.03.2023 14:37:51</t>
  </si>
  <si>
    <t>10.03.2023 16:39:11</t>
  </si>
  <si>
    <t>PAYAMLI M-15 35-25-M00180_7335900_56378083_56378083</t>
  </si>
  <si>
    <t>10.03.2023 15:20:32</t>
  </si>
  <si>
    <t>ERZE AMBALAJ KÖK 35-27-M00086_TR-32(DM03-TR-01) M04_72177592</t>
  </si>
  <si>
    <t>10.03.2023 14:44:48</t>
  </si>
  <si>
    <t>10.03.2023 15:55:12</t>
  </si>
  <si>
    <t>K-3313 35-09-K03313_961506739_961506739</t>
  </si>
  <si>
    <t>10.03.2023 14:42:29</t>
  </si>
  <si>
    <t>10.03.2023 16:40:04</t>
  </si>
  <si>
    <t>TR-11 45-77-L00011_TR-15 L02_72203808</t>
  </si>
  <si>
    <t>10.03.2023 14:59:07</t>
  </si>
  <si>
    <t>10.03.2023 15:53:41</t>
  </si>
  <si>
    <t>KAPAKLI DM 45-72-M00309_RAHMİYE-1 TARIMSAL SULAMA M06_2099423</t>
  </si>
  <si>
    <t>10.03.2023 15:01:06</t>
  </si>
  <si>
    <t>10.03.2023 17:03:28</t>
  </si>
  <si>
    <t>M-1543 35-01-M01543__72372581_72372581</t>
  </si>
  <si>
    <t>10.03.2023 14:55:54</t>
  </si>
  <si>
    <t>10.03.2023 15:41:54</t>
  </si>
  <si>
    <t>BIÇAKÇI TR-1 35-15-L00080_35-15-L00080_2364720</t>
  </si>
  <si>
    <t>10.03.2023 14:54:34</t>
  </si>
  <si>
    <t>10.03.2023 16:07:14</t>
  </si>
  <si>
    <t>CEVİZALAN TR-1 35-15-L01021_A_56361668_56361668</t>
  </si>
  <si>
    <t>10.03.2023 14:56:46</t>
  </si>
  <si>
    <t>10.03.2023 19:01:50</t>
  </si>
  <si>
    <t>YENİ FOÇA TR-9 35-23-M00009_C_56366126_56366126</t>
  </si>
  <si>
    <t>10.03.2023 15:11:06</t>
  </si>
  <si>
    <t>10.03.2023 15:52:20</t>
  </si>
  <si>
    <t>SARIGÖL TR-37 45-79-M00037_942129476_942129476</t>
  </si>
  <si>
    <t>10.03.2023 14:56:52</t>
  </si>
  <si>
    <t>10.03.2023 17:49:40</t>
  </si>
  <si>
    <t>YENİDOĞAN TR-2 45-72-M00637_A_56392856_56392856</t>
  </si>
  <si>
    <t>10.03.2023 15:07:48</t>
  </si>
  <si>
    <t>10.03.2023 19:06:30</t>
  </si>
  <si>
    <t>PAYAMLI M-22 35-25-M00192_D_91345366_91345366</t>
  </si>
  <si>
    <t>10.03.2023 15:29:41</t>
  </si>
  <si>
    <t>10.03.2023 16:12:36</t>
  </si>
  <si>
    <t>MURADİYE TR-2 SU DEPOSU 45-71-M00199_953221390_953221390</t>
  </si>
  <si>
    <t>10.03.2023 15:29:14</t>
  </si>
  <si>
    <t>10.03.2023 19:27:31</t>
  </si>
  <si>
    <t>M-1543 35-01-M01543_35-01-M01543_2377125</t>
  </si>
  <si>
    <t>10.03.2023 16:02:43</t>
  </si>
  <si>
    <t>EYKO TR-3 35-30-M00029_955323527_955323527</t>
  </si>
  <si>
    <t>10.03.2023 15:39:33</t>
  </si>
  <si>
    <t>10.03.2023 18:10:56</t>
  </si>
  <si>
    <t>TR-1/14-C 45-72-M00100_956519065_956519065</t>
  </si>
  <si>
    <t>10.03.2023 15:37:15</t>
  </si>
  <si>
    <t>10.03.2023 18:05:23</t>
  </si>
  <si>
    <t>M-2453 35-03-M02453_A_56365702_56365702</t>
  </si>
  <si>
    <t>10.03.2023 15:43:07</t>
  </si>
  <si>
    <t>10.03.2023 20:57:38</t>
  </si>
  <si>
    <t>ASARLIK TR-15 35-28-M00187_B TR15-B8b_5910354</t>
  </si>
  <si>
    <t>10.03.2023 16:02:20</t>
  </si>
  <si>
    <t>10.03.2023 17:46:33</t>
  </si>
  <si>
    <t>KAYALIOĞLU TR-8 45-72-L00073_956531265_956531265</t>
  </si>
  <si>
    <t>10.03.2023 16:02:34</t>
  </si>
  <si>
    <t>10.03.2023 18:44:23</t>
  </si>
  <si>
    <t>SOMA TR-6 45-82-M00006_TR-6/1 M01_83357818</t>
  </si>
  <si>
    <t>10.03.2023 16:04:36</t>
  </si>
  <si>
    <t>10.03.2023 16:09:27</t>
  </si>
  <si>
    <t>K-581 35-01-K00581_911236115_911236115</t>
  </si>
  <si>
    <t>10.03.2023 16:08:08</t>
  </si>
  <si>
    <t>10.03.2023 18:44:14</t>
  </si>
  <si>
    <t>TR-76 45-78-L00076_49381703_56407641_56407641</t>
  </si>
  <si>
    <t>10.03.2023 16:06:29</t>
  </si>
  <si>
    <t>10.03.2023 17:57:15</t>
  </si>
  <si>
    <t>K-1594 35-01-K01594_D D2_5896619</t>
  </si>
  <si>
    <t>10.03.2023 16:19:50</t>
  </si>
  <si>
    <t>10.03.2023 18:35:08</t>
  </si>
  <si>
    <t>M-234 35-02-M00234_912520950_912520950</t>
  </si>
  <si>
    <t>10.03.2023 16:16:48</t>
  </si>
  <si>
    <t>11.03.2023 00:38:36</t>
  </si>
  <si>
    <t>MORDOĞAN TR-38 35-21-L00165_F_56379508_56379508</t>
  </si>
  <si>
    <t>10.03.2023 16:20:31</t>
  </si>
  <si>
    <t>10.03.2023 22:33:09</t>
  </si>
  <si>
    <t>SOMA DM-1 45-82-M00050_TR-7/2 M11_60207425</t>
  </si>
  <si>
    <t>10.03.2023 16:37:08</t>
  </si>
  <si>
    <t>10.03.2023 16:53:06</t>
  </si>
  <si>
    <t>SEYREK TR-2/1 35-28-M00378_953388785_953388785</t>
  </si>
  <si>
    <t>10.03.2023 16:38:46</t>
  </si>
  <si>
    <t>10.03.2023 17:36:40</t>
  </si>
  <si>
    <t>HELVACI DM-2 35-17-M00359_HELVACI M04_66476613</t>
  </si>
  <si>
    <t>10.03.2023 16:46:33</t>
  </si>
  <si>
    <t>10.03.2023 17:41:23</t>
  </si>
  <si>
    <t>HARMANDALI KÖK 45-71-M00061_NURİ SORMAN M11_72231091</t>
  </si>
  <si>
    <t>10.03.2023 16:55:49</t>
  </si>
  <si>
    <t>10.03.2023 18:05:53</t>
  </si>
  <si>
    <t>KOYUNDERE TR-8 35-28-M00163_7505572_56367166_56367166</t>
  </si>
  <si>
    <t>AG Direk Değişimi</t>
  </si>
  <si>
    <t>10.03.2023 17:03:51</t>
  </si>
  <si>
    <t>10.03.2023 18:13:26</t>
  </si>
  <si>
    <t>DURASILLI TR-7 45-78-M01118_TR-8 M05_2105388</t>
  </si>
  <si>
    <t>10.03.2023 17:00:14</t>
  </si>
  <si>
    <t>10.03.2023 17:35:47</t>
  </si>
  <si>
    <t>DM-09/12 (KÖMÜRCÜLER SİTESİ) 45-71-M00378_HURDACILAR SİTESİ M01_66152433</t>
  </si>
  <si>
    <t>10.03.2023 17:07:04</t>
  </si>
  <si>
    <t>10.03.2023 18:14:00</t>
  </si>
  <si>
    <t>HAFİZE CAN ÖZEL TR 45-79-M00551Ö_ H_77597545</t>
  </si>
  <si>
    <t>10.03.2023 17:16:36</t>
  </si>
  <si>
    <t>10.03.2023 18:54:52</t>
  </si>
  <si>
    <t>PAŞAKÖY TR-3 45-80-M00058_956536615_956536615</t>
  </si>
  <si>
    <t>10.03.2023 17:15:30</t>
  </si>
  <si>
    <t>10.03.2023 18:28:49</t>
  </si>
  <si>
    <t>GÜLKENT TR-5 35-30-M00228_B_91187791_91187791</t>
  </si>
  <si>
    <t>10.03.2023 17:32:42</t>
  </si>
  <si>
    <t>10.03.2023 17:53:02</t>
  </si>
  <si>
    <t>10.03.2023 17:45:28</t>
  </si>
  <si>
    <t>10.03.2023 18:30:40</t>
  </si>
  <si>
    <t>KARABURUN İM 35-21-A00001_YENİ LİMAN L03_2314242</t>
  </si>
  <si>
    <t>10.03.2023 17:48:24</t>
  </si>
  <si>
    <t>10.03.2023 18:20:32</t>
  </si>
  <si>
    <t>M-2442 35-07-M02442__83816064_83816064</t>
  </si>
  <si>
    <t>10.03.2023 17:57:35</t>
  </si>
  <si>
    <t>10.03.2023 18:20:21</t>
  </si>
  <si>
    <t>GÖKEYÜP TR-1 KÖK 45-78-M00798_DEMİRKÖPRÜ TM M05_2106979</t>
  </si>
  <si>
    <t>10.03.2023 18:01:54</t>
  </si>
  <si>
    <t>10.03.2023 18:02:26</t>
  </si>
  <si>
    <t>DAĞDERE TR-4 45-72-M00223_A_56384368_56384368</t>
  </si>
  <si>
    <t>10.03.2023 18:15:07</t>
  </si>
  <si>
    <t>10.03.2023 22:24:01</t>
  </si>
  <si>
    <t>AKÇAPINAR TR-2 45-83-L00439_C_56395026_56395026</t>
  </si>
  <si>
    <t>10.03.2023 18:26:52</t>
  </si>
  <si>
    <t>10.03.2023 19:29:39</t>
  </si>
  <si>
    <t>MEZİTLER TR-1 45-74-M00281__84247373_84247373</t>
  </si>
  <si>
    <t>10.03.2023 18:33:27</t>
  </si>
  <si>
    <t>10.03.2023 21:49:54</t>
  </si>
  <si>
    <t>GÖKEYÜP TR-1 KÖK 45-78-M00798_HatBaşıAyırıcı_53139952 M04_53139952</t>
  </si>
  <si>
    <t>10.03.2023 18:20:04</t>
  </si>
  <si>
    <t>10.03.2023 20:43:59</t>
  </si>
  <si>
    <t>TİRE TR-17 35-29-M00452_950330394_950330394</t>
  </si>
  <si>
    <t>10.03.2023 18:38:57</t>
  </si>
  <si>
    <t>10.03.2023 23:17:20</t>
  </si>
  <si>
    <t>TR-16 45-77-L00016_945505465_945505465</t>
  </si>
  <si>
    <t>10.03.2023 18:39:28</t>
  </si>
  <si>
    <t>10.03.2023 19:50:39</t>
  </si>
  <si>
    <t>ÇANDARLI TR-11(CANKENT1) 35-30-M00011_C_91310696_91310696</t>
  </si>
  <si>
    <t>10.03.2023 18:48:41</t>
  </si>
  <si>
    <t>10.03.2023 19:42:44</t>
  </si>
  <si>
    <t>TR-1/2 45-72-M00002_957961448_957961448</t>
  </si>
  <si>
    <t>10.03.2023 18:56:10</t>
  </si>
  <si>
    <t>10.03.2023 19:54:10</t>
  </si>
  <si>
    <t>K-126 35-01-K00126_A_56373521_56373521</t>
  </si>
  <si>
    <t>10.03.2023 19:08:44</t>
  </si>
  <si>
    <t>10.03.2023 19:47:14</t>
  </si>
  <si>
    <t>L-74 GÜNEŞKÖY SİTESİ 35-14-L00074_8504937 l74/b1_5958604</t>
  </si>
  <si>
    <t>10.03.2023 19:09:25</t>
  </si>
  <si>
    <t>10.03.2023 22:53:26</t>
  </si>
  <si>
    <t>TR-2/70 45-83-L00070_C_56405362_56405362</t>
  </si>
  <si>
    <t>10.03.2023 19:15:27</t>
  </si>
  <si>
    <t>10.03.2023 19:30:08</t>
  </si>
  <si>
    <t>AZİMLİ TR-1 45-80-M00127_B_56384850_56384850</t>
  </si>
  <si>
    <t>10.03.2023 19:22:05</t>
  </si>
  <si>
    <t>10.03.2023 20:30:28</t>
  </si>
  <si>
    <t>K-126 35-01-K00126_35-01-K00126_2348348</t>
  </si>
  <si>
    <t>10.03.2023 21:14:55</t>
  </si>
  <si>
    <t>KARABURUN TR-16 35-21-L00016_DIREK TIPI TRAFO HUCRESI H01_2087302</t>
  </si>
  <si>
    <t>10.03.2023 20:22:35</t>
  </si>
  <si>
    <t>11.03.2023 01:38:09</t>
  </si>
  <si>
    <t>MORDOĞAN İM 35-21-A00002_KARABURUN 15,8 (MORDOĞAN KÖYLER) L12_2039282</t>
  </si>
  <si>
    <t>10.03.2023 20:41:14</t>
  </si>
  <si>
    <t>10.03.2023 20:47:41</t>
  </si>
  <si>
    <t>YENİ ŞAKRAN TR-15 35-17-M00215_C_91372955_91372955</t>
  </si>
  <si>
    <t>10.03.2023 20:56:07</t>
  </si>
  <si>
    <t>10.03.2023 22:01:15</t>
  </si>
  <si>
    <t>K-126 35-01-K00126_913527409_913527409</t>
  </si>
  <si>
    <t>10.03.2023 21:01:26</t>
  </si>
  <si>
    <t>10.03.2023 22:46:33</t>
  </si>
  <si>
    <t>ÇEŞNELİ TR-439 TARIMSAL SULAMA 45-73-M00945_C_56392740_56392740</t>
  </si>
  <si>
    <t>10.03.2023 20:59:19</t>
  </si>
  <si>
    <t>10.03.2023 21:18:08</t>
  </si>
  <si>
    <t>KARABURUN İM 35-21-A00001_HatBaşıAyırıcı_77027116 L05_77027116</t>
  </si>
  <si>
    <t>10.03.2023 21:21:43</t>
  </si>
  <si>
    <t>10.03.2023 22:02:00</t>
  </si>
  <si>
    <t>10.03.2023 22:05:36</t>
  </si>
  <si>
    <t>TR-40 35-19-L00040_956687375_956687375</t>
  </si>
  <si>
    <t>10.03.2023 22:05:49</t>
  </si>
  <si>
    <t>11.03.2023 02:14:25</t>
  </si>
  <si>
    <t>K-4169 35-09-K04169_B b1b_5874163</t>
  </si>
  <si>
    <t>10.03.2023 21:50:41</t>
  </si>
  <si>
    <t>11.03.2023 05:20:18</t>
  </si>
  <si>
    <t>_956505055_956505055</t>
  </si>
  <si>
    <t>10.03.2023 22:13:10</t>
  </si>
  <si>
    <t>10.03.2023 23:02:58</t>
  </si>
  <si>
    <t>K-4015 35-02-K04015_98019773_98019773</t>
  </si>
  <si>
    <t>10.03.2023 22:16:49</t>
  </si>
  <si>
    <t>11.03.2023 01:35:42</t>
  </si>
  <si>
    <t>M-2440 35-09-M02440_35-09-M02440_42782976</t>
  </si>
  <si>
    <t>10.03.2023 22:29:43</t>
  </si>
  <si>
    <t>11.03.2023 00:28:27</t>
  </si>
  <si>
    <t>10.03.2023 22:54:43</t>
  </si>
  <si>
    <t>10.03.2023 23:38:28</t>
  </si>
  <si>
    <t>L-38 35-14-L00038_DIREK TIPI TRAFO HUCRESI H01_2095788</t>
  </si>
  <si>
    <t>10.03.2023 23:03:44</t>
  </si>
  <si>
    <t>11.03.2023 00:47:39</t>
  </si>
  <si>
    <t>K-255 35-02-K00255_B_56365386_56365386</t>
  </si>
  <si>
    <t>10.03.2023 23:08:48</t>
  </si>
  <si>
    <t>10.03.2023 23:47:50</t>
  </si>
  <si>
    <t>OVACIK TR-1 35-31-L00151_A_91215524_91215524</t>
  </si>
  <si>
    <t>10.03.2023 23:15:23</t>
  </si>
  <si>
    <t>11.03.2023 01:27:49</t>
  </si>
  <si>
    <t>K-1879 35-09-K01879_949931941_949931941</t>
  </si>
  <si>
    <t>10.03.2023 23:23:18</t>
  </si>
  <si>
    <t>11.03.2023 00:45:00</t>
  </si>
  <si>
    <t>K-255 35-02-K00255_35-02-K00255_2372557</t>
  </si>
  <si>
    <t>11.03.2023 01:04:50</t>
  </si>
  <si>
    <t>K-1505 35-03-K01505_K-3846 K02_41956128</t>
  </si>
  <si>
    <t>10.03.2023 14:09:00</t>
  </si>
  <si>
    <t>10.03.2023 14:59:00</t>
  </si>
  <si>
    <t>SERÇELER TR-1 45-74-M00188_945592130_945592130</t>
  </si>
  <si>
    <t>11.03.2023 19:52:49</t>
  </si>
  <si>
    <t>11.03.2023 21:13:48</t>
  </si>
  <si>
    <t>TR-81 35-19-L00081_12114947_60982314_60982314</t>
  </si>
  <si>
    <t>11.03.2023 11:32:48</t>
  </si>
  <si>
    <t>11.03.2023 12:09:10</t>
  </si>
  <si>
    <t>GÜNEYDAMLARI TR-3 45-79-M00119_B_91284353_91284353</t>
  </si>
  <si>
    <t>11.03.2023 15:16:05</t>
  </si>
  <si>
    <t>11.03.2023 16:28:56</t>
  </si>
  <si>
    <t>M-3333 35-04-M03333_35-04-M03333_86849651</t>
  </si>
  <si>
    <t>11.03.2023 09:02:02</t>
  </si>
  <si>
    <t>11.03.2023 12:14:31</t>
  </si>
  <si>
    <t>11.03.2023 17:46:19</t>
  </si>
  <si>
    <t>11.03.2023 20:03:00</t>
  </si>
  <si>
    <t>SELÇUK İM/DM 35-13-A00004_SELÇUK ZİRAİ SULAMA L05_65986298</t>
  </si>
  <si>
    <t>11.03.2023 09:11:38</t>
  </si>
  <si>
    <t>11.03.2023 11:08:45</t>
  </si>
  <si>
    <t>M-1147 GEÇİT 35-09-M01147_M-910 M03_47553535</t>
  </si>
  <si>
    <t>11.03.2023 13:56:06</t>
  </si>
  <si>
    <t>11.03.2023 14:01:16</t>
  </si>
  <si>
    <t>KUŞÇULAR TR-9 35-19-M00221_A_90965276_90965276</t>
  </si>
  <si>
    <t>11.03.2023 14:08:33</t>
  </si>
  <si>
    <t>11.03.2023 16:31:58</t>
  </si>
  <si>
    <t>GİRELLİ KIROĞLAN TR-4 45-73-M00764_45-73-M00764_2355700</t>
  </si>
  <si>
    <t>11.03.2023 22:31:45</t>
  </si>
  <si>
    <t>11.03.2023 22:35:34</t>
  </si>
  <si>
    <t>AYRANCILAR DM-2 35-26-M00825_ÜÇPINAR M03_2335358</t>
  </si>
  <si>
    <t>11.03.2023 05:48:55</t>
  </si>
  <si>
    <t>11.03.2023 08:45:00</t>
  </si>
  <si>
    <t>TR-64 45-77-L00064_45-77-L00064_2363597</t>
  </si>
  <si>
    <t>11.03.2023 13:29:04</t>
  </si>
  <si>
    <t>11.03.2023 14:27:34</t>
  </si>
  <si>
    <t>K-4015 35-02-K04015_35-02-K04015_2347819</t>
  </si>
  <si>
    <t>11.03.2023 02:19:02</t>
  </si>
  <si>
    <t>11.03.2023 13:07:08</t>
  </si>
  <si>
    <t>11.03.2023 15:24:41</t>
  </si>
  <si>
    <t>ARMUTLU İM 35-27-A00001_KIZILCA L05_49920723</t>
  </si>
  <si>
    <t>11.03.2023 13:22:23</t>
  </si>
  <si>
    <t>11.03.2023 15:28:39</t>
  </si>
  <si>
    <t>K-3373 35-10-K03373_D_56374461_56374461</t>
  </si>
  <si>
    <t>11.03.2023 18:02:26</t>
  </si>
  <si>
    <t>11.03.2023 19:01:38</t>
  </si>
  <si>
    <t>MURADİYE DM 45-71-M00006_MURADİYE GİRİŞ M06_2076879</t>
  </si>
  <si>
    <t>11.03.2023 10:23:16</t>
  </si>
  <si>
    <t>11.03.2023 10:41:00</t>
  </si>
  <si>
    <t>11.03.2023 10:48:32</t>
  </si>
  <si>
    <t>11.03.2023 10:55:45</t>
  </si>
  <si>
    <t>11.03.2023 13:24:03</t>
  </si>
  <si>
    <t>11.03.2023 16:59:56</t>
  </si>
  <si>
    <t>K-1854 35-07-K01854_35-07-K01854_65925246</t>
  </si>
  <si>
    <t>11.03.2023 18:51:00</t>
  </si>
  <si>
    <t>11.03.2023 19:15:54</t>
  </si>
  <si>
    <t>MENEMEN TR-25 35-28-L00025_D_56365079_56365079</t>
  </si>
  <si>
    <t>11.03.2023 22:24:45</t>
  </si>
  <si>
    <t>12.03.2023 01:39:10</t>
  </si>
  <si>
    <t>DM-01/3F(TR-1/48) 45-71-M00055_TR-1/3G M03_72054961</t>
  </si>
  <si>
    <t>11.03.2023 20:40:09</t>
  </si>
  <si>
    <t>11.03.2023 22:45:12</t>
  </si>
  <si>
    <t>K-201 35-02-K00201_912395306_912395306</t>
  </si>
  <si>
    <t>11.03.2023 21:47:31</t>
  </si>
  <si>
    <t>11.03.2023 22:49:34</t>
  </si>
  <si>
    <t>ÇEŞME İM 35-18-A00001_OVACIK L08_2308113</t>
  </si>
  <si>
    <t>11.03.2023 12:31:04</t>
  </si>
  <si>
    <t>11.03.2023 12:47:46</t>
  </si>
  <si>
    <t>11.03.2023 16:57:47</t>
  </si>
  <si>
    <t>K-1127 35-03-K01127_B_56377109_56377109</t>
  </si>
  <si>
    <t>11.03.2023 08:44:09</t>
  </si>
  <si>
    <t>11.03.2023 10:30:01</t>
  </si>
  <si>
    <t>MARUFLAR KÖK 35-16-M00262_YUNTDAĞ KÖK M03_72050294</t>
  </si>
  <si>
    <t>11.03.2023 22:51:04</t>
  </si>
  <si>
    <t>12.03.2023 02:04:33</t>
  </si>
  <si>
    <t>MENEMEN TR-7 35-28-L00007_35-28-L00007_66506217</t>
  </si>
  <si>
    <t>11.03.2023 14:55:25</t>
  </si>
  <si>
    <t>11.03.2023 19:43:23</t>
  </si>
  <si>
    <t>BÜYÜKBELEN TR-2 45-80-M00067_45-80-M00067_72192183</t>
  </si>
  <si>
    <t>11.03.2023 08:58:48</t>
  </si>
  <si>
    <t>11.03.2023 09:55:19</t>
  </si>
  <si>
    <t>K-2764 35-09-K02764_97668656_97668656</t>
  </si>
  <si>
    <t>11.03.2023 16:27:12</t>
  </si>
  <si>
    <t>11.03.2023 18:50:02</t>
  </si>
  <si>
    <t>ASARLIK TR-6 35-28-M00177_D_91324733_91324733</t>
  </si>
  <si>
    <t>11.03.2023 10:02:53</t>
  </si>
  <si>
    <t>11.03.2023 15:58:51</t>
  </si>
  <si>
    <t>M-999 35-09-M00999_B_56369920_56369920</t>
  </si>
  <si>
    <t>11.03.2023 09:46:51</t>
  </si>
  <si>
    <t>11.03.2023 11:13:17</t>
  </si>
  <si>
    <t>DERBENT İM-DM 45-83-A00004_HatBaşıAyırıcı_53137011 M14_53137011</t>
  </si>
  <si>
    <t>11.03.2023 16:20:42</t>
  </si>
  <si>
    <t>11.03.2023 22:17:47</t>
  </si>
  <si>
    <t>HARMANDALI KÖK 45-71-M00061_HARMANDALI KÖYÜ M02_72230848</t>
  </si>
  <si>
    <t>11.03.2023 11:33:06</t>
  </si>
  <si>
    <t>11.03.2023 12:08:58</t>
  </si>
  <si>
    <t>DEMİRCİ KÖK 35-26-M00779_HatBaşıAyırıcı_79460419 M06_79460419</t>
  </si>
  <si>
    <t>11.03.2023 07:51:50</t>
  </si>
  <si>
    <t>11.03.2023 08:45:56</t>
  </si>
  <si>
    <t>DM-2 35-17-M00002_ALİAĞA TM-1(BELEDİYE-1) M01_2123132</t>
  </si>
  <si>
    <t>11.03.2023 16:00:56</t>
  </si>
  <si>
    <t>11.03.2023 16:11:12</t>
  </si>
  <si>
    <t>MENEMEN TR-14 35-28-L00014_MENEMEN TR-25 L04_66717213</t>
  </si>
  <si>
    <t>11.03.2023 17:31:10</t>
  </si>
  <si>
    <t>11.03.2023 18:46:32</t>
  </si>
  <si>
    <t>TURGUTLU TR-1/1 DM 45-83-M00001_BLOKSAN M03_72159676</t>
  </si>
  <si>
    <t>11.03.2023 15:37:57</t>
  </si>
  <si>
    <t>11.03.2023 18:40:41</t>
  </si>
  <si>
    <t>MENEMEN TR-3 35-28-L00003_35-28-L00003_66509065</t>
  </si>
  <si>
    <t>11.03.2023 09:24:44</t>
  </si>
  <si>
    <t>L-356 BAŞKENT SİTESİ 35-18-L00356_6560084_56357636_56357636</t>
  </si>
  <si>
    <t>11.03.2023 11:04:38</t>
  </si>
  <si>
    <t>11.03.2023 14:29:08</t>
  </si>
  <si>
    <t>KAPAKLI İM 45-72-A00003_YENİ MECİDİYE L03_2107706</t>
  </si>
  <si>
    <t>11.03.2023 19:23:01</t>
  </si>
  <si>
    <t>SOMA TR-27 45-82-M00027_TR-27/2 M02_2325727</t>
  </si>
  <si>
    <t>11.03.2023 09:07:57</t>
  </si>
  <si>
    <t>11.03.2023 10:07:15</t>
  </si>
  <si>
    <t>ÖRÜCÜLER KÖK 45-74-M00355_BARDAKÇI M04_79409498</t>
  </si>
  <si>
    <t>11.03.2023 16:13:33</t>
  </si>
  <si>
    <t>11.03.2023 16:42:59</t>
  </si>
  <si>
    <t>11.03.2023 02:00:43</t>
  </si>
  <si>
    <t>11.03.2023 02:20:26</t>
  </si>
  <si>
    <t>11.03.2023 18:06:07</t>
  </si>
  <si>
    <t>11.03.2023 21:02:09</t>
  </si>
  <si>
    <t>ASARLIK TR-16 35-28-M00174_ASARLIK TR-3 M01_66531300</t>
  </si>
  <si>
    <t>OG Hatta Yabancı Cisim</t>
  </si>
  <si>
    <t>11.03.2023 01:21:02</t>
  </si>
  <si>
    <t>11.03.2023 02:27:37</t>
  </si>
  <si>
    <t>TR-60 45-77-L00060_B B01_65811032</t>
  </si>
  <si>
    <t>11.03.2023 10:17:17</t>
  </si>
  <si>
    <t>11.03.2023 13:59:03</t>
  </si>
  <si>
    <t>MURADİYE TR-5 (ESKİ MEZARLIK YANI) 45-71-M00204_DM-5 M03_75532429</t>
  </si>
  <si>
    <t>11.03.2023 11:05:00</t>
  </si>
  <si>
    <t>11.03.2023 11:50:00</t>
  </si>
  <si>
    <t>BAHADIRLAR TR-2 45-79-M00125_C_56381970_56381970</t>
  </si>
  <si>
    <t>11.03.2023 13:55:39</t>
  </si>
  <si>
    <t>11.03.2023 16:46:50</t>
  </si>
  <si>
    <t>KOYUNDERE DM 35-28-M00165_MENEMEN İ.M. M01_66524378</t>
  </si>
  <si>
    <t>11.03.2023 09:59:06</t>
  </si>
  <si>
    <t>11.03.2023 10:08:26</t>
  </si>
  <si>
    <t>ALÇUK TM 35-17-A00001_FOÇA-1 M32_2307957</t>
  </si>
  <si>
    <t>11.03.2023 13:08:38</t>
  </si>
  <si>
    <t>11.03.2023 13:18:54</t>
  </si>
  <si>
    <t>11.03.2023 12:30:00</t>
  </si>
  <si>
    <t>11.03.2023 12:49:51</t>
  </si>
  <si>
    <t>BAĞARASI TR-10 KÖK 35-23-M00179_HatBaşıAyırıcı_88018339 M02_88018339</t>
  </si>
  <si>
    <t>11.03.2023 21:09:58</t>
  </si>
  <si>
    <t>12.03.2023 03:18:18</t>
  </si>
  <si>
    <t>11.03.2023 09:58:00</t>
  </si>
  <si>
    <t>11.03.2023 10:22:43</t>
  </si>
  <si>
    <t>KARGIN KÖK 45-71-M00095_ŞİRVAN M04_2321772</t>
  </si>
  <si>
    <t>11.03.2023 20:08:17</t>
  </si>
  <si>
    <t>11.03.2023 21:07:46</t>
  </si>
  <si>
    <t>FOÇA TR-4 35-23-L00004_FOÇA TR-45 L05_2331903</t>
  </si>
  <si>
    <t>11.03.2023 13:19:42</t>
  </si>
  <si>
    <t>11.03.2023 14:24:59</t>
  </si>
  <si>
    <t>KARAALİ DM 45-71-M02127_BAĞYOLU ÇIKIŞ M02_54851026</t>
  </si>
  <si>
    <t>11.03.2023 12:29:59</t>
  </si>
  <si>
    <t>11.03.2023 13:13:18</t>
  </si>
  <si>
    <t>GÜNEŞLİ KÖK 45-75-M00056_HatBaşıAyırıcı_53134968 M03_53134968</t>
  </si>
  <si>
    <t>11.03.2023 16:02:44</t>
  </si>
  <si>
    <t>11.03.2023 18:27:22</t>
  </si>
  <si>
    <t>DM-01/TR-91 45-71-M01856_ÇAĞLAYAN DM M02_72053250</t>
  </si>
  <si>
    <t>11.03.2023 11:54:53</t>
  </si>
  <si>
    <t>11.03.2023 12:27:00</t>
  </si>
  <si>
    <t>ZEYTİNELİ TR-2 35-19-M00209_A_91149052_91149052</t>
  </si>
  <si>
    <t>11.03.2023 10:03:15</t>
  </si>
  <si>
    <t>11.03.2023 11:51:30</t>
  </si>
  <si>
    <t>TR-14 45-78-L00014_B_91319537_91319537</t>
  </si>
  <si>
    <t>11.03.2023 18:24:59</t>
  </si>
  <si>
    <t>11.03.2023 19:08:38</t>
  </si>
  <si>
    <t>TR-76 35-19-L00076_DIREK TIPI TRAFO HUCRESI H01_2053472</t>
  </si>
  <si>
    <t>11.03.2023 09:06:37</t>
  </si>
  <si>
    <t>11.03.2023 17:13:36</t>
  </si>
  <si>
    <t>KARABURUN TR-11 35-21-L00010_A_56354139_56354139</t>
  </si>
  <si>
    <t>11.03.2023 09:18:24</t>
  </si>
  <si>
    <t>11.03.2023 12:45:11</t>
  </si>
  <si>
    <t>SUBAŞI İM 35-26-A00002_NAİME L03_2304032</t>
  </si>
  <si>
    <t>11.03.2023 09:44:12</t>
  </si>
  <si>
    <t>11.03.2023 15:09:21</t>
  </si>
  <si>
    <t>YAMANDERE TR-3 35-29-L00313_35-29-L00313_2371947</t>
  </si>
  <si>
    <t>11.03.2023 15:50:26</t>
  </si>
  <si>
    <t>11.03.2023 17:41:24</t>
  </si>
  <si>
    <t>ULUCAK TM 35-28-A00002_ULUKENT-2 M17_2313763</t>
  </si>
  <si>
    <t>11.03.2023 09:57:56</t>
  </si>
  <si>
    <t>11.03.2023 10:52:15</t>
  </si>
  <si>
    <t>TEKKEDERE DM 35-16-M00137_KAZIKBAĞLAR M12_2118602</t>
  </si>
  <si>
    <t>11.03.2023 12:04:27</t>
  </si>
  <si>
    <t>11.03.2023 12:18:13</t>
  </si>
  <si>
    <t>ORHAN BATURAY 35-26-L00081_956630769_956630769</t>
  </si>
  <si>
    <t>11.03.2023 21:06:59</t>
  </si>
  <si>
    <t>11.03.2023 23:03:05</t>
  </si>
  <si>
    <t>M-1149 35-09-M01149_M-1148 M01_47615750</t>
  </si>
  <si>
    <t>11.03.2023 15:26:10</t>
  </si>
  <si>
    <t>11.03.2023 15:30:20</t>
  </si>
  <si>
    <t>BAYRAMCILAR TR-1 35-16-M00039_A_90946540_90946540</t>
  </si>
  <si>
    <t>11.03.2023 17:45:32</t>
  </si>
  <si>
    <t>11.03.2023 20:33:05</t>
  </si>
  <si>
    <t>11.03.2023 13:32:39</t>
  </si>
  <si>
    <t>11.03.2023 16:07:12</t>
  </si>
  <si>
    <t>DM-20/13 (ÇAPRA KABİN) 45-71-M00272_DM16/TR-2 M03_84188573</t>
  </si>
  <si>
    <t>11.03.2023 14:42:11</t>
  </si>
  <si>
    <t>11.03.2023 15:15:23</t>
  </si>
  <si>
    <t>BADEMLİ H. TOP GRB. TR-21 35-15-L01038_B_56361523_56361523</t>
  </si>
  <si>
    <t>11.03.2023 17:41:02</t>
  </si>
  <si>
    <t>11.03.2023 18:31:39</t>
  </si>
  <si>
    <t>TURGUTALP KÖK 45-71-M00260_TURGUTALP M02_72233755</t>
  </si>
  <si>
    <t>11.03.2023 12:41:12</t>
  </si>
  <si>
    <t>11.03.2023 14:23:05</t>
  </si>
  <si>
    <t>MENEMEN İM 35-28-A00001_ŞEHİR-3 L06_88107336</t>
  </si>
  <si>
    <t>11.03.2023 12:23:38</t>
  </si>
  <si>
    <t>11.03.2023 16:21:57</t>
  </si>
  <si>
    <t>M-1537 35-01-M01537_35-01-M01537_2377132</t>
  </si>
  <si>
    <t>11.03.2023 08:40:33</t>
  </si>
  <si>
    <t>11.03.2023 14:26:05</t>
  </si>
  <si>
    <t>BOZYERLER TR-2 35-16-M00140_A_56395400_56395400</t>
  </si>
  <si>
    <t>11.03.2023 17:08:57</t>
  </si>
  <si>
    <t>11.03.2023 18:59:43</t>
  </si>
  <si>
    <t>KADIKÖY TR-1 35-16-M00145_35-16-M00145_2369599</t>
  </si>
  <si>
    <t>11.03.2023 17:15:16</t>
  </si>
  <si>
    <t>11.03.2023 17:41:05</t>
  </si>
  <si>
    <t>YEŞİLYURT DM 45-73-M00476_HatBaşıAyırıcı_53136447 M02_53136447</t>
  </si>
  <si>
    <t>11.03.2023 01:21:03</t>
  </si>
  <si>
    <t>11.03.2023 03:08:45</t>
  </si>
  <si>
    <t>GİRELLİ KIROĞLAN TR-4 45-73-M00764_A_56389549_56389549</t>
  </si>
  <si>
    <t>11.03.2023 18:20:42</t>
  </si>
  <si>
    <t>KADIKÖY TR-1 35-16-M00145_C_91414678_91414678</t>
  </si>
  <si>
    <t>11.03.2023 16:34:49</t>
  </si>
  <si>
    <t>SOMA TR-17/3 45-82-M00114_C_56404936_56404936</t>
  </si>
  <si>
    <t>11.03.2023 10:55:22</t>
  </si>
  <si>
    <t>11.03.2023 11:47:01</t>
  </si>
  <si>
    <t>KARABURUN İM 35-21-A00001_KÜÇÜKBAHÇE L05_2063035</t>
  </si>
  <si>
    <t>11.03.2023 05:38:06</t>
  </si>
  <si>
    <t>11.03.2023 09:48:16</t>
  </si>
  <si>
    <t>M-1433 35-02-M01433_YILMAZ DÖKÜM M01_2311487</t>
  </si>
  <si>
    <t>11.03.2023 07:29:36</t>
  </si>
  <si>
    <t>11.03.2023 09:37:56</t>
  </si>
  <si>
    <t>PİYADELER KÖK 45-73-M00136_HatBaşıAyırıcı_53136011 M04_53136011</t>
  </si>
  <si>
    <t>11.03.2023 16:44:43</t>
  </si>
  <si>
    <t>12.03.2023 01:51:00</t>
  </si>
  <si>
    <t>ULUDERBENT TR-7 45-73-M00540_DIREK TIPI TRAFO HUCRESI H01_2084119</t>
  </si>
  <si>
    <t>11.03.2023 10:37:42</t>
  </si>
  <si>
    <t>11.03.2023 13:35:59</t>
  </si>
  <si>
    <t>BAĞLICA KÖK 45-79-M00248_HatBaşıAyırıcı_53134484 M04_53134484</t>
  </si>
  <si>
    <t>11.03.2023 15:15:19</t>
  </si>
  <si>
    <t>11.03.2023 18:44:20</t>
  </si>
  <si>
    <t>ÇEŞMEBAŞI YAĞCILAR TR-2 45-71-M02315_45-71-M02315_73314745</t>
  </si>
  <si>
    <t>11.03.2023 08:22:57</t>
  </si>
  <si>
    <t>11.03.2023 10:05:11</t>
  </si>
  <si>
    <t>IRLAMAZ KÖK 45-83-L00153_ÇEPİNDERE TR-1 L02_72158565</t>
  </si>
  <si>
    <t>11.03.2023 16:04:53</t>
  </si>
  <si>
    <t>11.03.2023 19:19:12</t>
  </si>
  <si>
    <t>KARABURUN MERKEZ DM 35-21-L00002_KARABURUN TR-4/18 İSKELE L04_72170406</t>
  </si>
  <si>
    <t>11.03.2023 03:06:22</t>
  </si>
  <si>
    <t>SARIGÖL DM 45-79-M00069_ULUDERBENT FİDERİ M16_2076610</t>
  </si>
  <si>
    <t>11.03.2023 09:21:15</t>
  </si>
  <si>
    <t>11.03.2023 09:28:39</t>
  </si>
  <si>
    <t>AŞAĞIKIRIKLAR DM 35-16-M00448_YENİKENT SULAMA M11_2115986</t>
  </si>
  <si>
    <t>11.03.2023 11:42:25</t>
  </si>
  <si>
    <t>11.03.2023 14:30:14</t>
  </si>
  <si>
    <t>TR-128 35-16-L00128_TR-129 L02_72034401</t>
  </si>
  <si>
    <t>11.03.2023 12:12:47</t>
  </si>
  <si>
    <t>11.03.2023 13:17:26</t>
  </si>
  <si>
    <t>L-365 ILDIR ÇAYAĞZI 35-18-L00365_7001607 d1_5935789</t>
  </si>
  <si>
    <t>11.03.2023 10:14:06</t>
  </si>
  <si>
    <t>11.03.2023 16:17:35</t>
  </si>
  <si>
    <t>ERİKLİ KÖYÜ TR-2 35-32-L00030_A_56357634_56357634</t>
  </si>
  <si>
    <t>11.03.2023 20:00:56</t>
  </si>
  <si>
    <t>11.03.2023 22:28:09</t>
  </si>
  <si>
    <t>MENDERES DM-3/TR-1 35-22-M00033_DM-3/TR-21 M01_2331654</t>
  </si>
  <si>
    <t>11.03.2023 13:44:00</t>
  </si>
  <si>
    <t>11.03.2023 14:10:00</t>
  </si>
  <si>
    <t>M-865 ÇAMİÇİ KÖYÜ 35-02-M00865_99739020_99739020</t>
  </si>
  <si>
    <t>11.03.2023 20:35:08</t>
  </si>
  <si>
    <t>12.03.2023 00:46:53</t>
  </si>
  <si>
    <t>L-140 35-18-L00140_L-139 - L-138 - L-137 L09_2325378</t>
  </si>
  <si>
    <t>11.03.2023 11:47:45</t>
  </si>
  <si>
    <t>11.03.2023 17:29:50</t>
  </si>
  <si>
    <t>CABBAR DM 45-73-M00100_KEMALİYE-1 ÇIKIŞ M09_2058104</t>
  </si>
  <si>
    <t>11.03.2023 13:06:13</t>
  </si>
  <si>
    <t>11.03.2023 13:59:00</t>
  </si>
  <si>
    <t>11.03.2023 13:14:00</t>
  </si>
  <si>
    <t>11.03.2023 14:45:32</t>
  </si>
  <si>
    <t>YENİ ŞAKRAN TR-3 35-17-M00203_B_56356106_56356106</t>
  </si>
  <si>
    <t>11.03.2023 19:15:55</t>
  </si>
  <si>
    <t>11.03.2023 23:30:49</t>
  </si>
  <si>
    <t>YENİFOÇA TR-1 DM 35-23-M00001_FOTAŞ-2   SELİM DM M10_83359157</t>
  </si>
  <si>
    <t>11.03.2023 11:49:10</t>
  </si>
  <si>
    <t>11.03.2023 12:25:21</t>
  </si>
  <si>
    <t>L-90 RAINBOW DM 35-18-L00090_BELKENT SİTESİ (L-100) ÇELEBİ (L-101) L02_2324621</t>
  </si>
  <si>
    <t>11.03.2023 13:02:33</t>
  </si>
  <si>
    <t>11.03.2023 15:39:48</t>
  </si>
  <si>
    <t>DM-5 45-71-M00947_DM-5/2    TUZCU M06_66502142</t>
  </si>
  <si>
    <t>11.03.2023 17:44:52</t>
  </si>
  <si>
    <t>11.03.2023 18:03:02</t>
  </si>
  <si>
    <t>ÇANŞA KÖK 45-81-M00047_ M02_2097360</t>
  </si>
  <si>
    <t>11.03.2023 08:52:56</t>
  </si>
  <si>
    <t>11.03.2023 08:53:56</t>
  </si>
  <si>
    <t>K-577 35-01-K00577_B_56375601_56375601</t>
  </si>
  <si>
    <t>11.03.2023 15:51:54</t>
  </si>
  <si>
    <t>11.03.2023 18:08:58</t>
  </si>
  <si>
    <t>M-1592 35-22-M00149_M-1461 MEHMET ERKAN ÖZEL M04_72140435</t>
  </si>
  <si>
    <t>11.03.2023 09:52:51</t>
  </si>
  <si>
    <t>11.03.2023 10:31:27</t>
  </si>
  <si>
    <t>K-577 35-01-K00577_35-01-K00577_2375921</t>
  </si>
  <si>
    <t>11.03.2023 19:14:14</t>
  </si>
  <si>
    <t>OTÇUOGLU TR-2 45-71-M00832_45-71-M00832_2357500</t>
  </si>
  <si>
    <t>11.03.2023 15:35:01</t>
  </si>
  <si>
    <t>11.03.2023 20:47:04</t>
  </si>
  <si>
    <t>ALİAĞA TR-43 DM 35-17-M00043_ALOSBİ YALI GİRİŞ M07_2315087</t>
  </si>
  <si>
    <t>11.03.2023 16:30:00</t>
  </si>
  <si>
    <t>SOMA A SANTRALİ İM/DM 45-82-A00001_HatBaşıAyırıcı_53135901 L16_53135901</t>
  </si>
  <si>
    <t>11.03.2023 09:03:53</t>
  </si>
  <si>
    <t>11.03.2023 09:34:52</t>
  </si>
  <si>
    <t>MENEMEN İM 35-28-A00001_HIDIRTEPE L12_88107581</t>
  </si>
  <si>
    <t>11.03.2023 10:27:33</t>
  </si>
  <si>
    <t>11.03.2023 10:38:13</t>
  </si>
  <si>
    <t>TR-93 MELTEM SİTESİ 35-19-L00093_7224669_56355545_56355545</t>
  </si>
  <si>
    <t>11.03.2023 11:40:55</t>
  </si>
  <si>
    <t>11.03.2023 12:40:03</t>
  </si>
  <si>
    <t>KARABURUN BOZKÖY 35-21-L00053_B_56358258_56358258</t>
  </si>
  <si>
    <t>11.03.2023 15:28:48</t>
  </si>
  <si>
    <t>11.03.2023 23:22:21</t>
  </si>
  <si>
    <t>MUTAFLAR SÜLEYMANLAR TR-4 35-32-L00068_B_56357530_56357530</t>
  </si>
  <si>
    <t>11.03.2023 19:53:28</t>
  </si>
  <si>
    <t>12.03.2023 01:21:45</t>
  </si>
  <si>
    <t>TÜRKMEN KÖYÜ TR-1 45-71-M01740_DIREK TIPI TRAFO HUCRESI H01_2095403</t>
  </si>
  <si>
    <t>11.03.2023 16:08:14</t>
  </si>
  <si>
    <t>ÇUKURKÖY KÖK 35-29-L00034_ATEŞ TİCARET L01_2087127</t>
  </si>
  <si>
    <t>11.03.2023 13:29:36</t>
  </si>
  <si>
    <t>11.03.2023 13:59:15</t>
  </si>
  <si>
    <t>DM-3/TR-18 35-22-M00077_95002357844_95002357844</t>
  </si>
  <si>
    <t>11.03.2023 17:15:49</t>
  </si>
  <si>
    <t>11.03.2023 18:01:38</t>
  </si>
  <si>
    <t>HORZUM ALAYAKA YAYLA MEVKİİ TR-1 45-73-M00291_DIREK TIPI TRAFO HUCRESI H01_2091854</t>
  </si>
  <si>
    <t>11.03.2023 16:41:56</t>
  </si>
  <si>
    <t>11.03.2023 18:46:42</t>
  </si>
  <si>
    <t>YENİFOÇA TR-1 DM 35-23-M00001_FOTAŞ-1     SELİM DM M05_83360735</t>
  </si>
  <si>
    <t>11.03.2023 13:21:49</t>
  </si>
  <si>
    <t>11.03.2023 14:29:46</t>
  </si>
  <si>
    <t>DERBENT İM-DM 45-83-A00004_B.BELEN M14_2097152</t>
  </si>
  <si>
    <t>11.03.2023 12:27:14</t>
  </si>
  <si>
    <t>11.03.2023 12:47:00</t>
  </si>
  <si>
    <t>SARIGÖL TR-4 45-79-M00004_TR-5-6-7 - TIRAZLAR M01_67097328</t>
  </si>
  <si>
    <t>11.03.2023 15:00:21</t>
  </si>
  <si>
    <t>11.03.2023 17:09:56</t>
  </si>
  <si>
    <t>ALÇUK TM 35-17-A00001_HatBaşıAyırıcı_53133535 M30_53133535</t>
  </si>
  <si>
    <t>11.03.2023 10:54:21</t>
  </si>
  <si>
    <t>11.03.2023 11:46:45</t>
  </si>
  <si>
    <t>SERİNYAYLA TR-2 45-73-L00005_45-73-L00005_2374982</t>
  </si>
  <si>
    <t>11.03.2023 14:49:55</t>
  </si>
  <si>
    <t>11.03.2023 18:15:49</t>
  </si>
  <si>
    <t>KIRKAĞAÇ DM 45-76-M00043_AKHİSAR M08_72247473</t>
  </si>
  <si>
    <t>11.03.2023 12:40:17</t>
  </si>
  <si>
    <t>11.03.2023 12:56:39</t>
  </si>
  <si>
    <t>İZDERSAN DM 35-28-M00394_VİLLAKENT-1 M02_47755810</t>
  </si>
  <si>
    <t>11.03.2023 13:07:00</t>
  </si>
  <si>
    <t>11.03.2023 14:15:00</t>
  </si>
  <si>
    <t>SÜLEYMANLI KÖK 35-28-M00606_BOZALAN M04_66870926</t>
  </si>
  <si>
    <t>11.03.2023 14:34:58</t>
  </si>
  <si>
    <t>11.03.2023 15:01:42</t>
  </si>
  <si>
    <t>HARMANDALI DM-2 (M-200) 35-09-M00200_ULUKENT DM-3 M03_45385844</t>
  </si>
  <si>
    <t>TR-16 35-31-L00016_A_91018319_91018319</t>
  </si>
  <si>
    <t>11.03.2023 18:49:23</t>
  </si>
  <si>
    <t>11.03.2023 21:17:30</t>
  </si>
  <si>
    <t>11.03.2023 11:39:06</t>
  </si>
  <si>
    <t>11.03.2023 11:59:55</t>
  </si>
  <si>
    <t>K-126 35-01-K00126_B_56376865_56376865</t>
  </si>
  <si>
    <t>11.03.2023 00:28:13</t>
  </si>
  <si>
    <t>11.03.2023 02:26:28</t>
  </si>
  <si>
    <t>ULUKENT DM-3 35-28-M00003_DM-2(M-200) HARMANDALI M06_2064474</t>
  </si>
  <si>
    <t>11.03.2023 09:58:01</t>
  </si>
  <si>
    <t>11.03.2023 10:14:02</t>
  </si>
  <si>
    <t>BAYRAM BALCI VE ARKADAŞLARI GRB.TR 35-13-L00093_A_56369527_56369527</t>
  </si>
  <si>
    <t>11.03.2023 17:34:30</t>
  </si>
  <si>
    <t>11.03.2023 18:39:21</t>
  </si>
  <si>
    <t>11.03.2023 05:58:36</t>
  </si>
  <si>
    <t>11.03.2023 09:32:39</t>
  </si>
  <si>
    <t>SEFERİHİSAR İM 35-14-A00002_HatBaşıAyırıcı_53133196 L09_53133196</t>
  </si>
  <si>
    <t>11.03.2023 12:10:36</t>
  </si>
  <si>
    <t>11.03.2023 17:12:32</t>
  </si>
  <si>
    <t>ORTAKÖY KAYALI TR-3 35-29-L00806_35-29-L00806_82473177</t>
  </si>
  <si>
    <t>11.03.2023 01:08:33</t>
  </si>
  <si>
    <t>11.03.2023 01:44:27</t>
  </si>
  <si>
    <t>BÜNYAN OSMANİYE TARIMSAL SULAMA TR-3 45-72-L00562_A_91372017_91372017</t>
  </si>
  <si>
    <t>11.03.2023 15:55:47</t>
  </si>
  <si>
    <t>11.03.2023 21:20:25</t>
  </si>
  <si>
    <t>11.03.2023 02:39:32</t>
  </si>
  <si>
    <t>11.03.2023 03:01:39</t>
  </si>
  <si>
    <t>ZEYTİNDAĞ DM 35-16-M00138_BOZYERLER M06_76071854</t>
  </si>
  <si>
    <t>11.03.2023 12:57:10</t>
  </si>
  <si>
    <t>11.03.2023 13:46:25</t>
  </si>
  <si>
    <t>BEYDAĞ İM 35-32-A00001_TOSUNLAR L04_2308128</t>
  </si>
  <si>
    <t>11.03.2023 08:31:33</t>
  </si>
  <si>
    <t>L-332 SERKANKENT 35-18-L00332_11657273_56358036_56358036</t>
  </si>
  <si>
    <t>11.03.2023 10:24:11</t>
  </si>
  <si>
    <t>11.03.2023 11:17:29</t>
  </si>
  <si>
    <t>GÖÇBEYLİ DM 35-16-M00139_HatBaşıAyırıcı_90912671 M07_90912671</t>
  </si>
  <si>
    <t>11.03.2023 22:05:36</t>
  </si>
  <si>
    <t>12.03.2023 02:53:50</t>
  </si>
  <si>
    <t>BALLICA İM 45-72-A00005_BÜNYAN OSMANİYE L02_2095874</t>
  </si>
  <si>
    <t>11.03.2023 15:37:58</t>
  </si>
  <si>
    <t>11.03.2023 15:50:24</t>
  </si>
  <si>
    <t>GÖRDES DM 45-75-M00050_KAYACIK M06_2083588</t>
  </si>
  <si>
    <t>11.03.2023 13:14:40</t>
  </si>
  <si>
    <t>YENİFOÇA TR-22 35-23-M00022_C_56366118_56366118</t>
  </si>
  <si>
    <t>11.03.2023 17:20:57</t>
  </si>
  <si>
    <t>11.03.2023 20:34:40</t>
  </si>
  <si>
    <t>L-277 GÖLCÜK GÖDENCE KÖK 35-14-L00277_HatBaşıAyırıcı_53133306 L04_53133306</t>
  </si>
  <si>
    <t>11.03.2023 20:59:38</t>
  </si>
  <si>
    <t>11.03.2023 22:02:37</t>
  </si>
  <si>
    <t>ULUKENT DM-1/16 35-28-M00069_8889182 DM1-16A1_5881873</t>
  </si>
  <si>
    <t>11.03.2023 08:22:47</t>
  </si>
  <si>
    <t>11.03.2023 08:54:10</t>
  </si>
  <si>
    <t>TR-57 35-30-L00057_A_56405254_56405254</t>
  </si>
  <si>
    <t>11.03.2023 15:20:42</t>
  </si>
  <si>
    <t>11.03.2023 17:03:54</t>
  </si>
  <si>
    <t>ERDELLİ TR-2 KÖK 45-72-L00476_ARABACI BOZKÖY ÇIKIŞ L04_66551743</t>
  </si>
  <si>
    <t>11.03.2023 08:46:26</t>
  </si>
  <si>
    <t>11.03.2023 08:51:26</t>
  </si>
  <si>
    <t>DERBENT İM-DM 45-83-A00004_SARIBEY-2 L07_54875613</t>
  </si>
  <si>
    <t>11.03.2023 23:10:15</t>
  </si>
  <si>
    <t>12.03.2023 03:43:41</t>
  </si>
  <si>
    <t>TAHTALI TM 35-22-A00001_PANCAR-1 M20_2307947</t>
  </si>
  <si>
    <t>11.03.2023 13:49:06</t>
  </si>
  <si>
    <t>11.03.2023 14:11:15</t>
  </si>
  <si>
    <t>TR-50 35-19-L00050_A_91002916_91002916</t>
  </si>
  <si>
    <t>11.03.2023 12:17:26</t>
  </si>
  <si>
    <t>11.03.2023 18:18:43</t>
  </si>
  <si>
    <t>GÜLBAHÇE TR-1 45-71-M00184_GÜLBAHÇE TR-2/GÜLBAHÇE TR-3 M04_72255609</t>
  </si>
  <si>
    <t>11.03.2023 15:07:10</t>
  </si>
  <si>
    <t>11.03.2023 18:51:54</t>
  </si>
  <si>
    <t>AKGEDİK KÖK-1 45-71-M00162_EMLAKDERE M03_56219224</t>
  </si>
  <si>
    <t>11.03.2023 21:58:23</t>
  </si>
  <si>
    <t>11.03.2023 23:25:59</t>
  </si>
  <si>
    <t>ULUKENT DM-3 35-28-M00003_DM-3/15 M17_50023797</t>
  </si>
  <si>
    <t>11.03.2023 11:41:56</t>
  </si>
  <si>
    <t>11.03.2023 11:52:03</t>
  </si>
  <si>
    <t>KOBAŞDERE TR-1 45-72-L00205_956485099_956485099</t>
  </si>
  <si>
    <t>11.03.2023 19:05:22</t>
  </si>
  <si>
    <t>11.03.2023 22:49:05</t>
  </si>
  <si>
    <t>ÇANDARLI DM-TR-20 35-30-M00020_DENİZKÖY KÖYLER M04_72352814</t>
  </si>
  <si>
    <t>11.03.2023 11:39:38</t>
  </si>
  <si>
    <t>11.03.2023 12:14:20</t>
  </si>
  <si>
    <t>KAHVECİDAMLARI TR-1 45-81-M00115_A_91318939_91318939</t>
  </si>
  <si>
    <t>11.03.2023 20:01:34</t>
  </si>
  <si>
    <t>11.03.2023 21:35:59</t>
  </si>
  <si>
    <t>11.03.2023 14:16:42</t>
  </si>
  <si>
    <t>11.03.2023 14:28:51</t>
  </si>
  <si>
    <t>ASARLIK TR-16 35-28-M00174_B b1_5878075</t>
  </si>
  <si>
    <t>11.03.2023 09:37:31</t>
  </si>
  <si>
    <t>11.03.2023 15:50:05</t>
  </si>
  <si>
    <t>ULUDERBENT DM 45-73-M00491_ÖRENCİK M01_66856615</t>
  </si>
  <si>
    <t>11.03.2023 17:33:19</t>
  </si>
  <si>
    <t>11.03.2023 21:10:34</t>
  </si>
  <si>
    <t>11.03.2023 11:57:00</t>
  </si>
  <si>
    <t>11.03.2023 12:53:22</t>
  </si>
  <si>
    <t>YEŞİLOVA ÇAYIR TR-6 35-20-L00131_35-20-L00131_2351386</t>
  </si>
  <si>
    <t>11.03.2023 13:12:13</t>
  </si>
  <si>
    <t>11.03.2023 13:48:44</t>
  </si>
  <si>
    <t>11.03.2023 14:35:00</t>
  </si>
  <si>
    <t>11.03.2023 14:59:00</t>
  </si>
  <si>
    <t>SOMA A SANTRALİ İM/DM 45-82-A00001_HatBaşıAyırıcı_53137200 L14_53137200</t>
  </si>
  <si>
    <t>11.03.2023 18:03:00</t>
  </si>
  <si>
    <t>11.03.2023 20:28:34</t>
  </si>
  <si>
    <t>KARABURUN TR-15 35-21-L00013_A_56357705_56357705</t>
  </si>
  <si>
    <t>11.03.2023 12:46:01</t>
  </si>
  <si>
    <t>11.03.2023 15:35:13</t>
  </si>
  <si>
    <t>L-401 ALTINYUNUS DM 35-18-L00401_10770763_56374179_56374179</t>
  </si>
  <si>
    <t>11.03.2023 14:08:39</t>
  </si>
  <si>
    <t>11.03.2023 16:07:57</t>
  </si>
  <si>
    <t>TR-146 35-26-M00146_956604443_956604443</t>
  </si>
  <si>
    <t>11.03.2023 09:20:54</t>
  </si>
  <si>
    <t>11.03.2023 14:21:03</t>
  </si>
  <si>
    <t>KONAKLI DM 35-15-L00898_BOZCAYAKA L11_67094895</t>
  </si>
  <si>
    <t>11.03.2023 10:49:17</t>
  </si>
  <si>
    <t>11.03.2023 20:09:47</t>
  </si>
  <si>
    <t>ÇUKURALTI M-19 35-25-M00067_955294703_955294703</t>
  </si>
  <si>
    <t>11.03.2023 10:37:32</t>
  </si>
  <si>
    <t>11.03.2023 13:21:11</t>
  </si>
  <si>
    <t>TR-12/4 45-82-M00088_945528166_945528166</t>
  </si>
  <si>
    <t>11.03.2023 14:27:31</t>
  </si>
  <si>
    <t>11.03.2023 16:00:30</t>
  </si>
  <si>
    <t>DENİZ KABUĞU SİTESİ TR 35-30-M00060__88451338_88451338</t>
  </si>
  <si>
    <t>11.03.2023 15:59:16</t>
  </si>
  <si>
    <t>11.03.2023 18:16:36</t>
  </si>
  <si>
    <t>11.03.2023 01:27:39</t>
  </si>
  <si>
    <t>AŞAĞIŞAKRAN TR-1 35-17-M00223_ H_58006353</t>
  </si>
  <si>
    <t>11.03.2023 15:59:29</t>
  </si>
  <si>
    <t>11.03.2023 18:53:29</t>
  </si>
  <si>
    <t>ALÇUK TM 35-17-A00001_HatBaşıAyırıcı_88018704 M29_88018704</t>
  </si>
  <si>
    <t>11.03.2023 13:39:34</t>
  </si>
  <si>
    <t>11.03.2023 18:40:19</t>
  </si>
  <si>
    <t>KOBAKLAR TR-1 45-82-M00188_A_56385451_56385451</t>
  </si>
  <si>
    <t>11.03.2023 17:41:23</t>
  </si>
  <si>
    <t>11.03.2023 22:35:40</t>
  </si>
  <si>
    <t>11.03.2023 03:27:58</t>
  </si>
  <si>
    <t>11.03.2023 03:34:26</t>
  </si>
  <si>
    <t>K-1174 35-01-K01174_A_56382800_56382800</t>
  </si>
  <si>
    <t>11.03.2023 19:54:47</t>
  </si>
  <si>
    <t>11.03.2023 20:43:02</t>
  </si>
  <si>
    <t>SARPINCIK TR-1 35-21-L00070_A_90961167_90961167</t>
  </si>
  <si>
    <t>11.03.2023 16:47:01</t>
  </si>
  <si>
    <t>11.03.2023 22:58:35</t>
  </si>
  <si>
    <t>AKÇAPINAR KÖK 45-83-L00131_AKÇAPINAR L06_72176518</t>
  </si>
  <si>
    <t>11.03.2023 21:56:34</t>
  </si>
  <si>
    <t>11.03.2023 22:18:25</t>
  </si>
  <si>
    <t>SALİHLİ BİOKÜTLE YAKITLI ENERJİ SANTRALİ KÖK 45-78-M01333_AKÖREN KÖK M02_72251539</t>
  </si>
  <si>
    <t>11.03.2023 12:10:44</t>
  </si>
  <si>
    <t>11.03.2023 13:03:51</t>
  </si>
  <si>
    <t>BOYNUYOĞUN KÖK 35-29-L00051_ÖDEMİŞ KAVAĞI L04_72215449</t>
  </si>
  <si>
    <t>11.03.2023 11:02:29</t>
  </si>
  <si>
    <t>11.03.2023 11:32:25</t>
  </si>
  <si>
    <t>TR-316 35-19-M00528_B_77595873_77595873</t>
  </si>
  <si>
    <t>11.03.2023 15:10:44</t>
  </si>
  <si>
    <t>11.03.2023 20:55:13</t>
  </si>
  <si>
    <t>GERMİYAN İM 35-18-A00004_ILDIR-1 L02_2064606</t>
  </si>
  <si>
    <t>11.03.2023 13:23:59</t>
  </si>
  <si>
    <t>11.03.2023 13:53:02</t>
  </si>
  <si>
    <t>ŞAŞAL TR-1 35-22-M00283_B_56375341_56375341</t>
  </si>
  <si>
    <t>11.03.2023 13:30:22</t>
  </si>
  <si>
    <t>11.03.2023 15:49:01</t>
  </si>
  <si>
    <t>11.03.2023 18:10:49</t>
  </si>
  <si>
    <t>ÇINARLIKUYU KÖK 45-71-M00188_HatBaşıAyırıcı_88207040 M02_88207040</t>
  </si>
  <si>
    <t>11.03.2023 18:05:53</t>
  </si>
  <si>
    <t>11.03.2023 23:26:42</t>
  </si>
  <si>
    <t>AKSELENDİ İM 45-72-A00004_TR-B ÇIKIŞ M04_2328727</t>
  </si>
  <si>
    <t>11.03.2023 06:30:00</t>
  </si>
  <si>
    <t>11.03.2023 07:38:00</t>
  </si>
  <si>
    <t>11.03.2023 11:23:14</t>
  </si>
  <si>
    <t>11.03.2023 11:32:34</t>
  </si>
  <si>
    <t>DAĞDERE DM 45-72-M00097_TAVUK KÜMESLERİ M07_2106078</t>
  </si>
  <si>
    <t>11.03.2023 14:13:16</t>
  </si>
  <si>
    <t>11.03.2023 14:16:49</t>
  </si>
  <si>
    <t>K-1854 35-07-K01854_A_56374124_56374124</t>
  </si>
  <si>
    <t>M-2866 35-03-M02866_910348201_910348201</t>
  </si>
  <si>
    <t>11.03.2023 10:31:06</t>
  </si>
  <si>
    <t>11.03.2023 14:22:38</t>
  </si>
  <si>
    <t>11.03.2023 21:30:31</t>
  </si>
  <si>
    <t>11.03.2023 23:24:45</t>
  </si>
  <si>
    <t>GÖRDES DM 45-75-M00050_GÜNEŞLİ M13_2083729</t>
  </si>
  <si>
    <t>11.03.2023 06:32:46</t>
  </si>
  <si>
    <t>11.03.2023 06:47:55</t>
  </si>
  <si>
    <t>KAVAKLIDERE TR-9 45-73-M00143_KAVAKLIDERE TR-7 M03_2317688</t>
  </si>
  <si>
    <t>11.03.2023 15:09:34</t>
  </si>
  <si>
    <t>11.03.2023 16:26:35</t>
  </si>
  <si>
    <t>SERİNYAYLA KERİMLİ MAH. TR-1 45-73-L00001_A_56404991_56404991</t>
  </si>
  <si>
    <t>11.03.2023 19:22:13</t>
  </si>
  <si>
    <t>12.03.2023 01:11:38</t>
  </si>
  <si>
    <t>11.03.2023 11:00:27</t>
  </si>
  <si>
    <t>11.03.2023 11:43:54</t>
  </si>
  <si>
    <t>TR-79 İ.EKİNCİOĞLU GRB. 35-15-M00079_A_56370011_56370011</t>
  </si>
  <si>
    <t>11.03.2023 14:35:50</t>
  </si>
  <si>
    <t>11.03.2023 16:00:18</t>
  </si>
  <si>
    <t>KARABURUN TR-8 35-21-L00015_D_91179729_91179729</t>
  </si>
  <si>
    <t>11.03.2023 06:53:58</t>
  </si>
  <si>
    <t>11.03.2023 14:29:16</t>
  </si>
  <si>
    <t>KARABURUN TR-1/15 35-21-L00019_D_56358264_56358264</t>
  </si>
  <si>
    <t>11.03.2023 16:13:40</t>
  </si>
  <si>
    <t>11.03.2023 18:11:32</t>
  </si>
  <si>
    <t>TEKKEDERE DM 35-16-M00137_YENİKENT M03_2118716</t>
  </si>
  <si>
    <t>11.03.2023 10:40:00</t>
  </si>
  <si>
    <t>11.03.2023 13:45:54</t>
  </si>
  <si>
    <t>PAŞAKÖY KÖK 45-80-M00052_SARUHANLI TM GİRİŞ/TR-13 M02_72063777</t>
  </si>
  <si>
    <t>11.03.2023 16:37:21</t>
  </si>
  <si>
    <t>11.03.2023 17:26:03</t>
  </si>
  <si>
    <t>KARABURUN İM 35-21-A00001_HatBaşıAyırıcı_53138247 L05_53138247</t>
  </si>
  <si>
    <t>11.03.2023 11:02:32</t>
  </si>
  <si>
    <t>11.03.2023 15:23:48</t>
  </si>
  <si>
    <t>HALİLBEYLİ TR-5 35-27-M01054_98891419_98891419</t>
  </si>
  <si>
    <t>11.03.2023 22:19:19</t>
  </si>
  <si>
    <t>11.03.2023 23:53:08</t>
  </si>
  <si>
    <t>11.03.2023 09:18:40</t>
  </si>
  <si>
    <t>11.03.2023 14:42:10</t>
  </si>
  <si>
    <t>TR-97 MENTEŞ YOLU 35-19-L00097_11816372_56354481_56354481</t>
  </si>
  <si>
    <t>11.03.2023 12:47:09</t>
  </si>
  <si>
    <t>11.03.2023 18:50:28</t>
  </si>
  <si>
    <t>YENİ KALABAK TR 35-17-M00226_9744159_56356322_56356322</t>
  </si>
  <si>
    <t>AG İzolatör Arızası</t>
  </si>
  <si>
    <t>11.03.2023 15:36:49</t>
  </si>
  <si>
    <t>11.03.2023 20:04:01</t>
  </si>
  <si>
    <t>KAHRAMANDERE İM 35-10-A00002_GÖNEN M09_2096981</t>
  </si>
  <si>
    <t>11.03.2023 06:17:12</t>
  </si>
  <si>
    <t>11.03.2023 10:43:32</t>
  </si>
  <si>
    <t>L-277 GÖLCÜK GÖDENCE KÖK 35-14-L00277_HatBaşıAyırıcı_53133313 L04_53133313</t>
  </si>
  <si>
    <t>11.03.2023 11:52:53</t>
  </si>
  <si>
    <t>11.03.2023 15:59:45</t>
  </si>
  <si>
    <t>GÖRDES TR-4 45-75-M00004_GÖRDES TOKİ TR-5 M01_72237173</t>
  </si>
  <si>
    <t>11.03.2023 15:28:44</t>
  </si>
  <si>
    <t>11.03.2023 09:02:43</t>
  </si>
  <si>
    <t>YENİ LİMAN TR-2 35-21-L00051_A_56407043_56407043</t>
  </si>
  <si>
    <t>11.03.2023 18:52:31</t>
  </si>
  <si>
    <t>11.03.2023 21:35:42</t>
  </si>
  <si>
    <t>SOMA A SANTRALİ İM/DM 45-82-A00001_SAVAŞTEPE 15.8 L14_2091657</t>
  </si>
  <si>
    <t>11.03.2023 15:38:00</t>
  </si>
  <si>
    <t>11.03.2023 16:00:00</t>
  </si>
  <si>
    <t>HACI HALİLLER DM 45-71-M00065_HACIHALİLLER M04_72237421</t>
  </si>
  <si>
    <t>11.03.2023 11:53:21</t>
  </si>
  <si>
    <t>11.03.2023 18:03:20</t>
  </si>
  <si>
    <t>DM-18 (UNCU BOZKÖY) 45-71-M00213_DM-18/05 M02_84451854</t>
  </si>
  <si>
    <t>11.03.2023 17:46:11</t>
  </si>
  <si>
    <t>11.03.2023 18:05:00</t>
  </si>
  <si>
    <t>11.03.2023 09:32:20</t>
  </si>
  <si>
    <t>11.03.2023 10:16:35</t>
  </si>
  <si>
    <t>M-2001 GÜZELBAHÇE ÇAMLI KÖK 35-10-M02001_M-2501 M03_47756320</t>
  </si>
  <si>
    <t>11.03.2023 13:32:16</t>
  </si>
  <si>
    <t>11.03.2023 16:52:58</t>
  </si>
  <si>
    <t>ÇİLE TR-4 35-22-M00189_A_56354816_56354816</t>
  </si>
  <si>
    <t>11.03.2023 15:34:29</t>
  </si>
  <si>
    <t>11.03.2023 17:17:27</t>
  </si>
  <si>
    <t>MANDALLI TR-1 45-84-M00020_B_91399975_91399975</t>
  </si>
  <si>
    <t>11.03.2023 20:43:34</t>
  </si>
  <si>
    <t>11.03.2023 21:54:21</t>
  </si>
  <si>
    <t>DM-25 (ÇAĞLAYAN DM) 45-71-M00060_DM-1/TR-91 M04_72440863</t>
  </si>
  <si>
    <t>11.03.2023 11:53:00</t>
  </si>
  <si>
    <t>TR-72 45-78-M00072_953258128_953258128</t>
  </si>
  <si>
    <t>11.03.2023 09:06:33</t>
  </si>
  <si>
    <t>11.03.2023 09:49:22</t>
  </si>
  <si>
    <t>K-197 35-04-K00197_B_56366903_56366903</t>
  </si>
  <si>
    <t>11.03.2023 21:58:31</t>
  </si>
  <si>
    <t>11.03.2023 22:44:21</t>
  </si>
  <si>
    <t>BALLICA İM 45-72-A00005_TRAFO-A L05_2095869</t>
  </si>
  <si>
    <t>11.03.2023 14:46:56</t>
  </si>
  <si>
    <t>ÇANDARLI TR-3 35-30-M00003_DIREK TIPI TRAFO HUCRESI H01_2042856</t>
  </si>
  <si>
    <t>11.03.2023 10:58:04</t>
  </si>
  <si>
    <t>11.03.2023 12:38:11</t>
  </si>
  <si>
    <t>BAĞLARBAŞI TR-4 35-15-L00881_C_91445737_91445737</t>
  </si>
  <si>
    <t>11.03.2023 19:13:12</t>
  </si>
  <si>
    <t>11.03.2023 21:00:41</t>
  </si>
  <si>
    <t>ULUCAK TM 35-28-A00002_MENEMEN-2 M11_2313463</t>
  </si>
  <si>
    <t>11.03.2023 13:24:28</t>
  </si>
  <si>
    <t>11.03.2023 13:28:43</t>
  </si>
  <si>
    <t>11.03.2023 21:08:46</t>
  </si>
  <si>
    <t>11.03.2023 22:15:10</t>
  </si>
  <si>
    <t>KAVAKLIDERE TR-12 45-73-M00145_TR-13 M02_2093015</t>
  </si>
  <si>
    <t>11.03.2023 12:24:01</t>
  </si>
  <si>
    <t>11.03.2023 14:27:44</t>
  </si>
  <si>
    <t>TR-153 (DM-2/43) 35-16-L00153_TR-108 L01_60225123</t>
  </si>
  <si>
    <t>11.03.2023 11:01:03</t>
  </si>
  <si>
    <t>11.03.2023 12:17:53</t>
  </si>
  <si>
    <t>TURGUTLU İM 45-83-A00001_ŞEHİR-1 L21_42295736</t>
  </si>
  <si>
    <t>11.03.2023 12:03:21</t>
  </si>
  <si>
    <t>11.03.2023 15:20:20</t>
  </si>
  <si>
    <t>MENEMEN İM 35-28-A00001_ŞEHİR-1 L04_88107208</t>
  </si>
  <si>
    <t>11.03.2023 13:27:16</t>
  </si>
  <si>
    <t>11.03.2023 19:03:00</t>
  </si>
  <si>
    <t>DEMİRCİ DM 45-74-M00347_ŞEHİR GİRİŞ M011_84598217</t>
  </si>
  <si>
    <t>11.03.2023 14:07:13</t>
  </si>
  <si>
    <t>11.03.2023 15:09:00</t>
  </si>
  <si>
    <t>KAYACIK KÖK 45-75-M00065_HatBaşıAyırıcı_53135658 M04_53135658</t>
  </si>
  <si>
    <t>11.03.2023 20:10:20</t>
  </si>
  <si>
    <t>12.03.2023 02:45:12</t>
  </si>
  <si>
    <t>ÜÇPINAR DM 45-71-M00183_ESKİ ÜÇPINAR M11_72249517</t>
  </si>
  <si>
    <t>11.03.2023 11:52:52</t>
  </si>
  <si>
    <t>11.03.2023 14:11:08</t>
  </si>
  <si>
    <t>OSMANİYE YAYLA MAH. TR-1 45-73-M00504_A_56389799_56389799</t>
  </si>
  <si>
    <t>11.03.2023 10:52:07</t>
  </si>
  <si>
    <t>11.03.2023 16:17:36</t>
  </si>
  <si>
    <t>TURGUTALP TR-3 45-82-M00053_945528849_945528849</t>
  </si>
  <si>
    <t>11.03.2023 16:55:17</t>
  </si>
  <si>
    <t>11.03.2023 17:47:21</t>
  </si>
  <si>
    <t>ÇİFTLİK İM 35-18-A00003_TURSİTE L14_2307810</t>
  </si>
  <si>
    <t>11.03.2023 18:28:21</t>
  </si>
  <si>
    <t>11.03.2023 19:02:22</t>
  </si>
  <si>
    <t>HARMANDALI KÖK 45-71-M00061_NURİ SORMAN M11_72231093</t>
  </si>
  <si>
    <t>11.03.2023 13:48:39</t>
  </si>
  <si>
    <t>11.03.2023 20:20:33</t>
  </si>
  <si>
    <t>M-9 GERMİYAN 35-18-M00009_A_91265833_91265833</t>
  </si>
  <si>
    <t>11.03.2023 09:56:09</t>
  </si>
  <si>
    <t>11.03.2023 12:37:49</t>
  </si>
  <si>
    <t>AHMETBEYLER DM 35-16-M00154_PAŞAKÖY (ARAPLIOVASI) GES DM M03_82985721</t>
  </si>
  <si>
    <t>11.03.2023 11:13:13</t>
  </si>
  <si>
    <t>11.03.2023 11:49:11</t>
  </si>
  <si>
    <t>YUKARIKIRIKLAR TR-1 35-16-M00063_953323238_953323238</t>
  </si>
  <si>
    <t>11.03.2023 18:21:54</t>
  </si>
  <si>
    <t>12.03.2023 03:20:02</t>
  </si>
  <si>
    <t>L-291 35-18-L00291_6980785_56370172_56370172</t>
  </si>
  <si>
    <t>11.03.2023 18:34:10</t>
  </si>
  <si>
    <t>11.03.2023 20:42:00</t>
  </si>
  <si>
    <t>ULGAR TR-1 45-75-M00167_C_56369364_56369364</t>
  </si>
  <si>
    <t>11.03.2023 14:19:15</t>
  </si>
  <si>
    <t>11.03.2023 17:27:08</t>
  </si>
  <si>
    <t>K-1878 35-09-K01878_D d1b_5863158</t>
  </si>
  <si>
    <t>11.03.2023 01:05:34</t>
  </si>
  <si>
    <t>11.03.2023 02:34:35</t>
  </si>
  <si>
    <t>ZEYTİNLİPARK DM (M-400) 35-17-M00400_M-500 M014_66434811</t>
  </si>
  <si>
    <t>11.03.2023 16:18:18</t>
  </si>
  <si>
    <t>11.03.2023 17:05:06</t>
  </si>
  <si>
    <t>FOÇA TR-46 35-23-L00046_A a1b_42054546</t>
  </si>
  <si>
    <t>11.03.2023 03:40:32</t>
  </si>
  <si>
    <t>11.03.2023 04:47:29</t>
  </si>
  <si>
    <t>AZMAK MAHALLESİ TR-22 35-21-L00127_DIREK TIPI TRAFO HUCRESI H01_2085973</t>
  </si>
  <si>
    <t>11.03.2023 15:54:50</t>
  </si>
  <si>
    <t>KIZILCAAVLU KÖK 35-29-L00056_GÖKÇEN İM L08_72209692</t>
  </si>
  <si>
    <t>11.03.2023 14:00:12</t>
  </si>
  <si>
    <t>11.03.2023 14:59:13</t>
  </si>
  <si>
    <t>11.03.2023 16:34:15</t>
  </si>
  <si>
    <t>11.03.2023 20:18:27</t>
  </si>
  <si>
    <t>UZUNBURUN TR-1 45-71-M01048_45-71-M01048_2355321</t>
  </si>
  <si>
    <t>11.03.2023 08:18:44</t>
  </si>
  <si>
    <t>11.03.2023 10:21:49</t>
  </si>
  <si>
    <t>SİYEKLİ KÖK 45-71-M00185_HatBaşıAyırıcı_81409838 M05_81409838</t>
  </si>
  <si>
    <t>11.03.2023 20:55:43</t>
  </si>
  <si>
    <t>12.03.2023 05:49:19</t>
  </si>
  <si>
    <t>AHMETBEYLER DM 35-16-M00154_TIRMANLAR M04_82985658</t>
  </si>
  <si>
    <t>11.03.2023 11:10:24</t>
  </si>
  <si>
    <t>11.03.2023 11:18:33</t>
  </si>
  <si>
    <t>11.03.2023 17:06:53</t>
  </si>
  <si>
    <t>11.03.2023 19:55:55</t>
  </si>
  <si>
    <t>ASARLIK TR-18 35-28-M00171_953377665_953377665</t>
  </si>
  <si>
    <t>11.03.2023 17:29:39</t>
  </si>
  <si>
    <t>12.03.2023 01:41:39</t>
  </si>
  <si>
    <t>K-4260 35-07-K04260_A_56381444_56381444</t>
  </si>
  <si>
    <t>11.03.2023 09:06:34</t>
  </si>
  <si>
    <t>11.03.2023 17:44:22</t>
  </si>
  <si>
    <t>EĞRİLİMAN TR-1 35-21-L00098_B_56366474_56366474</t>
  </si>
  <si>
    <t>11.03.2023 15:18:26</t>
  </si>
  <si>
    <t>11.03.2023 23:40:58</t>
  </si>
  <si>
    <t>11.03.2023 15:14:33</t>
  </si>
  <si>
    <t>11.03.2023 18:33:24</t>
  </si>
  <si>
    <t>DM-18 (UNCU BOZKÖY) 45-71-M00213_DM-17 M05_84452203</t>
  </si>
  <si>
    <t>11.03.2023 15:57:00</t>
  </si>
  <si>
    <t>DM-6 35-28-M00961_DM-6/TR-30 M01_83509893</t>
  </si>
  <si>
    <t>11.03.2023 13:25:03</t>
  </si>
  <si>
    <t>11.03.2023 13:28:56</t>
  </si>
  <si>
    <t>ZEYTİNOVA TR-2 35-20-L00308_DIREK TIPI TRAFO HUCRESI H01_2045454</t>
  </si>
  <si>
    <t>11.03.2023 19:27:38</t>
  </si>
  <si>
    <t>11.03.2023 22:32:50</t>
  </si>
  <si>
    <t>11.03.2023 18:26:00</t>
  </si>
  <si>
    <t>11.03.2023 18:42:00</t>
  </si>
  <si>
    <t>K-1397 GÖRECE 35-22-K01397_955262460_955262460</t>
  </si>
  <si>
    <t>11.03.2023 19:21:02</t>
  </si>
  <si>
    <t>12.03.2023 00:04:27</t>
  </si>
  <si>
    <t>SÜLEYMANLI TR-1 35-28-M00292_35-28-M00292_2370524</t>
  </si>
  <si>
    <t>11.03.2023 13:04:09</t>
  </si>
  <si>
    <t>11.03.2023 18:17:02</t>
  </si>
  <si>
    <t>KOZLUCA TR-2 45-73-M00502_A_91054346_91054346</t>
  </si>
  <si>
    <t>11.03.2023 15:47:18</t>
  </si>
  <si>
    <t>11.03.2023 21:32:08</t>
  </si>
  <si>
    <t>TR-1/3 45-83-M00003_TR-1/6 M03_2331764</t>
  </si>
  <si>
    <t>11.03.2023 07:47:22</t>
  </si>
  <si>
    <t>11.03.2023 10:30:07</t>
  </si>
  <si>
    <t>SANCAKLI BOZKÖY KÖK 45-71-M00087_KÖY İÇİ RİNG-2 M04_61320834</t>
  </si>
  <si>
    <t>11.03.2023 12:14:35</t>
  </si>
  <si>
    <t>11.03.2023 17:33:46</t>
  </si>
  <si>
    <t>TR-35 35-30-L00035_D_90973283_90973283</t>
  </si>
  <si>
    <t>11.03.2023 08:47:26</t>
  </si>
  <si>
    <t>11.03.2023 10:13:28</t>
  </si>
  <si>
    <t>11.03.2023 10:57:55</t>
  </si>
  <si>
    <t>11.03.2023 11:01:40</t>
  </si>
  <si>
    <t>11.03.2023 15:50:52</t>
  </si>
  <si>
    <t>11.03.2023 18:05:01</t>
  </si>
  <si>
    <t>İSMAİLLİ KÖK 35-16-M00045_İSMAİLLİ-BAYRAMLAR M06_72049187</t>
  </si>
  <si>
    <t>11.03.2023 12:54:06</t>
  </si>
  <si>
    <t>11.03.2023 17:03:57</t>
  </si>
  <si>
    <t>GÜLBAHÇE İM 35-19-A00006_GÜLBAHÇE L02_72213957</t>
  </si>
  <si>
    <t>11.03.2023 13:47:46</t>
  </si>
  <si>
    <t>11.03.2023 15:10:23</t>
  </si>
  <si>
    <t>MORDOĞAN İM 35-21-A00002_GÜLBAHÇE-İYTE-1 M07_2314070</t>
  </si>
  <si>
    <t>11.03.2023 01:09:12</t>
  </si>
  <si>
    <t>11.03.2023 01:29:39</t>
  </si>
  <si>
    <t>MURADİYE DM-5/6 KÖK 45-71-M00245_KENT BETON M08_72097668</t>
  </si>
  <si>
    <t>11.03.2023 12:30:29</t>
  </si>
  <si>
    <t>11.03.2023 14:19:54</t>
  </si>
  <si>
    <t>EKİZ KÖK 35-23-M00087_İSMAİL CİDER ENH M02_72156441</t>
  </si>
  <si>
    <t>11.03.2023 10:35:04</t>
  </si>
  <si>
    <t>11.03.2023 13:32:41</t>
  </si>
  <si>
    <t>KÜÇÜKKALE KÖK 35-29-L00036_35-29-L00036_2351104</t>
  </si>
  <si>
    <t>11.03.2023 18:29:19</t>
  </si>
  <si>
    <t>11.03.2023 19:41:25</t>
  </si>
  <si>
    <t>11.03.2023 14:51:09</t>
  </si>
  <si>
    <t>11.03.2023 15:07:49</t>
  </si>
  <si>
    <t>EĞLENHOCA TR-3 35-21-L00120_B_56376552_56376552</t>
  </si>
  <si>
    <t>11.03.2023 09:28:05</t>
  </si>
  <si>
    <t>11.03.2023 13:08:59</t>
  </si>
  <si>
    <t>PANCAR OSB DM-1 35-26-M00869_AYRANCILAR DM-2 M27_2122352</t>
  </si>
  <si>
    <t>11.03.2023 04:52:26</t>
  </si>
  <si>
    <t>11.03.2023 05:49:23</t>
  </si>
  <si>
    <t>11.03.2023 12:28:13</t>
  </si>
  <si>
    <t>11.03.2023 14:01:21</t>
  </si>
  <si>
    <t>11.03.2023 12:00:00</t>
  </si>
  <si>
    <t>12.03.2023 04:48:44</t>
  </si>
  <si>
    <t>SOMA TR-4 45-82-M00004_945542039_945542039</t>
  </si>
  <si>
    <t>11.03.2023 16:42:25</t>
  </si>
  <si>
    <t>11.03.2023 19:20:55</t>
  </si>
  <si>
    <t>BEYDAĞ İM 35-32-A00001_TOSUNLAR L04_2049977</t>
  </si>
  <si>
    <t>11.03.2023 02:49:06</t>
  </si>
  <si>
    <t>11.03.2023 03:11:32</t>
  </si>
  <si>
    <t>MENDERES DM-2/TR-1 35-22-M00300_DM-3/TR-1 M06_2328340</t>
  </si>
  <si>
    <t>11.03.2023 14:08:25</t>
  </si>
  <si>
    <t>11.03.2023 15:28:46</t>
  </si>
  <si>
    <t>BAŞIBÜYÜK KÖK 45-77-L00158_HatBaşıAyırıcı_53135720 L06_53135720</t>
  </si>
  <si>
    <t>11.03.2023 17:23:16</t>
  </si>
  <si>
    <t>11.03.2023 17:23:52</t>
  </si>
  <si>
    <t>TR-65 45-77-L00065_B_56403927_56403927</t>
  </si>
  <si>
    <t>11.03.2023 10:33:06</t>
  </si>
  <si>
    <t>11.03.2023 14:21:50</t>
  </si>
  <si>
    <t>11.03.2023 13:02:34</t>
  </si>
  <si>
    <t>11.03.2023 13:14:52</t>
  </si>
  <si>
    <t>M-2506 35-01-M02506_35-01-M02506_47723947</t>
  </si>
  <si>
    <t>11.03.2023 19:33:45</t>
  </si>
  <si>
    <t>OKLUİSA KÖK 45-81-M00046_SELENDİ DM M02_71994397</t>
  </si>
  <si>
    <t>11.03.2023 08:52:54</t>
  </si>
  <si>
    <t>11.03.2023 08:53:23</t>
  </si>
  <si>
    <t>FUNDACIK KÖK 45-75-M00068_HatBaşıAyırıcı_53135613 M03_53135613</t>
  </si>
  <si>
    <t>11.03.2023 15:39:45</t>
  </si>
  <si>
    <t>11.03.2023 19:56:07</t>
  </si>
  <si>
    <t>11.03.2023 11:22:26</t>
  </si>
  <si>
    <t>11.03.2023 11:29:14</t>
  </si>
  <si>
    <t>TR-11/03 (BELEDİYE ŞANTİYE TR) 45-71-M00368_45-71-M00368_2353489</t>
  </si>
  <si>
    <t>11.03.2023 11:37:25</t>
  </si>
  <si>
    <t>11.03.2023 15:23:25</t>
  </si>
  <si>
    <t>YENİFOÇA TR-18 35-23-M00018_C_90938668_90938668</t>
  </si>
  <si>
    <t>11.03.2023 13:10:17</t>
  </si>
  <si>
    <t>11.03.2023 16:54:12</t>
  </si>
  <si>
    <t>ULARCA UZUN AHIR TR-1 45-82-M00173_B_83359388_83359388</t>
  </si>
  <si>
    <t>11.03.2023 12:05:45</t>
  </si>
  <si>
    <t>11.03.2023 13:38:17</t>
  </si>
  <si>
    <t>AŞAĞIÇOBANİSA KÖK 45-71-M00096_İSTASYON KABİN M05_2321777</t>
  </si>
  <si>
    <t>11.03.2023 11:47:46</t>
  </si>
  <si>
    <t>11.03.2023 13:30:50</t>
  </si>
  <si>
    <t>11.03.2023 14:15:39</t>
  </si>
  <si>
    <t>11.03.2023 14:57:34</t>
  </si>
  <si>
    <t>SİYEKLİ KÖK 45-71-M00185_HatBaşıAyırıcı_53134577 M04_53134577</t>
  </si>
  <si>
    <t>11.03.2023 08:51:03</t>
  </si>
  <si>
    <t>11.03.2023 11:02:00</t>
  </si>
  <si>
    <t>FOÇAKÖY TR-1 35-23-M00222_950423248_950423248</t>
  </si>
  <si>
    <t>11.03.2023 20:31:06</t>
  </si>
  <si>
    <t>11.03.2023 22:42:17</t>
  </si>
  <si>
    <t>PANCAR OSB DM-1 35-26-M00869_OSB-1 M39_2303826</t>
  </si>
  <si>
    <t>11.03.2023 06:44:26</t>
  </si>
  <si>
    <t>11.03.2023 07:42:52</t>
  </si>
  <si>
    <t>11.03.2023 11:54:05</t>
  </si>
  <si>
    <t>11.03.2023 13:49:09</t>
  </si>
  <si>
    <t>K-138 GÖRECE 35-22-K00138_955261806_955261806</t>
  </si>
  <si>
    <t>11.03.2023 17:35:42</t>
  </si>
  <si>
    <t>11.03.2023 19:01:32</t>
  </si>
  <si>
    <t>KARABURUN İM 35-21-A00001_MORDOĞAN M04_2314238</t>
  </si>
  <si>
    <t>11.03.2023 21:31:44</t>
  </si>
  <si>
    <t>11.03.2023 23:36:49</t>
  </si>
  <si>
    <t>KAVŞAK DM TR-154 35-16-L00154_TR-111 ÇIKIŞI L05_66050249</t>
  </si>
  <si>
    <t>11.03.2023 22:57:14</t>
  </si>
  <si>
    <t>11.03.2023 22:59:01</t>
  </si>
  <si>
    <t>BEYDERE KÖK 45-71-M00128_SELİMŞAHLAR M02_50217151</t>
  </si>
  <si>
    <t>11.03.2023 17:43:46</t>
  </si>
  <si>
    <t>11.03.2023 18:16:06</t>
  </si>
  <si>
    <t>MENEMEN TR-40 35-28-L00040_10775225 B1b_5769422</t>
  </si>
  <si>
    <t>11.03.2023 11:21:18</t>
  </si>
  <si>
    <t>11.03.2023 12:20:31</t>
  </si>
  <si>
    <t>SALUR KÖK 45-75-M00062_OĞULDURUK M03_72037155</t>
  </si>
  <si>
    <t>11.03.2023 09:01:23</t>
  </si>
  <si>
    <t>11.03.2023 17:47:23</t>
  </si>
  <si>
    <t>YAHŞELLİ TR-2 35-28-M00188_C_56357601_56357601</t>
  </si>
  <si>
    <t>11.03.2023 15:18:51</t>
  </si>
  <si>
    <t>PAŞAKÖY KÖK 45-80-M00052_HatBaşıAyırıcı_53135478 M06_53135478</t>
  </si>
  <si>
    <t>11.03.2023 05:39:53</t>
  </si>
  <si>
    <t>11.03.2023 05:40:53</t>
  </si>
  <si>
    <t>ALİZE KÖK 35-18-M00059_CANTÜRK MADEN M11_72185136</t>
  </si>
  <si>
    <t>11.03.2023 19:10:57</t>
  </si>
  <si>
    <t>11.03.2023 19:21:01</t>
  </si>
  <si>
    <t>K-258 35-01-K00258_910408884_910408884</t>
  </si>
  <si>
    <t>11.03.2023 11:19:29</t>
  </si>
  <si>
    <t>11.03.2023 12:26:16</t>
  </si>
  <si>
    <t>KARAOĞLANLI TR-3 45-71-M00567_45-71-M00567_2353704</t>
  </si>
  <si>
    <t>11.03.2023 15:58:37</t>
  </si>
  <si>
    <t>11.03.2023 19:36:27</t>
  </si>
  <si>
    <t>TR-39 35-19-L00039_35-19-L00039_2375644</t>
  </si>
  <si>
    <t>11.03.2023 07:44:12</t>
  </si>
  <si>
    <t>11.03.2023 11:05:18</t>
  </si>
  <si>
    <t>FUNDACIK KÖK 45-75-M00068_FUNDACIK M03_67108815</t>
  </si>
  <si>
    <t>11.03.2023 17:10:42</t>
  </si>
  <si>
    <t>11.03.2023 17:33:54</t>
  </si>
  <si>
    <t>MENEMEN TR-73 35-28-L00073_A_56376192_56376192</t>
  </si>
  <si>
    <t>11.03.2023 15:29:15</t>
  </si>
  <si>
    <t>11.03.2023 19:02:35</t>
  </si>
  <si>
    <t>K-3196 35-03-K03196_910603657_910603657</t>
  </si>
  <si>
    <t>11.03.2023 08:39:11</t>
  </si>
  <si>
    <t>11.03.2023 16:59:49</t>
  </si>
  <si>
    <t>11.03.2023 09:18:09</t>
  </si>
  <si>
    <t>11.03.2023 12:00:34</t>
  </si>
  <si>
    <t>TR-2/7 45-72-L00007_956496194_956496194</t>
  </si>
  <si>
    <t>11.03.2023 13:50:18</t>
  </si>
  <si>
    <t>11.03.2023 15:31:16</t>
  </si>
  <si>
    <t>TİRE İM-DM-1 35-29-A00001_MAHMUTLAR L13_2312356</t>
  </si>
  <si>
    <t>11.03.2023 23:32:03</t>
  </si>
  <si>
    <t>ÖREN TR-2 35-27-L00217_A_56365616_56365616</t>
  </si>
  <si>
    <t>11.03.2023 01:40:28</t>
  </si>
  <si>
    <t>11.03.2023 05:23:34</t>
  </si>
  <si>
    <t>ULUKENT DM-3 35-28-M00003_DM-2(M-200) HARMANDALI M06_2312189</t>
  </si>
  <si>
    <t>AVDAL TR-1 45-71-M01588_B_56366895_56366895</t>
  </si>
  <si>
    <t>11.03.2023 16:28:47</t>
  </si>
  <si>
    <t>11.03.2023 20:05:05</t>
  </si>
  <si>
    <t>11.03.2023 22:24:00</t>
  </si>
  <si>
    <t>DM-3/19 35-19-M00019_6674360_56377660_56377660</t>
  </si>
  <si>
    <t>11.03.2023 13:24:51</t>
  </si>
  <si>
    <t>11.03.2023 15:09:05</t>
  </si>
  <si>
    <t>MENEMEN DM-6/TR-7 35-28-L00172_TR-39/TR-52 ÇIKIŞI L01_58181985</t>
  </si>
  <si>
    <t>11.03.2023 16:14:00</t>
  </si>
  <si>
    <t>11.03.2023 17:32:58</t>
  </si>
  <si>
    <t>11.03.2023 10:22:11</t>
  </si>
  <si>
    <t>11.03.2023 10:40:19</t>
  </si>
  <si>
    <t>11.03.2023 18:10:19</t>
  </si>
  <si>
    <t>11.03.2023 18:47:22</t>
  </si>
  <si>
    <t>TR-67 45-77-L00067_DAĞITIM TRAFOSU L06_72215697</t>
  </si>
  <si>
    <t>11.03.2023 09:43:23</t>
  </si>
  <si>
    <t>11.03.2023 14:12:47</t>
  </si>
  <si>
    <t>YUKARI AVDAN TR-1 45-82-M00241_45-82-M00241_2374094</t>
  </si>
  <si>
    <t>11.03.2023 10:44:51</t>
  </si>
  <si>
    <t>11.03.2023 11:32:39</t>
  </si>
  <si>
    <t>TR-48 35-26-M00048_TR-51/TR-52 M05_65929847</t>
  </si>
  <si>
    <t>11.03.2023 09:56:15</t>
  </si>
  <si>
    <t>11.03.2023 14:15:50</t>
  </si>
  <si>
    <t>TR-11/03 (BELEDİYE ŞANTİYE TR) 45-71-M00368_A_91035078_91035078</t>
  </si>
  <si>
    <t>11.03.2023 20:09:00</t>
  </si>
  <si>
    <t>12.03.2023 00:24:17</t>
  </si>
  <si>
    <t>SANAYİ SİTESİ TR-5 35-17-M00300_A A02_5761921</t>
  </si>
  <si>
    <t>11.03.2023 13:45:50</t>
  </si>
  <si>
    <t>11.03.2023 16:19:07</t>
  </si>
  <si>
    <t>SEFERİHİSAR İM 35-14-A00002_KÖYLER L09_72378346</t>
  </si>
  <si>
    <t>11.03.2023 19:05:32</t>
  </si>
  <si>
    <t>11.03.2023 20:42:49</t>
  </si>
  <si>
    <t>ALAŞEHİR PTT TRAFO 45-73-M00040_DAĞITIM TRAFOSU M03_66931465</t>
  </si>
  <si>
    <t>11.03.2023 11:11:14</t>
  </si>
  <si>
    <t>11.03.2023 12:08:45</t>
  </si>
  <si>
    <t>ÇEPNİDERE TR-1 45-83-L00222_45-83-L00222_2372850</t>
  </si>
  <si>
    <t>11.03.2023 11:24:28</t>
  </si>
  <si>
    <t>11.03.2023 13:01:03</t>
  </si>
  <si>
    <t>K-3452 35-08-K03452_35-08-K03452_42034069</t>
  </si>
  <si>
    <t>11.03.2023 09:01:45</t>
  </si>
  <si>
    <t>11.03.2023 12:00:10</t>
  </si>
  <si>
    <t>TOKMAKLI KÖK 45-86-M00047_HatBaşıAyırıcı_53135377 M05_53135377</t>
  </si>
  <si>
    <t>11.03.2023 17:13:33</t>
  </si>
  <si>
    <t>11.03.2023 17:14:32</t>
  </si>
  <si>
    <t>KURŞUNLU KÖK 45-78-L00232_BAHÇECİK-KARAAĞAÇ L02_65890635</t>
  </si>
  <si>
    <t>11.03.2023 17:11:32</t>
  </si>
  <si>
    <t>11.03.2023 17:35:26</t>
  </si>
  <si>
    <t>ÖREN TR-2 35-27-L00217_B_56365614_56365614</t>
  </si>
  <si>
    <t>11.03.2023 07:18:33</t>
  </si>
  <si>
    <t>11.03.2023 10:38:17</t>
  </si>
  <si>
    <t>ASARLIK TR-14 KÖK 35-28-M00168_ASARLIK TR-16(DM-1/5) M04_66531864</t>
  </si>
  <si>
    <t>11.03.2023 01:27:24</t>
  </si>
  <si>
    <t>11.03.2023 01:43:54</t>
  </si>
  <si>
    <t>SAİPALTI TR-1 35-21-L00101_A_90961111_90961111</t>
  </si>
  <si>
    <t>11.03.2023 15:39:34</t>
  </si>
  <si>
    <t>11.03.2023 19:33:13</t>
  </si>
  <si>
    <t>BAĞARASI TR-10 KÖK 35-23-M00179_ESKİİBAĞARASI M02_72143182</t>
  </si>
  <si>
    <t>11.03.2023 17:56:21</t>
  </si>
  <si>
    <t>11.03.2023 18:56:02</t>
  </si>
  <si>
    <t>KİBAR KÖYÜ TR-2 35-31-L00313_C_91233776_91233776</t>
  </si>
  <si>
    <t>11.03.2023 22:22:51</t>
  </si>
  <si>
    <t>12.03.2023 02:57:46</t>
  </si>
  <si>
    <t>BADEMLİ TR-5 35-30-L00102_B_56353293_56353293</t>
  </si>
  <si>
    <t>11.03.2023 09:28:33</t>
  </si>
  <si>
    <t>11.03.2023 16:55:18</t>
  </si>
  <si>
    <t>DM-20/13 (ÇAPRA KABİN) 45-71-M00272_DM-20/13 O-08 M02_84188572</t>
  </si>
  <si>
    <t>11.03.2023 12:20:46</t>
  </si>
  <si>
    <t>11.03.2023 14:15:17</t>
  </si>
  <si>
    <t>11.03.2023 13:29:17</t>
  </si>
  <si>
    <t>11.03.2023 17:31:44</t>
  </si>
  <si>
    <t>11.03.2023 13:28:27</t>
  </si>
  <si>
    <t>11.03.2023 14:31:03</t>
  </si>
  <si>
    <t>HANPAŞA AKYOL TR-1 45-72-M00186_A_56406230_56406230</t>
  </si>
  <si>
    <t>11.03.2023 17:49:30</t>
  </si>
  <si>
    <t>11.03.2023 21:47:34</t>
  </si>
  <si>
    <t>ASSTAR KÖK 45-73-M00134_KÖYLER ÇIKIŞ M02_66686397</t>
  </si>
  <si>
    <t>11.03.2023 09:14:51</t>
  </si>
  <si>
    <t>11.03.2023 14:22:58</t>
  </si>
  <si>
    <t>AŞAĞIÇOBANİSA KÖK 45-71-M00096_AŞAĞIÇOBANİSA TR-3 M06_2321776</t>
  </si>
  <si>
    <t>11.03.2023 13:44:22</t>
  </si>
  <si>
    <t>11.03.2023 15:38:39</t>
  </si>
  <si>
    <t>M-2615 35-01-M02615_C_56364721_56364721</t>
  </si>
  <si>
    <t>11.03.2023 12:52:23</t>
  </si>
  <si>
    <t>11.03.2023 15:01:03</t>
  </si>
  <si>
    <t>VİLLAKENT DM 35-28-M00381_KÖK-24(SEYREK) M03_66521695</t>
  </si>
  <si>
    <t>11.03.2023 14:03:16</t>
  </si>
  <si>
    <t>11.03.2023 15:44:57</t>
  </si>
  <si>
    <t>11.03.2023 11:46:44</t>
  </si>
  <si>
    <t>K-808 35-01-K00808_912244183_912244183</t>
  </si>
  <si>
    <t>11.03.2023 18:37:58</t>
  </si>
  <si>
    <t>11.03.2023 19:59:02</t>
  </si>
  <si>
    <t>SART TR-14 45-78-M00170_C_91306352_91306352</t>
  </si>
  <si>
    <t>11.03.2023 17:58:33</t>
  </si>
  <si>
    <t>11.03.2023 19:39:44</t>
  </si>
  <si>
    <t>MENEMEN TR-3 35-28-L00003_MENEMEN TR-2 L03_66509034</t>
  </si>
  <si>
    <t>11.03.2023 10:41:30</t>
  </si>
  <si>
    <t>11.03.2023 12:45:25</t>
  </si>
  <si>
    <t>L-316 YALIKENT 35-18-L00316_35-18-L00316_2351311</t>
  </si>
  <si>
    <t>11.03.2023 21:30:16</t>
  </si>
  <si>
    <t>11.03.2023 21:58:12</t>
  </si>
  <si>
    <t>11.03.2023 12:31:44</t>
  </si>
  <si>
    <t>11.03.2023 13:24:20</t>
  </si>
  <si>
    <t>BAŞIBÜYÜK KÖK 45-77-L00158_BALIBEY ÇIKIŞ L06_61353348</t>
  </si>
  <si>
    <t>11.03.2023 12:51:46</t>
  </si>
  <si>
    <t>11.03.2023 12:53:46</t>
  </si>
  <si>
    <t>11.03.2023 12:35:57</t>
  </si>
  <si>
    <t>11.03.2023 18:54:12</t>
  </si>
  <si>
    <t>11.03.2023 13:36:25</t>
  </si>
  <si>
    <t>11.03.2023 15:41:47</t>
  </si>
  <si>
    <t>BERGAMA İM-2 35-16-A00002_KÖYLER(ÇAMKÖY) L12_2311755</t>
  </si>
  <si>
    <t>11.03.2023 15:23:51</t>
  </si>
  <si>
    <t>11.03.2023 23:05:48</t>
  </si>
  <si>
    <t>YAĞCILAR TR-1 35-32-L00134_DIREK TIPI TRAFO HUCRESI H01_2124747</t>
  </si>
  <si>
    <t>11.03.2023 05:18:53</t>
  </si>
  <si>
    <t>K-1395 35-08-K01395_97627727_97627727</t>
  </si>
  <si>
    <t>11.03.2023 14:45:29</t>
  </si>
  <si>
    <t>11.03.2023 17:20:00</t>
  </si>
  <si>
    <t>AVDAN TR-2 45-82-M00232_A_91030160_91030160</t>
  </si>
  <si>
    <t>11.03.2023 12:18:08</t>
  </si>
  <si>
    <t>11.03.2023 14:09:38</t>
  </si>
  <si>
    <t>K-1678 35-08-K01678_35-08-K01678_42032926</t>
  </si>
  <si>
    <t>11.03.2023 09:31:06</t>
  </si>
  <si>
    <t>11.03.2023 16:10:07</t>
  </si>
  <si>
    <t>M-147 SAKIZLIKOY 35-18-M00147_C c1_5957196</t>
  </si>
  <si>
    <t>Yabani Hayvan Teması</t>
  </si>
  <si>
    <t>11.03.2023 20:50:08</t>
  </si>
  <si>
    <t>12.03.2023 00:07:20</t>
  </si>
  <si>
    <t>ESKİ FOÇA İM 35-23-A00001_FOTAŞ-2 M02_2050292</t>
  </si>
  <si>
    <t>11.03.2023 12:32:32</t>
  </si>
  <si>
    <t>11.03.2023 13:27:09</t>
  </si>
  <si>
    <t>K-1004 35-03-K01004_A A02b_83818489</t>
  </si>
  <si>
    <t>11.03.2023 16:05:59</t>
  </si>
  <si>
    <t>11.03.2023 17:45:40</t>
  </si>
  <si>
    <t>K-577 35-01-K00577_D_56375605_56375605</t>
  </si>
  <si>
    <t>11.03.2023 20:19:07</t>
  </si>
  <si>
    <t>11.03.2023 22:40:41</t>
  </si>
  <si>
    <t>AKHİSAR İM 45-72-A00001_TR-B L10_2058301</t>
  </si>
  <si>
    <t>11.03.2023 14:27:23</t>
  </si>
  <si>
    <t>11.03.2023 14:43:23</t>
  </si>
  <si>
    <t>BAĞYOLU TR-2 45-71-M01599_B_56366867_56366867</t>
  </si>
  <si>
    <t>11.03.2023 15:10:55</t>
  </si>
  <si>
    <t>11.03.2023 18:38:06</t>
  </si>
  <si>
    <t>11.03.2023 11:37:31</t>
  </si>
  <si>
    <t>11.03.2023 17:29:55</t>
  </si>
  <si>
    <t>11.03.2023 02:55:12</t>
  </si>
  <si>
    <t>11.03.2023 03:20:13</t>
  </si>
  <si>
    <t>AKÇAPINAR KÖK 45-83-L00131_HatBaşıAyırıcı_53137226 L02_53137226</t>
  </si>
  <si>
    <t>11.03.2023 20:54:03</t>
  </si>
  <si>
    <t>11.03.2023 22:50:33</t>
  </si>
  <si>
    <t>DERBENT ALTI TST KÖK 45-83-M00127_DERBENT TARIMSAL SULAMA M04_72202044</t>
  </si>
  <si>
    <t>11.03.2023 16:13:12</t>
  </si>
  <si>
    <t>11.03.2023 21:43:00</t>
  </si>
  <si>
    <t>L-113 OVACIK 35-18-L00113_B_91227893_91227893</t>
  </si>
  <si>
    <t>11.03.2023 17:52:36</t>
  </si>
  <si>
    <t>11.03.2023 20:35:47</t>
  </si>
  <si>
    <t>L-357 EGEM SAHİL SİT. 35-18-L00357_35-18-L00357_2357012</t>
  </si>
  <si>
    <t>11.03.2023 07:52:06</t>
  </si>
  <si>
    <t>11.03.2023 09:09:56</t>
  </si>
  <si>
    <t>SİVRİCE TR-1 45-83-L00422_A_75333997_75333997</t>
  </si>
  <si>
    <t>11.03.2023 15:13:36</t>
  </si>
  <si>
    <t>11.03.2023 19:34:43</t>
  </si>
  <si>
    <t>KAYMAKÇI İM 35-15-A00004_HatBaşıAyırıcı_66323018 L07_66323018</t>
  </si>
  <si>
    <t>11.03.2023 15:33:48</t>
  </si>
  <si>
    <t>TEPECİK KÖPRÜ DM 35-14-M00332_KARAKAYALAR DM M16_49833794</t>
  </si>
  <si>
    <t>11.03.2023 11:07:26</t>
  </si>
  <si>
    <t>11.03.2023 13:29:21</t>
  </si>
  <si>
    <t>HARMANDALI DM-2 (M-200) 35-09-M00200_DM-2/1 (M-201) M07_45385840</t>
  </si>
  <si>
    <t>DİKİLİ İM 35-30-A00001_ALTINOVA-2 M15_72356811</t>
  </si>
  <si>
    <t>11.03.2023 11:23:20</t>
  </si>
  <si>
    <t>11.03.2023 11:31:20</t>
  </si>
  <si>
    <t>MECİDİYE TR-1 KÖK 45-72-L00078_GÖKÇEKÖY (KÖYLER ÇIKIŞI) L010_66560899</t>
  </si>
  <si>
    <t>11.03.2023 19:58:30</t>
  </si>
  <si>
    <t>KARABURUN TR-4 35-21-L00145_C_56353962_56353962</t>
  </si>
  <si>
    <t>11.03.2023 14:15:02</t>
  </si>
  <si>
    <t>11.03.2023 16:12:47</t>
  </si>
  <si>
    <t>ÇANDARLI TR-2 35-30-M00002_TR-3 M02_91794879</t>
  </si>
  <si>
    <t>11.03.2023 12:40:00</t>
  </si>
  <si>
    <t>11.03.2023 14:36:39</t>
  </si>
  <si>
    <t>L-236 35-18-L00236_35-18-L00236_2376188</t>
  </si>
  <si>
    <t>11.03.2023 22:25:07</t>
  </si>
  <si>
    <t>12.03.2023 03:42:20</t>
  </si>
  <si>
    <t>BARAJ KÖK 35-17-M00461_ÇITAK M04_2122886</t>
  </si>
  <si>
    <t>11.03.2023 13:24:45</t>
  </si>
  <si>
    <t>11.03.2023 14:04:57</t>
  </si>
  <si>
    <t>K-106 35-01-K00106_911740532_911740532</t>
  </si>
  <si>
    <t>11.03.2023 11:21:43</t>
  </si>
  <si>
    <t>11.03.2023 14:21:16</t>
  </si>
  <si>
    <t>L-316 YALIKENT 35-18-L00316_8483156_56356838_56356838</t>
  </si>
  <si>
    <t>11.03.2023 14:49:50</t>
  </si>
  <si>
    <t>ALAŞEHİR TR-9 45-73-M00009_A_56404651_56404651</t>
  </si>
  <si>
    <t>11.03.2023 10:50:08</t>
  </si>
  <si>
    <t>11.03.2023 15:05:33</t>
  </si>
  <si>
    <t>M-2088 35-09-M02088_M-250 M04_75653674</t>
  </si>
  <si>
    <t>11.03.2023 13:59:25</t>
  </si>
  <si>
    <t>TR-77 ÇEŞMEALTI KÖK 35-19-M00077__78917799_78917799</t>
  </si>
  <si>
    <t>11.03.2023 00:17:45</t>
  </si>
  <si>
    <t>11.03.2023 02:42:53</t>
  </si>
  <si>
    <t>K-1357 35-07-K01357_954767456_954767456</t>
  </si>
  <si>
    <t>11.03.2023 23:06:24</t>
  </si>
  <si>
    <t>12.03.2023 00:24:47</t>
  </si>
  <si>
    <t>PINARLI TR-12 35-20-M00089__72731366_72731366</t>
  </si>
  <si>
    <t>11.03.2023 17:28:56</t>
  </si>
  <si>
    <t>11.03.2023 18:45:18</t>
  </si>
  <si>
    <t>KAYACIK KÖK 45-75-M00065_SARIALİLER M03_84267109</t>
  </si>
  <si>
    <t>11.03.2023 06:17:53</t>
  </si>
  <si>
    <t>11.03.2023 14:17:24</t>
  </si>
  <si>
    <t>11.03.2023 15:21:19</t>
  </si>
  <si>
    <t>11.03.2023 17:51:44</t>
  </si>
  <si>
    <t>11.03.2023 21:07:58</t>
  </si>
  <si>
    <t>VİKİNG TM 35-17-A00007_VİKİNG KÖYLER R08_2314259</t>
  </si>
  <si>
    <t>11.03.2023 11:54:12</t>
  </si>
  <si>
    <t>11.03.2023 15:33:32</t>
  </si>
  <si>
    <t>HATAY TM 35-01-A00009_HATAY-12 K19_2057753</t>
  </si>
  <si>
    <t>11.03.2023 09:01:43</t>
  </si>
  <si>
    <t>11.03.2023 10:40:50</t>
  </si>
  <si>
    <t>DM-2 / 27 35-26-M01517_DM-2 M01_77103467</t>
  </si>
  <si>
    <t>11.03.2023 08:31:40</t>
  </si>
  <si>
    <t>11.03.2023 14:07:12</t>
  </si>
  <si>
    <t>KULAKSIZLAR KÖK 45-72-L00839_SIRÇALI L04_66574896</t>
  </si>
  <si>
    <t>11.03.2023 15:51:23</t>
  </si>
  <si>
    <t>11.03.2023 18:00:41</t>
  </si>
  <si>
    <t>SELÇİKLİ KARAPINAR TR-1 45-72-L00161_A_56390554_56390554</t>
  </si>
  <si>
    <t>11.03.2023 16:08:15</t>
  </si>
  <si>
    <t>11.03.2023 19:23:31</t>
  </si>
  <si>
    <t>BOĞAZİÇİ İM 35-01-A00001_SANAYİ K19_2307516</t>
  </si>
  <si>
    <t>11.03.2023 02:20:00</t>
  </si>
  <si>
    <t>11.03.2023 02:37:40</t>
  </si>
  <si>
    <t>GÜMÜLDÜR DM 35-25-M00100_BARAJ M01_2309330</t>
  </si>
  <si>
    <t>11.03.2023 17:07:02</t>
  </si>
  <si>
    <t>11.03.2023 18:21:26</t>
  </si>
  <si>
    <t>SİYEKLİ KÖK 45-71-M00185_DAĞYENİCE M07_72256926</t>
  </si>
  <si>
    <t>11.03.2023 08:28:55</t>
  </si>
  <si>
    <t>11.03.2023 08:52:00</t>
  </si>
  <si>
    <t>YAKAKÖY KÖK 45-75-M00067_BOYALI M03_2092141</t>
  </si>
  <si>
    <t>11.03.2023 15:01:15</t>
  </si>
  <si>
    <t>11.03.2023 15:51:03</t>
  </si>
  <si>
    <t>ÇALTI TR-1 35-28-M00261_A_56375379_56375379</t>
  </si>
  <si>
    <t>11.03.2023 16:37:44</t>
  </si>
  <si>
    <t>11.03.2023 23:57:03</t>
  </si>
  <si>
    <t>11.03.2023 20:59:06</t>
  </si>
  <si>
    <t>11.03.2023 21:11:42</t>
  </si>
  <si>
    <t>MURADİYE DM 45-71-M00006_ÜÇPINAR DM M02_2322412</t>
  </si>
  <si>
    <t>11.03.2023 11:40:25</t>
  </si>
  <si>
    <t>11.03.2023 14:31:47</t>
  </si>
  <si>
    <t>BADINCA TR-2 45-73-M00374_A_91121049_91121049</t>
  </si>
  <si>
    <t>11.03.2023 18:41:05</t>
  </si>
  <si>
    <t>11.03.2023 22:53:14</t>
  </si>
  <si>
    <t>11.03.2023 23:09:10</t>
  </si>
  <si>
    <t>12.03.2023 02:00:20</t>
  </si>
  <si>
    <t>L-300 DM 35-18-L00300_L-454 L10_2329803</t>
  </si>
  <si>
    <t>11.03.2023 14:04:30</t>
  </si>
  <si>
    <t>11.03.2023 19:05:19</t>
  </si>
  <si>
    <t>11.03.2023 11:38:53</t>
  </si>
  <si>
    <t>11.03.2023 11:49:24</t>
  </si>
  <si>
    <t>DM-25/17 45-71-M00049_TR-1/45 M04_61319617</t>
  </si>
  <si>
    <t>11.03.2023 14:38:55</t>
  </si>
  <si>
    <t>L-50 YENİDOĞAKENT SİTESİ 35-18-L00050_ L02_2323924</t>
  </si>
  <si>
    <t>11.03.2023 16:19:47</t>
  </si>
  <si>
    <t>MENEMEN TR-14 35-28-L00014_B_56364788_56364788</t>
  </si>
  <si>
    <t>11.03.2023 10:53:48</t>
  </si>
  <si>
    <t>11.03.2023 18:50:43</t>
  </si>
  <si>
    <t>L-335 35-18-L00335_L-512 L-513 L02_2086126</t>
  </si>
  <si>
    <t>11.03.2023 08:46:55</t>
  </si>
  <si>
    <t>11.03.2023 12:41:52</t>
  </si>
  <si>
    <t>BERGAMA TM 35-16-A00004_PAŞAKÖY M21_88471043</t>
  </si>
  <si>
    <t>11.03.2023 21:25:37</t>
  </si>
  <si>
    <t>11.03.2023 21:50:25</t>
  </si>
  <si>
    <t>EŞEKÇİ TR-1 35-29-L00764__72410938_72410938</t>
  </si>
  <si>
    <t>11.03.2023 16:15:41</t>
  </si>
  <si>
    <t>11.03.2023 18:50:07</t>
  </si>
  <si>
    <t>YENİ ŞAKRAN TR-10 35-17-M00210_A_91356510_91356510</t>
  </si>
  <si>
    <t>01.03.2023 02:03:35</t>
  </si>
  <si>
    <t>01.03.2023 03:26:13</t>
  </si>
  <si>
    <t>M-639 OLDURUK KÖK 35-03-M00639_M-738  ( GÖLET) M02_42868422</t>
  </si>
  <si>
    <t>01.03.2023 03:01:03</t>
  </si>
  <si>
    <t>01.03.2023 03:02:25</t>
  </si>
  <si>
    <t>KARABURUN TR-1/15 35-21-L00019_50121031_56357536_56357536</t>
  </si>
  <si>
    <t>01.03.2023 05:22:59</t>
  </si>
  <si>
    <t>01.03.2023 06:25:16</t>
  </si>
  <si>
    <t>TR-1 (DM-5/1) 35-19-M00001_50005173_56370757_56370757</t>
  </si>
  <si>
    <t>01.03.2023 08:09:45</t>
  </si>
  <si>
    <t>01.03.2023 13:38:41</t>
  </si>
  <si>
    <t>BACAKLAR TR-1 45-81-M00095_A_56388887_56388887</t>
  </si>
  <si>
    <t>01.03.2023 08:08:30</t>
  </si>
  <si>
    <t>01.03.2023 10:42:24</t>
  </si>
  <si>
    <t>01.03.2023 08:12:15</t>
  </si>
  <si>
    <t>01.03.2023 12:33:26</t>
  </si>
  <si>
    <t>BİRGİ KÖK 35-19-M00041_KÖYLER M03_72152106</t>
  </si>
  <si>
    <t>01.03.2023 08:20:34</t>
  </si>
  <si>
    <t>01.03.2023 09:34:56</t>
  </si>
  <si>
    <t>ÇANDARLI TATİL KÖYÜ KÖK-12 35-30-M00087_ASNUR-OLGU M01_2334668</t>
  </si>
  <si>
    <t>01.03.2023 08:18:15</t>
  </si>
  <si>
    <t>01.03.2023 09:46:56</t>
  </si>
  <si>
    <t>ÖZGÖRKEY KÖK 35-26-M00256_ÇAPAK M07_65969695</t>
  </si>
  <si>
    <t>01.03.2023 08:21:57</t>
  </si>
  <si>
    <t>01.03.2023 08:54:08</t>
  </si>
  <si>
    <t>GÜLBAHÇE İM 35-19-A00006_GÜLBAHÇE L02_72213962</t>
  </si>
  <si>
    <t>01.03.2023 08:31:05</t>
  </si>
  <si>
    <t>01.03.2023 08:46:53</t>
  </si>
  <si>
    <t>01.03.2023 08:30:34</t>
  </si>
  <si>
    <t>01.03.2023 08:47:56</t>
  </si>
  <si>
    <t>KALEMOĞLU KÖK 45-75-M00069_HatBaşıAyırıcı_53135686 M03_53135686</t>
  </si>
  <si>
    <t>01.03.2023 08:40:49</t>
  </si>
  <si>
    <t>01.03.2023 10:21:52</t>
  </si>
  <si>
    <t>DM-2/7 (UYGUR SOKAK) 45-71-M00144_953190985_953190985</t>
  </si>
  <si>
    <t>01.03.2023 08:57:34</t>
  </si>
  <si>
    <t>01.03.2023 09:59:52</t>
  </si>
  <si>
    <t>GÜLBAHÇE TR-10 35-19-L00249_DIREK TIPI TRAFO HUCRESI H01_2058573</t>
  </si>
  <si>
    <t>01.03.2023 08:58:43</t>
  </si>
  <si>
    <t>01.03.2023 10:44:56</t>
  </si>
  <si>
    <t>BEYDERE KÖK 45-71-M00128_ESKİ KARAAĞAÇLI M07_50217162</t>
  </si>
  <si>
    <t>01.03.2023 08:59:29</t>
  </si>
  <si>
    <t>01.03.2023 16:36:00</t>
  </si>
  <si>
    <t>K-3476 35-07-K03476_35-07-K03476_48248499</t>
  </si>
  <si>
    <t>01.03.2023 08:57:18</t>
  </si>
  <si>
    <t>01.03.2023 12:58:28</t>
  </si>
  <si>
    <t>SAĞLIKÇILAR DM 35-18-L00544_ALTINYUNUS DM L01_2094908</t>
  </si>
  <si>
    <t>01.03.2023 09:00:29</t>
  </si>
  <si>
    <t>01.03.2023 09:34:17</t>
  </si>
  <si>
    <t>01.03.2023 09:06:08</t>
  </si>
  <si>
    <t>01.03.2023 09:42:26</t>
  </si>
  <si>
    <t>MENEMEN TR-63 (DM-3/17) 35-28-M00737_953375972_953375972</t>
  </si>
  <si>
    <t>01.03.2023 09:02:51</t>
  </si>
  <si>
    <t>01.03.2023 10:16:17</t>
  </si>
  <si>
    <t>BULGURCA TR-1 35-22-M00252_95001353128_95001353128</t>
  </si>
  <si>
    <t>01.03.2023 09:02:02</t>
  </si>
  <si>
    <t>01.03.2023 11:40:57</t>
  </si>
  <si>
    <t>01.03.2023 08:54:07</t>
  </si>
  <si>
    <t>01.03.2023 18:09:17</t>
  </si>
  <si>
    <t>BELEVİ TR-5 35-13-L00064_A_56380283_56380283</t>
  </si>
  <si>
    <t>01.03.2023 09:11:28</t>
  </si>
  <si>
    <t>01.03.2023 17:50:13</t>
  </si>
  <si>
    <t>K-907 35-04-K00907_K_56366391_56366391</t>
  </si>
  <si>
    <t>01.03.2023 09:16:00</t>
  </si>
  <si>
    <t>01.03.2023 09:58:11</t>
  </si>
  <si>
    <t>AKALAN TR-1 35-27-M00433_C_56404116_56404116</t>
  </si>
  <si>
    <t>01.03.2023 09:26:23</t>
  </si>
  <si>
    <t>01.03.2023 09:59:01</t>
  </si>
  <si>
    <t>M-1061 35-02-M01061_95000641558_95000641558</t>
  </si>
  <si>
    <t>01.03.2023 09:20:02</t>
  </si>
  <si>
    <t>01.03.2023 10:16:09</t>
  </si>
  <si>
    <t>KİRAZ TR-1 45-82-M00187_A_56387854_56387854</t>
  </si>
  <si>
    <t>01.03.2023 09:31:43</t>
  </si>
  <si>
    <t>01.03.2023 11:37:00</t>
  </si>
  <si>
    <t>HALİLLER KÖK 35-31-L00228_SIRIMLI L011_72238625</t>
  </si>
  <si>
    <t>01.03.2023 09:38:00</t>
  </si>
  <si>
    <t>01.03.2023 12:54:24</t>
  </si>
  <si>
    <t>DM-14/3 45-71-M00387_953197066_953197066</t>
  </si>
  <si>
    <t>01.03.2023 09:44:12</t>
  </si>
  <si>
    <t>01.03.2023 10:36:53</t>
  </si>
  <si>
    <t>ZEYTİNOVA TR-5 35-20-L00312_35-20-L00312_2359278</t>
  </si>
  <si>
    <t>01.03.2023 09:47:16</t>
  </si>
  <si>
    <t>01.03.2023 10:26:00</t>
  </si>
  <si>
    <t>K-2308 35-01-K02308_E_56369040_56369040</t>
  </si>
  <si>
    <t>01.03.2023 09:46:38</t>
  </si>
  <si>
    <t>01.03.2023 11:24:55</t>
  </si>
  <si>
    <t>K-4530 35-01-K04530_B B2_5902163</t>
  </si>
  <si>
    <t>01.03.2023 10:00:17</t>
  </si>
  <si>
    <t>01.03.2023 10:37:13</t>
  </si>
  <si>
    <t>KAYMAKÇI TR-35 35-15-L00229_B_56361592_56361592</t>
  </si>
  <si>
    <t>01.03.2023 09:41:47</t>
  </si>
  <si>
    <t>01.03.2023 17:53:10</t>
  </si>
  <si>
    <t>TR-22 35-13-L00022_DIREK TIPI TRAFO HUCRESI H01_2052194</t>
  </si>
  <si>
    <t>01.03.2023 10:03:54</t>
  </si>
  <si>
    <t>01.03.2023 16:43:00</t>
  </si>
  <si>
    <t>OKLUİSA KÖK 45-81-M00046_ESKİN GRUP M03_71994399</t>
  </si>
  <si>
    <t>01.03.2023 10:02:00</t>
  </si>
  <si>
    <t>01.03.2023 10:32:00</t>
  </si>
  <si>
    <t>BERGAMA İM-2 35-16-A00002_HatBaşıAyırıcı_53140779 L12_53140779</t>
  </si>
  <si>
    <t>01.03.2023 10:03:51</t>
  </si>
  <si>
    <t>01.03.2023 12:14:55</t>
  </si>
  <si>
    <t>L-37 YAT LİMANI 35-14-L00037_DAĞITIM TRAFO L-37 YAT LİMANI L03_72206372</t>
  </si>
  <si>
    <t>01.03.2023 09:56:58</t>
  </si>
  <si>
    <t>01.03.2023 15:59:17</t>
  </si>
  <si>
    <t>01.03.2023 14:07:37</t>
  </si>
  <si>
    <t>L-455 35-18-L00455_95000014957_95000014957</t>
  </si>
  <si>
    <t>01.03.2023 10:05:45</t>
  </si>
  <si>
    <t>01.03.2023 10:58:16</t>
  </si>
  <si>
    <t>L-401 ALTINYUNUS DM 35-18-L00401_SAĞLIKÇILAR L-477 L15_2326016</t>
  </si>
  <si>
    <t>01.03.2023 09:57:36</t>
  </si>
  <si>
    <t>01.03.2023 12:10:20</t>
  </si>
  <si>
    <t>TR-142 YAĞCILAR KÖK 35-19-M00142_YAĞCILAR M01_72114553</t>
  </si>
  <si>
    <t>01.03.2023 10:08:01</t>
  </si>
  <si>
    <t>01.03.2023 13:23:38</t>
  </si>
  <si>
    <t>K-4378 35-03-K04378_A_56362554_56362554</t>
  </si>
  <si>
    <t>01.03.2023 10:13:34</t>
  </si>
  <si>
    <t>01.03.2023 12:23:45</t>
  </si>
  <si>
    <t>ULUDERBENT TR-7 45-73-M00540_945652973_945652973</t>
  </si>
  <si>
    <t>01.03.2023 10:11:04</t>
  </si>
  <si>
    <t>01.03.2023 10:58:09</t>
  </si>
  <si>
    <t>K-4741 35-07-K04741_913331526_913331526</t>
  </si>
  <si>
    <t>01.03.2023 10:11:23</t>
  </si>
  <si>
    <t>01.03.2023 13:44:03</t>
  </si>
  <si>
    <t>01.03.2023 10:14:28</t>
  </si>
  <si>
    <t>01.03.2023 16:04:26</t>
  </si>
  <si>
    <t>KARAKOVA KÖK 35-15-L01205_KARAKOVA DM M02_85269009</t>
  </si>
  <si>
    <t>01.03.2023 10:20:46</t>
  </si>
  <si>
    <t>01.03.2023 19:01:42</t>
  </si>
  <si>
    <t>TEKKE EYÜP YAVUZ GRB. TR-6 35-15-L00128_B_56368302_56368302</t>
  </si>
  <si>
    <t>01.03.2023 10:17:57</t>
  </si>
  <si>
    <t>01.03.2023 15:28:31</t>
  </si>
  <si>
    <t>BAĞLICA TR-4 45-79-M00289_B_56386009_56386009</t>
  </si>
  <si>
    <t>01.03.2023 10:13:09</t>
  </si>
  <si>
    <t>01.03.2023 15:25:40</t>
  </si>
  <si>
    <t>HALİTPAŞA TR-9 45-80-M00080_45-80-M00080_2351036</t>
  </si>
  <si>
    <t>01.03.2023 10:25:31</t>
  </si>
  <si>
    <t>01.03.2023 10:50:16</t>
  </si>
  <si>
    <t>PAZARKÖY TR-1 45-78-L00699_953285599_953285599</t>
  </si>
  <si>
    <t>01.03.2023 10:20:54</t>
  </si>
  <si>
    <t>01.03.2023 11:51:48</t>
  </si>
  <si>
    <t>K-1067 35-04-K01067_A_56364916_56364916</t>
  </si>
  <si>
    <t>01.03.2023 10:03:30</t>
  </si>
  <si>
    <t>01.03.2023 11:52:03</t>
  </si>
  <si>
    <t>BAĞARASI TR-12 35-23-M00181_95002404639_95002404639</t>
  </si>
  <si>
    <t>01.03.2023 10:24:51</t>
  </si>
  <si>
    <t>01.03.2023 17:12:52</t>
  </si>
  <si>
    <t>DİNDARLI KÖK TR-3 KAKLIK 45-79-M00395_HatBaşıAyırıcı_72341744 M04_72341744</t>
  </si>
  <si>
    <t>01.03.2023 10:36:22</t>
  </si>
  <si>
    <t>01.03.2023 13:17:12</t>
  </si>
  <si>
    <t>HELVACI TR-3 35-17-M00363_950301132_950301132</t>
  </si>
  <si>
    <t>01.03.2023 10:27:27</t>
  </si>
  <si>
    <t>01.03.2023 11:20:31</t>
  </si>
  <si>
    <t>01.03.2023 11:12:31</t>
  </si>
  <si>
    <t>L-377 35-18-L00377_9336759 b1_5948894</t>
  </si>
  <si>
    <t>01.03.2023 10:45:55</t>
  </si>
  <si>
    <t>01.03.2023 13:42:28</t>
  </si>
  <si>
    <t>K-732 35-01-K00732_910335636_910335636</t>
  </si>
  <si>
    <t>01.03.2023 10:49:33</t>
  </si>
  <si>
    <t>01.03.2023 12:18:21</t>
  </si>
  <si>
    <t>K-2377 35-08-K02377_35-08-K02377_41984556</t>
  </si>
  <si>
    <t>01.03.2023 10:45:01</t>
  </si>
  <si>
    <t>01.03.2023 11:08:53</t>
  </si>
  <si>
    <t>L-455 35-18-L00455_8634223_56372191_56372191</t>
  </si>
  <si>
    <t>01.03.2023 11:42:25</t>
  </si>
  <si>
    <t>K-1892 35-07-K01892_A_56379000_56379000</t>
  </si>
  <si>
    <t>01.03.2023 10:55:18</t>
  </si>
  <si>
    <t>01.03.2023 14:00:14</t>
  </si>
  <si>
    <t>MENEMEN TR-63 (DM-3/17) 35-28-M00737_953375592_953375592</t>
  </si>
  <si>
    <t>01.03.2023 10:58:37</t>
  </si>
  <si>
    <t>01.03.2023 11:44:19</t>
  </si>
  <si>
    <t>01.03.2023 11:02:12</t>
  </si>
  <si>
    <t>01.03.2023 16:06:13</t>
  </si>
  <si>
    <t>ESKİ FOÇA İM 35-23-A00001_FOTAŞ-1 M07_2308535</t>
  </si>
  <si>
    <t>01.03.2023 11:00:11</t>
  </si>
  <si>
    <t>01.03.2023 16:05:17</t>
  </si>
  <si>
    <t>HELVACI TR-3 35-17-M00363_B_91198042_91198042</t>
  </si>
  <si>
    <t>01.03.2023 11:46:43</t>
  </si>
  <si>
    <t>ÇANDARLI TR-15 (SANAYİ) 35-30-M00015_D_56366883_56366883</t>
  </si>
  <si>
    <t>01.03.2023 11:23:52</t>
  </si>
  <si>
    <t>01.03.2023 13:01:23</t>
  </si>
  <si>
    <t>L-491 35-18-L00491_966473579_966473579</t>
  </si>
  <si>
    <t>01.03.2023 11:24:16</t>
  </si>
  <si>
    <t>01.03.2023 15:50:59</t>
  </si>
  <si>
    <t>K-4363 35-02-K04363_DIREK TIPI TRAFO HUCRESI H01_2041016</t>
  </si>
  <si>
    <t>01.03.2023 11:31:00</t>
  </si>
  <si>
    <t>01.03.2023 13:20:17</t>
  </si>
  <si>
    <t>HAKKI YEŞİLTEPE SULAMA GRUBU 35-29-M00392_B_56399043_56399043</t>
  </si>
  <si>
    <t>01.03.2023 11:31:16</t>
  </si>
  <si>
    <t>01.03.2023 12:23:51</t>
  </si>
  <si>
    <t>GÜNEŞLİ KÖK 45-75-M00056_GÖRDES GİRİŞ M04_67577852</t>
  </si>
  <si>
    <t>01.03.2023 11:07:49</t>
  </si>
  <si>
    <t>01.03.2023 12:36:54</t>
  </si>
  <si>
    <t>M-1638 35-01-M01638_R_56362651_56362651</t>
  </si>
  <si>
    <t>01.03.2023 11:32:56</t>
  </si>
  <si>
    <t>01.03.2023 12:07:12</t>
  </si>
  <si>
    <t>YEŞİLOVA KÖK 45-78-M01393_YEŞİLOVA TARIMSAL M03_83810706</t>
  </si>
  <si>
    <t>01.03.2023 11:49:25</t>
  </si>
  <si>
    <t>01.03.2023 12:04:20</t>
  </si>
  <si>
    <t>ÇİFTÇİİBRAHİM CAMİ MAH.TR-1 45-77-M00098_945513043_945513043</t>
  </si>
  <si>
    <t>01.03.2023 11:47:21</t>
  </si>
  <si>
    <t>01.03.2023 15:12:17</t>
  </si>
  <si>
    <t>M-2706 35-02-M02706_ M-2707 M03_65014007</t>
  </si>
  <si>
    <t>01.03.2023 10:06:46</t>
  </si>
  <si>
    <t>01.03.2023 18:02:00</t>
  </si>
  <si>
    <t>ALÇUK TM 35-17-A00001_MENEMEN-1 M30_2307955</t>
  </si>
  <si>
    <t>01.03.2023 11:58:46</t>
  </si>
  <si>
    <t>01.03.2023 12:03:06</t>
  </si>
  <si>
    <t>M-2655 35-01-M02655_M-2656 M03_60780061</t>
  </si>
  <si>
    <t>01.03.2023 12:00:24</t>
  </si>
  <si>
    <t>01.03.2023 13:09:32</t>
  </si>
  <si>
    <t>ÇİLE DM 35-22-M00086_ÇAKALTEPE M04_50064042</t>
  </si>
  <si>
    <t>01.03.2023 12:00:56</t>
  </si>
  <si>
    <t>01.03.2023 12:39:38</t>
  </si>
  <si>
    <t>HARMANDALI KÖK 45-71-M00061_HatBaşıAyırıcı_53135195 M02_53135195</t>
  </si>
  <si>
    <t>01.03.2023 12:02:37</t>
  </si>
  <si>
    <t>01.03.2023 14:15:58</t>
  </si>
  <si>
    <t>01.03.2023 12:05:51</t>
  </si>
  <si>
    <t>TR-68 45-77-L00068_A_56403892_56403892</t>
  </si>
  <si>
    <t>01.03.2023 12:05:32</t>
  </si>
  <si>
    <t>01.03.2023 13:21:18</t>
  </si>
  <si>
    <t>01.03.2023 12:03:54</t>
  </si>
  <si>
    <t>01.03.2023 20:58:04</t>
  </si>
  <si>
    <t>GÜZELBAHÇE İM 35-10-A00001_ZEYTİNALANI M03_77678566</t>
  </si>
  <si>
    <t>01.03.2023 12:14:45</t>
  </si>
  <si>
    <t>01.03.2023 12:16:53</t>
  </si>
  <si>
    <t>TR-150 35-16-L00150_35-16-L00150_72038488</t>
  </si>
  <si>
    <t>01.03.2023 12:14:21</t>
  </si>
  <si>
    <t>01.03.2023 13:42:06</t>
  </si>
  <si>
    <t>ÖRENCİK TR-5 45-73-M00555_D_56401407_56401407</t>
  </si>
  <si>
    <t>01.03.2023 12:15:52</t>
  </si>
  <si>
    <t>01.03.2023 14:10:00</t>
  </si>
  <si>
    <t>TR-1/67-A 45-72-M00581_A_91445680_91445680</t>
  </si>
  <si>
    <t>01.03.2023 12:18:46</t>
  </si>
  <si>
    <t>01.03.2023 14:30:26</t>
  </si>
  <si>
    <t>METAL İŞLERİ TR-4 35-22-M00104_35-22-M00104_72108514</t>
  </si>
  <si>
    <t>01.03.2023 12:23:49</t>
  </si>
  <si>
    <t>01.03.2023 13:11:41</t>
  </si>
  <si>
    <t>K-2745 35-03-K02745_910161261_910161261</t>
  </si>
  <si>
    <t>01.03.2023 12:23:58</t>
  </si>
  <si>
    <t>01.03.2023 14:50:26</t>
  </si>
  <si>
    <t>ÖZPINAR TR-3 45-79-M00546_945563298_945563298</t>
  </si>
  <si>
    <t>01.03.2023 12:25:25</t>
  </si>
  <si>
    <t>01.03.2023 15:46:33</t>
  </si>
  <si>
    <t>TR-86 35-19-L00086_95000123569_95000123569</t>
  </si>
  <si>
    <t>01.03.2023 12:26:35</t>
  </si>
  <si>
    <t>01.03.2023 14:57:06</t>
  </si>
  <si>
    <t>SEBAHATTİN ŞENLİ SULAMA GRUBU 35-29-M00296_DIREK TIPI TRAFO HUCRESI H01_2068527</t>
  </si>
  <si>
    <t>01.03.2023 17:01:00</t>
  </si>
  <si>
    <t>TR-29 35-17-M00029_B_72297108_72297108</t>
  </si>
  <si>
    <t>01.03.2023 12:33:44</t>
  </si>
  <si>
    <t>01.03.2023 13:26:50</t>
  </si>
  <si>
    <t>TR-52 35-27-M00052_B_56368901_56368901</t>
  </si>
  <si>
    <t>01.03.2023 12:35:40</t>
  </si>
  <si>
    <t>01.03.2023 13:09:17</t>
  </si>
  <si>
    <t>K-491 35-04-K00491_B_56370272_56370272</t>
  </si>
  <si>
    <t>01.03.2023 12:37:30</t>
  </si>
  <si>
    <t>01.03.2023 13:17:58</t>
  </si>
  <si>
    <t>TR-17 45-77-L00017_DAĞITIM TRAFOSU L06_2107682</t>
  </si>
  <si>
    <t>01.03.2023 12:44:38</t>
  </si>
  <si>
    <t>01.03.2023 17:15:58</t>
  </si>
  <si>
    <t>TR-17 45-77-L00017_TR-19 L04_2330223</t>
  </si>
  <si>
    <t>01.03.2023 12:46:39</t>
  </si>
  <si>
    <t>01.03.2023 13:53:47</t>
  </si>
  <si>
    <t>ÇAMPINAR TARIMSAL SULAMA TR-7 45-83-M00359_45-83-M00359_2356375</t>
  </si>
  <si>
    <t>01.03.2023 12:56:29</t>
  </si>
  <si>
    <t>01.03.2023 17:17:28</t>
  </si>
  <si>
    <t>OVACIK TR-1 35-16-L00262_953331438_953331438</t>
  </si>
  <si>
    <t>01.03.2023 12:56:42</t>
  </si>
  <si>
    <t>01.03.2023 18:03:13</t>
  </si>
  <si>
    <t>KESİKKÖY DM 35-28-M00309_SAKIPAĞA KÖK M09_2052537</t>
  </si>
  <si>
    <t>01.03.2023 11:55:13</t>
  </si>
  <si>
    <t>01.03.2023 13:26:57</t>
  </si>
  <si>
    <t>GÖÇBEYLİ DM 35-16-M00139_GÖÇBEYLİ TARIMSAL SULAMA M02_72044677</t>
  </si>
  <si>
    <t>01.03.2023 12:15:00</t>
  </si>
  <si>
    <t>01.03.2023 15:25:09</t>
  </si>
  <si>
    <t>01.03.2023 13:09:51</t>
  </si>
  <si>
    <t>01.03.2023 14:13:26</t>
  </si>
  <si>
    <t>M-2506 35-01-M02506_910269756_910269756</t>
  </si>
  <si>
    <t>01.03.2023 13:02:24</t>
  </si>
  <si>
    <t>01.03.2023 17:07:27</t>
  </si>
  <si>
    <t>KELLETEPE KÖK 35-31-L00035_ŞEMSİLER TR-1 L04_72230944</t>
  </si>
  <si>
    <t>01.03.2023 13:17:21</t>
  </si>
  <si>
    <t>01.03.2023 17:24:23</t>
  </si>
  <si>
    <t>K-491 35-04-K00491_35-04-K00491_2373954</t>
  </si>
  <si>
    <t>01.03.2023 14:09:47</t>
  </si>
  <si>
    <t>01.03.2023 13:23:21</t>
  </si>
  <si>
    <t>01.03.2023 13:34:19</t>
  </si>
  <si>
    <t>TR-43 35-16-L00043_35-16-L00043_67590807</t>
  </si>
  <si>
    <t>01.03.2023 13:30:50</t>
  </si>
  <si>
    <t>01.03.2023 15:06:03</t>
  </si>
  <si>
    <t>TEKKE EYÜP YAVUZ GRB. TR-6 35-15-L00128_35-15-L00128_2358852</t>
  </si>
  <si>
    <t>01.03.2023 13:31:21</t>
  </si>
  <si>
    <t>01.03.2023 15:43:03</t>
  </si>
  <si>
    <t>TR-69 35-19-L00069_956666762_956666762</t>
  </si>
  <si>
    <t>01.03.2023 13:35:44</t>
  </si>
  <si>
    <t>01.03.2023 15:33:40</t>
  </si>
  <si>
    <t>ATAKÖY TR-7 35-22-M00177_A_56368741_56368741</t>
  </si>
  <si>
    <t>01.03.2023 13:45:23</t>
  </si>
  <si>
    <t>01.03.2023 14:12:44</t>
  </si>
  <si>
    <t>M-236 35-02-M00236_A_56382755_56382755</t>
  </si>
  <si>
    <t>01.03.2023 13:46:53</t>
  </si>
  <si>
    <t>01.03.2023 16:57:35</t>
  </si>
  <si>
    <t>K-1892 35-07-K01892_35-07-K01892_48190640</t>
  </si>
  <si>
    <t>01.03.2023 14:49:39</t>
  </si>
  <si>
    <t>01.03.2023 13:54:38</t>
  </si>
  <si>
    <t>01.03.2023 16:00:24</t>
  </si>
  <si>
    <t>M-50 DOĞANKENT SİTESİ 35-14-M00050_956645163_956645163</t>
  </si>
  <si>
    <t>01.03.2023 14:07:13</t>
  </si>
  <si>
    <t>01.03.2023 17:28:01</t>
  </si>
  <si>
    <t>TR-2/28-B 45-72-L00066_A_91217216_91217216</t>
  </si>
  <si>
    <t>01.03.2023 14:11:01</t>
  </si>
  <si>
    <t>01.03.2023 15:48:53</t>
  </si>
  <si>
    <t>BADEMLİ TR-1 DM 35-15-L01010_ÜÇ CEVİZLER (TR-26) L02_67544151</t>
  </si>
  <si>
    <t>01.03.2023 13:14:11</t>
  </si>
  <si>
    <t>01.03.2023 16:21:25</t>
  </si>
  <si>
    <t>YAKAPINAR TR-6 35-20-L00139_35-20-L00139_2376713</t>
  </si>
  <si>
    <t>01.03.2023 14:40:31</t>
  </si>
  <si>
    <t>01.03.2023 15:00:04</t>
  </si>
  <si>
    <t>KARŞIYAKA MAHALLESİ TR-1 35-17-R00008_5660284_56357012_56357012</t>
  </si>
  <si>
    <t>01.03.2023 14:49:02</t>
  </si>
  <si>
    <t>01.03.2023 15:27:21</t>
  </si>
  <si>
    <t>MERSİNLİDERE TR-2 (OKUL YANI) 35-31-L00196_B_90994299_90994299</t>
  </si>
  <si>
    <t>01.03.2023 14:54:38</t>
  </si>
  <si>
    <t>01.03.2023 19:41:44</t>
  </si>
  <si>
    <t>CEVİZLİ BALYERİ TR-8 35-31-L00326_47797223_56351958_56351958</t>
  </si>
  <si>
    <t>01.03.2023 15:00:09</t>
  </si>
  <si>
    <t>01.03.2023 19:29:42</t>
  </si>
  <si>
    <t>BELENYENİCE KÖYÜ TR-1 45-71-M01512_A_56389217_56389217</t>
  </si>
  <si>
    <t>01.03.2023 15:20:32</t>
  </si>
  <si>
    <t>01.03.2023 17:57:57</t>
  </si>
  <si>
    <t>ÇİNANDAVUTLAR TR-1 45-81-M00227_B_56399127_56399127</t>
  </si>
  <si>
    <t>01.03.2023 15:22:07</t>
  </si>
  <si>
    <t>01.03.2023 17:02:02</t>
  </si>
  <si>
    <t>01.03.2023 15:48:21</t>
  </si>
  <si>
    <t>01.03.2023 18:20:50</t>
  </si>
  <si>
    <t>L-287 SCOTCH PARK 35-18-L00287_950462272_950462272</t>
  </si>
  <si>
    <t>01.03.2023 16:10:13</t>
  </si>
  <si>
    <t>01.03.2023 19:20:26</t>
  </si>
  <si>
    <t>HACIRAHMANLAR TARIMSAL SULAMA ÖZEL KÖK 45-80-M02000Ö_HACIRAHMANLI TST-2 M01_2083395</t>
  </si>
  <si>
    <t>01.03.2023 16:11:51</t>
  </si>
  <si>
    <t>01.03.2023 17:13:24</t>
  </si>
  <si>
    <t>HALİL DEDEOĞLU SULAMA GRUBU TR 35-27-M00511_A_56382112_56382112</t>
  </si>
  <si>
    <t>01.03.2023 16:12:02</t>
  </si>
  <si>
    <t>01.03.2023 17:52:45</t>
  </si>
  <si>
    <t>M-1117 35-01-M01117_97860831_97860831</t>
  </si>
  <si>
    <t>01.03.2023 16:16:04</t>
  </si>
  <si>
    <t>01.03.2023 16:48:02</t>
  </si>
  <si>
    <t>DM-2/25 35-29-M00096_950315600_950315600</t>
  </si>
  <si>
    <t>01.03.2023 16:15:00</t>
  </si>
  <si>
    <t>01.03.2023 19:19:50</t>
  </si>
  <si>
    <t>01.03.2023 19:11:21</t>
  </si>
  <si>
    <t>TR-113 45-78-L00113_A_56405788_56405788</t>
  </si>
  <si>
    <t>01.03.2023 16:16:51</t>
  </si>
  <si>
    <t>01.03.2023 16:49:54</t>
  </si>
  <si>
    <t>GÖKÇEÖREN TR-6 45-77-M00034_945502811_945502811</t>
  </si>
  <si>
    <t>01.03.2023 16:23:09</t>
  </si>
  <si>
    <t>01.03.2023 19:35:15</t>
  </si>
  <si>
    <t>DM-2/3 ESKİ ANIT YANI 35-18-L00581_950461292_950461292</t>
  </si>
  <si>
    <t>01.03.2023 16:29:51</t>
  </si>
  <si>
    <t>01.03.2023 18:35:42</t>
  </si>
  <si>
    <t>DİNDARLI KÖK TR-3 KAKLIK 45-79-M00395_HatBaşıAyırıcı_53134208 M05_53134208</t>
  </si>
  <si>
    <t>01.03.2023 16:34:31</t>
  </si>
  <si>
    <t>01.03.2023 17:34:58</t>
  </si>
  <si>
    <t>ÇINARLIKUYU KÖK 45-71-M00188_HatBaşıAyırıcı_53134544 M02_53134544</t>
  </si>
  <si>
    <t>01.03.2023 16:32:30</t>
  </si>
  <si>
    <t>01.03.2023 20:17:37</t>
  </si>
  <si>
    <t>PINARLI KÖK 35-20-M00085_TR-6 - TR-7 M06_72358823</t>
  </si>
  <si>
    <t>01.03.2023 16:37:20</t>
  </si>
  <si>
    <t>01.03.2023 18:54:02</t>
  </si>
  <si>
    <t>KIRDAMLARI TR-1 45-78-M00504_45-78-M00504_2352822</t>
  </si>
  <si>
    <t>01.03.2023 16:40:53</t>
  </si>
  <si>
    <t>01.03.2023 17:50:38</t>
  </si>
  <si>
    <t>TR-64 35-30-L00064_955326938_955326938</t>
  </si>
  <si>
    <t>01.03.2023 16:37:01</t>
  </si>
  <si>
    <t>01.03.2023 17:45:05</t>
  </si>
  <si>
    <t>ÇAYIRLI TR-9 35-29-L00790__72405227_72405227</t>
  </si>
  <si>
    <t>01.03.2023 16:44:19</t>
  </si>
  <si>
    <t>01.03.2023 20:37:43</t>
  </si>
  <si>
    <t>K-2953 35-02-K02953_915186125_915186125</t>
  </si>
  <si>
    <t>01.03.2023 16:45:43</t>
  </si>
  <si>
    <t>01.03.2023 19:49:28</t>
  </si>
  <si>
    <t>01.03.2023 16:55:01</t>
  </si>
  <si>
    <t>01.03.2023 17:47:32</t>
  </si>
  <si>
    <t>M-236 35-02-M00236_35-02-M00236_2370116</t>
  </si>
  <si>
    <t>01.03.2023 17:33:08</t>
  </si>
  <si>
    <t>ÇIRPI İM 35-20-A00002_ÇIPPI TİRE SULAMA M10_2307616</t>
  </si>
  <si>
    <t>01.03.2023 17:46:51</t>
  </si>
  <si>
    <t>TR-5 35-15-L00005_950358581_950358581</t>
  </si>
  <si>
    <t>01.03.2023 17:01:22</t>
  </si>
  <si>
    <t>01.03.2023 18:17:29</t>
  </si>
  <si>
    <t>01.03.2023 17:10:35</t>
  </si>
  <si>
    <t>01.03.2023 17:35:52</t>
  </si>
  <si>
    <t>BAĞARASI TR-12 35-23-M00181_C_91357736_91357736</t>
  </si>
  <si>
    <t>01.03.2023 17:52:35</t>
  </si>
  <si>
    <t>TAYTAN TR-1 KÖK 45-78-M00305_TAYTAN MERKEZ ÇIKIŞ M01_65651002</t>
  </si>
  <si>
    <t>01.03.2023 17:20:41</t>
  </si>
  <si>
    <t>01.03.2023 17:45:44</t>
  </si>
  <si>
    <t>K-1241 35-03-K01241_910421170_910421170</t>
  </si>
  <si>
    <t>01.03.2023 17:27:58</t>
  </si>
  <si>
    <t>01.03.2023 19:53:46</t>
  </si>
  <si>
    <t>KUŞÇUBURUN TR-5 35-26-M01261__91237265_91237265</t>
  </si>
  <si>
    <t>01.03.2023 17:28:25</t>
  </si>
  <si>
    <t>01.03.2023 17:50:22</t>
  </si>
  <si>
    <t>01.03.2023 17:39:32</t>
  </si>
  <si>
    <t>01.03.2023 18:02:43</t>
  </si>
  <si>
    <t>K-2817 35-09-K02817_C c1b_5868886</t>
  </si>
  <si>
    <t>01.03.2023 07:09:34</t>
  </si>
  <si>
    <t>01.03.2023 18:05:54</t>
  </si>
  <si>
    <t>AĞAÇ İŞLERİ KÖK-2 (M-703) 35-22-M00125_KISIKKÖY(KARTAL) M02_72110798</t>
  </si>
  <si>
    <t>01.03.2023 17:37:52</t>
  </si>
  <si>
    <t>01.03.2023 18:02:48</t>
  </si>
  <si>
    <t>TR-110 35-15-M00110_35-15-M00110_2365555</t>
  </si>
  <si>
    <t>01.03.2023 18:10:32</t>
  </si>
  <si>
    <t>AŞAĞIÇOBANİSA TR-18 45-71-M00107_953198218_953198218</t>
  </si>
  <si>
    <t>01.03.2023 17:49:28</t>
  </si>
  <si>
    <t>01.03.2023 23:50:21</t>
  </si>
  <si>
    <t>KARABURUN TR-4 35-21-L00145_C_56353980_56353980</t>
  </si>
  <si>
    <t>01.03.2023 17:54:40</t>
  </si>
  <si>
    <t>01.03.2023 18:31:38</t>
  </si>
  <si>
    <t>KUYUCAK TR-1 35-27-M00863_912533014_912533014</t>
  </si>
  <si>
    <t>01.03.2023 17:53:38</t>
  </si>
  <si>
    <t>01.03.2023 18:35:01</t>
  </si>
  <si>
    <t>PAYAMLI M-19 35-25-M00172_35-25-M00172_72064941</t>
  </si>
  <si>
    <t>01.03.2023 18:07:31</t>
  </si>
  <si>
    <t>01.03.2023 18:32:21</t>
  </si>
  <si>
    <t>TR-2 35-31-L00002_A_65509378_65509378</t>
  </si>
  <si>
    <t>01.03.2023 18:10:07</t>
  </si>
  <si>
    <t>01.03.2023 18:35:30</t>
  </si>
  <si>
    <t>OVAKENT TR-10 35-15-L00630_A_91230085_91230085</t>
  </si>
  <si>
    <t>01.03.2023 18:20:29</t>
  </si>
  <si>
    <t>01.03.2023 20:31:53</t>
  </si>
  <si>
    <t>TR-2/113 45-83-L00113_C_91121312_91121312</t>
  </si>
  <si>
    <t>01.03.2023 18:20:43</t>
  </si>
  <si>
    <t>01.03.2023 20:01:26</t>
  </si>
  <si>
    <t>HACI HALİLLER DM 45-71-M00065_45-71-M00065_72237426</t>
  </si>
  <si>
    <t>01.03.2023 18:32:57</t>
  </si>
  <si>
    <t>01.03.2023 21:24:20</t>
  </si>
  <si>
    <t>YENİ ŞAKRAN TR-6 35-17-M00206__65503823_65503823</t>
  </si>
  <si>
    <t>01.03.2023 18:53:15</t>
  </si>
  <si>
    <t>01.03.2023 19:55:17</t>
  </si>
  <si>
    <t>ÇAPAKLI KÖK 45-78-M01161_GÖKÇEKÖY M05_78225764</t>
  </si>
  <si>
    <t>01.03.2023 18:59:02</t>
  </si>
  <si>
    <t>01.03.2023 19:33:06</t>
  </si>
  <si>
    <t>TR-10 ( ALİ ÇOK SULAMA GRUBU ) 35-27-M00010_95000464490_95000464490</t>
  </si>
  <si>
    <t>01.03.2023 18:58:21</t>
  </si>
  <si>
    <t>01.03.2023 19:58:29</t>
  </si>
  <si>
    <t>SEYREKLİ TR-14 35-15-L00437_A_56369968_56369968</t>
  </si>
  <si>
    <t>01.03.2023 19:01:32</t>
  </si>
  <si>
    <t>01.03.2023 19:44:35</t>
  </si>
  <si>
    <t>GELENBE TR-3 45-76-L00062_C_91113274_91113274</t>
  </si>
  <si>
    <t>01.03.2023 18:36:14</t>
  </si>
  <si>
    <t>02.03.2023 00:42:33</t>
  </si>
  <si>
    <t>SÜTÇÜLER DM-1/TR-6 35-27-M00920_913698889_913698889</t>
  </si>
  <si>
    <t>01.03.2023 19:53:15</t>
  </si>
  <si>
    <t>01.03.2023 20:35:37</t>
  </si>
  <si>
    <t>TR-2/113 45-83-L00113_45-83-L00113_2356782</t>
  </si>
  <si>
    <t>01.03.2023 20:24:08</t>
  </si>
  <si>
    <t>01.03.2023 20:04:40</t>
  </si>
  <si>
    <t>01.03.2023 21:14:02</t>
  </si>
  <si>
    <t>DİNDARLI KÖK TR-3 KAKLIK 45-79-M00395_HatBaşıAyırıcı_53135168 M04_53135168</t>
  </si>
  <si>
    <t>01.03.2023 20:09:54</t>
  </si>
  <si>
    <t>01.03.2023 20:51:24</t>
  </si>
  <si>
    <t>YAHŞELLİ TR-4 35-28-M00194_35-28-M00194_2374031</t>
  </si>
  <si>
    <t>01.03.2023 20:10:15</t>
  </si>
  <si>
    <t>01.03.2023 20:28:22</t>
  </si>
  <si>
    <t>BAĞARASI TR-10 KÖK 35-23-M00179__79530013_79530013</t>
  </si>
  <si>
    <t>01.03.2023 20:12:21</t>
  </si>
  <si>
    <t>01.03.2023 21:04:24</t>
  </si>
  <si>
    <t>ÇINARLIKUYU KÖK 45-71-M00188_ÇINARLIKUYU TR-1 M02_72248738</t>
  </si>
  <si>
    <t>01.03.2023 21:11:50</t>
  </si>
  <si>
    <t>M-2674 35-01-M02674_35-01-M02674_72042673</t>
  </si>
  <si>
    <t>01.03.2023 20:57:04</t>
  </si>
  <si>
    <t>01.03.2023 22:42:53</t>
  </si>
  <si>
    <t>HACIKÖSEALİ TR-1 45-78-M00882_DIREK TIPI TRAFO HUCRESI H01_2091873</t>
  </si>
  <si>
    <t>01.03.2023 20:57:18</t>
  </si>
  <si>
    <t>01.03.2023 23:15:24</t>
  </si>
  <si>
    <t>K-96 35-02-K00096_35-02-K00096_42318403</t>
  </si>
  <si>
    <t>01.03.2023 21:12:59</t>
  </si>
  <si>
    <t>01.03.2023 22:54:22</t>
  </si>
  <si>
    <t>KIŞLAKÖY KÖYÜ TR-1 45-71-M01706_DIREK TIPI TRAFO HUCRESI H01_2085091</t>
  </si>
  <si>
    <t>01.03.2023 21:30:45</t>
  </si>
  <si>
    <t>02.03.2023 01:48:09</t>
  </si>
  <si>
    <t>K-3834 35-01-K03834_911821219_911821219</t>
  </si>
  <si>
    <t>01.03.2023 21:41:23</t>
  </si>
  <si>
    <t>02.03.2023 01:16:16</t>
  </si>
  <si>
    <t>01.03.2023 21:41:02</t>
  </si>
  <si>
    <t>01.03.2023 22:26:28</t>
  </si>
  <si>
    <t>TURGUTALP TR-1/2 (DM-3/18) 45-82-M00057_945546318_945546318</t>
  </si>
  <si>
    <t>01.03.2023 21:52:32</t>
  </si>
  <si>
    <t>02.03.2023 00:33:45</t>
  </si>
  <si>
    <t>PAYAMLI M-23 35-25-M00190_DIREK TIPI TRAFO HUCRESI H01_2126969</t>
  </si>
  <si>
    <t>01.03.2023 22:06:49</t>
  </si>
  <si>
    <t>01.03.2023 23:01:52</t>
  </si>
  <si>
    <t>SAKARLI KÖK 45-76-M00046_HACET M04_72214505</t>
  </si>
  <si>
    <t>01.03.2023 22:13:14</t>
  </si>
  <si>
    <t>01.03.2023 23:19:27</t>
  </si>
  <si>
    <t>K-839 35-01-K00839_911228308_911228308</t>
  </si>
  <si>
    <t>01.03.2023 22:47:16</t>
  </si>
  <si>
    <t>02.03.2023 03:18:34</t>
  </si>
  <si>
    <t>01.03.2023 10:35:00</t>
  </si>
  <si>
    <t>MORSAN TM 45-71-A00002_MURADİYE M13_2312167</t>
  </si>
  <si>
    <t>02.03.2023 01:32:24</t>
  </si>
  <si>
    <t>02.03.2023 02:42:27</t>
  </si>
  <si>
    <t>K-1414 35-07-K01414_C_56383272_56383272</t>
  </si>
  <si>
    <t>02.03.2023 19:11:51</t>
  </si>
  <si>
    <t>02.03.2023 21:06:20</t>
  </si>
  <si>
    <t>TR-28 35-27-M00028_KOZLUDERE TR-29 M02_66129632</t>
  </si>
  <si>
    <t>02.03.2023 13:25:49</t>
  </si>
  <si>
    <t>02.03.2023 13:46:54</t>
  </si>
  <si>
    <t>K-3322 35-09-K03322_913424347_913424347</t>
  </si>
  <si>
    <t>02.03.2023 12:20:24</t>
  </si>
  <si>
    <t>02.03.2023 18:58:08</t>
  </si>
  <si>
    <t>02.03.2023 08:51:39</t>
  </si>
  <si>
    <t>02.03.2023 16:56:25</t>
  </si>
  <si>
    <t>TR-59 ALPKENT 35-26-M00059_956617325_956617325</t>
  </si>
  <si>
    <t>02.03.2023 17:10:47</t>
  </si>
  <si>
    <t>02.03.2023 22:27:49</t>
  </si>
  <si>
    <t>02.03.2023 08:14:59</t>
  </si>
  <si>
    <t>02.03.2023 10:45:30</t>
  </si>
  <si>
    <t>SARUHANLI DM 45-80-M00001_AKHİSAR-1 M07_2324159</t>
  </si>
  <si>
    <t>02.03.2023 09:57:31</t>
  </si>
  <si>
    <t>02.03.2023 14:19:05</t>
  </si>
  <si>
    <t>02.03.2023 09:44:56</t>
  </si>
  <si>
    <t>02.03.2023 16:26:46</t>
  </si>
  <si>
    <t>L-240 PTT TRAFO 35-18-L00240_95001248356_95001248356</t>
  </si>
  <si>
    <t>02.03.2023 17:23:53</t>
  </si>
  <si>
    <t>02.03.2023 22:43:02</t>
  </si>
  <si>
    <t>DM-14/24 45-71-M00365_953243805_953243805</t>
  </si>
  <si>
    <t>02.03.2023 12:26:25</t>
  </si>
  <si>
    <t>02.03.2023 15:20:53</t>
  </si>
  <si>
    <t>SETÜSTÜ TR-1 45-83-M00133_TR-1/80 M03_2097686</t>
  </si>
  <si>
    <t>02.03.2023 14:38:57</t>
  </si>
  <si>
    <t>02.03.2023 15:30:33</t>
  </si>
  <si>
    <t>DM-12/TR-16 45-72-L00939_956513937_956513937</t>
  </si>
  <si>
    <t>02.03.2023 15:28:21</t>
  </si>
  <si>
    <t>02.03.2023 17:58:28</t>
  </si>
  <si>
    <t>DEYNEKLER TR-2 45-85-M00031_45-85-M00031_2356022</t>
  </si>
  <si>
    <t>02.03.2023 10:07:39</t>
  </si>
  <si>
    <t>02.03.2023 10:43:34</t>
  </si>
  <si>
    <t>DM-1/TR-18 (TR-47) 35-26-M00047_TR-48 M04_76951273</t>
  </si>
  <si>
    <t>02.03.2023 06:42:00</t>
  </si>
  <si>
    <t>02.03.2023 12:01:44</t>
  </si>
  <si>
    <t>HATAY TM 35-01-A00009_HATAY-12 K19_2313684</t>
  </si>
  <si>
    <t>02.03.2023 22:22:22</t>
  </si>
  <si>
    <t>02.03.2023 23:47:03</t>
  </si>
  <si>
    <t>FOÇA CEZA İNFAZ KURUMU KÖK 35-23-M00302_FOÇA İM M02_67574171</t>
  </si>
  <si>
    <t>02.03.2023 13:32:23</t>
  </si>
  <si>
    <t>02.03.2023 14:52:31</t>
  </si>
  <si>
    <t>K-1634 35-01-K01634_35-01-K01634_2374467</t>
  </si>
  <si>
    <t>02.03.2023 23:46:56</t>
  </si>
  <si>
    <t>03.03.2023 00:15:52</t>
  </si>
  <si>
    <t>K-3620 35-01-K03620_B_56394135_56394135</t>
  </si>
  <si>
    <t>02.03.2023 15:49:33</t>
  </si>
  <si>
    <t>02.03.2023 16:22:55</t>
  </si>
  <si>
    <t>KOYUNDERE TR-10 35-28-M00156_953372425_953372425</t>
  </si>
  <si>
    <t>02.03.2023 15:21:19</t>
  </si>
  <si>
    <t>02.03.2023 16:42:33</t>
  </si>
  <si>
    <t>02.03.2023 09:04:11</t>
  </si>
  <si>
    <t>02.03.2023 18:00:16</t>
  </si>
  <si>
    <t>TR-8 35-32-L00008_946413212_946413212</t>
  </si>
  <si>
    <t>02.03.2023 09:30:12</t>
  </si>
  <si>
    <t>02.03.2023 12:09:40</t>
  </si>
  <si>
    <t>DARIOVASI TR-2 35-15-L00985_35-15-L00985_2353794</t>
  </si>
  <si>
    <t>02.03.2023 21:31:07</t>
  </si>
  <si>
    <t>02.03.2023 22:22:02</t>
  </si>
  <si>
    <t>KAZANCI ÇAT ÇİFTLİĞİ KÖK 45-74-M00349_ÇATALOLUK M03_84530409</t>
  </si>
  <si>
    <t>02.03.2023 06:08:08</t>
  </si>
  <si>
    <t>02.03.2023 07:19:00</t>
  </si>
  <si>
    <t>FOÇA M-267 35-23-M00267_42097034_56365467_56365467</t>
  </si>
  <si>
    <t>02.03.2023 11:51:55</t>
  </si>
  <si>
    <t>02.03.2023 16:01:41</t>
  </si>
  <si>
    <t>TR-14 35-32-L00014__72372929_72372929</t>
  </si>
  <si>
    <t>02.03.2023 15:35:24</t>
  </si>
  <si>
    <t>02.03.2023 16:06:47</t>
  </si>
  <si>
    <t>M-52 ALAÇATI 35-18-M00052_950462112_950462112</t>
  </si>
  <si>
    <t>02.03.2023 17:03:34</t>
  </si>
  <si>
    <t>02.03.2023 21:32:18</t>
  </si>
  <si>
    <t>L-425 BELLONA KABİN 35-18-L00425_950446474_950446474</t>
  </si>
  <si>
    <t>02.03.2023 11:38:36</t>
  </si>
  <si>
    <t>02.03.2023 14:06:52</t>
  </si>
  <si>
    <t>SAKARLI KÖK 45-76-M00046_KOCAİSKAN M03_72214509</t>
  </si>
  <si>
    <t>02.03.2023 08:27:58</t>
  </si>
  <si>
    <t>02.03.2023 09:20:54</t>
  </si>
  <si>
    <t>K-410 35-03-K00410_A a1b_5802047</t>
  </si>
  <si>
    <t>02.03.2023 19:35:57</t>
  </si>
  <si>
    <t>02.03.2023 20:40:45</t>
  </si>
  <si>
    <t>02.03.2023 13:32:47</t>
  </si>
  <si>
    <t>02.03.2023 15:00:38</t>
  </si>
  <si>
    <t>K-3769 35-04-K03769_99291647_99291647</t>
  </si>
  <si>
    <t>02.03.2023 16:45:22</t>
  </si>
  <si>
    <t>02.03.2023 18:04:41</t>
  </si>
  <si>
    <t>TR-50 35-15-M00050_48866784_56365069_56365069</t>
  </si>
  <si>
    <t>02.03.2023 12:52:36</t>
  </si>
  <si>
    <t>02.03.2023 13:25:48</t>
  </si>
  <si>
    <t>02.03.2023 09:24:48</t>
  </si>
  <si>
    <t>02.03.2023 10:16:11</t>
  </si>
  <si>
    <t>KIRKAĞAÇ DM 45-76-M00043_AKHİSAR M08_72247565</t>
  </si>
  <si>
    <t>02.03.2023 10:22:42</t>
  </si>
  <si>
    <t>02.03.2023 14:40:53</t>
  </si>
  <si>
    <t>SARIGÖL DM 45-79-M00069_ESKİ KÖYLER FİDERİ M05_2318419</t>
  </si>
  <si>
    <t>02.03.2023 09:07:50</t>
  </si>
  <si>
    <t>02.03.2023 17:17:37</t>
  </si>
  <si>
    <t>BELEN TR-1 35-28-M00205_B_56358355_56358355</t>
  </si>
  <si>
    <t>02.03.2023 16:26:34</t>
  </si>
  <si>
    <t>02.03.2023 17:21:53</t>
  </si>
  <si>
    <t>L-425 BELLONA KABİN 35-18-L00425_12294394_56372915_56372915</t>
  </si>
  <si>
    <t>02.03.2023 14:48:26</t>
  </si>
  <si>
    <t>BALLICA İM 45-72-A00005_TRAFO-A L05_2327275</t>
  </si>
  <si>
    <t>02.03.2023 07:35:18</t>
  </si>
  <si>
    <t>02.03.2023 07:40:18</t>
  </si>
  <si>
    <t>L-513 REİSDERE 35-18-L00513_95000485542_95000485542</t>
  </si>
  <si>
    <t>02.03.2023 16:09:03</t>
  </si>
  <si>
    <t>02.03.2023 19:48:10</t>
  </si>
  <si>
    <t>TR-2/33 (GALERİCİLER) 45-83-L00033_TR-2/58 L05_2101853</t>
  </si>
  <si>
    <t>02.03.2023 10:02:11</t>
  </si>
  <si>
    <t>02.03.2023 10:59:38</t>
  </si>
  <si>
    <t>BORNOVA TM 35-02-A00005_AKÇA K21_2308099</t>
  </si>
  <si>
    <t>02.03.2023 11:46:30</t>
  </si>
  <si>
    <t>02.03.2023 11:57:12</t>
  </si>
  <si>
    <t>L-519 OVACIK 35-18-L00519_95001414590_95001414590</t>
  </si>
  <si>
    <t>02.03.2023 18:29:38</t>
  </si>
  <si>
    <t>02.03.2023 19:46:24</t>
  </si>
  <si>
    <t>02.03.2023 09:25:15</t>
  </si>
  <si>
    <t>02.03.2023 18:16:48</t>
  </si>
  <si>
    <t>DM-3/1 35-19-M00003_HASTANE M07_2333732</t>
  </si>
  <si>
    <t>02.03.2023 09:17:33</t>
  </si>
  <si>
    <t>02.03.2023 15:08:09</t>
  </si>
  <si>
    <t>TR-26 45-74-M00026_D_56354219_56354219</t>
  </si>
  <si>
    <t>02.03.2023 10:03:24</t>
  </si>
  <si>
    <t>02.03.2023 11:51:05</t>
  </si>
  <si>
    <t>GEMİ SÖKÜM(M-130) TR 35-17-M00130_ANADOLU M05_79389034</t>
  </si>
  <si>
    <t>02.03.2023 12:27:28</t>
  </si>
  <si>
    <t>02.03.2023 13:50:36</t>
  </si>
  <si>
    <t>L-436 35-18-L00436_A_91250017_91250017</t>
  </si>
  <si>
    <t>02.03.2023 08:50:10</t>
  </si>
  <si>
    <t>02.03.2023 14:18:03</t>
  </si>
  <si>
    <t>MORDOĞAN TR-33 35-21-L00150_953364762_953364762</t>
  </si>
  <si>
    <t>02.03.2023 16:50:48</t>
  </si>
  <si>
    <t>02.03.2023 17:39:46</t>
  </si>
  <si>
    <t>TR-111 35-26-M00111_TR-112/113/TR-109/110 M03_65973938</t>
  </si>
  <si>
    <t>02.03.2023 07:08:38</t>
  </si>
  <si>
    <t>02.03.2023 07:52:15</t>
  </si>
  <si>
    <t>KIRCALAR DM 35-16-M00261_HatBaşıAyırıcı_53138978 M03_53138978</t>
  </si>
  <si>
    <t>02.03.2023 09:16:43</t>
  </si>
  <si>
    <t>02.03.2023 14:12:33</t>
  </si>
  <si>
    <t>L-437 ŞEHİTLİK 35-18-L00437_950449088_950449088</t>
  </si>
  <si>
    <t>02.03.2023 17:13:22</t>
  </si>
  <si>
    <t>03.03.2023 00:03:23</t>
  </si>
  <si>
    <t>ESENDERE TR-1 35-21-L00108_B_82668929_82668929</t>
  </si>
  <si>
    <t>02.03.2023 16:28:55</t>
  </si>
  <si>
    <t>02.03.2023 19:27:22</t>
  </si>
  <si>
    <t>K-1751 35-08-K01751_TRAFO K01_42113130</t>
  </si>
  <si>
    <t>02.03.2023 08:58:17</t>
  </si>
  <si>
    <t>02.03.2023 17:32:49</t>
  </si>
  <si>
    <t>İMBAT DM 35-17-M00260_ÇEBİTAŞ-1 M04_2320996</t>
  </si>
  <si>
    <t>02.03.2023 09:57:28</t>
  </si>
  <si>
    <t>02.03.2023 10:11:57</t>
  </si>
  <si>
    <t>TR-3 35-15-L00003_950380954_950380954</t>
  </si>
  <si>
    <t>02.03.2023 17:39:34</t>
  </si>
  <si>
    <t>02.03.2023 18:20:10</t>
  </si>
  <si>
    <t>02.03.2023 05:53:38</t>
  </si>
  <si>
    <t>02.03.2023 06:02:47</t>
  </si>
  <si>
    <t>ULUKENT DM-3 35-28-M00003_DAĞITIM TRAFO ULUKENT DM-3 M16_2064486</t>
  </si>
  <si>
    <t>02.03.2023 14:39:07</t>
  </si>
  <si>
    <t>02.03.2023 15:16:36</t>
  </si>
  <si>
    <t>02.03.2023 00:07:00</t>
  </si>
  <si>
    <t>02.03.2023 00:26:00</t>
  </si>
  <si>
    <t>TR-32 MEZBAHA YANI 35-15-M00032_TR-37 M03_66728502</t>
  </si>
  <si>
    <t>02.03.2023 13:36:27</t>
  </si>
  <si>
    <t>02.03.2023 13:52:40</t>
  </si>
  <si>
    <t>AKSELENDİ İM 45-72-A00004_MORALILAR ÇIKIŞ L22_2095815</t>
  </si>
  <si>
    <t>02.03.2023 21:35:50</t>
  </si>
  <si>
    <t>02.03.2023 23:25:10</t>
  </si>
  <si>
    <t>ÜRKMEZ DM-3 (ÜRKMEZ M-6) 35-25-M00145_ÜRKMEZ M-7 M03_72077271</t>
  </si>
  <si>
    <t>02.03.2023 09:21:38</t>
  </si>
  <si>
    <t>02.03.2023 12:02:00</t>
  </si>
  <si>
    <t>MORDOĞAN TR-34 35-21-L00148_95000597030_95000597030</t>
  </si>
  <si>
    <t>02.03.2023 11:24:21</t>
  </si>
  <si>
    <t>02.03.2023 15:56:47</t>
  </si>
  <si>
    <t>GÜMÜLDÜR M-12 35-25-M00012_GÜMÜLDÜR M-52 M02_72093845</t>
  </si>
  <si>
    <t>02.03.2023 21:10:49</t>
  </si>
  <si>
    <t>02.03.2023 21:42:18</t>
  </si>
  <si>
    <t>SELÇUK İM/DM 35-13-A00004_ŞİRİNCE L04_65986299</t>
  </si>
  <si>
    <t>02.03.2023 08:55:25</t>
  </si>
  <si>
    <t>02.03.2023 12:06:41</t>
  </si>
  <si>
    <t>ARIKBAŞI TR-2 35-20-L00219_35-20-L00219_2360205</t>
  </si>
  <si>
    <t>02.03.2023 17:49:07</t>
  </si>
  <si>
    <t>02.03.2023 18:29:33</t>
  </si>
  <si>
    <t>02.03.2023 09:03:40</t>
  </si>
  <si>
    <t>02.03.2023 16:51:37</t>
  </si>
  <si>
    <t>PİYALE TM 35-02-A00007_PİYALE-18 K24_2310583</t>
  </si>
  <si>
    <t>02.03.2023 12:01:17</t>
  </si>
  <si>
    <t>02.03.2023 12:04:57</t>
  </si>
  <si>
    <t>AKHİSAR İM 45-72-A00001_DM-8 ŞEHİR-2 L05_2058307</t>
  </si>
  <si>
    <t>02.03.2023 05:59:00</t>
  </si>
  <si>
    <t>02.03.2023 06:08:00</t>
  </si>
  <si>
    <t>TR-24 35-13-M00024_35-13-M00024_2370881</t>
  </si>
  <si>
    <t>02.03.2023 14:34:59</t>
  </si>
  <si>
    <t>02.03.2023 16:20:38</t>
  </si>
  <si>
    <t>M-2017 35-01-M02017_912804446_912804446</t>
  </si>
  <si>
    <t>02.03.2023 15:24:23</t>
  </si>
  <si>
    <t>02.03.2023 17:05:14</t>
  </si>
  <si>
    <t>DM-3 (TR-16) 35-15-M00016_TR-48 SANAYİ M03_67054181</t>
  </si>
  <si>
    <t>02.03.2023 13:35:22</t>
  </si>
  <si>
    <t>02.03.2023 13:40:17</t>
  </si>
  <si>
    <t>ÇAPAK KÖK 35-26-M00435_DAĞKIZILCA-1 GİRİŞ M03_76015960</t>
  </si>
  <si>
    <t>02.03.2023 09:41:46</t>
  </si>
  <si>
    <t>02.03.2023 10:18:16</t>
  </si>
  <si>
    <t>K-3199 35-02-K03199_TRAFO K01_2119167</t>
  </si>
  <si>
    <t>02.03.2023 08:42:07</t>
  </si>
  <si>
    <t>02.03.2023 18:00:10</t>
  </si>
  <si>
    <t>GERELİ TR-1 35-15-L00669_C_56369685_56369685</t>
  </si>
  <si>
    <t>02.03.2023 11:28:37</t>
  </si>
  <si>
    <t>02.03.2023 13:35:28</t>
  </si>
  <si>
    <t>ARSLANLAR TM 35-26-A00004_HatBaşıAyırıcı_74816312 M07_74816312</t>
  </si>
  <si>
    <t>02.03.2023 09:33:24</t>
  </si>
  <si>
    <t>02.03.2023 16:47:53</t>
  </si>
  <si>
    <t>BOZYAKA TM 35-01-A00007_BOZYAKA-10 İZSU K22_2312196</t>
  </si>
  <si>
    <t>02.03.2023 10:01:13</t>
  </si>
  <si>
    <t>02.03.2023 12:03:06</t>
  </si>
  <si>
    <t>İMBAT DM 35-17-M00260_O.HESAPÇI M05_2320995</t>
  </si>
  <si>
    <t>02.03.2023 19:06:02</t>
  </si>
  <si>
    <t>02.03.2023 20:10:07</t>
  </si>
  <si>
    <t>02.03.2023 13:52:57</t>
  </si>
  <si>
    <t>02.03.2023 15:09:17</t>
  </si>
  <si>
    <t>ÜRKMEZ M-15 35-25-M00149_35-25-M00149_72073840</t>
  </si>
  <si>
    <t>02.03.2023 22:40:19</t>
  </si>
  <si>
    <t>03.03.2023 00:22:59</t>
  </si>
  <si>
    <t>K-4575 35-10-K04575_98047033_98047033</t>
  </si>
  <si>
    <t>02.03.2023 16:12:05</t>
  </si>
  <si>
    <t>02.03.2023 20:04:41</t>
  </si>
  <si>
    <t>MURADİYE DM-5/10 45-71-M00775_DM-5/6 M04_2124689</t>
  </si>
  <si>
    <t>02.03.2023 01:30:29</t>
  </si>
  <si>
    <t>02.03.2023 03:23:37</t>
  </si>
  <si>
    <t>K-1231 35-03-K01231_B b1b_5807928</t>
  </si>
  <si>
    <t>02.03.2023 14:05:40</t>
  </si>
  <si>
    <t>02.03.2023 17:31:18</t>
  </si>
  <si>
    <t>K-2510 35-01-K02510_35-01-K02510_2359135</t>
  </si>
  <si>
    <t>02.03.2023 23:49:58</t>
  </si>
  <si>
    <t>03.03.2023 00:44:36</t>
  </si>
  <si>
    <t>FOÇA M-267 35-23-M00267_C_90935813_90935813</t>
  </si>
  <si>
    <t>02.03.2023 16:34:47</t>
  </si>
  <si>
    <t>02.03.2023 18:23:03</t>
  </si>
  <si>
    <t>FOÇA TR-45 35-23-L00045_42134033 e3b_42054535</t>
  </si>
  <si>
    <t>02.03.2023 11:38:14</t>
  </si>
  <si>
    <t>02.03.2023 12:15:08</t>
  </si>
  <si>
    <t>L-308 35-18-L00308_950447572_950447572</t>
  </si>
  <si>
    <t>02.03.2023 15:29:15</t>
  </si>
  <si>
    <t>02.03.2023 17:08:21</t>
  </si>
  <si>
    <t>KIRDAMLARI TR-1 45-78-M00504_DIREK TIPI TRAFO HUCRESI H01_2070381</t>
  </si>
  <si>
    <t>02.03.2023 09:31:51</t>
  </si>
  <si>
    <t>02.03.2023 21:19:08</t>
  </si>
  <si>
    <t>ULUCAK DM-2/1 35-27-M00335_A_56366605_56366605</t>
  </si>
  <si>
    <t>02.03.2023 15:04:31</t>
  </si>
  <si>
    <t>02.03.2023 16:28:48</t>
  </si>
  <si>
    <t>TR-33 35-19-M00033_956683077_956683077</t>
  </si>
  <si>
    <t>02.03.2023 13:59:23</t>
  </si>
  <si>
    <t>02.03.2023 16:19:50</t>
  </si>
  <si>
    <t>M-1570 35-02-M01570_M-1054 M04_88751031</t>
  </si>
  <si>
    <t>02.03.2023 20:43:03</t>
  </si>
  <si>
    <t>02.03.2023 21:04:34</t>
  </si>
  <si>
    <t>FOÇA M-259 BAĞARASI 35-23-M00259_C_56364306_56364306</t>
  </si>
  <si>
    <t>02.03.2023 20:14:39</t>
  </si>
  <si>
    <t>02.03.2023 21:02:09</t>
  </si>
  <si>
    <t>ÇİFTLİK İM 35-18-A00003_GOLF-2 L13_2307809</t>
  </si>
  <si>
    <t>02.03.2023 10:01:23</t>
  </si>
  <si>
    <t>02.03.2023 16:48:18</t>
  </si>
  <si>
    <t>MORDOĞAN TR-33 35-21-L00150_A_56376405_56376405</t>
  </si>
  <si>
    <t>02.03.2023 16:37:20</t>
  </si>
  <si>
    <t>TR-33 35-19-M00033_956674853_956674853</t>
  </si>
  <si>
    <t>02.03.2023 16:52:03</t>
  </si>
  <si>
    <t>02.03.2023 18:52:51</t>
  </si>
  <si>
    <t>K-4575 35-10-K04575_912600095_912600095</t>
  </si>
  <si>
    <t>02.03.2023 14:42:18</t>
  </si>
  <si>
    <t>02.03.2023 19:01:27</t>
  </si>
  <si>
    <t>K-4486 35-01-K04486_910838682_910838682</t>
  </si>
  <si>
    <t>02.03.2023 09:39:03</t>
  </si>
  <si>
    <t>02.03.2023 11:01:31</t>
  </si>
  <si>
    <t>K-3475 35-07-K03475_35-07-K03475_48246961</t>
  </si>
  <si>
    <t>02.03.2023 08:53:32</t>
  </si>
  <si>
    <t>02.03.2023 11:00:59</t>
  </si>
  <si>
    <t>K-3808 35-04-K03808_35-04-K03808_2352616</t>
  </si>
  <si>
    <t>02.03.2023 09:49:05</t>
  </si>
  <si>
    <t>02.03.2023 11:44:10</t>
  </si>
  <si>
    <t>HATAY TM 35-01-A00009_HATAY-4 K04_2057626</t>
  </si>
  <si>
    <t>02.03.2023 23:29:09</t>
  </si>
  <si>
    <t>02.03.2023 23:41:00</t>
  </si>
  <si>
    <t>02.03.2023 18:23:42</t>
  </si>
  <si>
    <t>KIRCALAR DM 35-16-M00261_ÜRKÜTLER-SINIRADA GRUP KÖYLER ENH M03_72041787</t>
  </si>
  <si>
    <t>02.03.2023 09:35:27</t>
  </si>
  <si>
    <t>02.03.2023 09:35:58</t>
  </si>
  <si>
    <t>K-3769 35-04-K03769_35-04-K03769_2365110</t>
  </si>
  <si>
    <t>02.03.2023 13:28:07</t>
  </si>
  <si>
    <t>02.03.2023 13:34:25</t>
  </si>
  <si>
    <t>TR-44 (DM-5/TR-12) ALPKENT 35-26-M00044_DM-5/TR-11 M02_50241749</t>
  </si>
  <si>
    <t>02.03.2023 05:06:09</t>
  </si>
  <si>
    <t>02.03.2023 06:25:41</t>
  </si>
  <si>
    <t>BADEMLİ TR-8 35-30-L00105_955326733_955326733</t>
  </si>
  <si>
    <t>02.03.2023 13:08:17</t>
  </si>
  <si>
    <t>02.03.2023 17:54:27</t>
  </si>
  <si>
    <t>KAPAKLI DM 45-72-M00309_KAYIŞLAR M09_2099434</t>
  </si>
  <si>
    <t>02.03.2023 13:36:14</t>
  </si>
  <si>
    <t>02.03.2023 13:41:38</t>
  </si>
  <si>
    <t>ÖZBEK TR-5 35-19-M00235_35-19-M00235_2353630</t>
  </si>
  <si>
    <t>02.03.2023 09:54:01</t>
  </si>
  <si>
    <t>02.03.2023 17:32:00</t>
  </si>
  <si>
    <t>ULUKENT DM-4/14 35-28-M00033_953394389_953394389</t>
  </si>
  <si>
    <t>02.03.2023 17:00:20</t>
  </si>
  <si>
    <t>02.03.2023 18:00:31</t>
  </si>
  <si>
    <t>ÇAMPINAR TR-1 45-83-M00428_45-83-M00428_2376024</t>
  </si>
  <si>
    <t>02.03.2023 11:59:17</t>
  </si>
  <si>
    <t>02.03.2023 12:38:51</t>
  </si>
  <si>
    <t>02.03.2023 16:24:07</t>
  </si>
  <si>
    <t>02.03.2023 16:43:47</t>
  </si>
  <si>
    <t>NURİYE DM 45-80-M00090_NURİYE ŞEHİR M11_72194546</t>
  </si>
  <si>
    <t>02.03.2023 08:59:48</t>
  </si>
  <si>
    <t>02.03.2023 09:01:28</t>
  </si>
  <si>
    <t>YENİ ŞAKRAN TR-12 35-17-M00212__56355758_56355758</t>
  </si>
  <si>
    <t>02.03.2023 17:50:39</t>
  </si>
  <si>
    <t>02.03.2023 18:34:02</t>
  </si>
  <si>
    <t>L-309 35-18-L00309_950447269_950447269</t>
  </si>
  <si>
    <t>02.03.2023 11:40:50</t>
  </si>
  <si>
    <t>02.03.2023 15:44:38</t>
  </si>
  <si>
    <t>M-1568 35-01-M01568_B_56371460_56371460</t>
  </si>
  <si>
    <t>02.03.2023 10:51:42</t>
  </si>
  <si>
    <t>02.03.2023 11:22:22</t>
  </si>
  <si>
    <t>M-32 35-02-M00032_C_56374254_56374254</t>
  </si>
  <si>
    <t>02.03.2023 15:41:36</t>
  </si>
  <si>
    <t>02.03.2023 16:56:20</t>
  </si>
  <si>
    <t>TR-47 45-78-L00047_TR-48 L03_66121689</t>
  </si>
  <si>
    <t>02.03.2023 10:06:22</t>
  </si>
  <si>
    <t>02.03.2023 16:31:15</t>
  </si>
  <si>
    <t>DM-1/11A 35-19-M00011_URLA TM-2 DEN GELEN TR-5 M06_2123177</t>
  </si>
  <si>
    <t>02.03.2023 09:55:38</t>
  </si>
  <si>
    <t>02.03.2023 10:31:32</t>
  </si>
  <si>
    <t>K-3769 35-04-K03769_C_56369560_56369560</t>
  </si>
  <si>
    <t>02.03.2023 14:51:23</t>
  </si>
  <si>
    <t>02.03.2023 17:32:58</t>
  </si>
  <si>
    <t>02.03.2023 18:39:38</t>
  </si>
  <si>
    <t>02.03.2023 10:10:35</t>
  </si>
  <si>
    <t>02.03.2023 10:59:44</t>
  </si>
  <si>
    <t>02.03.2023 08:50:05</t>
  </si>
  <si>
    <t>02.03.2023 15:15:27</t>
  </si>
  <si>
    <t>L-498 35-18-L00498_950451215_950451215</t>
  </si>
  <si>
    <t>02.03.2023 11:25:13</t>
  </si>
  <si>
    <t>02.03.2023 12:34:19</t>
  </si>
  <si>
    <t>CENKYERİ TR-1 45-82-M00131_CENKYERİ TR-4 M04_72194959</t>
  </si>
  <si>
    <t>02.03.2023 21:11:14</t>
  </si>
  <si>
    <t>02.03.2023 21:41:01</t>
  </si>
  <si>
    <t>L-308 35-18-L00308_7107592_56372184_56372184</t>
  </si>
  <si>
    <t>02.03.2023 17:59:58</t>
  </si>
  <si>
    <t>OSMANGAZİ İM 35-02-A00004_MUSTAFA KEMAL K05_2327859</t>
  </si>
  <si>
    <t>02.03.2023 01:13:26</t>
  </si>
  <si>
    <t>02.03.2023 01:15:54</t>
  </si>
  <si>
    <t>M-3337 35-04-M03337_DAĞITIM TRAFO M-3337 M03_86849831</t>
  </si>
  <si>
    <t>02.03.2023 13:49:00</t>
  </si>
  <si>
    <t>02.03.2023 13:58:00</t>
  </si>
  <si>
    <t>ÇAPAKLI KÖK 45-78-M01161_GÖKÇEKÖY M05_78225836</t>
  </si>
  <si>
    <t>02.03.2023 09:30:35</t>
  </si>
  <si>
    <t>02.03.2023 10:20:30</t>
  </si>
  <si>
    <t>EYKO TR-6 35-30-M00032_C_56370144_56370144</t>
  </si>
  <si>
    <t>02.03.2023 19:48:41</t>
  </si>
  <si>
    <t>02.03.2023 20:12:57</t>
  </si>
  <si>
    <t>K-495 35-01-K00495_K-311 K03_2119224</t>
  </si>
  <si>
    <t>02.03.2023 22:20:00</t>
  </si>
  <si>
    <t>03.03.2023 00:56:56</t>
  </si>
  <si>
    <t>GELENBE İM 45-76-A00001_SAKARLI M03_2325077</t>
  </si>
  <si>
    <t>02.03.2023 15:31:53</t>
  </si>
  <si>
    <t>02.03.2023 17:49:08</t>
  </si>
  <si>
    <t>DM-3/1 35-19-M00003_TR-43 M10_2333735</t>
  </si>
  <si>
    <t>02.03.2023 08:49:48</t>
  </si>
  <si>
    <t>02.03.2023 15:22:44</t>
  </si>
  <si>
    <t>DAĞDERESİ MAH. TR-1 45-76-M00184_DIREK TIPI TRAFO HUCRESI H01_2085548</t>
  </si>
  <si>
    <t>02.03.2023 11:02:07</t>
  </si>
  <si>
    <t>02.03.2023 11:36:59</t>
  </si>
  <si>
    <t>ANDAK KÖK 35-23-M00312_FOÇA-2 M02_41958299</t>
  </si>
  <si>
    <t>02.03.2023 10:29:52</t>
  </si>
  <si>
    <t>02.03.2023 10:43:46</t>
  </si>
  <si>
    <t>TR-1-1/4 (KAVAK TR) 35-20-L00004_35-20-L00004_80390779</t>
  </si>
  <si>
    <t>02.03.2023 16:34:38</t>
  </si>
  <si>
    <t>02.03.2023 17:29:11</t>
  </si>
  <si>
    <t>M-865 ÇAMİÇİ KÖYÜ 35-02-M00865_A_56372994_56372994</t>
  </si>
  <si>
    <t>02.03.2023 12:59:18</t>
  </si>
  <si>
    <t>02.03.2023 14:46:52</t>
  </si>
  <si>
    <t>KOCAER KÖK 35-17-M00253_İMBAT DM M01_66425694</t>
  </si>
  <si>
    <t>02.03.2023 09:47:02</t>
  </si>
  <si>
    <t>02.03.2023 11:37:17</t>
  </si>
  <si>
    <t>TR-17 45-77-L00017_A_56403924_56403924</t>
  </si>
  <si>
    <t>02.03.2023 09:16:28</t>
  </si>
  <si>
    <t>02.03.2023 17:50:45</t>
  </si>
  <si>
    <t>SARILAR KÖYÜ TR-2 35-27-L00264_A_56383860_56383860</t>
  </si>
  <si>
    <t>02.03.2023 20:06:45</t>
  </si>
  <si>
    <t>02.03.2023 21:35:12</t>
  </si>
  <si>
    <t>PİREVELİLER TR-1 35-16-M00081_953325018_953325018</t>
  </si>
  <si>
    <t>02.03.2023 12:20:13</t>
  </si>
  <si>
    <t>02.03.2023 15:38:04</t>
  </si>
  <si>
    <t>02.03.2023 09:50:27</t>
  </si>
  <si>
    <t>02.03.2023 12:10:16</t>
  </si>
  <si>
    <t>TR-54 35-30-L00054_955332454_955332454</t>
  </si>
  <si>
    <t>02.03.2023 13:45:50</t>
  </si>
  <si>
    <t>02.03.2023 17:56:16</t>
  </si>
  <si>
    <t>K-358 35-04-K00358_99140857_99140857</t>
  </si>
  <si>
    <t>02.03.2023 11:28:54</t>
  </si>
  <si>
    <t>02.03.2023 15:45:09</t>
  </si>
  <si>
    <t>DAYIOĞLU TR-2 45-72-L00340_A_56394700_56394700</t>
  </si>
  <si>
    <t>02.03.2023 10:35:10</t>
  </si>
  <si>
    <t>02.03.2023 11:20:06</t>
  </si>
  <si>
    <t>BELEN TR-1 35-28-M00205_953393802_953393802</t>
  </si>
  <si>
    <t>02.03.2023 14:27:18</t>
  </si>
  <si>
    <t>AKHİSAR İM 45-72-A00001_DM-8 ŞEHİR-1 L12_2057355</t>
  </si>
  <si>
    <t>02.03.2023 06:00:00</t>
  </si>
  <si>
    <t>02.03.2023 06:09:00</t>
  </si>
  <si>
    <t>BEYDERE KÖK 45-71-M00128_YENİ KARAAĞAÇLI M08_50217161</t>
  </si>
  <si>
    <t>02.03.2023 07:28:30</t>
  </si>
  <si>
    <t>02.03.2023 09:02:30</t>
  </si>
  <si>
    <t>TR-26 45-74-M00026_TR-1/DEMİRCİ DEVLET HASTANESİ ÖZEL M04_72234405</t>
  </si>
  <si>
    <t>02.03.2023 09:59:29</t>
  </si>
  <si>
    <t>02.03.2023 11:31:20</t>
  </si>
  <si>
    <t>KINIK TR-3 35-24-L00003_TR-28 L04_2098790</t>
  </si>
  <si>
    <t>02.03.2023 17:37:37</t>
  </si>
  <si>
    <t>02.03.2023 18:09:52</t>
  </si>
  <si>
    <t>K-526 35-02-K00526_A_56383407_56383407</t>
  </si>
  <si>
    <t>02.03.2023 11:37:12</t>
  </si>
  <si>
    <t>02.03.2023 14:56:40</t>
  </si>
  <si>
    <t>SALİHLİ İM 45-78-A00001_ŞEHİR-6 L04_48928861</t>
  </si>
  <si>
    <t>02.03.2023 11:13:03</t>
  </si>
  <si>
    <t>02.03.2023 11:40:59</t>
  </si>
  <si>
    <t>02.03.2023 09:06:05</t>
  </si>
  <si>
    <t>02.03.2023 12:48:05</t>
  </si>
  <si>
    <t>TR-2/7 45-72-L00007__83668919_83668919</t>
  </si>
  <si>
    <t>02.03.2023 18:27:03</t>
  </si>
  <si>
    <t>02.03.2023 19:51:29</t>
  </si>
  <si>
    <t>ÇANAKÇI KÖK 45-79-M00194_HatBaşıAyırıcı_87243401 M01_87243401</t>
  </si>
  <si>
    <t>02.03.2023 19:28:41</t>
  </si>
  <si>
    <t>02.03.2023 22:11:55</t>
  </si>
  <si>
    <t>02.03.2023 01:31:12</t>
  </si>
  <si>
    <t>02.03.2023 01:37:25</t>
  </si>
  <si>
    <t>GÜMÜLDÜR DM-4 35-25-M00053_GÜMÜLDÜR DM-5(M-34) M03_72085269</t>
  </si>
  <si>
    <t>02.03.2023 13:34:12</t>
  </si>
  <si>
    <t>02.03.2023 14:25:27</t>
  </si>
  <si>
    <t>ÇINARDİBİ KÖK 35-20-M00069_DERNEKLİ-BALCILAR-OSMANLAR-BAYRAMLAR-KAMBERLER M04_66050707</t>
  </si>
  <si>
    <t>02.03.2023 08:27:18</t>
  </si>
  <si>
    <t>02.03.2023 08:27:48</t>
  </si>
  <si>
    <t>K-3129 35-01-K03129_911275080_911275080</t>
  </si>
  <si>
    <t>02.03.2023 10:40:43</t>
  </si>
  <si>
    <t>02.03.2023 12:29:12</t>
  </si>
  <si>
    <t>YİĞİTALİ TR-2 45-72-L00146_B_56390912_56390912</t>
  </si>
  <si>
    <t>02.03.2023 13:32:30</t>
  </si>
  <si>
    <t>02.03.2023 14:30:44</t>
  </si>
  <si>
    <t>02.03.2023 12:49:32</t>
  </si>
  <si>
    <t>NURİYE DM 45-80-M00090_LÜTFİYE M01_72194602</t>
  </si>
  <si>
    <t>02.03.2023 16:05:24</t>
  </si>
  <si>
    <t>02.03.2023 17:02:19</t>
  </si>
  <si>
    <t>ORTAKÖY TR-1 45-71-M01729_45-71-M01729_2366589</t>
  </si>
  <si>
    <t>02.03.2023 09:55:00</t>
  </si>
  <si>
    <t>02.03.2023 17:37:50</t>
  </si>
  <si>
    <t>K-4406 35-04-K04406_99298307_99298307</t>
  </si>
  <si>
    <t>02.03.2023 15:29:22</t>
  </si>
  <si>
    <t>02.03.2023 16:53:36</t>
  </si>
  <si>
    <t>UĞURLU KÖK 45-86-M00045_HatBaşıAyırıcı_53135182 M02_53135182</t>
  </si>
  <si>
    <t>02.03.2023 09:51:18</t>
  </si>
  <si>
    <t>02.03.2023 09:51:49</t>
  </si>
  <si>
    <t>02.03.2023 18:27:09</t>
  </si>
  <si>
    <t>02.03.2023 19:01:42</t>
  </si>
  <si>
    <t>02.03.2023 09:00:02</t>
  </si>
  <si>
    <t>02.03.2023 18:19:42</t>
  </si>
  <si>
    <t>ÖZDERE ORTA MAHALLE DM (M-1) 35-25-M00120_B_56355051_56355051</t>
  </si>
  <si>
    <t>02.03.2023 18:54:58</t>
  </si>
  <si>
    <t>02.03.2023 19:51:24</t>
  </si>
  <si>
    <t>K-502 35-01-K00502_B_56354144_56354144</t>
  </si>
  <si>
    <t>02.03.2023 17:48:50</t>
  </si>
  <si>
    <t>02.03.2023 19:00:21</t>
  </si>
  <si>
    <t>GÜMÜLDÜR M-23 35-25-M00023_GÜMÜLDÜR M-22 M03_72085482</t>
  </si>
  <si>
    <t>02.03.2023 13:11:58</t>
  </si>
  <si>
    <t>02.03.2023 13:14:57</t>
  </si>
  <si>
    <t>02.03.2023 09:18:18</t>
  </si>
  <si>
    <t>02.03.2023 14:22:43</t>
  </si>
  <si>
    <t>GÜMÜLDÜR M-52 35-25-M00052_DIREK TIPI TRAFO HUCRESI H01_2114745</t>
  </si>
  <si>
    <t>02.03.2023 19:36:06</t>
  </si>
  <si>
    <t>K-1880 35-09-K01880_D_56355846_56355846</t>
  </si>
  <si>
    <t>02.03.2023 05:51:43</t>
  </si>
  <si>
    <t>02.03.2023 06:25:11</t>
  </si>
  <si>
    <t>TR-14 35-32-L00014__72372930_72372930</t>
  </si>
  <si>
    <t>02.03.2023 13:32:02</t>
  </si>
  <si>
    <t>02.03.2023 14:12:13</t>
  </si>
  <si>
    <t>K-233 35-01-K00233_35-01-K00233_2364766</t>
  </si>
  <si>
    <t>02.03.2023 09:35:17</t>
  </si>
  <si>
    <t>02.03.2023 13:34:06</t>
  </si>
  <si>
    <t>02.03.2023 11:29:57</t>
  </si>
  <si>
    <t>K-4709 35-04-K04709_913357869_913357869</t>
  </si>
  <si>
    <t>02.03.2023 17:07:12</t>
  </si>
  <si>
    <t>02.03.2023 17:54:32</t>
  </si>
  <si>
    <t>SARIGÖL TR-29 45-79-M00029_TR-25 M02_2315972</t>
  </si>
  <si>
    <t>02.03.2023 07:44:48</t>
  </si>
  <si>
    <t>02.03.2023 08:41:07</t>
  </si>
  <si>
    <t>ESENYAZI ASAR MAH. TR-1 45-77-M00019_45-77-M00019_2366773</t>
  </si>
  <si>
    <t>02.03.2023 19:57:22</t>
  </si>
  <si>
    <t>02.03.2023 21:18:52</t>
  </si>
  <si>
    <t>02.03.2023 23:28:35</t>
  </si>
  <si>
    <t>03.03.2023 00:12:49</t>
  </si>
  <si>
    <t>K-4575 35-10-K04575_97906825_97906825</t>
  </si>
  <si>
    <t>02.03.2023 10:55:28</t>
  </si>
  <si>
    <t>02.03.2023 12:55:30</t>
  </si>
  <si>
    <t>KARGINIŞIKLAR TR-1 45-74-M00125_A_56352210_56352210</t>
  </si>
  <si>
    <t>02.03.2023 11:51:38</t>
  </si>
  <si>
    <t>02.03.2023 13:54:41</t>
  </si>
  <si>
    <t>ÇAMLICA TR-1 35-26-M00454_DIREK TIPI TRAFO HUCRESI H01_2040252</t>
  </si>
  <si>
    <t>02.03.2023 10:33:25</t>
  </si>
  <si>
    <t>02.03.2023 12:49:24</t>
  </si>
  <si>
    <t>K-2311 35-03-K02311_B_56358149_56358149</t>
  </si>
  <si>
    <t>02.03.2023 14:40:28</t>
  </si>
  <si>
    <t>02.03.2023 17:15:29</t>
  </si>
  <si>
    <t>YENİFOÇA TR-45 35-23-M00045_C_56364442_56364442</t>
  </si>
  <si>
    <t>02.03.2023 09:16:11</t>
  </si>
  <si>
    <t>02.03.2023 17:57:19</t>
  </si>
  <si>
    <t>JTI KÖK 35-26-M00260_KANSAN M04_65969105</t>
  </si>
  <si>
    <t>02.03.2023 05:09:52</t>
  </si>
  <si>
    <t>02.03.2023 07:03:00</t>
  </si>
  <si>
    <t>ÇİFTLİK İM 35-18-A00003_GOLF-1 L12_2307808</t>
  </si>
  <si>
    <t>02.03.2023 10:04:47</t>
  </si>
  <si>
    <t>02.03.2023 16:50:00</t>
  </si>
  <si>
    <t>K-1414 35-07-K01414_35-07-K01414_2369370</t>
  </si>
  <si>
    <t>02.03.2023 22:30:32</t>
  </si>
  <si>
    <t>DM-1/TR-16 SEFERİHİSAR 35-14-M00328_956642658_956642658</t>
  </si>
  <si>
    <t>02.03.2023 16:31:41</t>
  </si>
  <si>
    <t>02.03.2023 17:40:21</t>
  </si>
  <si>
    <t>M-257 35-09-M00257_D_56363214_56363214</t>
  </si>
  <si>
    <t>02.03.2023 10:33:59</t>
  </si>
  <si>
    <t>02.03.2023 12:13:39</t>
  </si>
  <si>
    <t>K-524 35-01-K00524_R_56366006_56366006</t>
  </si>
  <si>
    <t>02.03.2023 09:43:39</t>
  </si>
  <si>
    <t>02.03.2023 14:41:52</t>
  </si>
  <si>
    <t>K-311 35-01-K00311_TRAFO K03_2119222</t>
  </si>
  <si>
    <t>03.03.2023 00:50:25</t>
  </si>
  <si>
    <t>03.03.2023 02:20:20</t>
  </si>
  <si>
    <t>DÜVERLİK TR-1 35-26-M00457_ H_66216396</t>
  </si>
  <si>
    <t>03.03.2023 00:59:25</t>
  </si>
  <si>
    <t>03.03.2023 01:44:19</t>
  </si>
  <si>
    <t>GÜRÇEŞME İM 35-03-A00001_YEŞİLDERE K18_2328335</t>
  </si>
  <si>
    <t>03.03.2023 02:06:37</t>
  </si>
  <si>
    <t>03.03.2023 02:34:23</t>
  </si>
  <si>
    <t>03.03.2023 02:13:13</t>
  </si>
  <si>
    <t>03.03.2023 02:15:00</t>
  </si>
  <si>
    <t>03.03.2023 02:39:11</t>
  </si>
  <si>
    <t>03.03.2023 02:48:47</t>
  </si>
  <si>
    <t>K-524 35-01-K00524_K-3582 K03_2072939</t>
  </si>
  <si>
    <t>03.03.2023 02:47:17</t>
  </si>
  <si>
    <t>03.03.2023 02:48:39</t>
  </si>
  <si>
    <t>GÜRÇEŞME İM 35-03-A00001_MEHTAP K11_2081095</t>
  </si>
  <si>
    <t>03.03.2023 02:47:03</t>
  </si>
  <si>
    <t>03.03.2023 03:05:44</t>
  </si>
  <si>
    <t>GÜZELBAHÇE İM 35-10-A00001_KAHRAMANDERE HAT-2 M10_77678573</t>
  </si>
  <si>
    <t>03.03.2023 03:16:41</t>
  </si>
  <si>
    <t>03.03.2023 03:32:09</t>
  </si>
  <si>
    <t>03.03.2023 03:56:27</t>
  </si>
  <si>
    <t>03.03.2023 06:30:19</t>
  </si>
  <si>
    <t>BALLICA İM 45-72-A00005_BALLICA ŞEHİR L09_2095861</t>
  </si>
  <si>
    <t>03.03.2023 06:50:06</t>
  </si>
  <si>
    <t>03.03.2023 07:02:04</t>
  </si>
  <si>
    <t>K-1954 35-09-K01954_913152517_913152517</t>
  </si>
  <si>
    <t>03.03.2023 07:18:28</t>
  </si>
  <si>
    <t>03.03.2023 12:46:22</t>
  </si>
  <si>
    <t>M-1815 KISIK DM-2 35-22-M00096_TR-17 M05_72100657</t>
  </si>
  <si>
    <t>03.03.2023 07:52:12</t>
  </si>
  <si>
    <t>03.03.2023 08:07:41</t>
  </si>
  <si>
    <t>ZEYTİNALAN İM 35-19-A00002_HatBaşıAyırıcı_53133999 L05_53133999</t>
  </si>
  <si>
    <t>03.03.2023 07:59:07</t>
  </si>
  <si>
    <t>03.03.2023 13:02:20</t>
  </si>
  <si>
    <t>SUBAŞI İM 35-26-A00002_PAMUKYAZI L04_2035585</t>
  </si>
  <si>
    <t>03.03.2023 08:09:16</t>
  </si>
  <si>
    <t>03.03.2023 08:50:19</t>
  </si>
  <si>
    <t>K-4778 35-04-K04778_C_56368375_56368375</t>
  </si>
  <si>
    <t>03.03.2023 08:18:27</t>
  </si>
  <si>
    <t>03.03.2023 08:37:57</t>
  </si>
  <si>
    <t>ULUCAK DM 35-27-M00792_ULUCAK ŞEHİR M04_2053519</t>
  </si>
  <si>
    <t>03.03.2023 08:29:36</t>
  </si>
  <si>
    <t>03.03.2023 09:10:53</t>
  </si>
  <si>
    <t>KULA İM 45-77-A00001_KONURCA M01_2049499</t>
  </si>
  <si>
    <t>03.03.2023 08:33:45</t>
  </si>
  <si>
    <t>03.03.2023 08:36:49</t>
  </si>
  <si>
    <t>AYVACIK TR-1 45-83-L00298_C_56395029_56395029</t>
  </si>
  <si>
    <t>03.03.2023 08:39:36</t>
  </si>
  <si>
    <t>03.03.2023 11:49:24</t>
  </si>
  <si>
    <t>DM-2/12 45-72-M00610_95002534710_95002534710</t>
  </si>
  <si>
    <t>03.03.2023 08:43:02</t>
  </si>
  <si>
    <t>03.03.2023 09:56:54</t>
  </si>
  <si>
    <t>K-3975 35-04-K03975_C C02_83782060</t>
  </si>
  <si>
    <t>03.03.2023 08:51:02</t>
  </si>
  <si>
    <t>03.03.2023 09:36:03</t>
  </si>
  <si>
    <t>K-4361 35-02-K04361_OSMANGAZİ İM K02_2119169</t>
  </si>
  <si>
    <t>03.03.2023 09:04:19</t>
  </si>
  <si>
    <t>03.03.2023 18:38:25</t>
  </si>
  <si>
    <t>K-161 35-01-K00161_K-344 K02_2067100</t>
  </si>
  <si>
    <t>03.03.2023 09:02:07</t>
  </si>
  <si>
    <t>03.03.2023 18:54:12</t>
  </si>
  <si>
    <t>SARIGÖL DM 45-79-M00069_SELİMİYE FİDERİ M18_2318413</t>
  </si>
  <si>
    <t>03.03.2023 09:05:37</t>
  </si>
  <si>
    <t>03.03.2023 16:34:31</t>
  </si>
  <si>
    <t>KINIK İM 35-24-A00001_YAYA KENT M09_2059241</t>
  </si>
  <si>
    <t>03.03.2023 08:55:44</t>
  </si>
  <si>
    <t>03.03.2023 12:27:39</t>
  </si>
  <si>
    <t>M-2777 35-04-M02777_99182173_99182173</t>
  </si>
  <si>
    <t>03.03.2023 08:59:36</t>
  </si>
  <si>
    <t>03.03.2023 10:20:24</t>
  </si>
  <si>
    <t>03.03.2023 09:03:09</t>
  </si>
  <si>
    <t>03.03.2023 09:46:06</t>
  </si>
  <si>
    <t>03.03.2023 09:07:51</t>
  </si>
  <si>
    <t>03.03.2023 18:12:45</t>
  </si>
  <si>
    <t>03.03.2023 09:09:44</t>
  </si>
  <si>
    <t>03.03.2023 10:12:16</t>
  </si>
  <si>
    <t>K-4234 35-03-K04234_35-03-K04234_65675881</t>
  </si>
  <si>
    <t>03.03.2023 09:02:05</t>
  </si>
  <si>
    <t>03.03.2023 12:24:11</t>
  </si>
  <si>
    <t>K-2700 35-03-K02700_E_56364662_56364662</t>
  </si>
  <si>
    <t>03.03.2023 09:10:55</t>
  </si>
  <si>
    <t>03.03.2023 14:14:47</t>
  </si>
  <si>
    <t>TR-76 35-19-L00076_35-19-L00076_2362746</t>
  </si>
  <si>
    <t>03.03.2023 09:03:41</t>
  </si>
  <si>
    <t>03.03.2023 18:34:20</t>
  </si>
  <si>
    <t>E.L.İ. AZOT SİTESİ ÖZEL KÖK 45-82-M00146Ö_ M03_2325781</t>
  </si>
  <si>
    <t>03.03.2023 09:13:49</t>
  </si>
  <si>
    <t>03.03.2023 17:19:18</t>
  </si>
  <si>
    <t>TR-150 45-78-M00150_45-78-M00150_61206590</t>
  </si>
  <si>
    <t>03.03.2023 09:15:27</t>
  </si>
  <si>
    <t>03.03.2023 14:58:18</t>
  </si>
  <si>
    <t>YENİFOÇA TR-45 35-23-M00045_D_56365096_56365096</t>
  </si>
  <si>
    <t>03.03.2023 08:59:57</t>
  </si>
  <si>
    <t>03.03.2023 15:41:29</t>
  </si>
  <si>
    <t>TR-55 KÖK 35-19-M00055_TR-77 KÖK M03_76783811</t>
  </si>
  <si>
    <t>03.03.2023 09:17:18</t>
  </si>
  <si>
    <t>03.03.2023 09:31:04</t>
  </si>
  <si>
    <t>KAHRAMANDERE İM 35-10-A00002_YELKİ TM-1 M02_2310118</t>
  </si>
  <si>
    <t>03.03.2023 09:19:17</t>
  </si>
  <si>
    <t>03.03.2023 09:27:57</t>
  </si>
  <si>
    <t>ZEYTİNALAN İM 35-19-A00002_TR-1 (15800) L16_2308004</t>
  </si>
  <si>
    <t>03.03.2023 12:03:23</t>
  </si>
  <si>
    <t>M-2773 35-07-M02773_SEZAİ SAÇAK M08_81657073</t>
  </si>
  <si>
    <t>03.03.2023 09:24:07</t>
  </si>
  <si>
    <t>03.03.2023 09:24:51</t>
  </si>
  <si>
    <t>M-1223 35-01-M01223_B_56353957_56353957</t>
  </si>
  <si>
    <t>03.03.2023 09:10:29</t>
  </si>
  <si>
    <t>03.03.2023 13:09:42</t>
  </si>
  <si>
    <t>K-3478 35-07-K03478_35-07-K03478_48251535</t>
  </si>
  <si>
    <t>03.03.2023 09:26:27</t>
  </si>
  <si>
    <t>03.03.2023 11:59:07</t>
  </si>
  <si>
    <t>ÇUKURALTI M-53 35-25-M00088_35-25-M00088_72122352</t>
  </si>
  <si>
    <t>03.03.2023 09:27:03</t>
  </si>
  <si>
    <t>03.03.2023 17:04:52</t>
  </si>
  <si>
    <t>L-425 BELLONA KABİN 35-18-L00425_95001215987_95001215987</t>
  </si>
  <si>
    <t>03.03.2023 09:22:56</t>
  </si>
  <si>
    <t>03.03.2023 14:26:11</t>
  </si>
  <si>
    <t>METAL İŞLERİ TR-16 35-22-M00116_955257379_955257379</t>
  </si>
  <si>
    <t>03.03.2023 09:33:36</t>
  </si>
  <si>
    <t>03.03.2023 10:51:28</t>
  </si>
  <si>
    <t>YAHŞELLİ KÖK 35-28-M00293_B_56357599_56357599</t>
  </si>
  <si>
    <t>03.03.2023 09:33:38</t>
  </si>
  <si>
    <t>03.03.2023 14:55:12</t>
  </si>
  <si>
    <t>KOLDERE KÖK 45-80-M00051_ÇAVUŞOĞLU TST M06_73403318</t>
  </si>
  <si>
    <t>03.03.2023 09:38:49</t>
  </si>
  <si>
    <t>03.03.2023 10:47:54</t>
  </si>
  <si>
    <t>03.03.2023 09:38:36</t>
  </si>
  <si>
    <t>03.03.2023 18:07:38</t>
  </si>
  <si>
    <t>K-839 35-01-K00839_35-01-K00839_2369916</t>
  </si>
  <si>
    <t>03.03.2023 09:44:40</t>
  </si>
  <si>
    <t>03.03.2023 10:34:02</t>
  </si>
  <si>
    <t>OSMANCALI KÖYÜ TR-4 45-71-M01719_43170556_56399247_56399247</t>
  </si>
  <si>
    <t>03.03.2023 09:20:38</t>
  </si>
  <si>
    <t>03.03.2023 16:56:29</t>
  </si>
  <si>
    <t>03.03.2023 09:47:52</t>
  </si>
  <si>
    <t>03.03.2023 18:08:00</t>
  </si>
  <si>
    <t>M-1223 35-01-M01223_C_56353986_56353986</t>
  </si>
  <si>
    <t>03.03.2023 09:54:22</t>
  </si>
  <si>
    <t>03.03.2023 13:11:47</t>
  </si>
  <si>
    <t>İĞDELİ TR-3 35-31-L00299_C_91227370_91227370</t>
  </si>
  <si>
    <t>03.03.2023 10:01:27</t>
  </si>
  <si>
    <t>03.03.2023 14:48:50</t>
  </si>
  <si>
    <t>03.03.2023 10:04:27</t>
  </si>
  <si>
    <t>03.03.2023 17:24:57</t>
  </si>
  <si>
    <t>BİMEYKO KÖK-10 35-30-M00048_DENİZKÖY M05_2107753</t>
  </si>
  <si>
    <t>03.03.2023 10:09:21</t>
  </si>
  <si>
    <t>03.03.2023 12:33:47</t>
  </si>
  <si>
    <t>DEĞİRMENDERE TR-5 35-22-M00201_35-22-M00201_2375561</t>
  </si>
  <si>
    <t>03.03.2023 10:23:26</t>
  </si>
  <si>
    <t>03.03.2023 10:46:46</t>
  </si>
  <si>
    <t>MENEMEN TR-52 35-28-L00052_D_56362445_56362445</t>
  </si>
  <si>
    <t>03.03.2023 10:24:07</t>
  </si>
  <si>
    <t>03.03.2023 12:19:47</t>
  </si>
  <si>
    <t>TR-2/15 45-72-L00015_E_65501383_65501383</t>
  </si>
  <si>
    <t>03.03.2023 10:23:58</t>
  </si>
  <si>
    <t>03.03.2023 12:21:56</t>
  </si>
  <si>
    <t>K-1724 35-08-K01724_35-08-K01724_42018218</t>
  </si>
  <si>
    <t>03.03.2023 10:21:13</t>
  </si>
  <si>
    <t>03.03.2023 11:00:29</t>
  </si>
  <si>
    <t>M-2707 35-02-M02707_A_77269404_77269404</t>
  </si>
  <si>
    <t>03.03.2023 09:30:00</t>
  </si>
  <si>
    <t>03.03.2023 17:28:27</t>
  </si>
  <si>
    <t>03.03.2023 10:15:53</t>
  </si>
  <si>
    <t>03.03.2023 10:57:51</t>
  </si>
  <si>
    <t>M-198 ÇEVREKENT 35-14-M00198_M-271 KARAKAYALAR DM M01_72224765</t>
  </si>
  <si>
    <t>03.03.2023 09:56:23</t>
  </si>
  <si>
    <t>03.03.2023 15:49:16</t>
  </si>
  <si>
    <t>SUBATAN TR-3 35-15-L00337_35-15-L00337_2365868</t>
  </si>
  <si>
    <t>03.03.2023 10:31:26</t>
  </si>
  <si>
    <t>03.03.2023 13:57:14</t>
  </si>
  <si>
    <t>AYDOĞDU TR-1 45-73-M00899_45-73-M00899_2355334</t>
  </si>
  <si>
    <t>03.03.2023 10:24:42</t>
  </si>
  <si>
    <t>03.03.2023 13:04:42</t>
  </si>
  <si>
    <t>03.03.2023 10:50:35</t>
  </si>
  <si>
    <t>03.03.2023 16:55:00</t>
  </si>
  <si>
    <t>YUSUFDERE TEK BIÇAK MAH TR-2 35-15-L00532_35-15-L00532_2364698</t>
  </si>
  <si>
    <t>03.03.2023 10:53:46</t>
  </si>
  <si>
    <t>03.03.2023 14:29:36</t>
  </si>
  <si>
    <t>TR-1/67 (CEZAEVİ YANI) 45-83-M00067_PETROL M03_83841014</t>
  </si>
  <si>
    <t>03.03.2023 11:04:51</t>
  </si>
  <si>
    <t>03.03.2023 12:28:04</t>
  </si>
  <si>
    <t>M-2980 35-02-M02980_99568051_99568051</t>
  </si>
  <si>
    <t>03.03.2023 11:05:52</t>
  </si>
  <si>
    <t>03.03.2023 13:26:32</t>
  </si>
  <si>
    <t>UZUNHASANLAR TR-2 35-17-M00566_B_91446305_91446305</t>
  </si>
  <si>
    <t>03.03.2023 11:11:36</t>
  </si>
  <si>
    <t>03.03.2023 12:02:54</t>
  </si>
  <si>
    <t>TAYTAN TR-4 45-78-M00307_953299722_953299722</t>
  </si>
  <si>
    <t>03.03.2023 11:20:15</t>
  </si>
  <si>
    <t>03.03.2023 12:50:51</t>
  </si>
  <si>
    <t>KULA TM 45-77-A00002_SELENDİ M24_2334807</t>
  </si>
  <si>
    <t>03.03.2023 11:30:19</t>
  </si>
  <si>
    <t>03.03.2023 13:06:19</t>
  </si>
  <si>
    <t>L-308 35-18-L00308_950447517_950447517</t>
  </si>
  <si>
    <t>03.03.2023 11:24:05</t>
  </si>
  <si>
    <t>03.03.2023 15:20:18</t>
  </si>
  <si>
    <t>MEHMET  VERGİ VE ARK. T-SULAMA GRB. 35-13-L00108_DIREK TIPI TRAFO HUCRESI H01_2042151</t>
  </si>
  <si>
    <t>03.03.2023 11:34:30</t>
  </si>
  <si>
    <t>03.03.2023 14:38:20</t>
  </si>
  <si>
    <t>LÜTFİYE KÖK 45-80-M02970_KUMKUYUCAK    TST-1 M03_84270457</t>
  </si>
  <si>
    <t>03.03.2023 11:40:30</t>
  </si>
  <si>
    <t>03.03.2023 12:45:34</t>
  </si>
  <si>
    <t>BADEMBÜKÜ TR-2 35-21-L00218_A_76841028_76841028</t>
  </si>
  <si>
    <t>03.03.2023 11:40:22</t>
  </si>
  <si>
    <t>03.03.2023 14:17:35</t>
  </si>
  <si>
    <t>ÇIRPI İM 35-20-A00002_TRAFO A M05_2055133</t>
  </si>
  <si>
    <t>03.03.2023 11:47:29</t>
  </si>
  <si>
    <t>03.03.2023 12:02:39</t>
  </si>
  <si>
    <t>ÇIRPI İM 35-20-A00002_HASKÖY L13_2056287</t>
  </si>
  <si>
    <t>03.03.2023 12:02:36</t>
  </si>
  <si>
    <t>03.03.2023 12:11:16</t>
  </si>
  <si>
    <t>M-198 ÇEVREKENT 35-14-M00198_DAĞITIM TRAFO M-198 ÇEVREKENT M02_72224785</t>
  </si>
  <si>
    <t>03.03.2023 12:05:43</t>
  </si>
  <si>
    <t>03.03.2023 13:10:14</t>
  </si>
  <si>
    <t>M-625 35-09-M00625_961401090_961401090</t>
  </si>
  <si>
    <t>03.03.2023 12:12:17</t>
  </si>
  <si>
    <t>03.03.2023 13:41:32</t>
  </si>
  <si>
    <t>İSKELE KÖK 35-19-L00275_ÇAYIR L03_72119386</t>
  </si>
  <si>
    <t>03.03.2023 12:11:34</t>
  </si>
  <si>
    <t>03.03.2023 13:05:07</t>
  </si>
  <si>
    <t>ULUKENT DM-3/12 35-28-M00061_F f1_5881857</t>
  </si>
  <si>
    <t>03.03.2023 12:24:41</t>
  </si>
  <si>
    <t>03.03.2023 13:05:54</t>
  </si>
  <si>
    <t>L-250 PRS OTEL GEÇİT 35-14-L00250_ L03_2099933</t>
  </si>
  <si>
    <t>03.03.2023 12:20:39</t>
  </si>
  <si>
    <t>03.03.2023 13:04:16</t>
  </si>
  <si>
    <t>ULUCAK TM 35-28-A00002_HatBaşıAyırıcı_53133650 M13_53133650</t>
  </si>
  <si>
    <t>03.03.2023 12:23:06</t>
  </si>
  <si>
    <t>03.03.2023 14:40:30</t>
  </si>
  <si>
    <t>YAĞLAR AZMAK TARIMSAL SULAMA GRUBU 35-31-L00048_956586431_956586431</t>
  </si>
  <si>
    <t>03.03.2023 12:29:31</t>
  </si>
  <si>
    <t>03.03.2023 14:58:02</t>
  </si>
  <si>
    <t>K-3707 35-02-K03707_35-02-K03707_2371757</t>
  </si>
  <si>
    <t>03.03.2023 12:32:55</t>
  </si>
  <si>
    <t>03.03.2023 13:02:35</t>
  </si>
  <si>
    <t>ÜLKÜ KÖK 45-78-M01394_ÜLKÜ BLOK M04_83839668</t>
  </si>
  <si>
    <t>03.03.2023 12:40:32</t>
  </si>
  <si>
    <t>03.03.2023 13:36:03</t>
  </si>
  <si>
    <t>K-4234 35-03-K04234_A_56365360_56365360</t>
  </si>
  <si>
    <t>03.03.2023 12:49:11</t>
  </si>
  <si>
    <t>03.03.2023 13:51:50</t>
  </si>
  <si>
    <t>SAİPALTI TR-1 35-21-L00101_A_56375409_56375409</t>
  </si>
  <si>
    <t>03.03.2023 12:51:29</t>
  </si>
  <si>
    <t>03.03.2023 15:46:41</t>
  </si>
  <si>
    <t>EMİRALEM TR-17 35-28-M00233_B_56357733_56357733</t>
  </si>
  <si>
    <t>03.03.2023 12:57:46</t>
  </si>
  <si>
    <t>03.03.2023 15:17:00</t>
  </si>
  <si>
    <t>SUBAŞI İM 35-26-A00002_HatBaşıAyırıcı_53134053 L04_53134053</t>
  </si>
  <si>
    <t>03.03.2023 12:52:28</t>
  </si>
  <si>
    <t>03.03.2023 15:25:34</t>
  </si>
  <si>
    <t>TR-5 35-19-L00005_İÇMELER L03_72124010</t>
  </si>
  <si>
    <t>03.03.2023 14:01:46</t>
  </si>
  <si>
    <t>03.03.2023 15:13:00</t>
  </si>
  <si>
    <t>DEREKÖY TR-1 35-20-L00255_35-20-L00255_2359039</t>
  </si>
  <si>
    <t>03.03.2023 14:19:35</t>
  </si>
  <si>
    <t>03.03.2023 14:54:12</t>
  </si>
  <si>
    <t>M-611 (DM-4/23) 35-17-M00611_95001365624_95001365624</t>
  </si>
  <si>
    <t>03.03.2023 14:20:19</t>
  </si>
  <si>
    <t>03.03.2023 16:48:48</t>
  </si>
  <si>
    <t>03.03.2023 14:25:25</t>
  </si>
  <si>
    <t>03.03.2023 17:41:52</t>
  </si>
  <si>
    <t>K-768 35-01-K00768_910998261_910998261</t>
  </si>
  <si>
    <t>03.03.2023 14:43:42</t>
  </si>
  <si>
    <t>03.03.2023 16:14:47</t>
  </si>
  <si>
    <t>L-37 YAT LİMANI 35-14-L00037_956651895_956651895</t>
  </si>
  <si>
    <t>03.03.2023 14:43:56</t>
  </si>
  <si>
    <t>03.03.2023 17:09:10</t>
  </si>
  <si>
    <t>SUBAŞI İM 35-26-A00002_PAMUKYAZI L04_2304030</t>
  </si>
  <si>
    <t>03.03.2023 14:44:57</t>
  </si>
  <si>
    <t>03.03.2023 15:30:06</t>
  </si>
  <si>
    <t>MORDOĞAN TR-5 35-21-L00146_B_56377313_56377313</t>
  </si>
  <si>
    <t>03.03.2023 14:54:27</t>
  </si>
  <si>
    <t>03.03.2023 17:13:07</t>
  </si>
  <si>
    <t>GÖLCÜK TR-32 35-15-L00335_35-15-L00335_2365787</t>
  </si>
  <si>
    <t>03.03.2023 14:56:46</t>
  </si>
  <si>
    <t>03.03.2023 15:29:03</t>
  </si>
  <si>
    <t>MENEMEN TR-11 35-28-L00011_B D01_5825915</t>
  </si>
  <si>
    <t>03.03.2023 15:10:10</t>
  </si>
  <si>
    <t>03.03.2023 18:18:46</t>
  </si>
  <si>
    <t>TR-61 35-27-M01103_913873952_913873952</t>
  </si>
  <si>
    <t>03.03.2023 15:00:37</t>
  </si>
  <si>
    <t>03.03.2023 16:04:13</t>
  </si>
  <si>
    <t>K-4458 35-01-K04458_B_56359563_56359563</t>
  </si>
  <si>
    <t>03.03.2023 15:10:02</t>
  </si>
  <si>
    <t>03.03.2023 17:06:45</t>
  </si>
  <si>
    <t>03.03.2023 18:29:02</t>
  </si>
  <si>
    <t>TR-182 45-78-L00182_DAĞITIM TRAFOSU TR-182 L02_65913194</t>
  </si>
  <si>
    <t>03.03.2023 15:25:32</t>
  </si>
  <si>
    <t>03.03.2023 15:42:47</t>
  </si>
  <si>
    <t>ÖZBEK TR-5 35-19-M00235_B_91050451_91050451</t>
  </si>
  <si>
    <t>03.03.2023 09:15:04</t>
  </si>
  <si>
    <t>03.03.2023 18:11:16</t>
  </si>
  <si>
    <t>TAYTAN TR-5 45-78-M00308_953285140_953285140</t>
  </si>
  <si>
    <t>03.03.2023 15:43:02</t>
  </si>
  <si>
    <t>03.03.2023 17:50:57</t>
  </si>
  <si>
    <t>DURASILLI TR-18 TOKİ 45-78-M01142_953261353_953261353</t>
  </si>
  <si>
    <t>03.03.2023 15:48:06</t>
  </si>
  <si>
    <t>03.03.2023 16:17:56</t>
  </si>
  <si>
    <t>MENEMEN TR-6 35-28-L00006_953381963_953381963</t>
  </si>
  <si>
    <t>03.03.2023 16:01:51</t>
  </si>
  <si>
    <t>03.03.2023 16:24:46</t>
  </si>
  <si>
    <t>M-2794 35-01-M02794_910694877_910694877</t>
  </si>
  <si>
    <t>03.03.2023 16:06:11</t>
  </si>
  <si>
    <t>03.03.2023 17:56:50</t>
  </si>
  <si>
    <t>MURADİYE TR-4/1 45-71-M02426_966523967_966523967</t>
  </si>
  <si>
    <t>03.03.2023 16:13:56</t>
  </si>
  <si>
    <t>03.03.2023 18:24:06</t>
  </si>
  <si>
    <t>K-1067 35-04-K01067_99278557_99278557</t>
  </si>
  <si>
    <t>03.03.2023 16:13:41</t>
  </si>
  <si>
    <t>03.03.2023 17:26:41</t>
  </si>
  <si>
    <t>MENEMEN TR-6 35-28-L00006_8488449_56359530_56359530</t>
  </si>
  <si>
    <t>03.03.2023 17:35:03</t>
  </si>
  <si>
    <t>DM-4/TR-13 45-72-M00620_956531094_956531094</t>
  </si>
  <si>
    <t>03.03.2023 16:29:04</t>
  </si>
  <si>
    <t>03.03.2023 17:41:46</t>
  </si>
  <si>
    <t>KOLDERE KÖK 45-80-M00051_ÇAVUŞOĞLU TST M06_73403234</t>
  </si>
  <si>
    <t>03.03.2023 16:34:32</t>
  </si>
  <si>
    <t>03.03.2023 17:26:05</t>
  </si>
  <si>
    <t>MENEMEN GÖRECE TR-2 35-28-M00272__83975750_83975750</t>
  </si>
  <si>
    <t>03.03.2023 16:40:01</t>
  </si>
  <si>
    <t>03.03.2023 17:07:03</t>
  </si>
  <si>
    <t>M-2518 35-02-M02518_99398785_99398785</t>
  </si>
  <si>
    <t>03.03.2023 16:41:38</t>
  </si>
  <si>
    <t>03.03.2023 17:44:46</t>
  </si>
  <si>
    <t>TİRE İM-DM-1 35-29-A00001_BOYNUYOĞUN L04_2059646</t>
  </si>
  <si>
    <t>03.03.2023 16:45:04</t>
  </si>
  <si>
    <t>03.03.2023 16:55:44</t>
  </si>
  <si>
    <t>TR-94 35-16-L00094_47558661_56397788_56397788</t>
  </si>
  <si>
    <t>03.03.2023 16:52:26</t>
  </si>
  <si>
    <t>03.03.2023 17:40:28</t>
  </si>
  <si>
    <t>ILGIN HATBAŞI KÖK 45-73-M01292_ÇAKIRCAALİ M02_83838185</t>
  </si>
  <si>
    <t>03.03.2023 16:48:06</t>
  </si>
  <si>
    <t>03.03.2023 17:31:51</t>
  </si>
  <si>
    <t>KARTAL İM 35-08-A00003_TR-2 K04_80522082</t>
  </si>
  <si>
    <t>03.03.2023 17:08:36</t>
  </si>
  <si>
    <t>03.03.2023 17:11:48</t>
  </si>
  <si>
    <t>KARAHIDIRLI KÖK 35-16-M00718_KARAHIDIRLI M3_2333492</t>
  </si>
  <si>
    <t>03.03.2023 17:00:56</t>
  </si>
  <si>
    <t>03.03.2023 18:18:10</t>
  </si>
  <si>
    <t>UZUNDERE TM 35-01-A00013_ESBAŞ-3 M06_2304403</t>
  </si>
  <si>
    <t>03.03.2023 17:41:59</t>
  </si>
  <si>
    <t>GÜRÇEŞME İM 35-03-A00001_TR-1 K03_2036876</t>
  </si>
  <si>
    <t>03.03.2023 17:17:46</t>
  </si>
  <si>
    <t>03.03.2023 17:29:54</t>
  </si>
  <si>
    <t>GÜRÇEŞME İM 35-03-A00001_GÜVEN K16_2328333</t>
  </si>
  <si>
    <t>03.03.2023 18:15:00</t>
  </si>
  <si>
    <t>03.03.2023 17:53:19</t>
  </si>
  <si>
    <t>03.03.2023 18:28:12</t>
  </si>
  <si>
    <t>GÜZELKÖY KÖK 45-71-M00123_VEZİROĞLU M04_50218016</t>
  </si>
  <si>
    <t>03.03.2023 17:57:36</t>
  </si>
  <si>
    <t>03.03.2023 19:30:43</t>
  </si>
  <si>
    <t>M-235 35-02-M00235_914539807_914539807</t>
  </si>
  <si>
    <t>03.03.2023 18:00:13</t>
  </si>
  <si>
    <t>03.03.2023 19:22:15</t>
  </si>
  <si>
    <t>ADALA TR-1 45-78-M00284_ADALA TR-4 M01_83647738</t>
  </si>
  <si>
    <t>03.03.2023 17:59:10</t>
  </si>
  <si>
    <t>03.03.2023 18:41:03</t>
  </si>
  <si>
    <t>ÇOMAKLIYAYLA TR-1 45-75-M00096_A_56393781_56393781</t>
  </si>
  <si>
    <t>03.03.2023 17:51:51</t>
  </si>
  <si>
    <t>03.03.2023 18:51:41</t>
  </si>
  <si>
    <t>ÖRENCİK TR-1 45-71-M01564_B_82386927_82386927</t>
  </si>
  <si>
    <t>03.03.2023 18:05:16</t>
  </si>
  <si>
    <t>03.03.2023 21:50:42</t>
  </si>
  <si>
    <t>TR-61 HALİM AVCI GRB. 35-15-L00061_35-15-L00061_2365016</t>
  </si>
  <si>
    <t>03.03.2023 18:07:36</t>
  </si>
  <si>
    <t>03.03.2023 18:31:58</t>
  </si>
  <si>
    <t>MENDERES DM-2/TR-1 35-22-M00300_KÖYLER-1 M15_2328470</t>
  </si>
  <si>
    <t>03.03.2023 18:10:16</t>
  </si>
  <si>
    <t>03.03.2023 18:22:14</t>
  </si>
  <si>
    <t>BATTAL MUSTAFA İMAMLAR TR 45-77-L00190_A_56355933_56355933</t>
  </si>
  <si>
    <t>03.03.2023 18:07:46</t>
  </si>
  <si>
    <t>03.03.2023 19:11:30</t>
  </si>
  <si>
    <t>ÇANDARLI TATİL KÖYÜ KÖK-12 35-30-M00087_HatBaşıAyırıcı_86031033 M04_86031033</t>
  </si>
  <si>
    <t>03.03.2023 18:15:58</t>
  </si>
  <si>
    <t>03.03.2023 20:14:29</t>
  </si>
  <si>
    <t>DM-25/14 45-71-M00053_953215599_953215599</t>
  </si>
  <si>
    <t>03.03.2023 18:22:26</t>
  </si>
  <si>
    <t>03.03.2023 21:20:48</t>
  </si>
  <si>
    <t>ZEYTİNKÖY KÖK 35-13-L00065_ZEYTİNKÖY L07_2126553</t>
  </si>
  <si>
    <t>03.03.2023 18:42:08</t>
  </si>
  <si>
    <t>03.03.2023 18:43:08</t>
  </si>
  <si>
    <t>İSMAİL ARMAĞAN TR 35-27-L00186_35-27-L00186_2366738</t>
  </si>
  <si>
    <t>03.03.2023 18:49:07</t>
  </si>
  <si>
    <t>03.03.2023 20:08:01</t>
  </si>
  <si>
    <t>K-997 35-07-K00997_99136470_99136470</t>
  </si>
  <si>
    <t>03.03.2023 18:46:31</t>
  </si>
  <si>
    <t>03.03.2023 19:34:00</t>
  </si>
  <si>
    <t>TIRMANLAR DM 35-16-M00171_HatBaşıAyırıcı_53140429 M04_53140429</t>
  </si>
  <si>
    <t>03.03.2023 18:56:38</t>
  </si>
  <si>
    <t>03.03.2023 19:53:25</t>
  </si>
  <si>
    <t>KASAPLI TR-4 45-73-M00283_A_56390818_56390818</t>
  </si>
  <si>
    <t>03.03.2023 18:49:20</t>
  </si>
  <si>
    <t>03.03.2023 21:48:01</t>
  </si>
  <si>
    <t>SEYREK TR-2/1 35-28-M00378_E E01_79677002</t>
  </si>
  <si>
    <t>03.03.2023 19:12:54</t>
  </si>
  <si>
    <t>03.03.2023 19:32:23</t>
  </si>
  <si>
    <t>03.03.2023 19:21:07</t>
  </si>
  <si>
    <t>03.03.2023 20:00:12</t>
  </si>
  <si>
    <t>03.03.2023 19:22:06</t>
  </si>
  <si>
    <t>03.03.2023 22:21:48</t>
  </si>
  <si>
    <t>BİRGİ TR-1 (TR-201) 35-19-M00201_B_91208846_91208846</t>
  </si>
  <si>
    <t>03.03.2023 19:24:59</t>
  </si>
  <si>
    <t>03.03.2023 19:57:55</t>
  </si>
  <si>
    <t>TR-326 35-19-L00349_A_82712410_82712410</t>
  </si>
  <si>
    <t>03.03.2023 19:34:57</t>
  </si>
  <si>
    <t>03.03.2023 20:30:59</t>
  </si>
  <si>
    <t>BOYABAĞ TR-1 35-21-L00113_B_91336682_91336682</t>
  </si>
  <si>
    <t>03.03.2023 19:44:39</t>
  </si>
  <si>
    <t>03.03.2023 20:21:17</t>
  </si>
  <si>
    <t>K-997 35-07-K00997__88868891_88868891</t>
  </si>
  <si>
    <t>03.03.2023 20:10:20</t>
  </si>
  <si>
    <t>K-1545 35-02-K01545_A A3B_5849483</t>
  </si>
  <si>
    <t>03.03.2023 19:55:33</t>
  </si>
  <si>
    <t>03.03.2023 20:37:55</t>
  </si>
  <si>
    <t>KAVAKLIDERE TR-19 45-73-M01013_945658177_945658177</t>
  </si>
  <si>
    <t>03.03.2023 19:47:15</t>
  </si>
  <si>
    <t>03.03.2023 21:15:01</t>
  </si>
  <si>
    <t>03.03.2023 20:54:41</t>
  </si>
  <si>
    <t>YUKARIKIZILCA ÇAMLIK TR 35-27-L00389_95000466735_95000466735</t>
  </si>
  <si>
    <t>03.03.2023 20:25:20</t>
  </si>
  <si>
    <t>03.03.2023 23:35:28</t>
  </si>
  <si>
    <t>K-1545 35-02-K01545_35-02-K01545_2352369</t>
  </si>
  <si>
    <t>03.03.2023 20:58:18</t>
  </si>
  <si>
    <t>YENİ FOÇA TR-13 35-23-M00013_DAĞITIM TRAFO YENİFOÇA TR-13 M06_2115940</t>
  </si>
  <si>
    <t>OG Trafo Kademe Ayarı</t>
  </si>
  <si>
    <t>03.03.2023 20:49:22</t>
  </si>
  <si>
    <t>03.03.2023 21:23:26</t>
  </si>
  <si>
    <t>M-250 35-18-M00250_M-89 M01_82757002</t>
  </si>
  <si>
    <t>03.03.2023 21:03:04</t>
  </si>
  <si>
    <t>03.03.2023 22:03:00</t>
  </si>
  <si>
    <t>YENİ ŞAKRAN TR-19 35-17-M00216_C_65451228_65451228</t>
  </si>
  <si>
    <t>03.03.2023 21:06:05</t>
  </si>
  <si>
    <t>03.03.2023 22:03:04</t>
  </si>
  <si>
    <t>L-254 35-18-L00254_L416 KAPALI SPOR SALONU L03_72084753</t>
  </si>
  <si>
    <t>03.03.2023 21:00:55</t>
  </si>
  <si>
    <t>03.03.2023 22:04:27</t>
  </si>
  <si>
    <t>K-3849 35-04-K03849_B_56380346_56380346</t>
  </si>
  <si>
    <t>03.03.2023 21:32:56</t>
  </si>
  <si>
    <t>03.03.2023 22:30:58</t>
  </si>
  <si>
    <t>AKKEÇİLİ KÖK 45-73-M00239_AKKEÇİLİ M03_72035008</t>
  </si>
  <si>
    <t>03.03.2023 22:08:55</t>
  </si>
  <si>
    <t>03.03.2023 22:47:31</t>
  </si>
  <si>
    <t>TR-33 35-19-M00033_956673364_956673364</t>
  </si>
  <si>
    <t>03.03.2023 22:40:15</t>
  </si>
  <si>
    <t>04.03.2023 02:00:06</t>
  </si>
  <si>
    <t>TOLOZ KÖK 45-79-M00251_ERENKÖY-ÇEŞNELİ-OSMANİYE-KIZILDAĞ M02_66843589</t>
  </si>
  <si>
    <t>03.03.2023 22:50:36</t>
  </si>
  <si>
    <t>04.03.2023 02:11:24</t>
  </si>
  <si>
    <t>ZEYTİNALANI TR-101 35-19-L00101_956683461_956683461</t>
  </si>
  <si>
    <t>03.03.2023 23:51:26</t>
  </si>
  <si>
    <t>04.03.2023 01:17:54</t>
  </si>
  <si>
    <t>K-210 35-07-K00210_98938965_98938965</t>
  </si>
  <si>
    <t>04.03.2023 13:34:44</t>
  </si>
  <si>
    <t>04.03.2023 16:50:29</t>
  </si>
  <si>
    <t>K-3322 35-09-K03322_914646381_914646381</t>
  </si>
  <si>
    <t>04.03.2023 08:51:13</t>
  </si>
  <si>
    <t>04.03.2023 09:26:53</t>
  </si>
  <si>
    <t>TR-150 35-15-M00150_B_56404259_56404259</t>
  </si>
  <si>
    <t>04.03.2023 09:18:35</t>
  </si>
  <si>
    <t>04.03.2023 15:17:00</t>
  </si>
  <si>
    <t>BALABANLI FİKRET TEKELİ SULAMA GRB TR-6 35-15-M00335_A_56367973_56367973</t>
  </si>
  <si>
    <t>04.03.2023 09:55:35</t>
  </si>
  <si>
    <t>04.03.2023 11:34:43</t>
  </si>
  <si>
    <t>TURGUTALP TR-2/1 45-82-M00058_B_91032097_91032097</t>
  </si>
  <si>
    <t>04.03.2023 12:17:41</t>
  </si>
  <si>
    <t>04.03.2023 13:38:54</t>
  </si>
  <si>
    <t>04.03.2023 22:04:17</t>
  </si>
  <si>
    <t>04.03.2023 22:09:46</t>
  </si>
  <si>
    <t>KARAKOVA TR-1 35-24-M00031_A_56353231_56353231</t>
  </si>
  <si>
    <t>04.03.2023 11:37:36</t>
  </si>
  <si>
    <t>04.03.2023 13:01:15</t>
  </si>
  <si>
    <t>DM-2/TR-11 35-22-M00298_D D01_5909058</t>
  </si>
  <si>
    <t>04.03.2023 12:07:37</t>
  </si>
  <si>
    <t>04.03.2023 21:18:46</t>
  </si>
  <si>
    <t>GERMİYAN İM 35-18-A00004_ILDIR-2 L03_2064610</t>
  </si>
  <si>
    <t>04.03.2023 10:14:32</t>
  </si>
  <si>
    <t>04.03.2023 11:41:15</t>
  </si>
  <si>
    <t>M-3520(YATIRIM REZERVE) 35-09-M03520_97863262_97863262</t>
  </si>
  <si>
    <t>04.03.2023 14:49:15</t>
  </si>
  <si>
    <t>04.03.2023 19:57:25</t>
  </si>
  <si>
    <t>L-455 35-18-L00455_950456096_950456096</t>
  </si>
  <si>
    <t>04.03.2023 20:52:00</t>
  </si>
  <si>
    <t>04.03.2023 22:51:57</t>
  </si>
  <si>
    <t>GÜLPINAR TR-1 45-73-M01041_45-73-M01041_2353780</t>
  </si>
  <si>
    <t>04.03.2023 15:38:34</t>
  </si>
  <si>
    <t>04.03.2023 16:29:04</t>
  </si>
  <si>
    <t>GÖRDES DM 45-75-M00050_GÖRDES ŞEHİR-1 M01_2083579</t>
  </si>
  <si>
    <t>04.03.2023 17:26:51</t>
  </si>
  <si>
    <t>04.03.2023 17:42:41</t>
  </si>
  <si>
    <t>K-2574 35-01-K02574_35-01-K02574_42397039</t>
  </si>
  <si>
    <t>04.03.2023 08:58:42</t>
  </si>
  <si>
    <t>04.03.2023 14:00:16</t>
  </si>
  <si>
    <t>TR-19 35-32-L00019_B B01b_49866484</t>
  </si>
  <si>
    <t>04.03.2023 16:39:21</t>
  </si>
  <si>
    <t>04.03.2023 17:25:15</t>
  </si>
  <si>
    <t>K-1664 35-04-K01664_35-04-K01664_2372074</t>
  </si>
  <si>
    <t>04.03.2023 15:59:32</t>
  </si>
  <si>
    <t>04.03.2023 17:35:46</t>
  </si>
  <si>
    <t>TR-33 35-16-L00033_47578188_56352860_56352860</t>
  </si>
  <si>
    <t>04.03.2023 09:23:07</t>
  </si>
  <si>
    <t>04.03.2023 11:45:20</t>
  </si>
  <si>
    <t>04.03.2023 11:03:05</t>
  </si>
  <si>
    <t>04.03.2023 11:03:28</t>
  </si>
  <si>
    <t>M-234 35-02-M00234_966864903_966864903</t>
  </si>
  <si>
    <t>04.03.2023 16:33:29</t>
  </si>
  <si>
    <t>04.03.2023 19:03:21</t>
  </si>
  <si>
    <t>M-2370 35-01-M02370__86495844_86495844</t>
  </si>
  <si>
    <t>04.03.2023 08:05:55</t>
  </si>
  <si>
    <t>04.03.2023 09:17:53</t>
  </si>
  <si>
    <t>DM-11/6 (ŞİRİN SOKAK) 45-71-M01779_C_56403623_56403623</t>
  </si>
  <si>
    <t>04.03.2023 14:25:17</t>
  </si>
  <si>
    <t>04.03.2023 15:48:34</t>
  </si>
  <si>
    <t>IŞIKLAR KÖK 45-73-M00467_IŞIKLAR MERKEZ M08_83813305</t>
  </si>
  <si>
    <t>04.03.2023 08:59:16</t>
  </si>
  <si>
    <t>04.03.2023 11:16:27</t>
  </si>
  <si>
    <t>KUŞÇULAR DM-2 35-19-M00515_TR-319 M05_80470430</t>
  </si>
  <si>
    <t>04.03.2023 04:53:16</t>
  </si>
  <si>
    <t>04.03.2023 06:33:34</t>
  </si>
  <si>
    <t>DM-1/66 45-71-M00012_B b2b_45125205</t>
  </si>
  <si>
    <t>04.03.2023 11:35:59</t>
  </si>
  <si>
    <t>04.03.2023 12:35:16</t>
  </si>
  <si>
    <t>GÜMÜLDÜR DM-6 (M-17) 35-25-M00017_D_56355104_56355104</t>
  </si>
  <si>
    <t>04.03.2023 22:54:06</t>
  </si>
  <si>
    <t>04.03.2023 23:56:37</t>
  </si>
  <si>
    <t>M-1965 35-02-M01965_912793136_912793136</t>
  </si>
  <si>
    <t>04.03.2023 15:43:17</t>
  </si>
  <si>
    <t>04.03.2023 17:31:30</t>
  </si>
  <si>
    <t>L-428 35-18-L00428_950453037_950453037</t>
  </si>
  <si>
    <t>04.03.2023 10:58:29</t>
  </si>
  <si>
    <t>04.03.2023 14:19:08</t>
  </si>
  <si>
    <t>K-414 35-01-K00414_911866842_911866842</t>
  </si>
  <si>
    <t>04.03.2023 00:24:06</t>
  </si>
  <si>
    <t>04.03.2023 00:59:18</t>
  </si>
  <si>
    <t>GÖLMARMARA İM 45-85-A00001_TİYENLİ M10_2305895</t>
  </si>
  <si>
    <t>04.03.2023 08:01:00</t>
  </si>
  <si>
    <t>04.03.2023 17:17:00</t>
  </si>
  <si>
    <t>L-444 35-18-L00444_950467448_950467448</t>
  </si>
  <si>
    <t>04.03.2023 14:12:40</t>
  </si>
  <si>
    <t>04.03.2023 15:32:11</t>
  </si>
  <si>
    <t>04.03.2023 11:16:46</t>
  </si>
  <si>
    <t>04.03.2023 12:41:05</t>
  </si>
  <si>
    <t>04.03.2023 11:47:22</t>
  </si>
  <si>
    <t>04.03.2023 12:00:09</t>
  </si>
  <si>
    <t>BADEMLİ TR-1 DM 35-15-L01010_BIÇAKÇI-OVACIK L09_67544159</t>
  </si>
  <si>
    <t>04.03.2023 22:32:09</t>
  </si>
  <si>
    <t>04.03.2023 23:59:53</t>
  </si>
  <si>
    <t>GÜLBAHÇE TR-21 (TR-280) 35-19-L00280_A_91417481_91417481</t>
  </si>
  <si>
    <t>04.03.2023 14:27:12</t>
  </si>
  <si>
    <t>04.03.2023 15:18:16</t>
  </si>
  <si>
    <t>ALSANCAK TM 35-01-A00005_ŞAİR EŞREF K01_2308862</t>
  </si>
  <si>
    <t>04.03.2023 01:01:37</t>
  </si>
  <si>
    <t>04.03.2023 01:27:34</t>
  </si>
  <si>
    <t>KAYACIK KÖK 45-75-M00065_HatBaşıAyırıcı_53135020 M05_53135020</t>
  </si>
  <si>
    <t>04.03.2023 09:58:57</t>
  </si>
  <si>
    <t>04.03.2023 12:42:43</t>
  </si>
  <si>
    <t>DİKİLİ İM 35-30-A00001_ŞEHİR-4 M10_72356782</t>
  </si>
  <si>
    <t>04.03.2023 21:24:43</t>
  </si>
  <si>
    <t>04.03.2023 21:54:41</t>
  </si>
  <si>
    <t>04.03.2023 13:26:44</t>
  </si>
  <si>
    <t>04.03.2023 13:30:12</t>
  </si>
  <si>
    <t>TR-44 (DM-5/TR-12) ALPKENT 35-26-M00044__72373520_72373520</t>
  </si>
  <si>
    <t>04.03.2023 09:26:29</t>
  </si>
  <si>
    <t>04.03.2023 10:42:20</t>
  </si>
  <si>
    <t>KARABURUN TR-7 35-21-L00033_953359908_953359908</t>
  </si>
  <si>
    <t>04.03.2023 09:11:39</t>
  </si>
  <si>
    <t>04.03.2023 11:20:13</t>
  </si>
  <si>
    <t>04.03.2023 11:49:56</t>
  </si>
  <si>
    <t>04.03.2023 11:55:16</t>
  </si>
  <si>
    <t>BALIKLIOVA TR-2 35-19-L00272_956677037_956677037</t>
  </si>
  <si>
    <t>04.03.2023 14:22:38</t>
  </si>
  <si>
    <t>04.03.2023 19:48:31</t>
  </si>
  <si>
    <t>EMİRALEM TR-1 35-28-M00227_A_56357709_56357709</t>
  </si>
  <si>
    <t>04.03.2023 06:52:30</t>
  </si>
  <si>
    <t>04.03.2023 08:57:24</t>
  </si>
  <si>
    <t>K-200 35-04-K00200_35-04-K00200_2370846</t>
  </si>
  <si>
    <t>04.03.2023 09:08:05</t>
  </si>
  <si>
    <t>04.03.2023 13:06:19</t>
  </si>
  <si>
    <t>YENMİŞ KÖK 35-27-M00366_GÜVENİKSAN-ÇAMBEL 2 M01_72163711</t>
  </si>
  <si>
    <t>04.03.2023 11:23:10</t>
  </si>
  <si>
    <t>04.03.2023 17:00:00</t>
  </si>
  <si>
    <t>04.03.2023 02:15:14</t>
  </si>
  <si>
    <t>04.03.2023 02:36:06</t>
  </si>
  <si>
    <t>IŞIKLAR KÖK 45-73-M00467_BAKLACI M06_83813303</t>
  </si>
  <si>
    <t>04.03.2023 10:00:33</t>
  </si>
  <si>
    <t>04.03.2023 11:19:31</t>
  </si>
  <si>
    <t>OG Trafo Arızası</t>
  </si>
  <si>
    <t>04.03.2023 12:15:36</t>
  </si>
  <si>
    <t>04.03.2023 12:27:00</t>
  </si>
  <si>
    <t>KUŞLUK ÇAMKÖY TR-1 45-75-M00144_B_56384968_56384968</t>
  </si>
  <si>
    <t>04.03.2023 16:49:20</t>
  </si>
  <si>
    <t>04.03.2023 17:34:21</t>
  </si>
  <si>
    <t>K-652 35-01-K00652_E_56358155_56358155</t>
  </si>
  <si>
    <t>04.03.2023 14:40:24</t>
  </si>
  <si>
    <t>K-407 35-02-K00407_35-02-K00407_42316888</t>
  </si>
  <si>
    <t>04.03.2023 12:56:25</t>
  </si>
  <si>
    <t>04.03.2023 14:56:45</t>
  </si>
  <si>
    <t>HAVVA AKGÜN VE ARKADAŞLARI TR 45-83-M00503_93542483_93542483</t>
  </si>
  <si>
    <t>04.03.2023 08:22:17</t>
  </si>
  <si>
    <t>04.03.2023 11:35:29</t>
  </si>
  <si>
    <t>M-2314 35-02-M02314_910082793_910082793</t>
  </si>
  <si>
    <t>04.03.2023 17:50:31</t>
  </si>
  <si>
    <t>04.03.2023 18:45:34</t>
  </si>
  <si>
    <t>04.03.2023 13:38:35</t>
  </si>
  <si>
    <t>04.03.2023 14:37:51</t>
  </si>
  <si>
    <t>YOLÜSTÜ İM 35-15-A00002_KÜÇÜKAVULCUK L05_2314559</t>
  </si>
  <si>
    <t>04.03.2023 09:45:31</t>
  </si>
  <si>
    <t>04.03.2023 10:31:30</t>
  </si>
  <si>
    <t>YELKİ TR-6 (M-2343) 35-10-M02343_C b3_5871092</t>
  </si>
  <si>
    <t>04.03.2023 10:15:50</t>
  </si>
  <si>
    <t>04.03.2023 10:43:29</t>
  </si>
  <si>
    <t>KAYMAKÇI İM 35-15-A00004_EMİRLİOVA L07_2121823</t>
  </si>
  <si>
    <t>04.03.2023 09:14:19</t>
  </si>
  <si>
    <t>04.03.2023 14:20:25</t>
  </si>
  <si>
    <t>SERÇELER TR-1 45-74-M00188_DIREK TIPI TRAFO HUCRESI H01_2053778</t>
  </si>
  <si>
    <t>04.03.2023 04:46:41</t>
  </si>
  <si>
    <t>TR-134 35-15-M00134_48878235_56364418_56364418</t>
  </si>
  <si>
    <t>04.03.2023 17:09:32</t>
  </si>
  <si>
    <t>04.03.2023 18:55:53</t>
  </si>
  <si>
    <t>İNECİK TR-1 35-21-L00121_35-21-L00121_2349072</t>
  </si>
  <si>
    <t>04.03.2023 08:57:42</t>
  </si>
  <si>
    <t>04.03.2023 17:19:41</t>
  </si>
  <si>
    <t>04.03.2023 11:46:00</t>
  </si>
  <si>
    <t>04.03.2023 12:40:49</t>
  </si>
  <si>
    <t>TİRE İM-DM-1 35-29-A00001_ESKİOBA L03_2059644</t>
  </si>
  <si>
    <t>04.03.2023 11:31:00</t>
  </si>
  <si>
    <t>04.03.2023 11:41:58</t>
  </si>
  <si>
    <t>KUŞÇULAR TR-14 35-19-M00259_C_91311716_91311716</t>
  </si>
  <si>
    <t>04.03.2023 10:04:37</t>
  </si>
  <si>
    <t>04.03.2023 10:54:46</t>
  </si>
  <si>
    <t>TR-113 ZEYTİNALANI 35-19-L00113_B_56372540_56372540</t>
  </si>
  <si>
    <t>04.03.2023 11:37:25</t>
  </si>
  <si>
    <t>04.03.2023 12:10:12</t>
  </si>
  <si>
    <t>İSMAİLLİ TR-1 35-16-M00038_35-16-M00038_2347054</t>
  </si>
  <si>
    <t>04.03.2023 14:47:44</t>
  </si>
  <si>
    <t>04.03.2023 15:41:53</t>
  </si>
  <si>
    <t>BAĞLICA TR-7 45-79-M00292_945566480_945566480</t>
  </si>
  <si>
    <t>04.03.2023 16:29:37</t>
  </si>
  <si>
    <t>04.03.2023 18:24:32</t>
  </si>
  <si>
    <t>M-2674 35-01-M02674_912420005_912420005</t>
  </si>
  <si>
    <t>04.03.2023 22:33:59</t>
  </si>
  <si>
    <t>04.03.2023 23:51:16</t>
  </si>
  <si>
    <t>04.03.2023 08:04:55</t>
  </si>
  <si>
    <t>04.03.2023 08:13:51</t>
  </si>
  <si>
    <t>DM-15/03 45-71-M02270_953211435_953211435</t>
  </si>
  <si>
    <t>04.03.2023 18:06:30</t>
  </si>
  <si>
    <t>04.03.2023 19:25:45</t>
  </si>
  <si>
    <t>ÇEŞME İM 35-18-A00001_OVACIK L08_2053078</t>
  </si>
  <si>
    <t>04.03.2023 08:26:18</t>
  </si>
  <si>
    <t>04.03.2023 13:15:37</t>
  </si>
  <si>
    <t>TURGUTALP KÖK 45-71-M00260_HatBaşıAyırıcı_53134597 M03_53134597</t>
  </si>
  <si>
    <t>04.03.2023 08:54:31</t>
  </si>
  <si>
    <t>04.03.2023 10:19:10</t>
  </si>
  <si>
    <t>04.03.2023 07:54:08</t>
  </si>
  <si>
    <t>04.03.2023 08:00:56</t>
  </si>
  <si>
    <t>TİRE İM-DM-1 35-29-A00001_GÖKÇEN-1 M07_2312227</t>
  </si>
  <si>
    <t>Yük Aktarımı</t>
  </si>
  <si>
    <t>04.03.2023 13:01:10</t>
  </si>
  <si>
    <t>04.03.2023 13:28:21</t>
  </si>
  <si>
    <t>GÜLBAHÇE TR-21 (TR-280) 35-19-L00280_966585221_966585221</t>
  </si>
  <si>
    <t>04.03.2023 12:00:00</t>
  </si>
  <si>
    <t>M-89 35-18-M00089_ H_82757153</t>
  </si>
  <si>
    <t>04.03.2023 10:03:45</t>
  </si>
  <si>
    <t>04.03.2023 11:13:36</t>
  </si>
  <si>
    <t>L-4 TEKKE 35-18-L00004_950436455_950436455</t>
  </si>
  <si>
    <t>04.03.2023 16:30:17</t>
  </si>
  <si>
    <t>04.03.2023 20:06:55</t>
  </si>
  <si>
    <t>M-3090 35-09-M03090_942025724_942025724</t>
  </si>
  <si>
    <t>04.03.2023 23:02:56</t>
  </si>
  <si>
    <t>05.03.2023 03:28:15</t>
  </si>
  <si>
    <t>DİKİLİ İM 35-30-A00001_ŞEHİR-3 M19_72356803</t>
  </si>
  <si>
    <t>04.03.2023 21:24:00</t>
  </si>
  <si>
    <t>04.03.2023 23:02:40</t>
  </si>
  <si>
    <t>K-1004 35-03-K01004_35-03-K01004_2355332</t>
  </si>
  <si>
    <t>04.03.2023 09:33:55</t>
  </si>
  <si>
    <t>04.03.2023 10:30:27</t>
  </si>
  <si>
    <t>GÜMÜLDÜR M-8 35-25-M00008_95001243741_95001243741</t>
  </si>
  <si>
    <t>04.03.2023 16:17:52</t>
  </si>
  <si>
    <t>04.03.2023 20:13:04</t>
  </si>
  <si>
    <t>M-3120 35-10-M03120_97987576_97987576</t>
  </si>
  <si>
    <t>04.03.2023 15:53:07</t>
  </si>
  <si>
    <t>04.03.2023 17:33:15</t>
  </si>
  <si>
    <t>K-1664 35-04-K01664_A_56364193_56364193</t>
  </si>
  <si>
    <t>04.03.2023 14:01:27</t>
  </si>
  <si>
    <t>BELEVİ TR-2 35-13-L00061_35-13-L00061_2348673</t>
  </si>
  <si>
    <t>04.03.2023 10:59:21</t>
  </si>
  <si>
    <t>04.03.2023 17:19:00</t>
  </si>
  <si>
    <t>04.03.2023 10:45:57</t>
  </si>
  <si>
    <t>ÖDEMİŞ İM 35-15-A00001_ÇAPUTÇU M16_2060976</t>
  </si>
  <si>
    <t>04.03.2023 13:06:25</t>
  </si>
  <si>
    <t>04.03.2023 15:51:58</t>
  </si>
  <si>
    <t>M-992 35-03-M00992_35-03-M00992_2373793</t>
  </si>
  <si>
    <t>04.03.2023 10:47:10</t>
  </si>
  <si>
    <t>04.03.2023 10:55:53</t>
  </si>
  <si>
    <t>BELEVİ TR-2 35-13-L00061_DIREK TIPI TRAFO HUCRESI H01_2045165</t>
  </si>
  <si>
    <t>04.03.2023 09:04:36</t>
  </si>
  <si>
    <t>04.03.2023 17:15:58</t>
  </si>
  <si>
    <t>ALİZE KÖK 35-18-M00059_TATAR DM (İYTE)-1 M09_72185134</t>
  </si>
  <si>
    <t>04.03.2023 06:47:52</t>
  </si>
  <si>
    <t>EŞREFPAŞA İM 35-01-A00002_BEŞTEPELER K25_2309534</t>
  </si>
  <si>
    <t>04.03.2023 18:22:00</t>
  </si>
  <si>
    <t>04.03.2023 19:11:34</t>
  </si>
  <si>
    <t>EŞREFPAŞA İM 35-01-A00002_BEŞTEPELER K25_2045385</t>
  </si>
  <si>
    <t>04.03.2023 19:23:10</t>
  </si>
  <si>
    <t>04.03.2023 20:48:00</t>
  </si>
  <si>
    <t>TR-322 35-19-M00521_956699470_956699470</t>
  </si>
  <si>
    <t>04.03.2023 15:15:48</t>
  </si>
  <si>
    <t>04.03.2023 20:36:58</t>
  </si>
  <si>
    <t>TR-69 35-19-L00069_6450329_56378430_56378430</t>
  </si>
  <si>
    <t>04.03.2023 13:43:39</t>
  </si>
  <si>
    <t>04.03.2023 16:14:06</t>
  </si>
  <si>
    <t>IŞIKLAR KÖK 45-73-M00467_CABERFAKILI SULAMA M09_83813306</t>
  </si>
  <si>
    <t>04.03.2023 11:20:25</t>
  </si>
  <si>
    <t>04.03.2023 17:06:31</t>
  </si>
  <si>
    <t>K-839 35-01-K00839_G_56375645_56375645</t>
  </si>
  <si>
    <t>04.03.2023 01:42:41</t>
  </si>
  <si>
    <t>M-3335 35-04-M03335_35-04-M03335_86849751</t>
  </si>
  <si>
    <t>04.03.2023 13:07:56</t>
  </si>
  <si>
    <t>04.03.2023 15:40:33</t>
  </si>
  <si>
    <t>KARGIN KÖK 45-71-M00095_AYTEKİNLER ESKİ HARMANDALI M07_2321769</t>
  </si>
  <si>
    <t>04.03.2023 12:55:12</t>
  </si>
  <si>
    <t>K-476 35-04-K00476_99720119_99720119</t>
  </si>
  <si>
    <t>04.03.2023 20:56:22</t>
  </si>
  <si>
    <t>04.03.2023 21:55:47</t>
  </si>
  <si>
    <t>GÜNEYDAMLARI TR-6 45-79-M00534_A_80660856_80660856</t>
  </si>
  <si>
    <t>04.03.2023 17:20:46</t>
  </si>
  <si>
    <t>04.03.2023 19:13:44</t>
  </si>
  <si>
    <t>MORDOĞAN TR-38 35-21-L00165_953367127_953367127</t>
  </si>
  <si>
    <t>04.03.2023 12:44:41</t>
  </si>
  <si>
    <t>AĞAÇ İŞLERİ KÖK-2 (M-703) 35-22-M00125_AĞAÇ SANAYİ TR-3/TR-4/TR-5/TR-6 M04_72110740</t>
  </si>
  <si>
    <t>04.03.2023 09:05:43</t>
  </si>
  <si>
    <t>04.03.2023 10:00:11</t>
  </si>
  <si>
    <t>TORBALI M-1380 35-26-M01380_E E02b_77617188</t>
  </si>
  <si>
    <t>04.03.2023 18:17:45</t>
  </si>
  <si>
    <t>04.03.2023 20:02:44</t>
  </si>
  <si>
    <t>HELVACI TR-2 35-17-M00362_35-17-M00362_2361923</t>
  </si>
  <si>
    <t>04.03.2023 13:51:52</t>
  </si>
  <si>
    <t>04.03.2023 15:00:26</t>
  </si>
  <si>
    <t>ARPALIK KÖK 45-83-M00137_ÇAMPINAR TARIMSAL SULAMA - TR-6 M06_72124446</t>
  </si>
  <si>
    <t>04.03.2023 17:41:07</t>
  </si>
  <si>
    <t>04.03.2023 18:59:59</t>
  </si>
  <si>
    <t>04.03.2023 11:12:39</t>
  </si>
  <si>
    <t>04.03.2023 12:02:13</t>
  </si>
  <si>
    <t>KUŞÇULAR DM-2 35-19-M00515__81571130_81571130</t>
  </si>
  <si>
    <t>04.03.2023 09:22:52</t>
  </si>
  <si>
    <t>04.03.2023 10:00:22</t>
  </si>
  <si>
    <t>M-516 METAŞ KÖK 35-02-M00516_M-41 M05_72046091</t>
  </si>
  <si>
    <t>04.03.2023 16:13:14</t>
  </si>
  <si>
    <t>04.03.2023 17:08:11</t>
  </si>
  <si>
    <t>TR-111 ZEYTİNALANI 35-19-L00111_956697768_956697768</t>
  </si>
  <si>
    <t>04.03.2023 23:44:40</t>
  </si>
  <si>
    <t>05.03.2023 04:03:53</t>
  </si>
  <si>
    <t>K-3278 35-01-K03278_913003356_913003356</t>
  </si>
  <si>
    <t>04.03.2023 15:21:00</t>
  </si>
  <si>
    <t>04.03.2023 19:44:20</t>
  </si>
  <si>
    <t>IŞIKLAR KÖK 45-73-M00467_IŞIKLAR SULAMA M07_83813304</t>
  </si>
  <si>
    <t>04.03.2023 11:26:32</t>
  </si>
  <si>
    <t>04.03.2023 17:11:37</t>
  </si>
  <si>
    <t>M-2647 35-04-M02647_99775851_99775851</t>
  </si>
  <si>
    <t>04.03.2023 22:38:04</t>
  </si>
  <si>
    <t>05.03.2023 00:50:37</t>
  </si>
  <si>
    <t>M-234 35-02-M00234_M-279 M01_2114529</t>
  </si>
  <si>
    <t>04.03.2023 19:07:24</t>
  </si>
  <si>
    <t>MORDOĞAN TR-3 35-21-L00141_D_56375586_56375586</t>
  </si>
  <si>
    <t>04.03.2023 02:31:40</t>
  </si>
  <si>
    <t>04.03.2023 03:17:04</t>
  </si>
  <si>
    <t>MARMARACIK TR-1 45-74-M00270_A_56352946_56352946</t>
  </si>
  <si>
    <t>04.03.2023 10:03:04</t>
  </si>
  <si>
    <t>04.03.2023 12:11:22</t>
  </si>
  <si>
    <t>KÜÇÜKAVULCUK DM 35-15-L00727_YOLÜSTÜ İM L02_72098456</t>
  </si>
  <si>
    <t>04.03.2023 09:26:31</t>
  </si>
  <si>
    <t>04.03.2023 10:52:11</t>
  </si>
  <si>
    <t>04.03.2023 08:00:05</t>
  </si>
  <si>
    <t>04.03.2023 08:00:25</t>
  </si>
  <si>
    <t>04.03.2023 17:51:02</t>
  </si>
  <si>
    <t>04.03.2023 18:24:56</t>
  </si>
  <si>
    <t>04.03.2023 17:01:08</t>
  </si>
  <si>
    <t>04.03.2023 07:48:28</t>
  </si>
  <si>
    <t>04.03.2023 08:45:01</t>
  </si>
  <si>
    <t>GÜRÇEŞME İM 35-03-A00001_MEHTAP K11_2310749</t>
  </si>
  <si>
    <t>04.03.2023 02:03:00</t>
  </si>
  <si>
    <t>04.03.2023 02:06:06</t>
  </si>
  <si>
    <t>TR-24 35-27-M00024_TR-25-26-27 M05_66131077</t>
  </si>
  <si>
    <t>04.03.2023 11:35:33</t>
  </si>
  <si>
    <t>04.03.2023 12:35:01</t>
  </si>
  <si>
    <t>TİRE İM-DM-1 35-29-A00001_DM-1/66 M04_2059514</t>
  </si>
  <si>
    <t>04.03.2023 11:24:04</t>
  </si>
  <si>
    <t>04.03.2023 11:56:52</t>
  </si>
  <si>
    <t>DM-2/4 35-18-L00590_950454746_950454746</t>
  </si>
  <si>
    <t>04.03.2023 19:58:54</t>
  </si>
  <si>
    <t>04.03.2023 23:53:38</t>
  </si>
  <si>
    <t>GÜNEYDAMLARI TR-3 45-79-M00119_A_56381935_56381935</t>
  </si>
  <si>
    <t>04.03.2023 21:34:51</t>
  </si>
  <si>
    <t>04.03.2023 23:21:13</t>
  </si>
  <si>
    <t>TR-32 DEREKÖY 35-22-M00032_D_56372535_56372535</t>
  </si>
  <si>
    <t>05.03.2023 06:56:03</t>
  </si>
  <si>
    <t>05.03.2023 09:36:50</t>
  </si>
  <si>
    <t>M-2917 35-01-M02917_911846343_911846343</t>
  </si>
  <si>
    <t>05.03.2023 13:48:48</t>
  </si>
  <si>
    <t>05.03.2023 18:07:38</t>
  </si>
  <si>
    <t>05.03.2023 09:01:57</t>
  </si>
  <si>
    <t>05.03.2023 10:37:00</t>
  </si>
  <si>
    <t>İZSU KONAKLI İÇME SUYU ÖZEL 35-15-L00579Ö_DIREK TIPI TRAFO HUCRESI H01_2048038</t>
  </si>
  <si>
    <t>05.03.2023 08:14:10</t>
  </si>
  <si>
    <t>05.03.2023 11:42:14</t>
  </si>
  <si>
    <t>SAĞLIKÇILAR DM 35-18-L00544_L-71 YUVAMKENT - L-72 OVAKENT L06_2095728</t>
  </si>
  <si>
    <t>05.03.2023 11:57:01</t>
  </si>
  <si>
    <t>05.03.2023 12:01:46</t>
  </si>
  <si>
    <t>SUBAŞI-3 35-26-L00330_956599990_956599990</t>
  </si>
  <si>
    <t>05.03.2023 18:36:59</t>
  </si>
  <si>
    <t>05.03.2023 19:55:46</t>
  </si>
  <si>
    <t>K-819 35-01-K00819_B_60985028_60985028</t>
  </si>
  <si>
    <t>05.03.2023 12:25:19</t>
  </si>
  <si>
    <t>05.03.2023 12:53:12</t>
  </si>
  <si>
    <t>SEKLİK TR-1 35-16-M00036_35-16-M00036_2347181</t>
  </si>
  <si>
    <t>05.03.2023 21:26:56</t>
  </si>
  <si>
    <t>05.03.2023 21:57:35</t>
  </si>
  <si>
    <t>SÜLEYMANİYE TR-1 45-78-M00422_A_91274384_91274384</t>
  </si>
  <si>
    <t>05.03.2023 20:49:16</t>
  </si>
  <si>
    <t>05.03.2023 21:48:05</t>
  </si>
  <si>
    <t>PELİTALAN TR-1 45-71-M01570_953205644_953205644</t>
  </si>
  <si>
    <t>05.03.2023 15:46:25</t>
  </si>
  <si>
    <t>05.03.2023 18:25:00</t>
  </si>
  <si>
    <t>05.03.2023 09:13:13</t>
  </si>
  <si>
    <t>05.03.2023 09:30:30</t>
  </si>
  <si>
    <t>05.03.2023 00:45:34</t>
  </si>
  <si>
    <t>05.03.2023 03:20:49</t>
  </si>
  <si>
    <t>K-4731 35-01-K04731_911781991_911781991</t>
  </si>
  <si>
    <t>05.03.2023 13:07:46</t>
  </si>
  <si>
    <t>05.03.2023 16:42:05</t>
  </si>
  <si>
    <t>SOMA A SANTRALİ İM/DM 45-82-A00001_IŞIKLAR-1 M03_2324957</t>
  </si>
  <si>
    <t>05.03.2023 15:57:00</t>
  </si>
  <si>
    <t>05.03.2023 17:57:00</t>
  </si>
  <si>
    <t>KAVAKLIDERE  KÖK 45-73-M00140_TR-11 M02_66675770</t>
  </si>
  <si>
    <t>05.03.2023 10:35:32</t>
  </si>
  <si>
    <t>05.03.2023 13:03:57</t>
  </si>
  <si>
    <t>05.03.2023 12:04:24</t>
  </si>
  <si>
    <t>05.03.2023 14:27:18</t>
  </si>
  <si>
    <t>05.03.2023 09:43:37</t>
  </si>
  <si>
    <t>05.03.2023 13:18:05</t>
  </si>
  <si>
    <t>M-993 35-03-M00993_910454717_910454717</t>
  </si>
  <si>
    <t>05.03.2023 17:24:03</t>
  </si>
  <si>
    <t>05.03.2023 18:12:23</t>
  </si>
  <si>
    <t>MEDAR TR-9 45-72-L00278_HatBaşıAyırıcı_53139892 L01_53139892</t>
  </si>
  <si>
    <t>05.03.2023 18:32:52</t>
  </si>
  <si>
    <t>05.03.2023 20:19:25</t>
  </si>
  <si>
    <t>ALMAK TM 35-17-A00003_HatBaşıAyırıcı_76051623 M28_76051623</t>
  </si>
  <si>
    <t>05.03.2023 08:33:43</t>
  </si>
  <si>
    <t>05.03.2023 10:43:22</t>
  </si>
  <si>
    <t>ÖZEGE KÖK 35-26-M00203_ZÜMRÜT TEKSTİL M03_65967651</t>
  </si>
  <si>
    <t>05.03.2023 14:14:51</t>
  </si>
  <si>
    <t>05.03.2023 15:30:09</t>
  </si>
  <si>
    <t>BÖLCEK DM 35-16-M00153_BÖLCEK M03_82962824</t>
  </si>
  <si>
    <t>05.03.2023 13:23:02</t>
  </si>
  <si>
    <t>05.03.2023 14:18:13</t>
  </si>
  <si>
    <t>DEMİRCİ KÖK 35-26-M00779_HatBaşıAyırıcı_53137946 M06_53137946</t>
  </si>
  <si>
    <t>05.03.2023 08:12:13</t>
  </si>
  <si>
    <t>05.03.2023 08:13:43</t>
  </si>
  <si>
    <t>ÇAYKÖY TR-1 45-78-L00429_A_91195812_91195812</t>
  </si>
  <si>
    <t>05.03.2023 16:55:43</t>
  </si>
  <si>
    <t>05.03.2023 17:22:29</t>
  </si>
  <si>
    <t>YENİ FOÇA TR-25 35-23-M00025_35-23-M00025_2357792</t>
  </si>
  <si>
    <t>05.03.2023 21:46:36</t>
  </si>
  <si>
    <t>05.03.2023 22:41:51</t>
  </si>
  <si>
    <t>YEŞİLYURT DM 45-73-M00476_HatBaşıAyırıcı_53136543 M02_53136543</t>
  </si>
  <si>
    <t>05.03.2023 16:49:50</t>
  </si>
  <si>
    <t>05.03.2023 18:18:05</t>
  </si>
  <si>
    <t>05.03.2023 09:39:11</t>
  </si>
  <si>
    <t>05.03.2023 10:20:57</t>
  </si>
  <si>
    <t>KADIDEĞİRMENİ KÖK 45-82-M00127_BERGAMA KINIK (AVDAN) M02_2091828</t>
  </si>
  <si>
    <t>05.03.2023 12:15:32</t>
  </si>
  <si>
    <t>05.03.2023 12:23:11</t>
  </si>
  <si>
    <t>AVDAN TR-5 KÖK 45-82-M00130_KADIDEĞİRMENİ KÖK M01_72194250</t>
  </si>
  <si>
    <t>05.03.2023 23:21:41</t>
  </si>
  <si>
    <t>05.03.2023 23:58:04</t>
  </si>
  <si>
    <t>AYASKENT DM-2 (TR-1) 35-16-M00011_BERGAMA T.M. M01_72045885</t>
  </si>
  <si>
    <t>05.03.2023 12:11:53</t>
  </si>
  <si>
    <t>05.03.2023 12:24:05</t>
  </si>
  <si>
    <t>TR-28 (M-728) 35-30-M00728_955299547_955299547</t>
  </si>
  <si>
    <t>05.03.2023 11:56:26</t>
  </si>
  <si>
    <t>05.03.2023 13:57:09</t>
  </si>
  <si>
    <t>TR-93 MELTEM SİTESİ 35-19-L00093_12409713_56354570_56354570</t>
  </si>
  <si>
    <t>05.03.2023 12:23:56</t>
  </si>
  <si>
    <t>05.03.2023 19:14:51</t>
  </si>
  <si>
    <t>05.03.2023 09:13:21</t>
  </si>
  <si>
    <t>05.03.2023 09:37:02</t>
  </si>
  <si>
    <t>TR-117 35-16-L00117_TR-118 L04_72036792</t>
  </si>
  <si>
    <t>05.03.2023 14:32:18</t>
  </si>
  <si>
    <t>05.03.2023 15:28:11</t>
  </si>
  <si>
    <t>L-105 35-18-L00105_OVACIK KÖYÜ VE VERİCİLER L02_2095909</t>
  </si>
  <si>
    <t>05.03.2023 09:17:21</t>
  </si>
  <si>
    <t>05.03.2023 10:44:13</t>
  </si>
  <si>
    <t>GÜMÜŞÇAY KÖK 45-73-M00477_SERİNKÖY M04_2056799</t>
  </si>
  <si>
    <t>05.03.2023 16:36:00</t>
  </si>
  <si>
    <t>05.03.2023 17:40:12</t>
  </si>
  <si>
    <t>DM08/TR18 45-73-M00001_945679370_945679370</t>
  </si>
  <si>
    <t>05.03.2023 17:33:42</t>
  </si>
  <si>
    <t>05.03.2023 23:44:44</t>
  </si>
  <si>
    <t>YENİFOÇA TR-24 35-23-M00024_YENİFOÇA TR-25 M03_90827982</t>
  </si>
  <si>
    <t>05.03.2023 11:43:57</t>
  </si>
  <si>
    <t>05.03.2023 12:41:14</t>
  </si>
  <si>
    <t>ÇEŞNELİ TR-439 TARIMSAL SULAMA 45-73-M00945_45-73-M00945_2354935</t>
  </si>
  <si>
    <t>05.03.2023 09:02:34</t>
  </si>
  <si>
    <t>05.03.2023 10:29:12</t>
  </si>
  <si>
    <t>KEMALİYE DM (TR-1) 45-73-M00150_AKKEÇİLİ ÇIKIŞ M01_66716009</t>
  </si>
  <si>
    <t>05.03.2023 13:15:28</t>
  </si>
  <si>
    <t>05.03.2023 15:31:08</t>
  </si>
  <si>
    <t>05.03.2023 10:35:33</t>
  </si>
  <si>
    <t>05.03.2023 16:13:31</t>
  </si>
  <si>
    <t>L-317 BAHÇELİEVLER-1 35-18-L00317_950449502_950449502</t>
  </si>
  <si>
    <t>05.03.2023 13:57:23</t>
  </si>
  <si>
    <t>05.03.2023 21:45:56</t>
  </si>
  <si>
    <t>M-1283 35-02-M01283_913263307_913263307</t>
  </si>
  <si>
    <t>05.03.2023 21:51:06</t>
  </si>
  <si>
    <t>05.03.2023 22:51:24</t>
  </si>
  <si>
    <t>YEŞİLYURT DM 45-73-M00476_SOBRAN M02_2318327</t>
  </si>
  <si>
    <t>05.03.2023 19:26:55</t>
  </si>
  <si>
    <t>ALMAK TM 35-17-A00003_HatBaşıAyırıcı_65356132 M28_65356132</t>
  </si>
  <si>
    <t>05.03.2023 13:27:16</t>
  </si>
  <si>
    <t>05.03.2023 19:09:56</t>
  </si>
  <si>
    <t>URLA İM 35-19-A00001_TR-2 (34.5) M02_2307118</t>
  </si>
  <si>
    <t>05.03.2023 01:09:22</t>
  </si>
  <si>
    <t>05.03.2023 03:03:25</t>
  </si>
  <si>
    <t>TR-55 KÖK 35-19-M00055_TR-251 L3_76783894</t>
  </si>
  <si>
    <t>05.03.2023 15:04:30</t>
  </si>
  <si>
    <t>05.03.2023 16:15:06</t>
  </si>
  <si>
    <t>M-2041 35-01-M02041_912130261_912130261</t>
  </si>
  <si>
    <t>05.03.2023 10:42:47</t>
  </si>
  <si>
    <t>05.03.2023 17:39:59</t>
  </si>
  <si>
    <t>L-284 İMAMOĞLU TRAFO 35-18-L00284_950459314_950459314</t>
  </si>
  <si>
    <t>05.03.2023 12:54:41</t>
  </si>
  <si>
    <t>05.03.2023 18:24:52</t>
  </si>
  <si>
    <t>İLYASLAR KÖK 45-76-M00048_KARAKURT KÖK M03_72213143</t>
  </si>
  <si>
    <t>05.03.2023 11:21:33</t>
  </si>
  <si>
    <t>05.03.2023 12:14:41</t>
  </si>
  <si>
    <t>K-3188 35-01-K03188_912953915_912953915</t>
  </si>
  <si>
    <t>05.03.2023 18:44:23</t>
  </si>
  <si>
    <t>05.03.2023 21:18:54</t>
  </si>
  <si>
    <t>M-127 35-02-M00127_C_56367822_56367822</t>
  </si>
  <si>
    <t>05.03.2023 23:47:05</t>
  </si>
  <si>
    <t>06.03.2023 00:52:55</t>
  </si>
  <si>
    <t>PAŞATIMARI TR-1 45-83-M00811_TR-1/3 M01_89801442</t>
  </si>
  <si>
    <t>05.03.2023 16:08:07</t>
  </si>
  <si>
    <t>05.03.2023 16:40:03</t>
  </si>
  <si>
    <t>AKKEÇİLİ KÖK 45-73-M00239_AKKEÇİLİ M03_72035048</t>
  </si>
  <si>
    <t>05.03.2023 19:32:52</t>
  </si>
  <si>
    <t>05.03.2023 21:10:23</t>
  </si>
  <si>
    <t>M-13 35-02-M00013_M-1388 M01_2107997</t>
  </si>
  <si>
    <t>05.03.2023 08:52:25</t>
  </si>
  <si>
    <t>05.03.2023 15:03:13</t>
  </si>
  <si>
    <t>ÜRKMEZ DM-4 (ÜRKMEZ M-21) 35-25-M00155_ÜRKMEZ M-20 M04_72072821</t>
  </si>
  <si>
    <t>05.03.2023 09:24:12</t>
  </si>
  <si>
    <t>05.03.2023 09:29:04</t>
  </si>
  <si>
    <t>K-3157 35-07-K03157_99417936_99417936</t>
  </si>
  <si>
    <t>05.03.2023 15:32:57</t>
  </si>
  <si>
    <t>05.03.2023 16:20:08</t>
  </si>
  <si>
    <t>KARATEKE TR-1 35-29-L00142_950347092_950347092</t>
  </si>
  <si>
    <t>05.03.2023 11:58:49</t>
  </si>
  <si>
    <t>05.03.2023 12:51:38</t>
  </si>
  <si>
    <t>K-1146 35-07-K01146_962856836_962856836</t>
  </si>
  <si>
    <t>05.03.2023 11:42:09</t>
  </si>
  <si>
    <t>05.03.2023 12:09:42</t>
  </si>
  <si>
    <t>K-358 35-04-K00358_99616214_99616214</t>
  </si>
  <si>
    <t>05.03.2023 09:47:22</t>
  </si>
  <si>
    <t>05.03.2023 11:17:41</t>
  </si>
  <si>
    <t>K-541 35-01-K00541_35-01-K00541_42299074</t>
  </si>
  <si>
    <t>05.03.2023 12:17:38</t>
  </si>
  <si>
    <t>05.03.2023 15:54:10</t>
  </si>
  <si>
    <t>K-17 35-04-K00017_F F2B_5831108</t>
  </si>
  <si>
    <t>05.03.2023 10:18:01</t>
  </si>
  <si>
    <t>05.03.2023 12:14:03</t>
  </si>
  <si>
    <t>PİYADELER KÖK 45-73-M00136_ÖRNEKKÖY M04_66674816</t>
  </si>
  <si>
    <t>05.03.2023 13:13:23</t>
  </si>
  <si>
    <t>05.03.2023 14:02:24</t>
  </si>
  <si>
    <t>DM-14/24-A 45-71-M02217_953196183_953196183</t>
  </si>
  <si>
    <t>05.03.2023 20:57:39</t>
  </si>
  <si>
    <t>05.03.2023 22:33:46</t>
  </si>
  <si>
    <t>TR-5 35-19-L00005_İÇMELER L03_72124031</t>
  </si>
  <si>
    <t>05.03.2023 04:29:13</t>
  </si>
  <si>
    <t>SALİHLİ TM 45-78-A00004_YILMAZ DM-2 M03_2310860</t>
  </si>
  <si>
    <t>05.03.2023 12:32:32</t>
  </si>
  <si>
    <t>05.03.2023 13:01:00</t>
  </si>
  <si>
    <t>BAHÇELİ KÖK-5 35-30-M00232_TR-9 M05_72078201</t>
  </si>
  <si>
    <t>05.03.2023 10:01:34</t>
  </si>
  <si>
    <t>05.03.2023 11:10:35</t>
  </si>
  <si>
    <t>KABAKOZ TR-1 45-75-M00286_45-75-M00286_2373265</t>
  </si>
  <si>
    <t>05.03.2023 10:47:34</t>
  </si>
  <si>
    <t>05.03.2023 11:26:40</t>
  </si>
  <si>
    <t>YEŞİLOVA KÖK 45-78-M01393_AKÖREN KÖK M02_83810701</t>
  </si>
  <si>
    <t>05.03.2023 11:48:53</t>
  </si>
  <si>
    <t>05.03.2023 13:31:35</t>
  </si>
  <si>
    <t>L-426 ESKİ GARAJ 35-18-L00426_A a1_5945316</t>
  </si>
  <si>
    <t>05.03.2023 11:04:08</t>
  </si>
  <si>
    <t>05.03.2023 15:24:30</t>
  </si>
  <si>
    <t>TR-28 (M-728) 35-30-M00728_95001435101_95001435101</t>
  </si>
  <si>
    <t>05.03.2023 16:46:51</t>
  </si>
  <si>
    <t>05.03.2023 17:47:28</t>
  </si>
  <si>
    <t>K-3620 35-01-K03620_35-01-K03620_2359140</t>
  </si>
  <si>
    <t>05.03.2023 13:42:08</t>
  </si>
  <si>
    <t>05.03.2023 14:47:45</t>
  </si>
  <si>
    <t>KISIK METAL İŞLERİ KÖK 35-22-M00099_955291972_955291972</t>
  </si>
  <si>
    <t>05.03.2023 17:28:19</t>
  </si>
  <si>
    <t>05.03.2023 18:19:29</t>
  </si>
  <si>
    <t>K-813 35-01-K00813_911350624_911350624</t>
  </si>
  <si>
    <t>05.03.2023 18:50:08</t>
  </si>
  <si>
    <t>06.03.2023 02:14:25</t>
  </si>
  <si>
    <t>K-894 35-01-K00894_911747719_911747719</t>
  </si>
  <si>
    <t>05.03.2023 18:15:55</t>
  </si>
  <si>
    <t>05.03.2023 22:56:29</t>
  </si>
  <si>
    <t>L-279 ERDİL SİTESİ 35-18-L00279_950438626_950438626</t>
  </si>
  <si>
    <t>05.03.2023 17:07:55</t>
  </si>
  <si>
    <t>05.03.2023 19:30:15</t>
  </si>
  <si>
    <t>İLYASLAR KÖK 45-76-M00048_KARAKURT KÖK M03_72213070</t>
  </si>
  <si>
    <t>05.03.2023 20:08:13</t>
  </si>
  <si>
    <t>05.03.2023 21:00:35</t>
  </si>
  <si>
    <t>AVDAN TR-2 45-82-M00232_DIREK TIPI TRAFO HUCRESI H01_2091932</t>
  </si>
  <si>
    <t>05.03.2023 18:38:46</t>
  </si>
  <si>
    <t>M-462 BELENAŞI 35-03-M00462_ H_82408843</t>
  </si>
  <si>
    <t>05.03.2023 08:46:13</t>
  </si>
  <si>
    <t>05.03.2023 10:48:16</t>
  </si>
  <si>
    <t>05.03.2023 15:58:48</t>
  </si>
  <si>
    <t>05.03.2023 17:06:59</t>
  </si>
  <si>
    <t>05.03.2023 13:53:56</t>
  </si>
  <si>
    <t>YENİ FOÇA TR-30 35-23-M00030_K.K.K. KAMPI M02_76459358</t>
  </si>
  <si>
    <t>05.03.2023 17:15:34</t>
  </si>
  <si>
    <t>05.03.2023 19:46:27</t>
  </si>
  <si>
    <t>ÇARIKBALLI İKİÇEŞME TR-1 45-77-L00184_945496451_945496451</t>
  </si>
  <si>
    <t>05.03.2023 16:44:21</t>
  </si>
  <si>
    <t>05.03.2023 20:06:16</t>
  </si>
  <si>
    <t>GÖLMARMARA İM 45-85-A00001_GÖLMARMARA ŞEHİR-2 L17_2113846</t>
  </si>
  <si>
    <t>05.03.2023 02:00:00</t>
  </si>
  <si>
    <t>05.03.2023 02:21:00</t>
  </si>
  <si>
    <t>05.03.2023 06:32:00</t>
  </si>
  <si>
    <t>05.03.2023 07:27:00</t>
  </si>
  <si>
    <t>TR-1 GÖLCÜKLER 35-22-M00001_915015978_915015978</t>
  </si>
  <si>
    <t>05.03.2023 22:43:11</t>
  </si>
  <si>
    <t>06.03.2023 00:40:05</t>
  </si>
  <si>
    <t>L-401 ALTINYUNUS DM 35-18-L00401_L-245  ILICA OTEL L10_2092214</t>
  </si>
  <si>
    <t>05.03.2023 12:33:23</t>
  </si>
  <si>
    <t>05.03.2023 13:29:50</t>
  </si>
  <si>
    <t>KESİKKÖY DM 35-28-M00309_HatBaşıAyırıcı_53133601 M06_53133601</t>
  </si>
  <si>
    <t>05.03.2023 11:12:14</t>
  </si>
  <si>
    <t>05.03.2023 14:21:49</t>
  </si>
  <si>
    <t>DM-2/36 45-71-M00168_953186752_953186752</t>
  </si>
  <si>
    <t>05.03.2023 17:41:38</t>
  </si>
  <si>
    <t>05.03.2023 18:36:15</t>
  </si>
  <si>
    <t>K-1864 35-09-K01864_97650682_97650682</t>
  </si>
  <si>
    <t>05.03.2023 21:27:36</t>
  </si>
  <si>
    <t>05.03.2023 22:41:57</t>
  </si>
  <si>
    <t>BATI BASMA KÖK 35-26-M00235_ M01_2111185</t>
  </si>
  <si>
    <t>05.03.2023 11:56:57</t>
  </si>
  <si>
    <t>05.03.2023 12:52:52</t>
  </si>
  <si>
    <t>L-401 ALTINYUNUS DM 35-18-L00401_KUPLAJ L16_2326017</t>
  </si>
  <si>
    <t>05.03.2023 08:35:03</t>
  </si>
  <si>
    <t>05.03.2023 11:29:27</t>
  </si>
  <si>
    <t>ALİ TÜRMEN ÖZEL TR 35-15-M00200Ö_35-15-M00200Ö_2349550</t>
  </si>
  <si>
    <t>05.03.2023 14:16:38</t>
  </si>
  <si>
    <t>05.03.2023 14:40:14</t>
  </si>
  <si>
    <t>GÖLMARMARA İM 45-85-A00001_GÖLMARMARA ŞEHİR-1 L16_2113848</t>
  </si>
  <si>
    <t>05.03.2023 02:02:38</t>
  </si>
  <si>
    <t>05.03.2023 02:15:38</t>
  </si>
  <si>
    <t>ÇAYIR TR-1 35-29-L00505_35-29-L00505_2363118</t>
  </si>
  <si>
    <t>05.03.2023 15:19:05</t>
  </si>
  <si>
    <t>05.03.2023 16:07:26</t>
  </si>
  <si>
    <t>05.03.2023 12:17:36</t>
  </si>
  <si>
    <t>05.03.2023 15:09:50</t>
  </si>
  <si>
    <t>K-526 35-02-K00526_910235379_910235379</t>
  </si>
  <si>
    <t>05.03.2023 15:53:33</t>
  </si>
  <si>
    <t>05.03.2023 17:17:12</t>
  </si>
  <si>
    <t>M-3334 35-04-M03334_35-04-M03334_86849701</t>
  </si>
  <si>
    <t>05.03.2023 08:56:16</t>
  </si>
  <si>
    <t>05.03.2023 11:39:28</t>
  </si>
  <si>
    <t>SOMA A SANTRALİ İM/DM 45-82-A00001_DENİŞ-2 M12_2324964</t>
  </si>
  <si>
    <t>05.03.2023 15:57:42</t>
  </si>
  <si>
    <t>05.03.2023 16:37:56</t>
  </si>
  <si>
    <t>TR-59 YELKENKAYA 35-19-L00059_DIREK TIPI TRAFO HUCRESI H01_2057277</t>
  </si>
  <si>
    <t>05.03.2023 18:46:23</t>
  </si>
  <si>
    <t>06.03.2023 01:56:25</t>
  </si>
  <si>
    <t>SELENDİ DM 45-81-M00001_SELENDİ ŞEHİR-2 M03_2078269</t>
  </si>
  <si>
    <t>05.03.2023 17:21:38</t>
  </si>
  <si>
    <t>05.03.2023 19:12:20</t>
  </si>
  <si>
    <t>SELENDİ DM 45-81-M00001_DUMANLAR M08_2077093</t>
  </si>
  <si>
    <t>05.03.2023 17:08:36</t>
  </si>
  <si>
    <t>05.03.2023 19:01:14</t>
  </si>
  <si>
    <t>BÖLCEK DM 35-16-M00153_KÜÇÜK BÖLCEK M04_82962825</t>
  </si>
  <si>
    <t>05.03.2023 20:39:27</t>
  </si>
  <si>
    <t>05.03.2023 21:12:09</t>
  </si>
  <si>
    <t>KAVAKLIDERE  KÖK 45-73-M00140_KAVAKLIDERE TR-2 M01_66675776</t>
  </si>
  <si>
    <t>05.03.2023 09:29:38</t>
  </si>
  <si>
    <t>05.03.2023 10:27:10</t>
  </si>
  <si>
    <t>K-122 35-01-K00122_911519601_911519601</t>
  </si>
  <si>
    <t>05.03.2023 13:21:15</t>
  </si>
  <si>
    <t>05.03.2023 19:31:16</t>
  </si>
  <si>
    <t>05.03.2023 12:59:28</t>
  </si>
  <si>
    <t>05.03.2023 13:19:16</t>
  </si>
  <si>
    <t>K-215 35-04-K00215_35-04-K00215_2372147</t>
  </si>
  <si>
    <t>05.03.2023 20:28:04</t>
  </si>
  <si>
    <t>05.03.2023 22:57:32</t>
  </si>
  <si>
    <t>05.03.2023 01:52:40</t>
  </si>
  <si>
    <t>05.03.2023 03:35:16</t>
  </si>
  <si>
    <t>M-1188 35-04-M01188_B_56381653_56381653</t>
  </si>
  <si>
    <t>05.03.2023 13:56:20</t>
  </si>
  <si>
    <t>05.03.2023 14:44:18</t>
  </si>
  <si>
    <t>YENİ FOÇA TR-26 35-23-M00026_C_56365413_56365413</t>
  </si>
  <si>
    <t>05.03.2023 10:45:22</t>
  </si>
  <si>
    <t>05.03.2023 13:28:22</t>
  </si>
  <si>
    <t>KULA İM 45-77-A00001_ESKİ SELENDİ M07_2334406</t>
  </si>
  <si>
    <t>05.03.2023 09:59:33</t>
  </si>
  <si>
    <t>05.03.2023 13:31:37</t>
  </si>
  <si>
    <t>VEZİRKÖPRÜ İM 35-03-A00002_BUCA M15_2321727</t>
  </si>
  <si>
    <t>05.03.2023 18:46:42</t>
  </si>
  <si>
    <t>06.03.2023 06:08:04</t>
  </si>
  <si>
    <t>M-3439(YATIRIM REZERVE) 35-03-M03439_910268622_910268622</t>
  </si>
  <si>
    <t>05.03.2023 17:43:52</t>
  </si>
  <si>
    <t>05.03.2023 22:09:27</t>
  </si>
  <si>
    <t>ÇAYIR TR-1 35-29-L00505_A_91432723_91432723</t>
  </si>
  <si>
    <t>05.03.2023 12:07:43</t>
  </si>
  <si>
    <t>ARDIÇ MAHALLESİ TR-9 35-21-L00130_C_91095955_91095955</t>
  </si>
  <si>
    <t>05.03.2023 09:35:29</t>
  </si>
  <si>
    <t>05.03.2023 12:40:21</t>
  </si>
  <si>
    <t>TR-93 MELTEM SİTESİ 35-19-L00093_956663915_956663915</t>
  </si>
  <si>
    <t>05.03.2023 19:34:32</t>
  </si>
  <si>
    <t>06.03.2023 00:51:58</t>
  </si>
  <si>
    <t>05.03.2023 14:39:58</t>
  </si>
  <si>
    <t>05.03.2023 16:27:17</t>
  </si>
  <si>
    <t>K-240 35-01-K00240_911713891_911713891</t>
  </si>
  <si>
    <t>05.03.2023 19:16:24</t>
  </si>
  <si>
    <t>06.03.2023 01:19:48</t>
  </si>
  <si>
    <t>TAYTAN OFİS KÖK 45-78-M00314_SALİHLİ DM-2 GİRİŞİ (DEMİRKÖPRÜ-2) M07_60669849</t>
  </si>
  <si>
    <t>05.03.2023 18:58:41</t>
  </si>
  <si>
    <t>05.03.2023 19:59:13</t>
  </si>
  <si>
    <t>AŞAĞI ÇAMKÖY TR-1 45-71-M01480_ H_66002962</t>
  </si>
  <si>
    <t>05.03.2023 08:57:10</t>
  </si>
  <si>
    <t>05.03.2023 14:27:28</t>
  </si>
  <si>
    <t>KAVAKLIDERE TR-12 45-73-M00145_TR-11 GİRİŞ M03_2093013</t>
  </si>
  <si>
    <t>05.03.2023 15:53:18</t>
  </si>
  <si>
    <t>05.03.2023 16:06:31</t>
  </si>
  <si>
    <t>TR-1/11 45-83-M00011_MATLI YEM M04_83843136</t>
  </si>
  <si>
    <t>05.03.2023 09:28:18</t>
  </si>
  <si>
    <t>05.03.2023 12:52:27</t>
  </si>
  <si>
    <t>SAĞLIKÇILAR DM 35-18-L00544_ÇİFTLİK İM L08_2325662</t>
  </si>
  <si>
    <t>05.03.2023 11:56:59</t>
  </si>
  <si>
    <t>05.03.2023 12:08:24</t>
  </si>
  <si>
    <t>DM-8 45-72-L00980_ŞEHİR-2 L03_67047412</t>
  </si>
  <si>
    <t>05.03.2023 08:51:00</t>
  </si>
  <si>
    <t>05.03.2023 09:01:00</t>
  </si>
  <si>
    <t>K-410 35-03-K00410_35-03-K00410_42876866</t>
  </si>
  <si>
    <t>05.03.2023 09:03:26</t>
  </si>
  <si>
    <t>05.03.2023 09:22:50</t>
  </si>
  <si>
    <t>ÜÇYOL KÖK 45-82-M00128_URUZLAR GES M06_2090645</t>
  </si>
  <si>
    <t>05.03.2023 12:24:26</t>
  </si>
  <si>
    <t>K-693 35-02-K00693_912907186_912907186</t>
  </si>
  <si>
    <t>05.03.2023 13:54:05</t>
  </si>
  <si>
    <t>05.03.2023 14:51:34</t>
  </si>
  <si>
    <t>05.03.2023 08:58:44</t>
  </si>
  <si>
    <t>05.03.2023 13:56:46</t>
  </si>
  <si>
    <t>KIRKAĞAÇ TR-11/1 45-76-M00219_C B02_60885748</t>
  </si>
  <si>
    <t>05.03.2023 15:20:54</t>
  </si>
  <si>
    <t>06.03.2023 02:13:08</t>
  </si>
  <si>
    <t>K-410 35-03-K00410_A a2b_5793645</t>
  </si>
  <si>
    <t>05.03.2023 11:59:56</t>
  </si>
  <si>
    <t>05.03.2023 18:09:30</t>
  </si>
  <si>
    <t>M-2793 35-01-M02793_910475699_910475699</t>
  </si>
  <si>
    <t>05.03.2023 11:45:29</t>
  </si>
  <si>
    <t>05.03.2023 16:01:09</t>
  </si>
  <si>
    <t>SOMA KÖYLER DM-2 45-82-M00125_BERGAMA M02_2035736</t>
  </si>
  <si>
    <t>05.03.2023 19:56:45</t>
  </si>
  <si>
    <t>05.03.2023 20:33:17</t>
  </si>
  <si>
    <t>BÜYÜKBELEN TR-7 45-80-M00098_956551425_956551425</t>
  </si>
  <si>
    <t>05.03.2023 18:04:53</t>
  </si>
  <si>
    <t>05.03.2023 19:07:14</t>
  </si>
  <si>
    <t>05.03.2023 07:09:37</t>
  </si>
  <si>
    <t>05.03.2023 09:25:10</t>
  </si>
  <si>
    <t>05.03.2023 13:09:03</t>
  </si>
  <si>
    <t>05.03.2023 13:53:24</t>
  </si>
  <si>
    <t>TR-55 KÖK 35-19-M00055_PTT L03_76783823</t>
  </si>
  <si>
    <t>05.03.2023 17:04:22</t>
  </si>
  <si>
    <t>05.03.2023 17:25:31</t>
  </si>
  <si>
    <t>SAZOBA DM 45-72-M00413_KEMİKLİDERE GİRİŞ M04_2102716</t>
  </si>
  <si>
    <t>05.03.2023 12:46:03</t>
  </si>
  <si>
    <t>05.03.2023 13:35:00</t>
  </si>
  <si>
    <t>SÜLEYMANLI TR-2 45-72-L00300_956486923_956486923</t>
  </si>
  <si>
    <t>05.03.2023 18:13:48</t>
  </si>
  <si>
    <t>05.03.2023 19:53:21</t>
  </si>
  <si>
    <t>ARDIÇ MAHALLESİ TR-9 35-21-L00130_A_56375533_56375533</t>
  </si>
  <si>
    <t>05.03.2023 00:58:09</t>
  </si>
  <si>
    <t>05.03.2023 01:44:10</t>
  </si>
  <si>
    <t>FOÇA TR-28 35-23-L00028_42133496_56397873_56397873</t>
  </si>
  <si>
    <t>05.03.2023 20:08:56</t>
  </si>
  <si>
    <t>05.03.2023 20:47:31</t>
  </si>
  <si>
    <t>KINIK TR-1 35-24-M00235_955217411_955217411</t>
  </si>
  <si>
    <t>05.03.2023 19:48:07</t>
  </si>
  <si>
    <t>05.03.2023 20:28:50</t>
  </si>
  <si>
    <t>M-2794 35-01-M02794_910427065_910427065</t>
  </si>
  <si>
    <t>05.03.2023 12:07:02</t>
  </si>
  <si>
    <t>05.03.2023 12:51:12</t>
  </si>
  <si>
    <t>TR-17 ALPSU SİT. 35-26-M00017_956618927_956618927</t>
  </si>
  <si>
    <t>05.03.2023 14:36:01</t>
  </si>
  <si>
    <t>05.03.2023 19:08:40</t>
  </si>
  <si>
    <t>L-245 35-18-L00245_35-18-L00245_2371958</t>
  </si>
  <si>
    <t>05.03.2023 18:24:01</t>
  </si>
  <si>
    <t>05.03.2023 21:37:42</t>
  </si>
  <si>
    <t>K-410 35-03-K00410_B b1b_5802166</t>
  </si>
  <si>
    <t>05.03.2023 06:57:11</t>
  </si>
  <si>
    <t>05.03.2023 10:53:39</t>
  </si>
  <si>
    <t>05.03.2023 12:03:20</t>
  </si>
  <si>
    <t>DM-8 45-72-L00980_ŞEHİR-1 L017_67047425</t>
  </si>
  <si>
    <t>05.03.2023 08:58:33</t>
  </si>
  <si>
    <t>05.03.2023 09:03:24</t>
  </si>
  <si>
    <t>İBRAHİMKUYU DM 35-15-M00286_ARITMA M10_67554617</t>
  </si>
  <si>
    <t>05.03.2023 12:59:43</t>
  </si>
  <si>
    <t>05.03.2023 12:01:04</t>
  </si>
  <si>
    <t>05.03.2023 13:32:07</t>
  </si>
  <si>
    <t>L-424 AKTAŞ MARKET 35-18-L00424_9764028_56369801_56369801</t>
  </si>
  <si>
    <t>05.03.2023 21:39:22</t>
  </si>
  <si>
    <t>06.03.2023 00:45:40</t>
  </si>
  <si>
    <t>KARAOĞLANLI TR-1 KÖK 45-71-M00091_KARGIN KÖK GİRİŞ M04_61195442</t>
  </si>
  <si>
    <t>05.03.2023 13:10:38</t>
  </si>
  <si>
    <t>05.03.2023 13:11:03</t>
  </si>
  <si>
    <t>DÜZLEN TR-1 45-71-M01744_953192358_953192358</t>
  </si>
  <si>
    <t>05.03.2023 19:53:26</t>
  </si>
  <si>
    <t>05.03.2023 23:47:26</t>
  </si>
  <si>
    <t>05.03.2023 11:57:08</t>
  </si>
  <si>
    <t>05.03.2023 12:01:21</t>
  </si>
  <si>
    <t>AKHİSAR İM 45-72-A00001_OVAKÖY L04_2058310</t>
  </si>
  <si>
    <t>05.03.2023 15:33:26</t>
  </si>
  <si>
    <t>05.03.2023 15:52:46</t>
  </si>
  <si>
    <t>05.03.2023 07:23:54</t>
  </si>
  <si>
    <t>05.03.2023 07:45:33</t>
  </si>
  <si>
    <t>K-1074 35-01-K01074_912372650_912372650</t>
  </si>
  <si>
    <t>05.03.2023 00:40:21</t>
  </si>
  <si>
    <t>05.03.2023 01:55:50</t>
  </si>
  <si>
    <t>05.03.2023 13:08:14</t>
  </si>
  <si>
    <t>05.03.2023 14:04:43</t>
  </si>
  <si>
    <t>M-2794 35-01-M02794_35-01-M02794_82187326</t>
  </si>
  <si>
    <t>05.03.2023 09:18:56</t>
  </si>
  <si>
    <t>05.03.2023 09:32:15</t>
  </si>
  <si>
    <t>BENLİELİ İSABEYLİ TR-1 45-75-M00160_D_56394579_56394579</t>
  </si>
  <si>
    <t>05.03.2023 13:32:13</t>
  </si>
  <si>
    <t>05.03.2023 14:32:11</t>
  </si>
  <si>
    <t>KAYIŞLAR KÖK 45-80-M00183_DİLEK M03_72195720</t>
  </si>
  <si>
    <t>05.03.2023 16:59:16</t>
  </si>
  <si>
    <t>05.03.2023 17:36:37</t>
  </si>
  <si>
    <t>05.03.2023 05:01:20</t>
  </si>
  <si>
    <t>05.03.2023 06:07:30</t>
  </si>
  <si>
    <t>K-17 35-04-K00017_35-04-K00017_2360326</t>
  </si>
  <si>
    <t>05.03.2023 12:22:20</t>
  </si>
  <si>
    <t>GEMİ SÖKÜM(M-130) TR 35-17-M00130_ŞİMŞEKLER M04_79389033</t>
  </si>
  <si>
    <t>05.03.2023 17:21:57</t>
  </si>
  <si>
    <t>05.03.2023 19:15:17</t>
  </si>
  <si>
    <t>05.03.2023 13:11:26</t>
  </si>
  <si>
    <t>ÇÖMLEKÇİ TR-2 35-31-L00090_A_65512546_65512546</t>
  </si>
  <si>
    <t>05.03.2023 18:33:28</t>
  </si>
  <si>
    <t>05.03.2023 20:38:17</t>
  </si>
  <si>
    <t>TEKELİ DM 35-22-M00088_HatBaşıAyırıcı_81451580 M10_81451580</t>
  </si>
  <si>
    <t>05.03.2023 09:25:14</t>
  </si>
  <si>
    <t>05.03.2023 09:56:16</t>
  </si>
  <si>
    <t>05.03.2023 16:02:28</t>
  </si>
  <si>
    <t>05.03.2023 16:56:02</t>
  </si>
  <si>
    <t>M-1188 35-04-M01188_35-04-M01188_2371308</t>
  </si>
  <si>
    <t>K-201 35-02-K00201__72410786_72410786</t>
  </si>
  <si>
    <t>05.03.2023 10:21:33</t>
  </si>
  <si>
    <t>05.03.2023 12:50:41</t>
  </si>
  <si>
    <t>M-163 35-18-M00163_35-18-M00163_2370960</t>
  </si>
  <si>
    <t>05.03.2023 12:26:24</t>
  </si>
  <si>
    <t>05.03.2023 16:01:10</t>
  </si>
  <si>
    <t>L-84 35-18-L00532_DAĞITIM TRAFO L-84 L01_72103413</t>
  </si>
  <si>
    <t>05.03.2023 15:45:22</t>
  </si>
  <si>
    <t>05.03.2023 18:23:56</t>
  </si>
  <si>
    <t>ILIPINAR GES KÖK 35-23-M00348_CP TAVUKÇULUK ENH M04_47275652</t>
  </si>
  <si>
    <t>05.03.2023 07:32:09</t>
  </si>
  <si>
    <t>05.03.2023 08:36:58</t>
  </si>
  <si>
    <t>K-3741 35-08-K03741_K-2380 K03_42545348</t>
  </si>
  <si>
    <t>05.03.2023 09:04:24</t>
  </si>
  <si>
    <t>05.03.2023 18:25:13</t>
  </si>
  <si>
    <t>M-3127 35-10-M03127_95002425495_95002425495</t>
  </si>
  <si>
    <t>05.03.2023 13:39:44</t>
  </si>
  <si>
    <t>05.03.2023 17:33:22</t>
  </si>
  <si>
    <t>MORDOĞAN TR-2 35-21-L00140_B_56373482_56373482</t>
  </si>
  <si>
    <t>05.03.2023 13:57:17</t>
  </si>
  <si>
    <t>05.03.2023 18:30:34</t>
  </si>
  <si>
    <t>M-2902 35-02-M02902_C_56374113_56374113</t>
  </si>
  <si>
    <t>05.03.2023 13:44:04</t>
  </si>
  <si>
    <t>05.03.2023 19:19:36</t>
  </si>
  <si>
    <t>TR-150 35-15-M00150_D_56380195_56380195</t>
  </si>
  <si>
    <t>05.03.2023 09:09:52</t>
  </si>
  <si>
    <t>05.03.2023 11:36:53</t>
  </si>
  <si>
    <t>SELENDİ DM 45-81-M00001_SELENDİ ŞEHİR-1 M02_2078271</t>
  </si>
  <si>
    <t>05.03.2023 17:07:41</t>
  </si>
  <si>
    <t>05.03.2023 18:49:10</t>
  </si>
  <si>
    <t>L-310 35-18-L00310_950438411_950438411</t>
  </si>
  <si>
    <t>05.03.2023 19:43:50</t>
  </si>
  <si>
    <t>06.03.2023 03:30:22</t>
  </si>
  <si>
    <t>05.03.2023 12:06:49</t>
  </si>
  <si>
    <t>05.03.2023 12:09:59</t>
  </si>
  <si>
    <t>05.03.2023 19:56:00</t>
  </si>
  <si>
    <t>05.03.2023 20:12:32</t>
  </si>
  <si>
    <t>M-1 35-02-M00001_M-1269 M12_78582490</t>
  </si>
  <si>
    <t>05.03.2023 12:33:42</t>
  </si>
  <si>
    <t>05.03.2023 12:41:46</t>
  </si>
  <si>
    <t>M-2705 35-01-M02705_912259218_912259218</t>
  </si>
  <si>
    <t>05.03.2023 20:25:03</t>
  </si>
  <si>
    <t>06.03.2023 02:45:49</t>
  </si>
  <si>
    <t>05.03.2023 21:17:11</t>
  </si>
  <si>
    <t>05.03.2023 21:49:32</t>
  </si>
  <si>
    <t>OVAKENT İM 35-15-A00003_MESCİTLİ L08_2057389</t>
  </si>
  <si>
    <t>05.03.2023 15:05:25</t>
  </si>
  <si>
    <t>05.03.2023 15:13:20</t>
  </si>
  <si>
    <t>ÖZBEK DM (TR-315) 35-19-M00044_EĞRİLİMAN M04_72140336</t>
  </si>
  <si>
    <t>05.03.2023 10:21:55</t>
  </si>
  <si>
    <t>05.03.2023 11:41:26</t>
  </si>
  <si>
    <t>BEYOBA TR-12 45-72-M00414_TR-6 SAZOBA TOPSU RİNG M04_2102850</t>
  </si>
  <si>
    <t>05.03.2023 09:47:00</t>
  </si>
  <si>
    <t>05.03.2023 09:49:00</t>
  </si>
  <si>
    <t>DM-8 35-17-M00700_C_83714371_83714371</t>
  </si>
  <si>
    <t>05.03.2023 11:45:52</t>
  </si>
  <si>
    <t>05.03.2023 16:16:31</t>
  </si>
  <si>
    <t>TAYTAN OFİS KÖK 45-78-M00314_HatBaşıAyırıcı_53140197 M014_53140197</t>
  </si>
  <si>
    <t>05.03.2023 09:00:50</t>
  </si>
  <si>
    <t>05.03.2023 10:01:19</t>
  </si>
  <si>
    <t>DM-9 45-71-M00386_HASTANE DM M05_66185016</t>
  </si>
  <si>
    <t>05.03.2023 14:04:51</t>
  </si>
  <si>
    <t>05.03.2023 14:51:06</t>
  </si>
  <si>
    <t>YEŞİLYURT DM 45-73-M00476_KÖYLER HATTI M04_2318331</t>
  </si>
  <si>
    <t>05.03.2023 16:31:22</t>
  </si>
  <si>
    <t>05.03.2023 17:53:15</t>
  </si>
  <si>
    <t>K-3193 35-03-K03193_910428705_910428705</t>
  </si>
  <si>
    <t>05.03.2023 05:30:24</t>
  </si>
  <si>
    <t>05.03.2023 06:20:05</t>
  </si>
  <si>
    <t>TR-58 35-19-L00058_D D03b_78936864</t>
  </si>
  <si>
    <t>05.03.2023 21:53:45</t>
  </si>
  <si>
    <t>06.03.2023 04:28:34</t>
  </si>
  <si>
    <t>05.03.2023 07:44:48</t>
  </si>
  <si>
    <t>ALİZE KÖK 35-18-M00059_ALAÇATI TM (URLA-1) M10_72185135</t>
  </si>
  <si>
    <t>05.03.2023 15:14:33</t>
  </si>
  <si>
    <t>05.03.2023 15:41:38</t>
  </si>
  <si>
    <t>KURUDERE TR-3 35-32-L00023_B_56377400_56377400</t>
  </si>
  <si>
    <t>05.03.2023 18:14:47</t>
  </si>
  <si>
    <t>05.03.2023 21:54:11</t>
  </si>
  <si>
    <t>05.03.2023 10:45:18</t>
  </si>
  <si>
    <t>05.03.2023 12:15:45</t>
  </si>
  <si>
    <t>M-2370 35-01-M02370_912993061_912993061</t>
  </si>
  <si>
    <t>05.03.2023 12:47:35</t>
  </si>
  <si>
    <t>05.03.2023 17:44:36</t>
  </si>
  <si>
    <t>05.03.2023 09:17:37</t>
  </si>
  <si>
    <t>05.03.2023 10:18:35</t>
  </si>
  <si>
    <t>ÇIRPI İM 35-20-A00002_ÇİFTÇİGEDİĞİ L09_2054992</t>
  </si>
  <si>
    <t>05.03.2023 11:33:13</t>
  </si>
  <si>
    <t>05.03.2023 11:39:08</t>
  </si>
  <si>
    <t>TR-68 ÇAYIRÇEŞME 35-19-L00068_E_90948983_90948983</t>
  </si>
  <si>
    <t>05.03.2023 08:50:21</t>
  </si>
  <si>
    <t>05.03.2023 11:41:56</t>
  </si>
  <si>
    <t>TR-111 ZEYTİNALANI 35-19-L00111__72410553_72410553</t>
  </si>
  <si>
    <t>05.03.2023 04:58:34</t>
  </si>
  <si>
    <t>ALAŞEHİR TR-26 45-73-M00026_C_56396916_56396916</t>
  </si>
  <si>
    <t>05.03.2023 13:26:58</t>
  </si>
  <si>
    <t>05.03.2023 14:36:18</t>
  </si>
  <si>
    <t>YEŞİLYURT DM 45-73-M00476_HatBaşıAyırıcı_53134690 M04_53134690</t>
  </si>
  <si>
    <t>05.03.2023 21:30:59</t>
  </si>
  <si>
    <t>06.03.2023 02:02:00</t>
  </si>
  <si>
    <t>ARDIÇ MAHALLESİ TR-9 35-21-L00130_A_91095960_91095960</t>
  </si>
  <si>
    <t>05.03.2023 14:23:07</t>
  </si>
  <si>
    <t>05.03.2023 21:33:46</t>
  </si>
  <si>
    <t>M-11 GERMİYAN 35-18-M00011_D_76953659_76953659</t>
  </si>
  <si>
    <t>AG Sigorta Atığı</t>
  </si>
  <si>
    <t>05.03.2023 10:40:39</t>
  </si>
  <si>
    <t>KÜÇÜKKALE KÖK 35-29-L00036_BELEVİ L03_2088239</t>
  </si>
  <si>
    <t>05.03.2023 18:01:00</t>
  </si>
  <si>
    <t>05.03.2023 18:28:35</t>
  </si>
  <si>
    <t>TR-2/35 45-72-L00035_A_56406932_56406932</t>
  </si>
  <si>
    <t>05.03.2023 13:10:30</t>
  </si>
  <si>
    <t>05.03.2023 14:04:49</t>
  </si>
  <si>
    <t>SAĞLIKÇILAR DM 35-18-L00544_SAĞLIKÇILAR SİTESİ L-84 L-84 A L-84 B L03_2095726</t>
  </si>
  <si>
    <t>05.03.2023 11:57:09</t>
  </si>
  <si>
    <t>05.03.2023 12:01:35</t>
  </si>
  <si>
    <t>K-4479 35-02-K04479_99813680_99813680</t>
  </si>
  <si>
    <t>05.03.2023 16:49:42</t>
  </si>
  <si>
    <t>05.03.2023 18:38:06</t>
  </si>
  <si>
    <t>K-4146 35-01-K04146_C_56370501_56370501</t>
  </si>
  <si>
    <t>05.03.2023 10:54:53</t>
  </si>
  <si>
    <t>05.03.2023 11:38:39</t>
  </si>
  <si>
    <t>05.03.2023 18:03:41</t>
  </si>
  <si>
    <t>05.03.2023 19:11:18</t>
  </si>
  <si>
    <t>05.03.2023 13:10:12</t>
  </si>
  <si>
    <t>K-824 35-08-K00824_912324361_912324361</t>
  </si>
  <si>
    <t>05.03.2023 11:52:11</t>
  </si>
  <si>
    <t>05.03.2023 13:35:59</t>
  </si>
  <si>
    <t>ÜRKMEZ DM-4 (ÜRKMEZ M-21) 35-25-M00155_HatBaşıAyırıcı_74156706 M03_74156706</t>
  </si>
  <si>
    <t>05.03.2023 09:35:02</t>
  </si>
  <si>
    <t>05.03.2023 11:33:37</t>
  </si>
  <si>
    <t>TR-59 YELKENKAYA 35-19-L00059_B_90951067_90951067</t>
  </si>
  <si>
    <t>05.03.2023 16:22:26</t>
  </si>
  <si>
    <t>05.03.2023 18:25:47</t>
  </si>
  <si>
    <t>05.03.2023 14:53:09</t>
  </si>
  <si>
    <t>BOZKÖY TR-3 35-26-M00905_956611007_956611007</t>
  </si>
  <si>
    <t>05.03.2023 15:48:22</t>
  </si>
  <si>
    <t>05.03.2023 17:46:51</t>
  </si>
  <si>
    <t>SAĞLIKÇILAR DM 35-18-L00544_L-71 YUVAMKENT - L-72 OVAKENT L06_2325542</t>
  </si>
  <si>
    <t>05.03.2023 18:35:00</t>
  </si>
  <si>
    <t>05.03.2023 23:42:51</t>
  </si>
  <si>
    <t>KARABULU KÖK 35-31-L00227_İĞDELİ L02_2119132</t>
  </si>
  <si>
    <t>05.03.2023 16:22:49</t>
  </si>
  <si>
    <t>05.03.2023 18:20:59</t>
  </si>
  <si>
    <t>05.03.2023 10:32:13</t>
  </si>
  <si>
    <t>05.03.2023 11:22:45</t>
  </si>
  <si>
    <t>SELENDİ DM 45-81-M00001_KINIK M06_2077097</t>
  </si>
  <si>
    <t>05.03.2023 17:08:37</t>
  </si>
  <si>
    <t>05.03.2023 19:09:22</t>
  </si>
  <si>
    <t>AKÇAKİLİSE TR-1 35-21-L00044_C_76803840_76803840</t>
  </si>
  <si>
    <t>05.03.2023 10:29:01</t>
  </si>
  <si>
    <t>05.03.2023 11:05:43</t>
  </si>
  <si>
    <t>K-1409 35-04-K01409_99881294_99881294</t>
  </si>
  <si>
    <t>05.03.2023 13:22:55</t>
  </si>
  <si>
    <t>05.03.2023 14:51:02</t>
  </si>
  <si>
    <t>TR-76 35-19-L00076_95000597798_95000597798</t>
  </si>
  <si>
    <t>05.03.2023 06:54:21</t>
  </si>
  <si>
    <t>L-430 35-18-L00430_10691333_56354605_56354605</t>
  </si>
  <si>
    <t>05.03.2023 12:59:49</t>
  </si>
  <si>
    <t>05.03.2023 18:02:25</t>
  </si>
  <si>
    <t>05.03.2023 13:25:42</t>
  </si>
  <si>
    <t>05.03.2023 15:58:39</t>
  </si>
  <si>
    <t>KIRKAĞAÇ DM 45-76-M00043_ŞEHİR-2(GARAJ TARAFI) M09_72247471</t>
  </si>
  <si>
    <t>05.03.2023 19:57:00</t>
  </si>
  <si>
    <t>05.03.2023 20:12:01</t>
  </si>
  <si>
    <t>BIÇAKÇI TR-1 35-15-L00080_B_56399475_56399475</t>
  </si>
  <si>
    <t>05.03.2023 01:54:07</t>
  </si>
  <si>
    <t>05.03.2023 05:53:12</t>
  </si>
  <si>
    <t>05.03.2023 16:01:22</t>
  </si>
  <si>
    <t>05.03.2023 16:09:15</t>
  </si>
  <si>
    <t>MERSİNLİ TR-1 45-78-M00935_A_91006492_91006492</t>
  </si>
  <si>
    <t>05.03.2023 19:51:09</t>
  </si>
  <si>
    <t>05.03.2023 20:55:04</t>
  </si>
  <si>
    <t>K-3157 35-07-K03157_D_56382732_56382732</t>
  </si>
  <si>
    <t>05.03.2023 23:53:54</t>
  </si>
  <si>
    <t>M-1283 35-02-M01283_913203770_913203770</t>
  </si>
  <si>
    <t>05.03.2023 19:22:57</t>
  </si>
  <si>
    <t>05.03.2023 20:23:38</t>
  </si>
  <si>
    <t>K-4338 35-01-K04338_99571940_99571940</t>
  </si>
  <si>
    <t>05.03.2023 10:31:07</t>
  </si>
  <si>
    <t>05.03.2023 12:20:45</t>
  </si>
  <si>
    <t>TİYENLİ KÖK 45-85-M00004_GÖLMARMARA İM  -  GERİLİM M06_72102207</t>
  </si>
  <si>
    <t>05.03.2023 00:16:27</t>
  </si>
  <si>
    <t>05.03.2023 00:42:36</t>
  </si>
  <si>
    <t>SAĞLIKÇILAR DM 35-18-L00544_L-71 YUVAMKENT - L-72 OVAKENT L06_2095735</t>
  </si>
  <si>
    <t>05.03.2023 13:52:00</t>
  </si>
  <si>
    <t>05.03.2023 14:34:24</t>
  </si>
  <si>
    <t>TR-79 DEREKENARI 35-19-L00079_35-19-L00079_2349215</t>
  </si>
  <si>
    <t>05.03.2023 12:12:32</t>
  </si>
  <si>
    <t>05.03.2023 12:44:52</t>
  </si>
  <si>
    <t>K-1146 35-07-K01146_35-07-K01146_48437433</t>
  </si>
  <si>
    <t>05.03.2023 13:16:01</t>
  </si>
  <si>
    <t>05.03.2023 19:16:41</t>
  </si>
  <si>
    <t>05.03.2023 23:45:40</t>
  </si>
  <si>
    <t>05.03.2023 08:58:04</t>
  </si>
  <si>
    <t>05.03.2023 13:54:21</t>
  </si>
  <si>
    <t>05.03.2023 08:29:10</t>
  </si>
  <si>
    <t>05.03.2023 09:50:18</t>
  </si>
  <si>
    <t>05.03.2023 11:01:00</t>
  </si>
  <si>
    <t>05.03.2023 11:21:00</t>
  </si>
  <si>
    <t>TR-79 DEREKENARI 35-19-L00079_956664973_956664973</t>
  </si>
  <si>
    <t>05.03.2023 09:48:17</t>
  </si>
  <si>
    <t>L-211 35-18-L00211__83437409_83437409</t>
  </si>
  <si>
    <t>05.03.2023 09:23:16</t>
  </si>
  <si>
    <t>05.03.2023 10:13:29</t>
  </si>
  <si>
    <t>M-362 35-09-M00362_M-447 M03_47555515</t>
  </si>
  <si>
    <t>05.03.2023 14:29:19</t>
  </si>
  <si>
    <t>05.03.2023 14:48:52</t>
  </si>
  <si>
    <t>BEYDERE KÖK 45-71-M00128_ÜÇPINAR M03_50217152</t>
  </si>
  <si>
    <t>05.03.2023 14:03:12</t>
  </si>
  <si>
    <t>05.03.2023 14:50:45</t>
  </si>
  <si>
    <t>AŞAĞIŞAKRAN TR-1 35-17-M00223_C_91231388_91231388</t>
  </si>
  <si>
    <t>05.03.2023 11:01:06</t>
  </si>
  <si>
    <t>05.03.2023 13:22:51</t>
  </si>
  <si>
    <t>05.03.2023 11:00:29</t>
  </si>
  <si>
    <t>05.03.2023 11:47:21</t>
  </si>
  <si>
    <t>ÖRENCİK TR-1 45-71-M01564_45-71-M01564_82386920</t>
  </si>
  <si>
    <t>05.03.2023 17:35:23</t>
  </si>
  <si>
    <t>05.03.2023 19:09:34</t>
  </si>
  <si>
    <t>ULUCAK TM 35-28-A00002_TR-A M02_2313765</t>
  </si>
  <si>
    <t>TEİAŞ Trafo Bakım Çalışması</t>
  </si>
  <si>
    <t>05.03.2023 03:03:50</t>
  </si>
  <si>
    <t>05.03.2023 03:22:27</t>
  </si>
  <si>
    <t>05.03.2023 10:42:58</t>
  </si>
  <si>
    <t>05.03.2023 11:43:06</t>
  </si>
  <si>
    <t>05.03.2023 13:38:05</t>
  </si>
  <si>
    <t>05.03.2023 14:37:44</t>
  </si>
  <si>
    <t>ÇATALKAYA KÖYÜ TR-2 35-21-L00172_A_91032497_91032497</t>
  </si>
  <si>
    <t>05.03.2023 16:50:34</t>
  </si>
  <si>
    <t>K-4146 35-01-K04146_912896736_912896736</t>
  </si>
  <si>
    <t>05.03.2023 09:43:22</t>
  </si>
  <si>
    <t>AKKEÇİLİ TR-1 45-73-M00422_DIREK TIPI TRAFO HUCRESI H01_2094086</t>
  </si>
  <si>
    <t>05.03.2023 17:10:58</t>
  </si>
  <si>
    <t>BÖLCEK DEĞİRMEN ALTI TR-1 35-16-M00270_DIREK TIPI TRAFO HUCRESI H01_2040286</t>
  </si>
  <si>
    <t>05.03.2023 17:10:00</t>
  </si>
  <si>
    <t>M-1298 35-03-M01298_910730889_910730889</t>
  </si>
  <si>
    <t>05.03.2023 16:07:04</t>
  </si>
  <si>
    <t>05.03.2023 16:46:44</t>
  </si>
  <si>
    <t>FOÇA TR-28 35-23-L00028_950422182_950422182</t>
  </si>
  <si>
    <t>05.03.2023 11:13:56</t>
  </si>
  <si>
    <t>SARIGÖL TR-58 45-79-M00058_45-79-M00058_2346808</t>
  </si>
  <si>
    <t>05.03.2023 16:03:41</t>
  </si>
  <si>
    <t>05.03.2023 17:09:06</t>
  </si>
  <si>
    <t>05.03.2023 19:18:52</t>
  </si>
  <si>
    <t>AKHİSAR İM 45-72-A00001_TR-A L08_2058304</t>
  </si>
  <si>
    <t>05.03.2023 09:03:43</t>
  </si>
  <si>
    <t>05.03.2023 13:07:03</t>
  </si>
  <si>
    <t>05.03.2023 14:58:56</t>
  </si>
  <si>
    <t>05.03.2023 15:52:01</t>
  </si>
  <si>
    <t>ARAPLIOVASI GES DM 35-16-M00811_BÖLCEK ENH ÇIKIŞ M022_48716799</t>
  </si>
  <si>
    <t>05.03.2023 12:26:23</t>
  </si>
  <si>
    <t>05.03.2023 13:19:10</t>
  </si>
  <si>
    <t>MURADİYE TR-5 (ESKİ MEZARLIK YANI) 45-71-M00204_DM-5 M03_2091439</t>
  </si>
  <si>
    <t>05.03.2023 14:01:38</t>
  </si>
  <si>
    <t>05.03.2023 14:46:58</t>
  </si>
  <si>
    <t>YEŞİLYURT DM 45-73-M00476_SOBRAN M02_2086192</t>
  </si>
  <si>
    <t>05.03.2023 12:10:43</t>
  </si>
  <si>
    <t>05.03.2023 13:27:33</t>
  </si>
  <si>
    <t>KAYMAKÇI İM 35-15-A00004_EMİRLİOVA L07_2121824</t>
  </si>
  <si>
    <t>05.03.2023 09:13:46</t>
  </si>
  <si>
    <t>05.03.2023 12:09:38</t>
  </si>
  <si>
    <t>L-6 35-18-L00006_10345518 b1_5959259</t>
  </si>
  <si>
    <t>05.03.2023 11:31:14</t>
  </si>
  <si>
    <t>05.03.2023 20:21:55</t>
  </si>
  <si>
    <t>M-208(DM-2/21) 35-09-M00208_914636088_914636088</t>
  </si>
  <si>
    <t>05.03.2023 18:05:48</t>
  </si>
  <si>
    <t>05.03.2023 20:17:53</t>
  </si>
  <si>
    <t>M-2177 35-01-M02177_C_56374010_56374010</t>
  </si>
  <si>
    <t>05.03.2023 10:58:02</t>
  </si>
  <si>
    <t>05.03.2023 12:35:49</t>
  </si>
  <si>
    <t>L-400 35-18-L00400_9552080_56368790_56368790</t>
  </si>
  <si>
    <t>05.03.2023 19:28:31</t>
  </si>
  <si>
    <t>05.03.2023 22:58:21</t>
  </si>
  <si>
    <t>TAYTAN OFİS KÖK 45-78-M00314_HatBaşıAyırıcı_53139595 M06_53139595</t>
  </si>
  <si>
    <t>05.03.2023 12:28:16</t>
  </si>
  <si>
    <t>05.03.2023 15:24:13</t>
  </si>
  <si>
    <t>M-1453 GEÇİT 35-02-M01453_M-917 M01_66552011</t>
  </si>
  <si>
    <t>05.03.2023 17:48:51</t>
  </si>
  <si>
    <t>05.03.2023 19:19:20</t>
  </si>
  <si>
    <t>05.03.2023 15:21:45</t>
  </si>
  <si>
    <t>05.03.2023 19:16:00</t>
  </si>
  <si>
    <t>K-693 35-02-K00693_B B2B_5815180</t>
  </si>
  <si>
    <t>05.03.2023 20:45:40</t>
  </si>
  <si>
    <t>05.03.2023 21:39:53</t>
  </si>
  <si>
    <t>KİLLİK TR-2 KÖK 45-73-M00343_KİLLİK MERKEZ TR-4 M02_2309304</t>
  </si>
  <si>
    <t>05.03.2023 16:04:31</t>
  </si>
  <si>
    <t>05.03.2023 18:10:49</t>
  </si>
  <si>
    <t>BALABANLI DM 35-15-M00280_KIZILCAAVLU M05_72306394</t>
  </si>
  <si>
    <t>05.03.2023 10:05:26</t>
  </si>
  <si>
    <t>05.03.2023 18:40:29</t>
  </si>
  <si>
    <t>HELVACI DM-2 35-17-M00359_AVEA MOBİL M02_66476667</t>
  </si>
  <si>
    <t>05.03.2023 15:50:42</t>
  </si>
  <si>
    <t>05.03.2023 20:31:35</t>
  </si>
  <si>
    <t>DEREKÖY KÖK-2 45-82-M00205_IŞIKLAR-3 M04_82862628</t>
  </si>
  <si>
    <t>05.03.2023 21:03:01</t>
  </si>
  <si>
    <t>06.03.2023 00:29:12</t>
  </si>
  <si>
    <t>SÜLEYMANLI KÖK 35-28-M00606_HatBaşıAyırıcı_53133924 M04_53133924</t>
  </si>
  <si>
    <t>05.03.2023 13:35:12</t>
  </si>
  <si>
    <t>05.03.2023 15:25:37</t>
  </si>
  <si>
    <t>K-4717 35-02-K04717_911917583_911917583</t>
  </si>
  <si>
    <t>05.03.2023 19:26:50</t>
  </si>
  <si>
    <t>05.03.2023 21:30:01</t>
  </si>
  <si>
    <t>TR-1/28 45-72-M00028_TR-1/29 YENİ TARİŞ VE ARITMA TESİSLERİ M02_66492589</t>
  </si>
  <si>
    <t>05.03.2023 10:25:38</t>
  </si>
  <si>
    <t>05.03.2023 11:16:10</t>
  </si>
  <si>
    <t>05.03.2023 13:03:09</t>
  </si>
  <si>
    <t>05.03.2023 03:54:00</t>
  </si>
  <si>
    <t>05.03.2023 03:56:19</t>
  </si>
  <si>
    <t>M-2845 35-03-M02845_ M06_82471648</t>
  </si>
  <si>
    <t>05.03.2023 10:48:54</t>
  </si>
  <si>
    <t>KIRKAĞAÇ DM 45-76-M00043_ŞEHİR-1(İSTASYON TARAFI) M10_72247469</t>
  </si>
  <si>
    <t>05.03.2023 20:11:41</t>
  </si>
  <si>
    <t>AG Travers Arızası</t>
  </si>
  <si>
    <t>05.03.2023 14:10:43</t>
  </si>
  <si>
    <t>05.03.2023 15:34:49</t>
  </si>
  <si>
    <t>K-4406 35-04-K04406_99463491_99463491</t>
  </si>
  <si>
    <t>05.03.2023 16:36:48</t>
  </si>
  <si>
    <t>05.03.2023 17:41:54</t>
  </si>
  <si>
    <t>TAYTAN OFİS KÖK 45-78-M00314_HatBaşıAyırıcı_84998077 M06_84998077</t>
  </si>
  <si>
    <t>05.03.2023 08:55:15</t>
  </si>
  <si>
    <t>05.03.2023 10:59:11</t>
  </si>
  <si>
    <t>K-1397 GÖRECE 35-22-K01397_35-22-K01397_2358790</t>
  </si>
  <si>
    <t>05.03.2023 18:41:19</t>
  </si>
  <si>
    <t>05.03.2023 20:28:10</t>
  </si>
  <si>
    <t>BEYDAĞ İM 35-32-A00001_TR-2 L06_2049973</t>
  </si>
  <si>
    <t>05.03.2023 15:15:38</t>
  </si>
  <si>
    <t>05.03.2023 16:49:30</t>
  </si>
  <si>
    <t>BAĞLARBAŞI TR-4 35-15-L00881_35-15-L00881_65861398</t>
  </si>
  <si>
    <t>05.03.2023 15:46:55</t>
  </si>
  <si>
    <t>05.03.2023 18:07:56</t>
  </si>
  <si>
    <t>ÜRKMEZ DM-4 (ÜRKMEZ M-21) 35-25-M00155_ÜRKMEZ M-20 M04_72072949</t>
  </si>
  <si>
    <t>05.03.2023 12:12:43</t>
  </si>
  <si>
    <t>ASARLIK TR-16 35-28-M00174_953376208_953376208</t>
  </si>
  <si>
    <t>05.03.2023 00:10:52</t>
  </si>
  <si>
    <t>05.03.2023 01:17:13</t>
  </si>
  <si>
    <t>MURADİYE DM-11/3 KÖK 45-71-M00844_DM-11/3A M02_72091002</t>
  </si>
  <si>
    <t>05.03.2023 08:53:39</t>
  </si>
  <si>
    <t>05.03.2023 11:15:58</t>
  </si>
  <si>
    <t>SELENDİ DM 45-81-M00001_SELENDİ ŞEHİR-3 M11_2078277</t>
  </si>
  <si>
    <t>05.03.2023 19:04:55</t>
  </si>
  <si>
    <t>K-3813 35-03-K03813_910364907_910364907</t>
  </si>
  <si>
    <t>05.03.2023 16:10:23</t>
  </si>
  <si>
    <t>05.03.2023 18:51:45</t>
  </si>
  <si>
    <t>TR-7 ÖZTAK (TR-237) 35-19-M00237_ H_77616527</t>
  </si>
  <si>
    <t>05.03.2023 09:51:24</t>
  </si>
  <si>
    <t>TİYENLİ KÖK 45-85-M00004_TİYENLİ KÖY ÇIKIŞI M01_72102279</t>
  </si>
  <si>
    <t>05.03.2023 16:48:06</t>
  </si>
  <si>
    <t>05.03.2023 17:56:28</t>
  </si>
  <si>
    <t>K-693 35-02-K00693_B B1B_5819082</t>
  </si>
  <si>
    <t>05.03.2023 12:11:50</t>
  </si>
  <si>
    <t>05.03.2023 12:48:36</t>
  </si>
  <si>
    <t>BÖLCEK DM 35-16-M00153_MEZARLIKALTI M06_82962827</t>
  </si>
  <si>
    <t>05.03.2023 10:48:06</t>
  </si>
  <si>
    <t>05.03.2023 12:01:42</t>
  </si>
  <si>
    <t>GÖLMARMARA İM 45-85-A00001_HACIVELİLER L18_2305909</t>
  </si>
  <si>
    <t>05.03.2023 01:24:00</t>
  </si>
  <si>
    <t>05.03.2023 03:37:02</t>
  </si>
  <si>
    <t>ILIPINAR KÖK 35-23-M00154_ILIPINAR SULAMA ÇIKIŞI M08_67163349</t>
  </si>
  <si>
    <t>05.03.2023 21:05:27</t>
  </si>
  <si>
    <t>06.03.2023 00:03:06</t>
  </si>
  <si>
    <t>05.03.2023 01:21:34</t>
  </si>
  <si>
    <t>05.03.2023 02:53:43</t>
  </si>
  <si>
    <t>05.03.2023 11:55:45</t>
  </si>
  <si>
    <t>05.03.2023 11:58:28</t>
  </si>
  <si>
    <t>PANCAR OSB DM-13 35-26-M00911_YATSAN M04_2335564</t>
  </si>
  <si>
    <t>05.03.2023 09:09:05</t>
  </si>
  <si>
    <t>05.03.2023 10:01:42</t>
  </si>
  <si>
    <t>GÖKKÖY TR-2 45-78-L00273_45-78-L00273_2355418</t>
  </si>
  <si>
    <t>05.03.2023 11:52:03</t>
  </si>
  <si>
    <t>05.03.2023 13:15:36</t>
  </si>
  <si>
    <t>ATALAN TR-1 35-26-L00248_956608162_956608162</t>
  </si>
  <si>
    <t>05.03.2023 15:15:53</t>
  </si>
  <si>
    <t>05.03.2023 18:45:34</t>
  </si>
  <si>
    <t>SOMA A SANTRALİ İM/DM 45-82-A00001_DENİŞ-2 M12_2091666</t>
  </si>
  <si>
    <t>05.03.2023 18:18:00</t>
  </si>
  <si>
    <t>05.03.2023 19:24:00</t>
  </si>
  <si>
    <t>K-3603 35-01-K03603_911434261_911434261</t>
  </si>
  <si>
    <t>05.03.2023 22:06:52</t>
  </si>
  <si>
    <t>05.03.2023 22:42:26</t>
  </si>
  <si>
    <t>KALEMOĞLU KÖK 45-75-M00069_SALUR KÖK M04_2101955</t>
  </si>
  <si>
    <t>05.03.2023 10:45:23</t>
  </si>
  <si>
    <t>05.03.2023 10:46:00</t>
  </si>
  <si>
    <t>K-3188 35-01-K03188_912375032_912375032</t>
  </si>
  <si>
    <t>05.03.2023 14:41:07</t>
  </si>
  <si>
    <t>05.03.2023 16:27:36</t>
  </si>
  <si>
    <t>KARAKUYU-8 35-26-M00442_956604631_956604631</t>
  </si>
  <si>
    <t>06.03.2023 00:47:13</t>
  </si>
  <si>
    <t>06.03.2023 02:49:08</t>
  </si>
  <si>
    <t>TR-93 MELTEM SİTESİ 35-19-L00093_35-19-L00093_2372252</t>
  </si>
  <si>
    <t>06.03.2023 01:31:15</t>
  </si>
  <si>
    <t>M-650 35-02-M00650_M-652 M02_2325058</t>
  </si>
  <si>
    <t>06.03.2023 01:22:00</t>
  </si>
  <si>
    <t>06.03.2023 01:40:31</t>
  </si>
  <si>
    <t>06.03.2023 01:25:28</t>
  </si>
  <si>
    <t>06.03.2023 01:31:54</t>
  </si>
  <si>
    <t>KIZILAVLU KÖK 45-78-M00837_DELİBAŞLI GRUBU M02_66247846</t>
  </si>
  <si>
    <t>06.03.2023 01:48:38</t>
  </si>
  <si>
    <t>06.03.2023 01:49:38</t>
  </si>
  <si>
    <t>TR-58 35-19-L00058_TR-156 L02_76784108</t>
  </si>
  <si>
    <t>06.03.2023 03:02:04</t>
  </si>
  <si>
    <t>KARAKUYU-8 35-26-M00442_35-26-M00442_2348518</t>
  </si>
  <si>
    <t>06.03.2023 03:43:00</t>
  </si>
  <si>
    <t>06.03.2023 03:34:49</t>
  </si>
  <si>
    <t>06.03.2023 03:55:57</t>
  </si>
  <si>
    <t>M-2707 35-02-M02707_35-02-M02707_77269396</t>
  </si>
  <si>
    <t>06.03.2023 03:48:12</t>
  </si>
  <si>
    <t>06.03.2023 06:45:04</t>
  </si>
  <si>
    <t>MENDERES DM-2/TR-1 35-22-M00300_CUMAOVASI-1 M05_2035785</t>
  </si>
  <si>
    <t>06.03.2023 04:56:08</t>
  </si>
  <si>
    <t>06.03.2023 05:47:00</t>
  </si>
  <si>
    <t>GÜMÜLDÜR DM-3 (M-29) 35-25-M00029_GÜMÜLDÜR M-28 M03_72083797</t>
  </si>
  <si>
    <t>06.03.2023 05:17:54</t>
  </si>
  <si>
    <t>DM-3/TR-29 35-22-M00072_DIREK TIPI TRAFO HUCRESI H01_2035136</t>
  </si>
  <si>
    <t>06.03.2023 05:39:57</t>
  </si>
  <si>
    <t>06.03.2023 11:21:21</t>
  </si>
  <si>
    <t>K-541 35-01-K00541_912350320_912350320</t>
  </si>
  <si>
    <t>06.03.2023 06:28:41</t>
  </si>
  <si>
    <t>06.03.2023 08:28:48</t>
  </si>
  <si>
    <t>06.03.2023 06:47:42</t>
  </si>
  <si>
    <t>06.03.2023 09:42:09</t>
  </si>
  <si>
    <t>M-2674 35-01-M02674_C C1_5868486</t>
  </si>
  <si>
    <t>06.03.2023 06:51:43</t>
  </si>
  <si>
    <t>06.03.2023 08:50:21</t>
  </si>
  <si>
    <t>M-2544 (YATIRIM REZERVE) 35-01-M02544_A_56369114_56369114</t>
  </si>
  <si>
    <t>06.03.2023 06:52:16</t>
  </si>
  <si>
    <t>06.03.2023 09:04:14</t>
  </si>
  <si>
    <t>M-334 35-02-M00334_B B1_5820033</t>
  </si>
  <si>
    <t>06.03.2023 07:23:08</t>
  </si>
  <si>
    <t>06.03.2023 11:10:29</t>
  </si>
  <si>
    <t>L-288 MENDERES MAH. 35-18-L00288_7237804_56392638_56392638</t>
  </si>
  <si>
    <t>06.03.2023 07:30:39</t>
  </si>
  <si>
    <t>06.03.2023 09:04:25</t>
  </si>
  <si>
    <t>TR-1/76 45-72-M00076_956502098_956502098</t>
  </si>
  <si>
    <t>06.03.2023 07:37:55</t>
  </si>
  <si>
    <t>06.03.2023 09:37:18</t>
  </si>
  <si>
    <t>BAŞPINAR KÖK 45-76-L00001_ALİ FAKI-BOSTANCI L02_72214097</t>
  </si>
  <si>
    <t>06.03.2023 07:56:41</t>
  </si>
  <si>
    <t>06.03.2023 09:07:42</t>
  </si>
  <si>
    <t>06.03.2023 07:58:44</t>
  </si>
  <si>
    <t>06.03.2023 08:16:38</t>
  </si>
  <si>
    <t>BÜYÜKBELEN TR-7 45-80-M00098_956567289_956567289</t>
  </si>
  <si>
    <t>06.03.2023 07:59:20</t>
  </si>
  <si>
    <t>06.03.2023 09:29:37</t>
  </si>
  <si>
    <t>TR-379 ÖZTAN SİTESİ 35-19-M00116_35-19-M00116_2357846</t>
  </si>
  <si>
    <t>06.03.2023 08:01:26</t>
  </si>
  <si>
    <t>06.03.2023 13:39:43</t>
  </si>
  <si>
    <t>ASARLIK TR-10 35-28-M00593_953370802_953370802</t>
  </si>
  <si>
    <t>06.03.2023 08:22:43</t>
  </si>
  <si>
    <t>06.03.2023 10:14:48</t>
  </si>
  <si>
    <t>GENCERLER TR-1 35-20-L00425_955211323_955211323</t>
  </si>
  <si>
    <t>06.03.2023 08:25:25</t>
  </si>
  <si>
    <t>06.03.2023 10:19:40</t>
  </si>
  <si>
    <t>GÖLMARMARA TR-18 45-85-L00018_45-85-L00018_2348473</t>
  </si>
  <si>
    <t>06.03.2023 08:43:11</t>
  </si>
  <si>
    <t>06.03.2023 09:26:16</t>
  </si>
  <si>
    <t>TR-132 35-19-L00132_A_91196100_91196100</t>
  </si>
  <si>
    <t>06.03.2023 08:40:27</t>
  </si>
  <si>
    <t>06.03.2023 16:03:33</t>
  </si>
  <si>
    <t>DM08/TR18 45-73-M00001_A A3B_65949239</t>
  </si>
  <si>
    <t>06.03.2023 08:44:46</t>
  </si>
  <si>
    <t>06.03.2023 09:51:47</t>
  </si>
  <si>
    <t>AKHİSAR İM 45-72-A00001_OVAKÖY L04_2308265</t>
  </si>
  <si>
    <t>06.03.2023 08:45:40</t>
  </si>
  <si>
    <t>06.03.2023 08:55:02</t>
  </si>
  <si>
    <t>M-195 35-02-M00195_910242979_910242979</t>
  </si>
  <si>
    <t>06.03.2023 08:54:26</t>
  </si>
  <si>
    <t>06.03.2023 10:51:54</t>
  </si>
  <si>
    <t>K-426 35-07-K00426_97511614_97511614</t>
  </si>
  <si>
    <t>06.03.2023 08:55:40</t>
  </si>
  <si>
    <t>06.03.2023 12:23:34</t>
  </si>
  <si>
    <t>K-1843 35-03-K01843_35-03-K01843_42296708</t>
  </si>
  <si>
    <t>06.03.2023 08:44:31</t>
  </si>
  <si>
    <t>06.03.2023 12:28:29</t>
  </si>
  <si>
    <t>TR-84 45-78-L00084_TR-85 L04_2328612</t>
  </si>
  <si>
    <t>06.03.2023 08:59:34</t>
  </si>
  <si>
    <t>06.03.2023 15:41:44</t>
  </si>
  <si>
    <t>OTOYOL DM 45-80-M02917_OTOBAN GİŞE M04_60784085</t>
  </si>
  <si>
    <t>06.03.2023 08:59:47</t>
  </si>
  <si>
    <t>06.03.2023 09:32:42</t>
  </si>
  <si>
    <t>L-393 YENİ OKUL 35-18-L00393_D d1_5958843</t>
  </si>
  <si>
    <t>06.03.2023 09:00:17</t>
  </si>
  <si>
    <t>06.03.2023 15:05:55</t>
  </si>
  <si>
    <t>KADIOVACIK TR-1 35-19-M00202_DIREK TIPI TRAFO HUCRESI H01_2057020</t>
  </si>
  <si>
    <t>06.03.2023 09:02:13</t>
  </si>
  <si>
    <t>06.03.2023 12:57:52</t>
  </si>
  <si>
    <t>K-1749 35-08-K01749_TRAFO K04_42113697</t>
  </si>
  <si>
    <t>06.03.2023 09:05:49</t>
  </si>
  <si>
    <t>06.03.2023 12:49:03</t>
  </si>
  <si>
    <t>06.03.2023 09:01:46</t>
  </si>
  <si>
    <t>06.03.2023 17:08:21</t>
  </si>
  <si>
    <t>KAPAKLI DM 45-72-M00309_KAPAKLI-1 GİRİŞ M01_2099568</t>
  </si>
  <si>
    <t>06.03.2023 09:04:29</t>
  </si>
  <si>
    <t>06.03.2023 09:15:18</t>
  </si>
  <si>
    <t>AHMETLİ TR-11 45-84-L00011_955179652_955179652</t>
  </si>
  <si>
    <t>06.03.2023 09:07:51</t>
  </si>
  <si>
    <t>06.03.2023 09:57:53</t>
  </si>
  <si>
    <t>SARIGÖL TR-58 45-79-M00058_B_56396581_56396581</t>
  </si>
  <si>
    <t>06.03.2023 09:09:57</t>
  </si>
  <si>
    <t>06.03.2023 12:19:14</t>
  </si>
  <si>
    <t>K-3232 35-04-K03232_35-04-K03232_2370845</t>
  </si>
  <si>
    <t>06.03.2023 08:48:20</t>
  </si>
  <si>
    <t>06.03.2023 10:32:15</t>
  </si>
  <si>
    <t>MURADİYE TR 2/A 45-71-M00201_SU DEPOSU M01_55021225</t>
  </si>
  <si>
    <t>06.03.2023 09:09:50</t>
  </si>
  <si>
    <t>06.03.2023 15:20:50</t>
  </si>
  <si>
    <t>ÖDEMİŞ İM 35-15-A00001_YENİ KENT L16_2062384</t>
  </si>
  <si>
    <t>06.03.2023 09:05:47</t>
  </si>
  <si>
    <t>06.03.2023 18:51:35</t>
  </si>
  <si>
    <t>SİYEKLİ KÖK 45-71-M00185_OSMANCALI M04_72256928</t>
  </si>
  <si>
    <t>06.03.2023 09:13:26</t>
  </si>
  <si>
    <t>06.03.2023 10:59:43</t>
  </si>
  <si>
    <t>TR-80 35-19-L00080_35-19-L00080_72131380</t>
  </si>
  <si>
    <t>06.03.2023 09:10:18</t>
  </si>
  <si>
    <t>06.03.2023 14:20:00</t>
  </si>
  <si>
    <t>K-142 35-02-K00142_35-02-K00142_2356224</t>
  </si>
  <si>
    <t>06.03.2023 08:52:12</t>
  </si>
  <si>
    <t>06.03.2023 17:25:28</t>
  </si>
  <si>
    <t>ÇİMENTEPE TR-2 45-79-M00237_B_56387119_56387119</t>
  </si>
  <si>
    <t>06.03.2023 09:16:52</t>
  </si>
  <si>
    <t>06.03.2023 11:31:45</t>
  </si>
  <si>
    <t>KAPAKLI DM 45-72-M00309_RAHMİYE-2 TARIMSAL SULAMA M03_2310885</t>
  </si>
  <si>
    <t>06.03.2023 09:16:56</t>
  </si>
  <si>
    <t>06.03.2023 13:35:03</t>
  </si>
  <si>
    <t>YENMİŞ KÖK 35-27-M00366_HatBaşıAyırıcı_53138871 M01_53138871</t>
  </si>
  <si>
    <t>06.03.2023 09:17:45</t>
  </si>
  <si>
    <t>06.03.2023 10:58:44</t>
  </si>
  <si>
    <t>TR-36 35-30-L00036_35-30-L00036_2371103</t>
  </si>
  <si>
    <t>06.03.2023 11:03:02</t>
  </si>
  <si>
    <t>POYRAZDAMLARI TR-11 45-78-M00576_HatBaşıAyırıcı_53139038 M05_53139038</t>
  </si>
  <si>
    <t>06.03.2023 09:17:29</t>
  </si>
  <si>
    <t>06.03.2023 10:57:02</t>
  </si>
  <si>
    <t>PAMUCAK KÖK 35-13-L00400_ESKİ PAMUCAK (HAVAALANI) L09_2097128</t>
  </si>
  <si>
    <t>06.03.2023 09:26:00</t>
  </si>
  <si>
    <t>06.03.2023 17:25:19</t>
  </si>
  <si>
    <t>K-3296 35-07-K03296_B_56376141_56376141</t>
  </si>
  <si>
    <t>06.03.2023 08:31:49</t>
  </si>
  <si>
    <t>06.03.2023 11:36:18</t>
  </si>
  <si>
    <t>06.03.2023 09:21:50</t>
  </si>
  <si>
    <t>06.03.2023 09:32:38</t>
  </si>
  <si>
    <t>ARPALIK KÖK 45-83-M00137_İZZETTİN KÖK M03_2329854</t>
  </si>
  <si>
    <t>06.03.2023 09:24:15</t>
  </si>
  <si>
    <t>06.03.2023 17:01:41</t>
  </si>
  <si>
    <t>K-548 35-01-K00548_912149565_912149565</t>
  </si>
  <si>
    <t>06.03.2023 09:29:31</t>
  </si>
  <si>
    <t>06.03.2023 10:46:46</t>
  </si>
  <si>
    <t>SİYEKLİ KÖK 45-71-M00185_HatBaşıAyırıcı_53137196 M07_53137196</t>
  </si>
  <si>
    <t>06.03.2023 09:26:12</t>
  </si>
  <si>
    <t>06.03.2023 18:18:06</t>
  </si>
  <si>
    <t>06.03.2023 09:35:13</t>
  </si>
  <si>
    <t>06.03.2023 17:04:00</t>
  </si>
  <si>
    <t>TR-93 45-78-L00093_TR-182 L05_65912669</t>
  </si>
  <si>
    <t>06.03.2023 09:36:48</t>
  </si>
  <si>
    <t>06.03.2023 17:43:56</t>
  </si>
  <si>
    <t>06.03.2023 09:37:20</t>
  </si>
  <si>
    <t>06.03.2023 15:31:00</t>
  </si>
  <si>
    <t>MURADİYE TR-5 (ESKİ MEZARLIK YANI) 45-71-M00204_DAĞITIM TRAFOSU M11_2091431</t>
  </si>
  <si>
    <t>06.03.2023 09:35:45</t>
  </si>
  <si>
    <t>06.03.2023 13:06:22</t>
  </si>
  <si>
    <t>GÜLBAHÇE TR-8 35-19-L00268_956672291_956672291</t>
  </si>
  <si>
    <t>06.03.2023 09:39:42</t>
  </si>
  <si>
    <t>06.03.2023 14:18:05</t>
  </si>
  <si>
    <t>M-3090 35-09-M03090_35-09-M03090_80918110</t>
  </si>
  <si>
    <t>06.03.2023 09:07:36</t>
  </si>
  <si>
    <t>06.03.2023 14:37:21</t>
  </si>
  <si>
    <t>M-172 35-02-M00172_M-572 M02_2082703</t>
  </si>
  <si>
    <t>06.03.2023 09:24:29</t>
  </si>
  <si>
    <t>06.03.2023 11:22:58</t>
  </si>
  <si>
    <t>M-2402 35-01-M02402_35-01-M02402_66106027</t>
  </si>
  <si>
    <t>06.03.2023 09:25:30</t>
  </si>
  <si>
    <t>06.03.2023 12:11:04</t>
  </si>
  <si>
    <t>TR-94 45-78-L00094_TR-174/A L01_65895133</t>
  </si>
  <si>
    <t>06.03.2023 09:39:44</t>
  </si>
  <si>
    <t>06.03.2023 18:07:50</t>
  </si>
  <si>
    <t>CAMBAZLI KÖK 45-84-M00005_MADEN KÖK M03_50241539</t>
  </si>
  <si>
    <t>06.03.2023 09:49:37</t>
  </si>
  <si>
    <t>06.03.2023 17:30:39</t>
  </si>
  <si>
    <t>M-1828 35-01-M01828_95000142565_95000142565</t>
  </si>
  <si>
    <t>06.03.2023 09:55:09</t>
  </si>
  <si>
    <t>06.03.2023 11:06:59</t>
  </si>
  <si>
    <t>TEKKEDERE DM 35-16-M00137_ZEYTİNDAĞ DM-2 M10_2306325</t>
  </si>
  <si>
    <t>06.03.2023 09:28:49</t>
  </si>
  <si>
    <t>06.03.2023 12:11:38</t>
  </si>
  <si>
    <t>L-97 35-18-L00097_950439711_950439711</t>
  </si>
  <si>
    <t>06.03.2023 09:56:30</t>
  </si>
  <si>
    <t>06.03.2023 16:31:56</t>
  </si>
  <si>
    <t>06.03.2023 10:02:02</t>
  </si>
  <si>
    <t>06.03.2023 10:38:16</t>
  </si>
  <si>
    <t>06.03.2023 10:03:07</t>
  </si>
  <si>
    <t>06.03.2023 11:35:05</t>
  </si>
  <si>
    <t>ALAÇATI TM 35-18-A00005_URLA-1 M09_2311010</t>
  </si>
  <si>
    <t>06.03.2023 10:04:43</t>
  </si>
  <si>
    <t>06.03.2023 13:29:00</t>
  </si>
  <si>
    <t>L-158 ONTUR 35-18-L00158_950443968_950443968</t>
  </si>
  <si>
    <t>06.03.2023 10:02:45</t>
  </si>
  <si>
    <t>06.03.2023 18:26:40</t>
  </si>
  <si>
    <t>DM-3/11 45-71-M00105_G g2b_45180278</t>
  </si>
  <si>
    <t>06.03.2023 10:10:17</t>
  </si>
  <si>
    <t>06.03.2023 11:04:40</t>
  </si>
  <si>
    <t>TR-67 35-19-L00067_95001347610_95001347610</t>
  </si>
  <si>
    <t>06.03.2023 10:03:40</t>
  </si>
  <si>
    <t>06.03.2023 14:33:34</t>
  </si>
  <si>
    <t>HARMANDALI DM-3 (M-211) 35-09-M00211_C c1b_5875139</t>
  </si>
  <si>
    <t>06.03.2023 10:07:54</t>
  </si>
  <si>
    <t>06.03.2023 10:51:02</t>
  </si>
  <si>
    <t>M-1099 35-03-M01099_910443146_910443146</t>
  </si>
  <si>
    <t>06.03.2023 10:10:49</t>
  </si>
  <si>
    <t>06.03.2023 12:14:15</t>
  </si>
  <si>
    <t>ASARLIK HAYVANAT BAHÇESİ GEÇİT 35-28-M00588_ASARLIK TR-10/TOKİ M02_66839890</t>
  </si>
  <si>
    <t>06.03.2023 11:47:01</t>
  </si>
  <si>
    <t>M-1241 35-01-M01241_910986682_910986682</t>
  </si>
  <si>
    <t>06.03.2023 10:15:35</t>
  </si>
  <si>
    <t>06.03.2023 11:57:53</t>
  </si>
  <si>
    <t>TR-107 35-26-M00107_956601117_956601117</t>
  </si>
  <si>
    <t>06.03.2023 10:10:39</t>
  </si>
  <si>
    <t>06.03.2023 10:59:36</t>
  </si>
  <si>
    <t>GÜMÜLDÜR M-22 35-25-M00022_ M02_2098111</t>
  </si>
  <si>
    <t>06.03.2023 10:21:30</t>
  </si>
  <si>
    <t>06.03.2023 10:23:38</t>
  </si>
  <si>
    <t>06.03.2023 10:17:48</t>
  </si>
  <si>
    <t>06.03.2023 18:08:41</t>
  </si>
  <si>
    <t>BAKIR KÖK 45-76-M00047_BAKIR KASABA M07_72212643</t>
  </si>
  <si>
    <t>06.03.2023 10:20:16</t>
  </si>
  <si>
    <t>06.03.2023 11:17:33</t>
  </si>
  <si>
    <t>K-4745 35-03-K04745_35-03-K04745_61169035</t>
  </si>
  <si>
    <t>06.03.2023 10:11:01</t>
  </si>
  <si>
    <t>06.03.2023 11:40:48</t>
  </si>
  <si>
    <t>TR-1-5/8 (SABRİNİN KAHVE) 35-20-L00052_YANIKKAVAK MERKEZ L01_66524791</t>
  </si>
  <si>
    <t>06.03.2023 10:19:53</t>
  </si>
  <si>
    <t>06.03.2023 17:43:01</t>
  </si>
  <si>
    <t>TAHTALI TM 35-22-A00001_GÜMÜLDÜR-3 M08_2307935</t>
  </si>
  <si>
    <t>06.03.2023 10:20:00</t>
  </si>
  <si>
    <t>06.03.2023 15:53:05</t>
  </si>
  <si>
    <t>DM-9/12-A 45-71-M01919_953174196_953174196</t>
  </si>
  <si>
    <t>06.03.2023 10:43:46</t>
  </si>
  <si>
    <t>06.03.2023 14:35:11</t>
  </si>
  <si>
    <t>KİLLİK TR-2 KÖK 45-73-M00343_SALAMURA  FABRİKASI ÇIKIŞ M03_2309305</t>
  </si>
  <si>
    <t>06.03.2023 10:42:49</t>
  </si>
  <si>
    <t>06.03.2023 11:41:51</t>
  </si>
  <si>
    <t>06.03.2023 10:46:30</t>
  </si>
  <si>
    <t>06.03.2023 13:26:41</t>
  </si>
  <si>
    <t>TAYTAN OFİS KÖK 45-78-M00314_ÜLKÜ FABRİKALAR M014_60669844</t>
  </si>
  <si>
    <t>06.03.2023 10:48:38</t>
  </si>
  <si>
    <t>06.03.2023 13:12:13</t>
  </si>
  <si>
    <t>TR-140 35-26-M00140_956614608_956614608</t>
  </si>
  <si>
    <t>06.03.2023 10:49:15</t>
  </si>
  <si>
    <t>06.03.2023 11:44:27</t>
  </si>
  <si>
    <t>L-200 35-18-L00200_950460657_950460657</t>
  </si>
  <si>
    <t>06.03.2023 10:53:41</t>
  </si>
  <si>
    <t>06.03.2023 17:42:25</t>
  </si>
  <si>
    <t>DM-3/TR-9 35-13-L00055_TR-18 L01_66486527</t>
  </si>
  <si>
    <t>06.03.2023 10:49:03</t>
  </si>
  <si>
    <t>06.03.2023 11:48:38</t>
  </si>
  <si>
    <t>MORDOĞAN TR-28 35-21-L00156_E g1_50121391</t>
  </si>
  <si>
    <t>06.03.2023 10:57:39</t>
  </si>
  <si>
    <t>06.03.2023 14:35:22</t>
  </si>
  <si>
    <t>ÇANDARLI TR-15 (SANAYİ) 35-30-M00015_42959428_56366882_56366882</t>
  </si>
  <si>
    <t>06.03.2023 11:03:47</t>
  </si>
  <si>
    <t>06.03.2023 14:16:03</t>
  </si>
  <si>
    <t>K-1266 35-07-K01266_967149703_967149703</t>
  </si>
  <si>
    <t>06.03.2023 11:05:25</t>
  </si>
  <si>
    <t>06.03.2023 15:43:13</t>
  </si>
  <si>
    <t>L-308 35-18-L00308_950456842_950456842</t>
  </si>
  <si>
    <t>06.03.2023 11:04:37</t>
  </si>
  <si>
    <t>06.03.2023 18:55:31</t>
  </si>
  <si>
    <t>06.03.2023 11:06:46</t>
  </si>
  <si>
    <t>06.03.2023 11:23:18</t>
  </si>
  <si>
    <t>MUSTAFA TAŞKIN SULAMA GRUBU TR 35-27-L00155_A_56382160_56382160</t>
  </si>
  <si>
    <t>06.03.2023 11:22:42</t>
  </si>
  <si>
    <t>06.03.2023 13:07:46</t>
  </si>
  <si>
    <t>MENEMEN İM 35-28-A00001_HIDIRTEPE L12_88107577</t>
  </si>
  <si>
    <t>06.03.2023 11:18:51</t>
  </si>
  <si>
    <t>06.03.2023 11:43:23</t>
  </si>
  <si>
    <t>DM-25/17 45-71-M00049_TR-1/45 M04_61319572</t>
  </si>
  <si>
    <t>06.03.2023 11:25:18</t>
  </si>
  <si>
    <t>06.03.2023 11:54:26</t>
  </si>
  <si>
    <t>06.03.2023 11:24:36</t>
  </si>
  <si>
    <t>06.03.2023 18:38:30</t>
  </si>
  <si>
    <t>KARAVELİLER TR-1 KÖK 35-20-L00137_KIZILCAOVA L03_66562435</t>
  </si>
  <si>
    <t>06.03.2023 11:25:12</t>
  </si>
  <si>
    <t>06.03.2023 12:26:04</t>
  </si>
  <si>
    <t>GÜLKENT TR-2 35-30-M00225_965670873_965670873</t>
  </si>
  <si>
    <t>06.03.2023 11:30:23</t>
  </si>
  <si>
    <t>06.03.2023 13:59:09</t>
  </si>
  <si>
    <t>06.03.2023 11:33:23</t>
  </si>
  <si>
    <t>06.03.2023 12:13:14</t>
  </si>
  <si>
    <t>TR-160 35-26-M00160_C_91052905_91052905</t>
  </si>
  <si>
    <t>06.03.2023 11:53:45</t>
  </si>
  <si>
    <t>06.03.2023 13:42:34</t>
  </si>
  <si>
    <t>K-4575 35-10-K04575_98133257_98133257</t>
  </si>
  <si>
    <t>06.03.2023 11:53:01</t>
  </si>
  <si>
    <t>06.03.2023 16:31:16</t>
  </si>
  <si>
    <t>06.03.2023 11:51:16</t>
  </si>
  <si>
    <t>06.03.2023 13:38:43</t>
  </si>
  <si>
    <t>ASARLIK TR-13 35-28-M00180_B_91416859_91416859</t>
  </si>
  <si>
    <t>06.03.2023 09:38:00</t>
  </si>
  <si>
    <t>06.03.2023 14:58:27</t>
  </si>
  <si>
    <t>K-96 35-02-K00096_C_56367441_56367441</t>
  </si>
  <si>
    <t>06.03.2023 11:59:16</t>
  </si>
  <si>
    <t>06.03.2023 13:04:46</t>
  </si>
  <si>
    <t>M-2552 35-09-M02552_C_56378566_56378566</t>
  </si>
  <si>
    <t>06.03.2023 11:58:51</t>
  </si>
  <si>
    <t>06.03.2023 13:26:24</t>
  </si>
  <si>
    <t>06.03.2023 12:01:57</t>
  </si>
  <si>
    <t>06.03.2023 21:11:51</t>
  </si>
  <si>
    <t>L-142 MAVİ BESTE SİTESİ 35-18-L00142_95002521680_95002521680</t>
  </si>
  <si>
    <t>06.03.2023 12:02:34</t>
  </si>
  <si>
    <t>06.03.2023 19:46:48</t>
  </si>
  <si>
    <t>L-71 YUVAMKENT 35-18-L00071_35-18-L00071_83484673</t>
  </si>
  <si>
    <t>06.03.2023 12:02:39</t>
  </si>
  <si>
    <t>06.03.2023 20:06:35</t>
  </si>
  <si>
    <t>K-4150 35-01-K04150_C C1_66262754</t>
  </si>
  <si>
    <t>06.03.2023 12:09:04</t>
  </si>
  <si>
    <t>06.03.2023 16:00:55</t>
  </si>
  <si>
    <t>06.03.2023 12:06:58</t>
  </si>
  <si>
    <t>06.03.2023 13:56:58</t>
  </si>
  <si>
    <t>TR-19 35-13-L00019_35-13-L00019_2365708</t>
  </si>
  <si>
    <t>06.03.2023 11:49:00</t>
  </si>
  <si>
    <t>06.03.2023 17:12:18</t>
  </si>
  <si>
    <t>ESKİ TEPEKÖY TR-1 45-75-M00251_945620414_945620414</t>
  </si>
  <si>
    <t>06.03.2023 12:16:34</t>
  </si>
  <si>
    <t>06.03.2023 14:40:36</t>
  </si>
  <si>
    <t>HALİLBEYLİ DM 35-27-M00620_KARMEZ-1 M04_2052969</t>
  </si>
  <si>
    <t>06.03.2023 12:18:58</t>
  </si>
  <si>
    <t>06.03.2023 12:30:17</t>
  </si>
  <si>
    <t>06.03.2023 13:06:04</t>
  </si>
  <si>
    <t>M-1432 35-02-M01432_966864968_966864968</t>
  </si>
  <si>
    <t>06.03.2023 12:14:47</t>
  </si>
  <si>
    <t>06.03.2023 18:26:32</t>
  </si>
  <si>
    <t>K-4150 35-01-K04150_A A1_66262759</t>
  </si>
  <si>
    <t>06.03.2023 12:20:17</t>
  </si>
  <si>
    <t>06.03.2023 16:14:51</t>
  </si>
  <si>
    <t>M-254 35-09-M00254_912611732_912611732</t>
  </si>
  <si>
    <t>06.03.2023 12:28:22</t>
  </si>
  <si>
    <t>06.03.2023 17:22:20</t>
  </si>
  <si>
    <t>06.03.2023 12:26:39</t>
  </si>
  <si>
    <t>06.03.2023 13:44:18</t>
  </si>
  <si>
    <t>TATAR DM 35-19-M00256_ALAÇATI-1 ÇIKIŞ M12_2053774</t>
  </si>
  <si>
    <t>06.03.2023 12:32:13</t>
  </si>
  <si>
    <t>06.03.2023 12:50:51</t>
  </si>
  <si>
    <t>K-1847 35-03-K01847_35-03-K01847_42295453</t>
  </si>
  <si>
    <t>06.03.2023 12:42:56</t>
  </si>
  <si>
    <t>06.03.2023 14:58:33</t>
  </si>
  <si>
    <t>YEŞİLOVA KÖK 45-78-M01393_YEŞİLOVA TARIMSAL M03_83810759</t>
  </si>
  <si>
    <t>06.03.2023 12:43:23</t>
  </si>
  <si>
    <t>06.03.2023 13:14:03</t>
  </si>
  <si>
    <t>K-2352 35-01-K02352_911498814_911498814</t>
  </si>
  <si>
    <t>06.03.2023 12:46:22</t>
  </si>
  <si>
    <t>06.03.2023 16:42:54</t>
  </si>
  <si>
    <t>TR-132 35-16-L00132_DAĞITIM TRAFO TR-132 L04_72033758</t>
  </si>
  <si>
    <t>06.03.2023 12:56:49</t>
  </si>
  <si>
    <t>06.03.2023 14:00:45</t>
  </si>
  <si>
    <t>KULALI KÖYÜ TR-1 45-86-M00167_A_56400429_56400429</t>
  </si>
  <si>
    <t>06.03.2023 12:57:41</t>
  </si>
  <si>
    <t>06.03.2023 13:48:02</t>
  </si>
  <si>
    <t>K-3882 35-04-K03882_35-04-K03882_78012270</t>
  </si>
  <si>
    <t>06.03.2023 13:02:55</t>
  </si>
  <si>
    <t>06.03.2023 14:38:44</t>
  </si>
  <si>
    <t>06.03.2023 13:02:42</t>
  </si>
  <si>
    <t>06.03.2023 13:49:17</t>
  </si>
  <si>
    <t>HASKÖY TR-3 35-20-L00208_955203799_955203799</t>
  </si>
  <si>
    <t>06.03.2023 12:57:47</t>
  </si>
  <si>
    <t>06.03.2023 14:44:11</t>
  </si>
  <si>
    <t>L-225 35-18-L00225_DIREK TIPI TRAFO HUCRESI H01_2061980</t>
  </si>
  <si>
    <t>06.03.2023 13:08:03</t>
  </si>
  <si>
    <t>06.03.2023 13:25:48</t>
  </si>
  <si>
    <t>M-3553(YATIRIM REZERVE) 35-02-M03553__72372354_72372354</t>
  </si>
  <si>
    <t>06.03.2023 13:36:19</t>
  </si>
  <si>
    <t>06.03.2023 15:13:53</t>
  </si>
  <si>
    <t>K-1950 35-08-K01950_97682741_97682741</t>
  </si>
  <si>
    <t>06.03.2023 13:29:07</t>
  </si>
  <si>
    <t>06.03.2023 14:22:07</t>
  </si>
  <si>
    <t>M-1544 35-01-M01544_911056062_911056062</t>
  </si>
  <si>
    <t>06.03.2023 13:54:39</t>
  </si>
  <si>
    <t>06.03.2023 16:43:15</t>
  </si>
  <si>
    <t>K-1875 35-09-K01875_97772201_97772201</t>
  </si>
  <si>
    <t>06.03.2023 14:04:36</t>
  </si>
  <si>
    <t>06.03.2023 21:43:25</t>
  </si>
  <si>
    <t>GÜLBAHÇE TR-8 35-19-L00268_C_56376344_56376344</t>
  </si>
  <si>
    <t>06.03.2023 16:42:31</t>
  </si>
  <si>
    <t>06.03.2023 14:27:51</t>
  </si>
  <si>
    <t>06.03.2023 17:32:23</t>
  </si>
  <si>
    <t>TR-67 35-19-L00067_35-19-L00067_2376837</t>
  </si>
  <si>
    <t>06.03.2023 15:25:06</t>
  </si>
  <si>
    <t>L-105 35-18-L00105_OVACIK KÖYÜ VE VERİCİLER L02_2324754</t>
  </si>
  <si>
    <t>06.03.2023 14:35:38</t>
  </si>
  <si>
    <t>06.03.2023 15:28:16</t>
  </si>
  <si>
    <t>İKİZTEPE KÖK 45-78-M00258_HatBaşıAyırıcı_53139862 M03_53139862</t>
  </si>
  <si>
    <t>06.03.2023 14:35:25</t>
  </si>
  <si>
    <t>06.03.2023 17:04:18</t>
  </si>
  <si>
    <t>06.03.2023 14:41:14</t>
  </si>
  <si>
    <t>06.03.2023 20:34:24</t>
  </si>
  <si>
    <t>BAYRAM KARAKOÇ SULAMA GRUBU TR 35-27-L00132_A_91156225_91156225</t>
  </si>
  <si>
    <t>06.03.2023 14:48:50</t>
  </si>
  <si>
    <t>06.03.2023 16:05:24</t>
  </si>
  <si>
    <t>KINIK TR-18 35-24-L00018_DAĞITIM TRAFOSU TR-18 L05_72095568</t>
  </si>
  <si>
    <t>06.03.2023 14:39:55</t>
  </si>
  <si>
    <t>06.03.2023 17:05:45</t>
  </si>
  <si>
    <t>06.03.2023 14:49:53</t>
  </si>
  <si>
    <t>06.03.2023 22:33:29</t>
  </si>
  <si>
    <t>TİRE İM-DM-1 35-29-A00001_GÖKÇEN SULAMA M26_2313893</t>
  </si>
  <si>
    <t>06.03.2023 15:17:07</t>
  </si>
  <si>
    <t>06.03.2023 16:01:26</t>
  </si>
  <si>
    <t>KEMALİYE DM (TR-1) 45-73-M00150_HatBaşıAyırıcı_53135963 M02_53135963</t>
  </si>
  <si>
    <t>06.03.2023 15:22:20</t>
  </si>
  <si>
    <t>06.03.2023 16:26:23</t>
  </si>
  <si>
    <t>L-308 35-18-L00308_950447347_950447347</t>
  </si>
  <si>
    <t>06.03.2023 15:21:07</t>
  </si>
  <si>
    <t>06.03.2023 23:58:12</t>
  </si>
  <si>
    <t>KEMALİYE TR-4 TARIMSAL SULAMA 45-73-M00980_DIREK TIPI TRAFO HUCRESI H01_2085636</t>
  </si>
  <si>
    <t>06.03.2023 15:29:26</t>
  </si>
  <si>
    <t>06.03.2023 17:09:21</t>
  </si>
  <si>
    <t>M-80 35-14-M00080_B_91124733_91124733</t>
  </si>
  <si>
    <t>06.03.2023 15:38:08</t>
  </si>
  <si>
    <t>06.03.2023 16:59:16</t>
  </si>
  <si>
    <t>K-1266 35-07-K01266_B_56375187_56375187</t>
  </si>
  <si>
    <t>06.03.2023 16:11:15</t>
  </si>
  <si>
    <t>L-23 ESKİ POSTANE ÖNÜ 35-14-L00023_95001173939_95001173939</t>
  </si>
  <si>
    <t>06.03.2023 15:47:12</t>
  </si>
  <si>
    <t>06.03.2023 17:17:52</t>
  </si>
  <si>
    <t>K-1330 35-02-K01330_910357964_910357964</t>
  </si>
  <si>
    <t>06.03.2023 15:46:55</t>
  </si>
  <si>
    <t>06.03.2023 16:55:52</t>
  </si>
  <si>
    <t>ÇİLEME TR-3 35-22-M00162_C_56353825_56353825</t>
  </si>
  <si>
    <t>06.03.2023 15:50:51</t>
  </si>
  <si>
    <t>06.03.2023 20:51:04</t>
  </si>
  <si>
    <t>PAŞAKÖY TR-3 45-80-M00058_B_56386510_56386510</t>
  </si>
  <si>
    <t>06.03.2023 15:59:46</t>
  </si>
  <si>
    <t>06.03.2023 16:43:55</t>
  </si>
  <si>
    <t>ÇUKURALTI M-37 35-25-M00078_955267136_955267136</t>
  </si>
  <si>
    <t>06.03.2023 16:02:19</t>
  </si>
  <si>
    <t>06.03.2023 19:50:15</t>
  </si>
  <si>
    <t>M-2330 35-01-M02330_B_65503817_65503817</t>
  </si>
  <si>
    <t>06.03.2023 16:06:04</t>
  </si>
  <si>
    <t>06.03.2023 16:40:23</t>
  </si>
  <si>
    <t>FOÇA TR-45 35-23-L00045_42135027_56398889_56398889</t>
  </si>
  <si>
    <t>06.03.2023 16:01:23</t>
  </si>
  <si>
    <t>06.03.2023 18:55:46</t>
  </si>
  <si>
    <t>K-2361 35-02-K02361_910382665_910382665</t>
  </si>
  <si>
    <t>06.03.2023 16:16:35</t>
  </si>
  <si>
    <t>06.03.2023 18:21:18</t>
  </si>
  <si>
    <t>K-3577 35-02-K03577_914657273_914657273</t>
  </si>
  <si>
    <t>06.03.2023 16:01:38</t>
  </si>
  <si>
    <t>06.03.2023 17:12:26</t>
  </si>
  <si>
    <t>TR-162 35-19-L00162_7644242 C1B_5760406</t>
  </si>
  <si>
    <t>06.03.2023 06:36:42</t>
  </si>
  <si>
    <t>06.03.2023 16:46:25</t>
  </si>
  <si>
    <t>TR-27(M-727) 35-30-M00727_H h10_43010606</t>
  </si>
  <si>
    <t>06.03.2023 16:38:00</t>
  </si>
  <si>
    <t>06.03.2023 19:18:03</t>
  </si>
  <si>
    <t>ARAPLI TR-4 35-16-M00750_A_91138110_91138110</t>
  </si>
  <si>
    <t>06.03.2023 16:34:21</t>
  </si>
  <si>
    <t>06.03.2023 22:10:43</t>
  </si>
  <si>
    <t>M-3244 35-02-M03244_M3243 M01_84293850</t>
  </si>
  <si>
    <t>07.03.2023 15:22:04</t>
  </si>
  <si>
    <t>07.03.2023 16:38:20</t>
  </si>
  <si>
    <t>M-1188 35-04-M01188_H H1b_5820649</t>
  </si>
  <si>
    <t>07.03.2023 15:46:50</t>
  </si>
  <si>
    <t>07.03.2023 20:42:54</t>
  </si>
  <si>
    <t>SEYDİKÖY İM 35-08-A00002_ALTAY K14_2309380</t>
  </si>
  <si>
    <t>07.03.2023 01:45:00</t>
  </si>
  <si>
    <t>07.03.2023 01:51:51</t>
  </si>
  <si>
    <t>ARAPLI OVASI TR-13 35-16-M00751_A_91138172_91138172</t>
  </si>
  <si>
    <t>07.03.2023 12:13:01</t>
  </si>
  <si>
    <t>07.03.2023 15:28:39</t>
  </si>
  <si>
    <t>AYRANCILAR DM-5/TR-22 35-26-M01289_956627154_956627154</t>
  </si>
  <si>
    <t>07.03.2023 11:03:37</t>
  </si>
  <si>
    <t>07.03.2023 12:06:30</t>
  </si>
  <si>
    <t>K-3665 35-02-K03665_910019248_910019248</t>
  </si>
  <si>
    <t>07.03.2023 20:29:39</t>
  </si>
  <si>
    <t>07.03.2023 22:22:06</t>
  </si>
  <si>
    <t>M-1706 35-02-M01706_35-02-M01706_2359034</t>
  </si>
  <si>
    <t>07.03.2023 10:18:32</t>
  </si>
  <si>
    <t>07.03.2023 11:27:11</t>
  </si>
  <si>
    <t>M-1702 35-01-M01702_944452281_944452281</t>
  </si>
  <si>
    <t>07.03.2023 07:08:15</t>
  </si>
  <si>
    <t>07.03.2023 08:15:43</t>
  </si>
  <si>
    <t>TR-100 ZEYTİNALANI 35-19-L00100_956674501_956674501</t>
  </si>
  <si>
    <t>07.03.2023 00:29:04</t>
  </si>
  <si>
    <t>07.03.2023 02:06:39</t>
  </si>
  <si>
    <t>ALÇUK TM 35-17-A00001_HatBaşıAyırıcı_53133522 M30_53133522</t>
  </si>
  <si>
    <t>07.03.2023 15:43:41</t>
  </si>
  <si>
    <t>07.03.2023 20:40:50</t>
  </si>
  <si>
    <t>K-4042 35-02-K04042_C_56375577_56375577</t>
  </si>
  <si>
    <t>07.03.2023 23:39:33</t>
  </si>
  <si>
    <t>08.03.2023 01:43:57</t>
  </si>
  <si>
    <t>MENEMEN TR-41 35-28-L00041_5845751 b5_5768610</t>
  </si>
  <si>
    <t>07.03.2023 19:27:54</t>
  </si>
  <si>
    <t>07.03.2023 23:59:11</t>
  </si>
  <si>
    <t>ARAPLIOVASI GES DM 35-16-M00811_BÖLCEK ENH ÇIKIŞ M022_48716674</t>
  </si>
  <si>
    <t>07.03.2023 08:28:41</t>
  </si>
  <si>
    <t>07.03.2023 09:01:45</t>
  </si>
  <si>
    <t>K-567 35-02-K00567_A_56364171_56364171</t>
  </si>
  <si>
    <t>07.03.2023 11:22:17</t>
  </si>
  <si>
    <t>07.03.2023 12:52:52</t>
  </si>
  <si>
    <t>TORBALI DM 35-26-M00001_5673146_56358403_56358403</t>
  </si>
  <si>
    <t>07.03.2023 16:08:35</t>
  </si>
  <si>
    <t>07.03.2023 16:42:49</t>
  </si>
  <si>
    <t>L-289 DEMET AKBAĞ TRAFO 35-18-L00289_950462262_950462262</t>
  </si>
  <si>
    <t>07.03.2023 15:35:56</t>
  </si>
  <si>
    <t>07.03.2023 18:21:42</t>
  </si>
  <si>
    <t>07.03.2023 19:21:20</t>
  </si>
  <si>
    <t>07.03.2023 19:43:35</t>
  </si>
  <si>
    <t>K-3193 35-03-K03193_910543558_910543558</t>
  </si>
  <si>
    <t>07.03.2023 07:00:34</t>
  </si>
  <si>
    <t>07.03.2023 12:54:54</t>
  </si>
  <si>
    <t>TR-25/A 35-15-M00307_950363791_950363791</t>
  </si>
  <si>
    <t>07.03.2023 09:19:45</t>
  </si>
  <si>
    <t>07.03.2023 14:22:22</t>
  </si>
  <si>
    <t>07.03.2023 08:46:03</t>
  </si>
  <si>
    <t>07.03.2023 14:51:46</t>
  </si>
  <si>
    <t>ÇANDARLI TR-1 35-30-M00001_955310601_955310601</t>
  </si>
  <si>
    <t>07.03.2023 17:31:45</t>
  </si>
  <si>
    <t>07.03.2023 20:38:50</t>
  </si>
  <si>
    <t>L-197 GÖLCÜK KÖYÜ 35-14-L00197_95001343320_95001343320</t>
  </si>
  <si>
    <t>07.03.2023 23:26:23</t>
  </si>
  <si>
    <t>08.03.2023 01:16:22</t>
  </si>
  <si>
    <t>M-216(DM-3/14) 35-09-M00216_K k1b_5867838</t>
  </si>
  <si>
    <t>07.03.2023 09:03:48</t>
  </si>
  <si>
    <t>07.03.2023 15:14:05</t>
  </si>
  <si>
    <t>TR-40 35-13-L00040_946425696_946425696</t>
  </si>
  <si>
    <t>07.03.2023 21:01:10</t>
  </si>
  <si>
    <t>07.03.2023 21:56:18</t>
  </si>
  <si>
    <t>GÜMÜLDÜR DM-3 (M-29) 35-25-M00029_GÜMÜLDÜR M-32 M02_72083924</t>
  </si>
  <si>
    <t>07.03.2023 05:01:29</t>
  </si>
  <si>
    <t>07.03.2023 05:10:26</t>
  </si>
  <si>
    <t>M-4 35-02-M00004_910170354_910170354</t>
  </si>
  <si>
    <t>07.03.2023 16:40:13</t>
  </si>
  <si>
    <t>07.03.2023 19:19:20</t>
  </si>
  <si>
    <t>07.03.2023 09:04:00</t>
  </si>
  <si>
    <t>07.03.2023 13:57:12</t>
  </si>
  <si>
    <t>M-2530 35-07-M02530_35-07-M02530_66103030</t>
  </si>
  <si>
    <t>07.03.2023 09:32:15</t>
  </si>
  <si>
    <t>07.03.2023 10:53:48</t>
  </si>
  <si>
    <t>KINIK TR-14 KÖK 35-24-L00014_A A01_5758945</t>
  </si>
  <si>
    <t>07.03.2023 11:42:18</t>
  </si>
  <si>
    <t>07.03.2023 12:39:58</t>
  </si>
  <si>
    <t>K-732 35-01-K00732_910510558_910510558</t>
  </si>
  <si>
    <t>07.03.2023 18:42:00</t>
  </si>
  <si>
    <t>07.03.2023 20:41:22</t>
  </si>
  <si>
    <t>07.03.2023 22:42:59</t>
  </si>
  <si>
    <t>07.03.2023 22:57:47</t>
  </si>
  <si>
    <t>SEYDİKÖY İM 35-08-A00002_GAZİKENT K15_2309379</t>
  </si>
  <si>
    <t>07.03.2023 02:02:18</t>
  </si>
  <si>
    <t>07.03.2023 02:04:39</t>
  </si>
  <si>
    <t>M-251 35-09-M00251_M-252 M03_47547415</t>
  </si>
  <si>
    <t>07.03.2023 22:02:05</t>
  </si>
  <si>
    <t>07.03.2023 22:24:36</t>
  </si>
  <si>
    <t>07.03.2023 08:41:25</t>
  </si>
  <si>
    <t>07.03.2023 09:41:03</t>
  </si>
  <si>
    <t>BELEVİ TR-6 35-13-L00508_95002488062_95002488062</t>
  </si>
  <si>
    <t>07.03.2023 10:59:28</t>
  </si>
  <si>
    <t>07.03.2023 12:02:12</t>
  </si>
  <si>
    <t>L-218 SANAYİ SİTESİ 35-18-L00218_E_91126103_91126103</t>
  </si>
  <si>
    <t>07.03.2023 14:41:41</t>
  </si>
  <si>
    <t>07.03.2023 15:13:42</t>
  </si>
  <si>
    <t>KEMALPAŞA TM 35-27-A00002_KUYUCAK M07_2306689</t>
  </si>
  <si>
    <t>07.03.2023 17:12:03</t>
  </si>
  <si>
    <t>07.03.2023 17:51:03</t>
  </si>
  <si>
    <t>M-2024 35-09-M02024_E E01b_5968209</t>
  </si>
  <si>
    <t>07.03.2023 09:07:34</t>
  </si>
  <si>
    <t>07.03.2023 11:31:56</t>
  </si>
  <si>
    <t>TIRAZLI KÖK 45-79-M00079_HatBaşıAyırıcı_72341660 M06_72341660</t>
  </si>
  <si>
    <t>07.03.2023 11:42:57</t>
  </si>
  <si>
    <t>07.03.2023 12:23:50</t>
  </si>
  <si>
    <t>AKÖREN TR-19 KÖK 45-78-M00974_ALAŞEHİR M04_66244783</t>
  </si>
  <si>
    <t>07.03.2023 12:02:52</t>
  </si>
  <si>
    <t>07.03.2023 13:26:14</t>
  </si>
  <si>
    <t>L-287 SCOTCH PARK 35-18-L00287_950464768_950464768</t>
  </si>
  <si>
    <t>07.03.2023 12:06:15</t>
  </si>
  <si>
    <t>07.03.2023 14:16:28</t>
  </si>
  <si>
    <t>EMİRALEM TR-13 35-28-M00230_A_60982217_60982217</t>
  </si>
  <si>
    <t>07.03.2023 15:02:48</t>
  </si>
  <si>
    <t>07.03.2023 20:55:10</t>
  </si>
  <si>
    <t>ÜÇPINAR DM 45-71-M00183_AVDAL M02_72249124</t>
  </si>
  <si>
    <t>07.03.2023 14:16:06</t>
  </si>
  <si>
    <t>07.03.2023 14:55:40</t>
  </si>
  <si>
    <t>M-223 35-14-M00223_SA B1_5858609</t>
  </si>
  <si>
    <t>07.03.2023 18:34:55</t>
  </si>
  <si>
    <t>07.03.2023 22:34:14</t>
  </si>
  <si>
    <t>L-224 SİBAM EVLERİ 35-18-L00224_950458492_950458492</t>
  </si>
  <si>
    <t>07.03.2023 10:56:43</t>
  </si>
  <si>
    <t>07.03.2023 12:05:50</t>
  </si>
  <si>
    <t>TR-17 (M-717) 35-30-M00717_95002615624_95002615624</t>
  </si>
  <si>
    <t>07.03.2023 18:33:13</t>
  </si>
  <si>
    <t>07.03.2023 20:02:31</t>
  </si>
  <si>
    <t>YENİCEKÖY TR-5 35-15-L00423_D_56360625_56360625</t>
  </si>
  <si>
    <t>07.03.2023 19:33:34</t>
  </si>
  <si>
    <t>07.03.2023 22:05:09</t>
  </si>
  <si>
    <t>HACIHALİLLER TR-1 KÖK 45-71-M00066_HACIHALİLLER DM M05_72238430</t>
  </si>
  <si>
    <t>07.03.2023 11:11:48</t>
  </si>
  <si>
    <t>07.03.2023 12:52:48</t>
  </si>
  <si>
    <t>07.03.2023 13:45:07</t>
  </si>
  <si>
    <t>07.03.2023 14:45:23</t>
  </si>
  <si>
    <t>07.03.2023 17:58:48</t>
  </si>
  <si>
    <t>07.03.2023 18:18:45</t>
  </si>
  <si>
    <t>YEŞİLYURT DM 45-73-M00476_KÖYLER HATTI M04_2086188</t>
  </si>
  <si>
    <t>07.03.2023 14:01:36</t>
  </si>
  <si>
    <t>M-3430(YATIRIM REZERVE) 35-03-M03430_D d1b_5780671</t>
  </si>
  <si>
    <t>07.03.2023 17:07:19</t>
  </si>
  <si>
    <t>07.03.2023 18:22:30</t>
  </si>
  <si>
    <t>M-1241 35-01-M01241_C C1_5872812</t>
  </si>
  <si>
    <t>07.03.2023 10:04:09</t>
  </si>
  <si>
    <t>07.03.2023 12:28:00</t>
  </si>
  <si>
    <t>K-1749 35-08-K01749_35-08-K01749_42113731</t>
  </si>
  <si>
    <t>07.03.2023 13:59:43</t>
  </si>
  <si>
    <t>07.03.2023 14:27:58</t>
  </si>
  <si>
    <t>K-1749 35-08-K01749_912560528_912560528</t>
  </si>
  <si>
    <t>07.03.2023 13:11:34</t>
  </si>
  <si>
    <t>ARAPLI TR-1 35-16-M00747_D_91016364_91016364</t>
  </si>
  <si>
    <t>07.03.2023 12:43:16</t>
  </si>
  <si>
    <t>07.03.2023 15:23:30</t>
  </si>
  <si>
    <t>K-4007 35-10-K04007_35-10-K04007_47746395</t>
  </si>
  <si>
    <t>07.03.2023 09:12:35</t>
  </si>
  <si>
    <t>07.03.2023 12:12:11</t>
  </si>
  <si>
    <t>K-2670 35-03-K02670_35-03-K02670_2358497</t>
  </si>
  <si>
    <t>07.03.2023 09:01:00</t>
  </si>
  <si>
    <t>07.03.2023 13:18:39</t>
  </si>
  <si>
    <t>KİBAR KÖYÜ TR-2 35-31-L00313_47904653_56385038_56385038</t>
  </si>
  <si>
    <t>07.03.2023 16:49:44</t>
  </si>
  <si>
    <t>07.03.2023 17:42:55</t>
  </si>
  <si>
    <t>ÇEŞME İM 35-18-A00001_ALTINYUNUS L10_2308111</t>
  </si>
  <si>
    <t>07.03.2023 23:29:56</t>
  </si>
  <si>
    <t>07.03.2023 23:51:54</t>
  </si>
  <si>
    <t>TR-1/43-A 45-72-M00113_45-72-M00113_2346940</t>
  </si>
  <si>
    <t>07.03.2023 14:59:40</t>
  </si>
  <si>
    <t>07.03.2023 15:54:59</t>
  </si>
  <si>
    <t>K-1949 35-08-K01949_97528193_97528193</t>
  </si>
  <si>
    <t>07.03.2023 14:56:39</t>
  </si>
  <si>
    <t>07.03.2023 16:06:19</t>
  </si>
  <si>
    <t>TR-60 45-77-L00060_945491191_945491191</t>
  </si>
  <si>
    <t>07.03.2023 19:19:45</t>
  </si>
  <si>
    <t>07.03.2023 19:41:55</t>
  </si>
  <si>
    <t>KAYMAKÇI İM 35-15-A00004_ÇAYLI L04_2121818</t>
  </si>
  <si>
    <t>07.03.2023 10:04:06</t>
  </si>
  <si>
    <t>07.03.2023 10:09:26</t>
  </si>
  <si>
    <t>M-1929 GEÇİT 35-03-M01929_M-2033 M02_66740299</t>
  </si>
  <si>
    <t>07.03.2023 16:41:14</t>
  </si>
  <si>
    <t>07.03.2023 17:19:52</t>
  </si>
  <si>
    <t>K-2771 35-09-K02771_97718366_97718366</t>
  </si>
  <si>
    <t>07.03.2023 13:26:42</t>
  </si>
  <si>
    <t>07.03.2023 14:09:02</t>
  </si>
  <si>
    <t>TR-98 ZEYTİNALANI 35-19-L00098_50003662_56392180_56392180</t>
  </si>
  <si>
    <t>07.03.2023 12:51:06</t>
  </si>
  <si>
    <t>07.03.2023 14:28:20</t>
  </si>
  <si>
    <t>TR-16 45-77-L00016_945505470_945505470</t>
  </si>
  <si>
    <t>07.03.2023 18:48:56</t>
  </si>
  <si>
    <t>07.03.2023 19:20:10</t>
  </si>
  <si>
    <t>TR-91 35-15-M00091_950360429_950360429</t>
  </si>
  <si>
    <t>07.03.2023 11:47:17</t>
  </si>
  <si>
    <t>07.03.2023 18:59:43</t>
  </si>
  <si>
    <t>M-2875 35-04-M02875_VATAN-1(DOĞANÇAY-2) M02_84886126</t>
  </si>
  <si>
    <t>07.03.2023 15:26:13</t>
  </si>
  <si>
    <t>07.03.2023 16:28:30</t>
  </si>
  <si>
    <t>ÇAYKÖY TR-1 45-78-L00429_49322396_56390744_56390744</t>
  </si>
  <si>
    <t>07.03.2023 20:44:50</t>
  </si>
  <si>
    <t>07.03.2023 21:44:57</t>
  </si>
  <si>
    <t>TEKELLER KÖYÜ TR-1 45-71-M01268_45-71-M01268_2355323</t>
  </si>
  <si>
    <t>07.03.2023 20:22:12</t>
  </si>
  <si>
    <t>07.03.2023 22:17:14</t>
  </si>
  <si>
    <t>07.03.2023 22:11:38</t>
  </si>
  <si>
    <t>07.03.2023 22:41:14</t>
  </si>
  <si>
    <t>TR-133 ÇAMLIK 35-19-L00133_DIREK TIPI TRAFO HUCRESI H01_2057087</t>
  </si>
  <si>
    <t>07.03.2023 23:24:39</t>
  </si>
  <si>
    <t>07.03.2023 23:53:51</t>
  </si>
  <si>
    <t>KUŞÇULAR DM-2 35-19-M00515_TR-319 M05_80470369</t>
  </si>
  <si>
    <t>07.03.2023 11:58:42</t>
  </si>
  <si>
    <t>07.03.2023 13:03:38</t>
  </si>
  <si>
    <t>DAĞISTAN TR-2 35-16-M00130_C_90964578_90964578</t>
  </si>
  <si>
    <t>07.03.2023 11:21:02</t>
  </si>
  <si>
    <t>07.03.2023 14:25:26</t>
  </si>
  <si>
    <t>07.03.2023 14:59:33</t>
  </si>
  <si>
    <t>07.03.2023 15:57:56</t>
  </si>
  <si>
    <t>07.03.2023 22:42:14</t>
  </si>
  <si>
    <t>07.03.2023 23:30:18</t>
  </si>
  <si>
    <t>07.03.2023 12:02:16</t>
  </si>
  <si>
    <t>07.03.2023 14:31:23</t>
  </si>
  <si>
    <t>KALEMOĞLU KÖK 45-75-M00069_KALEMOĞLU KÖYÜ M05_2328715</t>
  </si>
  <si>
    <t>07.03.2023 14:12:41</t>
  </si>
  <si>
    <t>07.03.2023 14:58:18</t>
  </si>
  <si>
    <t>07.03.2023 07:36:28</t>
  </si>
  <si>
    <t>07.03.2023 08:23:57</t>
  </si>
  <si>
    <t>YENİÇİFTLİK KÖK 35-20-L00373_YENİÇİFTLİK KÖY L04_92839181</t>
  </si>
  <si>
    <t>07.03.2023 10:09:11</t>
  </si>
  <si>
    <t>07.03.2023 11:33:40</t>
  </si>
  <si>
    <t>ZEYTİNOVA TR-1 35-20-L00307_35-20-L00307_2370977</t>
  </si>
  <si>
    <t>07.03.2023 17:03:37</t>
  </si>
  <si>
    <t>07.03.2023 18:01:34</t>
  </si>
  <si>
    <t>KAVAKLIDERE TR-16 45-73-M01016_945658375_945658375</t>
  </si>
  <si>
    <t>07.03.2023 17:30:35</t>
  </si>
  <si>
    <t>TR-38 35-13-L00038_DIREK TIPI TRAFO HUCRESI H01_2052337</t>
  </si>
  <si>
    <t>07.03.2023 09:13:24</t>
  </si>
  <si>
    <t>07.03.2023 18:07:25</t>
  </si>
  <si>
    <t>TR-2/24 45-83-L00024_965445677_965445677</t>
  </si>
  <si>
    <t>07.03.2023 09:31:12</t>
  </si>
  <si>
    <t>07.03.2023 10:18:59</t>
  </si>
  <si>
    <t>MENEMEN DM-6/20 35-28-L00091_A A02_5762543</t>
  </si>
  <si>
    <t>07.03.2023 14:39:09</t>
  </si>
  <si>
    <t>07.03.2023 15:01:02</t>
  </si>
  <si>
    <t>BADEMLİ TR-1 DM 35-15-L01010_YAKAÇELEBİ (TR-10) L10_67544160</t>
  </si>
  <si>
    <t>07.03.2023 11:29:20</t>
  </si>
  <si>
    <t>07.03.2023 12:16:57</t>
  </si>
  <si>
    <t>ÇÖMLEKÇİ TR-2 35-31-L00090__91302649_91302649</t>
  </si>
  <si>
    <t>07.03.2023 16:04:19</t>
  </si>
  <si>
    <t>07.03.2023 17:01:55</t>
  </si>
  <si>
    <t>L-400 35-18-L00400_35-18-L00400_2356035</t>
  </si>
  <si>
    <t>07.03.2023 10:28:58</t>
  </si>
  <si>
    <t>07.03.2023 15:47:02</t>
  </si>
  <si>
    <t>M-1149 35-09-M01149_M-344 M03_47615662</t>
  </si>
  <si>
    <t>07.03.2023 13:39:37</t>
  </si>
  <si>
    <t>07.03.2023 13:45:39</t>
  </si>
  <si>
    <t>M-2875 35-04-M02875_VATAN-1(DOĞANÇAY-2) M02_84886138</t>
  </si>
  <si>
    <t>07.03.2023 12:24:47</t>
  </si>
  <si>
    <t>07.03.2023 12:27:00</t>
  </si>
  <si>
    <t>TÜRKELLİ DM (TR-4) 35-28-M00368_TÜRKELLİ TR-1803 ÇIKIŞ M14_56299001</t>
  </si>
  <si>
    <t>07.03.2023 17:49:57</t>
  </si>
  <si>
    <t>07.03.2023 18:04:17</t>
  </si>
  <si>
    <t>K-24 35-01-K00024_912131782_912131782</t>
  </si>
  <si>
    <t>07.03.2023 05:04:18</t>
  </si>
  <si>
    <t>07.03.2023 05:44:14</t>
  </si>
  <si>
    <t>M-292 OĞLANANASI HAVUZ TR 35-22-M00643_DIREK TIPI TRAFO HUCRESI H01_2102586</t>
  </si>
  <si>
    <t>07.03.2023 21:38:41</t>
  </si>
  <si>
    <t>07.03.2023 23:00:01</t>
  </si>
  <si>
    <t>L-37 YAT LİMANI 35-14-L00037_956636541_956636541</t>
  </si>
  <si>
    <t>07.03.2023 11:34:28</t>
  </si>
  <si>
    <t>07.03.2023 18:10:37</t>
  </si>
  <si>
    <t>07.03.2023 12:03:07</t>
  </si>
  <si>
    <t>07.03.2023 12:53:41</t>
  </si>
  <si>
    <t>L-218 SANAYİ SİTESİ 35-18-L00218_95002519826_95002519826</t>
  </si>
  <si>
    <t>07.03.2023 09:49:56</t>
  </si>
  <si>
    <t>SEYDİKÖY İM 35-08-A00002_ARİFAĞA K12_2309382</t>
  </si>
  <si>
    <t>07.03.2023 01:10:00</t>
  </si>
  <si>
    <t>07.03.2023 01:17:18</t>
  </si>
  <si>
    <t>M-271 KARAKAYALAR DM 35-14-M00271_BADEMLER 477 SOL DEVRE M10_2326223</t>
  </si>
  <si>
    <t>07.03.2023 09:30:38</t>
  </si>
  <si>
    <t>07.03.2023 15:34:27</t>
  </si>
  <si>
    <t>M-3230 35-02-M03230_ M04_85738387</t>
  </si>
  <si>
    <t>07.03.2023 16:08:48</t>
  </si>
  <si>
    <t>07.03.2023 17:37:35</t>
  </si>
  <si>
    <t>DEMİRCİ KÖK 35-26-M00779_HatBaşıAyırıcı_53137928 M06_53137928</t>
  </si>
  <si>
    <t>07.03.2023 08:25:22</t>
  </si>
  <si>
    <t>07.03.2023 10:17:49</t>
  </si>
  <si>
    <t>K-1504 35-03-K01504_35-03-K01504_41974396</t>
  </si>
  <si>
    <t>07.03.2023 13:31:38</t>
  </si>
  <si>
    <t>07.03.2023 16:28:37</t>
  </si>
  <si>
    <t>TR-1/70 45-72-M00070_TR-1/71 M03_83462654</t>
  </si>
  <si>
    <t>07.03.2023 13:32:37</t>
  </si>
  <si>
    <t>07.03.2023 15:24:08</t>
  </si>
  <si>
    <t>07.03.2023 09:12:44</t>
  </si>
  <si>
    <t>07.03.2023 11:29:10</t>
  </si>
  <si>
    <t>ÇAPAKLI KÖK 45-78-M01161_HatBaşıAyırıcı_53139027 M06_53139027</t>
  </si>
  <si>
    <t>07.03.2023 09:39:07</t>
  </si>
  <si>
    <t>07.03.2023 09:39:47</t>
  </si>
  <si>
    <t>TR-104 35-16-L00104_TR-104 DAĞITIM TRAFO M03_73005919</t>
  </si>
  <si>
    <t>07.03.2023 14:10:54</t>
  </si>
  <si>
    <t>07.03.2023 15:23:53</t>
  </si>
  <si>
    <t>SEYDİKÖY İM 35-08-A00002_İŞGÖREN K13_2309381</t>
  </si>
  <si>
    <t>07.03.2023 01:27:00</t>
  </si>
  <si>
    <t>07.03.2023 01:33:57</t>
  </si>
  <si>
    <t>K-732 35-01-K00732_911299353_911299353</t>
  </si>
  <si>
    <t>07.03.2023 14:51:07</t>
  </si>
  <si>
    <t>07.03.2023 17:34:04</t>
  </si>
  <si>
    <t>07.03.2023 20:24:39</t>
  </si>
  <si>
    <t>07.03.2023 20:58:53</t>
  </si>
  <si>
    <t>TR-71 35-16-L00071_B_56397128_56397128</t>
  </si>
  <si>
    <t>07.03.2023 20:35:06</t>
  </si>
  <si>
    <t>07.03.2023 22:04:43</t>
  </si>
  <si>
    <t>AYRANCILAR DM-3 35-26-M00795_SELAMPEN M01_2335356</t>
  </si>
  <si>
    <t>07.03.2023 20:22:07</t>
  </si>
  <si>
    <t>07.03.2023 20:41:42</t>
  </si>
  <si>
    <t>07.03.2023 13:45:00</t>
  </si>
  <si>
    <t>07.03.2023 21:57:06</t>
  </si>
  <si>
    <t>GERMİYAN İM 35-18-A00004_ŞİFNE L06_2064616</t>
  </si>
  <si>
    <t>07.03.2023 11:17:39</t>
  </si>
  <si>
    <t>07.03.2023 14:10:04</t>
  </si>
  <si>
    <t>ÇAPAK KÖK 35-26-M00435_DAĞKIZILCA-2 ÇIKIŞ M05_66033222</t>
  </si>
  <si>
    <t>07.03.2023 22:48:27</t>
  </si>
  <si>
    <t>07.03.2023 22:50:00</t>
  </si>
  <si>
    <t>L-236 35-18-L00236_6207176_56362683_56362683</t>
  </si>
  <si>
    <t>07.03.2023 12:05:15</t>
  </si>
  <si>
    <t>07.03.2023 17:28:15</t>
  </si>
  <si>
    <t>07.03.2023 17:15:52</t>
  </si>
  <si>
    <t>07.03.2023 18:30:51</t>
  </si>
  <si>
    <t>TURGUTLU TR-1 35-29-L00121_A_56405915_56405915</t>
  </si>
  <si>
    <t>07.03.2023 13:23:27</t>
  </si>
  <si>
    <t>07.03.2023 13:40:53</t>
  </si>
  <si>
    <t>YAHŞELLİ TR-8 35-28-M00731_A_91007254_91007254</t>
  </si>
  <si>
    <t>07.03.2023 13:13:43</t>
  </si>
  <si>
    <t>07.03.2023 14:08:11</t>
  </si>
  <si>
    <t>M-2543 35-02-M02543_ DOĞANÇAY-2 (M-2543) M14_73560360</t>
  </si>
  <si>
    <t>07.03.2023 14:18:00</t>
  </si>
  <si>
    <t>TR-113 35-16-L00113_A_90934160_90934160</t>
  </si>
  <si>
    <t>07.03.2023 17:12:54</t>
  </si>
  <si>
    <t>07.03.2023 18:09:00</t>
  </si>
  <si>
    <t>07.03.2023 07:52:20</t>
  </si>
  <si>
    <t>07.03.2023 09:38:00</t>
  </si>
  <si>
    <t>SEYREK TR-2/1 35-28-M00378_C C01_79677001</t>
  </si>
  <si>
    <t>07.03.2023 10:56:10</t>
  </si>
  <si>
    <t>07.03.2023 11:17:04</t>
  </si>
  <si>
    <t>TR-133 ÇAMLIK 35-19-L00133_35-19-L00133_2375598</t>
  </si>
  <si>
    <t>07.03.2023 06:07:58</t>
  </si>
  <si>
    <t>07.03.2023 06:57:28</t>
  </si>
  <si>
    <t>L-99 DÜZCE TR-1 35-14-L00099_956641067_956641067</t>
  </si>
  <si>
    <t>07.03.2023 15:22:30</t>
  </si>
  <si>
    <t>07.03.2023 17:24:23</t>
  </si>
  <si>
    <t>M-3332 35-04-M03332_35-04-M03332_86849601</t>
  </si>
  <si>
    <t>07.03.2023 08:56:15</t>
  </si>
  <si>
    <t>07.03.2023 12:12:28</t>
  </si>
  <si>
    <t>KARTAL İM 35-08-A00003_TR-1 M03_80521406</t>
  </si>
  <si>
    <t>07.03.2023 19:57:23</t>
  </si>
  <si>
    <t>07.03.2023 20:48:47</t>
  </si>
  <si>
    <t>İSKELE MAH. TR 35-16-M00655_967115688_967115688</t>
  </si>
  <si>
    <t>07.03.2023 09:32:36</t>
  </si>
  <si>
    <t>07.03.2023 15:00:16</t>
  </si>
  <si>
    <t>08.03.2023 02:03:00</t>
  </si>
  <si>
    <t>07.03.2023 17:50:29</t>
  </si>
  <si>
    <t>07.03.2023 19:11:19</t>
  </si>
  <si>
    <t>KARAKUYU KÖK 35-22-M00091_KARAKUYU M02_72111619</t>
  </si>
  <si>
    <t>07.03.2023 05:00:12</t>
  </si>
  <si>
    <t>07.03.2023 05:36:43</t>
  </si>
  <si>
    <t>K-1749 35-08-K01749_99015877_99015877</t>
  </si>
  <si>
    <t>07.03.2023 11:29:56</t>
  </si>
  <si>
    <t>07.03.2023 12:56:44</t>
  </si>
  <si>
    <t>BELEVİ TR-5 35-13-L00064_946418864_946418864</t>
  </si>
  <si>
    <t>07.03.2023 17:27:48</t>
  </si>
  <si>
    <t>07.03.2023 19:02:11</t>
  </si>
  <si>
    <t>M-1184 35-04-M01184_A_56379581_56379581</t>
  </si>
  <si>
    <t>07.03.2023 15:37:56</t>
  </si>
  <si>
    <t>07.03.2023 16:34:23</t>
  </si>
  <si>
    <t>K-3232 35-04-K03232_K-4327 K01_2050346</t>
  </si>
  <si>
    <t>07.03.2023 12:25:27</t>
  </si>
  <si>
    <t>ULUKENT DM-1/16 35-28-M00069_953382618_953382618</t>
  </si>
  <si>
    <t>07.03.2023 16:02:33</t>
  </si>
  <si>
    <t>07.03.2023 17:49:27</t>
  </si>
  <si>
    <t>TR-109 ZEYTİNALANI 35-19-L00109_7132314_56373304_56373304</t>
  </si>
  <si>
    <t>07.03.2023 20:51:32</t>
  </si>
  <si>
    <t>07.03.2023 21:34:48</t>
  </si>
  <si>
    <t>07.03.2023 08:59:08</t>
  </si>
  <si>
    <t>07.03.2023 11:08:06</t>
  </si>
  <si>
    <t>DOĞANÇAY İM 35-04-A00004_TRAFO-1 K07_77533378</t>
  </si>
  <si>
    <t>07.03.2023 15:15:38</t>
  </si>
  <si>
    <t>07.03.2023 16:04:00</t>
  </si>
  <si>
    <t>TR-112 ZEYTİNALANI 35-19-L00112_A_91324241_91324241</t>
  </si>
  <si>
    <t>07.03.2023 17:29:36</t>
  </si>
  <si>
    <t>07.03.2023 17:44:11</t>
  </si>
  <si>
    <t>MURADİYE DM-4/20 45-71-M00854_DM-5/08 M05_72088443</t>
  </si>
  <si>
    <t>07.03.2023 08:15:07</t>
  </si>
  <si>
    <t>07.03.2023 09:13:29</t>
  </si>
  <si>
    <t>07.03.2023 09:06:49</t>
  </si>
  <si>
    <t>07.03.2023 10:31:50</t>
  </si>
  <si>
    <t>K-1506 35-03-K01506_D d1b_5785413</t>
  </si>
  <si>
    <t>07.03.2023 02:32:17</t>
  </si>
  <si>
    <t>07.03.2023 11:17:06</t>
  </si>
  <si>
    <t>ARAPLI TR-1 35-16-M00747_C_91016363_91016363</t>
  </si>
  <si>
    <t>07.03.2023 11:26:53</t>
  </si>
  <si>
    <t>07.03.2023 12:40:21</t>
  </si>
  <si>
    <t>GERENKÖY TR-7 35-23-M00153__91090896_91090896</t>
  </si>
  <si>
    <t>07.03.2023 21:17:44</t>
  </si>
  <si>
    <t>07.03.2023 22:18:03</t>
  </si>
  <si>
    <t>07.03.2023 10:43:19</t>
  </si>
  <si>
    <t>07.03.2023 14:15:24</t>
  </si>
  <si>
    <t>DM06/TR02 45-73-M00052_945685828_945685828</t>
  </si>
  <si>
    <t>07.03.2023 10:57:50</t>
  </si>
  <si>
    <t>07.03.2023 15:51:18</t>
  </si>
  <si>
    <t>SAMANLIK TR1 35-30-L00270_B_56400812_56400812</t>
  </si>
  <si>
    <t>07.03.2023 11:59:17</t>
  </si>
  <si>
    <t>07.03.2023 15:46:58</t>
  </si>
  <si>
    <t>TİRE İM-DM-1 35-29-A00001_DM-1/51 M17_2059042</t>
  </si>
  <si>
    <t>07.03.2023 11:25:35</t>
  </si>
  <si>
    <t>07.03.2023 11:36:44</t>
  </si>
  <si>
    <t>BAĞLICA TR-4 45-79-M00289_945567249_945567249</t>
  </si>
  <si>
    <t>07.03.2023 17:33:19</t>
  </si>
  <si>
    <t>07.03.2023 19:07:37</t>
  </si>
  <si>
    <t>METAL İŞLERİ TR-4 35-22-M00104_8291708 TR4/E1_5928068</t>
  </si>
  <si>
    <t>07.03.2023 08:22:53</t>
  </si>
  <si>
    <t>07.03.2023 11:01:53</t>
  </si>
  <si>
    <t>07.03.2023 15:04:47</t>
  </si>
  <si>
    <t>07.03.2023 15:33:20</t>
  </si>
  <si>
    <t>BERGAMA TM 35-16-A00004_KOZAK M10_2314066</t>
  </si>
  <si>
    <t>07.03.2023 22:59:57</t>
  </si>
  <si>
    <t>07.03.2023 23:25:45</t>
  </si>
  <si>
    <t>ARDIÇ MAHALLESİ TR-9 35-21-L00130_B_91095959_91095959</t>
  </si>
  <si>
    <t>07.03.2023 08:35:25</t>
  </si>
  <si>
    <t>07.03.2023 12:58:09</t>
  </si>
  <si>
    <t>L-272 GÜZELÇİFTLİK  KÖK 35-14-L00272_L-200 YEŞİLKENT L02_89207580</t>
  </si>
  <si>
    <t>07.03.2023 15:49:37</t>
  </si>
  <si>
    <t>07.03.2023 09:03:45</t>
  </si>
  <si>
    <t>07.03.2023 15:38:15</t>
  </si>
  <si>
    <t>DM-8 45-71-M00295_E.HARMANDALI YOLU TR-13 M09_66408424</t>
  </si>
  <si>
    <t>07.03.2023 11:10:40</t>
  </si>
  <si>
    <t>07.03.2023 12:16:40</t>
  </si>
  <si>
    <t>L-224 SİBAM EVLERİ 35-18-L00224_12194152_56376390_56376390</t>
  </si>
  <si>
    <t>07.03.2023 12:17:51</t>
  </si>
  <si>
    <t>TR-1-5/10 35-20-L00054_35-20-L00054_2355330</t>
  </si>
  <si>
    <t>07.03.2023 10:15:42</t>
  </si>
  <si>
    <t>07.03.2023 17:46:43</t>
  </si>
  <si>
    <t>PAZARKÖY TR-1 45-78-L00699_45-78-L00699_2352451</t>
  </si>
  <si>
    <t>07.03.2023 18:50:46</t>
  </si>
  <si>
    <t>07.03.2023 09:31:58</t>
  </si>
  <si>
    <t>07.03.2023 17:05:09</t>
  </si>
  <si>
    <t>ALMAK TM 35-17-A00003_HatBaşıAyırıcı_65314110 M28_65314110</t>
  </si>
  <si>
    <t>07.03.2023 09:56:19</t>
  </si>
  <si>
    <t>07.03.2023 12:30:02</t>
  </si>
  <si>
    <t>07.03.2023 12:28:37</t>
  </si>
  <si>
    <t>07.03.2023 12:38:51</t>
  </si>
  <si>
    <t>07.03.2023 05:32:11</t>
  </si>
  <si>
    <t>07.03.2023 06:39:39</t>
  </si>
  <si>
    <t>L-401 ALTINYUNUS DM 35-18-L00401_BOYALIK L-210 L04_2325889</t>
  </si>
  <si>
    <t>07.03.2023 23:54:18</t>
  </si>
  <si>
    <t>08.03.2023 05:55:02</t>
  </si>
  <si>
    <t>M-2513 35-02-M02513_J_56371183_56371183</t>
  </si>
  <si>
    <t>07.03.2023 11:04:04</t>
  </si>
  <si>
    <t>07.03.2023 13:45:23</t>
  </si>
  <si>
    <t>CEVİZLİ GARAJ TR-1 35-16-M00131_C_90945745_90945745</t>
  </si>
  <si>
    <t>07.03.2023 14:29:12</t>
  </si>
  <si>
    <t>07.03.2023 15:35:21</t>
  </si>
  <si>
    <t>K-1746 35-04-K01746_99091190_99091190</t>
  </si>
  <si>
    <t>07.03.2023 15:44:44</t>
  </si>
  <si>
    <t>07.03.2023 21:52:12</t>
  </si>
  <si>
    <t>TR-39 35-15-M00039_35-15-M00039_2365881</t>
  </si>
  <si>
    <t>07.03.2023 10:49:47</t>
  </si>
  <si>
    <t>07.03.2023 11:39:06</t>
  </si>
  <si>
    <t>DAĞISTAN TR-1 35-16-M00129_DIREK TIPI TRAFO HUCRESI H01_2042457</t>
  </si>
  <si>
    <t>07.03.2023 09:09:32</t>
  </si>
  <si>
    <t>07.03.2023 14:28:14</t>
  </si>
  <si>
    <t>M-2542 35-02-M02542_M-1046 M06_81703171</t>
  </si>
  <si>
    <t>07.03.2023 14:18:29</t>
  </si>
  <si>
    <t>07.03.2023 14:25:00</t>
  </si>
  <si>
    <t>PANAZTEPE DM 35-28-M00732_DERSAN-1 ÇIKIŞ M08_2114181</t>
  </si>
  <si>
    <t>07.03.2023 22:41:27</t>
  </si>
  <si>
    <t>07.03.2023 22:49:38</t>
  </si>
  <si>
    <t>K-17 35-04-K00017_F K17F1B_5827175</t>
  </si>
  <si>
    <t>07.03.2023 07:30:03</t>
  </si>
  <si>
    <t>ÖZBEY İM 35-26-A00005_KAPLANCIK L03_2064117</t>
  </si>
  <si>
    <t>07.03.2023 19:31:17</t>
  </si>
  <si>
    <t>07.03.2023 19:58:04</t>
  </si>
  <si>
    <t>K-3300 35-01-K03300_35-01-K03300_2368020</t>
  </si>
  <si>
    <t>07.03.2023 09:29:48</t>
  </si>
  <si>
    <t>07.03.2023 11:15:42</t>
  </si>
  <si>
    <t>KARABURUN TR-2 35-21-L00014_A_56357508_56357508</t>
  </si>
  <si>
    <t>07.03.2023 21:19:58</t>
  </si>
  <si>
    <t>07.03.2023 23:05:27</t>
  </si>
  <si>
    <t>08.03.2023 00:04:51</t>
  </si>
  <si>
    <t>08.03.2023 00:57:48</t>
  </si>
  <si>
    <t>M-657 35-17-M00657_HatBaşıAyırıcı_76336696 M03_76336696</t>
  </si>
  <si>
    <t>08.03.2023 00:11:44</t>
  </si>
  <si>
    <t>08.03.2023 02:26:40</t>
  </si>
  <si>
    <t>08.03.2023 00:35:00</t>
  </si>
  <si>
    <t>08.03.2023 00:41:53</t>
  </si>
  <si>
    <t>08.03.2023 00:45:00</t>
  </si>
  <si>
    <t>08.03.2023 00:50:29</t>
  </si>
  <si>
    <t>08.03.2023 00:57:00</t>
  </si>
  <si>
    <t>08.03.2023 01:01:25</t>
  </si>
  <si>
    <t>08.03.2023 01:01:47</t>
  </si>
  <si>
    <t>08.03.2023 01:41:26</t>
  </si>
  <si>
    <t>K-1184 35-02-K01184_914585196_914585196</t>
  </si>
  <si>
    <t>08.03.2023 01:06:50</t>
  </si>
  <si>
    <t>08.03.2023 06:08:20</t>
  </si>
  <si>
    <t>M-2561 35-02-M02561_99804600_99804600</t>
  </si>
  <si>
    <t>08.03.2023 01:31:41</t>
  </si>
  <si>
    <t>08.03.2023 02:15:04</t>
  </si>
  <si>
    <t>M-889 35-02-M00889_ANADOLU İ.M. M08_41954824</t>
  </si>
  <si>
    <t>08.03.2023 01:52:04</t>
  </si>
  <si>
    <t>08.03.2023 02:26:39</t>
  </si>
  <si>
    <t>08.03.2023 02:03:10</t>
  </si>
  <si>
    <t>08.03.2023 02:45:19</t>
  </si>
  <si>
    <t>YILMAZ İM 45-78-A00003_KAPANCI (YARAŞLI) L10_2103969</t>
  </si>
  <si>
    <t>08.03.2023 02:04:59</t>
  </si>
  <si>
    <t>08.03.2023 02:14:20</t>
  </si>
  <si>
    <t>K-4408 35-01-K04408_B_56372175_56372175</t>
  </si>
  <si>
    <t>08.03.2023 03:36:31</t>
  </si>
  <si>
    <t>08.03.2023 05:16:20</t>
  </si>
  <si>
    <t>08.03.2023 04:38:34</t>
  </si>
  <si>
    <t>08.03.2023 11:32:25</t>
  </si>
  <si>
    <t>ALİZE KÖK 35-18-M00059_ALAÇATI TM (URLA-1) M10_72185031</t>
  </si>
  <si>
    <t>08.03.2023 04:36:23</t>
  </si>
  <si>
    <t>08.03.2023 07:24:33</t>
  </si>
  <si>
    <t>K-4408 35-01-K04408_913858788_913858788</t>
  </si>
  <si>
    <t>08.03.2023 10:33:20</t>
  </si>
  <si>
    <t>ÇALTIDERE KÖK 35-17-M00231_ÖLÇÜ M02_66291159</t>
  </si>
  <si>
    <t>08.03.2023 05:35:55</t>
  </si>
  <si>
    <t>08.03.2023 05:45:17</t>
  </si>
  <si>
    <t>TATAR DM 35-19-M00256_ALAÇATI-2 GİRİŞ M02_2058323</t>
  </si>
  <si>
    <t>08.03.2023 05:48:07</t>
  </si>
  <si>
    <t>08.03.2023 05:53:00</t>
  </si>
  <si>
    <t>ÇAMLIK DM 35-17-M00173_ŞAKRAN GİRİŞ M10_66328237</t>
  </si>
  <si>
    <t>08.03.2023 05:54:33</t>
  </si>
  <si>
    <t>08.03.2023 06:48:23</t>
  </si>
  <si>
    <t>08.03.2023 06:27:21</t>
  </si>
  <si>
    <t>08.03.2023 09:08:11</t>
  </si>
  <si>
    <t>M-220 KOCAMEHMETLER TR-3 35-23-M00220_ H_83291087</t>
  </si>
  <si>
    <t>08.03.2023 06:47:03</t>
  </si>
  <si>
    <t>08.03.2023 08:54:59</t>
  </si>
  <si>
    <t>KUŞÇULAR DM 35-19-M00461_KUŞÇULAR DM-2 M03_46998893</t>
  </si>
  <si>
    <t>08.03.2023 06:51:11</t>
  </si>
  <si>
    <t>08.03.2023 07:20:39</t>
  </si>
  <si>
    <t>İSTASYONALTI KÖK 45-83-M00131_CELALETTİN AŞKIN M08_2101366</t>
  </si>
  <si>
    <t>08.03.2023 07:27:39</t>
  </si>
  <si>
    <t>08.03.2023 08:46:08</t>
  </si>
  <si>
    <t>ÇALTIDERE KÖK 35-17-M00231_ÇALTIDERE TR-2 M04_66291163</t>
  </si>
  <si>
    <t>08.03.2023 07:36:53</t>
  </si>
  <si>
    <t>08.03.2023 08:10:37</t>
  </si>
  <si>
    <t>GÖKEYÜP KÖK 45-86-M00334_KÖPRÜBAŞI M03_81494877</t>
  </si>
  <si>
    <t>08.03.2023 07:50:27</t>
  </si>
  <si>
    <t>08.03.2023 07:50:57</t>
  </si>
  <si>
    <t>K-1594 35-01-K01594_910105269_910105269</t>
  </si>
  <si>
    <t>08.03.2023 07:51:54</t>
  </si>
  <si>
    <t>08.03.2023 09:52:26</t>
  </si>
  <si>
    <t>M-9 GERMİYAN 35-18-M00009_35-18-M00009_2372302</t>
  </si>
  <si>
    <t>08.03.2023 07:58:43</t>
  </si>
  <si>
    <t>08.03.2023 09:26:49</t>
  </si>
  <si>
    <t>M-70 BELEDİYE PARK 35-14-M00070_956643055_956643055</t>
  </si>
  <si>
    <t>08.03.2023 08:04:29</t>
  </si>
  <si>
    <t>08.03.2023 12:58:27</t>
  </si>
  <si>
    <t>SÜLEYMAN GÖZETEN SULAMA GRUBU 35-29-L00366_B_56361360_56361360</t>
  </si>
  <si>
    <t>08.03.2023 07:59:15</t>
  </si>
  <si>
    <t>08.03.2023 09:39:52</t>
  </si>
  <si>
    <t>K-832 35-04-K00832_99623895_99623895</t>
  </si>
  <si>
    <t>08.03.2023 08:10:41</t>
  </si>
  <si>
    <t>08.03.2023 11:17:32</t>
  </si>
  <si>
    <t>DAĞKIZILCA TR-6 35-26-M01466_ H_82987074</t>
  </si>
  <si>
    <t>08.03.2023 08:27:03</t>
  </si>
  <si>
    <t>08.03.2023 10:07:51</t>
  </si>
  <si>
    <t>M-448 YALÇINKAYA KÖK 35-17-M00448_HatBaşıAyırıcı_73034568 M02_73034568</t>
  </si>
  <si>
    <t>08.03.2023 08:31:37</t>
  </si>
  <si>
    <t>08.03.2023 10:32:51</t>
  </si>
  <si>
    <t>K-3747 35-07-K03747_912505883_912505883</t>
  </si>
  <si>
    <t>08.03.2023 08:48:00</t>
  </si>
  <si>
    <t>08.03.2023 16:33:17</t>
  </si>
  <si>
    <t>DM-2/3 ESKİ ANIT YANI 35-18-L00581_950453953_950453953</t>
  </si>
  <si>
    <t>08.03.2023 08:49:02</t>
  </si>
  <si>
    <t>08.03.2023 09:20:10</t>
  </si>
  <si>
    <t>MENEMEN TR-1 35-28-L00001_953387050_953387050</t>
  </si>
  <si>
    <t>08.03.2023 08:49:53</t>
  </si>
  <si>
    <t>08.03.2023 12:22:45</t>
  </si>
  <si>
    <t>08.03.2023 08:56:10</t>
  </si>
  <si>
    <t>08.03.2023 09:00:43</t>
  </si>
  <si>
    <t>08.03.2023 08:56:40</t>
  </si>
  <si>
    <t>08.03.2023 10:37:10</t>
  </si>
  <si>
    <t>BERGAMA İM-2 35-16-A00002_TR-117(TM-2/117) L03_72053281</t>
  </si>
  <si>
    <t>08.03.2023 09:01:15</t>
  </si>
  <si>
    <t>08.03.2023 09:25:36</t>
  </si>
  <si>
    <t>K-1508 35-03-K01508_35-03-K01508_2359255</t>
  </si>
  <si>
    <t>08.03.2023 08:55:30</t>
  </si>
  <si>
    <t>08.03.2023 12:05:58</t>
  </si>
  <si>
    <t>TR-1/6 45-83-M00006_TURGUTLU-3 M03_83863404</t>
  </si>
  <si>
    <t>08.03.2023 07:31:42</t>
  </si>
  <si>
    <t>08.03.2023 09:45:09</t>
  </si>
  <si>
    <t>SANCAKLI BOZKÖY TR-5 45-71-M00088_45-71-M00088_50198005</t>
  </si>
  <si>
    <t>08.03.2023 09:05:46</t>
  </si>
  <si>
    <t>08.03.2023 09:47:59</t>
  </si>
  <si>
    <t>L-210 35-18-L00210_DAĞITIM TRAFO L-210 L06_2095745</t>
  </si>
  <si>
    <t>08.03.2023 09:07:08</t>
  </si>
  <si>
    <t>08.03.2023 09:43:57</t>
  </si>
  <si>
    <t>L-96 TURGUT KÖYÜ 35-14-L00096_956634093_956634093</t>
  </si>
  <si>
    <t>08.03.2023 09:08:10</t>
  </si>
  <si>
    <t>08.03.2023 10:13:59</t>
  </si>
  <si>
    <t>TR-34 35-13-M00052_TR-47 MERYEMANA L04_76785316</t>
  </si>
  <si>
    <t>08.03.2023 09:06:14</t>
  </si>
  <si>
    <t>08.03.2023 17:37:56</t>
  </si>
  <si>
    <t>08.03.2023 09:13:47</t>
  </si>
  <si>
    <t>08.03.2023 10:30:32</t>
  </si>
  <si>
    <t>ÇUKURALTI M-53 35-25-M00088_D_56355308_56355308</t>
  </si>
  <si>
    <t>08.03.2023 09:15:39</t>
  </si>
  <si>
    <t>08.03.2023 11:21:22</t>
  </si>
  <si>
    <t>SOMA TR-16/4 45-82-M00096_TR-3 M03_72189694</t>
  </si>
  <si>
    <t>08.03.2023 09:14:30</t>
  </si>
  <si>
    <t>08.03.2023 09:52:56</t>
  </si>
  <si>
    <t>DM-2/3 ESKİ ANIT YANI 35-18-L00581_7002135_56389479_56389479</t>
  </si>
  <si>
    <t>08.03.2023 10:44:24</t>
  </si>
  <si>
    <t>L-200 35-18-L00200_950466789_950466789</t>
  </si>
  <si>
    <t>08.03.2023 09:19:33</t>
  </si>
  <si>
    <t>08.03.2023 12:37:21</t>
  </si>
  <si>
    <t>08.03.2023 10:17:27</t>
  </si>
  <si>
    <t>M-1019 35-03-M01019_D_56383872_56383872</t>
  </si>
  <si>
    <t>08.03.2023 09:32:49</t>
  </si>
  <si>
    <t>08.03.2023 09:58:53</t>
  </si>
  <si>
    <t>K-4529 35-08-K04529_912426287_912426287</t>
  </si>
  <si>
    <t>08.03.2023 09:31:10</t>
  </si>
  <si>
    <t>08.03.2023 10:58:36</t>
  </si>
  <si>
    <t>K-414 35-01-K00414_35-01-K00414_2376286</t>
  </si>
  <si>
    <t>08.03.2023 09:34:01</t>
  </si>
  <si>
    <t>08.03.2023 09:53:15</t>
  </si>
  <si>
    <t>08.03.2023 09:35:46</t>
  </si>
  <si>
    <t>08.03.2023 13:11:24</t>
  </si>
  <si>
    <t>K-3826 35-10-K03826_35-10-K03826_47746211</t>
  </si>
  <si>
    <t>08.03.2023 09:30:18</t>
  </si>
  <si>
    <t>08.03.2023 16:15:29</t>
  </si>
  <si>
    <t>TR-1-5/8 (SABRİNİN KAHVE) 35-20-L00052_YANIKKAVAK MERKEZ L01_66524766</t>
  </si>
  <si>
    <t>08.03.2023 09:32:18</t>
  </si>
  <si>
    <t>08.03.2023 18:02:18</t>
  </si>
  <si>
    <t>GÖLCÜK TR-24 35-15-L00321_35-15-L00321_2365788</t>
  </si>
  <si>
    <t>08.03.2023 09:45:22</t>
  </si>
  <si>
    <t>08.03.2023 10:31:59</t>
  </si>
  <si>
    <t>L-401 ALTINYUNUS DM 35-18-L00401_L-215 L09_2092212</t>
  </si>
  <si>
    <t>08.03.2023 09:48:00</t>
  </si>
  <si>
    <t>ÜLKÜ KÖK 45-78-M01394_SERVET BLOK M03_83839759</t>
  </si>
  <si>
    <t>08.03.2023 09:26:52</t>
  </si>
  <si>
    <t>08.03.2023 11:12:22</t>
  </si>
  <si>
    <t>08.03.2023 09:47:47</t>
  </si>
  <si>
    <t>08.03.2023 10:46:14</t>
  </si>
  <si>
    <t>DURASILLI TR-1 KÖK 45-78-M01114_45-78-M01114_2352452</t>
  </si>
  <si>
    <t>08.03.2023 09:47:21</t>
  </si>
  <si>
    <t>08.03.2023 11:38:02</t>
  </si>
  <si>
    <t>DM-01/TR-91 45-71-M01856_953195395_953195395</t>
  </si>
  <si>
    <t>08.03.2023 09:48:29</t>
  </si>
  <si>
    <t>08.03.2023 13:09:49</t>
  </si>
  <si>
    <t>TR-65 45-77-L00065_A_56403928_56403928</t>
  </si>
  <si>
    <t>08.03.2023 09:58:02</t>
  </si>
  <si>
    <t>08.03.2023 14:30:31</t>
  </si>
  <si>
    <t>PAŞATIMARI TR-1 45-83-M00811_PAŞATIMARI-2 KÖK M02_89801508</t>
  </si>
  <si>
    <t>08.03.2023 09:58:45</t>
  </si>
  <si>
    <t>08.03.2023 10:25:18</t>
  </si>
  <si>
    <t>M-2561 35-02-M02561_E 1e_5841297</t>
  </si>
  <si>
    <t>08.03.2023 09:56:15</t>
  </si>
  <si>
    <t>08.03.2023 10:54:47</t>
  </si>
  <si>
    <t>08.03.2023 10:07:56</t>
  </si>
  <si>
    <t>08.03.2023 16:41:18</t>
  </si>
  <si>
    <t>DM-7/TR-2 35-22-M00053_A_56370097_56370097</t>
  </si>
  <si>
    <t>08.03.2023 10:09:04</t>
  </si>
  <si>
    <t>08.03.2023 10:47:52</t>
  </si>
  <si>
    <t>MENEMEN TR-1 35-28-L00001_35-28-L00001_2363369</t>
  </si>
  <si>
    <t>08.03.2023 10:08:17</t>
  </si>
  <si>
    <t>08.03.2023 10:35:59</t>
  </si>
  <si>
    <t>K-1293 35-04-K01293_35-04-K01293_2371301</t>
  </si>
  <si>
    <t>08.03.2023 10:10:52</t>
  </si>
  <si>
    <t>08.03.2023 11:27:16</t>
  </si>
  <si>
    <t>TİRE İM-DM-1 35-29-A00001_YENİÇİFTLİK M18_2059040</t>
  </si>
  <si>
    <t>08.03.2023 10:17:14</t>
  </si>
  <si>
    <t>08.03.2023 10:22:48</t>
  </si>
  <si>
    <t>FOÇA TR-55 35-23-L00055_42041593_56395807_56395807</t>
  </si>
  <si>
    <t>08.03.2023 10:14:03</t>
  </si>
  <si>
    <t>08.03.2023 10:47:30</t>
  </si>
  <si>
    <t>08.03.2023 10:18:38</t>
  </si>
  <si>
    <t>08.03.2023 12:52:09</t>
  </si>
  <si>
    <t>M-1791 İZMİRGAZ BUCA RMS İSTASYONU ÖZEL TR 35-03-M01791Ö_DIREK TIPI TRAFO HUCRESI H01_2038956</t>
  </si>
  <si>
    <t>08.03.2023 10:10:00</t>
  </si>
  <si>
    <t>08.03.2023 11:04:03</t>
  </si>
  <si>
    <t>08.03.2023 10:22:51</t>
  </si>
  <si>
    <t>08.03.2023 13:43:15</t>
  </si>
  <si>
    <t>08.03.2023 10:21:00</t>
  </si>
  <si>
    <t>08.03.2023 14:07:25</t>
  </si>
  <si>
    <t>KALEMOĞLU FINDIKOĞLU TR-1 45-75-M00306_A_91299866_91299866</t>
  </si>
  <si>
    <t>08.03.2023 10:23:47</t>
  </si>
  <si>
    <t>08.03.2023 14:30:57</t>
  </si>
  <si>
    <t>08.03.2023 10:30:43</t>
  </si>
  <si>
    <t>08.03.2023 11:01:06</t>
  </si>
  <si>
    <t>SARUHANLI TR-6 45-80-M00006_43056142_56386137_56386137</t>
  </si>
  <si>
    <t>08.03.2023 10:35:21</t>
  </si>
  <si>
    <t>08.03.2023 11:39:10</t>
  </si>
  <si>
    <t>TR-55 35-26-M00055_ÇAYBAŞI YOLU M01_83027122</t>
  </si>
  <si>
    <t>08.03.2023 10:26:14</t>
  </si>
  <si>
    <t>08.03.2023 13:17:40</t>
  </si>
  <si>
    <t>M-2561 35-02-M02561_35-02-M02561_75311804</t>
  </si>
  <si>
    <t>08.03.2023 12:15:17</t>
  </si>
  <si>
    <t>ALOSBİ TM 35-17-A00006_HatBaşıAyırıcı_65356291 M05_65356291</t>
  </si>
  <si>
    <t>08.03.2023 11:04:37</t>
  </si>
  <si>
    <t>08.03.2023 12:57:36</t>
  </si>
  <si>
    <t>GÜLBAHÇE TR-4 35-19-L00144_956672905_956672905</t>
  </si>
  <si>
    <t>08.03.2023 11:05:04</t>
  </si>
  <si>
    <t>08.03.2023 14:00:44</t>
  </si>
  <si>
    <t>HACI HALİLLER DM 45-71-M00065_MANİSA-2 M08_72237340</t>
  </si>
  <si>
    <t>08.03.2023 11:13:15</t>
  </si>
  <si>
    <t>08.03.2023 15:47:40</t>
  </si>
  <si>
    <t>TR-2/52 45-83-L00052_TR-2/58 GÜLLÜPINAR L04_2083506</t>
  </si>
  <si>
    <t>08.03.2023 11:26:44</t>
  </si>
  <si>
    <t>08.03.2023 14:58:01</t>
  </si>
  <si>
    <t>08.03.2023 11:31:31</t>
  </si>
  <si>
    <t>08.03.2023 12:14:42</t>
  </si>
  <si>
    <t>TIRAZLAR TR-1 45-79-M00076_45-79-M00076_2367051</t>
  </si>
  <si>
    <t>08.03.2023 11:35:07</t>
  </si>
  <si>
    <t>08.03.2023 12:58:12</t>
  </si>
  <si>
    <t>M-2902 35-02-M02902_910176477_910176477</t>
  </si>
  <si>
    <t>08.03.2023 11:39:29</t>
  </si>
  <si>
    <t>08.03.2023 16:49:12</t>
  </si>
  <si>
    <t>TR-2/62 45-83-L00062_TR-63 L01_2082861</t>
  </si>
  <si>
    <t>08.03.2023 11:29:47</t>
  </si>
  <si>
    <t>08.03.2023 15:09:03</t>
  </si>
  <si>
    <t>K-4042 35-02-K04042_B_56374548_56374548</t>
  </si>
  <si>
    <t>08.03.2023 11:45:27</t>
  </si>
  <si>
    <t>08.03.2023 13:08:27</t>
  </si>
  <si>
    <t>K-3169 35-04-K03169_35-04-K03169_2373952</t>
  </si>
  <si>
    <t>08.03.2023 11:41:09</t>
  </si>
  <si>
    <t>08.03.2023 12:04:58</t>
  </si>
  <si>
    <t>HÜSEYİN ALTINTAŞ-SELİM TÜRKER ÖZEL TR 35-13-L00263Ö_DIREK TIPI TRAFO HUCRESI H01_2039051</t>
  </si>
  <si>
    <t>08.03.2023 11:54:12</t>
  </si>
  <si>
    <t>08.03.2023 13:02:08</t>
  </si>
  <si>
    <t>08.03.2023 11:48:17</t>
  </si>
  <si>
    <t>08.03.2023 12:35:09</t>
  </si>
  <si>
    <t>M-3090 35-09-M03090_97725782_97725782</t>
  </si>
  <si>
    <t>08.03.2023 12:04:38</t>
  </si>
  <si>
    <t>08.03.2023 12:53:33</t>
  </si>
  <si>
    <t>K-753 35-04-K00753_35-04-K00753_2373955</t>
  </si>
  <si>
    <t>08.03.2023 12:09:55</t>
  </si>
  <si>
    <t>08.03.2023 12:44:08</t>
  </si>
  <si>
    <t>UZUNKÖY TR-2 35-31-L00143_A_91201114_91201114</t>
  </si>
  <si>
    <t>08.03.2023 12:16:04</t>
  </si>
  <si>
    <t>08.03.2023 15:43:30</t>
  </si>
  <si>
    <t>08.03.2023 12:20:37</t>
  </si>
  <si>
    <t>08.03.2023 15:52:00</t>
  </si>
  <si>
    <t>MENEMEN TR-68 35-28-L00068_A C1_5906691</t>
  </si>
  <si>
    <t>08.03.2023 12:35:04</t>
  </si>
  <si>
    <t>08.03.2023 13:47:24</t>
  </si>
  <si>
    <t>KARGIN KÖK 45-71-M00095_KARGIN GİRİŞ M08_2076279</t>
  </si>
  <si>
    <t>08.03.2023 12:36:27</t>
  </si>
  <si>
    <t>08.03.2023 12:37:07</t>
  </si>
  <si>
    <t>08.03.2023 12:33:01</t>
  </si>
  <si>
    <t>08.03.2023 16:49:29</t>
  </si>
  <si>
    <t>IŞIKLAR KÖK 45-73-M00467_HatBaşıAyırıcı_53136550 M07_53136550</t>
  </si>
  <si>
    <t>08.03.2023 12:32:19</t>
  </si>
  <si>
    <t>08.03.2023 15:56:16</t>
  </si>
  <si>
    <t>KOCAÖMERLİ TR-1 35-24-M00074_955219194_955219194</t>
  </si>
  <si>
    <t>08.03.2023 12:44:27</t>
  </si>
  <si>
    <t>08.03.2023 13:48:51</t>
  </si>
  <si>
    <t>HACI HALİLLER DM 45-71-M00065_HACIHALİLLER M04_72237341</t>
  </si>
  <si>
    <t>08.03.2023 11:08:58</t>
  </si>
  <si>
    <t>08.03.2023 15:46:27</t>
  </si>
  <si>
    <t>08.03.2023 13:01:03</t>
  </si>
  <si>
    <t>08.03.2023 13:09:23</t>
  </si>
  <si>
    <t>MEDAR TR-6 45-72-L00276_956529917_956529917</t>
  </si>
  <si>
    <t>08.03.2023 12:46:36</t>
  </si>
  <si>
    <t>08.03.2023 14:44:24</t>
  </si>
  <si>
    <t>KARAPINAR İM 45-78-A00002_HatBaşıAyırıcı_53140468 M02_53140468</t>
  </si>
  <si>
    <t>08.03.2023 12:58:44</t>
  </si>
  <si>
    <t>08.03.2023 15:20:23</t>
  </si>
  <si>
    <t>M-2826 35-02-M02826_99773210_99773210</t>
  </si>
  <si>
    <t>08.03.2023 12:44:25</t>
  </si>
  <si>
    <t>08.03.2023 14:54:21</t>
  </si>
  <si>
    <t>KÜÇÜK AVULCUK TR-1 35-15-L00715_950376533_950376533</t>
  </si>
  <si>
    <t>08.03.2023 13:06:27</t>
  </si>
  <si>
    <t>08.03.2023 17:48:03</t>
  </si>
  <si>
    <t>K-4042 35-02-K04042_35-02-K04042_2366287</t>
  </si>
  <si>
    <t>08.03.2023 14:38:47</t>
  </si>
  <si>
    <t>08.03.2023 13:10:31</t>
  </si>
  <si>
    <t>08.03.2023 14:24:57</t>
  </si>
  <si>
    <t>K-1507 35-03-K01507_35-03-K01507_2359179</t>
  </si>
  <si>
    <t>08.03.2023 12:50:47</t>
  </si>
  <si>
    <t>08.03.2023 16:04:17</t>
  </si>
  <si>
    <t>K-1293 35-04-K01293_TRAFO K03_2315080</t>
  </si>
  <si>
    <t>08.03.2023 13:09:57</t>
  </si>
  <si>
    <t>08.03.2023 14:05:59</t>
  </si>
  <si>
    <t>SARNIÇ KÜÇÜKALAN TR-1 45-72-L00262_B_56390130_56390130</t>
  </si>
  <si>
    <t>08.03.2023 15:09:12</t>
  </si>
  <si>
    <t>K-3620 35-01-K03620_98805359_98805359</t>
  </si>
  <si>
    <t>08.03.2023 13:11:40</t>
  </si>
  <si>
    <t>08.03.2023 16:13:39</t>
  </si>
  <si>
    <t>K-139 35-01-K00139_35-01-K00139_2360242</t>
  </si>
  <si>
    <t>08.03.2023 13:27:38</t>
  </si>
  <si>
    <t>08.03.2023 14:44:38</t>
  </si>
  <si>
    <t>K-845 35-01-K00845_A_56370070_56370070</t>
  </si>
  <si>
    <t>08.03.2023 13:43:26</t>
  </si>
  <si>
    <t>08.03.2023 16:43:13</t>
  </si>
  <si>
    <t>M-3198 (YATIRIM REZERVE) 35-01-M03198_A_56380151_56380151</t>
  </si>
  <si>
    <t>08.03.2023 13:45:20</t>
  </si>
  <si>
    <t>08.03.2023 16:45:54</t>
  </si>
  <si>
    <t>08.03.2023 13:54:33</t>
  </si>
  <si>
    <t>08.03.2023 14:10:59</t>
  </si>
  <si>
    <t>GÜLBAHÇE TR-4 35-19-L00144_35-19-L00144_2350399</t>
  </si>
  <si>
    <t>08.03.2023 14:44:32</t>
  </si>
  <si>
    <t>GÖÇBEYLİ TR-3 35-16-M00018_35-16-M00018_2347112</t>
  </si>
  <si>
    <t>08.03.2023 13:59:07</t>
  </si>
  <si>
    <t>08.03.2023 14:34:54</t>
  </si>
  <si>
    <t>08.03.2023 14:03:21</t>
  </si>
  <si>
    <t>08.03.2023 14:42:37</t>
  </si>
  <si>
    <t>DAZYURT TR-1 45-71-M01738_953192836_953192836</t>
  </si>
  <si>
    <t>08.03.2023 14:00:59</t>
  </si>
  <si>
    <t>08.03.2023 17:46:48</t>
  </si>
  <si>
    <t>YAHŞELLİ TR-4 35-28-M00194_C_91376116_91376116</t>
  </si>
  <si>
    <t>08.03.2023 14:26:04</t>
  </si>
  <si>
    <t>08.03.2023 15:13:05</t>
  </si>
  <si>
    <t>L-56 HUZURKENT 35-14-L00056_956640218_956640218</t>
  </si>
  <si>
    <t>08.03.2023 14:24:34</t>
  </si>
  <si>
    <t>08.03.2023 18:04:19</t>
  </si>
  <si>
    <t>CEVİZALAN TR-1 35-15-L01021_35-15-L01021_2365055</t>
  </si>
  <si>
    <t>08.03.2023 14:27:52</t>
  </si>
  <si>
    <t>08.03.2023 15:49:35</t>
  </si>
  <si>
    <t>K-3513 35-02-K03513_913278492_913278492</t>
  </si>
  <si>
    <t>08.03.2023 14:29:09</t>
  </si>
  <si>
    <t>08.03.2023 16:59:27</t>
  </si>
  <si>
    <t>MENEMEN TR-25 35-28-L00025_A_56365402_56365402</t>
  </si>
  <si>
    <t>08.03.2023 14:41:50</t>
  </si>
  <si>
    <t>08.03.2023 15:42:49</t>
  </si>
  <si>
    <t>08.03.2023 15:10:41</t>
  </si>
  <si>
    <t>08.03.2023 15:55:51</t>
  </si>
  <si>
    <t>M-223 35-14-M00223_D D1_5841769</t>
  </si>
  <si>
    <t>08.03.2023 15:10:19</t>
  </si>
  <si>
    <t>08.03.2023 17:32:49</t>
  </si>
  <si>
    <t>DM-11/02 45-71-M02414_953187889_953187889</t>
  </si>
  <si>
    <t>08.03.2023 15:14:22</t>
  </si>
  <si>
    <t>08.03.2023 17:25:00</t>
  </si>
  <si>
    <t>YENİ FOÇA TR-30 35-23-M00030_B B01_83714052</t>
  </si>
  <si>
    <t>08.03.2023 15:20:03</t>
  </si>
  <si>
    <t>08.03.2023 18:00:32</t>
  </si>
  <si>
    <t>MARANGOZLAR SİTESİ TR-1 35-28-M00649_ÖVÜN GIDA M02_66499986</t>
  </si>
  <si>
    <t>08.03.2023 15:24:36</t>
  </si>
  <si>
    <t>08.03.2023 17:36:22</t>
  </si>
  <si>
    <t>DERBENT TM 45-83-A00003_HALİLBEYLİ-2 (BAĞYURDU) M25_2314193</t>
  </si>
  <si>
    <t>08.03.2023 15:26:04</t>
  </si>
  <si>
    <t>08.03.2023 17:59:10</t>
  </si>
  <si>
    <t>K-1231 35-03-K01231_A A1b_5807914</t>
  </si>
  <si>
    <t>08.03.2023 15:31:24</t>
  </si>
  <si>
    <t>08.03.2023 16:38:50</t>
  </si>
  <si>
    <t>M-1000 35-03-M01000_A_56354307_56354307</t>
  </si>
  <si>
    <t>08.03.2023 15:33:59</t>
  </si>
  <si>
    <t>08.03.2023 19:25:22</t>
  </si>
  <si>
    <t>ABDURRAHMA KUNDAKÇI SLM GRB TR 35-27-M00680_99089530_99089530</t>
  </si>
  <si>
    <t>08.03.2023 15:51:09</t>
  </si>
  <si>
    <t>08.03.2023 18:38:12</t>
  </si>
  <si>
    <t>IŞIKLAR KÖK 45-73-M00467_IŞIKLAR SULAMA M07_83813234</t>
  </si>
  <si>
    <t>08.03.2023 17:03:01</t>
  </si>
  <si>
    <t>YUKARI AVDAN TR-1 45-82-M00241_B_56403481_56403481</t>
  </si>
  <si>
    <t>08.03.2023 16:08:14</t>
  </si>
  <si>
    <t>08.03.2023 17:54:23</t>
  </si>
  <si>
    <t>KARABURUN TR-5 35-21-L00021_A_90961221_90961221</t>
  </si>
  <si>
    <t>08.03.2023 16:04:06</t>
  </si>
  <si>
    <t>08.03.2023 17:19:01</t>
  </si>
  <si>
    <t>YENİÇİFTLİK KÖK 35-20-L00373_HASKÖY L03_92839178</t>
  </si>
  <si>
    <t>08.03.2023 16:11:26</t>
  </si>
  <si>
    <t>08.03.2023 18:53:45</t>
  </si>
  <si>
    <t>YOLÜSTÜ İM 35-15-A00002_BİRGİ-2 L11_2076434</t>
  </si>
  <si>
    <t>08.03.2023 16:18:07</t>
  </si>
  <si>
    <t>08.03.2023 16:54:27</t>
  </si>
  <si>
    <t>L-309 35-18-L00309_950447308_950447308</t>
  </si>
  <si>
    <t>08.03.2023 16:00:33</t>
  </si>
  <si>
    <t>08.03.2023 17:55:26</t>
  </si>
  <si>
    <t>BAŞARAN TR-5 35-31-L00074_47942904_56370469_56370469</t>
  </si>
  <si>
    <t>08.03.2023 16:25:19</t>
  </si>
  <si>
    <t>08.03.2023 19:19:36</t>
  </si>
  <si>
    <t>DELEMENLER KÖK 45-73-M00490_HatBaşıAyırıcı_53136046 M03_53136046</t>
  </si>
  <si>
    <t>08.03.2023 16:19:08</t>
  </si>
  <si>
    <t>08.03.2023 18:24:00</t>
  </si>
  <si>
    <t>K-3747 35-07-K03747_B_56382389_56382389</t>
  </si>
  <si>
    <t>08.03.2023 16:55:10</t>
  </si>
  <si>
    <t>M-1031 35-04-M01031_98968388_98968388</t>
  </si>
  <si>
    <t>08.03.2023 16:32:17</t>
  </si>
  <si>
    <t>08.03.2023 19:10:50</t>
  </si>
  <si>
    <t>ALAÇATI TM 35-18-A00005_HatBaşıAyırıcı_53138281 M09_53138281</t>
  </si>
  <si>
    <t>08.03.2023 16:36:31</t>
  </si>
  <si>
    <t>08.03.2023 19:08:26</t>
  </si>
  <si>
    <t>08.03.2023 17:45:47</t>
  </si>
  <si>
    <t>M-1283 35-02-M01283_910181394_910181394</t>
  </si>
  <si>
    <t>08.03.2023 16:40:26</t>
  </si>
  <si>
    <t>08.03.2023 17:33:35</t>
  </si>
  <si>
    <t>K-4628 35-04-K04628_D_56380628_56380628</t>
  </si>
  <si>
    <t>08.03.2023 16:55:47</t>
  </si>
  <si>
    <t>08.03.2023 19:08:47</t>
  </si>
  <si>
    <t>ALTINOLUK TR-10 35-31-L00416_A_56405099_56405099</t>
  </si>
  <si>
    <t>08.03.2023 16:56:38</t>
  </si>
  <si>
    <t>08.03.2023 22:09:04</t>
  </si>
  <si>
    <t>08.03.2023 17:03:04</t>
  </si>
  <si>
    <t>08.03.2023 23:21:38</t>
  </si>
  <si>
    <t>YENİ ŞAKRAN TR-12 35-17-M00212__56355757_56355757</t>
  </si>
  <si>
    <t>08.03.2023 17:10:54</t>
  </si>
  <si>
    <t>08.03.2023 18:04:44</t>
  </si>
  <si>
    <t>TR-15 35-15-M00015_35-15-M00015_67047613</t>
  </si>
  <si>
    <t>08.03.2023 17:17:17</t>
  </si>
  <si>
    <t>08.03.2023 17:44:39</t>
  </si>
  <si>
    <t>ERGENEKON TR-4 45-83-L00141_KETENCİ SİTESİ L03_61235088</t>
  </si>
  <si>
    <t>08.03.2023 18:02:43</t>
  </si>
  <si>
    <t>MORDOĞAN TR-28 35-21-L00156_953364803_953364803</t>
  </si>
  <si>
    <t>08.03.2023 17:24:12</t>
  </si>
  <si>
    <t>08.03.2023 19:35:53</t>
  </si>
  <si>
    <t>TR-61 35-26-M00061_956613687_956613687</t>
  </si>
  <si>
    <t>08.03.2023 17:26:52</t>
  </si>
  <si>
    <t>08.03.2023 18:10:30</t>
  </si>
  <si>
    <t>M-211 (DM-3/TR-6) 35-14-M00211_949430758_949430758</t>
  </si>
  <si>
    <t>08.03.2023 17:30:56</t>
  </si>
  <si>
    <t>08.03.2023 17:55:12</t>
  </si>
  <si>
    <t>AHMETLER TR-1 45-74-M00240_945583776_945583776</t>
  </si>
  <si>
    <t>08.03.2023 17:30:42</t>
  </si>
  <si>
    <t>08.03.2023 19:55:27</t>
  </si>
  <si>
    <t>K-3592 35-01-K03592_912173889_912173889</t>
  </si>
  <si>
    <t>08.03.2023 17:31:11</t>
  </si>
  <si>
    <t>08.03.2023 19:08:41</t>
  </si>
  <si>
    <t>TR-337 35-19-L00371__81706753_81706753</t>
  </si>
  <si>
    <t>08.03.2023 17:42:17</t>
  </si>
  <si>
    <t>08.03.2023 18:05:05</t>
  </si>
  <si>
    <t>M-2913 35-01-M02913_A_56374605_56374605</t>
  </si>
  <si>
    <t>08.03.2023 17:30:50</t>
  </si>
  <si>
    <t>08.03.2023 18:59:22</t>
  </si>
  <si>
    <t>KUŞÇULAR TR-9 35-19-M00221_956699936_956699936</t>
  </si>
  <si>
    <t>08.03.2023 17:43:09</t>
  </si>
  <si>
    <t>08.03.2023 18:51:45</t>
  </si>
  <si>
    <t>K-2413 35-07-K02413_B_56380140_56380140</t>
  </si>
  <si>
    <t>08.03.2023 17:48:34</t>
  </si>
  <si>
    <t>08.03.2023 18:08:39</t>
  </si>
  <si>
    <t>KÜÇÜK AVULCUK TR-1 35-15-L00715_35-15-L00715_2364960</t>
  </si>
  <si>
    <t>08.03.2023 19:19:51</t>
  </si>
  <si>
    <t>08.03.2023 17:49:09</t>
  </si>
  <si>
    <t>08.03.2023 18:57:00</t>
  </si>
  <si>
    <t>08.03.2023 17:50:34</t>
  </si>
  <si>
    <t>08.03.2023 19:56:34</t>
  </si>
  <si>
    <t>İRFAN KARDEŞLER TARIMSAL SULAMA 35-29-M00137_35-29-M00137_2347293</t>
  </si>
  <si>
    <t>08.03.2023 18:02:22</t>
  </si>
  <si>
    <t>08.03.2023 18:36:47</t>
  </si>
  <si>
    <t>SAİP KÖYÜ TR-1 35-21-L00102_B_56389466_56389466</t>
  </si>
  <si>
    <t>08.03.2023 18:06:12</t>
  </si>
  <si>
    <t>08.03.2023 21:16:35</t>
  </si>
  <si>
    <t>08.03.2023 18:14:56</t>
  </si>
  <si>
    <t>08.03.2023 20:20:15</t>
  </si>
  <si>
    <t>TR-1-5/9 35-20-L00053_35-20-L00053_2355329</t>
  </si>
  <si>
    <t>08.03.2023 18:22:36</t>
  </si>
  <si>
    <t>08.03.2023 18:45:03</t>
  </si>
  <si>
    <t>08.03.2023 18:28:59</t>
  </si>
  <si>
    <t>08.03.2023 19:07:02</t>
  </si>
  <si>
    <t>K-259 35-02-K00259_99658451_99658451</t>
  </si>
  <si>
    <t>08.03.2023 18:29:55</t>
  </si>
  <si>
    <t>08.03.2023 19:34:36</t>
  </si>
  <si>
    <t>ÇAPAKLI KÖK 45-78-M01161_HatBaşıAyırıcı_53138942 M07_53138942</t>
  </si>
  <si>
    <t>08.03.2023 18:28:33</t>
  </si>
  <si>
    <t>08.03.2023 19:09:15</t>
  </si>
  <si>
    <t>K-3638 35-08-K03638_D d1b_5785294</t>
  </si>
  <si>
    <t>08.03.2023 18:37:28</t>
  </si>
  <si>
    <t>08.03.2023 20:01:31</t>
  </si>
  <si>
    <t>M-1537 35-01-M01537_913725853_913725853</t>
  </si>
  <si>
    <t>08.03.2023 18:35:01</t>
  </si>
  <si>
    <t>08.03.2023 20:06:06</t>
  </si>
  <si>
    <t>YAHŞELLİ TR-4 35-28-M00194_C_56357467_56357467</t>
  </si>
  <si>
    <t>08.03.2023 18:45:04</t>
  </si>
  <si>
    <t>08.03.2023 22:14:16</t>
  </si>
  <si>
    <t>08.03.2023 19:25:33</t>
  </si>
  <si>
    <t>BALIKLIOVA TR-5 35-19-L00374_B_81735155_81735155</t>
  </si>
  <si>
    <t>08.03.2023 19:15:20</t>
  </si>
  <si>
    <t>08.03.2023 19:35:06</t>
  </si>
  <si>
    <t>M-1000 35-03-M01000_35-03-M01000_41972822</t>
  </si>
  <si>
    <t>08.03.2023 20:46:52</t>
  </si>
  <si>
    <t>M-2913 35-01-M02913_913457758_913457758</t>
  </si>
  <si>
    <t>08.03.2023 19:25:20</t>
  </si>
  <si>
    <t>09.03.2023 02:01:45</t>
  </si>
  <si>
    <t>YENİFOÇA TR-48 35-23-M00048_950425408_950425408</t>
  </si>
  <si>
    <t>08.03.2023 19:35:02</t>
  </si>
  <si>
    <t>08.03.2023 23:02:37</t>
  </si>
  <si>
    <t>DM-2/38-1 ÜÇPINARLAR 35-26-M00850_956627013_956627013</t>
  </si>
  <si>
    <t>08.03.2023 19:49:41</t>
  </si>
  <si>
    <t>08.03.2023 20:16:42</t>
  </si>
  <si>
    <t>K-3278 35-01-K03278_D D1_5861454</t>
  </si>
  <si>
    <t>08.03.2023 19:55:43</t>
  </si>
  <si>
    <t>08.03.2023 20:38:40</t>
  </si>
  <si>
    <t>M-2769 35-02-M02769_99358032_99358032</t>
  </si>
  <si>
    <t>08.03.2023 19:37:34</t>
  </si>
  <si>
    <t>08.03.2023 21:08:35</t>
  </si>
  <si>
    <t>BAHÇELİ KÖK-5 35-30-M00232_TR-9 M05_72078251</t>
  </si>
  <si>
    <t>08.03.2023 19:54:48</t>
  </si>
  <si>
    <t>08.03.2023 22:09:44</t>
  </si>
  <si>
    <t>08.03.2023 19:55:48</t>
  </si>
  <si>
    <t>08.03.2023 21:18:18</t>
  </si>
  <si>
    <t>TR-60 ADAYOLU 35-19-L00060_956684215_956684215</t>
  </si>
  <si>
    <t>08.03.2023 19:57:47</t>
  </si>
  <si>
    <t>08.03.2023 21:49:23</t>
  </si>
  <si>
    <t>ÇIRPI TR-1/3 35-20-M00003_955192158_955192158</t>
  </si>
  <si>
    <t>08.03.2023 19:56:04</t>
  </si>
  <si>
    <t>08.03.2023 21:51:03</t>
  </si>
  <si>
    <t>08.03.2023 20:06:29</t>
  </si>
  <si>
    <t>08.03.2023 21:12:04</t>
  </si>
  <si>
    <t>MENEMEN DM-6/TR-7 35-28-L00172_953384662_953384662</t>
  </si>
  <si>
    <t>08.03.2023 20:06:11</t>
  </si>
  <si>
    <t>08.03.2023 20:54:40</t>
  </si>
  <si>
    <t>M-331 35-02-M00331_35-02-M00331_2377156</t>
  </si>
  <si>
    <t>08.03.2023 20:09:05</t>
  </si>
  <si>
    <t>08.03.2023 20:25:03</t>
  </si>
  <si>
    <t>KAYMAKÇI TR-16 35-15-M00245_950395736_950395736</t>
  </si>
  <si>
    <t>08.03.2023 20:15:25</t>
  </si>
  <si>
    <t>08.03.2023 22:13:26</t>
  </si>
  <si>
    <t>08.03.2023 20:30:37</t>
  </si>
  <si>
    <t>08.03.2023 21:45:16</t>
  </si>
  <si>
    <t>K-273 35-01-K00273_911108100_911108100</t>
  </si>
  <si>
    <t>08.03.2023 21:03:01</t>
  </si>
  <si>
    <t>09.03.2023 01:24:08</t>
  </si>
  <si>
    <t>L-308 35-18-L00308_950447576_950447576</t>
  </si>
  <si>
    <t>08.03.2023 21:12:40</t>
  </si>
  <si>
    <t>08.03.2023 23:52:30</t>
  </si>
  <si>
    <t>TR-104 45-78-L00104_95001196379_95001196379</t>
  </si>
  <si>
    <t>08.03.2023 21:33:27</t>
  </si>
  <si>
    <t>08.03.2023 22:53:40</t>
  </si>
  <si>
    <t>K-1659 35-01-K01659_35-01-K01659_2352462</t>
  </si>
  <si>
    <t>08.03.2023 21:52:33</t>
  </si>
  <si>
    <t>08.03.2023 22:17:15</t>
  </si>
  <si>
    <t>FOÇA CEZA İNFAZ KURUMU KÖK 35-23-M00302_HatBaşıAyırıcı_88020610 M03_88020610</t>
  </si>
  <si>
    <t>08.03.2023 21:51:30</t>
  </si>
  <si>
    <t>09.03.2023 01:52:41</t>
  </si>
  <si>
    <t>BERGAMA İM-1 35-16-A00001_ŞEHİR-4 L16_2091608</t>
  </si>
  <si>
    <t>08.03.2023 22:09:19</t>
  </si>
  <si>
    <t>08.03.2023 22:14:35</t>
  </si>
  <si>
    <t>BAĞARASI TR-16 35-23-M00143_A_92270756_92270756</t>
  </si>
  <si>
    <t>08.03.2023 22:04:41</t>
  </si>
  <si>
    <t>09.03.2023 04:24:33</t>
  </si>
  <si>
    <t>TR-34 35-16-L00034_TR-35 L03_67582602</t>
  </si>
  <si>
    <t>08.03.2023 22:15:09</t>
  </si>
  <si>
    <t>09.03.2023 01:10:45</t>
  </si>
  <si>
    <t>MADEN KÖK 45-83-M00128_CAMBAZLI KÖK M04_47316730</t>
  </si>
  <si>
    <t>08.03.2023 22:48:50</t>
  </si>
  <si>
    <t>09.03.2023 01:31:19</t>
  </si>
  <si>
    <t>08.03.2023 23:29:42</t>
  </si>
  <si>
    <t>08.03.2023 23:47:24</t>
  </si>
  <si>
    <t>08.03.2023 23:31:21</t>
  </si>
  <si>
    <t>09.03.2023 01:13:00</t>
  </si>
  <si>
    <t>08.03.2023 23:46:21</t>
  </si>
  <si>
    <t>09.03.2023 04:55:31</t>
  </si>
  <si>
    <t>M-2614 35-03-M02614_910358052_910358052</t>
  </si>
  <si>
    <t>AG Box / Sdk Abone Çıkış Faz Sigorta Atığı</t>
  </si>
  <si>
    <t>09.03.2023 00:13:06</t>
  </si>
  <si>
    <t>09.03.2023 03:36:04</t>
  </si>
  <si>
    <t>09.03.2023 00:27:34</t>
  </si>
  <si>
    <t>09.03.2023 02:17:30</t>
  </si>
  <si>
    <t>DM-2/38-1 ÜÇPINARLAR 35-26-M00850_10720382 DM2/38/1-G1b_5913164</t>
  </si>
  <si>
    <t>09.03.2023 00:41:27</t>
  </si>
  <si>
    <t>09.03.2023 01:35:19</t>
  </si>
  <si>
    <t>M-2913 (YATIRIM REZERVE) 35-01-M02913_35-01-M02913_73633534</t>
  </si>
  <si>
    <t>09.03.2023 02:22:50</t>
  </si>
  <si>
    <t>09.03.2023 05:07:58</t>
  </si>
  <si>
    <t>09.03.2023 12:48:49</t>
  </si>
  <si>
    <t>KIRCALAR DM 35-16-M00261_KARALAR-KATRANCI ENH GRUBU M02_72041786</t>
  </si>
  <si>
    <t>09.03.2023 06:39:59</t>
  </si>
  <si>
    <t>09.03.2023 06:54:00</t>
  </si>
  <si>
    <t>DERBENT İM-DM 45-83-A00004_AKÇAPINAR L04_2097161</t>
  </si>
  <si>
    <t>09.03.2023 06:53:31</t>
  </si>
  <si>
    <t>09.03.2023 07:32:20</t>
  </si>
  <si>
    <t>L-308 35-18-L00308_950456745_950456745</t>
  </si>
  <si>
    <t>09.03.2023 07:37:28</t>
  </si>
  <si>
    <t>09.03.2023 11:02:02</t>
  </si>
  <si>
    <t>MORDOĞAN TR-41 35-21-L00164_A_56379220_56379220</t>
  </si>
  <si>
    <t>09.03.2023 07:53:54</t>
  </si>
  <si>
    <t>09.03.2023 10:54:34</t>
  </si>
  <si>
    <t>DİBEKÇİ TR-3 35-29-L00330_C_56393683_56393683</t>
  </si>
  <si>
    <t>09.03.2023 08:02:18</t>
  </si>
  <si>
    <t>09.03.2023 09:42:46</t>
  </si>
  <si>
    <t>09.03.2023 08:19:07</t>
  </si>
  <si>
    <t>09.03.2023 08:35:27</t>
  </si>
  <si>
    <t>AKGEDİK KÖK-1 45-71-M00162_DERE MADENCİLİK M07_56219281</t>
  </si>
  <si>
    <t>09.03.2023 08:18:59</t>
  </si>
  <si>
    <t>09.03.2023 11:05:38</t>
  </si>
  <si>
    <t>YARBASAN KÖK 45-74-M00119_ELEK M04_72246662</t>
  </si>
  <si>
    <t>09.03.2023 08:29:26</t>
  </si>
  <si>
    <t>09.03.2023 08:32:46</t>
  </si>
  <si>
    <t>TIRAZLI KÖK 45-79-M00079_BAHARLAR M06_72036244</t>
  </si>
  <si>
    <t>09.03.2023 08:36:56</t>
  </si>
  <si>
    <t>09.03.2023 08:37:56</t>
  </si>
  <si>
    <t>09.03.2023 08:38:05</t>
  </si>
  <si>
    <t>09.03.2023 10:20:59</t>
  </si>
  <si>
    <t>K-510 35-01-K00510_910608037_910608037</t>
  </si>
  <si>
    <t>09.03.2023 08:40:55</t>
  </si>
  <si>
    <t>09.03.2023 09:22:11</t>
  </si>
  <si>
    <t>09.03.2023 08:44:56</t>
  </si>
  <si>
    <t>09.03.2023 09:34:34</t>
  </si>
  <si>
    <t>M-2304 35-02-M02304_35-02-M02304_2360220</t>
  </si>
  <si>
    <t>09.03.2023 08:48:05</t>
  </si>
  <si>
    <t>09.03.2023 12:02:39</t>
  </si>
  <si>
    <t>M-442 35-02-M00442_HatBaşıAyırıcı_53137594 M04_53137594</t>
  </si>
  <si>
    <t>09.03.2023 08:38:02</t>
  </si>
  <si>
    <t>09.03.2023 10:26:37</t>
  </si>
  <si>
    <t>KARGIN KÖK 45-71-M00095_ESKİ KARAOĞLANLI (BAYIRLAR PETROL) M02_2321773</t>
  </si>
  <si>
    <t>09.03.2023 08:58:58</t>
  </si>
  <si>
    <t>09.03.2023 10:04:02</t>
  </si>
  <si>
    <t>TR-159 35-15-M00159_35-15-M00159_66889615</t>
  </si>
  <si>
    <t>09.03.2023 08:58:47</t>
  </si>
  <si>
    <t>09.03.2023 16:43:34</t>
  </si>
  <si>
    <t>K-4198 35-02-K04198_TRAFO K01_2071500</t>
  </si>
  <si>
    <t>09.03.2023 09:01:36</t>
  </si>
  <si>
    <t>09.03.2023 18:07:00</t>
  </si>
  <si>
    <t>09.03.2023 09:04:17</t>
  </si>
  <si>
    <t>09.03.2023 09:42:45</t>
  </si>
  <si>
    <t>BAĞARASI TR-13 35-23-M00360_C_79385545_79385545</t>
  </si>
  <si>
    <t>09.03.2023 09:09:15</t>
  </si>
  <si>
    <t>09.03.2023 09:48:53</t>
  </si>
  <si>
    <t>K-1848 35-03-K01848_35-03-K01848_42297210</t>
  </si>
  <si>
    <t>09.03.2023 09:01:03</t>
  </si>
  <si>
    <t>09.03.2023 12:18:17</t>
  </si>
  <si>
    <t>POYRACIK TR-6 35-24-L00223_B_60982610_60982610</t>
  </si>
  <si>
    <t>09.03.2023 08:53:34</t>
  </si>
  <si>
    <t>09.03.2023 10:09:22</t>
  </si>
  <si>
    <t>L-335 35-18-L00335_L-512 L-513 L02_61233854</t>
  </si>
  <si>
    <t>09.03.2023 09:09:44</t>
  </si>
  <si>
    <t>09.03.2023 14:19:35</t>
  </si>
  <si>
    <t>09.03.2023 09:10:40</t>
  </si>
  <si>
    <t>09.03.2023 16:03:25</t>
  </si>
  <si>
    <t>09.03.2023 09:12:10</t>
  </si>
  <si>
    <t>09.03.2023 10:50:13</t>
  </si>
  <si>
    <t>09.03.2023 08:45:41</t>
  </si>
  <si>
    <t>09.03.2023 10:28:56</t>
  </si>
  <si>
    <t>K-4136 35-07-K04136_35-07-K04136_2350908</t>
  </si>
  <si>
    <t>09.03.2023 09:15:06</t>
  </si>
  <si>
    <t>09.03.2023 09:35:12</t>
  </si>
  <si>
    <t>09.03.2023 09:12:06</t>
  </si>
  <si>
    <t>09.03.2023 10:25:44</t>
  </si>
  <si>
    <t>URGANLI TR-1 KÖK 45-83-M00129_TR-2 M05_2098466</t>
  </si>
  <si>
    <t>09.03.2023 09:09:55</t>
  </si>
  <si>
    <t>09.03.2023 11:56:53</t>
  </si>
  <si>
    <t>SELÇUK İM/DM 35-13-A00004_ZEYTİNKÖY L12_65986055</t>
  </si>
  <si>
    <t>09.03.2023 09:06:42</t>
  </si>
  <si>
    <t>09.03.2023 15:17:01</t>
  </si>
  <si>
    <t>HACIHALİLLER TR-4 45-71-M01783_953189676_953189676</t>
  </si>
  <si>
    <t>09.03.2023 09:16:14</t>
  </si>
  <si>
    <t>09.03.2023 12:38:38</t>
  </si>
  <si>
    <t>M-1229 35-01-M01229_M-1224 M01_2045425</t>
  </si>
  <si>
    <t>09.03.2023 09:01:20</t>
  </si>
  <si>
    <t>09.03.2023 14:50:54</t>
  </si>
  <si>
    <t>URGANLI TR-1 KÖK 45-83-M00129_TR-5 M04_2331303</t>
  </si>
  <si>
    <t>09.03.2023 09:15:56</t>
  </si>
  <si>
    <t>09.03.2023 11:54:46</t>
  </si>
  <si>
    <t>TR-61 35-19-L00061_B_91185822_91185822</t>
  </si>
  <si>
    <t>09.03.2023 09:18:24</t>
  </si>
  <si>
    <t>09.03.2023 17:04:04</t>
  </si>
  <si>
    <t>SARUHANLI TR-6/B 45-80-M03001_956558419_956558419</t>
  </si>
  <si>
    <t>09.03.2023 09:16:49</t>
  </si>
  <si>
    <t>09.03.2023 11:10:05</t>
  </si>
  <si>
    <t>K-3295 35-10-K03295_35-10-K03295_47743387</t>
  </si>
  <si>
    <t>09.03.2023 09:10:58</t>
  </si>
  <si>
    <t>09.03.2023 15:36:44</t>
  </si>
  <si>
    <t>TR-96 45-78-L00096_45-78-L00096_2357277</t>
  </si>
  <si>
    <t>09.03.2023 09:30:56</t>
  </si>
  <si>
    <t>09.03.2023 10:32:59</t>
  </si>
  <si>
    <t>L-309 35-18-L00309_950458821_950458821</t>
  </si>
  <si>
    <t>09.03.2023 09:25:41</t>
  </si>
  <si>
    <t>09.03.2023 11:18:26</t>
  </si>
  <si>
    <t>SELÇUK İM/DM 35-13-A00004_PAMUCAK L06_65986075</t>
  </si>
  <si>
    <t>09.03.2023 09:11:56</t>
  </si>
  <si>
    <t>09.03.2023 15:06:56</t>
  </si>
  <si>
    <t>M-246 35-02-M00246_A_56382183_56382183</t>
  </si>
  <si>
    <t>09.03.2023 09:29:25</t>
  </si>
  <si>
    <t>09.03.2023 10:54:28</t>
  </si>
  <si>
    <t>09.03.2023 09:35:16</t>
  </si>
  <si>
    <t>09.03.2023 10:13:35</t>
  </si>
  <si>
    <t>09.03.2023 09:36:22</t>
  </si>
  <si>
    <t>09.03.2023 15:25:26</t>
  </si>
  <si>
    <t>URGANLI TR-7 45-83-M00550_TR-4 M03_72145673</t>
  </si>
  <si>
    <t>09.03.2023 09:32:27</t>
  </si>
  <si>
    <t>09.03.2023 11:57:29</t>
  </si>
  <si>
    <t>TR-32 35-13-L00032_946425997_946425997</t>
  </si>
  <si>
    <t>09.03.2023 09:31:22</t>
  </si>
  <si>
    <t>09.03.2023 10:58:56</t>
  </si>
  <si>
    <t>09.03.2023 09:25:06</t>
  </si>
  <si>
    <t>09.03.2023 14:49:59</t>
  </si>
  <si>
    <t>SELÇUK İM/DM 35-13-A00004_OTELLER M03_65986047</t>
  </si>
  <si>
    <t>09.03.2023 09:35:25</t>
  </si>
  <si>
    <t>09.03.2023 11:26:16</t>
  </si>
  <si>
    <t>09.03.2023 09:38:57</t>
  </si>
  <si>
    <t>09.03.2023 19:11:13</t>
  </si>
  <si>
    <t>ULUCAK DM 35-27-M00792_EĞRİDERE-2 M18_2310302</t>
  </si>
  <si>
    <t>09.03.2023 09:41:23</t>
  </si>
  <si>
    <t>09.03.2023 14:51:38</t>
  </si>
  <si>
    <t>09.03.2023 09:47:03</t>
  </si>
  <si>
    <t>09.03.2023 13:18:28</t>
  </si>
  <si>
    <t>M-3070(YATIRIM REZERVE) 35-01-M03070_911978159_911978159</t>
  </si>
  <si>
    <t>09.03.2023 09:43:56</t>
  </si>
  <si>
    <t>09.03.2023 11:08:30</t>
  </si>
  <si>
    <t>İĞDECİK TR-4 45-71-M00085_953203686_953203686</t>
  </si>
  <si>
    <t>09.03.2023 09:47:19</t>
  </si>
  <si>
    <t>09.03.2023 11:13:58</t>
  </si>
  <si>
    <t>K-2621 35-02-K02621_35-02-K02621_2350543</t>
  </si>
  <si>
    <t>09.03.2023 09:49:15</t>
  </si>
  <si>
    <t>09.03.2023 11:39:45</t>
  </si>
  <si>
    <t>09.03.2023 09:48:40</t>
  </si>
  <si>
    <t>09.03.2023 10:44:02</t>
  </si>
  <si>
    <t>TR-63/1 35-26-M00119__56359100_56359100</t>
  </si>
  <si>
    <t>09.03.2023 09:43:00</t>
  </si>
  <si>
    <t>09.03.2023 16:29:00</t>
  </si>
  <si>
    <t>TR-61 35-26-M00061_35-26-M00061_65930725</t>
  </si>
  <si>
    <t>09.03.2023 09:46:59</t>
  </si>
  <si>
    <t>09.03.2023 15:37:32</t>
  </si>
  <si>
    <t>KIRCALAR DM 35-16-M00261_HatBaşıAyırıcı_53138983 M02_53138983</t>
  </si>
  <si>
    <t>09.03.2023 09:50:02</t>
  </si>
  <si>
    <t>09.03.2023 12:57:49</t>
  </si>
  <si>
    <t>DİBEKÇİ TR-3 35-29-L00330_35-29-L00330_2373798</t>
  </si>
  <si>
    <t>09.03.2023 11:40:33</t>
  </si>
  <si>
    <t>TR-1-5/8 (SABRİNİN KAHVE) 35-20-L00052_HACI ABDİ KABİN (TR-62) L02_66524764</t>
  </si>
  <si>
    <t>09.03.2023 09:48:46</t>
  </si>
  <si>
    <t>09.03.2023 18:08:17</t>
  </si>
  <si>
    <t>TR-262 ARKADİA SİTESİ 35-19-M00314_DAĞITIM TRAFOSU M03_72146352</t>
  </si>
  <si>
    <t>09.03.2023 09:32:04</t>
  </si>
  <si>
    <t>09.03.2023 11:12:37</t>
  </si>
  <si>
    <t>09.03.2023 10:00:16</t>
  </si>
  <si>
    <t>09.03.2023 16:46:00</t>
  </si>
  <si>
    <t>KAVAKLIDERE TR-12 45-73-M00145_TR-14 M05_2317559</t>
  </si>
  <si>
    <t>09.03.2023 09:32:18</t>
  </si>
  <si>
    <t>09.03.2023 10:37:19</t>
  </si>
  <si>
    <t>YAKACIK DM 35-20-M00103_PINARLI KÖK M06_83313002</t>
  </si>
  <si>
    <t>09.03.2023 10:01:46</t>
  </si>
  <si>
    <t>09.03.2023 10:28:24</t>
  </si>
  <si>
    <t>09.03.2023 10:04:38</t>
  </si>
  <si>
    <t>09.03.2023 11:39:22</t>
  </si>
  <si>
    <t>09.03.2023 10:00:11</t>
  </si>
  <si>
    <t>09.03.2023 18:55:39</t>
  </si>
  <si>
    <t>TR-34 35-13-M00052_TR-47 MERYEMANA L04_76785309</t>
  </si>
  <si>
    <t>09.03.2023 10:01:36</t>
  </si>
  <si>
    <t>09.03.2023 17:40:31</t>
  </si>
  <si>
    <t>KARAYENİCE TR-2 45-71-M01507_A_56395546_56395546</t>
  </si>
  <si>
    <t>09.03.2023 10:10:12</t>
  </si>
  <si>
    <t>09.03.2023 12:20:37</t>
  </si>
  <si>
    <t>09.03.2023 10:11:46</t>
  </si>
  <si>
    <t>09.03.2023 11:45:19</t>
  </si>
  <si>
    <t>SETÜSTÜ TR-2 45-83-M00134_TR-1/126 M02_2082206</t>
  </si>
  <si>
    <t>09.03.2023 10:05:50</t>
  </si>
  <si>
    <t>09.03.2023 12:45:16</t>
  </si>
  <si>
    <t>K-1168 35-01-K01168_910905375_910905375</t>
  </si>
  <si>
    <t>09.03.2023 10:11:01</t>
  </si>
  <si>
    <t>09.03.2023 17:04:36</t>
  </si>
  <si>
    <t>M-447 35-09-M00447_97867930_97867930</t>
  </si>
  <si>
    <t>09.03.2023 10:12:29</t>
  </si>
  <si>
    <t>09.03.2023 16:38:03</t>
  </si>
  <si>
    <t>09.03.2023 09:21:00</t>
  </si>
  <si>
    <t>09.03.2023 18:23:00</t>
  </si>
  <si>
    <t>CUMALI TR-1 35-24-M00094_C_91793585_91793585</t>
  </si>
  <si>
    <t>09.03.2023 10:18:24</t>
  </si>
  <si>
    <t>09.03.2023 11:47:26</t>
  </si>
  <si>
    <t>YARBASAN KÖK 45-74-M00119_HatBaşıAyırıcı_77952731 M04_77952731</t>
  </si>
  <si>
    <t>09.03.2023 09:09:08</t>
  </si>
  <si>
    <t>09.03.2023 10:36:26</t>
  </si>
  <si>
    <t>09.03.2023 10:15:50</t>
  </si>
  <si>
    <t>09.03.2023 12:25:21</t>
  </si>
  <si>
    <t>HECİZ TR-1 45-82-L00012_A_56384180_56384180</t>
  </si>
  <si>
    <t>09.03.2023 10:21:28</t>
  </si>
  <si>
    <t>09.03.2023 11:44:55</t>
  </si>
  <si>
    <t>M-1555 35-08-M01555_TRAFO M03_41976246</t>
  </si>
  <si>
    <t>09.03.2023 10:20:50</t>
  </si>
  <si>
    <t>09.03.2023 10:37:00</t>
  </si>
  <si>
    <t>DERBENT İM-DM 45-83-A00004_CANBAZLI KÖK M02_2097293</t>
  </si>
  <si>
    <t>09.03.2023 10:24:45</t>
  </si>
  <si>
    <t>09.03.2023 11:36:23</t>
  </si>
  <si>
    <t>YENİFOÇA TR-38 35-23-M00038_TR-53 M01_72307722</t>
  </si>
  <si>
    <t>09.03.2023 10:30:31</t>
  </si>
  <si>
    <t>09.03.2023 14:14:01</t>
  </si>
  <si>
    <t>KAPAKLI DM 45-72-M00309_SARUHANLI-2 M12_2099431</t>
  </si>
  <si>
    <t>09.03.2023 10:34:40</t>
  </si>
  <si>
    <t>09.03.2023 11:46:13</t>
  </si>
  <si>
    <t>KAPAKLI DM 45-72-M00309_SARUHANLI-1 M11_2103894</t>
  </si>
  <si>
    <t>09.03.2023 10:56:31</t>
  </si>
  <si>
    <t>09.03.2023 10:31:48</t>
  </si>
  <si>
    <t>09.03.2023 12:43:25</t>
  </si>
  <si>
    <t>DM-1/TR-26 35-14-M00302_956643524_956643524</t>
  </si>
  <si>
    <t>09.03.2023 10:07:53</t>
  </si>
  <si>
    <t>09.03.2023 15:21:19</t>
  </si>
  <si>
    <t>09.03.2023 10:36:53</t>
  </si>
  <si>
    <t>09.03.2023 12:18:42</t>
  </si>
  <si>
    <t>TURGUTALP TR-4/5 45-82-M00067_A_56389356_56389356</t>
  </si>
  <si>
    <t>09.03.2023 10:39:58</t>
  </si>
  <si>
    <t>09.03.2023 11:51:18</t>
  </si>
  <si>
    <t>09.03.2023 12:08:06</t>
  </si>
  <si>
    <t>M-246 35-02-M00246_35-02-M00246_2348761</t>
  </si>
  <si>
    <t>09.03.2023 11:30:03</t>
  </si>
  <si>
    <t>K-2814 35-04-K02814_35-04-K02814_65775898</t>
  </si>
  <si>
    <t>09.03.2023 10:56:56</t>
  </si>
  <si>
    <t>09.03.2023 11:21:46</t>
  </si>
  <si>
    <t>TR-93 45-78-L00093_45-78-L00093_65912356</t>
  </si>
  <si>
    <t>09.03.2023 11:00:53</t>
  </si>
  <si>
    <t>09.03.2023 14:32:46</t>
  </si>
  <si>
    <t>M-1523 35-08-M01523_TRAFO M03_42029100</t>
  </si>
  <si>
    <t>09.03.2023 11:03:13</t>
  </si>
  <si>
    <t>09.03.2023 14:54:49</t>
  </si>
  <si>
    <t>DENİZGİREN TR-2 35-21-L00080_A_56375760_56375760</t>
  </si>
  <si>
    <t>09.03.2023 11:03:06</t>
  </si>
  <si>
    <t>09.03.2023 15:14:01</t>
  </si>
  <si>
    <t>TR-76 FETHİ KUŞÇU GRB. 35-15-M00076_B_56370667_56370667</t>
  </si>
  <si>
    <t>09.03.2023 11:02:26</t>
  </si>
  <si>
    <t>09.03.2023 12:35:58</t>
  </si>
  <si>
    <t>BAĞARASI TR-14 35-23-M00361_ H_79385426</t>
  </si>
  <si>
    <t>09.03.2023 11:03:41</t>
  </si>
  <si>
    <t>09.03.2023 18:19:11</t>
  </si>
  <si>
    <t>09.03.2023 11:06:45</t>
  </si>
  <si>
    <t>09.03.2023 12:20:55</t>
  </si>
  <si>
    <t>L-309 35-18-L00309_5715854_65499783_65499783</t>
  </si>
  <si>
    <t>09.03.2023 13:38:03</t>
  </si>
  <si>
    <t>K-4269 35-01-K04269__72410451_72410451</t>
  </si>
  <si>
    <t>09.03.2023 11:19:36</t>
  </si>
  <si>
    <t>09.03.2023 13:10:52</t>
  </si>
  <si>
    <t>09.03.2023 11:30:32</t>
  </si>
  <si>
    <t>09.03.2023 12:21:11</t>
  </si>
  <si>
    <t>SELÇİKLİ ULUYOL TR-2 45-72-L00150_A_56393573_56393573</t>
  </si>
  <si>
    <t>09.03.2023 11:16:01</t>
  </si>
  <si>
    <t>09.03.2023 14:23:01</t>
  </si>
  <si>
    <t>GÜMÜLDÜR M-36 35-25-M00036_B_56368392_56368392</t>
  </si>
  <si>
    <t>09.03.2023 11:49:20</t>
  </si>
  <si>
    <t>09.03.2023 13:39:27</t>
  </si>
  <si>
    <t>M-223 35-14-M00223_SC a1b_5961067</t>
  </si>
  <si>
    <t>09.03.2023 11:46:27</t>
  </si>
  <si>
    <t>09.03.2023 15:18:52</t>
  </si>
  <si>
    <t>09.03.2023 12:58:19</t>
  </si>
  <si>
    <t>09.03.2023 12:26:13</t>
  </si>
  <si>
    <t>09.03.2023 17:29:16</t>
  </si>
  <si>
    <t>09.03.2023 12:23:12</t>
  </si>
  <si>
    <t>09.03.2023 12:41:07</t>
  </si>
  <si>
    <t>ALPHARD AVM TR 45-83-M00724_955144104_955144104</t>
  </si>
  <si>
    <t>09.03.2023 12:29:58</t>
  </si>
  <si>
    <t>09.03.2023 16:03:03</t>
  </si>
  <si>
    <t>KORDON KÖK 45-78-M00730_HatBaşıAyırıcı_53139302 M02_53139302</t>
  </si>
  <si>
    <t>09.03.2023 11:16:59</t>
  </si>
  <si>
    <t>09.03.2023 16:12:49</t>
  </si>
  <si>
    <t>DM-18/06 (DEREKENARI) 45-71-M00256_953223126_953223126</t>
  </si>
  <si>
    <t>09.03.2023 12:33:39</t>
  </si>
  <si>
    <t>09.03.2023 15:53:22</t>
  </si>
  <si>
    <t>09.03.2023 12:36:31</t>
  </si>
  <si>
    <t>09.03.2023 13:11:45</t>
  </si>
  <si>
    <t>09.03.2023 12:52:31</t>
  </si>
  <si>
    <t>09.03.2023 13:51:55</t>
  </si>
  <si>
    <t>09.03.2023 13:00:49</t>
  </si>
  <si>
    <t>09.03.2023 13:13:55</t>
  </si>
  <si>
    <t>L-142 MAVİ BESTE SİTESİ 35-18-L00142_35-18-L00142_72183553</t>
  </si>
  <si>
    <t>09.03.2023 13:02:09</t>
  </si>
  <si>
    <t>09.03.2023 14:40:10</t>
  </si>
  <si>
    <t>09.03.2023 13:03:59</t>
  </si>
  <si>
    <t>09.03.2023 16:39:04</t>
  </si>
  <si>
    <t>K-1231 35-03-K01231_35-03-K01231_41932953</t>
  </si>
  <si>
    <t>09.03.2023 13:42:19</t>
  </si>
  <si>
    <t>YENİCEKÖY TR-5 35-15-L00423_35-15-L00423_2365586</t>
  </si>
  <si>
    <t>09.03.2023 15:46:46</t>
  </si>
  <si>
    <t>K-1503 35-03-K01503_35-03-K01503_41908042</t>
  </si>
  <si>
    <t>09.03.2023 13:10:17</t>
  </si>
  <si>
    <t>09.03.2023 16:12:42</t>
  </si>
  <si>
    <t>K-4130 35-04-K04130_99465211_99465211</t>
  </si>
  <si>
    <t>09.03.2023 13:24:07</t>
  </si>
  <si>
    <t>09.03.2023 13:58:33</t>
  </si>
  <si>
    <t>ÇEŞME İM 35-18-A00001_VAKIFLAR L06_2308114</t>
  </si>
  <si>
    <t>09.03.2023 13:38:45</t>
  </si>
  <si>
    <t>09.03.2023 13:59:00</t>
  </si>
  <si>
    <t>09.03.2023 13:37:49</t>
  </si>
  <si>
    <t>09.03.2023 19:46:41</t>
  </si>
  <si>
    <t>DM4/20A 45-71-M02019_953243108_953243108</t>
  </si>
  <si>
    <t>09.03.2023 13:31:20</t>
  </si>
  <si>
    <t>09.03.2023 22:08:14</t>
  </si>
  <si>
    <t>SETÜSTÜ TR-2 45-83-M00134_TR-1/126 M02_2082207</t>
  </si>
  <si>
    <t>09.03.2023 13:50:03</t>
  </si>
  <si>
    <t>09.03.2023 16:52:43</t>
  </si>
  <si>
    <t>MURAT ULUDEMİR SULAMA TR 45-71-M01356_45-71-M01356_2371549</t>
  </si>
  <si>
    <t>09.03.2023 13:55:30</t>
  </si>
  <si>
    <t>09.03.2023 19:19:49</t>
  </si>
  <si>
    <t>L-1 35-18-L00001_35-18-L00001_72053526</t>
  </si>
  <si>
    <t>09.03.2023 13:56:24</t>
  </si>
  <si>
    <t>09.03.2023 16:02:18</t>
  </si>
  <si>
    <t>09.03.2023 14:11:18</t>
  </si>
  <si>
    <t>09.03.2023 15:07:41</t>
  </si>
  <si>
    <t>M-2440 35-09-M02440_DAĞITIM TRF-3 M-2440 M05_42782936</t>
  </si>
  <si>
    <t>09.03.2023 13:32:18</t>
  </si>
  <si>
    <t>09.03.2023 14:50:25</t>
  </si>
  <si>
    <t>M-3198 (YATIRIM REZERVE) 35-01-M03198_911536912_911536912</t>
  </si>
  <si>
    <t>09.03.2023 14:25:43</t>
  </si>
  <si>
    <t>09.03.2023 19:45:00</t>
  </si>
  <si>
    <t>KINIK İM 35-24-A00001_SOMA M01_2059065</t>
  </si>
  <si>
    <t>09.03.2023 14:28:21</t>
  </si>
  <si>
    <t>09.03.2023 14:39:35</t>
  </si>
  <si>
    <t>09.03.2023 14:28:59</t>
  </si>
  <si>
    <t>09.03.2023 16:09:31</t>
  </si>
  <si>
    <t>SAYİM TURANGİL TARIMSAL SULAMA 45-71-M01104_45-71-M01104_2369628</t>
  </si>
  <si>
    <t>09.03.2023 14:30:19</t>
  </si>
  <si>
    <t>09.03.2023 21:43:16</t>
  </si>
  <si>
    <t>KARADAĞ OLUKÇUKUR MEVKİİ TR-1 45-73-M00289_DIREK TIPI TRAFO HUCRESI H01_2091195</t>
  </si>
  <si>
    <t>09.03.2023 14:35:01</t>
  </si>
  <si>
    <t>09.03.2023 15:12:46</t>
  </si>
  <si>
    <t>09.03.2023 14:35:45</t>
  </si>
  <si>
    <t>09.03.2023 15:33:24</t>
  </si>
  <si>
    <t>L-140 35-18-L00140_L142 MAVİ BESTE L07_2092545</t>
  </si>
  <si>
    <t>09.03.2023 15:42:46</t>
  </si>
  <si>
    <t>YEŞİLOVA ÇAYIR TR-7 35-20-L00132_10142695_56373539_56373539</t>
  </si>
  <si>
    <t>09.03.2023 14:52:55</t>
  </si>
  <si>
    <t>09.03.2023 17:38:27</t>
  </si>
  <si>
    <t>GÜLBAHÇE TR-1 35-19-L00151_B_56390343_56390343</t>
  </si>
  <si>
    <t>09.03.2023 15:03:49</t>
  </si>
  <si>
    <t>09.03.2023 15:44:19</t>
  </si>
  <si>
    <t>DOĞANKAYA TR-1 45-72-L00187_45-72-L00187_2372327</t>
  </si>
  <si>
    <t>09.03.2023 15:03:05</t>
  </si>
  <si>
    <t>09.03.2023 17:27:08</t>
  </si>
  <si>
    <t>K-273 35-01-K00273_98309403_98309403</t>
  </si>
  <si>
    <t>09.03.2023 15:14:41</t>
  </si>
  <si>
    <t>09.03.2023 16:38:39</t>
  </si>
  <si>
    <t>L-455 35-18-L00455_950447368_950447368</t>
  </si>
  <si>
    <t>09.03.2023 15:18:53</t>
  </si>
  <si>
    <t>09.03.2023 18:44:05</t>
  </si>
  <si>
    <t>KABAKUM BANKACILAR TR-4 35-30-M00210_955314523_955314523</t>
  </si>
  <si>
    <t>09.03.2023 15:25:21</t>
  </si>
  <si>
    <t>09.03.2023 17:44:52</t>
  </si>
  <si>
    <t>L-225 35-18-L00225_950458335_950458335</t>
  </si>
  <si>
    <t>09.03.2023 15:48:07</t>
  </si>
  <si>
    <t>09.03.2023 19:36:32</t>
  </si>
  <si>
    <t>M-2544 (YATIRIM REZERVE) 35-01-M02544_C_56369111_56369111</t>
  </si>
  <si>
    <t>09.03.2023 15:56:00</t>
  </si>
  <si>
    <t>09.03.2023 19:40:45</t>
  </si>
  <si>
    <t>09.03.2023 16:02:23</t>
  </si>
  <si>
    <t>09.03.2023 17:15:56</t>
  </si>
  <si>
    <t>PAYAMLI M-15 35-25-M00180_956650302_956650302</t>
  </si>
  <si>
    <t>09.03.2023 15:11:12</t>
  </si>
  <si>
    <t>09.03.2023 18:59:10</t>
  </si>
  <si>
    <t>HACIBEY TR-6/A 45-73-M01161_945670465_945670465</t>
  </si>
  <si>
    <t>09.03.2023 16:57:31</t>
  </si>
  <si>
    <t>09.03.2023 18:47:08</t>
  </si>
  <si>
    <t>URGANLI TR-5 45-83-M00572_45-83-M00572_2367926</t>
  </si>
  <si>
    <t>09.03.2023 17:06:39</t>
  </si>
  <si>
    <t>09.03.2023 18:28:37</t>
  </si>
  <si>
    <t>TR-2/122 45-83-M00720_C_91461626_91461626</t>
  </si>
  <si>
    <t>09.03.2023 17:08:37</t>
  </si>
  <si>
    <t>09.03.2023 17:41:47</t>
  </si>
  <si>
    <t>K-4145 35-01-K04145_911737757_911737757</t>
  </si>
  <si>
    <t>09.03.2023 17:09:56</t>
  </si>
  <si>
    <t>09.03.2023 19:41:17</t>
  </si>
  <si>
    <t>KÜSKÜT TR-8 35-15-L00952_35-15-L00952_2370628</t>
  </si>
  <si>
    <t>09.03.2023 17:04:55</t>
  </si>
  <si>
    <t>09.03.2023 17:44:10</t>
  </si>
  <si>
    <t>TR-38 45-77-L00038_945505400_945505400</t>
  </si>
  <si>
    <t>09.03.2023 17:21:55</t>
  </si>
  <si>
    <t>09.03.2023 18:07:07</t>
  </si>
  <si>
    <t>YENİ LİMAN TR-2 35-21-L00051_953357487_953357487</t>
  </si>
  <si>
    <t>09.03.2023 17:30:39</t>
  </si>
  <si>
    <t>09.03.2023 22:21:29</t>
  </si>
  <si>
    <t>SARIPINAR TR-5 45-73-M00572_45-73-M00572_2353882</t>
  </si>
  <si>
    <t>09.03.2023 17:35:49</t>
  </si>
  <si>
    <t>09.03.2023 18:40:30</t>
  </si>
  <si>
    <t>09.03.2023 17:40:38</t>
  </si>
  <si>
    <t>09.03.2023 18:15:50</t>
  </si>
  <si>
    <t>TR-70 35-30-L00070_955332385_955332385</t>
  </si>
  <si>
    <t>09.03.2023 17:43:08</t>
  </si>
  <si>
    <t>09.03.2023 18:56:32</t>
  </si>
  <si>
    <t>CAMBAZLI KÖK 45-84-M00005_HatBaşıAyırıcı_53137089 M03_53137089</t>
  </si>
  <si>
    <t>09.03.2023 17:42:34</t>
  </si>
  <si>
    <t>09.03.2023 19:57:52</t>
  </si>
  <si>
    <t>PINARKÖY TR-1 35-16-L00265_A_56398096_56398096</t>
  </si>
  <si>
    <t>09.03.2023 18:04:05</t>
  </si>
  <si>
    <t>09.03.2023 19:24:08</t>
  </si>
  <si>
    <t>PAYAMLI M-22 35-25-M00192_35-25-M00192_2376789</t>
  </si>
  <si>
    <t>09.03.2023 18:45:03</t>
  </si>
  <si>
    <t>09.03.2023 18:18:38</t>
  </si>
  <si>
    <t>09.03.2023 18:30:59</t>
  </si>
  <si>
    <t>TİRE İM-DM-1 35-29-A00001_HatBaşıAyırıcı_53138635 M26_53138635</t>
  </si>
  <si>
    <t>09.03.2023 18:25:28</t>
  </si>
  <si>
    <t>09.03.2023 19:29:34</t>
  </si>
  <si>
    <t>ÜZÜMLÜ KAHVELER TR-1 35-15-L00477_35-15-L00477_2365857</t>
  </si>
  <si>
    <t>09.03.2023 18:37:47</t>
  </si>
  <si>
    <t>09.03.2023 19:15:45</t>
  </si>
  <si>
    <t>L-37 YAT LİMANI 35-14-L00037_956636547_956636547</t>
  </si>
  <si>
    <t>09.03.2023 19:04:22</t>
  </si>
  <si>
    <t>09.03.2023 20:49:10</t>
  </si>
  <si>
    <t>ALPHARD AVM TR 45-83-M00724_955151185_955151185</t>
  </si>
  <si>
    <t>09.03.2023 19:08:55</t>
  </si>
  <si>
    <t>09.03.2023 20:41:32</t>
  </si>
  <si>
    <t>KINIK TR 20 35-24-L00020_A_56368385_56368385</t>
  </si>
  <si>
    <t>09.03.2023 19:13:18</t>
  </si>
  <si>
    <t>09.03.2023 19:40:53</t>
  </si>
  <si>
    <t>KIZILDAĞ TR-1 45-73-M00454_A_56390961_56390961</t>
  </si>
  <si>
    <t>09.03.2023 19:34:06</t>
  </si>
  <si>
    <t>09.03.2023 21:41:03</t>
  </si>
  <si>
    <t>ÇUKURALTI M-26 35-25-M00074_B_56354651_56354651</t>
  </si>
  <si>
    <t>09.03.2023 19:37:15</t>
  </si>
  <si>
    <t>09.03.2023 22:10:32</t>
  </si>
  <si>
    <t>K-1439 35-01-K01439_911859940_911859940</t>
  </si>
  <si>
    <t>09.03.2023 19:38:11</t>
  </si>
  <si>
    <t>09.03.2023 20:54:08</t>
  </si>
  <si>
    <t>09.03.2023 19:42:57</t>
  </si>
  <si>
    <t>09.03.2023 21:22:21</t>
  </si>
  <si>
    <t>09.03.2023 21:45:00</t>
  </si>
  <si>
    <t>İSLAMLAR TR-1 35-30-L00149_B_56403839_56403839</t>
  </si>
  <si>
    <t>09.03.2023 20:01:22</t>
  </si>
  <si>
    <t>09.03.2023 20:30:31</t>
  </si>
  <si>
    <t>K-1756 35-04-K01756_913004159_913004159</t>
  </si>
  <si>
    <t>09.03.2023 19:58:25</t>
  </si>
  <si>
    <t>09.03.2023 20:59:54</t>
  </si>
  <si>
    <t>KÜNER TR-17 35-22-M00826_ H_66063154</t>
  </si>
  <si>
    <t>09.03.2023 20:07:09</t>
  </si>
  <si>
    <t>09.03.2023 20:46:21</t>
  </si>
  <si>
    <t>MENDERES DM-2/TR-1 35-22-M00300_MENDERES-1 M17_2328468</t>
  </si>
  <si>
    <t>09.03.2023 21:10:50</t>
  </si>
  <si>
    <t>MURADİYE DM-4/2 KÖK 45-71-M00230_ESNAF SANATKARLAR M05_2333667</t>
  </si>
  <si>
    <t>09.03.2023 20:38:25</t>
  </si>
  <si>
    <t>09.03.2023 21:48:47</t>
  </si>
  <si>
    <t>09.03.2023 21:03:00</t>
  </si>
  <si>
    <t>09.03.2023 22:13:07</t>
  </si>
  <si>
    <t>M-2530 35-07-M02530_E_56379348_56379348</t>
  </si>
  <si>
    <t>09.03.2023 21:17:26</t>
  </si>
  <si>
    <t>09.03.2023 21:50:35</t>
  </si>
  <si>
    <t>TR-2/26 (ARABACILAR) 45-83-M00825_955178019_955178019</t>
  </si>
  <si>
    <t>09.03.2023 21:24:09</t>
  </si>
  <si>
    <t>09.03.2023 22:05:28</t>
  </si>
  <si>
    <t>SARIGÖL TR-37 45-79-M00037_TR-29 M03_2315975</t>
  </si>
  <si>
    <t>09.03.2023 21:59:07</t>
  </si>
  <si>
    <t>09.03.2023 22:25:50</t>
  </si>
  <si>
    <t>SARIGÖL TR-25 45-79-M00025_TR-27-28 M01_67085279</t>
  </si>
  <si>
    <t>09.03.2023 22:14:55</t>
  </si>
  <si>
    <t>09.03.2023 22:58:06</t>
  </si>
  <si>
    <t>L-281 35-18-L00281_950460325_950460325</t>
  </si>
  <si>
    <t>09.03.2023 22:26:28</t>
  </si>
  <si>
    <t>10.03.2023 00:41:59</t>
  </si>
  <si>
    <t>TEKELİ ARITMA KÖK 35-22-M00090_ÇİLEME M05_2127064</t>
  </si>
  <si>
    <t>09.03.2023 22:33:35</t>
  </si>
  <si>
    <t>09.03.2023 23:19:51</t>
  </si>
  <si>
    <t>TR-25 35-15-L00025_B_91238576_91238576</t>
  </si>
  <si>
    <t>09.03.2023 22:45:16</t>
  </si>
  <si>
    <t>09.03.2023 23:31:17</t>
  </si>
  <si>
    <t>TR-2/15 45-72-L00015_45-72-L00015_2351417</t>
  </si>
  <si>
    <t>09.03.2023 23:03:59</t>
  </si>
  <si>
    <t>09.03.2023 23:50:51</t>
  </si>
  <si>
    <t>TR-1/17 45-72-M00017_I TR1.17A1_49745736</t>
  </si>
  <si>
    <t>09.03.2023 23:15:08</t>
  </si>
  <si>
    <t>10.03.2023 01:15:24</t>
  </si>
  <si>
    <t>09.03.2023 23:40:33</t>
  </si>
  <si>
    <t>10.03.2023 03:05:40</t>
  </si>
  <si>
    <t>MORDOĞAN İM 35-21-A00002_İYTE-2 M03_2314073</t>
  </si>
  <si>
    <t>10.03.2023 01:05:58</t>
  </si>
  <si>
    <t>10.03.2023 01:17:28</t>
  </si>
  <si>
    <t>L-510 REİSDERE 35-18-L00510_950460696_950460696</t>
  </si>
  <si>
    <t>10.03.2023 01:27:22</t>
  </si>
  <si>
    <t>10.03.2023 02:19:46</t>
  </si>
  <si>
    <t>ULUKENT DM-4/10 35-28-M00032_DAĞITIM TRAFO ULUKENT DM-4/10 M03_66485160</t>
  </si>
  <si>
    <t>10.03.2023 01:56:56</t>
  </si>
  <si>
    <t>10.03.2023 02:23:36</t>
  </si>
  <si>
    <t>DM-3/TR-34 35-22-M00073_TR-52 M04_82023232</t>
  </si>
  <si>
    <t>10.03.2023 02:26:38</t>
  </si>
  <si>
    <t>10.03.2023 02:59:34</t>
  </si>
  <si>
    <t>KAPAKLI İM 45-72-A00003_TR-B 15.8 L09_2327006</t>
  </si>
  <si>
    <t>10.03.2023 03:47:25</t>
  </si>
  <si>
    <t>10.03.2023 04:36:59</t>
  </si>
  <si>
    <t>KARAPINAR İM 45-78-A00002_HatBaşıAyırıcı_72002643 M02_72002643</t>
  </si>
  <si>
    <t>10.03.2023 04:07:40</t>
  </si>
  <si>
    <t>10.03.2023 10:46:07</t>
  </si>
  <si>
    <t>K-1878 35-09-K01878_D d3b_5863230</t>
  </si>
  <si>
    <t>10.03.2023 04:16:13</t>
  </si>
  <si>
    <t>10.03.2023 13:43:21</t>
  </si>
  <si>
    <t>12.03.2023 22:32:31</t>
  </si>
  <si>
    <t>13.03.2023 01:01:08</t>
  </si>
  <si>
    <t>KARABURUN TR-7 35-21-L00033_953359547_953359547</t>
  </si>
  <si>
    <t>12.03.2023 13:02:38</t>
  </si>
  <si>
    <t>12.03.2023 19:03:42</t>
  </si>
  <si>
    <t>12.03.2023 19:54:05</t>
  </si>
  <si>
    <t>13.03.2023 00:26:31</t>
  </si>
  <si>
    <t>İZZETTİN KÖK 45-83-M00132_SİNİRLİ M02_2327937</t>
  </si>
  <si>
    <t>12.03.2023 12:11:02</t>
  </si>
  <si>
    <t>12.03.2023 13:42:04</t>
  </si>
  <si>
    <t>L-469 35-18-L00469_950449778_950449778</t>
  </si>
  <si>
    <t>12.03.2023 07:51:52</t>
  </si>
  <si>
    <t>12.03.2023 11:27:38</t>
  </si>
  <si>
    <t>GÜLKENT KÖK-3 35-30-M00219_GÜLKENT M02_84885342</t>
  </si>
  <si>
    <t>12.03.2023 06:10:30</t>
  </si>
  <si>
    <t>12.03.2023 12:25:21</t>
  </si>
  <si>
    <t>12.03.2023 00:04:26</t>
  </si>
  <si>
    <t>12.03.2023 03:05:35</t>
  </si>
  <si>
    <t>ARDIÇ MAHALLESİ TR-9 35-21-L00130_C_56378008_56378008</t>
  </si>
  <si>
    <t>12.03.2023 13:17:16</t>
  </si>
  <si>
    <t>12.03.2023 14:53:51</t>
  </si>
  <si>
    <t>12.03.2023 17:59:32</t>
  </si>
  <si>
    <t>12.03.2023 23:24:47</t>
  </si>
  <si>
    <t>OKLUİSA KÖK 45-81-M00046_KAZIKLI GRUP M05_71994403</t>
  </si>
  <si>
    <t>12.03.2023 17:39:31</t>
  </si>
  <si>
    <t>12.03.2023 17:54:03</t>
  </si>
  <si>
    <t>12.03.2023 09:41:33</t>
  </si>
  <si>
    <t>12.03.2023 12:56:15</t>
  </si>
  <si>
    <t>OTMANLAR KÖYÜ TR-1 45-71-M01743_43165896_56385334_56385334</t>
  </si>
  <si>
    <t>12.03.2023 11:35:20</t>
  </si>
  <si>
    <t>12.03.2023 01:24:57</t>
  </si>
  <si>
    <t>12.03.2023 01:34:20</t>
  </si>
  <si>
    <t>ATAKÖY TR-4 35-22-M00193_DIREK TIPI TRAFO HUCRESI H01_2126883</t>
  </si>
  <si>
    <t>12.03.2023 18:33:32</t>
  </si>
  <si>
    <t>12.03.2023 22:12:38</t>
  </si>
  <si>
    <t>KIRKAĞAÇ TR-26 45-76-M00026_D D1_42857701</t>
  </si>
  <si>
    <t>12.03.2023 18:17:22</t>
  </si>
  <si>
    <t>12.03.2023 18:44:22</t>
  </si>
  <si>
    <t>MURADİYE DM 45-71-M00006_DM-4 KÜÇÜK ÖLÇEKLİ SAN. SİTESİ M10_2077009</t>
  </si>
  <si>
    <t>12.03.2023 10:06:21</t>
  </si>
  <si>
    <t>12.03.2023 10:27:00</t>
  </si>
  <si>
    <t>YUKARI ILGINDERE TR-1 35-16-M00150_47422504_56402319_56402319</t>
  </si>
  <si>
    <t>12.03.2023 20:10:41</t>
  </si>
  <si>
    <t>12.03.2023 23:01:55</t>
  </si>
  <si>
    <t>12.03.2023 15:58:21</t>
  </si>
  <si>
    <t>12.03.2023 17:08:41</t>
  </si>
  <si>
    <t>M-1289 35-02-M01289_B_56383785_56383785</t>
  </si>
  <si>
    <t>12.03.2023 08:44:10</t>
  </si>
  <si>
    <t>12.03.2023 09:49:56</t>
  </si>
  <si>
    <t>L-310 35-18-L00310_9109203_56369862_56369862</t>
  </si>
  <si>
    <t>12.03.2023 07:57:16</t>
  </si>
  <si>
    <t>12.03.2023 10:30:05</t>
  </si>
  <si>
    <t>12.03.2023 09:10:17</t>
  </si>
  <si>
    <t>12.03.2023 13:22:47</t>
  </si>
  <si>
    <t>L-401 ALTINYUNUS DM 35-18-L00401_KUPLAJ L16_2092225</t>
  </si>
  <si>
    <t>12.03.2023 23:53:08</t>
  </si>
  <si>
    <t>13.03.2023 02:41:10</t>
  </si>
  <si>
    <t>12.03.2023 02:09:12</t>
  </si>
  <si>
    <t>12.03.2023 03:19:49</t>
  </si>
  <si>
    <t>KİLLİK TR-4 45-73-M00345_45-73-M00345_2353303</t>
  </si>
  <si>
    <t>12.03.2023 13:37:54</t>
  </si>
  <si>
    <t>TR-23 HASTANE 35-26-M00023_TR-29 M02_65919435</t>
  </si>
  <si>
    <t>12.03.2023 10:14:17</t>
  </si>
  <si>
    <t>12.03.2023 11:11:28</t>
  </si>
  <si>
    <t>EKOTEN KÖK 35-26-M00380_TEDAŞ ÇIKIŞI M02_2303912</t>
  </si>
  <si>
    <t>12.03.2023 10:12:37</t>
  </si>
  <si>
    <t>12.03.2023 12:13:38</t>
  </si>
  <si>
    <t>TR-76 45-78-L00076_TR-77 L02_2104160</t>
  </si>
  <si>
    <t>12.03.2023 09:25:51</t>
  </si>
  <si>
    <t>12.03.2023 17:36:00</t>
  </si>
  <si>
    <t>12.03.2023 09:09:54</t>
  </si>
  <si>
    <t>12.03.2023 09:34:41</t>
  </si>
  <si>
    <t>K-1507 35-03-K01507_910571166_910571166</t>
  </si>
  <si>
    <t>12.03.2023 03:46:30</t>
  </si>
  <si>
    <t>12.03.2023 05:05:54</t>
  </si>
  <si>
    <t>KUŞÇULAR TR-9 35-19-M00221_7952251_56355113_56355113</t>
  </si>
  <si>
    <t>13.03.2023 10:17:08</t>
  </si>
  <si>
    <t>13.03.2023 15:26:01</t>
  </si>
  <si>
    <t>L-309 35-18-L00309_950464416_950464416</t>
  </si>
  <si>
    <t>13.03.2023 16:11:51</t>
  </si>
  <si>
    <t>13.03.2023 22:29:14</t>
  </si>
  <si>
    <t>K-1400 35-01-K01400_912322555_912322555</t>
  </si>
  <si>
    <t>13.03.2023 12:37:35</t>
  </si>
  <si>
    <t>13.03.2023 16:08:54</t>
  </si>
  <si>
    <t>EMİRALEM TR-18 KÖK 35-28-M00239_EMİRALEM TR-7/EMİRALEM TR-13 M03_66567574</t>
  </si>
  <si>
    <t>13.03.2023 16:36:29</t>
  </si>
  <si>
    <t>13.03.2023 18:43:36</t>
  </si>
  <si>
    <t>TR-45 DEREKÖY 35-22-M00065_B_56371129_56371129</t>
  </si>
  <si>
    <t>13.03.2023 21:57:59</t>
  </si>
  <si>
    <t>13.03.2023 23:50:14</t>
  </si>
  <si>
    <t>GÜMÜLDÜR M-28 35-25-M00028_B_56358294_56358294</t>
  </si>
  <si>
    <t>13.03.2023 09:53:13</t>
  </si>
  <si>
    <t>13.03.2023 11:24:10</t>
  </si>
  <si>
    <t>MORDOĞAN TR-5 35-21-L00146_A_56374876_56374876</t>
  </si>
  <si>
    <t>13.03.2023 18:34:43</t>
  </si>
  <si>
    <t>13.03.2023 19:55:53</t>
  </si>
  <si>
    <t>K-1004 35-03-K01004_910593582_910593582</t>
  </si>
  <si>
    <t>13.03.2023 11:46:58</t>
  </si>
  <si>
    <t>13.03.2023 19:10:53</t>
  </si>
  <si>
    <t>TR-56 CEPHANELİK 35-19-L00056_966460820_966460820</t>
  </si>
  <si>
    <t>13.03.2023 14:52:04</t>
  </si>
  <si>
    <t>13.03.2023 17:33:24</t>
  </si>
  <si>
    <t>ZEYTİNALAN TR-110 35-19-M00110_A_91306541_91306541</t>
  </si>
  <si>
    <t>13.03.2023 07:17:09</t>
  </si>
  <si>
    <t>13.03.2023 09:26:31</t>
  </si>
  <si>
    <t>DURASILLI TR-20 45-78-M01121_DAĞITIM TRAFO DURASILLI TR-20 M04_66111772</t>
  </si>
  <si>
    <t>13.03.2023 17:19:14</t>
  </si>
  <si>
    <t>13.03.2023 19:43:51</t>
  </si>
  <si>
    <t>GÜMÜLDÜR M-12 35-25-M00012_955280089_955280089</t>
  </si>
  <si>
    <t>13.03.2023 19:25:40</t>
  </si>
  <si>
    <t>13.03.2023 20:52:47</t>
  </si>
  <si>
    <t>DM-5/TR-13 35-26-M01287_956630073_956630073</t>
  </si>
  <si>
    <t>13.03.2023 11:30:20</t>
  </si>
  <si>
    <t>13.03.2023 15:02:36</t>
  </si>
  <si>
    <t>L-211 35-18-L00211_950452764_950452764</t>
  </si>
  <si>
    <t>13.03.2023 14:06:19</t>
  </si>
  <si>
    <t>13.03.2023 21:26:22</t>
  </si>
  <si>
    <t>13.03.2023 10:46:46</t>
  </si>
  <si>
    <t>13.03.2023 13:01:26</t>
  </si>
  <si>
    <t>13.03.2023 09:35:36</t>
  </si>
  <si>
    <t>13.03.2023 10:04:00</t>
  </si>
  <si>
    <t>K-1505 35-03-K01505_35-03-K01505_41956163</t>
  </si>
  <si>
    <t>13.03.2023 13:06:14</t>
  </si>
  <si>
    <t>13.03.2023 17:02:38</t>
  </si>
  <si>
    <t>HELVACI TR-2 35-17-M00362_B_91194627_91194627</t>
  </si>
  <si>
    <t>13.03.2023 11:58:16</t>
  </si>
  <si>
    <t>13.03.2023 13:01:11</t>
  </si>
  <si>
    <t>L-271 SANATKARLAR SİTESİ 35-18-L00271_950445178_950445178</t>
  </si>
  <si>
    <t>13.03.2023 10:03:33</t>
  </si>
  <si>
    <t>13.03.2023 12:32:17</t>
  </si>
  <si>
    <t>TR-2/7-A 45-72-L01026_956495744_956495744</t>
  </si>
  <si>
    <t>13.03.2023 14:45:16</t>
  </si>
  <si>
    <t>13.03.2023 16:47:49</t>
  </si>
  <si>
    <t>KAZIKLI HACIKAYALAR TR-1 45-81-M00316_C_84293809_84293809</t>
  </si>
  <si>
    <t>13.03.2023 20:12:02</t>
  </si>
  <si>
    <t>14.03.2023 00:48:11</t>
  </si>
  <si>
    <t>TR-55 35-16-L00055_953338336_953338336</t>
  </si>
  <si>
    <t>13.03.2023 15:47:40</t>
  </si>
  <si>
    <t>13.03.2023 17:48:53</t>
  </si>
  <si>
    <t>SANAYİ SİTESİ TR-5 35-17-M00300_950310481_950310481</t>
  </si>
  <si>
    <t>13.03.2023 14:30:59</t>
  </si>
  <si>
    <t>13.03.2023 16:42:27</t>
  </si>
  <si>
    <t>BAĞARASI TR-10 KÖK 35-23-M00179_35-23-M00179_72143184</t>
  </si>
  <si>
    <t>13.03.2023 13:21:21</t>
  </si>
  <si>
    <t>13.03.2023 15:55:59</t>
  </si>
  <si>
    <t>13.03.2023 19:29:57</t>
  </si>
  <si>
    <t>13.03.2023 23:03:01</t>
  </si>
  <si>
    <t>TÜRKELLİ TR-1803 35-28-M00456_953395209_953395209</t>
  </si>
  <si>
    <t>13.03.2023 18:35:02</t>
  </si>
  <si>
    <t>14.03.2023 00:29:22</t>
  </si>
  <si>
    <t>K-1589 35-04-K01589_954705653_954705653</t>
  </si>
  <si>
    <t>13.03.2023 14:24:56</t>
  </si>
  <si>
    <t>13.03.2023 16:15:45</t>
  </si>
  <si>
    <t>13.03.2023 08:59:22</t>
  </si>
  <si>
    <t>13.03.2023 09:42:27</t>
  </si>
  <si>
    <t>K-4512 35-03-K04512_A_65514232_65514232</t>
  </si>
  <si>
    <t>13.03.2023 17:57:32</t>
  </si>
  <si>
    <t>13.03.2023 20:14:33</t>
  </si>
  <si>
    <t>KARALAR TR-1 35-16-M00089_953326274_953326274</t>
  </si>
  <si>
    <t>13.03.2023 21:13:56</t>
  </si>
  <si>
    <t>13.03.2023 23:11:30</t>
  </si>
  <si>
    <t>YENİ ŞAKRAN TR-9 35-17-M00209_A_91183242_91183242</t>
  </si>
  <si>
    <t>13.03.2023 17:17:36</t>
  </si>
  <si>
    <t>14.03.2023 01:12:59</t>
  </si>
  <si>
    <t>BUCA TM 35-03-A00003_Buca-1 K03_2311763</t>
  </si>
  <si>
    <t>13.03.2023 23:18:40</t>
  </si>
  <si>
    <t>13.03.2023 23:20:19</t>
  </si>
  <si>
    <t>L-364 BORNOVALILAR SİTESİ 35-18-L00364_950455064_950455064</t>
  </si>
  <si>
    <t>13.03.2023 12:58:58</t>
  </si>
  <si>
    <t>13.03.2023 14:40:42</t>
  </si>
  <si>
    <t>SOMA TR-26/5 45-82-M00489_TR-26/1-2-3 M02_72072004</t>
  </si>
  <si>
    <t>13.03.2023 09:05:28</t>
  </si>
  <si>
    <t>13.03.2023 11:35:57</t>
  </si>
  <si>
    <t>PANCAR TR-3 35-26-M00894_966598049_966598049</t>
  </si>
  <si>
    <t>13.03.2023 11:32:14</t>
  </si>
  <si>
    <t>13.03.2023 16:16:13</t>
  </si>
  <si>
    <t>L-82 35-14-L00082_10084431_56354162_56354162</t>
  </si>
  <si>
    <t>13.03.2023 10:25:58</t>
  </si>
  <si>
    <t>13.03.2023 12:28:21</t>
  </si>
  <si>
    <t>AKSELENDİ İM 45-72-A00004_AKSELENDİ TR2 L12_2097124</t>
  </si>
  <si>
    <t>13.03.2023 09:18:35</t>
  </si>
  <si>
    <t>13.03.2023 12:14:34</t>
  </si>
  <si>
    <t>POYRACIK TR-3 35-24-L00026_B_56368681_56368681</t>
  </si>
  <si>
    <t>13.03.2023 09:38:29</t>
  </si>
  <si>
    <t>13.03.2023 12:06:47</t>
  </si>
  <si>
    <t>SOMA TR-44 45-82-M00044_SOMA TR-44/2 M03_2324896</t>
  </si>
  <si>
    <t>13.03.2023 18:08:10</t>
  </si>
  <si>
    <t>13.03.2023 18:44:18</t>
  </si>
  <si>
    <t>TR-1/70 45-72-M00070_TR-1/71 M03_83462613</t>
  </si>
  <si>
    <t>13.03.2023 12:28:22</t>
  </si>
  <si>
    <t>13.03.2023 14:23:37</t>
  </si>
  <si>
    <t>YENİ ŞAKRAN TR-3 35-17-M00203_A_91373022_91373022</t>
  </si>
  <si>
    <t>13.03.2023 15:34:11</t>
  </si>
  <si>
    <t>13.03.2023 16:43:55</t>
  </si>
  <si>
    <t>M-1319 35-03-M01319_35-03-M01319_41969533</t>
  </si>
  <si>
    <t>13.03.2023 10:00:22</t>
  </si>
  <si>
    <t>13.03.2023 11:21:16</t>
  </si>
  <si>
    <t>KAYMAKÇI İM 35-15-A00004_HatBaşıAyırıcı_66324821 L07_66324821</t>
  </si>
  <si>
    <t>13.03.2023 17:06:58</t>
  </si>
  <si>
    <t>13.03.2023 18:51:23</t>
  </si>
  <si>
    <t>GÜLBAHÇE TR-21 (TR-280) 35-19-L00280_956695908_956695908</t>
  </si>
  <si>
    <t>13.03.2023 12:31:15</t>
  </si>
  <si>
    <t>13.03.2023 13:53:23</t>
  </si>
  <si>
    <t>TR-1/42 45-72-M00042_956503170_956503170</t>
  </si>
  <si>
    <t>13.03.2023 18:47:44</t>
  </si>
  <si>
    <t>13.03.2023 20:09:36</t>
  </si>
  <si>
    <t>K-358 35-04-K00358_99325412_99325412</t>
  </si>
  <si>
    <t>13.03.2023 17:34:54</t>
  </si>
  <si>
    <t>13.03.2023 19:31:43</t>
  </si>
  <si>
    <t>KIRCALAR DM 35-16-M00261_SARICAOĞLU ENH GRUBU M05_72041793</t>
  </si>
  <si>
    <t>13.03.2023 10:45:00</t>
  </si>
  <si>
    <t>13.03.2023 12:13:01</t>
  </si>
  <si>
    <t>MORDOĞAN TR-41 35-21-L00164_B_56379218_56379218</t>
  </si>
  <si>
    <t>13.03.2023 04:50:03</t>
  </si>
  <si>
    <t>YENİ ŞAKRAN TR-13 35-17-M00213_E_72372490_72372490</t>
  </si>
  <si>
    <t>13.03.2023 06:05:07</t>
  </si>
  <si>
    <t>13.03.2023 07:43:24</t>
  </si>
  <si>
    <t>13.03.2023 09:02:45</t>
  </si>
  <si>
    <t>13.03.2023 09:29:32</t>
  </si>
  <si>
    <t>L-132 35-18-L00132_950460596_950460596</t>
  </si>
  <si>
    <t>13.03.2023 12:19:57</t>
  </si>
  <si>
    <t>13.03.2023 15:48:58</t>
  </si>
  <si>
    <t>AŞÇI DM 35-13-M00049_TR-24 M05_83267598</t>
  </si>
  <si>
    <t>13.03.2023 01:46:01</t>
  </si>
  <si>
    <t>K-1674 35-02-K01674_C_56378339_56378339</t>
  </si>
  <si>
    <t>13.03.2023 11:54:21</t>
  </si>
  <si>
    <t>13.03.2023 17:21:14</t>
  </si>
  <si>
    <t>HELVACI TR-2 35-17-M00362_950306419_950306419</t>
  </si>
  <si>
    <t>13.03.2023 09:54:33</t>
  </si>
  <si>
    <t>KARGIN KÖK 45-71-M00095_HatBaşıAyırıcı_53137141 M04_53137141</t>
  </si>
  <si>
    <t>13.03.2023 08:00:43</t>
  </si>
  <si>
    <t>13.03.2023 11:44:21</t>
  </si>
  <si>
    <t>TR-69 35-19-L00069_TR-74 L02_2334540</t>
  </si>
  <si>
    <t>13.03.2023 21:48:00</t>
  </si>
  <si>
    <t>13.03.2023 22:58:49</t>
  </si>
  <si>
    <t>K-4512 GEÇİT 35-03-K04512_35-03-K04512_65023571</t>
  </si>
  <si>
    <t>13.03.2023 20:30:48</t>
  </si>
  <si>
    <t>ATAKÖY TR-4 35-22-M00193_955270507_955270507</t>
  </si>
  <si>
    <t>13.03.2023 12:26:55</t>
  </si>
  <si>
    <t>13.03.2023 14:27:59</t>
  </si>
  <si>
    <t>K-2632 35-03-K02632_35-03-K02632_41966936</t>
  </si>
  <si>
    <t>13.03.2023 09:16:00</t>
  </si>
  <si>
    <t>13.03.2023 09:51:01</t>
  </si>
  <si>
    <t>M-1230 35-01-M01230_D_56357983_56357983</t>
  </si>
  <si>
    <t>13.03.2023 12:46:24</t>
  </si>
  <si>
    <t>13.03.2023 13:22:18</t>
  </si>
  <si>
    <t>M-1289 35-02-M01289_912760454_912760454</t>
  </si>
  <si>
    <t>13.03.2023 20:30:04</t>
  </si>
  <si>
    <t>13.03.2023 21:15:45</t>
  </si>
  <si>
    <t>HELVACI DM-2 35-17-M00359_AVEA MOBİL M02_66476611</t>
  </si>
  <si>
    <t>13.03.2023 17:37:58</t>
  </si>
  <si>
    <t>13.03.2023 18:54:45</t>
  </si>
  <si>
    <t>K-1482 35-04-K01482_D_56364499_56364499</t>
  </si>
  <si>
    <t>13.03.2023 14:12:04</t>
  </si>
  <si>
    <t>13.03.2023 14:53:53</t>
  </si>
  <si>
    <t>L-470 KÖK 35-18-L00470_L-310 L03_72090181</t>
  </si>
  <si>
    <t>13.03.2023 09:52:00</t>
  </si>
  <si>
    <t>13.03.2023 10:19:25</t>
  </si>
  <si>
    <t>AYASKENT-2 TR 35-16-M00013_47445829_56394976_56394976</t>
  </si>
  <si>
    <t>13.03.2023 14:47:54</t>
  </si>
  <si>
    <t>13.03.2023 18:15:02</t>
  </si>
  <si>
    <t>SARIGÖL TR-25 45-79-M00025_TR-27-28 M01_67085231</t>
  </si>
  <si>
    <t>13.03.2023 10:33:33</t>
  </si>
  <si>
    <t>13.03.2023 11:45:45</t>
  </si>
  <si>
    <t>DM-2/TR-28 35-22-M00062_C_56402842_56402842</t>
  </si>
  <si>
    <t>13.03.2023 16:34:32</t>
  </si>
  <si>
    <t>13.03.2023 18:04:28</t>
  </si>
  <si>
    <t>TR-257(DM-2/7) 35-19-L00257_956664705_956664705</t>
  </si>
  <si>
    <t>13.03.2023 08:21:36</t>
  </si>
  <si>
    <t>13.03.2023 11:10:45</t>
  </si>
  <si>
    <t>M-448 YALÇINKAYA KÖK 35-17-M00448_HatBaşıAyırıcı_53133810 M02_53133810</t>
  </si>
  <si>
    <t>13.03.2023 12:57:07</t>
  </si>
  <si>
    <t>13.03.2023 18:36:18</t>
  </si>
  <si>
    <t>KOYUNELİ TR1 35-16-M00035_953325853_953325853</t>
  </si>
  <si>
    <t>13.03.2023 20:33:54</t>
  </si>
  <si>
    <t>13.03.2023 22:45:25</t>
  </si>
  <si>
    <t>KARABURUN TR-9A 35-21-L00043_35-21-L00043_2346836</t>
  </si>
  <si>
    <t>13.03.2023 10:22:08</t>
  </si>
  <si>
    <t>13.03.2023 12:44:58</t>
  </si>
  <si>
    <t>PANAZTEPE DM 35-28-M00732_HatBaşıAyırıcı_53133652 M07_53133652</t>
  </si>
  <si>
    <t>13.03.2023 08:47:35</t>
  </si>
  <si>
    <t>13.03.2023 14:00:53</t>
  </si>
  <si>
    <t>13.03.2023 10:49:38</t>
  </si>
  <si>
    <t>13.03.2023 12:42:14</t>
  </si>
  <si>
    <t>TR-81 45-78-L00081_953262861_953262861</t>
  </si>
  <si>
    <t>13.03.2023 19:01:29</t>
  </si>
  <si>
    <t>13.03.2023 20:31:10</t>
  </si>
  <si>
    <t>SELENDİ TR-6 45-81-M00006_YILDIZ ENEZLER M04_2320776</t>
  </si>
  <si>
    <t>13.03.2023 11:54:30</t>
  </si>
  <si>
    <t>13.03.2023 14:13:53</t>
  </si>
  <si>
    <t>ULUCAK DM-2/12 35-27-M00320_95002520468_95002520468</t>
  </si>
  <si>
    <t>13.03.2023 00:04:26</t>
  </si>
  <si>
    <t>13.03.2023 01:22:43</t>
  </si>
  <si>
    <t>SELÇUK İM/DM 35-13-A00004_BELEVİ (ARSLANLAR-2) M13_65986278</t>
  </si>
  <si>
    <t>13.03.2023 09:41:55</t>
  </si>
  <si>
    <t>13.03.2023 17:32:27</t>
  </si>
  <si>
    <t>13.03.2023 23:44:25</t>
  </si>
  <si>
    <t>14.03.2023 01:15:28</t>
  </si>
  <si>
    <t>SARIGÖL TR-25 45-79-M00025_TR-29 M02_67085230</t>
  </si>
  <si>
    <t>13.03.2023 10:04:39</t>
  </si>
  <si>
    <t>13.03.2023 10:30:48</t>
  </si>
  <si>
    <t>TR-95 45-78-L00095_45-78-L00095_61303322</t>
  </si>
  <si>
    <t>13.03.2023 09:42:55</t>
  </si>
  <si>
    <t>13.03.2023 11:46:15</t>
  </si>
  <si>
    <t>MAVİ KÖŞE TR-1 KÖK 35-17-M00224__56356204_56356204</t>
  </si>
  <si>
    <t>13.03.2023 11:09:46</t>
  </si>
  <si>
    <t>13.03.2023 14:52:34</t>
  </si>
  <si>
    <t>ÇÜRÜKBAĞ TR-1 35-16-M00082_B_91153396_91153396</t>
  </si>
  <si>
    <t>13.03.2023 13:17:29</t>
  </si>
  <si>
    <t>13.03.2023 15:46:23</t>
  </si>
  <si>
    <t>ILGIN TR-513 TARIMSAL SULAMA 45-73-M00679_45-73-M00679_2352302</t>
  </si>
  <si>
    <t>13.03.2023 08:10:36</t>
  </si>
  <si>
    <t>13.03.2023 12:54:41</t>
  </si>
  <si>
    <t>DURASILLI TR-8 45-78-M01119_DAĞITIM TRAFOSU TR-8 - TR-20 M04_66108920</t>
  </si>
  <si>
    <t>13.03.2023 13:18:21</t>
  </si>
  <si>
    <t>K-3902 35-03-K03902_913345672_913345672</t>
  </si>
  <si>
    <t>13.03.2023 17:12:33</t>
  </si>
  <si>
    <t>13.03.2023 17:40:21</t>
  </si>
  <si>
    <t>L-263 TANSAŞ YANI 35-18-L00263_950450861_950450861</t>
  </si>
  <si>
    <t>13.03.2023 12:11:55</t>
  </si>
  <si>
    <t>13.03.2023 18:23:12</t>
  </si>
  <si>
    <t>TR-118 35-15-M00118_I_56380594_56380594</t>
  </si>
  <si>
    <t>13.03.2023 09:01:05</t>
  </si>
  <si>
    <t>13.03.2023 17:33:15</t>
  </si>
  <si>
    <t>DM-3/22 35-26-M00796_956632682_956632682</t>
  </si>
  <si>
    <t>13.03.2023 12:55:31</t>
  </si>
  <si>
    <t>13.03.2023 14:07:39</t>
  </si>
  <si>
    <t>EMİRALEM TR-3 35-28-M00503_A_56357455_56357455</t>
  </si>
  <si>
    <t>13.03.2023 07:29:27</t>
  </si>
  <si>
    <t>13.03.2023 10:31:40</t>
  </si>
  <si>
    <t>13.03.2023 03:58:01</t>
  </si>
  <si>
    <t>13.03.2023 04:41:38</t>
  </si>
  <si>
    <t>MENEMEN DM-3/10 35-28-L00096_C_56359221_56359221</t>
  </si>
  <si>
    <t>13.03.2023 10:54:11</t>
  </si>
  <si>
    <t>13.03.2023 14:00:59</t>
  </si>
  <si>
    <t>13.03.2023 12:16:56</t>
  </si>
  <si>
    <t>13.03.2023 13:07:55</t>
  </si>
  <si>
    <t>13.03.2023 10:19:26</t>
  </si>
  <si>
    <t>13.03.2023 11:36:07</t>
  </si>
  <si>
    <t>13.03.2023 07:22:47</t>
  </si>
  <si>
    <t>13.03.2023 14:38:50</t>
  </si>
  <si>
    <t>ÜÇPINAR DM 45-71-M00183_ESKİ ÜÇPINAR M11_72249561</t>
  </si>
  <si>
    <t>13.03.2023 09:52:31</t>
  </si>
  <si>
    <t>13.03.2023 14:20:31</t>
  </si>
  <si>
    <t>13.03.2023 18:04:13</t>
  </si>
  <si>
    <t>13.03.2023 19:19:01</t>
  </si>
  <si>
    <t>AKSELENDİ İM 45-72-A00004_AKSELENDİ TR7 L11_2097123</t>
  </si>
  <si>
    <t>13.03.2023 09:14:17</t>
  </si>
  <si>
    <t>13.03.2023 12:13:05</t>
  </si>
  <si>
    <t>ULUDERBENT DM 45-73-M00491_DAĞITIM TRAFOSU M08_66856540</t>
  </si>
  <si>
    <t>13.03.2023 09:30:46</t>
  </si>
  <si>
    <t>13.03.2023 12:51:04</t>
  </si>
  <si>
    <t>İSKELE KÖK 35-19-L00275_ÇAYIR L03_72119365</t>
  </si>
  <si>
    <t>13.03.2023 11:37:11</t>
  </si>
  <si>
    <t>13.03.2023 12:45:41</t>
  </si>
  <si>
    <t>ARSLANLAR TM 35-26-A00004_YAZIBAŞI-2 M17_2305565</t>
  </si>
  <si>
    <t>13.03.2023 23:19:01</t>
  </si>
  <si>
    <t>13.03.2023 23:22:49</t>
  </si>
  <si>
    <t>MENEMEN TR-80 35-28-M00680_DAĞITIM TRAFO MENEMEN TR-80 M03_66568998</t>
  </si>
  <si>
    <t>13.03.2023 09:56:00</t>
  </si>
  <si>
    <t>13.03.2023 11:28:00</t>
  </si>
  <si>
    <t>ÇINARDİBİ TR-1 35-20-M00049_955200831_955200831</t>
  </si>
  <si>
    <t>13.03.2023 10:26:41</t>
  </si>
  <si>
    <t>13.03.2023 13:26:29</t>
  </si>
  <si>
    <t>13.03.2023 03:40:40</t>
  </si>
  <si>
    <t>13.03.2023 08:35:19</t>
  </si>
  <si>
    <t>13.03.2023 09:34:15</t>
  </si>
  <si>
    <t>BİMEYKO TR-4 35-30-M00051_A_56353142_56353142</t>
  </si>
  <si>
    <t>13.03.2023 12:16:28</t>
  </si>
  <si>
    <t>13.03.2023 14:42:47</t>
  </si>
  <si>
    <t>YENİFOÇA TR-44 35-23-M00044_A_56388988_56388988</t>
  </si>
  <si>
    <t>13.03.2023 08:55:14</t>
  </si>
  <si>
    <t>13.03.2023 17:40:32</t>
  </si>
  <si>
    <t>YENİ ŞAKRAN TR-3 35-17-M00203_950307968_950307968</t>
  </si>
  <si>
    <t>13.03.2023 11:19:28</t>
  </si>
  <si>
    <t>MURADİYE TARIMSAL SULAMA-1 45-71-M01388_DIREK TIPI TRAFO HUCRESI H01_2083313</t>
  </si>
  <si>
    <t>13.03.2023 13:15:17</t>
  </si>
  <si>
    <t>13.03.2023 17:49:59</t>
  </si>
  <si>
    <t>13.03.2023 09:10:07</t>
  </si>
  <si>
    <t>13.03.2023 17:24:27</t>
  </si>
  <si>
    <t>MURADİYE TR-5 (ESKİ MEZARLIK YANI) 45-71-M00204_FABRİKALAR M05_2091433</t>
  </si>
  <si>
    <t>13.03.2023 14:30:57</t>
  </si>
  <si>
    <t>13.03.2023 17:03:02</t>
  </si>
  <si>
    <t>13.03.2023 19:36:20</t>
  </si>
  <si>
    <t>13.03.2023 22:03:00</t>
  </si>
  <si>
    <t>K-3555 35-01-K03555_35-01-K03555_2368886</t>
  </si>
  <si>
    <t>13.03.2023 08:29:01</t>
  </si>
  <si>
    <t>13.03.2023 09:38:00</t>
  </si>
  <si>
    <t>TR-80 45-78-L00080_49364946_56384693_56384693</t>
  </si>
  <si>
    <t>13.03.2023 11:58:53</t>
  </si>
  <si>
    <t>13.03.2023 13:11:03</t>
  </si>
  <si>
    <t>AYASKENT-2 TR 35-16-M00013_960733078_960733078</t>
  </si>
  <si>
    <t>13.03.2023 10:14:23</t>
  </si>
  <si>
    <t>M-2539 35-02-M02539_B_56371960_56371960</t>
  </si>
  <si>
    <t>13.03.2023 09:27:10</t>
  </si>
  <si>
    <t>13.03.2023 16:15:39</t>
  </si>
  <si>
    <t>TR-28 45-78-L00028__82105640_82105640</t>
  </si>
  <si>
    <t>13.03.2023 14:07:05</t>
  </si>
  <si>
    <t>13.03.2023 15:47:03</t>
  </si>
  <si>
    <t>TR-56 CEPHANELİK 35-19-L00056_35-19-L00056_2349291</t>
  </si>
  <si>
    <t>13.03.2023 18:13:13</t>
  </si>
  <si>
    <t>KARAPINAR İM 45-78-A00002_HatBaşıAyırıcı_53140396 M02_53140396</t>
  </si>
  <si>
    <t>13.03.2023 04:58:37</t>
  </si>
  <si>
    <t>13.03.2023 05:51:33</t>
  </si>
  <si>
    <t>K-1506 35-03-K01506_35-03-K01506_2358496</t>
  </si>
  <si>
    <t>13.03.2023 09:13:15</t>
  </si>
  <si>
    <t>13.03.2023 13:05:58</t>
  </si>
  <si>
    <t>METAL İŞLERİ TR-2 35-22-M00102_35-22-M00102_72101898</t>
  </si>
  <si>
    <t>13.03.2023 17:04:30</t>
  </si>
  <si>
    <t>13.03.2023 17:51:50</t>
  </si>
  <si>
    <t>AZİMLİ TR-1 45-80-M00127_956547484_956547484</t>
  </si>
  <si>
    <t>13.03.2023 14:33:58</t>
  </si>
  <si>
    <t>13.03.2023 16:41:27</t>
  </si>
  <si>
    <t>KESİKKÖY DM 35-28-M00309_BURUNCUK M08_2046126</t>
  </si>
  <si>
    <t>13.03.2023 12:54:44</t>
  </si>
  <si>
    <t>13.03.2023 13:52:03</t>
  </si>
  <si>
    <t>13.03.2023 23:31:36</t>
  </si>
  <si>
    <t>14.03.2023 01:19:19</t>
  </si>
  <si>
    <t>13.03.2023 09:36:21</t>
  </si>
  <si>
    <t>13.03.2023 16:49:59</t>
  </si>
  <si>
    <t>K-843 35-03-K00843_910194794_910194794</t>
  </si>
  <si>
    <t>13.03.2023 16:22:50</t>
  </si>
  <si>
    <t>13.03.2023 21:03:06</t>
  </si>
  <si>
    <t>TEPEKÖY TR-1 35-16-L00257_C_90948218_90948218</t>
  </si>
  <si>
    <t>13.03.2023 05:32:40</t>
  </si>
  <si>
    <t>13.03.2023 07:19:14</t>
  </si>
  <si>
    <t>DELEMENLER KÖK 45-73-M00490_GÜZLE BELENYAKA M05_2081978</t>
  </si>
  <si>
    <t>13.03.2023 16:02:42</t>
  </si>
  <si>
    <t>13.03.2023 18:37:07</t>
  </si>
  <si>
    <t>CENKYERİ TR-7 45-82-M00255_A_56405229_56405229</t>
  </si>
  <si>
    <t>13.03.2023 15:05:03</t>
  </si>
  <si>
    <t>13.03.2023 19:55:47</t>
  </si>
  <si>
    <t>K-4827 35-02-K04827_99169117_99169117</t>
  </si>
  <si>
    <t>13.03.2023 17:32:54</t>
  </si>
  <si>
    <t>13.03.2023 18:55:48</t>
  </si>
  <si>
    <t>TR-25 35-27-M00025_98777335_98777335</t>
  </si>
  <si>
    <t>13.03.2023 14:13:55</t>
  </si>
  <si>
    <t>13.03.2023 18:11:38</t>
  </si>
  <si>
    <t>L-12 BALLI KUYU 35-14-L00012_956639789_956639789</t>
  </si>
  <si>
    <t>13.03.2023 14:28:07</t>
  </si>
  <si>
    <t>13.03.2023 17:33:52</t>
  </si>
  <si>
    <t>BALIKLIOVA TR-8 35-19-L00302_956673242_956673242</t>
  </si>
  <si>
    <t>13.03.2023 13:42:43</t>
  </si>
  <si>
    <t>13.03.2023 14:58:40</t>
  </si>
  <si>
    <t>TR-106 ZEYTİNALANI 35-19-L00106_A_56390016_56390016</t>
  </si>
  <si>
    <t>13.03.2023 10:59:23</t>
  </si>
  <si>
    <t>13.03.2023 11:27:02</t>
  </si>
  <si>
    <t>METAL İŞLERİ TR-2 35-22-M00102_11470382 TR2/A1_5931583</t>
  </si>
  <si>
    <t>13.03.2023 17:07:50</t>
  </si>
  <si>
    <t>13.03.2023 18:56:42</t>
  </si>
  <si>
    <t>M-227 ORHANLI TEMESALTI-3 35-14-M00227_956657838_956657838</t>
  </si>
  <si>
    <t>13.03.2023 10:01:42</t>
  </si>
  <si>
    <t>13.03.2023 11:02:31</t>
  </si>
  <si>
    <t>TİRKEŞ TR-2 45-80-M00123_956534412_956534412</t>
  </si>
  <si>
    <t>13.03.2023 15:22:15</t>
  </si>
  <si>
    <t>13.03.2023 17:18:23</t>
  </si>
  <si>
    <t>ÇAMPINAR TR-1 45-81-M00182_A_56385180_56385180</t>
  </si>
  <si>
    <t>13.03.2023 11:01:55</t>
  </si>
  <si>
    <t>13.03.2023 13:43:29</t>
  </si>
  <si>
    <t>TR-10 BABACAN 35-19-L00010_956675199_956675199</t>
  </si>
  <si>
    <t>13.03.2023 07:46:13</t>
  </si>
  <si>
    <t>13.03.2023 10:02:42</t>
  </si>
  <si>
    <t>HİKMET GIDA KÖK 45-72-M00122_HatBaşıAyırıcı_53136426 M04_53136426</t>
  </si>
  <si>
    <t>13.03.2023 14:24:10</t>
  </si>
  <si>
    <t>13.03.2023 15:45:38</t>
  </si>
  <si>
    <t>M-234 35-02-M00234_910208979_910208979</t>
  </si>
  <si>
    <t>13.03.2023 16:03:08</t>
  </si>
  <si>
    <t>13.03.2023 19:41:42</t>
  </si>
  <si>
    <t>M-891 35-02-M00891_M-1701 M04_2034652</t>
  </si>
  <si>
    <t>13.03.2023 10:46:44</t>
  </si>
  <si>
    <t>13.03.2023 10:51:07</t>
  </si>
  <si>
    <t>13.03.2023 18:53:58</t>
  </si>
  <si>
    <t>13.03.2023 19:10:21</t>
  </si>
  <si>
    <t>K-1917 35-10-K01917_C_91190005_91190005</t>
  </si>
  <si>
    <t>13.03.2023 19:01:51</t>
  </si>
  <si>
    <t>13.03.2023 19:51:52</t>
  </si>
  <si>
    <t>K-1664 35-04-K01664_99762504_99762504</t>
  </si>
  <si>
    <t>13.03.2023 08:45:02</t>
  </si>
  <si>
    <t>13.03.2023 10:44:56</t>
  </si>
  <si>
    <t>KÜNER TR-1 35-22-M00229_A_56390379_56390379</t>
  </si>
  <si>
    <t>13.03.2023 19:49:00</t>
  </si>
  <si>
    <t>13.03.2023 20:13:16</t>
  </si>
  <si>
    <t>DURASILLI TR-7 45-78-M01118_TR-8 M05_2327267</t>
  </si>
  <si>
    <t>13.03.2023 12:16:06</t>
  </si>
  <si>
    <t>13.03.2023 13:17:05</t>
  </si>
  <si>
    <t>DAĞDERE DM 45-72-M00097_KÖMÜRCÜ M06_2106080</t>
  </si>
  <si>
    <t>13.03.2023 12:39:06</t>
  </si>
  <si>
    <t>13.03.2023 12:40:26</t>
  </si>
  <si>
    <t>13.03.2023 10:13:46</t>
  </si>
  <si>
    <t>13.03.2023 14:39:31</t>
  </si>
  <si>
    <t>KIRKAĞAÇ TR-8/A 45-76-M00229_955240598_955240598</t>
  </si>
  <si>
    <t>13.03.2023 14:40:14</t>
  </si>
  <si>
    <t>13.03.2023 17:41:13</t>
  </si>
  <si>
    <t>ULUKENT DM-6/7 KÖK 35-28-M00618_CTS MAKİNA M11_79699570</t>
  </si>
  <si>
    <t>13.03.2023 10:06:36</t>
  </si>
  <si>
    <t>13.03.2023 10:37:15</t>
  </si>
  <si>
    <t>CİNGÖZLER TR-1 45-81-M00080_B_56399513_56399513</t>
  </si>
  <si>
    <t>13.03.2023 10:33:36</t>
  </si>
  <si>
    <t>13.03.2023 12:11:53</t>
  </si>
  <si>
    <t>YILDIZ KELMEHMETLER 45-81-M00041_B_56403304_56403304</t>
  </si>
  <si>
    <t>13.03.2023 16:38:12</t>
  </si>
  <si>
    <t>13.03.2023 17:51:16</t>
  </si>
  <si>
    <t>13.03.2023 09:05:59</t>
  </si>
  <si>
    <t>13.03.2023 11:41:06</t>
  </si>
  <si>
    <t>HELVACI TR-2 35-17-M00362_9637233_56357404_56357404</t>
  </si>
  <si>
    <t>13.03.2023 13:18:49</t>
  </si>
  <si>
    <t>13.03.2023 13:51:37</t>
  </si>
  <si>
    <t>AŞAĞIŞAKRAN TR-1 35-17-M00223_C_60982715_60982715</t>
  </si>
  <si>
    <t>13.03.2023 06:30:15</t>
  </si>
  <si>
    <t>13.03.2023 09:11:58</t>
  </si>
  <si>
    <t>M-1540 35-01-M01540_A_56380097_56380097</t>
  </si>
  <si>
    <t>13.03.2023 22:42:37</t>
  </si>
  <si>
    <t>14.03.2023 00:36:42</t>
  </si>
  <si>
    <t>L-6 İZMİR YOLU 35-14-L00006_35-14-L00006_2370849</t>
  </si>
  <si>
    <t>13.03.2023 17:43:05</t>
  </si>
  <si>
    <t>13.03.2023 19:56:28</t>
  </si>
  <si>
    <t>K-995 35-07-K00995_97524550_97524550</t>
  </si>
  <si>
    <t>13.03.2023 17:23:17</t>
  </si>
  <si>
    <t>13.03.2023 17:58:30</t>
  </si>
  <si>
    <t>K-1103 35-02-K01103_912501853_912501853</t>
  </si>
  <si>
    <t>13.03.2023 12:09:24</t>
  </si>
  <si>
    <t>13.03.2023 14:05:19</t>
  </si>
  <si>
    <t>13.03.2023 11:27:40</t>
  </si>
  <si>
    <t>13.03.2023 12:08:37</t>
  </si>
  <si>
    <t>KARAAHMETLİ TR-1 45-71-M01704_43171452_56399275_56399275</t>
  </si>
  <si>
    <t>13.03.2023 12:58:22</t>
  </si>
  <si>
    <t>13.03.2023 14:14:30</t>
  </si>
  <si>
    <t>GÖÇBEYLİ TR-1 35-16-M00016_953327453_953327453</t>
  </si>
  <si>
    <t>13.03.2023 10:10:49</t>
  </si>
  <si>
    <t>13.03.2023 14:17:28</t>
  </si>
  <si>
    <t>M-3251(YATIRIM REZERVE) 35-04-M03251_35-04-M03251_84333547</t>
  </si>
  <si>
    <t>13.03.2023 09:12:49</t>
  </si>
  <si>
    <t>13.03.2023 11:33:30</t>
  </si>
  <si>
    <t>K-1129 35-03-K01129__72410673_72410673</t>
  </si>
  <si>
    <t>13.03.2023 11:56:29</t>
  </si>
  <si>
    <t>13.03.2023 12:24:50</t>
  </si>
  <si>
    <t>L-455 35-18-L00455_950464345_950464345</t>
  </si>
  <si>
    <t>13.03.2023 13:11:10</t>
  </si>
  <si>
    <t>13.03.2023 17:48:37</t>
  </si>
  <si>
    <t>KARAKUYU-9 35-26-M00223_DIREK TIPI TRAFO HUCRESI H01_2040276</t>
  </si>
  <si>
    <t>13.03.2023 22:55:42</t>
  </si>
  <si>
    <t>14.03.2023 01:00:26</t>
  </si>
  <si>
    <t>K-3074 35-04-K03074_D_56359224_56359224</t>
  </si>
  <si>
    <t>13.03.2023 10:47:52</t>
  </si>
  <si>
    <t>13.03.2023 13:55:19</t>
  </si>
  <si>
    <t>MURADİYE TR-5 (ESKİ MEZARLIK YANI) 45-71-M00204_COCA COLA M02_2321022</t>
  </si>
  <si>
    <t>13.03.2023 14:23:02</t>
  </si>
  <si>
    <t>13.03.2023 17:02:27</t>
  </si>
  <si>
    <t>BADEMLİ TR-2 35-30-L00099_A_56353388_56353388</t>
  </si>
  <si>
    <t>13.03.2023 17:06:04</t>
  </si>
  <si>
    <t>13.03.2023 18:42:29</t>
  </si>
  <si>
    <t>DERBENT TM 45-83-A00003_GÖLMARMARA-2 M19_2312524</t>
  </si>
  <si>
    <t>13.03.2023 08:24:56</t>
  </si>
  <si>
    <t>13.03.2023 10:16:30</t>
  </si>
  <si>
    <t>YENİCE KÖK 45-86-M00234_İÇİKLER ÇIKIŞ M02_41955326</t>
  </si>
  <si>
    <t>13.03.2023 06:53:46</t>
  </si>
  <si>
    <t>13.03.2023 07:26:33</t>
  </si>
  <si>
    <t>MEDAR DM 45-72-L00079_TR-3 L04_66588724</t>
  </si>
  <si>
    <t>13.03.2023 12:54:50</t>
  </si>
  <si>
    <t>13.03.2023 14:40:49</t>
  </si>
  <si>
    <t>KARAAĞAÇLI TR-1 45-71-M01904_ M03_2334945</t>
  </si>
  <si>
    <t>13.03.2023 02:11:29</t>
  </si>
  <si>
    <t>13.03.2023 03:31:41</t>
  </si>
  <si>
    <t>13.03.2023 19:26:38</t>
  </si>
  <si>
    <t>13.03.2023 20:21:00</t>
  </si>
  <si>
    <t>TR-2/73-A 45-83-L00151_IRLAMAZ KÖK L03_72157763</t>
  </si>
  <si>
    <t>13.03.2023 21:01:38</t>
  </si>
  <si>
    <t>13.03.2023 21:20:40</t>
  </si>
  <si>
    <t>YENİKENT TR-2 35-16-M00027_A_56396739_56396739</t>
  </si>
  <si>
    <t>13.03.2023 09:32:16</t>
  </si>
  <si>
    <t>13.03.2023 10:26:56</t>
  </si>
  <si>
    <t>13.03.2023 10:59:36</t>
  </si>
  <si>
    <t>13.03.2023 12:44:00</t>
  </si>
  <si>
    <t>TOYGAR KÖK 45-73-M00166_HatBaşıAyırıcı_53137216 M01_53137216</t>
  </si>
  <si>
    <t>13.03.2023 17:34:59</t>
  </si>
  <si>
    <t>13.03.2023 19:53:56</t>
  </si>
  <si>
    <t>TR-16 35-19-M00016_A C1_50040849</t>
  </si>
  <si>
    <t>13.03.2023 16:57:15</t>
  </si>
  <si>
    <t>13.03.2023 18:44:09</t>
  </si>
  <si>
    <t>İCİKLER TR-1 45-74-M00255_İCİKLER TR-6 M04_72229959</t>
  </si>
  <si>
    <t>13.03.2023 07:28:39</t>
  </si>
  <si>
    <t>13.03.2023 09:06:53</t>
  </si>
  <si>
    <t>TR-8 35-27-M00008_35-27-M00008_82864512</t>
  </si>
  <si>
    <t>13.03.2023 13:03:23</t>
  </si>
  <si>
    <t>13.03.2023 15:08:39</t>
  </si>
  <si>
    <t>13.03.2023 08:34:37</t>
  </si>
  <si>
    <t>13.03.2023 09:47:48</t>
  </si>
  <si>
    <t>AYRANCILAR DM-5 35-26-M00807_F_60982488_60982488</t>
  </si>
  <si>
    <t>13.03.2023 12:45:14</t>
  </si>
  <si>
    <t>13.03.2023 13:11:25</t>
  </si>
  <si>
    <t>HELVACI-1 35-26-M00468_956622520_956622520</t>
  </si>
  <si>
    <t>13.03.2023 13:00:45</t>
  </si>
  <si>
    <t>13.03.2023 14:45:45</t>
  </si>
  <si>
    <t>OĞLANANASI TR-5 KÖK 35-22-M00092_OĞLANANASI TR-7 M07_89600659</t>
  </si>
  <si>
    <t>13.03.2023 17:55:06</t>
  </si>
  <si>
    <t>13.03.2023 18:24:52</t>
  </si>
  <si>
    <t>DM-16 45-71-M00309_953244607_953244607</t>
  </si>
  <si>
    <t>13.03.2023 09:55:44</t>
  </si>
  <si>
    <t>13.03.2023 11:02:23</t>
  </si>
  <si>
    <t>GERENKÖY TR-2 35-23-M00148_DAĞITIM TRAFO GERENKÖY TR-2 M02_72154922</t>
  </si>
  <si>
    <t>13.03.2023 11:52:50</t>
  </si>
  <si>
    <t>13.03.2023 14:17:33</t>
  </si>
  <si>
    <t>DM4/16-1 35-26-M00801_956629556_956629556</t>
  </si>
  <si>
    <t>13.03.2023 18:10:27</t>
  </si>
  <si>
    <t>13.03.2023 21:08:39</t>
  </si>
  <si>
    <t>ÇAPAK KÖK 35-26-M00435_DAĞKIZILCA-2 GİRİŞ M04_66033226</t>
  </si>
  <si>
    <t>13.03.2023 21:38:00</t>
  </si>
  <si>
    <t>13.03.2023 23:18:10</t>
  </si>
  <si>
    <t>L-401 ALTINYUNUS DM 35-18-L00401_BOYALIK L-210 L04_2094679</t>
  </si>
  <si>
    <t>13.03.2023 09:15:44</t>
  </si>
  <si>
    <t>13.03.2023 12:00:43</t>
  </si>
  <si>
    <t>M-1951 35-09-M01951_97853669_97853669</t>
  </si>
  <si>
    <t>13.03.2023 15:21:40</t>
  </si>
  <si>
    <t>13.03.2023 17:01:13</t>
  </si>
  <si>
    <t>SELENDİ HASTANE YANI GEÇİT KABİN 45-81-M00037_ M01_2317807</t>
  </si>
  <si>
    <t>13.03.2023 09:41:31</t>
  </si>
  <si>
    <t>13.03.2023 10:20:35</t>
  </si>
  <si>
    <t>M-2539 35-02-M02539_99434868_99434868</t>
  </si>
  <si>
    <t>13.03.2023 19:29:36</t>
  </si>
  <si>
    <t>13.03.2023 20:48:10</t>
  </si>
  <si>
    <t>AYDINLAR TR-1 45-80-M00165_956547527_956547527</t>
  </si>
  <si>
    <t>13.03.2023 18:38:07</t>
  </si>
  <si>
    <t>13.03.2023 20:20:37</t>
  </si>
  <si>
    <t>KALABAK TR 35-17-M00446_D_91436186_91436186</t>
  </si>
  <si>
    <t>13.03.2023 15:46:55</t>
  </si>
  <si>
    <t>13.03.2023 23:06:17</t>
  </si>
  <si>
    <t>BÜYÜKKARCI KÖK 35-27-M00486_AMROS M05_77618344</t>
  </si>
  <si>
    <t>13.03.2023 09:55:28</t>
  </si>
  <si>
    <t>13.03.2023 10:47:10</t>
  </si>
  <si>
    <t>13.03.2023 19:22:12</t>
  </si>
  <si>
    <t>L-6 İZMİR YOLU 35-14-L00006_956657968_956657968</t>
  </si>
  <si>
    <t>13.03.2023 14:09:20</t>
  </si>
  <si>
    <t>13.03.2023 15:54:31</t>
  </si>
  <si>
    <t>HALIKÖY OVACIK MAH. TR-3 35-32-L00124_C_56369075_56369075</t>
  </si>
  <si>
    <t>13.03.2023 10:52:45</t>
  </si>
  <si>
    <t>13.03.2023 13:24:46</t>
  </si>
  <si>
    <t>SEKLİK TR-1 35-16-M00036_953324631_953324631</t>
  </si>
  <si>
    <t>13.03.2023 10:27:04</t>
  </si>
  <si>
    <t>ÜÇÜNCÜ KISIM SANAYİ TR-1 45-83-M00627_TM-2/1 M05_88329391</t>
  </si>
  <si>
    <t>13.03.2023 00:54:04</t>
  </si>
  <si>
    <t>13.03.2023 01:57:34</t>
  </si>
  <si>
    <t>TR-100 ZEYTİNALANI 35-19-L00100_A_77027473_77027473</t>
  </si>
  <si>
    <t>13.03.2023 18:06:16</t>
  </si>
  <si>
    <t>13.03.2023 19:55:34</t>
  </si>
  <si>
    <t>TR-106 ZEYTİNALANI 35-19-L00106_945406977_945406977</t>
  </si>
  <si>
    <t>13.03.2023 09:50:34</t>
  </si>
  <si>
    <t>BELEVİ TR-7 35-13-L00509__83437394_83437394</t>
  </si>
  <si>
    <t>13.03.2023 22:38:33</t>
  </si>
  <si>
    <t>13.03.2023 23:51:19</t>
  </si>
  <si>
    <t>M-2038 35-07-M02038_99272187_99272187</t>
  </si>
  <si>
    <t>13.03.2023 09:27:30</t>
  </si>
  <si>
    <t>13.03.2023 11:32:03</t>
  </si>
  <si>
    <t>SAYARLAR TR-1 45-76-M00151_B_91282427_91282427</t>
  </si>
  <si>
    <t>13.03.2023 23:25:28</t>
  </si>
  <si>
    <t>14.03.2023 01:17:27</t>
  </si>
  <si>
    <t>13.03.2023 16:23:42</t>
  </si>
  <si>
    <t>13.03.2023 17:41:34</t>
  </si>
  <si>
    <t>NARLIDERE TM 35-07-A00003_ULUSOY M08_83593642</t>
  </si>
  <si>
    <t>13.03.2023 09:02:35</t>
  </si>
  <si>
    <t>13.03.2023 14:36:38</t>
  </si>
  <si>
    <t>13.03.2023 19:32:36</t>
  </si>
  <si>
    <t>13.03.2023 21:01:46</t>
  </si>
  <si>
    <t>M-3336 35-04-M03336_35-04-M03336_86849804</t>
  </si>
  <si>
    <t>13.03.2023 08:47:02</t>
  </si>
  <si>
    <t>13.03.2023 14:53:13</t>
  </si>
  <si>
    <t>13.03.2023 19:33:46</t>
  </si>
  <si>
    <t>M-3401(YATIRIM REZERVE) 35-03-M03401_E_56363648_56363648</t>
  </si>
  <si>
    <t>13.03.2023 10:40:48</t>
  </si>
  <si>
    <t>13.03.2023 11:35:48</t>
  </si>
  <si>
    <t>FUNDACIK ÇETİNLER TR-5 45-75-M00383_A_75332793_75332793</t>
  </si>
  <si>
    <t>13.03.2023 21:22:37</t>
  </si>
  <si>
    <t>13.03.2023 22:55:47</t>
  </si>
  <si>
    <t>DEĞİRMENDERE DM 35-22-M00085__81571114_81571114</t>
  </si>
  <si>
    <t>13.03.2023 12:02:08</t>
  </si>
  <si>
    <t>13.03.2023 13:03:11</t>
  </si>
  <si>
    <t>M-1623 35-02-M01623_962652256_962652256</t>
  </si>
  <si>
    <t>13.03.2023 17:25:16</t>
  </si>
  <si>
    <t>13.03.2023 19:07:13</t>
  </si>
  <si>
    <t>13.03.2023 14:56:48</t>
  </si>
  <si>
    <t>13.03.2023 22:52:03</t>
  </si>
  <si>
    <t>13.03.2023 04:09:34</t>
  </si>
  <si>
    <t>13.03.2023 05:23:52</t>
  </si>
  <si>
    <t>KARABURUN TR-4/1 35-21-L00129_953359909_953359909</t>
  </si>
  <si>
    <t>13.03.2023 14:40:41</t>
  </si>
  <si>
    <t>ASARLIK TR-10 35-28-M00593__72410586_72410586</t>
  </si>
  <si>
    <t>13.03.2023 14:16:36</t>
  </si>
  <si>
    <t>13.03.2023 15:44:13</t>
  </si>
  <si>
    <t>13.03.2023 09:21:27</t>
  </si>
  <si>
    <t>13.03.2023 11:57:36</t>
  </si>
  <si>
    <t>KARALAR TR-1 35-16-M00089_C_91068191_91068191</t>
  </si>
  <si>
    <t>13.03.2023 23:30:42</t>
  </si>
  <si>
    <t>13.03.2023 17:06:33</t>
  </si>
  <si>
    <t>13.03.2023 18:39:03</t>
  </si>
  <si>
    <t>TİRE İM-DM-1 35-29-A00001_AKÇAŞEHİR L19_2312360</t>
  </si>
  <si>
    <t>13.03.2023 09:01:36</t>
  </si>
  <si>
    <t>13.03.2023 15:58:31</t>
  </si>
  <si>
    <t>L-400 35-18-L00400_950451020_950451020</t>
  </si>
  <si>
    <t>13.03.2023 19:40:53</t>
  </si>
  <si>
    <t>13.03.2023 23:06:24</t>
  </si>
  <si>
    <t>13.03.2023 08:08:19</t>
  </si>
  <si>
    <t>13.03.2023 09:02:31</t>
  </si>
  <si>
    <t>M-3176(YATIRIM REZERVE) 35-03-M03176_911019593_911019593</t>
  </si>
  <si>
    <t>13.03.2023 20:30:37</t>
  </si>
  <si>
    <t>13.03.2023 22:40:41</t>
  </si>
  <si>
    <t>K-3013 35-08-K03013_97576601_97576601</t>
  </si>
  <si>
    <t>13.03.2023 23:21:18</t>
  </si>
  <si>
    <t>14.03.2023 00:26:25</t>
  </si>
  <si>
    <t>13.03.2023 12:06:07</t>
  </si>
  <si>
    <t>13.03.2023 18:03:56</t>
  </si>
  <si>
    <t>ALAŞEHİR TR-87 45-73-M00087_945680370_945680370</t>
  </si>
  <si>
    <t>13.03.2023 14:54:34</t>
  </si>
  <si>
    <t>13.03.2023 16:40:35</t>
  </si>
  <si>
    <t>ÇIKRIKÇI TR-3 45-83-L00466_955159326_955159326</t>
  </si>
  <si>
    <t>13.03.2023 14:37:35</t>
  </si>
  <si>
    <t>13.03.2023 18:17:52</t>
  </si>
  <si>
    <t>ÇUKURALTI M-22 35-25-M00070_35-25-M00070_2376932</t>
  </si>
  <si>
    <t>13.03.2023 09:25:05</t>
  </si>
  <si>
    <t>13.03.2023 11:02:14</t>
  </si>
  <si>
    <t>TR-90 45-78-L00090_45-78-L00090_65935024</t>
  </si>
  <si>
    <t>13.03.2023 11:22:01</t>
  </si>
  <si>
    <t>13.03.2023 12:03:41</t>
  </si>
  <si>
    <t>HACIVELİLER TR-1 35-16-M00157_A_91051562_91051562</t>
  </si>
  <si>
    <t>13.03.2023 11:43:41</t>
  </si>
  <si>
    <t>13.03.2023 15:56:23</t>
  </si>
  <si>
    <t>BUCA TM 35-03-A00003_Buca-5 K07_2311885</t>
  </si>
  <si>
    <t>13.03.2023 21:54:40</t>
  </si>
  <si>
    <t>13.03.2023 23:39:52</t>
  </si>
  <si>
    <t>TR-14 35-15-M00014_48910048_60983083_60983083</t>
  </si>
  <si>
    <t>13.03.2023 18:08:40</t>
  </si>
  <si>
    <t>13.03.2023 18:47:49</t>
  </si>
  <si>
    <t>ÇİNAN TOYGAR TR-1 45-81-M00217_B_91335760_91335760</t>
  </si>
  <si>
    <t>13.03.2023 10:31:34</t>
  </si>
  <si>
    <t>13.03.2023 12:56:20</t>
  </si>
  <si>
    <t>SEFERİHİSAR İM 35-14-A00002_BEYLER L10_72378550</t>
  </si>
  <si>
    <t>13.03.2023 08:52:57</t>
  </si>
  <si>
    <t>13.03.2023 18:07:26</t>
  </si>
  <si>
    <t>YAYAKENT DM 35-24-M00209_HatBaşıAyırıcı_78438604 M05_78438604</t>
  </si>
  <si>
    <t>13.03.2023 01:20:46</t>
  </si>
  <si>
    <t>TR-1/71 45-72-M00071_B_56392199_56392199</t>
  </si>
  <si>
    <t>13.03.2023 10:32:00</t>
  </si>
  <si>
    <t>13.03.2023 12:16:26</t>
  </si>
  <si>
    <t>YUNTDAĞYENİCE KÖYÜ TR-1 45-71-M01699_43175940_56389172_56389172</t>
  </si>
  <si>
    <t>13.03.2023 06:45:16</t>
  </si>
  <si>
    <t>13.03.2023 12:19:43</t>
  </si>
  <si>
    <t>13.03.2023 07:13:57</t>
  </si>
  <si>
    <t>ERZE AMBALAJ KÖK 35-27-M00086_TR-32(DM03-TR-01) M04_72177640</t>
  </si>
  <si>
    <t>13.03.2023 11:57:04</t>
  </si>
  <si>
    <t>13.03.2023 13:18:19</t>
  </si>
  <si>
    <t>URLA TM-1 35-19-A00004_HatBaşıAyırıcı_53134090 M07_53134090</t>
  </si>
  <si>
    <t>13.03.2023 15:10:00</t>
  </si>
  <si>
    <t>13.03.2023 15:42:22</t>
  </si>
  <si>
    <t>M-211 (DM-3/TR-6) 35-14-M00211_B B01_50051069</t>
  </si>
  <si>
    <t>13.03.2023 10:47:24</t>
  </si>
  <si>
    <t>13.03.2023 14:30:45</t>
  </si>
  <si>
    <t>GÖRDES TR-1 45-75-M00001_GÖRDES TR-6 M04_61374428</t>
  </si>
  <si>
    <t>14.03.2023 09:52:50</t>
  </si>
  <si>
    <t>14.03.2023 10:22:54</t>
  </si>
  <si>
    <t>TÜRKELLİ TR-6 35-28-M00459_DIREK TIPI TRAFO HUCRESI H01_2100486</t>
  </si>
  <si>
    <t>14.03.2023 10:10:40</t>
  </si>
  <si>
    <t>14.03.2023 16:09:29</t>
  </si>
  <si>
    <t>K-4551 35-02-K04551__72410516_72410516</t>
  </si>
  <si>
    <t>14.03.2023 09:26:42</t>
  </si>
  <si>
    <t>14.03.2023 14:52:25</t>
  </si>
  <si>
    <t>TR-1/49 45-72-M00049_956481507_956481507</t>
  </si>
  <si>
    <t>14.03.2023 12:23:04</t>
  </si>
  <si>
    <t>14.03.2023 14:24:20</t>
  </si>
  <si>
    <t>MURADİYE TR-2 SU DEPOSU 45-71-M00199_D_60985261_60985261</t>
  </si>
  <si>
    <t>14.03.2023 09:36:37</t>
  </si>
  <si>
    <t>14.03.2023 10:06:55</t>
  </si>
  <si>
    <t>SART TR-10 45-78-M00183_953251906_953251906</t>
  </si>
  <si>
    <t>14.03.2023 19:37:16</t>
  </si>
  <si>
    <t>14.03.2023 20:50:36</t>
  </si>
  <si>
    <t>YENİ HARMANDALI TR-3 45-71-M00894_C_91103549_91103549</t>
  </si>
  <si>
    <t>14.03.2023 11:51:44</t>
  </si>
  <si>
    <t>14.03.2023 14:43:07</t>
  </si>
  <si>
    <t>TR-1/45 (25/17b) ÇIRÇIR 45-71-M00148_DIREK TIPI TRAFO HUCRESI H01_2074988</t>
  </si>
  <si>
    <t>14.03.2023 17:57:27</t>
  </si>
  <si>
    <t>14.03.2023 19:43:57</t>
  </si>
  <si>
    <t>TR-32 45-77-L00032_C_91209987_91209987</t>
  </si>
  <si>
    <t>14.03.2023 13:44:24</t>
  </si>
  <si>
    <t>14.03.2023 14:19:07</t>
  </si>
  <si>
    <t>PİYADELER KÖK 45-73-M00136_DAĞITIM TRAFOSU M08_66674743</t>
  </si>
  <si>
    <t>14.03.2023 13:03:49</t>
  </si>
  <si>
    <t>14.03.2023 13:30:00</t>
  </si>
  <si>
    <t>BEYLİKLİ TR-1 45-78-M00727_953280741_953280741</t>
  </si>
  <si>
    <t>14.03.2023 18:32:03</t>
  </si>
  <si>
    <t>14.03.2023 20:18:02</t>
  </si>
  <si>
    <t>SEYREK TR-7 KÖK 35-28-M00379_SEYREK TR-1 M13_2043319</t>
  </si>
  <si>
    <t>14.03.2023 09:08:50</t>
  </si>
  <si>
    <t>14.03.2023 09:16:56</t>
  </si>
  <si>
    <t>K-196 35-01-K00196_C_56373542_56373542</t>
  </si>
  <si>
    <t>14.03.2023 07:10:55</t>
  </si>
  <si>
    <t>14.03.2023 10:10:10</t>
  </si>
  <si>
    <t>14.03.2023 15:51:21</t>
  </si>
  <si>
    <t>14.03.2023 17:17:58</t>
  </si>
  <si>
    <t>K-511 35-01-K00511_A 1A_5873652</t>
  </si>
  <si>
    <t>14.03.2023 21:15:08</t>
  </si>
  <si>
    <t>15.03.2023 07:28:00</t>
  </si>
  <si>
    <t>L-121 35-18-L00121_DIREK TIPI TRAFO HUCRESI H01_2050027</t>
  </si>
  <si>
    <t>14.03.2023 11:36:58</t>
  </si>
  <si>
    <t>14.03.2023 14:22:59</t>
  </si>
  <si>
    <t>KAZIKLI HACIKAYALAR TR-1 45-81-M00316__84293806_84293806</t>
  </si>
  <si>
    <t>14.03.2023 07:49:04</t>
  </si>
  <si>
    <t>14.03.2023 08:41:01</t>
  </si>
  <si>
    <t>TR-32 45-77-L00032_C_56395135_56395135</t>
  </si>
  <si>
    <t>14.03.2023 06:34:48</t>
  </si>
  <si>
    <t>14.03.2023 09:13:09</t>
  </si>
  <si>
    <t>L-105 35-18-L00105_OVACIK KÖYÜ AZMAK MEVKİ L03_2324753</t>
  </si>
  <si>
    <t>14.03.2023 08:55:06</t>
  </si>
  <si>
    <t>14.03.2023 11:37:20</t>
  </si>
  <si>
    <t>DM01-TR06 35-27-M00006_TR-8 M02_66139409</t>
  </si>
  <si>
    <t>14.03.2023 09:20:46</t>
  </si>
  <si>
    <t>14.03.2023 14:52:46</t>
  </si>
  <si>
    <t>K-4386 35-01-K04386_35-01-K04386_65827122</t>
  </si>
  <si>
    <t>14.03.2023 09:09:53</t>
  </si>
  <si>
    <t>14.03.2023 11:30:58</t>
  </si>
  <si>
    <t>14.03.2023 12:31:09</t>
  </si>
  <si>
    <t>14.03.2023 15:14:17</t>
  </si>
  <si>
    <t>TR-1-2/4-A 35-20-L00464__72750566_72750566</t>
  </si>
  <si>
    <t>14.03.2023 15:57:31</t>
  </si>
  <si>
    <t>14.03.2023 19:37:44</t>
  </si>
  <si>
    <t>DM-3/16-1 35-26-M00818_956628318_956628318</t>
  </si>
  <si>
    <t>14.03.2023 15:35:12</t>
  </si>
  <si>
    <t>14.03.2023 18:35:23</t>
  </si>
  <si>
    <t>KOYUNDERE TR-1 35-28-M00154_C_56365117_56365117</t>
  </si>
  <si>
    <t>14.03.2023 11:02:13</t>
  </si>
  <si>
    <t>14.03.2023 11:53:58</t>
  </si>
  <si>
    <t>_966001469_966001469</t>
  </si>
  <si>
    <t>14.03.2023 13:08:24</t>
  </si>
  <si>
    <t>14.03.2023 14:16:09</t>
  </si>
  <si>
    <t>K-2784 35-02-K02784_912482608_912482608</t>
  </si>
  <si>
    <t>14.03.2023 14:42:51</t>
  </si>
  <si>
    <t>14.03.2023 17:19:15</t>
  </si>
  <si>
    <t>KIRKAĞAÇ TR-20 45-76-M00020_955244244_955244244</t>
  </si>
  <si>
    <t>14.03.2023 23:05:41</t>
  </si>
  <si>
    <t>14.03.2023 23:43:10</t>
  </si>
  <si>
    <t>M-2898 35-02-M02898_911900049_911900049</t>
  </si>
  <si>
    <t>14.03.2023 20:53:50</t>
  </si>
  <si>
    <t>14.03.2023 22:14:49</t>
  </si>
  <si>
    <t>TÜRKELLİ DM (TR-4) 35-28-M00368_TRAFO M19_56299012</t>
  </si>
  <si>
    <t>14.03.2023 17:30:12</t>
  </si>
  <si>
    <t>14.03.2023 17:58:21</t>
  </si>
  <si>
    <t>ÇAPAKLI KÖK 45-78-M01161_HatBaşıAyırıcı_53140100 M06_53140100</t>
  </si>
  <si>
    <t>14.03.2023 09:11:44</t>
  </si>
  <si>
    <t>14.03.2023 14:20:54</t>
  </si>
  <si>
    <t>K-1725 35-07-K01725_DIREK TIPI TRAFO HUCRESI H01_2078812</t>
  </si>
  <si>
    <t>14.03.2023 09:13:01</t>
  </si>
  <si>
    <t>14.03.2023 12:07:41</t>
  </si>
  <si>
    <t>M-229 35-14-M00229_965776866_965776866</t>
  </si>
  <si>
    <t>14.03.2023 11:52:42</t>
  </si>
  <si>
    <t>14.03.2023 19:28:23</t>
  </si>
  <si>
    <t>TR-67 45-78-M00067_964519572_964519572</t>
  </si>
  <si>
    <t>14.03.2023 16:36:52</t>
  </si>
  <si>
    <t>14.03.2023 18:34:50</t>
  </si>
  <si>
    <t>DİNDARLI KÖK TR-3 KAKLIK 45-79-M00395_KIZILÇUKUR GÜNYAKA KARACAALİ BEYHARMAN M06_72035421</t>
  </si>
  <si>
    <t>14.03.2023 10:00:04</t>
  </si>
  <si>
    <t>14.03.2023 11:42:34</t>
  </si>
  <si>
    <t>M-1262 35-02-M01262_942950117_942950117</t>
  </si>
  <si>
    <t>14.03.2023 13:07:15</t>
  </si>
  <si>
    <t>14.03.2023 13:42:47</t>
  </si>
  <si>
    <t>URLA TM-1 35-19-A00004_ALAÇATI-2 M04_2313935</t>
  </si>
  <si>
    <t>14.03.2023 01:58:27</t>
  </si>
  <si>
    <t>14.03.2023 02:14:20</t>
  </si>
  <si>
    <t>M-1570 35-02-M01570_M-1054 M04_88751000</t>
  </si>
  <si>
    <t>14.03.2023 15:11:29</t>
  </si>
  <si>
    <t>14.03.2023 17:28:43</t>
  </si>
  <si>
    <t>ÇANDARLI TR-6 35-30-M00006__72410381_72410381</t>
  </si>
  <si>
    <t>14.03.2023 02:19:02</t>
  </si>
  <si>
    <t>14.03.2023 03:03:01</t>
  </si>
  <si>
    <t>ÖDEMİŞ TM-2 35-15-A00005_YOLÜSTÜ M18_2334263</t>
  </si>
  <si>
    <t>14.03.2023 16:16:39</t>
  </si>
  <si>
    <t>14.03.2023 17:59:18</t>
  </si>
  <si>
    <t>AZİZ ÇELİKDOĞAN TARIMSAL SULAMA TR-1 45-83-M00345_48010540_56395001_56395001</t>
  </si>
  <si>
    <t>14.03.2023 18:42:16</t>
  </si>
  <si>
    <t>14.03.2023 20:31:45</t>
  </si>
  <si>
    <t>K-2523 35-03-K02523_TRAFO K04_41933540</t>
  </si>
  <si>
    <t>14.03.2023 08:57:51</t>
  </si>
  <si>
    <t>14.03.2023 18:44:29</t>
  </si>
  <si>
    <t>14.03.2023 12:40:08</t>
  </si>
  <si>
    <t>14.03.2023 13:29:00</t>
  </si>
  <si>
    <t>CABBAR DM 45-73-M00100_KÖYLER ÇIKIŞI M04_2057594</t>
  </si>
  <si>
    <t>14.03.2023 09:38:55</t>
  </si>
  <si>
    <t>14.03.2023 09:46:19</t>
  </si>
  <si>
    <t>DAĞKIZILCA TR-6 35-26-M01466_C_82987083_82987083</t>
  </si>
  <si>
    <t>14.03.2023 09:27:50</t>
  </si>
  <si>
    <t>14.03.2023 10:53:19</t>
  </si>
  <si>
    <t>K-2545 35-03-K02545_35-03-K02545_41934376</t>
  </si>
  <si>
    <t>14.03.2023 09:06:04</t>
  </si>
  <si>
    <t>14.03.2023 13:42:09</t>
  </si>
  <si>
    <t>K-1850 35-03-K01850_35-03-K01850_42294842</t>
  </si>
  <si>
    <t>14.03.2023 13:44:14</t>
  </si>
  <si>
    <t>14.03.2023 17:57:04</t>
  </si>
  <si>
    <t>SELİMŞAHLAR TR-7 45-71-M01294_DIREK TIPI TRAFO HUCRESI H01_2088038</t>
  </si>
  <si>
    <t>14.03.2023 18:16:12</t>
  </si>
  <si>
    <t>14.03.2023 19:42:42</t>
  </si>
  <si>
    <t>YENİKÖY TR-4 45-71-M00125_YENİKÖY TR-3 M03_72244248</t>
  </si>
  <si>
    <t>14.03.2023 09:10:31</t>
  </si>
  <si>
    <t>14.03.2023 11:10:15</t>
  </si>
  <si>
    <t>ALABAŞ TR-7 35-15-L00132_950407869_950407869</t>
  </si>
  <si>
    <t>14.03.2023 08:49:56</t>
  </si>
  <si>
    <t>14.03.2023 11:41:15</t>
  </si>
  <si>
    <t>M-2162 35-04-M02162_99646053_99646053</t>
  </si>
  <si>
    <t>14.03.2023 20:09:10</t>
  </si>
  <si>
    <t>14.03.2023 21:07:37</t>
  </si>
  <si>
    <t>K-50 35-01-K00050_911261605_911261605</t>
  </si>
  <si>
    <t>14.03.2023 12:19:40</t>
  </si>
  <si>
    <t>14.03.2023 16:29:31</t>
  </si>
  <si>
    <t>KAYALIOĞLU TR-4 45-72-L00075_C_56394013_56394013</t>
  </si>
  <si>
    <t>14.03.2023 16:19:34</t>
  </si>
  <si>
    <t>14.03.2023 17:50:38</t>
  </si>
  <si>
    <t>14.03.2023 17:43:36</t>
  </si>
  <si>
    <t>14.03.2023 19:29:08</t>
  </si>
  <si>
    <t>L-470 KÖK 35-18-L00470_950450210_950450210</t>
  </si>
  <si>
    <t>14.03.2023 11:17:12</t>
  </si>
  <si>
    <t>14.03.2023 13:22:46</t>
  </si>
  <si>
    <t>K-808 35-01-K00808_35-01-K00808_2347802</t>
  </si>
  <si>
    <t>14.03.2023 09:08:31</t>
  </si>
  <si>
    <t>14.03.2023 10:19:26</t>
  </si>
  <si>
    <t>KAYMAKÇI TR-8 35-15-M00409_35-15-M00409_65838177</t>
  </si>
  <si>
    <t>14.03.2023 19:17:29</t>
  </si>
  <si>
    <t>14.03.2023 19:57:36</t>
  </si>
  <si>
    <t>K-2985 35-01-K02985_912351607_912351607</t>
  </si>
  <si>
    <t>14.03.2023 14:21:54</t>
  </si>
  <si>
    <t>14.03.2023 21:51:56</t>
  </si>
  <si>
    <t>TR-34 35-13-M00052_TR-47 MERYEMANA L04_76785429</t>
  </si>
  <si>
    <t>14.03.2023 09:53:47</t>
  </si>
  <si>
    <t>14.03.2023 12:19:16</t>
  </si>
  <si>
    <t>BUCA TM 35-03-A00003_Buca-7 K09_2055518</t>
  </si>
  <si>
    <t>14.03.2023 00:29:42</t>
  </si>
  <si>
    <t>14.03.2023 00:35:45</t>
  </si>
  <si>
    <t>K-907 35-04-K00907_99192921_99192921</t>
  </si>
  <si>
    <t>14.03.2023 10:24:19</t>
  </si>
  <si>
    <t>14.03.2023 12:14:12</t>
  </si>
  <si>
    <t>UZUNKÖY TR-3 35-31-L00145_47826851_56352599_56352599</t>
  </si>
  <si>
    <t>14.03.2023 21:09:21</t>
  </si>
  <si>
    <t>14.03.2023 22:37:10</t>
  </si>
  <si>
    <t>DİLEK TR-3 45-80-M00138_45-80-M00138_2369983</t>
  </si>
  <si>
    <t>14.03.2023 16:47:55</t>
  </si>
  <si>
    <t>14.03.2023 17:16:40</t>
  </si>
  <si>
    <t>K-4260 35-07-K04260_35-07-K04260_48272306</t>
  </si>
  <si>
    <t>14.03.2023 09:03:54</t>
  </si>
  <si>
    <t>14.03.2023 18:47:08</t>
  </si>
  <si>
    <t>L-510 REİSDERE 35-18-L00510_A_91231455_91231455</t>
  </si>
  <si>
    <t>14.03.2023 16:23:43</t>
  </si>
  <si>
    <t>14.03.2023 17:49:40</t>
  </si>
  <si>
    <t>TR-1/45-A 45-72-M00114_C_91193872_91193872</t>
  </si>
  <si>
    <t>14.03.2023 10:44:12</t>
  </si>
  <si>
    <t>14.03.2023 14:14:23</t>
  </si>
  <si>
    <t>SOMA TR-26/5 45-82-M00489__72373149_72373149</t>
  </si>
  <si>
    <t>14.03.2023 16:22:12</t>
  </si>
  <si>
    <t>14.03.2023 17:10:41</t>
  </si>
  <si>
    <t>DM-3/2 35-29-M00101_48373555_56362255_56362255</t>
  </si>
  <si>
    <t>14.03.2023 16:49:50</t>
  </si>
  <si>
    <t>14.03.2023 17:54:12</t>
  </si>
  <si>
    <t>TR-162 45-78-L00162_95001191851_95001191851</t>
  </si>
  <si>
    <t>14.03.2023 11:41:07</t>
  </si>
  <si>
    <t>14.03.2023 12:53:41</t>
  </si>
  <si>
    <t>14.03.2023 09:35:28</t>
  </si>
  <si>
    <t>14.03.2023 16:07:35</t>
  </si>
  <si>
    <t>ARDIÇ MAHALLESİ TR-52 35-21-L00132_B_91096017_91096017</t>
  </si>
  <si>
    <t>14.03.2023 08:20:41</t>
  </si>
  <si>
    <t>14.03.2023 10:28:51</t>
  </si>
  <si>
    <t>14.03.2023 10:30:18</t>
  </si>
  <si>
    <t>14.03.2023 12:06:46</t>
  </si>
  <si>
    <t>DOMİNOS KÖK 35-26-M00208_BEŞİKÇİOĞLU M03_65962966</t>
  </si>
  <si>
    <t>14.03.2023 02:28:01</t>
  </si>
  <si>
    <t>EMİRALEM TR-20 35-28-M00224_B_56355833_56355833</t>
  </si>
  <si>
    <t>14.03.2023 20:18:12</t>
  </si>
  <si>
    <t>14.03.2023 20:55:30</t>
  </si>
  <si>
    <t>TR-52 35-17-M00052_D_91025021_91025021</t>
  </si>
  <si>
    <t>14.03.2023 18:04:10</t>
  </si>
  <si>
    <t>14.03.2023 19:06:24</t>
  </si>
  <si>
    <t>M-1629 35-02-M01629_C C1B_5818130</t>
  </si>
  <si>
    <t>14.03.2023 09:22:00</t>
  </si>
  <si>
    <t>14.03.2023 10:30:00</t>
  </si>
  <si>
    <t>TR-150 35-16-L00150_B_56352701_56352701</t>
  </si>
  <si>
    <t>14.03.2023 10:51:11</t>
  </si>
  <si>
    <t>K-4390 35-09-K04390_97752071_97752071</t>
  </si>
  <si>
    <t>14.03.2023 11:55:05</t>
  </si>
  <si>
    <t>14.03.2023 18:59:52</t>
  </si>
  <si>
    <t>14.03.2023 09:25:46</t>
  </si>
  <si>
    <t>14.03.2023 17:42:34</t>
  </si>
  <si>
    <t>HİSARLIK TR-1 35-20-L00261_35-20-L00261_2359956</t>
  </si>
  <si>
    <t>14.03.2023 18:33:35</t>
  </si>
  <si>
    <t>14.03.2023 19:03:10</t>
  </si>
  <si>
    <t>ÇIRPI İM 35-20-A00002_ÇİFTÇİGEDİĞİ L09_2307625</t>
  </si>
  <si>
    <t>14.03.2023 17:14:51</t>
  </si>
  <si>
    <t>14.03.2023 18:42:01</t>
  </si>
  <si>
    <t>14.03.2023 19:41:00</t>
  </si>
  <si>
    <t>14.03.2023 19:50:52</t>
  </si>
  <si>
    <t>POYRAZDAMLARI TR-11 45-78-M00576_HatBaşıAyırıcı_53138947 M05_53138947</t>
  </si>
  <si>
    <t>14.03.2023 09:36:52</t>
  </si>
  <si>
    <t>14.03.2023 10:15:12</t>
  </si>
  <si>
    <t>URGANLI TR-4 45-83-M00554_48025146_56353959_56353959</t>
  </si>
  <si>
    <t>14.03.2023 09:40:15</t>
  </si>
  <si>
    <t>14.03.2023 14:50:21</t>
  </si>
  <si>
    <t>İSKELE MAH. TR 35-16-M00655_B_91331831_91331831</t>
  </si>
  <si>
    <t>14.03.2023 17:26:13</t>
  </si>
  <si>
    <t>14.03.2023 18:08:05</t>
  </si>
  <si>
    <t>14.03.2023 07:34:48</t>
  </si>
  <si>
    <t>14.03.2023 12:35:15</t>
  </si>
  <si>
    <t>TR-105 35-16-L00105__75277016_75277016</t>
  </si>
  <si>
    <t>14.03.2023 11:01:37</t>
  </si>
  <si>
    <t>14.03.2023 12:14:23</t>
  </si>
  <si>
    <t>URLA TM-1 35-19-A00004_ALAÇATI-1 M02_2313932</t>
  </si>
  <si>
    <t>14.03.2023 09:00:46</t>
  </si>
  <si>
    <t>14.03.2023 14:04:09</t>
  </si>
  <si>
    <t>M-1542 35-01-M01542_911836777_911836777</t>
  </si>
  <si>
    <t>14.03.2023 09:35:11</t>
  </si>
  <si>
    <t>14.03.2023 10:49:43</t>
  </si>
  <si>
    <t>14.03.2023 12:20:59</t>
  </si>
  <si>
    <t>14.03.2023 13:40:24</t>
  </si>
  <si>
    <t>TR-8 35-32-L00008_B_56401798_56401798</t>
  </si>
  <si>
    <t>14.03.2023 13:02:23</t>
  </si>
  <si>
    <t>14.03.2023 15:40:50</t>
  </si>
  <si>
    <t>M-378 35-30-M00378_95001432956_95001432956</t>
  </si>
  <si>
    <t>14.03.2023 18:34:18</t>
  </si>
  <si>
    <t>14.03.2023 19:21:42</t>
  </si>
  <si>
    <t>BAYRAM KARAKOÇ SULAMA GRUBU TR 35-27-L00132_B_56355890_56355890</t>
  </si>
  <si>
    <t>14.03.2023 18:02:20</t>
  </si>
  <si>
    <t>14.03.2023 19:45:11</t>
  </si>
  <si>
    <t>14.03.2023 13:47:59</t>
  </si>
  <si>
    <t>14.03.2023 17:26:24</t>
  </si>
  <si>
    <t>TR-302 35-19-M00302__72410672_72410672</t>
  </si>
  <si>
    <t>14.03.2023 21:57:49</t>
  </si>
  <si>
    <t>14.03.2023 23:58:20</t>
  </si>
  <si>
    <t>M-3198 (YATIRIM REZERVE) 35-01-M03198_910812495_910812495</t>
  </si>
  <si>
    <t>14.03.2023 07:56:57</t>
  </si>
  <si>
    <t>14.03.2023 17:11:44</t>
  </si>
  <si>
    <t>TR-66 35-16-L00066_35-16-L00066_71994588</t>
  </si>
  <si>
    <t>14.03.2023 17:04:38</t>
  </si>
  <si>
    <t>14.03.2023 17:35:42</t>
  </si>
  <si>
    <t>YENİFOÇA TR-44 35-23-M00044_E_56388986_56388986</t>
  </si>
  <si>
    <t>14.03.2023 09:06:53</t>
  </si>
  <si>
    <t>14.03.2023 16:51:40</t>
  </si>
  <si>
    <t>YEŞİLYURT DM 45-73-M00476_HatBaşıAyırıcı_53135540 M04_53135540</t>
  </si>
  <si>
    <t>14.03.2023 12:42:44</t>
  </si>
  <si>
    <t>14.03.2023 13:51:23</t>
  </si>
  <si>
    <t>L-401 ALTINYUNUS DM 35-18-L00401__78641246_78641246</t>
  </si>
  <si>
    <t>14.03.2023 19:05:28</t>
  </si>
  <si>
    <t>14.03.2023 19:31:24</t>
  </si>
  <si>
    <t>14.03.2023 09:01:32</t>
  </si>
  <si>
    <t>14.03.2023 13:48:37</t>
  </si>
  <si>
    <t>K-4649 35-02-K04649_B_91219834_91219834</t>
  </si>
  <si>
    <t>14.03.2023 09:11:16</t>
  </si>
  <si>
    <t>14.03.2023 17:22:14</t>
  </si>
  <si>
    <t>K-4717 35-02-K04717_A_56362840_56362840</t>
  </si>
  <si>
    <t>14.03.2023 12:12:49</t>
  </si>
  <si>
    <t>14.03.2023 14:20:42</t>
  </si>
  <si>
    <t>14.03.2023 10:00:31</t>
  </si>
  <si>
    <t>14.03.2023 10:06:22</t>
  </si>
  <si>
    <t>K-371 35-07-K00371_K-4953 K01_2094817</t>
  </si>
  <si>
    <t>14.03.2023 02:05:14</t>
  </si>
  <si>
    <t>14.03.2023 02:19:06</t>
  </si>
  <si>
    <t>K-621 35-01-K00621_911190715_911190715</t>
  </si>
  <si>
    <t>14.03.2023 16:16:03</t>
  </si>
  <si>
    <t>14.03.2023 17:38:40</t>
  </si>
  <si>
    <t>ALABAŞ TR-7 35-15-L00132_35-15-L00132_2365068</t>
  </si>
  <si>
    <t>14.03.2023 12:05:22</t>
  </si>
  <si>
    <t>TR-1/45 (25/17b) ÇIRÇIR 45-71-M00148_45-71-M00148_2365747</t>
  </si>
  <si>
    <t>14.03.2023 20:49:32</t>
  </si>
  <si>
    <t>14.03.2023 23:04:30</t>
  </si>
  <si>
    <t>POYRAZDAMLARI TR-11 45-78-M00576_KEMERDAMLARI YUKARIKEMER M05_2106463</t>
  </si>
  <si>
    <t>14.03.2023 11:05:55</t>
  </si>
  <si>
    <t>14.03.2023 11:37:24</t>
  </si>
  <si>
    <t>14.03.2023 17:34:49</t>
  </si>
  <si>
    <t>14.03.2023 18:36:39</t>
  </si>
  <si>
    <t>14.03.2023 12:22:53</t>
  </si>
  <si>
    <t>14.03.2023 13:44:10</t>
  </si>
  <si>
    <t>TR-3 35-15-L00003_95000143275_95000143275</t>
  </si>
  <si>
    <t>14.03.2023 10:00:15</t>
  </si>
  <si>
    <t>14.03.2023 13:43:44</t>
  </si>
  <si>
    <t>VİLLAKENT TR-5 35-28-M00382_95000002868_95000002868</t>
  </si>
  <si>
    <t>14.03.2023 13:22:39</t>
  </si>
  <si>
    <t>14.03.2023 14:09:24</t>
  </si>
  <si>
    <t>K-1603 35-01-K01603_911901995_911901995</t>
  </si>
  <si>
    <t>14.03.2023 12:09:13</t>
  </si>
  <si>
    <t>14.03.2023 16:47:39</t>
  </si>
  <si>
    <t>ÇAMLIBEL TR-5 35-20-L00352_35-20-L00352_61278218</t>
  </si>
  <si>
    <t>14.03.2023 12:43:48</t>
  </si>
  <si>
    <t>14.03.2023 14:22:55</t>
  </si>
  <si>
    <t>TR-118 35-15-M00118_B_56380229_56380229</t>
  </si>
  <si>
    <t>14.03.2023 09:10:02</t>
  </si>
  <si>
    <t>14.03.2023 15:10:36</t>
  </si>
  <si>
    <t>14.03.2023 13:02:24</t>
  </si>
  <si>
    <t>14.03.2023 13:47:39</t>
  </si>
  <si>
    <t>DM-18/08 45-71-M00257_953222924_953222924</t>
  </si>
  <si>
    <t>14.03.2023 19:49:32</t>
  </si>
  <si>
    <t>14.03.2023 21:11:22</t>
  </si>
  <si>
    <t>NEVZAT AKÇALI SULAMA GRB. TR 35-27-M00122_95001195733_95001195733</t>
  </si>
  <si>
    <t>14.03.2023 17:56:16</t>
  </si>
  <si>
    <t>14.03.2023 19:56:00</t>
  </si>
  <si>
    <t>TR-1/49 45-72-M00049_956509694_956509694</t>
  </si>
  <si>
    <t>14.03.2023 18:15:55</t>
  </si>
  <si>
    <t>14.03.2023 19:52:40</t>
  </si>
  <si>
    <t>SANAYİ SİTESİ TR-5 35-17-M00300__56389500_56389500</t>
  </si>
  <si>
    <t>14.03.2023 08:11:08</t>
  </si>
  <si>
    <t>14.03.2023 11:12:59</t>
  </si>
  <si>
    <t>ÇAMLIBEL TR-5 35-20-L00352_11207900_56375998_56375998</t>
  </si>
  <si>
    <t>14.03.2023 09:42:11</t>
  </si>
  <si>
    <t>YENİFOÇA TR-44 35-23-M00044_A A33_42106654</t>
  </si>
  <si>
    <t>14.03.2023 18:57:13</t>
  </si>
  <si>
    <t>14.03.2023 19:58:48</t>
  </si>
  <si>
    <t>YASEMİN DM 35-19-M00002_KUŞÇULAR DM-2 M02_2333721</t>
  </si>
  <si>
    <t>14.03.2023 09:02:22</t>
  </si>
  <si>
    <t>14.03.2023 13:40:33</t>
  </si>
  <si>
    <t>FOÇAKÖY TR-1 35-23-M00222_B_91434845_91434845</t>
  </si>
  <si>
    <t>14.03.2023 17:25:42</t>
  </si>
  <si>
    <t>14.03.2023 19:13:24</t>
  </si>
  <si>
    <t>VİLLAKENT TR-5 35-28-M00382_7584266_56360135_56360135</t>
  </si>
  <si>
    <t>14.03.2023 14:43:37</t>
  </si>
  <si>
    <t>TR-140 35-26-M00140_956614831_956614831</t>
  </si>
  <si>
    <t>14.03.2023 10:05:41</t>
  </si>
  <si>
    <t>14.03.2023 11:38:56</t>
  </si>
  <si>
    <t>14.03.2023 14:41:01</t>
  </si>
  <si>
    <t>14.03.2023 18:14:32</t>
  </si>
  <si>
    <t>KARTAL İM 35-08-A00003_KARTAL-2 K25_80522064</t>
  </si>
  <si>
    <t>14.03.2023 00:45:44</t>
  </si>
  <si>
    <t>14.03.2023 00:52:37</t>
  </si>
  <si>
    <t>BAŞIBÜYÜK KÖK 45-77-L00158_HatBaşıAyırıcı_66087121 L06_66087121</t>
  </si>
  <si>
    <t>14.03.2023 06:13:49</t>
  </si>
  <si>
    <t>14.03.2023 07:42:20</t>
  </si>
  <si>
    <t>L-158 ONTUR 35-18-L00158_M-163 L05_2305724</t>
  </si>
  <si>
    <t>14.03.2023 08:57:59</t>
  </si>
  <si>
    <t>14.03.2023 12:53:28</t>
  </si>
  <si>
    <t>ÇIRPI TR-1/3 35-20-M00003_35-20-M00003_66531639</t>
  </si>
  <si>
    <t>14.03.2023 09:19:46</t>
  </si>
  <si>
    <t>14.03.2023 14:57:44</t>
  </si>
  <si>
    <t>14.03.2023 09:06:00</t>
  </si>
  <si>
    <t>14.03.2023 19:19:28</t>
  </si>
  <si>
    <t>PAŞAKÖY KÖK 45-80-M00052_ŞEHİR-1 ÇIKIŞI M04_72063855</t>
  </si>
  <si>
    <t>14.03.2023 10:43:38</t>
  </si>
  <si>
    <t>14.03.2023 11:58:31</t>
  </si>
  <si>
    <t>14.03.2023 18:31:05</t>
  </si>
  <si>
    <t>14.03.2023 19:44:13</t>
  </si>
  <si>
    <t>TARIMSAL SULAMA TR-85 45-85-M00038_945468130_945468130</t>
  </si>
  <si>
    <t>14.03.2023 13:01:48</t>
  </si>
  <si>
    <t>14.03.2023 15:31:27</t>
  </si>
  <si>
    <t>SANAYİ TR-4 35-14-M00307_C_91453006_91453006</t>
  </si>
  <si>
    <t>14.03.2023 17:56:34</t>
  </si>
  <si>
    <t>14.03.2023 11:24:13</t>
  </si>
  <si>
    <t>14.03.2023 16:44:03</t>
  </si>
  <si>
    <t>ELMABAĞ DM 35-15-L00317_ÇAYIR TELEFİRİK L04_66822282</t>
  </si>
  <si>
    <t>14.03.2023 08:10:31</t>
  </si>
  <si>
    <t>14.03.2023 12:13:52</t>
  </si>
  <si>
    <t>M-3337 35-04-M03337_35-04-M03337_86849855</t>
  </si>
  <si>
    <t>14.03.2023 08:55:50</t>
  </si>
  <si>
    <t>14.03.2023 14:29:17</t>
  </si>
  <si>
    <t>L-272 GÜZELÇİFTLİK  KÖK 35-14-L00272_ULAMIŞ L03_89207579</t>
  </si>
  <si>
    <t>14.03.2023 09:11:11</t>
  </si>
  <si>
    <t>14.03.2023 17:47:51</t>
  </si>
  <si>
    <t>L-401 ALTINYUNUS DM 35-18-L00401_950446054_950446054</t>
  </si>
  <si>
    <t>14.03.2023 10:04:31</t>
  </si>
  <si>
    <t>TR-51 TORBALI PAZAR YERİ 35-26-M00051_DIREK TIPI TRAFO HUCRESI H01_2047885</t>
  </si>
  <si>
    <t>14.03.2023 09:06:25</t>
  </si>
  <si>
    <t>14.03.2023 17:23:35</t>
  </si>
  <si>
    <t>14.03.2023 12:22:11</t>
  </si>
  <si>
    <t>14.03.2023 14:49:24</t>
  </si>
  <si>
    <t>TR-2/48 45-72-L00048_956480655_956480655</t>
  </si>
  <si>
    <t>14.03.2023 17:57:58</t>
  </si>
  <si>
    <t>14.03.2023 18:34:12</t>
  </si>
  <si>
    <t>TR-255(DM-2/2) 35-19-L00255_956664950_956664950</t>
  </si>
  <si>
    <t>14.03.2023 16:59:41</t>
  </si>
  <si>
    <t>14.03.2023 19:25:03</t>
  </si>
  <si>
    <t>SELİMŞAHLAR TR-2 45-71-M00137_TR-4 M02_2320417</t>
  </si>
  <si>
    <t>14.03.2023 11:11:53</t>
  </si>
  <si>
    <t>14.03.2023 12:22:15</t>
  </si>
  <si>
    <t>TR-129 35-16-L00129_B_90958845_90958845</t>
  </si>
  <si>
    <t>14.03.2023 09:07:58</t>
  </si>
  <si>
    <t>14.03.2023 10:27:58</t>
  </si>
  <si>
    <t>KOZANLI YEŞİLKENT MAH. TR-1 45-82-M00216_C_91236362_91236362</t>
  </si>
  <si>
    <t>14.03.2023 08:54:34</t>
  </si>
  <si>
    <t>14.03.2023 13:29:58</t>
  </si>
  <si>
    <t>TR-16 45-77-L00016_945487224_945487224</t>
  </si>
  <si>
    <t>14.03.2023 15:54:20</t>
  </si>
  <si>
    <t>14.03.2023 17:06:26</t>
  </si>
  <si>
    <t>KÖSEDERE TR-2 35-21-L00125_B_56376252_56376252</t>
  </si>
  <si>
    <t>14.03.2023 10:28:57</t>
  </si>
  <si>
    <t>14.03.2023 14:25:19</t>
  </si>
  <si>
    <t>MÜTEVELLİ TR-2 45-80-M00101_A_56389044_56389044</t>
  </si>
  <si>
    <t>14.03.2023 17:52:46</t>
  </si>
  <si>
    <t>14.03.2023 19:58:30</t>
  </si>
  <si>
    <t>MUSTAFA NEMLİ ÖZEL TR 35-20-L00177Ö_DIREK TIPI TRAFO HUCRESI H01_2050582</t>
  </si>
  <si>
    <t>14.03.2023 09:55:18</t>
  </si>
  <si>
    <t>14.03.2023 02:02:33</t>
  </si>
  <si>
    <t>14.03.2023 02:13:06</t>
  </si>
  <si>
    <t>GELENBE İM 45-76-A00001_GELENBE L09_2081447</t>
  </si>
  <si>
    <t>14.03.2023 13:16:51</t>
  </si>
  <si>
    <t>14.03.2023 13:33:40</t>
  </si>
  <si>
    <t>DM-25/17 45-71-M00049_HatBaşıAyırıcı_53134745 M04_53134745</t>
  </si>
  <si>
    <t>14.03.2023 20:52:12</t>
  </si>
  <si>
    <t>MURADİYE DM-4/12 45-71-M00214_C_60984869_60984869</t>
  </si>
  <si>
    <t>14.03.2023 20:26:25</t>
  </si>
  <si>
    <t>15.03.2023 01:47:36</t>
  </si>
  <si>
    <t>K-4566 35-02-K04566__72410568_72410568</t>
  </si>
  <si>
    <t>14.03.2023 13:27:44</t>
  </si>
  <si>
    <t>14.03.2023 16:53:45</t>
  </si>
  <si>
    <t>DM-4/TR-2 35-13-L00057_B TR36B3B_5887486</t>
  </si>
  <si>
    <t>14.03.2023 13:46:52</t>
  </si>
  <si>
    <t>14.03.2023 15:45:21</t>
  </si>
  <si>
    <t>TR-2/4A 45-83-L00134_DAĞITIM TRAFOSU L03_72118852</t>
  </si>
  <si>
    <t>14.03.2023 09:01:11</t>
  </si>
  <si>
    <t>14.03.2023 16:44:55</t>
  </si>
  <si>
    <t>K-3162 35-03-K03162_910263299_910263299</t>
  </si>
  <si>
    <t>14.03.2023 17:24:01</t>
  </si>
  <si>
    <t>14.03.2023 20:25:22</t>
  </si>
  <si>
    <t>BENLİELİ İSABEYLİ TR-1 45-75-M00160_DIREK TIPI TRAFO HUCRESI H01_2085588</t>
  </si>
  <si>
    <t>14.03.2023 12:42:58</t>
  </si>
  <si>
    <t>14.03.2023 14:15:33</t>
  </si>
  <si>
    <t>ORAL KARABACAK ÖZEL TR 35-24-M00183Ö_DIREK TIPI TRAFO HUCRESI H01_2040824</t>
  </si>
  <si>
    <t>14.03.2023 10:59:27</t>
  </si>
  <si>
    <t>14.03.2023 12:18:08</t>
  </si>
  <si>
    <t>14.03.2023 08:56:52</t>
  </si>
  <si>
    <t>14.03.2023 19:26:51</t>
  </si>
  <si>
    <t>TR-62 35-19-L00062_35-19-L00062_72126640</t>
  </si>
  <si>
    <t>14.03.2023 08:57:56</t>
  </si>
  <si>
    <t>14.03.2023 17:25:29</t>
  </si>
  <si>
    <t>L-113 OVACIK 35-18-L00113_A_91227894_91227894</t>
  </si>
  <si>
    <t>14.03.2023 01:06:38</t>
  </si>
  <si>
    <t>14.03.2023 01:45:46</t>
  </si>
  <si>
    <t>SEYREK TR-9 35-28-M00766_E E03_79678389</t>
  </si>
  <si>
    <t>14.03.2023 09:29:26</t>
  </si>
  <si>
    <t>14.03.2023 09:57:51</t>
  </si>
  <si>
    <t>SUBATAN TR-3 35-15-L00337_950398871_950398871</t>
  </si>
  <si>
    <t>14.03.2023 10:36:33</t>
  </si>
  <si>
    <t>KAŞIKÇI TR-1 35-24-M00240_35-24-M00240_2360789</t>
  </si>
  <si>
    <t>14.03.2023 20:17:18</t>
  </si>
  <si>
    <t>14.03.2023 20:45:42</t>
  </si>
  <si>
    <t>TR-66 35-16-L00066_95000558866_95000558866</t>
  </si>
  <si>
    <t>14.03.2023 16:27:19</t>
  </si>
  <si>
    <t>TORMER KÖK 35-26-M01158_CVK-1/CVK-2 M06_65923879</t>
  </si>
  <si>
    <t>14.03.2023 11:57:26</t>
  </si>
  <si>
    <t>14.03.2023 12:16:49</t>
  </si>
  <si>
    <t>M-2793 35-01-M02793_35-01-M02793_82188515</t>
  </si>
  <si>
    <t>14.03.2023 13:42:31</t>
  </si>
  <si>
    <t>14.03.2023 14:15:22</t>
  </si>
  <si>
    <t>ÇAPAK KÖK 35-26-M00435_HatBaşıAyırıcı_79961296 M05_79961296</t>
  </si>
  <si>
    <t>14.03.2023 22:59:28</t>
  </si>
  <si>
    <t>15.03.2023 02:20:14</t>
  </si>
  <si>
    <t>TR-1/43 45-83-M00043_TR-1/44 M02_2330144</t>
  </si>
  <si>
    <t>14.03.2023 12:54:24</t>
  </si>
  <si>
    <t>14.03.2023 13:50:44</t>
  </si>
  <si>
    <t>14.03.2023 18:37:19</t>
  </si>
  <si>
    <t>14.03.2023 19:19:17</t>
  </si>
  <si>
    <t>TELEKLER TR-1 35-28-M00276_953373345_953373345</t>
  </si>
  <si>
    <t>14.03.2023 16:04:10</t>
  </si>
  <si>
    <t>14.03.2023 19:01:33</t>
  </si>
  <si>
    <t>TOKMAKLI KÖK 45-86-M00047_HatBaşıAyırıcı_53135389 M05_53135389</t>
  </si>
  <si>
    <t>14.03.2023 21:53:15</t>
  </si>
  <si>
    <t>14.03.2023 23:22:24</t>
  </si>
  <si>
    <t>14.03.2023 17:24:00</t>
  </si>
  <si>
    <t>14.03.2023 17:57:29</t>
  </si>
  <si>
    <t>ILIPINAR TR-4 35-23-M00084_A_91318184_91318184</t>
  </si>
  <si>
    <t>14.03.2023 12:56:02</t>
  </si>
  <si>
    <t>14.03.2023 13:50:56</t>
  </si>
  <si>
    <t>M-212(DM-3/10) 35-09-M00212_TRAFO M04_42943247</t>
  </si>
  <si>
    <t>14.03.2023 11:34:38</t>
  </si>
  <si>
    <t>14.03.2023 12:42:15</t>
  </si>
  <si>
    <t>TR-168 35-26-M00168_11832012 h01_5911754</t>
  </si>
  <si>
    <t>14.03.2023 09:38:21</t>
  </si>
  <si>
    <t>14.03.2023 10:01:12</t>
  </si>
  <si>
    <t>ALAŞEHİR TR-8 45-73-M00008_DAĞITIM TRAFOSU TR-8 M03_66756213</t>
  </si>
  <si>
    <t>14.03.2023 09:27:59</t>
  </si>
  <si>
    <t>14.03.2023 11:54:36</t>
  </si>
  <si>
    <t>ÇARIKBALLI HACI MEHMETLER TR-1 45-77-L00186_45-77-L00186_65943542</t>
  </si>
  <si>
    <t>14.03.2023 04:04:53</t>
  </si>
  <si>
    <t>14.03.2023 05:15:51</t>
  </si>
  <si>
    <t>14.03.2023 18:22:13</t>
  </si>
  <si>
    <t>14.03.2023 18:39:10</t>
  </si>
  <si>
    <t>ÇIPLAK KÖK 35-29-M00126_YENİÇİFTLİK ENH M09_72190075</t>
  </si>
  <si>
    <t>14.03.2023 18:06:11</t>
  </si>
  <si>
    <t>14.03.2023 18:23:03</t>
  </si>
  <si>
    <t>14.03.2023 10:45:46</t>
  </si>
  <si>
    <t>14.03.2023 13:26:11</t>
  </si>
  <si>
    <t>ALANKIYI TR-3 35-20-L00265_C_65513456_65513456</t>
  </si>
  <si>
    <t>14.03.2023 17:00:57</t>
  </si>
  <si>
    <t>14.03.2023 19:56:30</t>
  </si>
  <si>
    <t>KARABURUN İM 35-21-A00001_HatBaşıAyırıcı_53138033 L02_53138033</t>
  </si>
  <si>
    <t>14.03.2023 08:50:42</t>
  </si>
  <si>
    <t>14.03.2023 13:25:40</t>
  </si>
  <si>
    <t>DİKİLİ İM 35-30-A00001_DEMİRTAŞ M02_72357031</t>
  </si>
  <si>
    <t>14.03.2023 11:07:19</t>
  </si>
  <si>
    <t>14.03.2023 13:05:32</t>
  </si>
  <si>
    <t>BANKACILAR TR-2 35-30-M00208_955301786_955301786</t>
  </si>
  <si>
    <t>14.03.2023 20:56:29</t>
  </si>
  <si>
    <t>14.03.2023 22:02:12</t>
  </si>
  <si>
    <t>K-1109 35-04-K01109_99329702_99329702</t>
  </si>
  <si>
    <t>14.03.2023 09:41:08</t>
  </si>
  <si>
    <t>14.03.2023 11:07:28</t>
  </si>
  <si>
    <t>M-1507 35-01-M01507_911166867_911166867</t>
  </si>
  <si>
    <t>14.03.2023 17:30:39</t>
  </si>
  <si>
    <t>14.03.2023 19:36:14</t>
  </si>
  <si>
    <t>TELEKLER TR-1 35-28-M00276_A_56359509_56359509</t>
  </si>
  <si>
    <t>14.03.2023 19:25:07</t>
  </si>
  <si>
    <t>14.03.2023 10:14:32</t>
  </si>
  <si>
    <t>14.03.2023 14:22:28</t>
  </si>
  <si>
    <t>L-1 35-18-L00001_950436311_950436311</t>
  </si>
  <si>
    <t>14.03.2023 09:15:02</t>
  </si>
  <si>
    <t>14.03.2023 15:03:01</t>
  </si>
  <si>
    <t>M-207(DM-2/20) 35-09-M00207_TRAFO M04_42967536</t>
  </si>
  <si>
    <t>14.03.2023 09:33:17</t>
  </si>
  <si>
    <t>14.03.2023 11:23:29</t>
  </si>
  <si>
    <t>M-2134 35-07-M02134_35-07-M02134_60504311</t>
  </si>
  <si>
    <t>14.03.2023 09:31:07</t>
  </si>
  <si>
    <t>14.03.2023 13:51:08</t>
  </si>
  <si>
    <t>GERELİ KÖYÜ İBRAHİM KAYALI SULAMA GRB TR-12 35-15-M00311_A_56367947_56367947</t>
  </si>
  <si>
    <t>14.03.2023 19:44:32</t>
  </si>
  <si>
    <t>14.03.2023 22:20:49</t>
  </si>
  <si>
    <t>İZZETTİN TARIMSAL SULAMA TR-4 45-83-M00347_DIREK TIPI TRAFO HUCRESI H01_2065279</t>
  </si>
  <si>
    <t>14.03.2023 13:13:14</t>
  </si>
  <si>
    <t>14.03.2023 16:00:26</t>
  </si>
  <si>
    <t>14.03.2023 11:16:23</t>
  </si>
  <si>
    <t>14.03.2023 12:04:25</t>
  </si>
  <si>
    <t>K-3085 35-07-K03085_K-1768 K02_49821571</t>
  </si>
  <si>
    <t>14.03.2023 02:42:26</t>
  </si>
  <si>
    <t>14.03.2023 02:43:30</t>
  </si>
  <si>
    <t>M-1621 35-02-M01621_M-2903 ÖZEL M08_73244313</t>
  </si>
  <si>
    <t>14.03.2023 11:40:54</t>
  </si>
  <si>
    <t>14.03.2023 12:58:41</t>
  </si>
  <si>
    <t>M-2428 35-04-M02428_99341584_99341584</t>
  </si>
  <si>
    <t>14.03.2023 20:45:26</t>
  </si>
  <si>
    <t>14.03.2023 21:36:26</t>
  </si>
  <si>
    <t>K-4649 35-02-K04649__91219837_91219837</t>
  </si>
  <si>
    <t>14.03.2023 09:04:54</t>
  </si>
  <si>
    <t>14.03.2023 17:06:45</t>
  </si>
  <si>
    <t>K-3846 35-03-K03846_TRAFO K03_41964573</t>
  </si>
  <si>
    <t>14.03.2023 08:14:32</t>
  </si>
  <si>
    <t>14.03.2023 08:33:26</t>
  </si>
  <si>
    <t>K-49 35-01-K00049_910920440_910920440</t>
  </si>
  <si>
    <t>15.03.2023 00:08:56</t>
  </si>
  <si>
    <t>15.03.2023 01:22:59</t>
  </si>
  <si>
    <t>K-1113 35-08-K01113_K-2798 K04_42031636</t>
  </si>
  <si>
    <t>15.03.2023 11:51:12</t>
  </si>
  <si>
    <t>15.03.2023 12:16:52</t>
  </si>
  <si>
    <t>TR-3 35-16-L00003_A_91019671_91019671</t>
  </si>
  <si>
    <t>15.03.2023 08:28:32</t>
  </si>
  <si>
    <t>15.03.2023 09:21:20</t>
  </si>
  <si>
    <t>CABBAR DM 45-73-M00100_DSİ ÇIKIŞ M03_2307311</t>
  </si>
  <si>
    <t>15.03.2023 09:05:41</t>
  </si>
  <si>
    <t>15.03.2023 17:19:38</t>
  </si>
  <si>
    <t>15.03.2023 09:26:52</t>
  </si>
  <si>
    <t>15.03.2023 18:16:24</t>
  </si>
  <si>
    <t>AKGEDİK TR-1 45-71-M01047_45-71-M01047_2349562</t>
  </si>
  <si>
    <t>15.03.2023 18:51:18</t>
  </si>
  <si>
    <t>15.03.2023 20:22:18</t>
  </si>
  <si>
    <t>L-111 OVACIK 35-18-L00111_35-18-L00111_49092723</t>
  </si>
  <si>
    <t>15.03.2023 00:59:25</t>
  </si>
  <si>
    <t>15.03.2023 01:35:05</t>
  </si>
  <si>
    <t>İĞDECİK KÖK 45-71-M00077_HatBaşıAyırıcı_53134788 M05_53134788</t>
  </si>
  <si>
    <t>15.03.2023 15:50:45</t>
  </si>
  <si>
    <t>15.03.2023 22:59:39</t>
  </si>
  <si>
    <t>KOZBEYLİ TR-1 35-23-M00070_35-23-M00070_2367826</t>
  </si>
  <si>
    <t>15.03.2023 20:56:55</t>
  </si>
  <si>
    <t>15.03.2023 21:50:02</t>
  </si>
  <si>
    <t>ÇANDARLI TR-3 35-30-M00003_A_90943898_90943898</t>
  </si>
  <si>
    <t>15.03.2023 13:08:21</t>
  </si>
  <si>
    <t>15.03.2023 14:32:15</t>
  </si>
  <si>
    <t>DM-7/1A 45-71-M02005_95002399229_95002399229</t>
  </si>
  <si>
    <t>15.03.2023 09:48:20</t>
  </si>
  <si>
    <t>15.03.2023 14:38:27</t>
  </si>
  <si>
    <t>SARIGÖL TR-52 45-79-M00052_945567560_945567560</t>
  </si>
  <si>
    <t>15.03.2023 14:21:20</t>
  </si>
  <si>
    <t>15.03.2023 15:37:03</t>
  </si>
  <si>
    <t>K-1654 35-07-K01654_97579990_97579990</t>
  </si>
  <si>
    <t>15.03.2023 23:52:54</t>
  </si>
  <si>
    <t>16.03.2023 02:53:23</t>
  </si>
  <si>
    <t>DEĞİRMENDERE TR-5 35-22-M00201_B_56366240_56366240</t>
  </si>
  <si>
    <t>15.03.2023 18:05:58</t>
  </si>
  <si>
    <t>15.03.2023 19:49:30</t>
  </si>
  <si>
    <t>DM-1/TR-24 35-14-M00291_956645456_956645456</t>
  </si>
  <si>
    <t>15.03.2023 18:57:20</t>
  </si>
  <si>
    <t>15.03.2023 19:49:05</t>
  </si>
  <si>
    <t>M-1117 35-01-M01117_Z_56354700_56354700</t>
  </si>
  <si>
    <t>15.03.2023 22:20:26</t>
  </si>
  <si>
    <t>TR-133 35-15-M00133_48878077_56368337_56368337</t>
  </si>
  <si>
    <t>15.03.2023 16:31:24</t>
  </si>
  <si>
    <t>15.03.2023 17:58:13</t>
  </si>
  <si>
    <t>TR-1/22 45-83-M00022_955180122_955180122</t>
  </si>
  <si>
    <t>15.03.2023 14:36:11</t>
  </si>
  <si>
    <t>15.03.2023 17:44:26</t>
  </si>
  <si>
    <t>GÖKEYÜP İKİOLUK MAH.TR-1 45-78-M00818_A_91341197_91341197</t>
  </si>
  <si>
    <t>15.03.2023 14:09:37</t>
  </si>
  <si>
    <t>IŞIKLAR TM 35-02-A00006_BOĞAZİÇİ-1 M04_2307645</t>
  </si>
  <si>
    <t>15.03.2023 23:41:00</t>
  </si>
  <si>
    <t>15.03.2023 23:44:00</t>
  </si>
  <si>
    <t>TR-67 35-19-L00067_D_91309837_91309837</t>
  </si>
  <si>
    <t>15.03.2023 10:18:36</t>
  </si>
  <si>
    <t>15.03.2023 11:36:42</t>
  </si>
  <si>
    <t>SARILAR KÖYÜ TR-3 35-27-L00263_35-27-L00263_2368802</t>
  </si>
  <si>
    <t>15.03.2023 17:08:27</t>
  </si>
  <si>
    <t>15.03.2023 17:46:59</t>
  </si>
  <si>
    <t>YAYAKENT TR-8 35-24-M00008_D_56354109_56354109</t>
  </si>
  <si>
    <t>15.03.2023 09:13:04</t>
  </si>
  <si>
    <t>15.03.2023 13:13:22</t>
  </si>
  <si>
    <t>ASARLIK TR-3 35-28-M00183_A_56357778_56357778</t>
  </si>
  <si>
    <t>15.03.2023 17:41:34</t>
  </si>
  <si>
    <t>15.03.2023 18:27:02</t>
  </si>
  <si>
    <t>K-2337 35-03-K02337_914633998_914633998</t>
  </si>
  <si>
    <t>15.03.2023 17:51:20</t>
  </si>
  <si>
    <t>15.03.2023 21:13:25</t>
  </si>
  <si>
    <t>L-277 35-18-L00277_A_56368422_56368422</t>
  </si>
  <si>
    <t>15.03.2023 14:45:21</t>
  </si>
  <si>
    <t>15.03.2023 20:02:40</t>
  </si>
  <si>
    <t>SARNIÇ İM 35-08-A00005_SARNIÇ-9 K09_2308975</t>
  </si>
  <si>
    <t>15.03.2023 10:39:25</t>
  </si>
  <si>
    <t>TR-65 45-77-L00065_TR-73 L02_2109415</t>
  </si>
  <si>
    <t>15.03.2023 10:42:45</t>
  </si>
  <si>
    <t>15.03.2023 11:20:21</t>
  </si>
  <si>
    <t>PAŞAKÖY KÖK 45-80-M00052_TAŞDİBİ ÇIKIŞI M010_72063787</t>
  </si>
  <si>
    <t>15.03.2023 22:06:26</t>
  </si>
  <si>
    <t>15.03.2023 22:33:22</t>
  </si>
  <si>
    <t>15.03.2023 17:41:16</t>
  </si>
  <si>
    <t>15.03.2023 18:26:55</t>
  </si>
  <si>
    <t>PAŞAKÖY KÖK 45-80-M00052_45-80-M00052_72063861</t>
  </si>
  <si>
    <t>15.03.2023 16:03:04</t>
  </si>
  <si>
    <t>15.03.2023 18:08:22</t>
  </si>
  <si>
    <t>DM-01/06 45-71-M00023_953200786_953200786</t>
  </si>
  <si>
    <t>15.03.2023 09:14:49</t>
  </si>
  <si>
    <t>15.03.2023 11:21:04</t>
  </si>
  <si>
    <t>K-3196 35-03-K03196_910554559_910554559</t>
  </si>
  <si>
    <t>15.03.2023 13:16:43</t>
  </si>
  <si>
    <t>15.03.2023 21:45:11</t>
  </si>
  <si>
    <t>K-3894 FG TEKSTİL 35-08-K03894Ö_ K01_2323643</t>
  </si>
  <si>
    <t>15.03.2023 13:08:00</t>
  </si>
  <si>
    <t>M-3198 (YATIRIM REZERVE) 35-01-M03198_910920552_910920552</t>
  </si>
  <si>
    <t>15.03.2023 02:36:30</t>
  </si>
  <si>
    <t>15.03.2023 03:12:33</t>
  </si>
  <si>
    <t>DEĞİRMENDERE TR-5 35-22-M00201_A_56363737_56363737</t>
  </si>
  <si>
    <t>15.03.2023 20:11:57</t>
  </si>
  <si>
    <t>15.03.2023 21:04:15</t>
  </si>
  <si>
    <t>SARIGÖL TR-8 45-79-M00008_TR-15 M02_2318554</t>
  </si>
  <si>
    <t>15.03.2023 14:52:19</t>
  </si>
  <si>
    <t>15.03.2023 16:16:46</t>
  </si>
  <si>
    <t>YANIKKÖY TR-2 35-28-M00214_B_56358371_56358371</t>
  </si>
  <si>
    <t>15.03.2023 21:10:25</t>
  </si>
  <si>
    <t>15.03.2023 22:17:07</t>
  </si>
  <si>
    <t>DEREKÖY TR-2 35-20-L00254_C_91343648_91343648</t>
  </si>
  <si>
    <t>15.03.2023 09:54:06</t>
  </si>
  <si>
    <t>15.03.2023 12:27:58</t>
  </si>
  <si>
    <t>M-2177 35-01-M02177_912067792_912067792</t>
  </si>
  <si>
    <t>15.03.2023 22:48:33</t>
  </si>
  <si>
    <t>16.03.2023 00:18:50</t>
  </si>
  <si>
    <t>15.03.2023 13:56:26</t>
  </si>
  <si>
    <t>15.03.2023 13:58:25</t>
  </si>
  <si>
    <t>M-1303 35-03-M01303_D_56366383_56366383</t>
  </si>
  <si>
    <t>15.03.2023 19:02:02</t>
  </si>
  <si>
    <t>15.03.2023 20:46:34</t>
  </si>
  <si>
    <t>KERESTECİLER TR-2 45-83-M00139_45-83-M00139_2368499</t>
  </si>
  <si>
    <t>15.03.2023 11:40:45</t>
  </si>
  <si>
    <t>15.03.2023 16:08:12</t>
  </si>
  <si>
    <t>15.03.2023 13:17:38</t>
  </si>
  <si>
    <t>15.03.2023 14:17:01</t>
  </si>
  <si>
    <t>15.03.2023 09:38:19</t>
  </si>
  <si>
    <t>15.03.2023 12:24:05</t>
  </si>
  <si>
    <t>K-595 35-01-K00595_35-01-K00595_41901075</t>
  </si>
  <si>
    <t>15.03.2023 16:06:05</t>
  </si>
  <si>
    <t>15.03.2023 16:33:26</t>
  </si>
  <si>
    <t>YAHŞELLİ TR-9 35-28-M00830_YAHŞELLİ KÖK M01_58172281</t>
  </si>
  <si>
    <t>15.03.2023 12:43:09</t>
  </si>
  <si>
    <t>15.03.2023 13:40:48</t>
  </si>
  <si>
    <t>GERENKÖY TR-5 35-23-M00151_HatBaşıAyırıcı_53139101 M03_53139101</t>
  </si>
  <si>
    <t>15.03.2023 15:29:58</t>
  </si>
  <si>
    <t>15.03.2023 17:32:57</t>
  </si>
  <si>
    <t>15.03.2023 11:18:44</t>
  </si>
  <si>
    <t>15.03.2023 15:44:58</t>
  </si>
  <si>
    <t>GÜLBAHÇE İM 35-19-A00006_BALIKLIOVA L03_72213969</t>
  </si>
  <si>
    <t>15.03.2023 09:19:59</t>
  </si>
  <si>
    <t>15.03.2023 09:29:23</t>
  </si>
  <si>
    <t>SARUHANLI ÇEŞMEBAŞI TR 35-29-L00506_A_56403157_56403157</t>
  </si>
  <si>
    <t>15.03.2023 18:16:56</t>
  </si>
  <si>
    <t>15.03.2023 19:10:59</t>
  </si>
  <si>
    <t>M-1040 35-04-M01040_35-04-M01040_2357745</t>
  </si>
  <si>
    <t>15.03.2023 19:06:38</t>
  </si>
  <si>
    <t>15.03.2023 21:47:28</t>
  </si>
  <si>
    <t>SOMA TR-3/1 45-82-M00081_B_56387896_56387896</t>
  </si>
  <si>
    <t>15.03.2023 14:28:56</t>
  </si>
  <si>
    <t>15.03.2023 15:07:25</t>
  </si>
  <si>
    <t>K-1854 35-07-K01854_97518133_97518133</t>
  </si>
  <si>
    <t>15.03.2023 20:34:56</t>
  </si>
  <si>
    <t>15.03.2023 22:43:59</t>
  </si>
  <si>
    <t>TR-2/70 45-83-L00070_955178025_955178025</t>
  </si>
  <si>
    <t>15.03.2023 15:33:35</t>
  </si>
  <si>
    <t>15.03.2023 17:55:20</t>
  </si>
  <si>
    <t>TR-106 35-16-L00106_953315376_953315376</t>
  </si>
  <si>
    <t>15.03.2023 17:46:18</t>
  </si>
  <si>
    <t>15.03.2023 17:55:45</t>
  </si>
  <si>
    <t>K-2985 35-01-K02985_911355231_911355231</t>
  </si>
  <si>
    <t>15.03.2023 11:47:21</t>
  </si>
  <si>
    <t>15.03.2023 14:00:00</t>
  </si>
  <si>
    <t>DOĞANBEY M-40 35-25-M00355_956658718_956658718</t>
  </si>
  <si>
    <t>15.03.2023 08:53:23</t>
  </si>
  <si>
    <t>15.03.2023 10:20:05</t>
  </si>
  <si>
    <t>KIRANKÖY ALANYAKA TR-1 45-75-M00189_B_56385893_56385893</t>
  </si>
  <si>
    <t>15.03.2023 11:56:40</t>
  </si>
  <si>
    <t>15.03.2023 13:06:22</t>
  </si>
  <si>
    <t>SARUHANLI TR-27 45-80-M00027_45-80-M00027_2371904</t>
  </si>
  <si>
    <t>15.03.2023 14:01:14</t>
  </si>
  <si>
    <t>15.03.2023 15:36:15</t>
  </si>
  <si>
    <t>15.03.2023 10:28:15</t>
  </si>
  <si>
    <t>15.03.2023 10:56:39</t>
  </si>
  <si>
    <t>L-31 BİZBİZE SİTESİ 35-18-L00031_950446315_950446315</t>
  </si>
  <si>
    <t>15.03.2023 12:24:24</t>
  </si>
  <si>
    <t>15.03.2023 15:11:30</t>
  </si>
  <si>
    <t>15.03.2023 09:23:44</t>
  </si>
  <si>
    <t>15.03.2023 09:59:52</t>
  </si>
  <si>
    <t>M-3555(YATIRIM REZERVE) 35-02-M03555_B_56381048_56381048</t>
  </si>
  <si>
    <t>15.03.2023 08:51:51</t>
  </si>
  <si>
    <t>15.03.2023 16:16:27</t>
  </si>
  <si>
    <t>TR-118 35-15-M00118_A_56380228_56380228</t>
  </si>
  <si>
    <t>15.03.2023 09:15:31</t>
  </si>
  <si>
    <t>15.03.2023 16:50:17</t>
  </si>
  <si>
    <t>M-1272 35-02-M01272_M-2512 M01_2034851</t>
  </si>
  <si>
    <t>16.03.2023 01:45:00</t>
  </si>
  <si>
    <t>KEMALİYE DM (TR-1) 45-73-M00150_HatBaşıAyırıcı_53134856 M01_53134856</t>
  </si>
  <si>
    <t>15.03.2023 09:35:28</t>
  </si>
  <si>
    <t>15.03.2023 11:49:50</t>
  </si>
  <si>
    <t>L-401 ALTINYUNUS DM 35-18-L00401_950446082_950446082</t>
  </si>
  <si>
    <t>15.03.2023 15:10:52</t>
  </si>
  <si>
    <t>15.03.2023 18:07:08</t>
  </si>
  <si>
    <t>M-1597 35-22-M00150_35-22-M00150_72141006</t>
  </si>
  <si>
    <t>15.03.2023 10:42:29</t>
  </si>
  <si>
    <t>15.03.2023 11:35:45</t>
  </si>
  <si>
    <t>TR-105 35-15-M00105_48870347_56380534_56380534</t>
  </si>
  <si>
    <t>15.03.2023 18:36:43</t>
  </si>
  <si>
    <t>15.03.2023 19:22:11</t>
  </si>
  <si>
    <t>15.03.2023 17:29:55</t>
  </si>
  <si>
    <t>15.03.2023 19:01:21</t>
  </si>
  <si>
    <t>TR-61 35-19-L00061_5858200_56374211_56374211</t>
  </si>
  <si>
    <t>15.03.2023 08:51:44</t>
  </si>
  <si>
    <t>15.03.2023 17:25:33</t>
  </si>
  <si>
    <t>15.03.2023 17:41:00</t>
  </si>
  <si>
    <t>15.03.2023 18:14:04</t>
  </si>
  <si>
    <t>K-511 35-01-K00511_912147174_912147174</t>
  </si>
  <si>
    <t>15.03.2023 08:06:45</t>
  </si>
  <si>
    <t>15.03.2023 08:32:32</t>
  </si>
  <si>
    <t>MURADİYE DM-4/12-A (DİREK TR-1) 45-71-M01872_953221783_953221783</t>
  </si>
  <si>
    <t>15.03.2023 17:10:39</t>
  </si>
  <si>
    <t>15.03.2023 21:08:31</t>
  </si>
  <si>
    <t>15.03.2023 23:05:41</t>
  </si>
  <si>
    <t>16.03.2023 02:59:07</t>
  </si>
  <si>
    <t>TR-106 35-16-L00106_35-16-L00106_67543293</t>
  </si>
  <si>
    <t>15.03.2023 18:22:15</t>
  </si>
  <si>
    <t>K-1521 35-01-K01521_F_56376465_56376465</t>
  </si>
  <si>
    <t>15.03.2023 00:44:07</t>
  </si>
  <si>
    <t>15.03.2023 02:27:46</t>
  </si>
  <si>
    <t>K-3314 35-09-K03314_95001343066_95001343066</t>
  </si>
  <si>
    <t>15.03.2023 15:18:42</t>
  </si>
  <si>
    <t>15.03.2023 17:19:12</t>
  </si>
  <si>
    <t>M-1597 35-22-M00150_95001423111_95001423111</t>
  </si>
  <si>
    <t>15.03.2023 08:44:12</t>
  </si>
  <si>
    <t>NAİME İÇME SUYU 35-26-L00349_DIREK TIPI TRAFO HUCRESI H01_2039793</t>
  </si>
  <si>
    <t>15.03.2023 13:43:52</t>
  </si>
  <si>
    <t>15.03.2023 15:51:40</t>
  </si>
  <si>
    <t>ÇÖKELEK TR-1 45-78-L00649_953301635_953301635</t>
  </si>
  <si>
    <t>15.03.2023 14:14:46</t>
  </si>
  <si>
    <t>15.03.2023 15:32:25</t>
  </si>
  <si>
    <t>KARABURUN TR-8 35-21-L00015_35-21-L00015_2359163</t>
  </si>
  <si>
    <t>15.03.2023 17:40:43</t>
  </si>
  <si>
    <t>15.03.2023 22:58:58</t>
  </si>
  <si>
    <t>YENİKÖY TR-1 45-78-L00306_DIREK TIPI TRAFO HUCRESI H01_2105137</t>
  </si>
  <si>
    <t>15.03.2023 18:15:36</t>
  </si>
  <si>
    <t>15.03.2023 20:50:59</t>
  </si>
  <si>
    <t>GÜMÜLDÜR M-22 35-25-M00022_955261702_955261702</t>
  </si>
  <si>
    <t>15.03.2023 10:25:37</t>
  </si>
  <si>
    <t>15.03.2023 12:41:34</t>
  </si>
  <si>
    <t>15.03.2023 22:12:05</t>
  </si>
  <si>
    <t>15.03.2023 23:13:11</t>
  </si>
  <si>
    <t>ALOSBİ TM 35-17-A00006_YALI M07_2310719</t>
  </si>
  <si>
    <t>15.03.2023 16:30:49</t>
  </si>
  <si>
    <t>15.03.2023 09:09:35</t>
  </si>
  <si>
    <t>15.03.2023 10:10:41</t>
  </si>
  <si>
    <t>TR-56 CEPHANELİK 35-19-L00056_956698270_956698270</t>
  </si>
  <si>
    <t>15.03.2023 15:49:25</t>
  </si>
  <si>
    <t>MORDOĞAN TR-26 35-21-L00209_D_91449957_91449957</t>
  </si>
  <si>
    <t>15.03.2023 17:13:54</t>
  </si>
  <si>
    <t>15.03.2023 19:12:25</t>
  </si>
  <si>
    <t>KÜRE TR-1 35-29-L00483_35-29-L00483_2363106</t>
  </si>
  <si>
    <t>15.03.2023 10:12:10</t>
  </si>
  <si>
    <t>15.03.2023 14:41:46</t>
  </si>
  <si>
    <t>SİYEKLİ KÖK 45-71-M00185_HatBaşıAyırıcı_53134945 M05_53134945</t>
  </si>
  <si>
    <t>15.03.2023 21:07:19</t>
  </si>
  <si>
    <t>16.03.2023 01:38:05</t>
  </si>
  <si>
    <t>15.03.2023 18:09:45</t>
  </si>
  <si>
    <t>15.03.2023 18:58:39</t>
  </si>
  <si>
    <t>TEPEKÖY TR-1 45-73-M00785_DIREK TIPI TRAFO HUCRESI H01_2092228</t>
  </si>
  <si>
    <t>15.03.2023 17:12:07</t>
  </si>
  <si>
    <t>15.03.2023 18:27:47</t>
  </si>
  <si>
    <t>BİMEYKO TR-2 35-30-M00049_95001347387_95001347387</t>
  </si>
  <si>
    <t>15.03.2023 13:48:34</t>
  </si>
  <si>
    <t>15.03.2023 15:25:38</t>
  </si>
  <si>
    <t>M-486 35-17-M00486_HELVACI TR-3 M02_92388785</t>
  </si>
  <si>
    <t>15.03.2023 10:23:09</t>
  </si>
  <si>
    <t>15.03.2023 11:20:49</t>
  </si>
  <si>
    <t>ÇEPNİBEKTAŞ TR-1 45-83-L00300_B_56401103_56401103</t>
  </si>
  <si>
    <t>15.03.2023 22:41:18</t>
  </si>
  <si>
    <t>15.03.2023 23:21:20</t>
  </si>
  <si>
    <t>K-53 35-04-K00053_C_56383143_56383143</t>
  </si>
  <si>
    <t>15.03.2023 13:11:51</t>
  </si>
  <si>
    <t>15.03.2023 14:34:37</t>
  </si>
  <si>
    <t>DM-1/40 35-29-M00040_35-29-M00040_2362288</t>
  </si>
  <si>
    <t>15.03.2023 09:32:25</t>
  </si>
  <si>
    <t>15.03.2023 15:01:38</t>
  </si>
  <si>
    <t>TR-122 ZEYTİNALANI 35-19-L00122_965650859_965650859</t>
  </si>
  <si>
    <t>15.03.2023 10:00:01</t>
  </si>
  <si>
    <t>15.03.2023 15:03:29</t>
  </si>
  <si>
    <t>15.03.2023 13:55:00</t>
  </si>
  <si>
    <t>M-1035 35-04-M01035_A_56383845_56383845</t>
  </si>
  <si>
    <t>15.03.2023 12:13:29</t>
  </si>
  <si>
    <t>15.03.2023 13:06:14</t>
  </si>
  <si>
    <t>KILAVUZLAR TR-3 45-74-M00201_A_56352118_56352118</t>
  </si>
  <si>
    <t>15.03.2023 14:33:03</t>
  </si>
  <si>
    <t>15.03.2023 15:19:54</t>
  </si>
  <si>
    <t>KOLDERE KÖK 45-80-M00051_TR-11 M07_73403233</t>
  </si>
  <si>
    <t>15.03.2023 09:18:12</t>
  </si>
  <si>
    <t>15.03.2023 15:52:52</t>
  </si>
  <si>
    <t>UZUNKÖY TR-3 35-31-L00145_47826850_56352598_56352598</t>
  </si>
  <si>
    <t>15.03.2023 16:21:43</t>
  </si>
  <si>
    <t>15.03.2023 17:37:22</t>
  </si>
  <si>
    <t>M-669 KÖK 35-17-M00669_YENİ KARAKÖY M05_72390611</t>
  </si>
  <si>
    <t>15.03.2023 21:13:41</t>
  </si>
  <si>
    <t>15.03.2023 21:58:41</t>
  </si>
  <si>
    <t>K-1521 35-01-K01521_913471552_913471552</t>
  </si>
  <si>
    <t>15.03.2023 08:05:48</t>
  </si>
  <si>
    <t>ALLAHDİYEN TR-3 45-78-L00800_A_80943622_80943622</t>
  </si>
  <si>
    <t>15.03.2023 20:29:04</t>
  </si>
  <si>
    <t>15.03.2023 22:07:30</t>
  </si>
  <si>
    <t>15.03.2023 16:08:11</t>
  </si>
  <si>
    <t>15.03.2023 16:29:21</t>
  </si>
  <si>
    <t>TR-32 45-77-L00032_A_56396116_56396116</t>
  </si>
  <si>
    <t>15.03.2023 19:11:39</t>
  </si>
  <si>
    <t>15.03.2023 20:19:48</t>
  </si>
  <si>
    <t>ÇAMLIK DM 35-17-M00173_HatBaşıAyırıcı_65357338 M08_65357338</t>
  </si>
  <si>
    <t>15.03.2023 17:37:47</t>
  </si>
  <si>
    <t>15.03.2023 19:00:01</t>
  </si>
  <si>
    <t>ÖRENCİK TR-3 45-73-M00553_B_56401346_56401346</t>
  </si>
  <si>
    <t>15.03.2023 14:00:22</t>
  </si>
  <si>
    <t>15.03.2023 17:55:24</t>
  </si>
  <si>
    <t>15.03.2023 18:01:22</t>
  </si>
  <si>
    <t>15.03.2023 18:04:03</t>
  </si>
  <si>
    <t>YENİKÖY TR-3 35-15-L00382_35-15-L00382_2365577</t>
  </si>
  <si>
    <t>15.03.2023 17:33:41</t>
  </si>
  <si>
    <t>15.03.2023 18:21:12</t>
  </si>
  <si>
    <t>TR-7 35-26-M00007_956614988_956614988</t>
  </si>
  <si>
    <t>15.03.2023 14:24:38</t>
  </si>
  <si>
    <t>15.03.2023 17:20:24</t>
  </si>
  <si>
    <t>SARUHANLI TR-3 45-80-M00003_45-80-M00003_2375684</t>
  </si>
  <si>
    <t>15.03.2023 18:25:07</t>
  </si>
  <si>
    <t>15.03.2023 19:01:37</t>
  </si>
  <si>
    <t>K-4385 35-03-K04385_35-03-K04385_41973547</t>
  </si>
  <si>
    <t>15.03.2023 10:03:06</t>
  </si>
  <si>
    <t>15.03.2023 18:39:14</t>
  </si>
  <si>
    <t>K-3074 35-04-K03074_35-04-K03074_2373957</t>
  </si>
  <si>
    <t>15.03.2023 09:19:29</t>
  </si>
  <si>
    <t>15.03.2023 11:20:47</t>
  </si>
  <si>
    <t>KOLDERE KÖK 45-80-M00051_TR-2 TR-4 TR-5 M03_73403315</t>
  </si>
  <si>
    <t>K-901 35-02-K00901_912951715_912951715</t>
  </si>
  <si>
    <t>15.03.2023 23:17:08</t>
  </si>
  <si>
    <t>16.03.2023 00:17:19</t>
  </si>
  <si>
    <t>KALEMOĞLU FINDIKOĞLU TR-1 45-75-M00306_D_56398565_56398565</t>
  </si>
  <si>
    <t>15.03.2023 21:10:45</t>
  </si>
  <si>
    <t>15.03.2023 22:31:27</t>
  </si>
  <si>
    <t>15.03.2023 08:55:49</t>
  </si>
  <si>
    <t>15.03.2023 09:10:43</t>
  </si>
  <si>
    <t>AAAA 35-01-M01240_35-01-M01240_66957577</t>
  </si>
  <si>
    <t>15.03.2023 10:56:20</t>
  </si>
  <si>
    <t>15.03.2023 11:06:09</t>
  </si>
  <si>
    <t>15.03.2023 13:01:44</t>
  </si>
  <si>
    <t>15.03.2023 17:52:43</t>
  </si>
  <si>
    <t>TR-105 35-15-M00105_35-15-M00105_66875012</t>
  </si>
  <si>
    <t>15.03.2023 19:22:12</t>
  </si>
  <si>
    <t>KINIK TR-10 35-24-L00010_955226302_955226302</t>
  </si>
  <si>
    <t>16.03.2023 13:20:01</t>
  </si>
  <si>
    <t>16.03.2023 14:56:44</t>
  </si>
  <si>
    <t>K-4311 35-01-K04311_912212026_912212026</t>
  </si>
  <si>
    <t>16.03.2023 14:00:48</t>
  </si>
  <si>
    <t>16.03.2023 18:17:41</t>
  </si>
  <si>
    <t>TR-48 35-26-M00048_DAĞITIM TRAFO TR-48 M06_65929844</t>
  </si>
  <si>
    <t>16.03.2023 10:48:09</t>
  </si>
  <si>
    <t>16.03.2023 15:50:46</t>
  </si>
  <si>
    <t>HİSAR MAH.TR-6 45-86-M00050_DAĞITI M TRAFO HİSAR MAH.TR-6 M06_72227355</t>
  </si>
  <si>
    <t>16.03.2023 10:05:50</t>
  </si>
  <si>
    <t>16.03.2023 16:25:46</t>
  </si>
  <si>
    <t>TR-52 35-30-L00052_TR-48 L01_72042060</t>
  </si>
  <si>
    <t>16.03.2023 12:23:16</t>
  </si>
  <si>
    <t>16.03.2023 12:23:55</t>
  </si>
  <si>
    <t>YENİ BAĞARASI TR-3 35-23-M00209_C_56406486_56406486</t>
  </si>
  <si>
    <t>16.03.2023 20:47:36</t>
  </si>
  <si>
    <t>16.03.2023 22:03:51</t>
  </si>
  <si>
    <t>IŞIKLAR TM 35-02-A00006_BOĞAZİÇİ-2 M03_2307644</t>
  </si>
  <si>
    <t>16.03.2023 03:16:07</t>
  </si>
  <si>
    <t>16.03.2023 03:24:07</t>
  </si>
  <si>
    <t>L-274 35-18-L00274_5719475_56371872_56371872</t>
  </si>
  <si>
    <t>16.03.2023 09:21:02</t>
  </si>
  <si>
    <t>16.03.2023 18:03:15</t>
  </si>
  <si>
    <t>DM-1/TR-19 (TR-46) 35-26-M00046_A A01b_77620709</t>
  </si>
  <si>
    <t>16.03.2023 16:48:14</t>
  </si>
  <si>
    <t>16.03.2023 19:43:40</t>
  </si>
  <si>
    <t>16.03.2023 13:54:40</t>
  </si>
  <si>
    <t>16.03.2023 17:19:19</t>
  </si>
  <si>
    <t>SEYREKLİ TR-1 35-15-L00441_A_56361985_56361985</t>
  </si>
  <si>
    <t>16.03.2023 10:01:30</t>
  </si>
  <si>
    <t>16.03.2023 16:48:01</t>
  </si>
  <si>
    <t>ASARLIK DM-3 35-28-M00178_DAĞITIM TRAFO ASARLIK DM-3 M03_2326749</t>
  </si>
  <si>
    <t>16.03.2023 09:05:48</t>
  </si>
  <si>
    <t>16.03.2023 15:53:26</t>
  </si>
  <si>
    <t>MURADİYE TR-2/B (23 NİSAN PARKI) 45-71-M01852_953220960_953220960</t>
  </si>
  <si>
    <t>16.03.2023 10:24:00</t>
  </si>
  <si>
    <t>16.03.2023 13:34:29</t>
  </si>
  <si>
    <t>M-3567(YATIRIM REZERVE) 35-02-M03567_35-02-M03567_92410484</t>
  </si>
  <si>
    <t>16.03.2023 10:28:00</t>
  </si>
  <si>
    <t>16.03.2023 16:20:25</t>
  </si>
  <si>
    <t>16.03.2023 07:20:55</t>
  </si>
  <si>
    <t>16.03.2023 07:57:17</t>
  </si>
  <si>
    <t>16.03.2023 11:16:05</t>
  </si>
  <si>
    <t>16.03.2023 11:49:55</t>
  </si>
  <si>
    <t>K-3586 35-01-K03586_D_56378508_56378508</t>
  </si>
  <si>
    <t>16.03.2023 19:44:48</t>
  </si>
  <si>
    <t>16.03.2023 22:15:53</t>
  </si>
  <si>
    <t>UĞURLU KÖK 45-86-M00045_HatBaşıAyırıcı_53135552 M02_53135552</t>
  </si>
  <si>
    <t>16.03.2023 12:06:23</t>
  </si>
  <si>
    <t>16.03.2023 12:58:04</t>
  </si>
  <si>
    <t>L-72 35-14-L00072_DIREK TIPI TRAFO HUCRESI H01_2095793</t>
  </si>
  <si>
    <t>16.03.2023 02:57:43</t>
  </si>
  <si>
    <t>16.03.2023 03:42:00</t>
  </si>
  <si>
    <t>MÜTEVELLİ KÖK 45-80-M00100_MÜTEVELLİ ŞEHİR-2(MÜTEVELLİ TR-5/TR-6/TR-7) M04_72196255</t>
  </si>
  <si>
    <t>16.03.2023 10:07:47</t>
  </si>
  <si>
    <t>16.03.2023 13:38:06</t>
  </si>
  <si>
    <t>M-1702 35-01-M01702_98831829_98831829</t>
  </si>
  <si>
    <t>16.03.2023 17:30:31</t>
  </si>
  <si>
    <t>16.03.2023 20:01:19</t>
  </si>
  <si>
    <t>16.03.2023 11:48:41</t>
  </si>
  <si>
    <t>16.03.2023 13:00:39</t>
  </si>
  <si>
    <t>16.03.2023 19:42:33</t>
  </si>
  <si>
    <t>17.03.2023 00:19:30</t>
  </si>
  <si>
    <t>TİRE İM-DM-1 35-29-A00001_HatBaşıAyırıcı_53132637 L11_53132637</t>
  </si>
  <si>
    <t>16.03.2023 16:39:45</t>
  </si>
  <si>
    <t>16.03.2023 16:40:45</t>
  </si>
  <si>
    <t>ZEYTİNOVA KÖK 35-20-L00274_ÇATAL L04_2329876</t>
  </si>
  <si>
    <t>16.03.2023 16:59:13</t>
  </si>
  <si>
    <t>16.03.2023 20:26:30</t>
  </si>
  <si>
    <t>SARIÇAY KÖPRÜSÜ TR-1 35-22-M00297_DIREK TIPI TRAFO HUCRESI H01_2111558</t>
  </si>
  <si>
    <t>16.03.2023 00:07:14</t>
  </si>
  <si>
    <t>16.03.2023 02:15:12</t>
  </si>
  <si>
    <t>KAVAKDERE DM 35-14-M00339_KAVAKDERE KÖY M08_65666754</t>
  </si>
  <si>
    <t>16.03.2023 09:42:50</t>
  </si>
  <si>
    <t>16.03.2023 16:03:38</t>
  </si>
  <si>
    <t>16.03.2023 18:21:37</t>
  </si>
  <si>
    <t>16.03.2023 19:08:45</t>
  </si>
  <si>
    <t>ILICA GIS TM 35-07-A00002_ILICA-1 K01_2056192</t>
  </si>
  <si>
    <t>16.03.2023 17:02:35</t>
  </si>
  <si>
    <t>16.03.2023 19:47:37</t>
  </si>
  <si>
    <t>16.03.2023 04:52:07</t>
  </si>
  <si>
    <t>16.03.2023 10:28:17</t>
  </si>
  <si>
    <t>16.03.2023 09:14:05</t>
  </si>
  <si>
    <t>16.03.2023 15:25:42</t>
  </si>
  <si>
    <t>AŞAĞICUMA TR-3 35-16-M00102_953353962_953353962</t>
  </si>
  <si>
    <t>16.03.2023 15:32:13</t>
  </si>
  <si>
    <t>16.03.2023 18:23:40</t>
  </si>
  <si>
    <t>M-1937 35-08-M01937_955289751_955289751</t>
  </si>
  <si>
    <t>16.03.2023 16:21:21</t>
  </si>
  <si>
    <t>16.03.2023 19:18:40</t>
  </si>
  <si>
    <t>K-2661 35-02-K02661_35-02-K02661_2377095</t>
  </si>
  <si>
    <t>16.03.2023 09:48:27</t>
  </si>
  <si>
    <t>16.03.2023 10:38:38</t>
  </si>
  <si>
    <t>TR-111 ZEYTİNALANI 35-19-L00111_8631331_56368369_56368369</t>
  </si>
  <si>
    <t>16.03.2023 14:58:21</t>
  </si>
  <si>
    <t>16.03.2023 16:29:37</t>
  </si>
  <si>
    <t>KARATEKE TR-2 35-29-L00143_35-29-L00143_66115915</t>
  </si>
  <si>
    <t>16.03.2023 11:25:42</t>
  </si>
  <si>
    <t>16.03.2023 12:09:12</t>
  </si>
  <si>
    <t>ULUCAK DM-2/14 35-27-M00332_35-27-M00332_2347742</t>
  </si>
  <si>
    <t>16.03.2023 12:36:36</t>
  </si>
  <si>
    <t>16.03.2023 14:22:57</t>
  </si>
  <si>
    <t>16.03.2023 17:11:56</t>
  </si>
  <si>
    <t>16.03.2023 17:52:22</t>
  </si>
  <si>
    <t>16.03.2023 07:31:46</t>
  </si>
  <si>
    <t>16.03.2023 10:34:40</t>
  </si>
  <si>
    <t>TR-11 35-32-L00011_946413425_946413425</t>
  </si>
  <si>
    <t>16.03.2023 20:08:49</t>
  </si>
  <si>
    <t>16.03.2023 21:55:41</t>
  </si>
  <si>
    <t>MORDOĞAN TR-23 35-21-L00152_A_56394200_56394200</t>
  </si>
  <si>
    <t>16.03.2023 17:50:52</t>
  </si>
  <si>
    <t>16.03.2023 19:03:06</t>
  </si>
  <si>
    <t>L-437 ŞEHİTLİK 35-18-L00437_TRAFO L04_2065042</t>
  </si>
  <si>
    <t>16.03.2023 07:44:30</t>
  </si>
  <si>
    <t>16.03.2023 11:16:54</t>
  </si>
  <si>
    <t>K-3248 35-07-K03248_914566431_914566431</t>
  </si>
  <si>
    <t>16.03.2023 13:34:14</t>
  </si>
  <si>
    <t>16.03.2023 16:56:28</t>
  </si>
  <si>
    <t>K-1728 35-02-K01728_35-02-K01728_2372032</t>
  </si>
  <si>
    <t>16.03.2023 14:40:12</t>
  </si>
  <si>
    <t>16.03.2023 15:05:17</t>
  </si>
  <si>
    <t>16.03.2023 03:30:50</t>
  </si>
  <si>
    <t>16.03.2023 03:45:16</t>
  </si>
  <si>
    <t>16.03.2023 10:53:01</t>
  </si>
  <si>
    <t>16.03.2023 11:45:45</t>
  </si>
  <si>
    <t>İBRAHİM ASLANOĞLU SULAMA GRUBU TR 35-27-M00206_DIREK TIPI TRAFO HUCRESI H01_2055432</t>
  </si>
  <si>
    <t>16.03.2023 16:36:43</t>
  </si>
  <si>
    <t>16.03.2023 19:58:30</t>
  </si>
  <si>
    <t>16.03.2023 08:59:34</t>
  </si>
  <si>
    <t>16.03.2023 17:28:01</t>
  </si>
  <si>
    <t>ULUDERBENT DM 45-73-M00491_HatBaşıAyırıcı_53136496 M03_53136496</t>
  </si>
  <si>
    <t>16.03.2023 08:19:59</t>
  </si>
  <si>
    <t>16.03.2023 11:27:21</t>
  </si>
  <si>
    <t>ARMUTLU DM 35-27-M00879_TANBOĞA ÇIKIŞI M07_2329962</t>
  </si>
  <si>
    <t>16.03.2023 19:58:11</t>
  </si>
  <si>
    <t>16.03.2023 21:59:49</t>
  </si>
  <si>
    <t>K-3597 35-01-K03597_35-01-K03597_2351137</t>
  </si>
  <si>
    <t>16.03.2023 11:32:04</t>
  </si>
  <si>
    <t>16.03.2023 12:22:16</t>
  </si>
  <si>
    <t>M-1369 35-01-M01369_ M01_2306656</t>
  </si>
  <si>
    <t>16.03.2023 00:24:00</t>
  </si>
  <si>
    <t>16.03.2023 00:46:01</t>
  </si>
  <si>
    <t>MENEMEN TR-85 35-28-L00085_953379891_953379891</t>
  </si>
  <si>
    <t>16.03.2023 21:31:49</t>
  </si>
  <si>
    <t>16.03.2023 23:32:23</t>
  </si>
  <si>
    <t>16.03.2023 02:04:26</t>
  </si>
  <si>
    <t>16.03.2023 02:54:42</t>
  </si>
  <si>
    <t>KAPAKLI DM 45-72-M00309_KAPAKLI-1 GİRİŞ M01_2099567</t>
  </si>
  <si>
    <t>16.03.2023 12:45:21</t>
  </si>
  <si>
    <t>16.03.2023 13:13:52</t>
  </si>
  <si>
    <t>MEHMET KARADEMİR VE ARK. T-SULAMA GRB. 35-13-L00101_DIREK TIPI TRAFO HUCRESI H01_2042164</t>
  </si>
  <si>
    <t>16.03.2023 08:52:22</t>
  </si>
  <si>
    <t>16.03.2023 11:49:28</t>
  </si>
  <si>
    <t>K-4031 35-01-K04031_B_56357132_56357132</t>
  </si>
  <si>
    <t>16.03.2023 11:04:25</t>
  </si>
  <si>
    <t>16.03.2023 11:48:40</t>
  </si>
  <si>
    <t>16.03.2023 10:03:25</t>
  </si>
  <si>
    <t>16.03.2023 16:54:36</t>
  </si>
  <si>
    <t>KARABAĞ TR-3 35-31-L00131_A_91204157_91204157</t>
  </si>
  <si>
    <t>16.03.2023 17:21:11</t>
  </si>
  <si>
    <t>16.03.2023 18:14:39</t>
  </si>
  <si>
    <t>L-493 (BALANBAKA-2) 35-18-L00493_E_56374140_56374140</t>
  </si>
  <si>
    <t>16.03.2023 13:37:51</t>
  </si>
  <si>
    <t>16.03.2023 18:52:06</t>
  </si>
  <si>
    <t>16.03.2023 09:21:34</t>
  </si>
  <si>
    <t>16.03.2023 16:00:15</t>
  </si>
  <si>
    <t>M-2910(YATIRIM REZERVE) 35-02-M02910_962037919_962037919</t>
  </si>
  <si>
    <t>16.03.2023 12:58:55</t>
  </si>
  <si>
    <t>16.03.2023 14:37:12</t>
  </si>
  <si>
    <t>TAŞPINAR MAHALLESİ TR-1 35-24-M00078_DIREK TIPI TRAFO HUCRESI H01_2035640</t>
  </si>
  <si>
    <t>16.03.2023 14:42:42</t>
  </si>
  <si>
    <t>16.03.2023 17:47:40</t>
  </si>
  <si>
    <t>K-1127 35-03-K01127_910808572_910808572</t>
  </si>
  <si>
    <t>16.03.2023 23:45:12</t>
  </si>
  <si>
    <t>17.03.2023 00:20:18</t>
  </si>
  <si>
    <t>MENEMEN DM-6/TR-7 35-28-L00172_TR-39/TR-52 ÇIKIŞI L01_58182015</t>
  </si>
  <si>
    <t>16.03.2023 05:30:25</t>
  </si>
  <si>
    <t>16.03.2023 06:26:46</t>
  </si>
  <si>
    <t>MENEMEN TR-46 35-28-L00046_C_60983818_60983818</t>
  </si>
  <si>
    <t>16.03.2023 04:00:25</t>
  </si>
  <si>
    <t>16.03.2023 04:31:16</t>
  </si>
  <si>
    <t>BEŞPINARLAR TR-2 35-27-M01165_A_82963450_82963450</t>
  </si>
  <si>
    <t>16.03.2023 10:45:10</t>
  </si>
  <si>
    <t>16.03.2023 12:07:08</t>
  </si>
  <si>
    <t>16.03.2023 10:14:35</t>
  </si>
  <si>
    <t>16.03.2023 15:19:29</t>
  </si>
  <si>
    <t>K-270 35-01-K00270_911032194_911032194</t>
  </si>
  <si>
    <t>16.03.2023 13:37:34</t>
  </si>
  <si>
    <t>16.03.2023 15:30:12</t>
  </si>
  <si>
    <t>K-4019 35-02-K04019_A_56374084_56374084</t>
  </si>
  <si>
    <t>16.03.2023 05:49:33</t>
  </si>
  <si>
    <t>16.03.2023 12:37:32</t>
  </si>
  <si>
    <t>TİRE İM-DM-1 35-29-A00001_DOYRANLI L11_2059658</t>
  </si>
  <si>
    <t>16.03.2023 16:36:31</t>
  </si>
  <si>
    <t>16.03.2023 16:40:03</t>
  </si>
  <si>
    <t>ÇAMLIK DM 35-17-M00173_ŞAKRAN GİRİŞ M10_66328134</t>
  </si>
  <si>
    <t>16.03.2023 18:42:27</t>
  </si>
  <si>
    <t>16.03.2023 18:51:54</t>
  </si>
  <si>
    <t>ÖZDERE M-34 35-25-M00104_955294822_955294822</t>
  </si>
  <si>
    <t>16.03.2023 10:36:15</t>
  </si>
  <si>
    <t>16.03.2023 11:46:19</t>
  </si>
  <si>
    <t>MURADİYE DM 45-71-M00006_ÜÇPINAR DM M02_2076872</t>
  </si>
  <si>
    <t>16.03.2023 08:58:40</t>
  </si>
  <si>
    <t>16.03.2023 11:59:03</t>
  </si>
  <si>
    <t>BAHRİBABA TM 35-01-A00006_KONAK M05_92605145</t>
  </si>
  <si>
    <t>16.03.2023 14:49:15</t>
  </si>
  <si>
    <t>16.03.2023 15:05:00</t>
  </si>
  <si>
    <t>L-296 35-18-L00296_6786461 g1_5957252</t>
  </si>
  <si>
    <t>16.03.2023 15:38:28</t>
  </si>
  <si>
    <t>16.03.2023 19:36:22</t>
  </si>
  <si>
    <t>16.03.2023 08:28:13</t>
  </si>
  <si>
    <t>16.03.2023 09:45:37</t>
  </si>
  <si>
    <t>KÖPRÜBAŞI TR-7 45-86-M00007_B_56404957_56404957</t>
  </si>
  <si>
    <t>16.03.2023 19:31:20</t>
  </si>
  <si>
    <t>16.03.2023 20:11:19</t>
  </si>
  <si>
    <t>TR-39 35-27-M00039_D_56382627_56382627</t>
  </si>
  <si>
    <t>16.03.2023 19:43:24</t>
  </si>
  <si>
    <t>16.03.2023 21:22:49</t>
  </si>
  <si>
    <t>DEĞİRMENDERE DM 35-22-M00085_HatBaşıAyırıcı_89800451 M09_89800451</t>
  </si>
  <si>
    <t>16.03.2023 18:54:28</t>
  </si>
  <si>
    <t>16.03.2023 20:09:42</t>
  </si>
  <si>
    <t>M-3121 35-10-M03121_98113506_98113506</t>
  </si>
  <si>
    <t>16.03.2023 17:59:23</t>
  </si>
  <si>
    <t>16.03.2023 19:41:44</t>
  </si>
  <si>
    <t>YENİ ŞAKRAN TR-4 35-17-M00204_B_90944602_90944602</t>
  </si>
  <si>
    <t>16.03.2023 22:24:18</t>
  </si>
  <si>
    <t>16.03.2023 22:51:57</t>
  </si>
  <si>
    <t>ÇAKALTEPE SERTKÖY TR-1 35-22-M00087_35-22-M00087_72209904</t>
  </si>
  <si>
    <t>16.03.2023 09:53:41</t>
  </si>
  <si>
    <t>16.03.2023 11:33:15</t>
  </si>
  <si>
    <t>YENMİŞ KÖK 35-27-M00366_Recloser M03_2303188</t>
  </si>
  <si>
    <t>16.03.2023 10:58:45</t>
  </si>
  <si>
    <t>16.03.2023 11:27:36</t>
  </si>
  <si>
    <t>MENDERES DM-2/TR-1 35-22-M00300_HatBaşıAyırıcı_78961041 M15_78961041</t>
  </si>
  <si>
    <t>16.03.2023 10:22:33</t>
  </si>
  <si>
    <t>16.03.2023 12:03:08</t>
  </si>
  <si>
    <t>BOYNUYOĞUN KÖK 35-29-L00051_DALLIK L03_72215399</t>
  </si>
  <si>
    <t>16.03.2023 17:27:44</t>
  </si>
  <si>
    <t>16.03.2023 17:52:57</t>
  </si>
  <si>
    <t>TR-18 45-74-M00018_945585174_945585174</t>
  </si>
  <si>
    <t>16.03.2023 10:14:00</t>
  </si>
  <si>
    <t>16.03.2023 11:57:54</t>
  </si>
  <si>
    <t>MENEMEN TR-46 35-28-L00046_35-28-L00046_66722446</t>
  </si>
  <si>
    <t>K-3248 35-07-K03248_35-07-K03248_2359595</t>
  </si>
  <si>
    <t>16.03.2023 17:30:35</t>
  </si>
  <si>
    <t>SEFERİHİSAR İM 35-14-A00002_SIĞACIK L03_72378557</t>
  </si>
  <si>
    <t>16.03.2023 12:36:56</t>
  </si>
  <si>
    <t>16.03.2023 17:17:52</t>
  </si>
  <si>
    <t>DUALAR KÖK 45-82-M00126_HatBaşıAyırıcı_53136086 M02_53136086</t>
  </si>
  <si>
    <t>16.03.2023 08:02:51</t>
  </si>
  <si>
    <t>16.03.2023 09:12:51</t>
  </si>
  <si>
    <t>16.03.2023 08:38:25</t>
  </si>
  <si>
    <t>16.03.2023 10:05:24</t>
  </si>
  <si>
    <t>16.03.2023 18:35:28</t>
  </si>
  <si>
    <t>16.03.2023 18:56:37</t>
  </si>
  <si>
    <t>16.03.2023 10:24:33</t>
  </si>
  <si>
    <t>16.03.2023 16:02:09</t>
  </si>
  <si>
    <t>KESİKKÖY DM 35-28-M00309_HatBaşıAyırıcı_53133570 M06_53133570</t>
  </si>
  <si>
    <t>16.03.2023 09:32:32</t>
  </si>
  <si>
    <t>16.03.2023 11:47:35</t>
  </si>
  <si>
    <t>AKÇAPINAR TR-1 45-83-L00438_955158147_955158147</t>
  </si>
  <si>
    <t>16.03.2023 08:54:05</t>
  </si>
  <si>
    <t>16.03.2023 12:10:22</t>
  </si>
  <si>
    <t>SANCAKLI BOZKÖY TR-6 45-71-M00528_953204405_953204405</t>
  </si>
  <si>
    <t>16.03.2023 15:13:14</t>
  </si>
  <si>
    <t>16.03.2023 20:22:18</t>
  </si>
  <si>
    <t>TR-131 35-19-L00131_D_56391418_56391418</t>
  </si>
  <si>
    <t>16.03.2023 19:58:52</t>
  </si>
  <si>
    <t>16.03.2023 10:20:20</t>
  </si>
  <si>
    <t>16.03.2023 10:54:17</t>
  </si>
  <si>
    <t>ÇANDARLI DM-TR-20 35-30-M00020_BERGAMA-1 M11_72352830</t>
  </si>
  <si>
    <t>16.03.2023 19:03:37</t>
  </si>
  <si>
    <t>16.03.2023 19:18:24</t>
  </si>
  <si>
    <t>M-1839 35-02-M01839_35-02-M01839_2370259</t>
  </si>
  <si>
    <t>16.03.2023 14:17:28</t>
  </si>
  <si>
    <t>16.03.2023 14:27:49</t>
  </si>
  <si>
    <t>ILDIR KÖK 35-18-M00069_M-30 TERMAL KENT M03_72093136</t>
  </si>
  <si>
    <t>16.03.2023 04:40:10</t>
  </si>
  <si>
    <t>16.03.2023 05:49:53</t>
  </si>
  <si>
    <t>SELENDİ TR-3 45-81-M00003_TR-30 M05_2076760</t>
  </si>
  <si>
    <t>16.03.2023 09:22:31</t>
  </si>
  <si>
    <t>16.03.2023 09:44:24</t>
  </si>
  <si>
    <t>K-4649 35-02-K04649_35-02-K04649_2366343</t>
  </si>
  <si>
    <t>16.03.2023 09:59:00</t>
  </si>
  <si>
    <t>16.03.2023 15:54:12</t>
  </si>
  <si>
    <t>KARABAĞ TR-3 35-31-L00131_35-31-L00131_2364008</t>
  </si>
  <si>
    <t>16.03.2023 13:28:49</t>
  </si>
  <si>
    <t>16.03.2023 14:14:46</t>
  </si>
  <si>
    <t>K-4518 35-01-K04518_35-01-K04518_2369126</t>
  </si>
  <si>
    <t>16.03.2023 23:55:15</t>
  </si>
  <si>
    <t>17.03.2023 00:13:48</t>
  </si>
  <si>
    <t>KEMALPAŞA TM 35-27-A00002_YENMİŞ M08_2306688</t>
  </si>
  <si>
    <t>16.03.2023 11:21:08</t>
  </si>
  <si>
    <t>16.03.2023 11:32:40</t>
  </si>
  <si>
    <t>SANCAKLI BOZKÖY TR-7 45-71-M00529_B_56401289_56401289</t>
  </si>
  <si>
    <t>16.03.2023 19:49:14</t>
  </si>
  <si>
    <t>16.03.2023 20:42:39</t>
  </si>
  <si>
    <t>MÜTEVELLİ KÖK 45-80-M00100_KARAAĞAÇLI M01_72196257</t>
  </si>
  <si>
    <t>16.03.2023 10:12:12</t>
  </si>
  <si>
    <t>16.03.2023 14:41:19</t>
  </si>
  <si>
    <t>ACARLAR TR-4 35-13-L00512_95001311934_95001311934</t>
  </si>
  <si>
    <t>16.03.2023 09:50:03</t>
  </si>
  <si>
    <t>16.03.2023 10:36:22</t>
  </si>
  <si>
    <t>POYRAZDAMLARI TR-11 45-78-M00576_HatBaşıAyırıcı_53138938 M05_53138938</t>
  </si>
  <si>
    <t>16.03.2023 16:45:59</t>
  </si>
  <si>
    <t>16.03.2023 18:39:21</t>
  </si>
  <si>
    <t>TR-29 35-27-M00029_DIREK TIPI TRAFO HUCRESI H01_2050672</t>
  </si>
  <si>
    <t>16.03.2023 17:07:40</t>
  </si>
  <si>
    <t>16.03.2023 18:23:21</t>
  </si>
  <si>
    <t>M-2727 (M-2559 TR-2) 35-01-M02727_DONANIMLI YEDEK M01_66106536</t>
  </si>
  <si>
    <t>16.03.2023 03:20:05</t>
  </si>
  <si>
    <t>16.03.2023 05:30:03</t>
  </si>
  <si>
    <t>16.03.2023 13:05:29</t>
  </si>
  <si>
    <t>16.03.2023 15:12:14</t>
  </si>
  <si>
    <t>M-1544 35-01-M01544_35-01-M01544_2351780</t>
  </si>
  <si>
    <t>16.03.2023 14:00:38</t>
  </si>
  <si>
    <t>16.03.2023 14:20:20</t>
  </si>
  <si>
    <t>BALABANLI DM 35-15-M00280_DAĞITIM TRAFO BALABANLI DM M01_72306319</t>
  </si>
  <si>
    <t>16.03.2023 18:41:55</t>
  </si>
  <si>
    <t>16.03.2023 19:13:24</t>
  </si>
  <si>
    <t>GÖKKAYA TR-3 45-84-L00020_B_91260409_91260409</t>
  </si>
  <si>
    <t>16.03.2023 14:14:04</t>
  </si>
  <si>
    <t>16.03.2023 15:54:33</t>
  </si>
  <si>
    <t>TR-67 45-77-L00067_A_56363337_56363337</t>
  </si>
  <si>
    <t>16.03.2023 13:21:16</t>
  </si>
  <si>
    <t>16.03.2023 16:32:33</t>
  </si>
  <si>
    <t>L-306 35-18-L00306_950446973_950446973</t>
  </si>
  <si>
    <t>16.03.2023 15:58:03</t>
  </si>
  <si>
    <t>16.03.2023 20:06:35</t>
  </si>
  <si>
    <t>16.03.2023 08:47:29</t>
  </si>
  <si>
    <t>16.03.2023 08:55:57</t>
  </si>
  <si>
    <t>KAZANCI TR-1 45-74-M00185_A_56353803_56353803</t>
  </si>
  <si>
    <t>16.03.2023 19:54:08</t>
  </si>
  <si>
    <t>16.03.2023 22:06:31</t>
  </si>
  <si>
    <t>M-1838 35-02-M01838_35-02-M01838_42586962</t>
  </si>
  <si>
    <t>16.03.2023 09:37:33</t>
  </si>
  <si>
    <t>16.03.2023 10:26:32</t>
  </si>
  <si>
    <t>16.03.2023 03:16:13</t>
  </si>
  <si>
    <t>16.03.2023 03:22:58</t>
  </si>
  <si>
    <t>M-392 35-03-M00392_B_56364968_56364968</t>
  </si>
  <si>
    <t>16.03.2023 12:11:12</t>
  </si>
  <si>
    <t>16.03.2023 17:01:01</t>
  </si>
  <si>
    <t>K-343 35-02-K00343_35-02-K00343_2360214</t>
  </si>
  <si>
    <t>16.03.2023 12:54:36</t>
  </si>
  <si>
    <t>16.03.2023 13:47:39</t>
  </si>
  <si>
    <t>M-1309 35-02-M01309_M-338 RASATANE M04_2324279</t>
  </si>
  <si>
    <t>16.03.2023 09:56:08</t>
  </si>
  <si>
    <t>16.03.2023 11:05:13</t>
  </si>
  <si>
    <t>EMİRLİ TR-2 35-15-L00858_B_91269360_91269360</t>
  </si>
  <si>
    <t>16.03.2023 16:37:45</t>
  </si>
  <si>
    <t>16.03.2023 18:01:53</t>
  </si>
  <si>
    <t>GÖRDES TR-27 45-75-M00042_HatBaşıAyırıcı_53135103 M01_53135103</t>
  </si>
  <si>
    <t>16.03.2023 08:46:01</t>
  </si>
  <si>
    <t>16.03.2023 09:03:00</t>
  </si>
  <si>
    <t>ÇAMLICA KÖK 45-81-M00048_HatBaşıAyırıcı_53134883 M02_53134883</t>
  </si>
  <si>
    <t>16.03.2023 19:10:36</t>
  </si>
  <si>
    <t>16.03.2023 21:44:16</t>
  </si>
  <si>
    <t>K-3594 35-01-K03594_35-01-K03594_2351895</t>
  </si>
  <si>
    <t>16.03.2023 10:19:37</t>
  </si>
  <si>
    <t>16.03.2023 11:22:01</t>
  </si>
  <si>
    <t>K-4919 35-01-K04919_912425209_912425209</t>
  </si>
  <si>
    <t>16.03.2023 21:25:56</t>
  </si>
  <si>
    <t>17.03.2023 00:54:15</t>
  </si>
  <si>
    <t>16.03.2023 16:32:55</t>
  </si>
  <si>
    <t>16.03.2023 22:55:51</t>
  </si>
  <si>
    <t>16.03.2023 09:25:22</t>
  </si>
  <si>
    <t>16.03.2023 13:13:47</t>
  </si>
  <si>
    <t>M-1248 35-01-M01248_M-1645 M03_72040800</t>
  </si>
  <si>
    <t>16.03.2023 16:40:00</t>
  </si>
  <si>
    <t>MENEMEN TR-49 35-28-L00049_A_91237884_91237884</t>
  </si>
  <si>
    <t>16.03.2023 11:11:18</t>
  </si>
  <si>
    <t>16.03.2023 13:48:23</t>
  </si>
  <si>
    <t>16.03.2023 16:10:53</t>
  </si>
  <si>
    <t>YENİ ORHANLI M-87 35-14-M00087_ H_76711536</t>
  </si>
  <si>
    <t>16.03.2023 17:20:46</t>
  </si>
  <si>
    <t>16.03.2023 18:19:01</t>
  </si>
  <si>
    <t>DM-5/TR-12 URLA 35-19-M00468_50039936 A01_5842145</t>
  </si>
  <si>
    <t>16.03.2023 08:49:50</t>
  </si>
  <si>
    <t>16.03.2023 12:29:58</t>
  </si>
  <si>
    <t>AYRANCILAR DM-3 35-26-M00795_956628168_956628168</t>
  </si>
  <si>
    <t>16.03.2023 08:53:05</t>
  </si>
  <si>
    <t>SİYEKLİ KÖK 45-71-M00185_SİYEKLİ M06_72256966</t>
  </si>
  <si>
    <t>16.03.2023 08:52:43</t>
  </si>
  <si>
    <t>16.03.2023 13:13:01</t>
  </si>
  <si>
    <t>ADALA DM 45-78-M00827_KIRDAMLARI GES M07_66113859</t>
  </si>
  <si>
    <t>16.03.2023 14:46:51</t>
  </si>
  <si>
    <t>16.03.2023 15:11:40</t>
  </si>
  <si>
    <t>K-1187 35-01-K01187_910880884_910880884</t>
  </si>
  <si>
    <t>16.03.2023 05:39:57</t>
  </si>
  <si>
    <t>16.03.2023 06:35:39</t>
  </si>
  <si>
    <t>TR-1/10 45-72-M00010_TR-1/12 M02_85209828</t>
  </si>
  <si>
    <t>16.03.2023 15:34:45</t>
  </si>
  <si>
    <t>16.03.2023 16:34:18</t>
  </si>
  <si>
    <t>M-1673 35-02-M01673_35-02-M01673_2372425</t>
  </si>
  <si>
    <t>16.03.2023 13:13:34</t>
  </si>
  <si>
    <t>16.03.2023 13:34:25</t>
  </si>
  <si>
    <t>K-4518 35-01-K04518_954685229_954685229</t>
  </si>
  <si>
    <t>16.03.2023 19:26:50</t>
  </si>
  <si>
    <t>HALİL İBRAHİM EŞME GRB. 35-20-M00027_35-20-M00027_2376386</t>
  </si>
  <si>
    <t>16.03.2023 04:07:00</t>
  </si>
  <si>
    <t>16.03.2023 05:54:37</t>
  </si>
  <si>
    <t>K-1113 35-08-K01113_913444573_913444573</t>
  </si>
  <si>
    <t>16.03.2023 09:10:06</t>
  </si>
  <si>
    <t>16.03.2023 12:24:10</t>
  </si>
  <si>
    <t>ASARLIK TR-20 35-28-M00170__72410361_72410361</t>
  </si>
  <si>
    <t>16.03.2023 16:52:10</t>
  </si>
  <si>
    <t>16.03.2023 17:34:22</t>
  </si>
  <si>
    <t>16.03.2023 16:54:26</t>
  </si>
  <si>
    <t>16.03.2023 17:53:37</t>
  </si>
  <si>
    <t>16.03.2023 09:30:05</t>
  </si>
  <si>
    <t>16.03.2023 09:49:17</t>
  </si>
  <si>
    <t>TR-33 35-16-L00033_953334386_953334386</t>
  </si>
  <si>
    <t>16.03.2023 11:55:37</t>
  </si>
  <si>
    <t>16.03.2023 17:47:39</t>
  </si>
  <si>
    <t>M-1779 35-02-M01779_35-02-M01779_65772834</t>
  </si>
  <si>
    <t>16.03.2023 11:10:05</t>
  </si>
  <si>
    <t>16.03.2023 11:41:26</t>
  </si>
  <si>
    <t>MÜTEVELLİ KÖK 45-80-M00100_MÜTEVELLİ ŞEHİR-1(MÜTEVELLİ TR-2/TR-3/TR-4) M02_72196253</t>
  </si>
  <si>
    <t>16.03.2023 10:14:15</t>
  </si>
  <si>
    <t>16.03.2023 13:37:36</t>
  </si>
  <si>
    <t>16.03.2023 02:49:52</t>
  </si>
  <si>
    <t>YELKİ TR-6 (M-2343) 35-10-M02343_C_56406054_56406054</t>
  </si>
  <si>
    <t>16.03.2023 07:45:05</t>
  </si>
  <si>
    <t>16.03.2023 10:40:22</t>
  </si>
  <si>
    <t>TR-53 35-16-L00053_35-16-L00053_2347000</t>
  </si>
  <si>
    <t>16.03.2023 18:28:57</t>
  </si>
  <si>
    <t>16.03.2023 19:13:41</t>
  </si>
  <si>
    <t>TR-82 45-78-L00082_49364185_56388083_56388083</t>
  </si>
  <si>
    <t>16.03.2023 15:04:36</t>
  </si>
  <si>
    <t>16.03.2023 16:00:54</t>
  </si>
  <si>
    <t>URLA TM-1 35-19-A00004_HatBaşıAyırıcı_75048334 M07_75048334</t>
  </si>
  <si>
    <t>16.03.2023 10:54:25</t>
  </si>
  <si>
    <t>16.03.2023 11:44:44</t>
  </si>
  <si>
    <t>TR-88 35-17-M00088_C_56392486_56392486</t>
  </si>
  <si>
    <t>16.03.2023 13:04:53</t>
  </si>
  <si>
    <t>16.03.2023 15:16:05</t>
  </si>
  <si>
    <t>M-3566(YATIRIM REZERVE) 35-02-M03566_35-02-M03566_92410432</t>
  </si>
  <si>
    <t>16.03.2023 10:44:00</t>
  </si>
  <si>
    <t>16.03.2023 16:26:34</t>
  </si>
  <si>
    <t>16.03.2023 19:36:49</t>
  </si>
  <si>
    <t>BELEVİ İM 35-13-A00002_BELEVİ OTOBAN SULAMA L01_2313338</t>
  </si>
  <si>
    <t>16.03.2023 17:18:40</t>
  </si>
  <si>
    <t>16.03.2023 18:02:37</t>
  </si>
  <si>
    <t>SEYREK TR-1 35-28-M00371_95001237994_95001237994</t>
  </si>
  <si>
    <t>16.03.2023 13:18:43</t>
  </si>
  <si>
    <t>16.03.2023 15:04:18</t>
  </si>
  <si>
    <t>K-4311 35-01-K04311_A_56354012_56354012</t>
  </si>
  <si>
    <t>16.03.2023 08:05:05</t>
  </si>
  <si>
    <t>16.03.2023 14:03:01</t>
  </si>
  <si>
    <t>MENEMEN TR-63 (DM-3/17) 35-28-M00737_953375969_953375969</t>
  </si>
  <si>
    <t>16.03.2023 16:56:00</t>
  </si>
  <si>
    <t>16.03.2023 18:02:03</t>
  </si>
  <si>
    <t>KAPAKLI İM 45-72-A00003_ESKİ MECİDİYE L04_2107704</t>
  </si>
  <si>
    <t>16.03.2023 08:39:04</t>
  </si>
  <si>
    <t>16.03.2023 08:41:34</t>
  </si>
  <si>
    <t>AKÇAPINAR TR-1 45-83-L00438_B_56401089_56401089</t>
  </si>
  <si>
    <t>16.03.2023 13:19:01</t>
  </si>
  <si>
    <t>ULUCAK DM-2/12 35-27-M00320_E_56369202_56369202</t>
  </si>
  <si>
    <t>16.03.2023 19:13:06</t>
  </si>
  <si>
    <t>16.03.2023 19:54:27</t>
  </si>
  <si>
    <t>DM-4/TR-30 (ESKİ TR-14) 35-22-M00014_955261468_955261468</t>
  </si>
  <si>
    <t>16.03.2023 16:54:13</t>
  </si>
  <si>
    <t>K-4119 35-08-K04119_35-08-K04119_42019062</t>
  </si>
  <si>
    <t>16.03.2023 09:24:15</t>
  </si>
  <si>
    <t>16.03.2023 13:10:43</t>
  </si>
  <si>
    <t>16.03.2023 06:54:39</t>
  </si>
  <si>
    <t>16.03.2023 07:03:01</t>
  </si>
  <si>
    <t>M-1702 35-01-M01702_TRAFO M03_2068291</t>
  </si>
  <si>
    <t>16.03.2023 16:49:27</t>
  </si>
  <si>
    <t>CELALETTİN AŞKIN TARIMSAL SULAMA TR-2 45-83-M00604_955176258_955176258</t>
  </si>
  <si>
    <t>16.03.2023 15:12:00</t>
  </si>
  <si>
    <t>16.03.2023 17:44:54</t>
  </si>
  <si>
    <t>K-4772 35-04-K04772_99385292_99385292</t>
  </si>
  <si>
    <t>16.03.2023 23:15:45</t>
  </si>
  <si>
    <t>17.03.2023 00:39:13</t>
  </si>
  <si>
    <t>GÖRDES TR-27 45-75-M00042_HatBaşıAyırıcı_53135111 M01_53135111</t>
  </si>
  <si>
    <t>16.03.2023 09:03:56</t>
  </si>
  <si>
    <t>16.03.2023 20:24:39</t>
  </si>
  <si>
    <t>M-1644 35-02-M01644_M-2272 M04_76914696</t>
  </si>
  <si>
    <t>16.03.2023 12:58:12</t>
  </si>
  <si>
    <t>16.03.2023 13:59:45</t>
  </si>
  <si>
    <t>16.03.2023 00:04:50</t>
  </si>
  <si>
    <t>16.03.2023 02:08:28</t>
  </si>
  <si>
    <t>AŞAĞICUMA DM 35-16-M00103_KAPLAN M01_72040417</t>
  </si>
  <si>
    <t>16.03.2023 10:17:45</t>
  </si>
  <si>
    <t>16.03.2023 11:20:47</t>
  </si>
  <si>
    <t>FUNDACIK KÖK 45-75-M00068_HatBaşıAyırıcı_53135520 M03_53135520</t>
  </si>
  <si>
    <t>16.03.2023 15:21:38</t>
  </si>
  <si>
    <t>16.03.2023 18:24:25</t>
  </si>
  <si>
    <t>TR-58 45-78-M00058_49415651 tr58/b02_49409121</t>
  </si>
  <si>
    <t>16.03.2023 13:59:56</t>
  </si>
  <si>
    <t>16.03.2023 14:57:31</t>
  </si>
  <si>
    <t>AKGEDİK KÖK-2 45-71-M00163_TARIMSAL SULAMA M03_55994928</t>
  </si>
  <si>
    <t>16.03.2023 08:09:46</t>
  </si>
  <si>
    <t>16.03.2023 11:37:04</t>
  </si>
  <si>
    <t>16.03.2023 17:27:00</t>
  </si>
  <si>
    <t>16.03.2023 17:47:00</t>
  </si>
  <si>
    <t>16.03.2023 11:59:00</t>
  </si>
  <si>
    <t>16.03.2023 12:05:00</t>
  </si>
  <si>
    <t>16.03.2023 14:57:58</t>
  </si>
  <si>
    <t>K-879 35-01-K00879_35-01-K00879_65659507</t>
  </si>
  <si>
    <t>16.03.2023 09:05:11</t>
  </si>
  <si>
    <t>16.03.2023 10:14:05</t>
  </si>
  <si>
    <t>L-225 35-18-L00225_C_56375697_56375697</t>
  </si>
  <si>
    <t>16.03.2023 09:07:29</t>
  </si>
  <si>
    <t>16.03.2023 17:40:52</t>
  </si>
  <si>
    <t>HALİTPAŞA DM 45-80-M00060_BELEN M02_72188714</t>
  </si>
  <si>
    <t>16.03.2023 09:00:04</t>
  </si>
  <si>
    <t>16.03.2023 09:59:45</t>
  </si>
  <si>
    <t>YENİ ŞAKRAN TR-1 35-17-M00201_C_91200757_91200757</t>
  </si>
  <si>
    <t>16.03.2023 18:58:34</t>
  </si>
  <si>
    <t>16.03.2023 20:06:30</t>
  </si>
  <si>
    <t>L-296 35-18-L00296_7238140 a1_5946158</t>
  </si>
  <si>
    <t>16.03.2023 09:16:54</t>
  </si>
  <si>
    <t>16.03.2023 14:53:32</t>
  </si>
  <si>
    <t>M-13 35-02-M00013_A_56379005_56379005</t>
  </si>
  <si>
    <t>16.03.2023 09:46:36</t>
  </si>
  <si>
    <t>16.03.2023 13:24:28</t>
  </si>
  <si>
    <t>DM-3/TR-35 35-26-M01260_956616607_956616607</t>
  </si>
  <si>
    <t>16.03.2023 16:45:38</t>
  </si>
  <si>
    <t>16.03.2023 19:23:59</t>
  </si>
  <si>
    <t>16.03.2023 19:08:17</t>
  </si>
  <si>
    <t>16.03.2023 19:53:43</t>
  </si>
  <si>
    <t>16.03.2023 14:27:06</t>
  </si>
  <si>
    <t>16.03.2023 14:32:34</t>
  </si>
  <si>
    <t>TR-2/67 45-83-L00067__72372386_72372386</t>
  </si>
  <si>
    <t>16.03.2023 09:23:31</t>
  </si>
  <si>
    <t>16.03.2023 09:56:37</t>
  </si>
  <si>
    <t>KOZBEYLİ TR-1 35-23-M00070_B_91356007_91356007</t>
  </si>
  <si>
    <t>16.03.2023 14:05:36</t>
  </si>
  <si>
    <t>16.03.2023 15:29:05</t>
  </si>
  <si>
    <t>16.03.2023 09:35:56</t>
  </si>
  <si>
    <t>16.03.2023 10:55:16</t>
  </si>
  <si>
    <t>16.03.2023 08:49:13</t>
  </si>
  <si>
    <t>16.03.2023 09:01:35</t>
  </si>
  <si>
    <t>MORDOĞAN TR-26 35-21-L00209_A_56403107_56403107</t>
  </si>
  <si>
    <t>16.03.2023 10:07:08</t>
  </si>
  <si>
    <t>16.03.2023 12:45:04</t>
  </si>
  <si>
    <t>16.03.2023 16:03:12</t>
  </si>
  <si>
    <t>16.03.2023 17:00:17</t>
  </si>
  <si>
    <t>16.03.2023 12:14:17</t>
  </si>
  <si>
    <t>16.03.2023 17:23:00</t>
  </si>
  <si>
    <t>16.03.2023 03:16:45</t>
  </si>
  <si>
    <t>16.03.2023 03:23:05</t>
  </si>
  <si>
    <t>M-2746 35-01-M02746_912485649_912485649</t>
  </si>
  <si>
    <t>16.03.2023 13:00:59</t>
  </si>
  <si>
    <t>16.03.2023 14:38:15</t>
  </si>
  <si>
    <t>16.03.2023 03:42:35</t>
  </si>
  <si>
    <t>16.03.2023 04:12:48</t>
  </si>
  <si>
    <t>YELKİ TR-6 (M-2343) 35-10-M02343__72410874_72410874</t>
  </si>
  <si>
    <t>16.03.2023 10:54:45</t>
  </si>
  <si>
    <t>16.03.2023 18:37:57</t>
  </si>
  <si>
    <t>K-1323 35-02-K01323_912946072_912946072</t>
  </si>
  <si>
    <t>16.03.2023 21:24:44</t>
  </si>
  <si>
    <t>16.03.2023 22:54:43</t>
  </si>
  <si>
    <t>YENİ BAĞARASI TR-1 35-23-M00207_B_91187635_91187635</t>
  </si>
  <si>
    <t>16.03.2023 19:11:30</t>
  </si>
  <si>
    <t>16.03.2023 19:56:51</t>
  </si>
  <si>
    <t>16.03.2023 09:22:16</t>
  </si>
  <si>
    <t>16.03.2023 17:48:13</t>
  </si>
  <si>
    <t>DEĞİRMENDERE DM 35-22-M00085_ÇAMÖNÜ - ATAKÖY M09_50066534</t>
  </si>
  <si>
    <t>16.03.2023 09:05:35</t>
  </si>
  <si>
    <t>M-2958(YATIRIM REZERVE) 35-04-M02958_C_56361827_56361827</t>
  </si>
  <si>
    <t>16.03.2023 14:30:15</t>
  </si>
  <si>
    <t>16.03.2023 16:28:36</t>
  </si>
  <si>
    <t>YAKAKÖY KÖK 45-75-M00067_HatBaşıAyırıcı_53136427 M05_53136427</t>
  </si>
  <si>
    <t>16.03.2023 07:27:36</t>
  </si>
  <si>
    <t>16.03.2023 12:55:48</t>
  </si>
  <si>
    <t>M-2140 35-07-M02140_D d1_5843288</t>
  </si>
  <si>
    <t>16.03.2023 13:30:34</t>
  </si>
  <si>
    <t>16.03.2023 15:34:03</t>
  </si>
  <si>
    <t>M-1500 35-02-M01500_M-2898 M02_42303226</t>
  </si>
  <si>
    <t>16.03.2023 02:03:00</t>
  </si>
  <si>
    <t>TR-34 45-74-M00034_945584229_945584229</t>
  </si>
  <si>
    <t>16.03.2023 18:47:20</t>
  </si>
  <si>
    <t>16.03.2023 19:26:56</t>
  </si>
  <si>
    <t>ASARLIK DM-3/8 35-28-M00175_E_56376100_56376100</t>
  </si>
  <si>
    <t>16.03.2023 09:58:30</t>
  </si>
  <si>
    <t>16.03.2023 15:22:18</t>
  </si>
  <si>
    <t>M-2557 35-01-M02557_910906740_910906740</t>
  </si>
  <si>
    <t>16.03.2023 21:04:21</t>
  </si>
  <si>
    <t>16.03.2023 22:08:18</t>
  </si>
  <si>
    <t>L-357 EGEM SAHİL SİT. 35-18-L00357_950441801_950441801</t>
  </si>
  <si>
    <t>16.03.2023 21:22:42</t>
  </si>
  <si>
    <t>KUŞÇULAR TR-4 (BEYDERESİ) 35-19-M00216_C_90988935_90988935</t>
  </si>
  <si>
    <t>16.03.2023 18:25:10</t>
  </si>
  <si>
    <t>16.03.2023 19:02:50</t>
  </si>
  <si>
    <t>M-1289 35-02-M01289_M-1835 M01_2070099</t>
  </si>
  <si>
    <t>16.03.2023 00:04:00</t>
  </si>
  <si>
    <t>16.03.2023 12:01:06</t>
  </si>
  <si>
    <t>16.03.2023 12:57:22</t>
  </si>
  <si>
    <t>M-448 35-03-M00448_A_56366969_56366969</t>
  </si>
  <si>
    <t>16.03.2023 09:09:49</t>
  </si>
  <si>
    <t>16.03.2023 16:51:24</t>
  </si>
  <si>
    <t>16.03.2023 10:14:56</t>
  </si>
  <si>
    <t>16.03.2023 11:14:22</t>
  </si>
  <si>
    <t>TR-9 35-13-L00009_E_56356985_56356985</t>
  </si>
  <si>
    <t>16.03.2023 13:08:02</t>
  </si>
  <si>
    <t>16.03.2023 13:25:55</t>
  </si>
  <si>
    <t>L-97 35-18-L00097_C_56372166_56372166</t>
  </si>
  <si>
    <t>16.03.2023 16:55:12</t>
  </si>
  <si>
    <t>16.03.2023 17:48:43</t>
  </si>
  <si>
    <t>16.03.2023 12:37:23</t>
  </si>
  <si>
    <t>L-425 BELLONA KABİN 35-18-L00425_9990880_56368759_56368759</t>
  </si>
  <si>
    <t>16.03.2023 08:51:13</t>
  </si>
  <si>
    <t>16.03.2023 11:34:14</t>
  </si>
  <si>
    <t>16.03.2023 02:46:35</t>
  </si>
  <si>
    <t>16.03.2023 02:47:25</t>
  </si>
  <si>
    <t>GÜLBAHÇE TR-278 35-19-L00278_35-19-L00278_49159357</t>
  </si>
  <si>
    <t>16.03.2023 09:32:18</t>
  </si>
  <si>
    <t>16.03.2023 12:12:33</t>
  </si>
  <si>
    <t>YAKAKÖY KÖK 45-75-M00067_KAYACIK ESKİ SARIALİLER M05_2092146</t>
  </si>
  <si>
    <t>16.03.2023 09:16:24</t>
  </si>
  <si>
    <t>16.03.2023 10:06:05</t>
  </si>
  <si>
    <t>16.03.2023 18:47:41</t>
  </si>
  <si>
    <t>16.03.2023 23:02:01</t>
  </si>
  <si>
    <t>16.03.2023 07:40:59</t>
  </si>
  <si>
    <t>16.03.2023 08:14:29</t>
  </si>
  <si>
    <t>SARIGÖL TR-52 45-79-M00052_949990422_949990422</t>
  </si>
  <si>
    <t>16.03.2023 11:43:47</t>
  </si>
  <si>
    <t>16.03.2023 14:20:58</t>
  </si>
  <si>
    <t>TR-138 35-19-L00138_35-19-L00138_2361786</t>
  </si>
  <si>
    <t>16.03.2023 23:01:05</t>
  </si>
  <si>
    <t>16.03.2023 23:29:31</t>
  </si>
  <si>
    <t>YENİFOÇA TR-7 35-23-M00007_35-23-M00007_2362661</t>
  </si>
  <si>
    <t>16.03.2023 18:06:40</t>
  </si>
  <si>
    <t>16.03.2023 18:40:10</t>
  </si>
  <si>
    <t>SİYEKLİ KÖK 45-71-M00185_DAĞYENİCE M07_72256931</t>
  </si>
  <si>
    <t>16.03.2023 09:11:51</t>
  </si>
  <si>
    <t>16.03.2023 09:16:00</t>
  </si>
  <si>
    <t>16.03.2023 21:37:00</t>
  </si>
  <si>
    <t>16.03.2023 23:05:08</t>
  </si>
  <si>
    <t>16.03.2023 12:36:39</t>
  </si>
  <si>
    <t>16.03.2023 16:34:17</t>
  </si>
  <si>
    <t>K-3857 35-04-K03857_35-04-K03857_2358359</t>
  </si>
  <si>
    <t>16.03.2023 06:12:28</t>
  </si>
  <si>
    <t>16.03.2023 12:04:34</t>
  </si>
  <si>
    <t>DM-1/55 35-29-M00055__72374536_72374536</t>
  </si>
  <si>
    <t>16.03.2023 13:18:21</t>
  </si>
  <si>
    <t>16.03.2023 13:43:21</t>
  </si>
  <si>
    <t>MENDERES DM-2/TR-1 35-22-M00300_PERLİT M18_2328467</t>
  </si>
  <si>
    <t>16.03.2023 15:37:27</t>
  </si>
  <si>
    <t>16.03.2023 15:47:15</t>
  </si>
  <si>
    <t>M-992 35-03-M00992_913460359_913460359</t>
  </si>
  <si>
    <t>16.03.2023 11:34:46</t>
  </si>
  <si>
    <t>16.03.2023 17:15:05</t>
  </si>
  <si>
    <t>K-4577 35-01-K04577_D_56355582_56355582</t>
  </si>
  <si>
    <t>16.03.2023 10:14:11</t>
  </si>
  <si>
    <t>16.03.2023 10:49:47</t>
  </si>
  <si>
    <t>YAKACIK TR-3 35-20-L00240_35-20-L00240_2372273</t>
  </si>
  <si>
    <t>16.03.2023 18:34:27</t>
  </si>
  <si>
    <t>16.03.2023 19:37:07</t>
  </si>
  <si>
    <t>16.03.2023 05:47:59</t>
  </si>
  <si>
    <t>16.03.2023 06:39:59</t>
  </si>
  <si>
    <t>SAFFET KARADİŞ SULAMA GRUBU 35-29-M00218_35-29-M00218_2370513</t>
  </si>
  <si>
    <t>16.03.2023 11:09:50</t>
  </si>
  <si>
    <t>16.03.2023 13:09:24</t>
  </si>
  <si>
    <t>MENEMEN TR-49 35-28-L00049_A_56393150_56393150</t>
  </si>
  <si>
    <t>16.03.2023 09:11:14</t>
  </si>
  <si>
    <t>16.03.2023 10:34:47</t>
  </si>
  <si>
    <t>16.03.2023 17:30:00</t>
  </si>
  <si>
    <t>16.03.2023 17:46:40</t>
  </si>
  <si>
    <t>16.03.2023 18:58:45</t>
  </si>
  <si>
    <t>16.03.2023 19:27:03</t>
  </si>
  <si>
    <t>TR-145 45-78-M00145_49415838 c1_49409491</t>
  </si>
  <si>
    <t>16.03.2023 08:59:22</t>
  </si>
  <si>
    <t>16.03.2023 11:58:33</t>
  </si>
  <si>
    <t>DM-2/TR-20 35-22-M00853_TR-51 (ALTINTEPE) M01_66057540</t>
  </si>
  <si>
    <t>16.03.2023 18:31:52</t>
  </si>
  <si>
    <t>16.03.2023 19:11:33</t>
  </si>
  <si>
    <t>K-249 35-02-K00249_35-02-K00249_2372145</t>
  </si>
  <si>
    <t>16.03.2023 15:12:45</t>
  </si>
  <si>
    <t>16.03.2023 15:38:09</t>
  </si>
  <si>
    <t>K-1162 35-01-K01162_911824383_911824383</t>
  </si>
  <si>
    <t>16.03.2023 16:49:33</t>
  </si>
  <si>
    <t>16.03.2023 18:08:06</t>
  </si>
  <si>
    <t>16.03.2023 09:08:58</t>
  </si>
  <si>
    <t>16.03.2023 16:49:22</t>
  </si>
  <si>
    <t>TR-7 35-26-M00007_956614430_956614430</t>
  </si>
  <si>
    <t>17.03.2023 09:22:51</t>
  </si>
  <si>
    <t>17.03.2023 13:51:38</t>
  </si>
  <si>
    <t>MALDAN KÖYÜ TR-1 45-71-M01666_95001294743_95001294743</t>
  </si>
  <si>
    <t>17.03.2023 16:46:03</t>
  </si>
  <si>
    <t>17.03.2023 20:41:17</t>
  </si>
  <si>
    <t>K-3656 35-01-K03656_911827458_911827458</t>
  </si>
  <si>
    <t>17.03.2023 11:41:15</t>
  </si>
  <si>
    <t>17.03.2023 14:38:50</t>
  </si>
  <si>
    <t>17.03.2023 18:01:29</t>
  </si>
  <si>
    <t>17.03.2023 20:15:12</t>
  </si>
  <si>
    <t>ŞEHİT KEMAL KÖK 35-17-M00449_M-448 M01_66442994</t>
  </si>
  <si>
    <t>17.03.2023 21:01:12</t>
  </si>
  <si>
    <t>17.03.2023 21:21:52</t>
  </si>
  <si>
    <t>ULUDERBENT TR-5 45-73-M00536_DIREK TIPI TRAFO HUCRESI H01_2084117</t>
  </si>
  <si>
    <t>17.03.2023 13:47:03</t>
  </si>
  <si>
    <t>17.03.2023 15:35:50</t>
  </si>
  <si>
    <t>ULUKENT DM-6/8 35-28-M00319_ULUKENT DM-5/3 M04_79615829</t>
  </si>
  <si>
    <t>17.03.2023 02:05:48</t>
  </si>
  <si>
    <t>17.03.2023 02:51:40</t>
  </si>
  <si>
    <t>DM-4/TR-15 (ESKİ TR-14) 35-26-M00014_DM-4/TR-16 M02_42460409</t>
  </si>
  <si>
    <t>17.03.2023 09:43:03</t>
  </si>
  <si>
    <t>17.03.2023 12:31:29</t>
  </si>
  <si>
    <t>SALUR KÖK 45-75-M00062_HatBaşıAyırıcı_53135657 M03_53135657</t>
  </si>
  <si>
    <t>17.03.2023 20:34:04</t>
  </si>
  <si>
    <t>17.03.2023 22:03:52</t>
  </si>
  <si>
    <t>TİRE İM-DM-1 35-29-A00001_GÖKÇEN SULAMA M26_2059026</t>
  </si>
  <si>
    <t>17.03.2023 07:22:18</t>
  </si>
  <si>
    <t>17.03.2023 07:50:44</t>
  </si>
  <si>
    <t>17.03.2023 13:05:03</t>
  </si>
  <si>
    <t>17.03.2023 15:13:08</t>
  </si>
  <si>
    <t>17.03.2023 08:59:23</t>
  </si>
  <si>
    <t>17.03.2023 16:31:04</t>
  </si>
  <si>
    <t>K-3830 35-03-K03830_35-03-K03830_41917279</t>
  </si>
  <si>
    <t>17.03.2023 09:39:50</t>
  </si>
  <si>
    <t>17.03.2023 11:05:10</t>
  </si>
  <si>
    <t>K-4230 35-03-K04230_D_56370472_56370472</t>
  </si>
  <si>
    <t>17.03.2023 15:49:08</t>
  </si>
  <si>
    <t>17.03.2023 16:53:38</t>
  </si>
  <si>
    <t>ESKİ KARAKÖY TR 35-17-M00447_6110785_56357309_56357309</t>
  </si>
  <si>
    <t>17.03.2023 19:58:13</t>
  </si>
  <si>
    <t>17.03.2023 20:42:31</t>
  </si>
  <si>
    <t>L-226 ARITMA 35-18-L00226_95000007671_95000007671</t>
  </si>
  <si>
    <t>17.03.2023 10:12:11</t>
  </si>
  <si>
    <t>17.03.2023 13:46:23</t>
  </si>
  <si>
    <t>ELDELEK TR-3 45-78-L00602_49259878_56405822_56405822</t>
  </si>
  <si>
    <t>17.03.2023 10:46:14</t>
  </si>
  <si>
    <t>17.03.2023 13:07:07</t>
  </si>
  <si>
    <t>CABBAR FAKILI TR-3 45-73-M00631_945667154_945667154</t>
  </si>
  <si>
    <t>17.03.2023 21:49:15</t>
  </si>
  <si>
    <t>17.03.2023 22:35:27</t>
  </si>
  <si>
    <t>17.03.2023 01:31:17</t>
  </si>
  <si>
    <t>17.03.2023 02:07:32</t>
  </si>
  <si>
    <t>K-1190 35-02-K01190_D_56369939_56369939</t>
  </si>
  <si>
    <t>17.03.2023 09:35:44</t>
  </si>
  <si>
    <t>17.03.2023 10:39:12</t>
  </si>
  <si>
    <t>M-335 35-02-M00335_910368196_910368196</t>
  </si>
  <si>
    <t>17.03.2023 15:17:47</t>
  </si>
  <si>
    <t>17.03.2023 17:34:43</t>
  </si>
  <si>
    <t>SELİMŞAHLAR TR-4 45-71-M00136_TR-2 M02_2323334</t>
  </si>
  <si>
    <t>17.03.2023 07:37:30</t>
  </si>
  <si>
    <t>17.03.2023 10:33:13</t>
  </si>
  <si>
    <t>17.03.2023 13:11:43</t>
  </si>
  <si>
    <t>17.03.2023 13:28:45</t>
  </si>
  <si>
    <t>17.03.2023 13:30:34</t>
  </si>
  <si>
    <t>17.03.2023 13:45:35</t>
  </si>
  <si>
    <t>K-4631 35-02-K04631_95002479661_95002479661</t>
  </si>
  <si>
    <t>17.03.2023 12:43:40</t>
  </si>
  <si>
    <t>17.03.2023 14:29:38</t>
  </si>
  <si>
    <t>K-2314 35-03-K02314_C_56354149_56354149</t>
  </si>
  <si>
    <t>17.03.2023 14:22:13</t>
  </si>
  <si>
    <t>17.03.2023 14:45:34</t>
  </si>
  <si>
    <t>17.03.2023 14:56:20</t>
  </si>
  <si>
    <t>17.03.2023 16:17:54</t>
  </si>
  <si>
    <t>ASARLIK TR-16 35-28-M00174_953376903_953376903</t>
  </si>
  <si>
    <t>17.03.2023 10:16:19</t>
  </si>
  <si>
    <t>17.03.2023 12:12:36</t>
  </si>
  <si>
    <t>M-329 35-03-M00329_910229451_910229451</t>
  </si>
  <si>
    <t>17.03.2023 13:58:18</t>
  </si>
  <si>
    <t>17.03.2023 16:51:06</t>
  </si>
  <si>
    <t>17.03.2023 15:11:04</t>
  </si>
  <si>
    <t>17.03.2023 16:17:35</t>
  </si>
  <si>
    <t>KEMAL ÖZBAŞ SULAMA GRUBU TR 35-27-M00530_35-27-M00530_2366932</t>
  </si>
  <si>
    <t>17.03.2023 19:12:55</t>
  </si>
  <si>
    <t>17.03.2023 20:11:58</t>
  </si>
  <si>
    <t>K-258 35-01-K00258_35-01-K00258_2348433</t>
  </si>
  <si>
    <t>17.03.2023 03:38:55</t>
  </si>
  <si>
    <t>17.03.2023 03:46:59</t>
  </si>
  <si>
    <t>YEŞİLOVA TR-2 45-78-M01059_953283321_953283321</t>
  </si>
  <si>
    <t>17.03.2023 22:28:06</t>
  </si>
  <si>
    <t>18.03.2023 01:20:19</t>
  </si>
  <si>
    <t>ILDIR KÖK 35-18-M00069_M-30 TERMAL KENT M03_72093133</t>
  </si>
  <si>
    <t>17.03.2023 20:20:53</t>
  </si>
  <si>
    <t>18.03.2023 00:47:48</t>
  </si>
  <si>
    <t>M-298 T.KUTLUKAYA 35-02-M00298Ö_ M02_2060232</t>
  </si>
  <si>
    <t>17.03.2023 13:08:50</t>
  </si>
  <si>
    <t>17.03.2023 14:09:21</t>
  </si>
  <si>
    <t>KABAZLI KÖK 45-78-M00675_KABAZLI M03_65971364</t>
  </si>
  <si>
    <t>17.03.2023 14:27:00</t>
  </si>
  <si>
    <t>17.03.2023 14:46:00</t>
  </si>
  <si>
    <t>BİMEYKO TR-5 35-30-M00052_C_90998076_90998076</t>
  </si>
  <si>
    <t>17.03.2023 22:38:38</t>
  </si>
  <si>
    <t>17.03.2023 23:39:25</t>
  </si>
  <si>
    <t>17.03.2023 17:12:28</t>
  </si>
  <si>
    <t>17.03.2023 18:00:49</t>
  </si>
  <si>
    <t>K-3224 35-04-K03224_35-04-K03224_77877675</t>
  </si>
  <si>
    <t>17.03.2023 10:02:05</t>
  </si>
  <si>
    <t>17.03.2023 11:01:53</t>
  </si>
  <si>
    <t>17.03.2023 10:00:36</t>
  </si>
  <si>
    <t>17.03.2023 15:01:01</t>
  </si>
  <si>
    <t>17.03.2023 09:56:54</t>
  </si>
  <si>
    <t>17.03.2023 16:12:58</t>
  </si>
  <si>
    <t>AŞAĞIÇOBANİSA TR-3 45-71-M00103_B_56384252_56384252</t>
  </si>
  <si>
    <t>17.03.2023 13:30:37</t>
  </si>
  <si>
    <t>17.03.2023 13:58:34</t>
  </si>
  <si>
    <t>17.03.2023 18:54:05</t>
  </si>
  <si>
    <t>17.03.2023 19:05:50</t>
  </si>
  <si>
    <t>M-13 35-02-M00013_M-157 M03_44464453</t>
  </si>
  <si>
    <t>17.03.2023 11:14:33</t>
  </si>
  <si>
    <t>17.03.2023 12:15:19</t>
  </si>
  <si>
    <t>K-161 35-01-K00161_35-01-K00161_2370288</t>
  </si>
  <si>
    <t>17.03.2023 11:54:26</t>
  </si>
  <si>
    <t>17.03.2023 16:29:24</t>
  </si>
  <si>
    <t>K-1295 35-01-K01295_K-1206 K02_2071656</t>
  </si>
  <si>
    <t>17.03.2023 20:10:29</t>
  </si>
  <si>
    <t>17.03.2023 20:35:53</t>
  </si>
  <si>
    <t>K-463 35-01-K00463_35-01-K00463_2357557</t>
  </si>
  <si>
    <t>17.03.2023 09:22:53</t>
  </si>
  <si>
    <t>17.03.2023 11:58:06</t>
  </si>
  <si>
    <t>METAL İŞLERİ TR-12 KÖK 35-22-M00112_955270307_955270307</t>
  </si>
  <si>
    <t>17.03.2023 14:56:35</t>
  </si>
  <si>
    <t>17.03.2023 17:13:31</t>
  </si>
  <si>
    <t>ÇUKURALTI M-50 35-25-M00085_35-25-M00085_72114829</t>
  </si>
  <si>
    <t>17.03.2023 11:08:20</t>
  </si>
  <si>
    <t>17.03.2023 15:18:35</t>
  </si>
  <si>
    <t>KERPİÇLİK TR-1 45-74-M00103_A_56407151_56407151</t>
  </si>
  <si>
    <t>17.03.2023 18:39:58</t>
  </si>
  <si>
    <t>17.03.2023 19:30:20</t>
  </si>
  <si>
    <t>K-258 35-01-K00258_B_56376807_56376807</t>
  </si>
  <si>
    <t>17.03.2023 02:58:57</t>
  </si>
  <si>
    <t>L-253 35-18-L00253_950441355_950441355</t>
  </si>
  <si>
    <t>17.03.2023 10:51:38</t>
  </si>
  <si>
    <t>17.03.2023 14:57:06</t>
  </si>
  <si>
    <t>M-327 35-03-M00327_A_56365014_56365014</t>
  </si>
  <si>
    <t>17.03.2023 19:43:32</t>
  </si>
  <si>
    <t>17.03.2023 22:32:57</t>
  </si>
  <si>
    <t>DM-2/28 45-71-M00536_953200925_953200925</t>
  </si>
  <si>
    <t>17.03.2023 20:22:59</t>
  </si>
  <si>
    <t>17.03.2023 21:40:37</t>
  </si>
  <si>
    <t>KARAAĞAÇLI TR-1 45-71-M01904_ M02_2334944</t>
  </si>
  <si>
    <t>17.03.2023 11:21:45</t>
  </si>
  <si>
    <t>17.03.2023 16:48:00</t>
  </si>
  <si>
    <t>EĞRİLİMAN TR-1 35-21-L00098_A_56366475_56366475</t>
  </si>
  <si>
    <t>17.03.2023 11:28:24</t>
  </si>
  <si>
    <t>17.03.2023 14:33:32</t>
  </si>
  <si>
    <t>SELÇUK İM/DM 35-13-A00004_KÖYLER-ÇAMLIK L14_65986293</t>
  </si>
  <si>
    <t>17.03.2023 09:09:48</t>
  </si>
  <si>
    <t>17.03.2023 16:28:57</t>
  </si>
  <si>
    <t>ÇİNAN TOYGAR TR-1 45-81-M00217_A_91335759_91335759</t>
  </si>
  <si>
    <t>17.03.2023 06:45:41</t>
  </si>
  <si>
    <t>17.03.2023 09:24:31</t>
  </si>
  <si>
    <t>YOLÜSTÜ TR-9 35-15-M00266_950403851_950403851</t>
  </si>
  <si>
    <t>17.03.2023 15:11:58</t>
  </si>
  <si>
    <t>17.03.2023 15:51:39</t>
  </si>
  <si>
    <t>17.03.2023 17:56:31</t>
  </si>
  <si>
    <t>17.03.2023 18:27:56</t>
  </si>
  <si>
    <t>KINIK TR-1 45-76-L00085_DIREK TIPI TRAFO HUCRESI H01_2036354</t>
  </si>
  <si>
    <t>17.03.2023 14:48:11</t>
  </si>
  <si>
    <t>17.03.2023 15:23:05</t>
  </si>
  <si>
    <t>DM-3/15 (ESKİ TR-2/71) 45-83-L00071__72374618_72374618</t>
  </si>
  <si>
    <t>17.03.2023 11:57:38</t>
  </si>
  <si>
    <t>17.03.2023 12:24:21</t>
  </si>
  <si>
    <t>MARUFLAR KÖK 35-16-M00262_İSMAİLLİ KÖK M04_72050333</t>
  </si>
  <si>
    <t>17.03.2023 17:34:30</t>
  </si>
  <si>
    <t>17.03.2023 19:25:12</t>
  </si>
  <si>
    <t>BAYINDIR İM 35-20-A00001_CANLI L09_2058779</t>
  </si>
  <si>
    <t>17.03.2023 16:35:44</t>
  </si>
  <si>
    <t>17.03.2023 16:54:14</t>
  </si>
  <si>
    <t>17.03.2023 09:37:31</t>
  </si>
  <si>
    <t>17.03.2023 17:30:44</t>
  </si>
  <si>
    <t>K-294 35-04-K00294_A A1B_5827623</t>
  </si>
  <si>
    <t>17.03.2023 20:16:25</t>
  </si>
  <si>
    <t>17.03.2023 20:49:28</t>
  </si>
  <si>
    <t>ELMADERE TR-1 35-24-M00085_DIREK TIPI TRAFO HUCRESI H01_2034376</t>
  </si>
  <si>
    <t>17.03.2023 09:15:14</t>
  </si>
  <si>
    <t>17.03.2023 10:45:12</t>
  </si>
  <si>
    <t>KEMHALLI KÖK 45-86-M00044_UĞURLU KÖK M03_72224712</t>
  </si>
  <si>
    <t>17.03.2023 09:50:04</t>
  </si>
  <si>
    <t>17.03.2023 09:50:44</t>
  </si>
  <si>
    <t>TR-2/12 (KİRLİOĞLU) 45-83-L00012_TR-2/3 L02_83864074</t>
  </si>
  <si>
    <t>17.03.2023 23:20:53</t>
  </si>
  <si>
    <t>17.03.2023 23:21:53</t>
  </si>
  <si>
    <t>GELENBE İM 45-76-A00001_SAKARLI M03_2089839</t>
  </si>
  <si>
    <t>17.03.2023 10:38:27</t>
  </si>
  <si>
    <t>17.03.2023 10:40:44</t>
  </si>
  <si>
    <t>TR-157 35-15-M00157_TR-55 M01_66595555</t>
  </si>
  <si>
    <t>17.03.2023 12:52:42</t>
  </si>
  <si>
    <t>17.03.2023 14:57:29</t>
  </si>
  <si>
    <t>17.03.2023 08:29:34</t>
  </si>
  <si>
    <t>17.03.2023 09:03:25</t>
  </si>
  <si>
    <t>TR-5 35-16-L00005_953333935_953333935</t>
  </si>
  <si>
    <t>17.03.2023 14:45:50</t>
  </si>
  <si>
    <t>17.03.2023 17:17:12</t>
  </si>
  <si>
    <t>BOYABAĞ TR-1 35-21-L00113_953360744_953360744</t>
  </si>
  <si>
    <t>17.03.2023 21:30:32</t>
  </si>
  <si>
    <t>18.03.2023 01:46:39</t>
  </si>
  <si>
    <t>TR-62 35-19-L00062_10036052_56377725_56377725</t>
  </si>
  <si>
    <t>17.03.2023 19:58:52</t>
  </si>
  <si>
    <t>17.03.2023 20:36:24</t>
  </si>
  <si>
    <t>L-296 35-18-L00296_L-438 L03_72059738</t>
  </si>
  <si>
    <t>17.03.2023 10:08:38</t>
  </si>
  <si>
    <t>17.03.2023 10:48:44</t>
  </si>
  <si>
    <t>17.03.2023 09:14:13</t>
  </si>
  <si>
    <t>17.03.2023 15:45:13</t>
  </si>
  <si>
    <t>PİYADELER KÖK 45-73-M00136_ŞAHYAR M03_66674754</t>
  </si>
  <si>
    <t>17.03.2023 09:29:28</t>
  </si>
  <si>
    <t>17.03.2023 15:06:46</t>
  </si>
  <si>
    <t>TR-137 35-15-M00137_48909301_56375364_56375364</t>
  </si>
  <si>
    <t>17.03.2023 17:27:52</t>
  </si>
  <si>
    <t>17.03.2023 18:48:17</t>
  </si>
  <si>
    <t>17.03.2023 08:47:17</t>
  </si>
  <si>
    <t>17.03.2023 15:33:48</t>
  </si>
  <si>
    <t>ULUKENT DM-4/1 35-28-M00043_A a1b_5770479</t>
  </si>
  <si>
    <t>17.03.2023 14:17:12</t>
  </si>
  <si>
    <t>17.03.2023 22:07:17</t>
  </si>
  <si>
    <t>17.03.2023 10:33:26</t>
  </si>
  <si>
    <t>17.03.2023 13:23:27</t>
  </si>
  <si>
    <t>BEYAZKENT SİTESİ 35-30-M00343_955307155_955307155</t>
  </si>
  <si>
    <t>17.03.2023 12:58:32</t>
  </si>
  <si>
    <t>17.03.2023 16:10:44</t>
  </si>
  <si>
    <t>K-2431 35-08-K02431_913135276_913135276</t>
  </si>
  <si>
    <t>17.03.2023 13:04:49</t>
  </si>
  <si>
    <t>17.03.2023 20:24:53</t>
  </si>
  <si>
    <t>L-139 35-18-L00139_35-18-L00139_72134922</t>
  </si>
  <si>
    <t>17.03.2023 23:01:49</t>
  </si>
  <si>
    <t>17.03.2023 23:50:51</t>
  </si>
  <si>
    <t>K-1851 GEÇİT 35-07-K01851_K-1146 K02_72279976</t>
  </si>
  <si>
    <t>17.03.2023 16:38:18</t>
  </si>
  <si>
    <t>17.03.2023 17:16:17</t>
  </si>
  <si>
    <t>KOYUNDERE TR-10 35-28-M00156_953386687_953386687</t>
  </si>
  <si>
    <t>17.03.2023 07:26:02</t>
  </si>
  <si>
    <t>17.03.2023 12:51:12</t>
  </si>
  <si>
    <t>MENEMEN TR-14 35-28-L00014_D_56366504_56366504</t>
  </si>
  <si>
    <t>17.03.2023 09:18:10</t>
  </si>
  <si>
    <t>17.03.2023 15:54:51</t>
  </si>
  <si>
    <t>ALAÇATI İM 35-18-A00002_L-307 L06_2307538</t>
  </si>
  <si>
    <t>17.03.2023 09:00:34</t>
  </si>
  <si>
    <t>17.03.2023 09:28:27</t>
  </si>
  <si>
    <t>TR-1/35 45-72-M00035_45-72-M00035_66499802</t>
  </si>
  <si>
    <t>17.03.2023 09:38:37</t>
  </si>
  <si>
    <t>17.03.2023 11:13:20</t>
  </si>
  <si>
    <t>MEHMET İNCE SULAMA GRUBU 35-27-M00174_DIREK TIPI TRAFO HUCRESI H01_2051630</t>
  </si>
  <si>
    <t>17.03.2023 15:49:03</t>
  </si>
  <si>
    <t>17.03.2023 17:07:51</t>
  </si>
  <si>
    <t>M-36 DOĞALKENT 35-23-M00036_A a1_42106679</t>
  </si>
  <si>
    <t>17.03.2023 13:58:58</t>
  </si>
  <si>
    <t>17.03.2023 21:56:00</t>
  </si>
  <si>
    <t>TİRE TM 35-29-A00003_TİRE-4 M11_2313879</t>
  </si>
  <si>
    <t>TEİAŞ Hat Bakım Çalışması</t>
  </si>
  <si>
    <t>17.03.2023 01:01:45</t>
  </si>
  <si>
    <t>17.03.2023 01:20:13</t>
  </si>
  <si>
    <t>L-95 35-18-L00095_A_90950134_90950134</t>
  </si>
  <si>
    <t>17.03.2023 19:11:33</t>
  </si>
  <si>
    <t>17.03.2023 19:50:25</t>
  </si>
  <si>
    <t>K-3193 35-03-K03193_910777556_910777556</t>
  </si>
  <si>
    <t>17.03.2023 20:08:13</t>
  </si>
  <si>
    <t>18.03.2023 00:03:40</t>
  </si>
  <si>
    <t>M-2746 35-01-M02746_912563515_912563515</t>
  </si>
  <si>
    <t>17.03.2023 11:04:11</t>
  </si>
  <si>
    <t>17.03.2023 12:57:48</t>
  </si>
  <si>
    <t>SEYREKLİ TR-1 35-15-L00441_B_56361875_56361875</t>
  </si>
  <si>
    <t>17.03.2023 10:07:44</t>
  </si>
  <si>
    <t>17.03.2023 16:51:09</t>
  </si>
  <si>
    <t>K-3193 35-03-K03193_35-03-K03193_41940251</t>
  </si>
  <si>
    <t>17.03.2023 18:42:37</t>
  </si>
  <si>
    <t>17.03.2023 21:00:25</t>
  </si>
  <si>
    <t>M-1599 35-02-M01599_915147746_915147746</t>
  </si>
  <si>
    <t>17.03.2023 09:12:03</t>
  </si>
  <si>
    <t>17.03.2023 18:48:39</t>
  </si>
  <si>
    <t>L-27 35-14-L00027_956660839_956660839</t>
  </si>
  <si>
    <t>17.03.2023 15:21:06</t>
  </si>
  <si>
    <t>17.03.2023 17:57:00</t>
  </si>
  <si>
    <t>K-907 35-04-K00907_99299637_99299637</t>
  </si>
  <si>
    <t>17.03.2023 20:00:20</t>
  </si>
  <si>
    <t>18.03.2023 02:14:13</t>
  </si>
  <si>
    <t>L-474 35-18-L00474_8376319_56372907_56372907</t>
  </si>
  <si>
    <t>17.03.2023 18:06:48</t>
  </si>
  <si>
    <t>17.03.2023 18:42:35</t>
  </si>
  <si>
    <t>ASARLIK TR-9 35-28-M00590_35-28-M00590_2377264</t>
  </si>
  <si>
    <t>17.03.2023 18:34:37</t>
  </si>
  <si>
    <t>17.03.2023 18:46:18</t>
  </si>
  <si>
    <t>DM07/TR-10 45-72-M00626_956493992_956493992</t>
  </si>
  <si>
    <t>17.03.2023 07:46:37</t>
  </si>
  <si>
    <t>17.03.2023 09:17:47</t>
  </si>
  <si>
    <t>K-766 35-04-K00766_35-04-K00766_2364770</t>
  </si>
  <si>
    <t>17.03.2023 13:11:02</t>
  </si>
  <si>
    <t>17.03.2023 14:00:33</t>
  </si>
  <si>
    <t>TR-1/20-A 45-72-M00103_45-72-M00103_2357433</t>
  </si>
  <si>
    <t>17.03.2023 11:21:30</t>
  </si>
  <si>
    <t>17.03.2023 15:16:54</t>
  </si>
  <si>
    <t>17.03.2023 09:04:01</t>
  </si>
  <si>
    <t>17.03.2023 15:59:27</t>
  </si>
  <si>
    <t>M-1862 35-02-M01862_35-02-M01862_2377101</t>
  </si>
  <si>
    <t>17.03.2023 14:17:35</t>
  </si>
  <si>
    <t>YUKARIBEY DM (TR-3) 35-16-M00866_ÇAMAVLU M05_79464826</t>
  </si>
  <si>
    <t>17.03.2023 14:03:19</t>
  </si>
  <si>
    <t>17.03.2023 15:24:37</t>
  </si>
  <si>
    <t>KUŞÇULAR TR-10(OVAKAHVE) 35-19-M00222_956675243_956675243</t>
  </si>
  <si>
    <t>17.03.2023 15:46:34</t>
  </si>
  <si>
    <t>17.03.2023 18:29:05</t>
  </si>
  <si>
    <t>GÜNERLİ TR-1 35-28-M00408_95001324954_95001324954</t>
  </si>
  <si>
    <t>17.03.2023 11:38:31</t>
  </si>
  <si>
    <t>17.03.2023 13:19:05</t>
  </si>
  <si>
    <t>K-1901 35-10-K01901_97951373_97951373</t>
  </si>
  <si>
    <t>17.03.2023 11:50:38</t>
  </si>
  <si>
    <t>17.03.2023 12:28:17</t>
  </si>
  <si>
    <t>YATAĞAN TR-1 45-72-L00325_C_56387736_56387736</t>
  </si>
  <si>
    <t>17.03.2023 15:24:56</t>
  </si>
  <si>
    <t>17.03.2023 18:20:41</t>
  </si>
  <si>
    <t>K-290 35-01-K00290_912259022_912259022</t>
  </si>
  <si>
    <t>17.03.2023 07:50:37</t>
  </si>
  <si>
    <t>17.03.2023 09:03:50</t>
  </si>
  <si>
    <t>K-3608 35-01-K03608_A_56376037_56376037</t>
  </si>
  <si>
    <t>17.03.2023 15:54:52</t>
  </si>
  <si>
    <t>17.03.2023 18:53:52</t>
  </si>
  <si>
    <t>K-1692 35-04-K01692_C C1b_5774062</t>
  </si>
  <si>
    <t>17.03.2023 02:18:42</t>
  </si>
  <si>
    <t>17.03.2023 03:21:42</t>
  </si>
  <si>
    <t>TR-1/77 45-72-M00077_956505345_956505345</t>
  </si>
  <si>
    <t>17.03.2023 22:02:31</t>
  </si>
  <si>
    <t>17.03.2023 23:20:56</t>
  </si>
  <si>
    <t>17.03.2023 09:06:19</t>
  </si>
  <si>
    <t>17.03.2023 15:15:03</t>
  </si>
  <si>
    <t>KARABULU KÖK 35-31-L00227_KARABULU L05_2119138</t>
  </si>
  <si>
    <t>17.03.2023 14:18:19</t>
  </si>
  <si>
    <t>17.03.2023 14:27:33</t>
  </si>
  <si>
    <t>GÜLBAHÇE TR-10 35-19-L00249_956689416_956689416</t>
  </si>
  <si>
    <t>17.03.2023 21:11:06</t>
  </si>
  <si>
    <t>17.03.2023 21:41:29</t>
  </si>
  <si>
    <t>BALABAN TR-1 35-16-M00034_DIREK TIPI TRAFO HUCRESI H01_2043372</t>
  </si>
  <si>
    <t>17.03.2023 14:38:35</t>
  </si>
  <si>
    <t>ORUÇLAR TR-1 35-16-M00093_35-16-M00093_2361498</t>
  </si>
  <si>
    <t>17.03.2023 22:43:57</t>
  </si>
  <si>
    <t>17.03.2023 23:15:03</t>
  </si>
  <si>
    <t>TOKMAKLI KÖK 45-86-M00047_ÇATALOLUK ENH.(BORLU KÖK) M01_72227668</t>
  </si>
  <si>
    <t>17.03.2023 06:59:45</t>
  </si>
  <si>
    <t>17.03.2023 07:01:45</t>
  </si>
  <si>
    <t>PAŞAKÖY KÖK 45-80-M00052_HatBaşıAyırıcı_53136718 M06_53136718</t>
  </si>
  <si>
    <t>17.03.2023 10:30:43</t>
  </si>
  <si>
    <t>17.03.2023 12:01:05</t>
  </si>
  <si>
    <t>M-2959 35-04-M02959_99116284_99116284</t>
  </si>
  <si>
    <t>17.03.2023 17:00:46</t>
  </si>
  <si>
    <t>17.03.2023 18:15:00</t>
  </si>
  <si>
    <t>KABAZLI KÖK 45-78-M00675_HatBaşıAyırıcı_73215683 M03_73215683</t>
  </si>
  <si>
    <t>17.03.2023 13:32:30</t>
  </si>
  <si>
    <t>ÇAPAKLI KÖK 45-78-M01161_SÜLEYMANİYE M06_78225835</t>
  </si>
  <si>
    <t>17.03.2023 09:22:36</t>
  </si>
  <si>
    <t>17.03.2023 11:02:33</t>
  </si>
  <si>
    <t>SARNIÇ YENİMAHALLE TR-2 45-72-L00264_45-72-L00264_79215584</t>
  </si>
  <si>
    <t>17.03.2023 17:43:46</t>
  </si>
  <si>
    <t>17.03.2023 20:54:09</t>
  </si>
  <si>
    <t>TİRE DM2/6 35-29-L00025_35-29-L00025_2372185</t>
  </si>
  <si>
    <t>17.03.2023 16:28:13</t>
  </si>
  <si>
    <t>17.03.2023 16:53:15</t>
  </si>
  <si>
    <t>K-2431 35-08-K02431_35-08-K02431_42040273</t>
  </si>
  <si>
    <t>17.03.2023 19:47:16</t>
  </si>
  <si>
    <t>17.03.2023 20:28:55</t>
  </si>
  <si>
    <t>SOMA KÖYLER DM-2 45-82-M00125_HatBaşıAyırıcı_53136198 M08_53136198</t>
  </si>
  <si>
    <t>17.03.2023 12:47:04</t>
  </si>
  <si>
    <t>17.03.2023 13:51:42</t>
  </si>
  <si>
    <t>TR-49 EGELİ 35-19-L00049_D D07b_78938409</t>
  </si>
  <si>
    <t>17.03.2023 11:28:49</t>
  </si>
  <si>
    <t>17.03.2023 12:33:01</t>
  </si>
  <si>
    <t>17.03.2023 09:10:44</t>
  </si>
  <si>
    <t>17.03.2023 17:10:12</t>
  </si>
  <si>
    <t>L-121 35-18-L00121_9693745_56389403_56389403</t>
  </si>
  <si>
    <t>17.03.2023 17:13:59</t>
  </si>
  <si>
    <t>17.03.2023 17:50:24</t>
  </si>
  <si>
    <t>K-60 35-01-K00060_35-01-K00060_2360119</t>
  </si>
  <si>
    <t>17.03.2023 10:27:00</t>
  </si>
  <si>
    <t>17.03.2023 10:52:17</t>
  </si>
  <si>
    <t>ASARLIK TR-9 35-28-M00590_A_91326873_91326873</t>
  </si>
  <si>
    <t>17.03.2023 17:43:18</t>
  </si>
  <si>
    <t>17.03.2023 18:34:14</t>
  </si>
  <si>
    <t>17.03.2023 09:44:41</t>
  </si>
  <si>
    <t>17.03.2023 16:46:58</t>
  </si>
  <si>
    <t>L-271 SANATKARLAR SİTESİ 35-18-L00271_B_91137249_91137249</t>
  </si>
  <si>
    <t>17.03.2023 10:57:18</t>
  </si>
  <si>
    <t>17.03.2023 12:16:02</t>
  </si>
  <si>
    <t>17.03.2023 16:17:34</t>
  </si>
  <si>
    <t>17.03.2023 17:14:57</t>
  </si>
  <si>
    <t>17.03.2023 14:02:24</t>
  </si>
  <si>
    <t>17.03.2023 17:36:30</t>
  </si>
  <si>
    <t>M-12 GERMİYAN 35-18-M00183_942039265_942039265</t>
  </si>
  <si>
    <t>17.03.2023 18:44:17</t>
  </si>
  <si>
    <t>17.03.2023 20:41:45</t>
  </si>
  <si>
    <t>DAĞARLAR TR-3 45-73-M00601_945654802_945654802</t>
  </si>
  <si>
    <t>17.03.2023 00:16:04</t>
  </si>
  <si>
    <t>17.03.2023 03:32:19</t>
  </si>
  <si>
    <t>L-306 35-18-L00306_L-307 L02_72104242</t>
  </si>
  <si>
    <t>17.03.2023 10:37:00</t>
  </si>
  <si>
    <t>17.03.2023 11:01:00</t>
  </si>
  <si>
    <t>17.03.2023 16:35:37</t>
  </si>
  <si>
    <t>M-2383 35-01-M02383_915083275_915083275</t>
  </si>
  <si>
    <t>17.03.2023 08:49:58</t>
  </si>
  <si>
    <t>17.03.2023 11:59:01</t>
  </si>
  <si>
    <t>K-1692 35-04-K01692_C C2b_5774069</t>
  </si>
  <si>
    <t>17.03.2023 03:39:25</t>
  </si>
  <si>
    <t>17.03.2023 05:42:07</t>
  </si>
  <si>
    <t>ARPALIK KÖK 45-83-M00137_HatBaşıAyırıcı_53137192 M08_53137192</t>
  </si>
  <si>
    <t>17.03.2023 11:42:21</t>
  </si>
  <si>
    <t>17.03.2023 12:23:58</t>
  </si>
  <si>
    <t>ORUÇLAR TR-1 35-16-M00093_953325137_953325137</t>
  </si>
  <si>
    <t>17.03.2023 19:30:45</t>
  </si>
  <si>
    <t>K-1787 35-02-K01787_35-02-K01787_2373675</t>
  </si>
  <si>
    <t>17.03.2023 10:31:00</t>
  </si>
  <si>
    <t>17.03.2023 16:36:30</t>
  </si>
  <si>
    <t>BAĞARASI TR-7 35-23-M00176_B_91308160_91308160</t>
  </si>
  <si>
    <t>17.03.2023 11:03:01</t>
  </si>
  <si>
    <t>17.03.2023 13:33:00</t>
  </si>
  <si>
    <t>YEŞİLYURT DM 45-73-M00476_HatBaşıAyırıcı_53134978 M04_53134978</t>
  </si>
  <si>
    <t>17.03.2023 09:17:54</t>
  </si>
  <si>
    <t>17.03.2023 13:19:36</t>
  </si>
  <si>
    <t>ILICA GIS TM 35-07-A00002_ILICA-13 K19_2313380</t>
  </si>
  <si>
    <t>17.03.2023 15:20:48</t>
  </si>
  <si>
    <t>ŞEREMET KAVAKLI TR-1 45-77-M00237_A_83866832_83866832</t>
  </si>
  <si>
    <t>17.03.2023 15:44:44</t>
  </si>
  <si>
    <t>17.03.2023 17:56:18</t>
  </si>
  <si>
    <t>BANKACILAR TR-2 35-30-M00208_D_90937698_90937698</t>
  </si>
  <si>
    <t>17.03.2023 12:11:01</t>
  </si>
  <si>
    <t>17.03.2023 13:17:59</t>
  </si>
  <si>
    <t>MENEMEN DM-4/TR-16 35-28-M00811_H H01_60782674</t>
  </si>
  <si>
    <t>17.03.2023 20:06:52</t>
  </si>
  <si>
    <t>17.03.2023 20:45:35</t>
  </si>
  <si>
    <t>HAMZABEYLİ KÖK 45-71-M00071_FABRİKALAR M02_2318886</t>
  </si>
  <si>
    <t>17.03.2023 08:33:34</t>
  </si>
  <si>
    <t>17.03.2023 11:33:28</t>
  </si>
  <si>
    <t>KARABURUN İM 35-21-A00001_SAİPALTI L08_2063042</t>
  </si>
  <si>
    <t>17.03.2023 21:50:27</t>
  </si>
  <si>
    <t>18.03.2023 00:17:46</t>
  </si>
  <si>
    <t>K-1162 35-01-K01162_35-01-K01162_2359101</t>
  </si>
  <si>
    <t>17.03.2023 17:29:33</t>
  </si>
  <si>
    <t>17.03.2023 18:12:30</t>
  </si>
  <si>
    <t>L-39 35-14-L00039_35-14-L00039_2376788</t>
  </si>
  <si>
    <t>17.03.2023 09:56:44</t>
  </si>
  <si>
    <t>17.03.2023 11:44:03</t>
  </si>
  <si>
    <t>17.03.2023 09:05:58</t>
  </si>
  <si>
    <t>17.03.2023 09:32:32</t>
  </si>
  <si>
    <t>17.03.2023 18:03:33</t>
  </si>
  <si>
    <t>17.03.2023 18:08:27</t>
  </si>
  <si>
    <t>ÇELTİKÇİ TR-1 35-16-M00076_A_91066309_91066309</t>
  </si>
  <si>
    <t>17.03.2023 20:16:52</t>
  </si>
  <si>
    <t>18.03.2023 01:31:27</t>
  </si>
  <si>
    <t>ÇAKMAKLI TR-2 35-17-M00346_B_83714177_83714177</t>
  </si>
  <si>
    <t>17.03.2023 15:22:13</t>
  </si>
  <si>
    <t>17.03.2023 16:45:16</t>
  </si>
  <si>
    <t>SAKARLI KÖK 45-76-M00046_KOCAİSKAN M03_72214545</t>
  </si>
  <si>
    <t>17.03.2023 05:05:00</t>
  </si>
  <si>
    <t>17.03.2023 08:44:00</t>
  </si>
  <si>
    <t>17.03.2023 08:30:07</t>
  </si>
  <si>
    <t>17.03.2023 11:12:36</t>
  </si>
  <si>
    <t>17.03.2023 14:49:05</t>
  </si>
  <si>
    <t>17.03.2023 18:29:44</t>
  </si>
  <si>
    <t>PINARKÖY TR-1 35-16-L00265_35-16-L00265_2362169</t>
  </si>
  <si>
    <t>17.03.2023 18:49:18</t>
  </si>
  <si>
    <t>17.03.2023 20:14:39</t>
  </si>
  <si>
    <t>K-773 35-01-K00773_C_56371104_56371104</t>
  </si>
  <si>
    <t>17.03.2023 13:44:04</t>
  </si>
  <si>
    <t>17.03.2023 14:34:22</t>
  </si>
  <si>
    <t>M-1123 35-02-M01123_912966970_912966970</t>
  </si>
  <si>
    <t>17.03.2023 00:44:52</t>
  </si>
  <si>
    <t>17.03.2023 03:01:57</t>
  </si>
  <si>
    <t>TR-326 35-19-L00349_35-19-L00349_82712402</t>
  </si>
  <si>
    <t>17.03.2023 22:01:05</t>
  </si>
  <si>
    <t>17.03.2023 22:43:22</t>
  </si>
  <si>
    <t>17.03.2023 09:52:32</t>
  </si>
  <si>
    <t>17.03.2023 14:51:19</t>
  </si>
  <si>
    <t>MORDOĞAN TR-1 35-21-L00201_953366066_953366066</t>
  </si>
  <si>
    <t>17.03.2023 09:40:54</t>
  </si>
  <si>
    <t>17.03.2023 11:12:26</t>
  </si>
  <si>
    <t>L-15 35-18-L00015_949959056_949959056</t>
  </si>
  <si>
    <t>17.03.2023 18:36:46</t>
  </si>
  <si>
    <t>17.03.2023 21:13:02</t>
  </si>
  <si>
    <t>TR-128 35-15-M00128_35-15-M00128_2365206</t>
  </si>
  <si>
    <t>17.03.2023 09:10:14</t>
  </si>
  <si>
    <t>17.03.2023 10:19:53</t>
  </si>
  <si>
    <t>M-3571(YATIRIM REZERVE) 35-02-M03571_TRF-2 K01_2114283</t>
  </si>
  <si>
    <t>17.03.2023 10:42:00</t>
  </si>
  <si>
    <t>17.03.2023 16:33:52</t>
  </si>
  <si>
    <t>M-2764 35-02-M02764_910086008_910086008</t>
  </si>
  <si>
    <t>17.03.2023 14:28:17</t>
  </si>
  <si>
    <t>17.03.2023 18:09:27</t>
  </si>
  <si>
    <t>M-3428(YATIRIM REZERVE) 35-03-M03428_913519623_913519623</t>
  </si>
  <si>
    <t>17.03.2023 17:06:05</t>
  </si>
  <si>
    <t>17.03.2023 17:39:34</t>
  </si>
  <si>
    <t>SARUHANLI TR-24 45-80-M00024_A_91000922_91000922</t>
  </si>
  <si>
    <t>17.03.2023 07:00:04</t>
  </si>
  <si>
    <t>17.03.2023 08:32:12</t>
  </si>
  <si>
    <t>HELVACI TR-15 35-17-M00733_C_83737121_83737121</t>
  </si>
  <si>
    <t>17.03.2023 13:07:14</t>
  </si>
  <si>
    <t>17.03.2023 14:26:13</t>
  </si>
  <si>
    <t>ÇELİKLİ TR-3 OKULLU 45-78-M00751_A_56391724_56391724</t>
  </si>
  <si>
    <t>17.03.2023 13:24:17</t>
  </si>
  <si>
    <t>17.03.2023 13:47:06</t>
  </si>
  <si>
    <t>SUDELİĞİ KÖK 45-72-L00111_HatBaşıAyırıcı_53139844 L04_53139844</t>
  </si>
  <si>
    <t>17.03.2023 09:57:54</t>
  </si>
  <si>
    <t>17.03.2023 10:01:54</t>
  </si>
  <si>
    <t>GÖLET TR-1 35-27-L00377_D D01b_66571776</t>
  </si>
  <si>
    <t>17.03.2023 11:49:07</t>
  </si>
  <si>
    <t>17.03.2023 13:13:52</t>
  </si>
  <si>
    <t>ASARLIK TR-20 35-28-M00170_ASARLIK DM-2 M02_66841320</t>
  </si>
  <si>
    <t>17.03.2023 10:07:45</t>
  </si>
  <si>
    <t>17.03.2023 16:51:20</t>
  </si>
  <si>
    <t>NARLIDERE TM 35-07-A00003_ULUSOY M08_83593874</t>
  </si>
  <si>
    <t>17.03.2023 19:00:00</t>
  </si>
  <si>
    <t>17.03.2023 19:51:05</t>
  </si>
  <si>
    <t>17.03.2023 21:08:53</t>
  </si>
  <si>
    <t>PİYADELER KÖK 45-73-M00136_PİYADELER M01_66674747</t>
  </si>
  <si>
    <t>17.03.2023 09:24:34</t>
  </si>
  <si>
    <t>17.03.2023 16:03:00</t>
  </si>
  <si>
    <t>L-372 35-18-L00372_965861011_965861011</t>
  </si>
  <si>
    <t>17.03.2023 14:55:07</t>
  </si>
  <si>
    <t>17.03.2023 18:15:50</t>
  </si>
  <si>
    <t>17.03.2023 07:56:01</t>
  </si>
  <si>
    <t>17.03.2023 09:37:27</t>
  </si>
  <si>
    <t>K-3780 35-07-K03780_35-07-K03780_2360696</t>
  </si>
  <si>
    <t>17.03.2023 18:41:04</t>
  </si>
  <si>
    <t>17.03.2023 19:02:57</t>
  </si>
  <si>
    <t>SELENDİ DM 45-81-M00001_OKLU İSA M15_2321601</t>
  </si>
  <si>
    <t>17.03.2023 16:59:57</t>
  </si>
  <si>
    <t>17.03.2023 17:26:32</t>
  </si>
  <si>
    <t>17.03.2023 09:33:13</t>
  </si>
  <si>
    <t>17.03.2023 15:55:53</t>
  </si>
  <si>
    <t>K-2397 35-02-K02397_35-02-K02397_2350886</t>
  </si>
  <si>
    <t>17.03.2023 09:16:02</t>
  </si>
  <si>
    <t>17.03.2023 09:36:32</t>
  </si>
  <si>
    <t>ÇAYLI TR-10 35-15-L00203_35-15-L00203_2365426</t>
  </si>
  <si>
    <t>17.03.2023 11:46:20</t>
  </si>
  <si>
    <t>17.03.2023 12:05:24</t>
  </si>
  <si>
    <t>AKHİSAR İM 45-72-A00001_AKHİSAR TM  ŞEHİR-3 M07_42545374</t>
  </si>
  <si>
    <t>17.03.2023 12:43:04</t>
  </si>
  <si>
    <t>17.03.2023 13:28:35</t>
  </si>
  <si>
    <t>DM-9/TR-1 45-72-M00628_TR-1/21 M012_92389072</t>
  </si>
  <si>
    <t>17.03.2023 12:42:00</t>
  </si>
  <si>
    <t>17.03.2023 13:36:00</t>
  </si>
  <si>
    <t>ULUCAK DM-2/13 35-27-M00329_D D5B_5804993</t>
  </si>
  <si>
    <t>17.03.2023 08:40:46</t>
  </si>
  <si>
    <t>17.03.2023 12:06:13</t>
  </si>
  <si>
    <t>TR-68 ÇAYIRÇEŞME 35-19-L00068__90948988_90948988</t>
  </si>
  <si>
    <t>17.03.2023 21:00:54</t>
  </si>
  <si>
    <t>17.03.2023 21:33:53</t>
  </si>
  <si>
    <t>ÇINARDİBİ TR-8 35-20-M00075_35-20-M00075_41895817</t>
  </si>
  <si>
    <t>17.03.2023 17:37:36</t>
  </si>
  <si>
    <t>17.03.2023 18:38:06</t>
  </si>
  <si>
    <t>K-3780 35-07-K03780_99133533_99133533</t>
  </si>
  <si>
    <t>17.03.2023 17:43:27</t>
  </si>
  <si>
    <t>TR-107 35-26-M00107_956600961_956600961</t>
  </si>
  <si>
    <t>17.03.2023 11:09:56</t>
  </si>
  <si>
    <t>17.03.2023 14:22:12</t>
  </si>
  <si>
    <t>M-278 35-02-M00278_99369642_99369642</t>
  </si>
  <si>
    <t>17.03.2023 20:51:44</t>
  </si>
  <si>
    <t>17.03.2023 22:56:00</t>
  </si>
  <si>
    <t>17.03.2023 11:11:56</t>
  </si>
  <si>
    <t>17.03.2023 12:05:38</t>
  </si>
  <si>
    <t>L-245 35-18-L00245_950461525_950461525</t>
  </si>
  <si>
    <t>17.03.2023 18:41:24</t>
  </si>
  <si>
    <t>17.03.2023 22:07:54</t>
  </si>
  <si>
    <t>17.03.2023 10:45:49</t>
  </si>
  <si>
    <t>17.03.2023 14:02:02</t>
  </si>
  <si>
    <t>ORHANLI ORTA M-90 35-14-M00090_956638094_956638094</t>
  </si>
  <si>
    <t>17.03.2023 08:16:39</t>
  </si>
  <si>
    <t>17.03.2023 11:45:40</t>
  </si>
  <si>
    <t>TR-21 35-17-M00021_950302889_950302889</t>
  </si>
  <si>
    <t>17.03.2023 22:12:02</t>
  </si>
  <si>
    <t>17.03.2023 22:39:20</t>
  </si>
  <si>
    <t>17.03.2023 17:28:34</t>
  </si>
  <si>
    <t>17.03.2023 19:33:43</t>
  </si>
  <si>
    <t>K-1692 35-04-K01692_35-04-K01692_2377205</t>
  </si>
  <si>
    <t>17.03.2023 03:43:09</t>
  </si>
  <si>
    <t>17.03.2023 13:49:59</t>
  </si>
  <si>
    <t>M-1687 35-02-M01687_35-02-M01687_88391755</t>
  </si>
  <si>
    <t>17.03.2023 19:36:07</t>
  </si>
  <si>
    <t>17.03.2023 20:37:57</t>
  </si>
  <si>
    <t>KARAHALİLLİ KÖK 35-20-L00087_SÖĞÜTÖREN DAĞLAR GRUBU L02_66504223</t>
  </si>
  <si>
    <t>17.03.2023 08:56:32</t>
  </si>
  <si>
    <t>17.03.2023 15:49:00</t>
  </si>
  <si>
    <t>KARAKUYU-7 35-26-M00446_11135109_56357293_56357293</t>
  </si>
  <si>
    <t>17.03.2023 14:34:45</t>
  </si>
  <si>
    <t>17.03.2023 15:01:22</t>
  </si>
  <si>
    <t>17.03.2023 14:17:28</t>
  </si>
  <si>
    <t>17.03.2023 15:03:20</t>
  </si>
  <si>
    <t>M-2370 (YATIRIM REZERVE) 35-01-M02370_35-01-M02370_79573976</t>
  </si>
  <si>
    <t>17.03.2023 16:17:27</t>
  </si>
  <si>
    <t>17.03.2023 17:10:29</t>
  </si>
  <si>
    <t>K-1295 35-01-K01295_EŞREFPAŞA İ.M. K01_2071657</t>
  </si>
  <si>
    <t>17.03.2023 18:52:07</t>
  </si>
  <si>
    <t>K-739 35-04-K00739_913537874_913537874</t>
  </si>
  <si>
    <t>17.03.2023 13:33:47</t>
  </si>
  <si>
    <t>17.03.2023 14:54:48</t>
  </si>
  <si>
    <t>17.03.2023 00:42:41</t>
  </si>
  <si>
    <t>17.03.2023 02:02:47</t>
  </si>
  <si>
    <t>K-3426 35-07-K03426_A_56376514_56376514</t>
  </si>
  <si>
    <t>17.03.2023 12:06:49</t>
  </si>
  <si>
    <t>17.03.2023 13:29:32</t>
  </si>
  <si>
    <t>FIRINLI TR-3 35-20-L00091_955199323_955199323</t>
  </si>
  <si>
    <t>17.03.2023 21:25:41</t>
  </si>
  <si>
    <t>17.03.2023 22:49:58</t>
  </si>
  <si>
    <t>İM-2/TR-29 SIĞACIK 35-14-L00287_B_91450272_91450272</t>
  </si>
  <si>
    <t>17.03.2023 13:39:35</t>
  </si>
  <si>
    <t>17.03.2023 15:10:49</t>
  </si>
  <si>
    <t>K-3780 35-07-K03780_A_56374334_56374334</t>
  </si>
  <si>
    <t>17.03.2023 23:54:31</t>
  </si>
  <si>
    <t>17.03.2023 09:08:05</t>
  </si>
  <si>
    <t>17.03.2023 16:00:11</t>
  </si>
  <si>
    <t>17.03.2023 18:05:00</t>
  </si>
  <si>
    <t>18.03.2023 00:55:00</t>
  </si>
  <si>
    <t>BEKİRLER TR-1 45-72-L00357_A_56390298_56390298</t>
  </si>
  <si>
    <t>17.03.2023 11:58:46</t>
  </si>
  <si>
    <t>17.03.2023 15:50:57</t>
  </si>
  <si>
    <t>17.03.2023 09:29:01</t>
  </si>
  <si>
    <t>17.03.2023 10:31:28</t>
  </si>
  <si>
    <t>K-4230 35-03-K04230_35-03-K04230_2356606</t>
  </si>
  <si>
    <t>17.03.2023 17:29:03</t>
  </si>
  <si>
    <t>17.03.2023 04:36:35</t>
  </si>
  <si>
    <t>17.03.2023 04:57:13</t>
  </si>
  <si>
    <t>17.03.2023 10:02:09</t>
  </si>
  <si>
    <t>17.03.2023 13:25:45</t>
  </si>
  <si>
    <t>M-2625 35-02-M02625_966149151_966149151</t>
  </si>
  <si>
    <t>17.03.2023 16:35:28</t>
  </si>
  <si>
    <t>17.03.2023 18:44:03</t>
  </si>
  <si>
    <t>17.03.2023 09:47:15</t>
  </si>
  <si>
    <t>17.03.2023 10:30:33</t>
  </si>
  <si>
    <t>17.03.2023 00:41:17</t>
  </si>
  <si>
    <t>17.03.2023 01:54:31</t>
  </si>
  <si>
    <t>DEĞİRMENDERE DM 35-22-M00085_ÇAMÖNÜ - ATAKÖY M09_50066612</t>
  </si>
  <si>
    <t>17.03.2023 19:20:35</t>
  </si>
  <si>
    <t>K-2786 35-01-K02786_99714959_99714959</t>
  </si>
  <si>
    <t>17.03.2023 17:54:51</t>
  </si>
  <si>
    <t>17.03.2023 19:17:25</t>
  </si>
  <si>
    <t>GÜLBAHÇE TR-10 35-19-L00249_35-19-L00249_2350458</t>
  </si>
  <si>
    <t>17.03.2023 22:08:25</t>
  </si>
  <si>
    <t>GÖÇBEYLİ DM 35-16-M00139_HatBaşıAyırıcı_53140543 M07_53140543</t>
  </si>
  <si>
    <t>17.03.2023 08:48:59</t>
  </si>
  <si>
    <t>17.03.2023 12:49:56</t>
  </si>
  <si>
    <t>L-266 35-18-L00266_A A1/1_5951853</t>
  </si>
  <si>
    <t>17.03.2023 09:15:39</t>
  </si>
  <si>
    <t>17.03.2023 11:57:55</t>
  </si>
  <si>
    <t>17.03.2023 16:50:01</t>
  </si>
  <si>
    <t>17.03.2023 17:19:38</t>
  </si>
  <si>
    <t>KARABURUN TR-11 35-21-L00010_DAĞITIM TRAFO KARABURUN TR-11 L03_72175074</t>
  </si>
  <si>
    <t>17.03.2023 20:13:27</t>
  </si>
  <si>
    <t>TR-51 45-78-L00051_A b1_49409573</t>
  </si>
  <si>
    <t>17.03.2023 20:31:50</t>
  </si>
  <si>
    <t>17.03.2023 21:28:12</t>
  </si>
  <si>
    <t>TR-137 35-15-M00137_964120983_964120983</t>
  </si>
  <si>
    <t>17.03.2023 16:59:29</t>
  </si>
  <si>
    <t>M-396 35-09-M00396_97737320_97737320</t>
  </si>
  <si>
    <t>17.03.2023 19:22:57</t>
  </si>
  <si>
    <t>17.03.2023 20:26:45</t>
  </si>
  <si>
    <t>M-487 35-17-M00487__92435800_92435800</t>
  </si>
  <si>
    <t>17.03.2023 11:33:05</t>
  </si>
  <si>
    <t>17.03.2023 12:51:13</t>
  </si>
  <si>
    <t>TR-56 CEPHANELİK 35-19-L00056_956682998_956682998</t>
  </si>
  <si>
    <t>17.03.2023 09:45:09</t>
  </si>
  <si>
    <t>TR-36 35-17-M00036_941950736_941950736</t>
  </si>
  <si>
    <t>18.03.2023 00:25:29</t>
  </si>
  <si>
    <t>18.03.2023 01:14:29</t>
  </si>
  <si>
    <t>M-1860 35-09-M01860_97707575_97707575</t>
  </si>
  <si>
    <t>18.03.2023 01:38:22</t>
  </si>
  <si>
    <t>18.03.2023 02:33:41</t>
  </si>
  <si>
    <t>DM-16/14 45-71-M00621_45-71-M00621_2371892</t>
  </si>
  <si>
    <t>18.03.2023 01:39:58</t>
  </si>
  <si>
    <t>18.03.2023 04:01:58</t>
  </si>
  <si>
    <t>TR-115 35-26-M00115_95002595233_95002595233</t>
  </si>
  <si>
    <t>18.03.2023 01:54:11</t>
  </si>
  <si>
    <t>18.03.2023 02:10:51</t>
  </si>
  <si>
    <t>K-997 35-07-K00997_97576308_97576308</t>
  </si>
  <si>
    <t>18.03.2023 01:55:43</t>
  </si>
  <si>
    <t>18.03.2023 03:47:11</t>
  </si>
  <si>
    <t>18.03.2023 02:01:58</t>
  </si>
  <si>
    <t>18.03.2023 02:05:53</t>
  </si>
  <si>
    <t>BUCA TM 35-03-A00003_Buca-16 K16_2311893</t>
  </si>
  <si>
    <t>18.03.2023 02:32:58</t>
  </si>
  <si>
    <t>18.03.2023 02:47:56</t>
  </si>
  <si>
    <t>18.03.2023 02:43:50</t>
  </si>
  <si>
    <t>18.03.2023 03:19:41</t>
  </si>
  <si>
    <t>YENİ FOÇA TR-30 35-23-M00030_A_56363738_56363738</t>
  </si>
  <si>
    <t>18.03.2023 03:30:46</t>
  </si>
  <si>
    <t>18.03.2023 03:59:15</t>
  </si>
  <si>
    <t>DM-16 45-71-M00309_TR-16/15 M04_2080524</t>
  </si>
  <si>
    <t>18.03.2023 04:57:17</t>
  </si>
  <si>
    <t>KARABAĞLAR TM 35-01-A00012_KARABAĞLAR-1 K18_2310492</t>
  </si>
  <si>
    <t>18.03.2023 04:30:12</t>
  </si>
  <si>
    <t>18.03.2023 05:22:36</t>
  </si>
  <si>
    <t>K-1030 35-08-K01030_K-3874 K02_42460805</t>
  </si>
  <si>
    <t>18.03.2023 05:39:05</t>
  </si>
  <si>
    <t>K-1281 35-01-K01281_K-4854 K03_61133910</t>
  </si>
  <si>
    <t>18.03.2023 07:23:55</t>
  </si>
  <si>
    <t>ILICA GIS TM 35-07-A00002_ILICA-16 K22_2313383</t>
  </si>
  <si>
    <t>18.03.2023 06:34:27</t>
  </si>
  <si>
    <t>18.03.2023 08:09:24</t>
  </si>
  <si>
    <t>KARABURUN TR-7 35-21-L00033_B_56357081_56357081</t>
  </si>
  <si>
    <t>18.03.2023 06:44:49</t>
  </si>
  <si>
    <t>18.03.2023 09:09:56</t>
  </si>
  <si>
    <t>ÇANDARLI TATİL KÖYÜ KÖK-11 35-30-M00079_ÇANDARLI TATİL KÖYÜ M04_72085968</t>
  </si>
  <si>
    <t>18.03.2023 08:48:53</t>
  </si>
  <si>
    <t>18.03.2023 08:54:15</t>
  </si>
  <si>
    <t>DM07/TR-10 45-72-M00626_956493971_956493971</t>
  </si>
  <si>
    <t>18.03.2023 07:29:22</t>
  </si>
  <si>
    <t>18.03.2023 10:10:46</t>
  </si>
  <si>
    <t>KAZANLI KÖK 35-15-L00951_BALABANLI KÖYÜ L07_66954510</t>
  </si>
  <si>
    <t>18.03.2023 07:33:22</t>
  </si>
  <si>
    <t>18.03.2023 07:54:52</t>
  </si>
  <si>
    <t>K-997 35-07-K00997_ K04_88868771</t>
  </si>
  <si>
    <t>18.03.2023 09:24:25</t>
  </si>
  <si>
    <t>M-22 HASTANE ÖNÜ 35-14-M00022_5654722 b2b_5956532</t>
  </si>
  <si>
    <t>18.03.2023 08:06:11</t>
  </si>
  <si>
    <t>18.03.2023 16:25:19</t>
  </si>
  <si>
    <t>18.03.2023 08:11:12</t>
  </si>
  <si>
    <t>18.03.2023 08:20:06</t>
  </si>
  <si>
    <t>M-2958 35-04-M02958_99169941_99169941</t>
  </si>
  <si>
    <t>18.03.2023 08:12:58</t>
  </si>
  <si>
    <t>18.03.2023 11:10:51</t>
  </si>
  <si>
    <t>K-325 35-01-K00325_B_56374582_56374582</t>
  </si>
  <si>
    <t>18.03.2023 08:47:31</t>
  </si>
  <si>
    <t>18.03.2023 10:35:54</t>
  </si>
  <si>
    <t>K-1794 35-01-K01794_911832378_911832378</t>
  </si>
  <si>
    <t>18.03.2023 08:52:58</t>
  </si>
  <si>
    <t>18.03.2023 09:47:32</t>
  </si>
  <si>
    <t>DM-05/02 45-71-M00048_45-71-M00048_66503133</t>
  </si>
  <si>
    <t>18.03.2023 08:52:13</t>
  </si>
  <si>
    <t>18.03.2023 11:31:58</t>
  </si>
  <si>
    <t>L-400 35-18-L00400__78540077_78540077</t>
  </si>
  <si>
    <t>18.03.2023 08:51:09</t>
  </si>
  <si>
    <t>18.03.2023 11:32:57</t>
  </si>
  <si>
    <t>GRUPKENT TR-2 35-30-M00204_E tr2/at4_42927070</t>
  </si>
  <si>
    <t>18.03.2023 08:55:07</t>
  </si>
  <si>
    <t>18.03.2023 15:46:33</t>
  </si>
  <si>
    <t>M-2761 35-02-M02761_D_79914437_79914437</t>
  </si>
  <si>
    <t>18.03.2023 08:53:55</t>
  </si>
  <si>
    <t>18.03.2023 10:21:51</t>
  </si>
  <si>
    <t>TR-14 35-17-M00014_11902843_56373330_56373330</t>
  </si>
  <si>
    <t>18.03.2023 08:57:31</t>
  </si>
  <si>
    <t>18.03.2023 12:50:58</t>
  </si>
  <si>
    <t>YURTBAŞI TR-1 45-77-L00313_945507625_945507625</t>
  </si>
  <si>
    <t>18.03.2023 08:56:31</t>
  </si>
  <si>
    <t>18.03.2023 10:41:43</t>
  </si>
  <si>
    <t>L-425 BELLONA KABİN 35-18-L00425_950464542_950464542</t>
  </si>
  <si>
    <t>18.03.2023 08:52:30</t>
  </si>
  <si>
    <t>18.03.2023 15:12:48</t>
  </si>
  <si>
    <t>SARIGÖL DM 45-79-M00069_DADAĞLI FİDERİ M17_2318414</t>
  </si>
  <si>
    <t>18.03.2023 08:59:53</t>
  </si>
  <si>
    <t>18.03.2023 15:11:14</t>
  </si>
  <si>
    <t>TR-2/4 45-83-L00004_TR-2/4A L02_72123408</t>
  </si>
  <si>
    <t>18.03.2023 09:01:27</t>
  </si>
  <si>
    <t>18.03.2023 15:56:37</t>
  </si>
  <si>
    <t>TR-74 35-19-L00074_9152053_56377014_56377014</t>
  </si>
  <si>
    <t>18.03.2023 08:58:55</t>
  </si>
  <si>
    <t>18.03.2023 15:17:44</t>
  </si>
  <si>
    <t>K-3874 35-01-K03874_TRAFO K01_2070897</t>
  </si>
  <si>
    <t>18.03.2023 08:43:08</t>
  </si>
  <si>
    <t>K-3613 35-01-K03613_35-01-K03613_2368384</t>
  </si>
  <si>
    <t>18.03.2023 09:01:52</t>
  </si>
  <si>
    <t>18.03.2023 13:16:52</t>
  </si>
  <si>
    <t>YENİ ŞAKRAN KÖK 35-17-M00174_HatBaşıAyırıcı_72921802 M02_72921802</t>
  </si>
  <si>
    <t>18.03.2023 08:59:20</t>
  </si>
  <si>
    <t>18.03.2023 11:39:23</t>
  </si>
  <si>
    <t>KARAHALİLLİ KÖK 35-20-L00087_SÖĞÜTÖREN DAĞLAR GRUBU L02_66504270</t>
  </si>
  <si>
    <t>18.03.2023 09:05:06</t>
  </si>
  <si>
    <t>18.03.2023 09:54:04</t>
  </si>
  <si>
    <t>KEMALİYE DM (TR-1) 45-73-M00150_HatBaşıAyırıcı_53135429 M02_53135429</t>
  </si>
  <si>
    <t>18.03.2023 09:04:18</t>
  </si>
  <si>
    <t>18.03.2023 11:47:35</t>
  </si>
  <si>
    <t>TR-171 35-26-M00171_A_65512079_65512079</t>
  </si>
  <si>
    <t>18.03.2023 09:00:36</t>
  </si>
  <si>
    <t>18.03.2023 15:35:19</t>
  </si>
  <si>
    <t>BAHATTİN DOĞANER KÖK 35-27-M00482_ÇİFTEL KAZAN M05_72166834</t>
  </si>
  <si>
    <t>18.03.2023 09:11:06</t>
  </si>
  <si>
    <t>18.03.2023 15:12:00</t>
  </si>
  <si>
    <t>GİRELLİ TR-2 45-73-M00766_C_56389753_56389753</t>
  </si>
  <si>
    <t>18.03.2023 11:45:30</t>
  </si>
  <si>
    <t>18.03.2023 12:10:29</t>
  </si>
  <si>
    <t>ŞAŞAL TR-1 35-22-M00283_955254438_955254438</t>
  </si>
  <si>
    <t>18.03.2023 11:41:53</t>
  </si>
  <si>
    <t>18.03.2023 12:17:16</t>
  </si>
  <si>
    <t>K-997 35-07-K00997__88868890_88868890</t>
  </si>
  <si>
    <t>18.03.2023 11:42:40</t>
  </si>
  <si>
    <t>18.03.2023 13:49:21</t>
  </si>
  <si>
    <t>L-215 ATAKUM 35-14-L00215_956660702_956660702</t>
  </si>
  <si>
    <t>18.03.2023 11:45:35</t>
  </si>
  <si>
    <t>18.03.2023 18:01:23</t>
  </si>
  <si>
    <t>18.03.2023 11:50:46</t>
  </si>
  <si>
    <t>18.03.2023 12:51:24</t>
  </si>
  <si>
    <t>M-3393(YATIRIM REZERVE) 35-03-M03393_913099665_913099665</t>
  </si>
  <si>
    <t>18.03.2023 11:45:51</t>
  </si>
  <si>
    <t>18.03.2023 12:54:56</t>
  </si>
  <si>
    <t>SÜLEYMAN TR-4 45-72-L00302_A_56384264_56384264</t>
  </si>
  <si>
    <t>18.03.2023 11:53:10</t>
  </si>
  <si>
    <t>18.03.2023 14:11:56</t>
  </si>
  <si>
    <t>OSMANİYE TR-1 45-73-M00503_945688867_945688867</t>
  </si>
  <si>
    <t>18.03.2023 11:54:44</t>
  </si>
  <si>
    <t>18.03.2023 14:56:20</t>
  </si>
  <si>
    <t>GİRELLİ TR-2 45-73-M00766_45-73-M00766_2355702</t>
  </si>
  <si>
    <t>18.03.2023 13:02:16</t>
  </si>
  <si>
    <t>18.03.2023 12:14:16</t>
  </si>
  <si>
    <t>18.03.2023 13:30:51</t>
  </si>
  <si>
    <t>GÜLBAHÇE TR-7 35-19-L00167_956676929_956676929</t>
  </si>
  <si>
    <t>18.03.2023 12:27:49</t>
  </si>
  <si>
    <t>18.03.2023 15:26:29</t>
  </si>
  <si>
    <t>ÖREN TOPRAK SULAMA TR-9 35-27-M01096_966515660_966515660</t>
  </si>
  <si>
    <t>18.03.2023 12:32:04</t>
  </si>
  <si>
    <t>18.03.2023 20:30:42</t>
  </si>
  <si>
    <t>M-3059 KARYA HURDACILIK ÖZEL TR 35-02-M03059Ö_ H_90748869</t>
  </si>
  <si>
    <t>18.03.2023 12:38:10</t>
  </si>
  <si>
    <t>18.03.2023 12:44:24</t>
  </si>
  <si>
    <t>L-336 REİSDERE 35-18-L00336_12001270_56368902_56368902</t>
  </si>
  <si>
    <t>18.03.2023 12:37:01</t>
  </si>
  <si>
    <t>18.03.2023 19:25:43</t>
  </si>
  <si>
    <t>SARIDERE TR-1 45-72-M00188_ H_61404663</t>
  </si>
  <si>
    <t>18.03.2023 12:41:12</t>
  </si>
  <si>
    <t>18.03.2023 13:22:03</t>
  </si>
  <si>
    <t>KARAVELİLER TR-5 35-20-L00449_955210610_955210610</t>
  </si>
  <si>
    <t>18.03.2023 12:38:43</t>
  </si>
  <si>
    <t>18.03.2023 14:43:25</t>
  </si>
  <si>
    <t>18.03.2023 12:45:55</t>
  </si>
  <si>
    <t>18.03.2023 12:57:27</t>
  </si>
  <si>
    <t>TR-99 35-15-L00099_950380986_950380986</t>
  </si>
  <si>
    <t>18.03.2023 12:46:59</t>
  </si>
  <si>
    <t>18.03.2023 15:48:29</t>
  </si>
  <si>
    <t>TR-1/35 45-72-M00035_B_56393618_56393618</t>
  </si>
  <si>
    <t>18.03.2023 12:47:52</t>
  </si>
  <si>
    <t>18.03.2023 13:05:23</t>
  </si>
  <si>
    <t>L-287 SCOTCH PARK 35-18-L00287_950459272_950459272</t>
  </si>
  <si>
    <t>18.03.2023 12:46:47</t>
  </si>
  <si>
    <t>18.03.2023 18:36:39</t>
  </si>
  <si>
    <t>KAYAKÖY İMAMOĞLU TR-13 35-15-L00515_C_56354091_56354091</t>
  </si>
  <si>
    <t>18.03.2023 12:49:28</t>
  </si>
  <si>
    <t>18.03.2023 14:24:53</t>
  </si>
  <si>
    <t>SOMA KÖYLER DM-2 45-82-M00125_HatBaşıAyırıcı_90091592 M08_90091592</t>
  </si>
  <si>
    <t>18.03.2023 12:57:10</t>
  </si>
  <si>
    <t>18.03.2023 13:43:35</t>
  </si>
  <si>
    <t>NURHAL COŞKUN 35-26-M00988_ÖZÇELİK M02_65924780</t>
  </si>
  <si>
    <t>18.03.2023 13:06:02</t>
  </si>
  <si>
    <t>18.03.2023 13:44:00</t>
  </si>
  <si>
    <t>M-1544 35-01-M01544_910984176_910984176</t>
  </si>
  <si>
    <t>18.03.2023 13:07:28</t>
  </si>
  <si>
    <t>18.03.2023 13:55:37</t>
  </si>
  <si>
    <t>K-773 35-01-K00773_35-01-K00773_2375937</t>
  </si>
  <si>
    <t>18.03.2023 13:10:42</t>
  </si>
  <si>
    <t>18.03.2023 14:52:06</t>
  </si>
  <si>
    <t>GÖKÇEN DM 35-29-M00123_HatBaşıAyırıcı_53133416 M12_53133416</t>
  </si>
  <si>
    <t>18.03.2023 13:31:21</t>
  </si>
  <si>
    <t>18.03.2023 14:31:21</t>
  </si>
  <si>
    <t>BİMEYKO TR-2 35-30-M00049_95001170062_95001170062</t>
  </si>
  <si>
    <t>18.03.2023 13:38:22</t>
  </si>
  <si>
    <t>18.03.2023 14:40:36</t>
  </si>
  <si>
    <t>PİYADELER TR-2 45-73-M00167_DIREK TIPI TRAFO HUCRESI H01_2088678</t>
  </si>
  <si>
    <t>18.03.2023 13:48:33</t>
  </si>
  <si>
    <t>18.03.2023 15:28:19</t>
  </si>
  <si>
    <t>AVDAN TARIMSAL SULAMA TR-2 45-82-M00224_45-82-M00224_2376139</t>
  </si>
  <si>
    <t>18.03.2023 13:51:36</t>
  </si>
  <si>
    <t>18.03.2023 17:38:12</t>
  </si>
  <si>
    <t>KARABURUN TR-11 35-21-L00010_KARABURUN MERKEZ DM L02_72175072</t>
  </si>
  <si>
    <t>18.03.2023 13:55:54</t>
  </si>
  <si>
    <t>18.03.2023 15:37:25</t>
  </si>
  <si>
    <t>KAYMAKÇI TR-13 35-15-L01144_ H_65836179</t>
  </si>
  <si>
    <t>18.03.2023 14:02:36</t>
  </si>
  <si>
    <t>18.03.2023 16:04:53</t>
  </si>
  <si>
    <t>YUKARI SÜTÇÜLER KÖYÜ TR-1 35-27-M00410_914465651_914465651</t>
  </si>
  <si>
    <t>18.03.2023 13:59:53</t>
  </si>
  <si>
    <t>18.03.2023 19:02:23</t>
  </si>
  <si>
    <t>KAYAKÖY İMAMOĞLU TR-13 35-15-L00515_35-15-L00515_2365943</t>
  </si>
  <si>
    <t>18.03.2023 15:32:34</t>
  </si>
  <si>
    <t>18.03.2023 14:26:25</t>
  </si>
  <si>
    <t>18.03.2023 16:39:24</t>
  </si>
  <si>
    <t>SOMA KÖYLER DM-2 45-82-M00125_HatBaşıAyırıcı_53136016 M08_53136016</t>
  </si>
  <si>
    <t>18.03.2023 14:28:21</t>
  </si>
  <si>
    <t>18.03.2023 18:35:51</t>
  </si>
  <si>
    <t>M-1570 35-02-M01570_99431428_99431428</t>
  </si>
  <si>
    <t>18.03.2023 14:26:59</t>
  </si>
  <si>
    <t>18.03.2023 17:08:13</t>
  </si>
  <si>
    <t>TR-38 35-15-M00038_95001240853_95001240853</t>
  </si>
  <si>
    <t>18.03.2023 14:29:16</t>
  </si>
  <si>
    <t>18.03.2023 19:22:45</t>
  </si>
  <si>
    <t>GÖKÇEN DM 35-29-M00123_SEYREKLİ M03_2328952</t>
  </si>
  <si>
    <t>18.03.2023 15:00:37</t>
  </si>
  <si>
    <t>M-3198 (YATIRIM REZERVE) 35-01-M03198_911029100_911029100</t>
  </si>
  <si>
    <t>18.03.2023 14:34:36</t>
  </si>
  <si>
    <t>18.03.2023 17:48:28</t>
  </si>
  <si>
    <t>K-166 35-04-K00166_912505805_912505805</t>
  </si>
  <si>
    <t>18.03.2023 14:40:56</t>
  </si>
  <si>
    <t>18.03.2023 16:32:02</t>
  </si>
  <si>
    <t>M-1937 35-08-M01937_955289753_955289753</t>
  </si>
  <si>
    <t>18.03.2023 14:46:47</t>
  </si>
  <si>
    <t>18.03.2023 18:23:54</t>
  </si>
  <si>
    <t>GÖLMARMARA TR-25 45-85-L00025__72373788_72373788</t>
  </si>
  <si>
    <t>18.03.2023 15:02:05</t>
  </si>
  <si>
    <t>18.03.2023 17:47:45</t>
  </si>
  <si>
    <t>L-132 35-18-L00132_950460578_950460578</t>
  </si>
  <si>
    <t>18.03.2023 14:57:49</t>
  </si>
  <si>
    <t>18.03.2023 20:33:51</t>
  </si>
  <si>
    <t>K-3133 35-07-K03133_99172416_99172416</t>
  </si>
  <si>
    <t>18.03.2023 15:02:20</t>
  </si>
  <si>
    <t>18.03.2023 17:29:23</t>
  </si>
  <si>
    <t>L-427 35-18-L00427_950452567_950452567</t>
  </si>
  <si>
    <t>18.03.2023 15:01:01</t>
  </si>
  <si>
    <t>18.03.2023 20:28:47</t>
  </si>
  <si>
    <t>18.03.2023 15:26:07</t>
  </si>
  <si>
    <t>18.03.2023 16:16:18</t>
  </si>
  <si>
    <t>18.03.2023 15:28:15</t>
  </si>
  <si>
    <t>18.03.2023 17:21:30</t>
  </si>
  <si>
    <t>BIÇAKÇI OVACIK TR-4 35-15-L00083_C_56362074_56362074</t>
  </si>
  <si>
    <t>18.03.2023 15:42:57</t>
  </si>
  <si>
    <t>18.03.2023 18:22:14</t>
  </si>
  <si>
    <t>18.03.2023 15:56:32</t>
  </si>
  <si>
    <t>18.03.2023 19:29:42</t>
  </si>
  <si>
    <t>ÖRSELLİ KÖYÜ TR-1 45-71-M01685_C_91102441_91102441</t>
  </si>
  <si>
    <t>18.03.2023 15:57:56</t>
  </si>
  <si>
    <t>18.03.2023 19:16:55</t>
  </si>
  <si>
    <t>TR-1/59 45-72-M00059_956530778_956530778</t>
  </si>
  <si>
    <t>18.03.2023 15:57:05</t>
  </si>
  <si>
    <t>18.03.2023 17:21:36</t>
  </si>
  <si>
    <t>L-4 TEKKE 35-18-L00004_950436443_950436443</t>
  </si>
  <si>
    <t>18.03.2023 15:59:29</t>
  </si>
  <si>
    <t>18.03.2023 17:32:59</t>
  </si>
  <si>
    <t>L-238 35-18-L00238_95001444189_95001444189</t>
  </si>
  <si>
    <t>18.03.2023 16:02:36</t>
  </si>
  <si>
    <t>18.03.2023 21:45:11</t>
  </si>
  <si>
    <t>K-3887 35-02-K03887_913189198_913189198</t>
  </si>
  <si>
    <t>18.03.2023 16:13:25</t>
  </si>
  <si>
    <t>18.03.2023 17:11:39</t>
  </si>
  <si>
    <t>KIZILAVLU TR-1 45-78-M00838_45-78-M00838_2373151</t>
  </si>
  <si>
    <t>18.03.2023 16:25:03</t>
  </si>
  <si>
    <t>18.03.2023 18:24:17</t>
  </si>
  <si>
    <t>KAVAKLIDERE TR-12 45-73-M00145_TR-17 M01_2317696</t>
  </si>
  <si>
    <t>18.03.2023 16:36:42</t>
  </si>
  <si>
    <t>18.03.2023 17:21:50</t>
  </si>
  <si>
    <t>ARMUTLU TR-15 35-27-M00580__72410477_72410477</t>
  </si>
  <si>
    <t>18.03.2023 16:36:38</t>
  </si>
  <si>
    <t>19.03.2023 00:12:10</t>
  </si>
  <si>
    <t>OVAKENT İM 35-15-A00003_ÇATAL ARMUT L05_2057398</t>
  </si>
  <si>
    <t>18.03.2023 16:43:53</t>
  </si>
  <si>
    <t>18.03.2023 16:47:16</t>
  </si>
  <si>
    <t>TAŞLIYOL KÖK 35-27-M00495_HatBaşıAyırıcı_93538911 M03_93538911</t>
  </si>
  <si>
    <t>18.03.2023 16:27:18</t>
  </si>
  <si>
    <t>18.03.2023 17:56:48</t>
  </si>
  <si>
    <t>18.03.2023 16:44:41</t>
  </si>
  <si>
    <t>18.03.2023 18:23:57</t>
  </si>
  <si>
    <t>KEMALPAŞA DM-3/TR28 (TR-43) 35-27-M00043_953006217_953006217</t>
  </si>
  <si>
    <t>18.03.2023 16:41:08</t>
  </si>
  <si>
    <t>18.03.2023 19:51:20</t>
  </si>
  <si>
    <t>DM06-TR10 45-73-M01269_945678285_945678285</t>
  </si>
  <si>
    <t>18.03.2023 16:53:26</t>
  </si>
  <si>
    <t>18.03.2023 17:41:54</t>
  </si>
  <si>
    <t>HALİLBEYLİ DM 35-27-M00620_HALİLBEYLİ TR-1 KÖK M12_2051350</t>
  </si>
  <si>
    <t>18.03.2023 17:06:17</t>
  </si>
  <si>
    <t>18.03.2023 19:15:23</t>
  </si>
  <si>
    <t>K-3403 35-08-K03403_C_60982487_60982487</t>
  </si>
  <si>
    <t>18.03.2023 17:13:56</t>
  </si>
  <si>
    <t>18.03.2023 18:40:54</t>
  </si>
  <si>
    <t>BAĞARASI TR-2 35-23-M00171_A_91004402_91004402</t>
  </si>
  <si>
    <t>18.03.2023 17:16:19</t>
  </si>
  <si>
    <t>18.03.2023 17:34:53</t>
  </si>
  <si>
    <t>BAŞARAN TR-6 35-31-L00075_C_91006590_91006590</t>
  </si>
  <si>
    <t>18.03.2023 17:23:50</t>
  </si>
  <si>
    <t>18.03.2023 19:05:49</t>
  </si>
  <si>
    <t>MURADİYE TR-5(BELEDİYE KABİN) 45-71-M00194_953243182_953243182</t>
  </si>
  <si>
    <t>18.03.2023 17:24:54</t>
  </si>
  <si>
    <t>18.03.2023 18:13:12</t>
  </si>
  <si>
    <t>K-3133 35-07-K03133_C_56375849_56375849</t>
  </si>
  <si>
    <t>18.03.2023 17:43:56</t>
  </si>
  <si>
    <t>GÜZELHİSAR TR-2 35-17-M00168_D_91235503_91235503</t>
  </si>
  <si>
    <t>18.03.2023 17:37:29</t>
  </si>
  <si>
    <t>18.03.2023 17:57:44</t>
  </si>
  <si>
    <t>FOÇAKÖY TR-1 35-23-M00222_A_91434846_91434846</t>
  </si>
  <si>
    <t>18.03.2023 17:46:22</t>
  </si>
  <si>
    <t>18.03.2023 18:56:04</t>
  </si>
  <si>
    <t>18.03.2023 17:49:41</t>
  </si>
  <si>
    <t>18.03.2023 19:22:53</t>
  </si>
  <si>
    <t>18.03.2023 18:21:07</t>
  </si>
  <si>
    <t>KIRANÇİFTLİK TR-1 45-71-M01489_45-71-M01489_2371351</t>
  </si>
  <si>
    <t>18.03.2023 17:58:39</t>
  </si>
  <si>
    <t>18.03.2023 20:40:57</t>
  </si>
  <si>
    <t>MURADİYE TR-5(BELEDİYE KABİN) 45-71-M00194_A_56394011_56394011</t>
  </si>
  <si>
    <t>18.03.2023 18:38:13</t>
  </si>
  <si>
    <t>GÜNDÜZ OKAN SULAMA GRUBU 35-29-M00177_A_56360445_56360445</t>
  </si>
  <si>
    <t>18.03.2023 18:16:18</t>
  </si>
  <si>
    <t>18.03.2023 19:41:44</t>
  </si>
  <si>
    <t>L-455 35-18-L00455_950465696_950465696</t>
  </si>
  <si>
    <t>18.03.2023 18:14:30</t>
  </si>
  <si>
    <t>18.03.2023 23:50:29</t>
  </si>
  <si>
    <t>ÇAMLICA KÖYÜ TR-1 45-71-M01596_B_60984826_60984826</t>
  </si>
  <si>
    <t>18.03.2023 18:22:11</t>
  </si>
  <si>
    <t>18.03.2023 20:18:06</t>
  </si>
  <si>
    <t>TR-115 35-26-M00115__56359054_56359054</t>
  </si>
  <si>
    <t>18.03.2023 18:35:42</t>
  </si>
  <si>
    <t>18.03.2023 20:22:52</t>
  </si>
  <si>
    <t>KAYACIK DEREMAHALLE TR-1 45-75-M00214_A_56387764_56387764</t>
  </si>
  <si>
    <t>18.03.2023 18:45:43</t>
  </si>
  <si>
    <t>18.03.2023 20:21:03</t>
  </si>
  <si>
    <t>K-1320 35-09-K01320_97763549_97763549</t>
  </si>
  <si>
    <t>18.03.2023 18:52:52</t>
  </si>
  <si>
    <t>18.03.2023 20:01:06</t>
  </si>
  <si>
    <t>ORTAKÖY TR-1 45-71-M01729_953231728_953231728</t>
  </si>
  <si>
    <t>18.03.2023 19:04:33</t>
  </si>
  <si>
    <t>18.03.2023 22:47:07</t>
  </si>
  <si>
    <t>TOKATBAŞI TR-2 35-20-L00102_6973851_56360770_56360770</t>
  </si>
  <si>
    <t>18.03.2023 19:00:19</t>
  </si>
  <si>
    <t>18.03.2023 20:00:08</t>
  </si>
  <si>
    <t>L-437 ŞEHİTLİK 35-18-L00437_950464954_950464954</t>
  </si>
  <si>
    <t>18.03.2023 19:10:07</t>
  </si>
  <si>
    <t>18.03.2023 22:19:16</t>
  </si>
  <si>
    <t>FOÇA TR-14 35-23-L00014__72410454_72410454</t>
  </si>
  <si>
    <t>18.03.2023 19:14:28</t>
  </si>
  <si>
    <t>18.03.2023 20:34:09</t>
  </si>
  <si>
    <t>M-1308 35-09-M01308_95002541251_95002541251</t>
  </si>
  <si>
    <t>18.03.2023 19:17:50</t>
  </si>
  <si>
    <t>19.03.2023 01:28:57</t>
  </si>
  <si>
    <t>M-2674 35-01-M02674_911296488_911296488</t>
  </si>
  <si>
    <t>18.03.2023 19:20:37</t>
  </si>
  <si>
    <t>18.03.2023 22:32:20</t>
  </si>
  <si>
    <t>SARIÇALI TR-1 35-27-M01050_ H_61267573</t>
  </si>
  <si>
    <t>18.03.2023 19:27:12</t>
  </si>
  <si>
    <t>18.03.2023 21:42:18</t>
  </si>
  <si>
    <t>DM-1/81 35-29-M00081_DIREK TIPI TRAFO HUCRESI H01_2095229</t>
  </si>
  <si>
    <t>18.03.2023 19:27:17</t>
  </si>
  <si>
    <t>18.03.2023 20:51:27</t>
  </si>
  <si>
    <t>DM-3/TR-18 35-22-M00077_955285429_955285429</t>
  </si>
  <si>
    <t>18.03.2023 19:19:26</t>
  </si>
  <si>
    <t>18.03.2023 21:56:01</t>
  </si>
  <si>
    <t>M-2794 35-01-M02794_910308304_910308304</t>
  </si>
  <si>
    <t>18.03.2023 19:37:35</t>
  </si>
  <si>
    <t>18.03.2023 20:51:59</t>
  </si>
  <si>
    <t>ESKİ KARAKÖY TR 35-17-M00447_A_91249735_91249735</t>
  </si>
  <si>
    <t>18.03.2023 19:37:47</t>
  </si>
  <si>
    <t>18.03.2023 20:28:19</t>
  </si>
  <si>
    <t>K-1506 35-03-K01506_910787609_910787609</t>
  </si>
  <si>
    <t>18.03.2023 19:49:05</t>
  </si>
  <si>
    <t>18.03.2023 20:26:42</t>
  </si>
  <si>
    <t>HELVACI TR-4 35-17-M00364_C_91012850_91012850</t>
  </si>
  <si>
    <t>18.03.2023 19:45:49</t>
  </si>
  <si>
    <t>18.03.2023 22:41:26</t>
  </si>
  <si>
    <t>TR-113 ZEYTİNALANI 35-19-L00113_B_65499809_65499809</t>
  </si>
  <si>
    <t>18.03.2023 20:07:31</t>
  </si>
  <si>
    <t>18.03.2023 22:56:29</t>
  </si>
  <si>
    <t>M-3439(YATIRIM REZERVE) 35-03-M03439_910809207_910809207</t>
  </si>
  <si>
    <t>18.03.2023 20:18:28</t>
  </si>
  <si>
    <t>18.03.2023 21:38:42</t>
  </si>
  <si>
    <t>K-3216 35-09-K03216_97582266_97582266</t>
  </si>
  <si>
    <t>18.03.2023 20:25:30</t>
  </si>
  <si>
    <t>18.03.2023 22:39:02</t>
  </si>
  <si>
    <t>18.03.2023 20:05:31</t>
  </si>
  <si>
    <t>18.03.2023 21:43:38</t>
  </si>
  <si>
    <t>18.03.2023 20:51:52</t>
  </si>
  <si>
    <t>18.03.2023 21:17:13</t>
  </si>
  <si>
    <t>DM-3/13 35-29-M00090_DM-1/80 M02_72187468</t>
  </si>
  <si>
    <t>18.03.2023 22:49:42</t>
  </si>
  <si>
    <t>TR-34 35-30-L00034_955331564_955331564</t>
  </si>
  <si>
    <t>18.03.2023 20:53:52</t>
  </si>
  <si>
    <t>18.03.2023 22:21:12</t>
  </si>
  <si>
    <t>M-2115 35-03-M02115_910587757_910587757</t>
  </si>
  <si>
    <t>18.03.2023 20:59:26</t>
  </si>
  <si>
    <t>19.03.2023 00:40:30</t>
  </si>
  <si>
    <t>HALİLBEYLİ TR-1 KÖK 35-27-M01057_HAMZABABA VE KÖYLER M04_61283942</t>
  </si>
  <si>
    <t>18.03.2023 22:31:00</t>
  </si>
  <si>
    <t>SÖĞÜTÖREN TR-3 35-20-L00349_B_91177785_91177785</t>
  </si>
  <si>
    <t>18.03.2023 21:47:53</t>
  </si>
  <si>
    <t>18.03.2023 22:28:36</t>
  </si>
  <si>
    <t>18.03.2023 21:36:55</t>
  </si>
  <si>
    <t>18.03.2023 22:54:18</t>
  </si>
  <si>
    <t>18.03.2023 21:38:33</t>
  </si>
  <si>
    <t>19.03.2023 00:06:15</t>
  </si>
  <si>
    <t>EĞLENHOCA TR-2 35-21-L00119_B_56374482_56374482</t>
  </si>
  <si>
    <t>18.03.2023 22:00:39</t>
  </si>
  <si>
    <t>18.03.2023 23:21:34</t>
  </si>
  <si>
    <t>KAYACIK DEREMAHALLE TR-1 45-75-M00214_A_91165853_91165853</t>
  </si>
  <si>
    <t>18.03.2023 22:16:17</t>
  </si>
  <si>
    <t>19.03.2023 01:38:16</t>
  </si>
  <si>
    <t>VELİLER KÖK 35-31-L00116_CERİTLER TR-1 L03_2119151</t>
  </si>
  <si>
    <t>18.03.2023 22:57:51</t>
  </si>
  <si>
    <t>18.03.2023 22:59:00</t>
  </si>
  <si>
    <t>L-393 YENİ OKUL 35-18-L00393_950448622_950448622</t>
  </si>
  <si>
    <t>19.03.2023 00:11:52</t>
  </si>
  <si>
    <t>19.03.2023 02:53:29</t>
  </si>
  <si>
    <t>TR-83 35-30-L00083_955293146_955293146</t>
  </si>
  <si>
    <t>19.03.2023 00:21:00</t>
  </si>
  <si>
    <t>19.03.2023 01:46:44</t>
  </si>
  <si>
    <t>ESKİ KARAKÖY TR 35-17-M00447_35-17-M00447_2372686</t>
  </si>
  <si>
    <t>19.03.2023 00:28:02</t>
  </si>
  <si>
    <t>19.03.2023 04:31:10</t>
  </si>
  <si>
    <t>TR-176 45-78-L00176_953259711_953259711</t>
  </si>
  <si>
    <t>19.03.2023 00:58:48</t>
  </si>
  <si>
    <t>19.03.2023 01:29:46</t>
  </si>
  <si>
    <t>İMBAT DM 35-15-M00370_KİRAZ-1 ( KİRAZ İM ) M08_2304392</t>
  </si>
  <si>
    <t>19.03.2023 01:06:31</t>
  </si>
  <si>
    <t>19.03.2023 04:17:23</t>
  </si>
  <si>
    <t>İMBAT DM 35-15-M00370_KİRAZ-2 ( KİRAZ İM ) M04_2304388</t>
  </si>
  <si>
    <t>19.03.2023 01:11:42</t>
  </si>
  <si>
    <t>19.03.2023 04:26:05</t>
  </si>
  <si>
    <t>TR-111 ZEYTİNALANI 35-19-L00111_95000618526_95000618526</t>
  </si>
  <si>
    <t>19.03.2023 02:07:51</t>
  </si>
  <si>
    <t>19.03.2023 03:22:59</t>
  </si>
  <si>
    <t>L-296 35-18-L00296_9337519 d1_5776982</t>
  </si>
  <si>
    <t>19.03.2023 02:47:15</t>
  </si>
  <si>
    <t>19.03.2023 04:50:51</t>
  </si>
  <si>
    <t>19.03.2023 03:34:55</t>
  </si>
  <si>
    <t>19.03.2023 04:06:21</t>
  </si>
  <si>
    <t>M-2958 35-04-M02958_912548345_912548345</t>
  </si>
  <si>
    <t>19.03.2023 03:53:51</t>
  </si>
  <si>
    <t>19.03.2023 04:20:48</t>
  </si>
  <si>
    <t>DM-2/8 BAŞKENT TR 35-18-L00588_OTEL YANI DM-2/5 L01_72045769</t>
  </si>
  <si>
    <t>19.03.2023 04:35:15</t>
  </si>
  <si>
    <t>19.03.2023 06:34:51</t>
  </si>
  <si>
    <t>L-296 35-18-L00296_6631743 A01_5943124</t>
  </si>
  <si>
    <t>19.03.2023 05:47:50</t>
  </si>
  <si>
    <t>19.03.2023 09:16:57</t>
  </si>
  <si>
    <t>DİKİLİ İM 35-30-A00001_KOCAOBA L12_72356773</t>
  </si>
  <si>
    <t>19.03.2023 06:46:38</t>
  </si>
  <si>
    <t>19.03.2023 06:50:24</t>
  </si>
  <si>
    <t>ARKACILAR TR-3 35-31-L00100_A_91202885_91202885</t>
  </si>
  <si>
    <t>19.03.2023 06:36:29</t>
  </si>
  <si>
    <t>19.03.2023 07:32:04</t>
  </si>
  <si>
    <t>19.03.2023 07:06:26</t>
  </si>
  <si>
    <t>19.03.2023 10:30:28</t>
  </si>
  <si>
    <t>ALİ ÖCAL TARIMSAL SULAMA TR 35-30-L00209_DIREK TIPI TRAFO HUCRESI H01_2123406</t>
  </si>
  <si>
    <t>19.03.2023 07:50:08</t>
  </si>
  <si>
    <t>19.03.2023 11:03:34</t>
  </si>
  <si>
    <t>K-3655 35-03-K03655_A_56364676_56364676</t>
  </si>
  <si>
    <t>19.03.2023 07:55:18</t>
  </si>
  <si>
    <t>19.03.2023 09:47:17</t>
  </si>
  <si>
    <t>IŞIKLI TR-3 35-29-L00245_A_56395606_56395606</t>
  </si>
  <si>
    <t>19.03.2023 08:13:54</t>
  </si>
  <si>
    <t>19.03.2023 09:41:10</t>
  </si>
  <si>
    <t>BEŞPINARLAR KÖYÜ TR-1 35-27-M00413_914581893_914581893</t>
  </si>
  <si>
    <t>19.03.2023 08:40:48</t>
  </si>
  <si>
    <t>19.03.2023 11:13:55</t>
  </si>
  <si>
    <t>19.03.2023 08:43:23</t>
  </si>
  <si>
    <t>19.03.2023 13:57:23</t>
  </si>
  <si>
    <t>K-526 35-02-K00526_35-02-K00526_2363594</t>
  </si>
  <si>
    <t>19.03.2023 09:02:55</t>
  </si>
  <si>
    <t>19.03.2023 14:58:22</t>
  </si>
  <si>
    <t>SARIGÖL DM 45-79-M00069_ULUDERBENT FİDERİ M16_2318415</t>
  </si>
  <si>
    <t>19.03.2023 08:59:34</t>
  </si>
  <si>
    <t>19.03.2023 15:47:00</t>
  </si>
  <si>
    <t>K-1041 35-01-K01041_35-01-K01041_65780760</t>
  </si>
  <si>
    <t>19.03.2023 08:59:51</t>
  </si>
  <si>
    <t>19.03.2023 11:59:46</t>
  </si>
  <si>
    <t>TR-34 35-13-M00052_DM-5/TR-3 L07_76785313</t>
  </si>
  <si>
    <t>19.03.2023 09:00:59</t>
  </si>
  <si>
    <t>19.03.2023 13:09:03</t>
  </si>
  <si>
    <t>GÖRDES TR-27 45-75-M00042_GÖRDES TR-28 M01_61363690</t>
  </si>
  <si>
    <t>19.03.2023 09:01:58</t>
  </si>
  <si>
    <t>19.03.2023 20:35:00</t>
  </si>
  <si>
    <t>19.03.2023 08:57:24</t>
  </si>
  <si>
    <t>19.03.2023 10:25:23</t>
  </si>
  <si>
    <t>ARMUTLU TR-17 35-27-M00575_ARMUTLU TR-14 M02_72160950</t>
  </si>
  <si>
    <t>19.03.2023 09:03:33</t>
  </si>
  <si>
    <t>19.03.2023 12:38:07</t>
  </si>
  <si>
    <t>19.03.2023 08:57:38</t>
  </si>
  <si>
    <t>19.03.2023 15:17:01</t>
  </si>
  <si>
    <t>DM-2/32 (İŞKUR) 45-71-M00134_DM-2/30 M03_66489140</t>
  </si>
  <si>
    <t>19.03.2023 09:05:32</t>
  </si>
  <si>
    <t>19.03.2023 10:22:50</t>
  </si>
  <si>
    <t>ULUDERBENT DM 45-73-M00491_D.YUSUF GRUBU M05_66856612</t>
  </si>
  <si>
    <t>19.03.2023 09:07:31</t>
  </si>
  <si>
    <t>19.03.2023 17:13:51</t>
  </si>
  <si>
    <t>GÖRDES DM 45-75-M00050_GÜNEŞLİ M13_2083728</t>
  </si>
  <si>
    <t>19.03.2023 09:09:18</t>
  </si>
  <si>
    <t>19.03.2023 20:40:00</t>
  </si>
  <si>
    <t>MENDERES DM-3/TR-1 35-22-M00033_DM-3/TR-34 M14_2305822</t>
  </si>
  <si>
    <t>19.03.2023 09:01:34</t>
  </si>
  <si>
    <t>19.03.2023 11:06:10</t>
  </si>
  <si>
    <t>ÇETMEN DM 35-26-M00924_KRAL YÖNÜ M04_2335768</t>
  </si>
  <si>
    <t>19.03.2023 09:11:05</t>
  </si>
  <si>
    <t>19.03.2023 12:11:42</t>
  </si>
  <si>
    <t>SOMA KÖYLER DM-2 45-82-M00125_KÖYLER 34.5 M08_2035837</t>
  </si>
  <si>
    <t>19.03.2023 09:02:27</t>
  </si>
  <si>
    <t>19.03.2023 15:28:02</t>
  </si>
  <si>
    <t>TR-1/11A 45-83-M00592_ M02_2303332</t>
  </si>
  <si>
    <t>19.03.2023 09:09:46</t>
  </si>
  <si>
    <t>19.03.2023 17:08:53</t>
  </si>
  <si>
    <t>TR-98 35-16-L00098_TR-97 L01_83184327</t>
  </si>
  <si>
    <t>19.03.2023 09:11:58</t>
  </si>
  <si>
    <t>19.03.2023 11:04:04</t>
  </si>
  <si>
    <t>BOYNUYOĞUN KÖK 35-29-L00051_HatBaşıAyırıcı_53138631 L05_53138631</t>
  </si>
  <si>
    <t>19.03.2023 09:12:43</t>
  </si>
  <si>
    <t>19.03.2023 09:17:00</t>
  </si>
  <si>
    <t>19.03.2023 09:14:02</t>
  </si>
  <si>
    <t>19.03.2023 15:25:35</t>
  </si>
  <si>
    <t>EURO GIDA KÖK 35-27-M00591_ARMUTLU TR-15 M02_72161842</t>
  </si>
  <si>
    <t>19.03.2023 09:13:02</t>
  </si>
  <si>
    <t>19.03.2023 12:43:12</t>
  </si>
  <si>
    <t>M-2429 35-02-M02429_DAĞITIM TRAFOSU-2 M04_75653118</t>
  </si>
  <si>
    <t>19.03.2023 09:19:45</t>
  </si>
  <si>
    <t>19.03.2023 10:19:54</t>
  </si>
  <si>
    <t>DM-20 45-71-M00273_TR-89 ÇAPRA M04_2070235</t>
  </si>
  <si>
    <t>19.03.2023 09:21:58</t>
  </si>
  <si>
    <t>19.03.2023 13:23:40</t>
  </si>
  <si>
    <t>L-296 35-18-L00296_7238140 a3_5946166</t>
  </si>
  <si>
    <t>19.03.2023 09:19:07</t>
  </si>
  <si>
    <t>19.03.2023 14:07:34</t>
  </si>
  <si>
    <t>TR-2/117 45-83-M00712_F_91461257_91461257</t>
  </si>
  <si>
    <t>19.03.2023 09:20:56</t>
  </si>
  <si>
    <t>19.03.2023 12:13:53</t>
  </si>
  <si>
    <t>YENİKENT TR-1 35-16-M00026_B_56395761_56395761</t>
  </si>
  <si>
    <t>19.03.2023 09:24:01</t>
  </si>
  <si>
    <t>19.03.2023 12:33:09</t>
  </si>
  <si>
    <t>19.03.2023 09:27:21</t>
  </si>
  <si>
    <t>19.03.2023 14:25:52</t>
  </si>
  <si>
    <t>TR-98 35-16-L00098_TR-102 L02_83184328</t>
  </si>
  <si>
    <t>19.03.2023 09:27:27</t>
  </si>
  <si>
    <t>19.03.2023 11:00:06</t>
  </si>
  <si>
    <t>DOĞANKAYA YEŞİLLER TR-2 45-72-L00192_45-72-L00192_2370069</t>
  </si>
  <si>
    <t>19.03.2023 09:26:15</t>
  </si>
  <si>
    <t>19.03.2023 12:02:13</t>
  </si>
  <si>
    <t>L-96 TURGUT KÖYÜ 35-14-L00096_DIREK TIPI TRAFO HUCRESI H01_2098891</t>
  </si>
  <si>
    <t>19.03.2023 09:15:28</t>
  </si>
  <si>
    <t>19.03.2023 15:49:54</t>
  </si>
  <si>
    <t>19.03.2023 09:33:42</t>
  </si>
  <si>
    <t>19.03.2023 10:53:28</t>
  </si>
  <si>
    <t>TR-1-2/1 35-20-L00007_35-20-L00007_66520620</t>
  </si>
  <si>
    <t>19.03.2023 09:25:17</t>
  </si>
  <si>
    <t>19.03.2023 14:13:03</t>
  </si>
  <si>
    <t>TR-1-3/2 ESKİ ARIZA KABİN 35-20-L00017_35-20-L00017_66702578</t>
  </si>
  <si>
    <t>19.03.2023 09:28:22</t>
  </si>
  <si>
    <t>19.03.2023 13:39:55</t>
  </si>
  <si>
    <t>TR-1-2/2 35-20-L00008_35-20-L00008_66513090</t>
  </si>
  <si>
    <t>19.03.2023 09:22:25</t>
  </si>
  <si>
    <t>19.03.2023 13:33:56</t>
  </si>
  <si>
    <t>K-973 35-01-K00973_E_56354630_56354630</t>
  </si>
  <si>
    <t>19.03.2023 09:24:25</t>
  </si>
  <si>
    <t>19.03.2023 14:25:26</t>
  </si>
  <si>
    <t>KAVAKLIDERE TR-17 45-73-M00146_945658824_945658824</t>
  </si>
  <si>
    <t>19.03.2023 09:41:04</t>
  </si>
  <si>
    <t>19.03.2023 13:41:53</t>
  </si>
  <si>
    <t>19.03.2023 09:44:19</t>
  </si>
  <si>
    <t>19.03.2023 10:15:45</t>
  </si>
  <si>
    <t>YUKARIBEY TR-1 35-16-M00120_953323663_953323663</t>
  </si>
  <si>
    <t>19.03.2023 09:41:34</t>
  </si>
  <si>
    <t>19.03.2023 12:29:05</t>
  </si>
  <si>
    <t>K-2502 35-02-K02502_35-02-K02502_2371808</t>
  </si>
  <si>
    <t>19.03.2023 09:47:19</t>
  </si>
  <si>
    <t>19.03.2023 10:35:31</t>
  </si>
  <si>
    <t>TR-1/40 45-83-M00040_45-83-M00040_2354581</t>
  </si>
  <si>
    <t>19.03.2023 09:51:52</t>
  </si>
  <si>
    <t>19.03.2023 11:51:49</t>
  </si>
  <si>
    <t>DM-3 (TR-16) 35-15-M00016_TR-48 SANAYİ M03_67054316</t>
  </si>
  <si>
    <t>19.03.2023 09:45:10</t>
  </si>
  <si>
    <t>19.03.2023 10:25:53</t>
  </si>
  <si>
    <t>ASARLIK TR-16 35-28-M00174_A_56366259_56366259</t>
  </si>
  <si>
    <t>19.03.2023 10:02:36</t>
  </si>
  <si>
    <t>19.03.2023 16:38:01</t>
  </si>
  <si>
    <t>KIZILAVLU TR-1 45-78-M00838_953287625_953287625</t>
  </si>
  <si>
    <t>19.03.2023 10:10:26</t>
  </si>
  <si>
    <t>19.03.2023 12:08:59</t>
  </si>
  <si>
    <t>CABARLAR KÖK 45-75-M00053_CABARLAR ÇIKIŞ M02_67579547</t>
  </si>
  <si>
    <t>19.03.2023 10:24:18</t>
  </si>
  <si>
    <t>19.03.2023 12:13:48</t>
  </si>
  <si>
    <t>BATI BASMA KÖK 35-26-M00235_ M02_2332440</t>
  </si>
  <si>
    <t>19.03.2023 10:30:50</t>
  </si>
  <si>
    <t>19.03.2023 12:45:36</t>
  </si>
  <si>
    <t>M-2674 35-01-M02674_912067008_912067008</t>
  </si>
  <si>
    <t>19.03.2023 10:30:20</t>
  </si>
  <si>
    <t>19.03.2023 12:08:33</t>
  </si>
  <si>
    <t>MURADİYE DM-5/8 KÖK 45-71-M00828_DM-5/11 M08_72087220</t>
  </si>
  <si>
    <t>19.03.2023 10:27:50</t>
  </si>
  <si>
    <t>19.03.2023 16:15:06</t>
  </si>
  <si>
    <t>L-330 DENİZKIZI-1 35-18-L00330_950438350_950438350</t>
  </si>
  <si>
    <t>19.03.2023 10:40:23</t>
  </si>
  <si>
    <t>19.03.2023 14:34:53</t>
  </si>
  <si>
    <t>MURADİYE DM-5/8 KÖK 45-71-M00828_DM-4/20 M03_72087215</t>
  </si>
  <si>
    <t>19.03.2023 10:43:35</t>
  </si>
  <si>
    <t>19.03.2023 16:20:06</t>
  </si>
  <si>
    <t>CEVİZLİ BALYAKASI TR-3 35-31-L00320_C_91234014_91234014</t>
  </si>
  <si>
    <t>19.03.2023 10:49:56</t>
  </si>
  <si>
    <t>19.03.2023 13:47:58</t>
  </si>
  <si>
    <t>K-3481 35-09-K03481_35-09-K03481_45397550</t>
  </si>
  <si>
    <t>19.03.2023 10:52:14</t>
  </si>
  <si>
    <t>19.03.2023 12:54:17</t>
  </si>
  <si>
    <t>L-192 35-18-L00192_950442448_950442448</t>
  </si>
  <si>
    <t>19.03.2023 10:55:33</t>
  </si>
  <si>
    <t>19.03.2023 17:47:22</t>
  </si>
  <si>
    <t>MURADİYE DM-5/6-A 45-71-M00643_DM-9/3 M04_2077878</t>
  </si>
  <si>
    <t>19.03.2023 11:03:48</t>
  </si>
  <si>
    <t>19.03.2023 16:47:48</t>
  </si>
  <si>
    <t>BEYDAĞ İM 35-32-A00001_TR-2 M07_2308134</t>
  </si>
  <si>
    <t>19.03.2023 11:04:00</t>
  </si>
  <si>
    <t>19.03.2023 16:06:23</t>
  </si>
  <si>
    <t>ATALAN KÖK 35-26-L00247_GÖLLÜCE L06_72823413</t>
  </si>
  <si>
    <t>19.03.2023 11:07:55</t>
  </si>
  <si>
    <t>19.03.2023 19:55:08</t>
  </si>
  <si>
    <t>TEKNOPET KÖK-2 35-27-M00593_ARMUTLU TR-21/TR-22/A.CANCAN SULAMA GRUBU M02_72162540</t>
  </si>
  <si>
    <t>19.03.2023 11:00:13</t>
  </si>
  <si>
    <t>19.03.2023 13:23:05</t>
  </si>
  <si>
    <t>SARUHANLI TR-24 45-80-M00024_956563782_956563782</t>
  </si>
  <si>
    <t>19.03.2023 11:09:15</t>
  </si>
  <si>
    <t>19.03.2023 12:39:42</t>
  </si>
  <si>
    <t>_956589971_956589971</t>
  </si>
  <si>
    <t>19.03.2023 11:20:38</t>
  </si>
  <si>
    <t>19.03.2023 12:46:25</t>
  </si>
  <si>
    <t>19.03.2023 11:23:16</t>
  </si>
  <si>
    <t>19.03.2023 12:07:47</t>
  </si>
  <si>
    <t>M-271 KARAKAYALAR DM 35-14-M00271_SAZLIGÖL M02_2097321</t>
  </si>
  <si>
    <t>19.03.2023 11:27:55</t>
  </si>
  <si>
    <t>19.03.2023 11:40:30</t>
  </si>
  <si>
    <t>KARAAĞAÇLI TR-13 45-71-M01075_FABRİKALAR M05_2088483</t>
  </si>
  <si>
    <t>19.03.2023 11:31:27</t>
  </si>
  <si>
    <t>19.03.2023 12:35:58</t>
  </si>
  <si>
    <t>MURADİYE DM 45-71-M00006_TEKEL M13_2322536</t>
  </si>
  <si>
    <t>19.03.2023 11:18:02</t>
  </si>
  <si>
    <t>19.03.2023 15:50:42</t>
  </si>
  <si>
    <t>DM-16 45-71-M00309_DM-16/14 M06_93671576</t>
  </si>
  <si>
    <t>19.03.2023 11:40:25</t>
  </si>
  <si>
    <t>19.03.2023 13:05:02</t>
  </si>
  <si>
    <t>SART TR-1 KÖK 45-78-M00168_SART TR-5 M02_81491803</t>
  </si>
  <si>
    <t>19.03.2023 11:46:33</t>
  </si>
  <si>
    <t>19.03.2023 12:43:45</t>
  </si>
  <si>
    <t>SÜLEYMANLI TR-1 35-28-M00292_B_56352842_56352842</t>
  </si>
  <si>
    <t>19.03.2023 11:46:11</t>
  </si>
  <si>
    <t>19.03.2023 12:08:38</t>
  </si>
  <si>
    <t>KADİR ÖZGER TR-5 35-30-M00237_A_56405131_56405131</t>
  </si>
  <si>
    <t>19.03.2023 11:48:33</t>
  </si>
  <si>
    <t>19.03.2023 14:28:31</t>
  </si>
  <si>
    <t>ÖRÜCÜLER KÖK 45-74-M00355_BARDAKÇI M04_79409455</t>
  </si>
  <si>
    <t>19.03.2023 11:48:29</t>
  </si>
  <si>
    <t>19.03.2023 12:25:55</t>
  </si>
  <si>
    <t>19.03.2023 12:05:08</t>
  </si>
  <si>
    <t>19.03.2023 13:03:50</t>
  </si>
  <si>
    <t>İĞDECİK TR-4 45-71-M00085_953203835_953203835</t>
  </si>
  <si>
    <t>19.03.2023 12:04:57</t>
  </si>
  <si>
    <t>19.03.2023 13:41:23</t>
  </si>
  <si>
    <t>KAYRAK TR-1 45-83-L00256_48007001_56379501_56379501</t>
  </si>
  <si>
    <t>19.03.2023 12:07:18</t>
  </si>
  <si>
    <t>19.03.2023 14:42:58</t>
  </si>
  <si>
    <t>19.03.2023 12:05:59</t>
  </si>
  <si>
    <t>19.03.2023 14:17:22</t>
  </si>
  <si>
    <t>EBSO TM 35-09-A00001_HARMANDALI-1 M25_2062067</t>
  </si>
  <si>
    <t>19.03.2023 12:22:06</t>
  </si>
  <si>
    <t>19.03.2023 14:27:06</t>
  </si>
  <si>
    <t>YUKARIBEY TR-1 35-16-M00120_B_90942866_90942866</t>
  </si>
  <si>
    <t>19.03.2023 13:30:05</t>
  </si>
  <si>
    <t>GÖLCÜK DM 35-15-L01153_SUBATAN L04_67177011</t>
  </si>
  <si>
    <t>19.03.2023 12:29:16</t>
  </si>
  <si>
    <t>19.03.2023 12:34:06</t>
  </si>
  <si>
    <t>BAŞARAN TR-5 35-31-L00074_A_91025709_91025709</t>
  </si>
  <si>
    <t>19.03.2023 12:37:48</t>
  </si>
  <si>
    <t>19.03.2023 13:32:31</t>
  </si>
  <si>
    <t>L-99 DÜZCE TR-1 35-14-L00099_35-14-L00099_2365467</t>
  </si>
  <si>
    <t>19.03.2023 12:36:58</t>
  </si>
  <si>
    <t>19.03.2023 13:29:15</t>
  </si>
  <si>
    <t>KEMALPAŞA TM 35-27-A00002_KEMALPAŞA-1 M06_2306690</t>
  </si>
  <si>
    <t>19.03.2023 12:52:41</t>
  </si>
  <si>
    <t>19.03.2023 16:20:03</t>
  </si>
  <si>
    <t>M-2008 35-02-M02008_95002462544_95002462544</t>
  </si>
  <si>
    <t>19.03.2023 12:59:09</t>
  </si>
  <si>
    <t>19.03.2023 13:31:33</t>
  </si>
  <si>
    <t>KARABURUN TR-56 35-21-L00217_A_77288362_77288362</t>
  </si>
  <si>
    <t>19.03.2023 13:01:34</t>
  </si>
  <si>
    <t>19.03.2023 14:43:34</t>
  </si>
  <si>
    <t>MURADİYE DM-5/8 KÖK 45-71-M00828_DM-5/7 M09_72087114</t>
  </si>
  <si>
    <t>19.03.2023 13:12:42</t>
  </si>
  <si>
    <t>19.03.2023 15:11:52</t>
  </si>
  <si>
    <t>ATATÜRK MAH TR-3 35-27-L00108_A_56371714_56371714</t>
  </si>
  <si>
    <t>19.03.2023 13:17:43</t>
  </si>
  <si>
    <t>19.03.2023 13:55:55</t>
  </si>
  <si>
    <t>19.03.2023 13:24:33</t>
  </si>
  <si>
    <t>19.03.2023 17:01:05</t>
  </si>
  <si>
    <t>DAMLACIK TR-4 35-27-M01158_966148174_966148174</t>
  </si>
  <si>
    <t>19.03.2023 13:27:20</t>
  </si>
  <si>
    <t>19.03.2023 15:46:39</t>
  </si>
  <si>
    <t>M-2543 35-02-M02543_WESTPARK(OSMANGAZİ-1) M24_73560365</t>
  </si>
  <si>
    <t>19.03.2023 13:32:47</t>
  </si>
  <si>
    <t>19.03.2023 13:47:40</t>
  </si>
  <si>
    <t>19.03.2023 13:39:23</t>
  </si>
  <si>
    <t>19.03.2023 17:27:53</t>
  </si>
  <si>
    <t>YENİFOÇA TR-21 35-23-M00021_SC d1b_42106395</t>
  </si>
  <si>
    <t>19.03.2023 13:40:09</t>
  </si>
  <si>
    <t>19.03.2023 15:31:38</t>
  </si>
  <si>
    <t>19.03.2023 13:39:21</t>
  </si>
  <si>
    <t>19.03.2023 13:56:37</t>
  </si>
  <si>
    <t>DM-14/08 45-71-M00385_DM-14/10 FORD PLAZA M03_66509303</t>
  </si>
  <si>
    <t>19.03.2023 13:48:22</t>
  </si>
  <si>
    <t>19.03.2023 16:36:06</t>
  </si>
  <si>
    <t>19.03.2023 13:53:50</t>
  </si>
  <si>
    <t>19.03.2023 15:37:37</t>
  </si>
  <si>
    <t>M-2744 35-02-M02744_99253763_99253763</t>
  </si>
  <si>
    <t>19.03.2023 13:49:27</t>
  </si>
  <si>
    <t>19.03.2023 14:57:41</t>
  </si>
  <si>
    <t>İĞDECİK KÖK 45-71-M00077_SULAMALAR M05_72234162</t>
  </si>
  <si>
    <t>19.03.2023 14:15:44</t>
  </si>
  <si>
    <t>19.03.2023 15:55:27</t>
  </si>
  <si>
    <t>M-1063 35-03-M01063_910386177_910386177</t>
  </si>
  <si>
    <t>19.03.2023 14:23:50</t>
  </si>
  <si>
    <t>19.03.2023 19:00:27</t>
  </si>
  <si>
    <t>YAZIBAŞI DM-5 35-26-M00550_BATI BGETON/KUŞÇUBURUN TR-1 TR-2 TR-3 M16_2335554</t>
  </si>
  <si>
    <t>19.03.2023 14:29:25</t>
  </si>
  <si>
    <t>19.03.2023 17:14:40</t>
  </si>
  <si>
    <t>ÇATAK TR-7 35-31-L00177_956586527_956586527</t>
  </si>
  <si>
    <t>19.03.2023 14:37:39</t>
  </si>
  <si>
    <t>19.03.2023 18:32:28</t>
  </si>
  <si>
    <t>DM-12/TR-2 45-72-L00063_956498008_956498008</t>
  </si>
  <si>
    <t>19.03.2023 14:45:11</t>
  </si>
  <si>
    <t>19.03.2023 16:55:59</t>
  </si>
  <si>
    <t>L-209 35-18-L00209_950458179_950458179</t>
  </si>
  <si>
    <t>19.03.2023 14:49:41</t>
  </si>
  <si>
    <t>19.03.2023 19:29:23</t>
  </si>
  <si>
    <t>TEPECİK KÖPRÜ DM 35-14-M00332_TAŞKENT DM-1 (DOĞANBEY-1 H.H. 477 SOL DEVRE) M15_49833960</t>
  </si>
  <si>
    <t>19.03.2023 14:50:03</t>
  </si>
  <si>
    <t>19.03.2023 15:07:37</t>
  </si>
  <si>
    <t>K-4027 35-01-K04027_99026821_99026821</t>
  </si>
  <si>
    <t>19.03.2023 14:54:36</t>
  </si>
  <si>
    <t>19.03.2023 16:47:57</t>
  </si>
  <si>
    <t>KİRAZ İM 35-31-A00001_ŞEHİR-2 L03_2328559</t>
  </si>
  <si>
    <t>19.03.2023 15:00:30</t>
  </si>
  <si>
    <t>19.03.2023 16:02:58</t>
  </si>
  <si>
    <t>ANADOLU FRANA ÖZEL KÖK 35-26-M00193Ö_ M04_2332760</t>
  </si>
  <si>
    <t>19.03.2023 14:51:19</t>
  </si>
  <si>
    <t>19.03.2023 16:50:27</t>
  </si>
  <si>
    <t>L-436 35-18-L00436_950457042_950457042</t>
  </si>
  <si>
    <t>19.03.2023 15:30:57</t>
  </si>
  <si>
    <t>19.03.2023 18:31:38</t>
  </si>
  <si>
    <t>BOZDAĞ TR-7 35-15-L00290_C_56369355_56369355</t>
  </si>
  <si>
    <t>19.03.2023 15:51:55</t>
  </si>
  <si>
    <t>19.03.2023 17:32:26</t>
  </si>
  <si>
    <t>BOZALAN KÖK 35-28-M00092_BOZALAN M02_74492246</t>
  </si>
  <si>
    <t>19.03.2023 15:59:05</t>
  </si>
  <si>
    <t>19.03.2023 19:14:20</t>
  </si>
  <si>
    <t>M-1086 35-02-M01086_M-842 M03_2120289</t>
  </si>
  <si>
    <t>19.03.2023 15:49:32</t>
  </si>
  <si>
    <t>19.03.2023 20:04:34</t>
  </si>
  <si>
    <t>KABAZLI KÖK 45-78-M00675_HatBaşıAyırıcı_53140269 M02_53140269</t>
  </si>
  <si>
    <t>19.03.2023 16:07:03</t>
  </si>
  <si>
    <t>19.03.2023 18:04:02</t>
  </si>
  <si>
    <t>AHMETBEYLİ M-5 35-22-M00243_95002412814_95002412814</t>
  </si>
  <si>
    <t>19.03.2023 16:05:22</t>
  </si>
  <si>
    <t>19.03.2023 20:51:11</t>
  </si>
  <si>
    <t>BALCILAR TR-2 35-20-M00041_35-20-M00041_2367155</t>
  </si>
  <si>
    <t>19.03.2023 16:07:19</t>
  </si>
  <si>
    <t>19.03.2023 18:08:59</t>
  </si>
  <si>
    <t>SUDELİĞİ KÖK 45-72-L00111_SELCİKLİ ÇIKIŞI L04_66544620</t>
  </si>
  <si>
    <t>19.03.2023 16:15:33</t>
  </si>
  <si>
    <t>19.03.2023 16:44:44</t>
  </si>
  <si>
    <t>L-97 TURGUT KÖYÜ SULAMA 35-14-L00097_DIREK TIPI TRAFO HUCRESI H01_2098889</t>
  </si>
  <si>
    <t>19.03.2023 16:16:19</t>
  </si>
  <si>
    <t>19.03.2023 18:22:00</t>
  </si>
  <si>
    <t>TİYENLİ KÖK 45-85-M00004_TİYENLİ -  KAPASİTÖR M05_72102276</t>
  </si>
  <si>
    <t>19.03.2023 16:30:06</t>
  </si>
  <si>
    <t>19.03.2023 18:38:27</t>
  </si>
  <si>
    <t>GÜNEYDAMLARI TR-1 45-79-M00117_B_56402571_56402571</t>
  </si>
  <si>
    <t>19.03.2023 16:31:32</t>
  </si>
  <si>
    <t>19.03.2023 17:28:58</t>
  </si>
  <si>
    <t>L-191 35-18-L00191_950459841_950459841</t>
  </si>
  <si>
    <t>19.03.2023 16:33:14</t>
  </si>
  <si>
    <t>19.03.2023 17:23:00</t>
  </si>
  <si>
    <t>KURTULMUŞ KÖK 45-72-L00080_KURTULMUŞ ÇIKIŞI L02_66546808</t>
  </si>
  <si>
    <t>19.03.2023 16:39:50</t>
  </si>
  <si>
    <t>19.03.2023 17:14:24</t>
  </si>
  <si>
    <t>KESİKKÖY DM 35-28-M00309_BURUNCUK M08_2323291</t>
  </si>
  <si>
    <t>19.03.2023 17:04:37</t>
  </si>
  <si>
    <t>19.03.2023 17:46:49</t>
  </si>
  <si>
    <t>19.03.2023 17:04:30</t>
  </si>
  <si>
    <t>19.03.2023 17:35:44</t>
  </si>
  <si>
    <t>L-4 TEKKE 35-18-L00004_95518388 a1b_5944628</t>
  </si>
  <si>
    <t>19.03.2023 17:11:01</t>
  </si>
  <si>
    <t>19.03.2023 18:36:23</t>
  </si>
  <si>
    <t>SARIÇALI TR-1 35-27-M01050_C_65513268_65513268</t>
  </si>
  <si>
    <t>19.03.2023 17:17:36</t>
  </si>
  <si>
    <t>19.03.2023 19:47:10</t>
  </si>
  <si>
    <t>K-4913 35-02-K04913_912467044_912467044</t>
  </si>
  <si>
    <t>19.03.2023 17:17:43</t>
  </si>
  <si>
    <t>19.03.2023 19:08:59</t>
  </si>
  <si>
    <t>KARAKUYU-9 35-26-M00223_C_91033222_91033222</t>
  </si>
  <si>
    <t>19.03.2023 17:19:23</t>
  </si>
  <si>
    <t>19.03.2023 18:18:52</t>
  </si>
  <si>
    <t>AKGEDİK TR-1 45-71-M01047_953220813_953220813</t>
  </si>
  <si>
    <t>19.03.2023 17:27:47</t>
  </si>
  <si>
    <t>19.03.2023 18:33:01</t>
  </si>
  <si>
    <t>KIZILCAOVA TR-2 35-20-L00171_35-20-L00171_2368087</t>
  </si>
  <si>
    <t>19.03.2023 17:36:20</t>
  </si>
  <si>
    <t>19.03.2023 18:00:31</t>
  </si>
  <si>
    <t>L-192 35-18-L00192_B_91384371_91384371</t>
  </si>
  <si>
    <t>19.03.2023 18:19:57</t>
  </si>
  <si>
    <t>19.03.2023 17:47:58</t>
  </si>
  <si>
    <t>19.03.2023 22:23:52</t>
  </si>
  <si>
    <t>SULTAN DM 35-25-M00121_MOBİL-ZİNDANCIK M05_72117226</t>
  </si>
  <si>
    <t>19.03.2023 18:00:12</t>
  </si>
  <si>
    <t>19.03.2023 18:19:33</t>
  </si>
  <si>
    <t>19.03.2023 18:07:35</t>
  </si>
  <si>
    <t>19.03.2023 18:41:08</t>
  </si>
  <si>
    <t>TR-59 YELKENKAYA 35-19-L00059_956673486_956673486</t>
  </si>
  <si>
    <t>19.03.2023 18:16:05</t>
  </si>
  <si>
    <t>19.03.2023 22:40:44</t>
  </si>
  <si>
    <t>ALAŞEHİR TR-26/A 45-73-M01171_945687622_945687622</t>
  </si>
  <si>
    <t>19.03.2023 18:18:04</t>
  </si>
  <si>
    <t>19.03.2023 23:24:33</t>
  </si>
  <si>
    <t>ARAPBAŞI TR-1 35-20-L00082_35-20-L00082_2365907</t>
  </si>
  <si>
    <t>19.03.2023 18:24:25</t>
  </si>
  <si>
    <t>19.03.2023 19:28:54</t>
  </si>
  <si>
    <t>L-272 GÜZELÇİFTLİK  KÖK 35-14-L00272_DÜZCE-TURGUT L05_89207538</t>
  </si>
  <si>
    <t>19.03.2023 18:22:17</t>
  </si>
  <si>
    <t>19.03.2023 18:40:47</t>
  </si>
  <si>
    <t>DM06/TR-01 45-73-M00053_TR-50-54-55 M05_67583548</t>
  </si>
  <si>
    <t>19.03.2023 18:30:15</t>
  </si>
  <si>
    <t>19.03.2023 22:26:44</t>
  </si>
  <si>
    <t>19.03.2023 18:30:06</t>
  </si>
  <si>
    <t>19.03.2023 20:19:48</t>
  </si>
  <si>
    <t>ÇATAK TR-7 35-31-L00177_35-31-L00177_2364348</t>
  </si>
  <si>
    <t>19.03.2023 21:21:18</t>
  </si>
  <si>
    <t>19.03.2023 18:49:56</t>
  </si>
  <si>
    <t>19.03.2023 20:08:46</t>
  </si>
  <si>
    <t>TAYTAN OFİS KÖK 45-78-M00314_HatBaşıAyırıcı_89696999 M06_89696999</t>
  </si>
  <si>
    <t>19.03.2023 19:06:06</t>
  </si>
  <si>
    <t>19.03.2023 19:27:25</t>
  </si>
  <si>
    <t>DM-16/02-C 45-71-M00606_45-71-M00606_2362162</t>
  </si>
  <si>
    <t>19.03.2023 19:15:03</t>
  </si>
  <si>
    <t>19.03.2023 19:44:57</t>
  </si>
  <si>
    <t>TR-99 35-15-L00099_950381024_950381024</t>
  </si>
  <si>
    <t>19.03.2023 19:18:09</t>
  </si>
  <si>
    <t>19.03.2023 20:15:48</t>
  </si>
  <si>
    <t>19.03.2023 19:02:28</t>
  </si>
  <si>
    <t>19.03.2023 23:24:51</t>
  </si>
  <si>
    <t>19.03.2023 19:22:07</t>
  </si>
  <si>
    <t>19.03.2023 19:30:10</t>
  </si>
  <si>
    <t>TR-302 35-19-M00302_A _73300773</t>
  </si>
  <si>
    <t>19.03.2023 19:31:18</t>
  </si>
  <si>
    <t>19.03.2023 22:51:11</t>
  </si>
  <si>
    <t>19.03.2023 19:23:02</t>
  </si>
  <si>
    <t>19.03.2023 21:07:56</t>
  </si>
  <si>
    <t>M-2674 35-01-M02674_911318606_911318606</t>
  </si>
  <si>
    <t>19.03.2023 19:46:26</t>
  </si>
  <si>
    <t>20.03.2023 01:58:33</t>
  </si>
  <si>
    <t>BIÇAKÇI OVACIK TR-5 35-15-L00084_C_56362281_56362281</t>
  </si>
  <si>
    <t>19.03.2023 19:53:08</t>
  </si>
  <si>
    <t>19.03.2023 22:14:23</t>
  </si>
  <si>
    <t>AKÇAŞEHİR TR-2 35-29-L00172_35-29-L00172_2371402</t>
  </si>
  <si>
    <t>19.03.2023 20:08:10</t>
  </si>
  <si>
    <t>19.03.2023 20:53:50</t>
  </si>
  <si>
    <t>KARABURUN TR-7 35-21-L00033_D_56357084_56357084</t>
  </si>
  <si>
    <t>19.03.2023 20:50:39</t>
  </si>
  <si>
    <t>19.03.2023 22:06:15</t>
  </si>
  <si>
    <t>DOĞANKAYA TR-1 45-72-L00187_C_56389526_56389526</t>
  </si>
  <si>
    <t>19.03.2023 20:59:18</t>
  </si>
  <si>
    <t>19.03.2023 23:40:10</t>
  </si>
  <si>
    <t>KİPA DM 35-26-M00283_HAVAI HAT DM-4 M03_2122331</t>
  </si>
  <si>
    <t>19.03.2023 21:01:03</t>
  </si>
  <si>
    <t>19.03.2023 21:26:16</t>
  </si>
  <si>
    <t>TR-70 KADİR ÇAKIR GRB. 35-15-L00070_DIREK TIPI TRAFO HUCRESI H01_2046144</t>
  </si>
  <si>
    <t>19.03.2023 21:27:26</t>
  </si>
  <si>
    <t>20.03.2023 01:05:26</t>
  </si>
  <si>
    <t>K-463 35-01-K00463_B_56355144_56355144</t>
  </si>
  <si>
    <t>19.03.2023 21:31:55</t>
  </si>
  <si>
    <t>20.03.2023 00:33:18</t>
  </si>
  <si>
    <t>YELKİ TR-22 35-10-L00022_965805339_965805339</t>
  </si>
  <si>
    <t>19.03.2023 22:08:43</t>
  </si>
  <si>
    <t>19.03.2023 23:38:40</t>
  </si>
  <si>
    <t>DM-01/3F(TR-1/48) 45-71-M00055_953201811_953201811</t>
  </si>
  <si>
    <t>19.03.2023 22:10:07</t>
  </si>
  <si>
    <t>20.03.2023 01:26:47</t>
  </si>
  <si>
    <t>ARSLANLAR TM 35-26-A00004_KÖYLER-2 L43_2057979</t>
  </si>
  <si>
    <t>19.03.2023 22:14:07</t>
  </si>
  <si>
    <t>19.03.2023 22:21:00</t>
  </si>
  <si>
    <t>DM-2/33 (VALİ PARKI) 45-71-M00533_A_56404341_56404341</t>
  </si>
  <si>
    <t>19.03.2023 22:10:01</t>
  </si>
  <si>
    <t>20.03.2023 00:47:17</t>
  </si>
  <si>
    <t>KINIK TR-14 KÖK 35-24-L00014_TR-15 L06_2327985</t>
  </si>
  <si>
    <t>19.03.2023 22:30:04</t>
  </si>
  <si>
    <t>19.03.2023 22:49:31</t>
  </si>
  <si>
    <t>M-2115 35-03-M02115_965841820_965841820</t>
  </si>
  <si>
    <t>19.03.2023 23:20:28</t>
  </si>
  <si>
    <t>20.03.2023 01:30:25</t>
  </si>
  <si>
    <t>KESİKKÖY DM 35-28-M00309_HatBaşıAyırıcı_90912545 M14_90912545</t>
  </si>
  <si>
    <t>19.03.2023 18:06:05</t>
  </si>
  <si>
    <t>19.03.2023 20:35:58</t>
  </si>
  <si>
    <t>GÖRDES TR-1 45-75-M00001_GÖRDES TR-6 M04_61374395</t>
  </si>
  <si>
    <t>20.03.2023 01:11:00</t>
  </si>
  <si>
    <t>20.03.2023 01:21:00</t>
  </si>
  <si>
    <t>L-237 35-14-L00237_DIREK TIPI TRAFO HUCRESI H01_2095789</t>
  </si>
  <si>
    <t>20.03.2023 01:05:39</t>
  </si>
  <si>
    <t>20.03.2023 01:26:46</t>
  </si>
  <si>
    <t>KARAKOVA KÖK 35-15-L01205_SEYREKLİ M01_85269012</t>
  </si>
  <si>
    <t>20.03.2023 01:58:45</t>
  </si>
  <si>
    <t>K-294 35-04-K00294_K K294K1_5827672</t>
  </si>
  <si>
    <t>20.03.2023 01:15:24</t>
  </si>
  <si>
    <t>20.03.2023 03:56:20</t>
  </si>
  <si>
    <t>AKGEDİK TR-1 45-71-M01047_A_56395255_56395255</t>
  </si>
  <si>
    <t>20.03.2023 01:23:21</t>
  </si>
  <si>
    <t>20.03.2023 02:37:53</t>
  </si>
  <si>
    <t>GÖZTEPE İM 35-01-A00004_TR-3 34.5 M13_2304018</t>
  </si>
  <si>
    <t>20.03.2023 02:03:12</t>
  </si>
  <si>
    <t>20.03.2023 02:16:13</t>
  </si>
  <si>
    <t>L-455 35-18-L00455_8634235_56372192_56372192</t>
  </si>
  <si>
    <t>20.03.2023 02:23:12</t>
  </si>
  <si>
    <t>20.03.2023 03:51:07</t>
  </si>
  <si>
    <t>SAĞANCI İM 35-16-A00003_SÜLEYMANLI L05_2072980</t>
  </si>
  <si>
    <t>20.03.2023 03:11:54</t>
  </si>
  <si>
    <t>20.03.2023 04:38:02</t>
  </si>
  <si>
    <t>BOĞAZİÇİ İM 35-01-A00001_TR-2 K09_2043027</t>
  </si>
  <si>
    <t>20.03.2023 03:15:00</t>
  </si>
  <si>
    <t>20.03.2023 03:27:00</t>
  </si>
  <si>
    <t>K-3834 35-01-K03834_ST E6_5910858</t>
  </si>
  <si>
    <t>20.03.2023 05:26:52</t>
  </si>
  <si>
    <t>20.03.2023 08:58:07</t>
  </si>
  <si>
    <t>M-1054 35-02-M01054_35-02-M01054_2363717</t>
  </si>
  <si>
    <t>20.03.2023 06:17:39</t>
  </si>
  <si>
    <t>20.03.2023 14:59:43</t>
  </si>
  <si>
    <t>KAVAKLIDERE TR-12 45-73-M00145_TR-13 M02_2093005</t>
  </si>
  <si>
    <t>20.03.2023 07:24:19</t>
  </si>
  <si>
    <t>20.03.2023 08:15:02</t>
  </si>
  <si>
    <t>AHMETLİ İM 45-84-A00001_DERBENT GİRİŞ M05_88391864</t>
  </si>
  <si>
    <t>20.03.2023 07:06:49</t>
  </si>
  <si>
    <t>20.03.2023 07:52:28</t>
  </si>
  <si>
    <t>M-1439 35-01-M01439_A_56358145_56358145</t>
  </si>
  <si>
    <t>20.03.2023 07:46:26</t>
  </si>
  <si>
    <t>20.03.2023 09:41:46</t>
  </si>
  <si>
    <t>M-1335 KAYADİBİ KÖK 35-02-M01335_M-1157 KARAÇAM M05_2053136</t>
  </si>
  <si>
    <t>20.03.2023 08:14:11</t>
  </si>
  <si>
    <t>20.03.2023 09:12:26</t>
  </si>
  <si>
    <t>20.03.2023 08:09:53</t>
  </si>
  <si>
    <t>20.03.2023 10:48:54</t>
  </si>
  <si>
    <t>TR-51 35-15-M00051_950350715_950350715</t>
  </si>
  <si>
    <t>20.03.2023 08:17:39</t>
  </si>
  <si>
    <t>20.03.2023 09:07:20</t>
  </si>
  <si>
    <t>ÜÇYOL KÖK 45-82-M00128_UZUNAHIRLI-MENTEŞE M04_2090479</t>
  </si>
  <si>
    <t>20.03.2023 08:21:24</t>
  </si>
  <si>
    <t>20.03.2023 08:51:32</t>
  </si>
  <si>
    <t>L-215 35-18-L00215_950451551_950451551</t>
  </si>
  <si>
    <t>20.03.2023 08:35:32</t>
  </si>
  <si>
    <t>20.03.2023 09:58:34</t>
  </si>
  <si>
    <t>KARACAALİ TR-2 45-79-M00484_DIREK TIPI TRAFO HUCRESI H01_2055380</t>
  </si>
  <si>
    <t>20.03.2023 08:42:40</t>
  </si>
  <si>
    <t>20.03.2023 11:10:26</t>
  </si>
  <si>
    <t>20.03.2023 08:42:37</t>
  </si>
  <si>
    <t>20.03.2023 11:29:45</t>
  </si>
  <si>
    <t>20.03.2023 08:47:06</t>
  </si>
  <si>
    <t>20.03.2023 09:54:54</t>
  </si>
  <si>
    <t>20.03.2023 09:00:07</t>
  </si>
  <si>
    <t>20.03.2023 19:42:00</t>
  </si>
  <si>
    <t>L-327 DELPHİ DOKTORLAR SİTESİ 35-18-L00327_10446084_56357951_56357951</t>
  </si>
  <si>
    <t>20.03.2023 08:59:32</t>
  </si>
  <si>
    <t>20.03.2023 10:23:24</t>
  </si>
  <si>
    <t>K-1487 35-03-K01487_C_56373242_56373242</t>
  </si>
  <si>
    <t>20.03.2023 09:00:59</t>
  </si>
  <si>
    <t>20.03.2023 12:02:38</t>
  </si>
  <si>
    <t>20.03.2023 09:01:25</t>
  </si>
  <si>
    <t>20.03.2023 15:58:32</t>
  </si>
  <si>
    <t>20.03.2023 08:59:25</t>
  </si>
  <si>
    <t>20.03.2023 10:04:59</t>
  </si>
  <si>
    <t>KAPAKLI DM 45-72-M00309_KEMİKLİDERE M10_2099432</t>
  </si>
  <si>
    <t>20.03.2023 09:04:05</t>
  </si>
  <si>
    <t>20.03.2023 09:14:08</t>
  </si>
  <si>
    <t>K-4027 35-01-K04027_35-01-K04027_2360449</t>
  </si>
  <si>
    <t>20.03.2023 09:06:36</t>
  </si>
  <si>
    <t>20.03.2023 13:02:22</t>
  </si>
  <si>
    <t>TR-2/3 45-83-L00003_TR-2/4 L01_72148300</t>
  </si>
  <si>
    <t>20.03.2023 09:06:11</t>
  </si>
  <si>
    <t>20.03.2023 14:30:32</t>
  </si>
  <si>
    <t>L-455 35-18-L00455_6196901_56372190_56372190</t>
  </si>
  <si>
    <t>20.03.2023 09:03:37</t>
  </si>
  <si>
    <t>20.03.2023 10:48:00</t>
  </si>
  <si>
    <t>GÖRDES DM 45-75-M00050_GÜNEŞLİ M13_2322183</t>
  </si>
  <si>
    <t>20.03.2023 09:06:47</t>
  </si>
  <si>
    <t>20.03.2023 17:32:30</t>
  </si>
  <si>
    <t>TR-2/124 45-83-M00667_950190574_950190574</t>
  </si>
  <si>
    <t>20.03.2023 08:58:45</t>
  </si>
  <si>
    <t>20.03.2023 13:02:26</t>
  </si>
  <si>
    <t>GÖRDES DM 45-75-M00050_KAŞIKÇI M11_2083719</t>
  </si>
  <si>
    <t>20.03.2023 09:09:21</t>
  </si>
  <si>
    <t>20.03.2023 18:48:00</t>
  </si>
  <si>
    <t>M-254 35-09-M00254_912776855_912776855</t>
  </si>
  <si>
    <t>20.03.2023 09:04:56</t>
  </si>
  <si>
    <t>20.03.2023 10:47:59</t>
  </si>
  <si>
    <t>TR-87 35-17-M00087_35-17-M00087_66250434</t>
  </si>
  <si>
    <t>20.03.2023 08:59:18</t>
  </si>
  <si>
    <t>20.03.2023 15:57:43</t>
  </si>
  <si>
    <t>20.03.2023 09:10:25</t>
  </si>
  <si>
    <t>20.03.2023 16:05:38</t>
  </si>
  <si>
    <t>20.03.2023 08:53:35</t>
  </si>
  <si>
    <t>20.03.2023 15:40:37</t>
  </si>
  <si>
    <t>GÖRDES DM 45-75-M00050_KÜREKÇİ M09_2083715</t>
  </si>
  <si>
    <t>20.03.2023 09:12:08</t>
  </si>
  <si>
    <t>20.03.2023 18:51:00</t>
  </si>
  <si>
    <t>SELÇUK İM/DM 35-13-A00004_ŞİRİNCE L04_65986070</t>
  </si>
  <si>
    <t>20.03.2023 09:11:15</t>
  </si>
  <si>
    <t>20.03.2023 15:57:05</t>
  </si>
  <si>
    <t>CEVİZLİ GARAJ TR-2 35-16-M00132_C_90945808_90945808</t>
  </si>
  <si>
    <t>20.03.2023 09:00:50</t>
  </si>
  <si>
    <t>20.03.2023 16:56:24</t>
  </si>
  <si>
    <t>MENEMEN DM-7/16 35-28-L00089_DAĞITIM TRAFO MENEMEN DM-7/16 L03_66687340</t>
  </si>
  <si>
    <t>20.03.2023 09:11:55</t>
  </si>
  <si>
    <t>20.03.2023 15:27:22</t>
  </si>
  <si>
    <t>TOKİ TR-3 35-29-M00134_35-29-M00134_66294113</t>
  </si>
  <si>
    <t>20.03.2023 08:59:40</t>
  </si>
  <si>
    <t>20.03.2023 12:08:29</t>
  </si>
  <si>
    <t>TR-35/A 45-78-L00715_953251248_953251248</t>
  </si>
  <si>
    <t>20.03.2023 09:00:12</t>
  </si>
  <si>
    <t>20.03.2023 09:49:59</t>
  </si>
  <si>
    <t>K-1229 35-01-K01229_35-01-K01229_2355499</t>
  </si>
  <si>
    <t>20.03.2023 09:20:35</t>
  </si>
  <si>
    <t>20.03.2023 11:57:16</t>
  </si>
  <si>
    <t>K-2519 35-02-K02519_913223120_913223120</t>
  </si>
  <si>
    <t>20.03.2023 09:26:02</t>
  </si>
  <si>
    <t>20.03.2023 15:00:43</t>
  </si>
  <si>
    <t>SOMA TR-2 45-82-M00002_45-82-M00002_2348441</t>
  </si>
  <si>
    <t>20.03.2023 09:27:11</t>
  </si>
  <si>
    <t>20.03.2023 16:26:03</t>
  </si>
  <si>
    <t>20.03.2023 09:33:14</t>
  </si>
  <si>
    <t>20.03.2023 13:54:31</t>
  </si>
  <si>
    <t>20.03.2023 09:33:43</t>
  </si>
  <si>
    <t>20.03.2023 16:11:10</t>
  </si>
  <si>
    <t>K-3730 35-02-K03730_35-02-K03730_2359618</t>
  </si>
  <si>
    <t>20.03.2023 09:37:11</t>
  </si>
  <si>
    <t>20.03.2023 10:38:39</t>
  </si>
  <si>
    <t>TR-28 35-19-L00028_35-19-L00028_2350365</t>
  </si>
  <si>
    <t>20.03.2023 09:38:09</t>
  </si>
  <si>
    <t>20.03.2023 10:35:19</t>
  </si>
  <si>
    <t>KADIDAĞ TARIMSAL SULAMA TR-2 45-72-L00139_45-72-L00139_2360772</t>
  </si>
  <si>
    <t>20.03.2023 09:42:23</t>
  </si>
  <si>
    <t>20.03.2023 14:22:09</t>
  </si>
  <si>
    <t>20.03.2023 09:29:36</t>
  </si>
  <si>
    <t>20.03.2023 17:06:01</t>
  </si>
  <si>
    <t>MEDAR TR-10 45-72-L00292_DIREK TIPI TRAFO HUCRESI H01_2110931</t>
  </si>
  <si>
    <t>20.03.2023 09:43:31</t>
  </si>
  <si>
    <t>20.03.2023 11:27:14</t>
  </si>
  <si>
    <t>K-575 35-01-K00575_95002482083_95002482083</t>
  </si>
  <si>
    <t>20.03.2023 09:50:21</t>
  </si>
  <si>
    <t>20.03.2023 10:22:05</t>
  </si>
  <si>
    <t>20.03.2023 09:53:28</t>
  </si>
  <si>
    <t>20.03.2023 12:59:10</t>
  </si>
  <si>
    <t>20.03.2023 09:22:13</t>
  </si>
  <si>
    <t>20.03.2023 16:51:41</t>
  </si>
  <si>
    <t>K-2732 35-04-K02732_35-04-K02732_2373917</t>
  </si>
  <si>
    <t>20.03.2023 08:53:44</t>
  </si>
  <si>
    <t>20.03.2023 12:25:31</t>
  </si>
  <si>
    <t>MURADİYE DM-9/2 KÖK 45-71-M00676_VESTON HAVAİ HAT M02_2078542</t>
  </si>
  <si>
    <t>20.03.2023 10:03:19</t>
  </si>
  <si>
    <t>20.03.2023 12:21:47</t>
  </si>
  <si>
    <t>YAKACIK TR-2 35-20-L00233_B_91387793_91387793</t>
  </si>
  <si>
    <t>20.03.2023 10:04:39</t>
  </si>
  <si>
    <t>20.03.2023 12:02:11</t>
  </si>
  <si>
    <t>TOKİ TR-2 35-29-M00133_35-29-M00133_89206754</t>
  </si>
  <si>
    <t>20.03.2023 10:02:58</t>
  </si>
  <si>
    <t>20.03.2023 11:59:50</t>
  </si>
  <si>
    <t>K-2967 35-02-K02967_99583164_99583164</t>
  </si>
  <si>
    <t>20.03.2023 10:02:59</t>
  </si>
  <si>
    <t>20.03.2023 11:56:26</t>
  </si>
  <si>
    <t>ÇAYLI TR-13 35-15-L00198_C_56373024_56373024</t>
  </si>
  <si>
    <t>20.03.2023 10:09:26</t>
  </si>
  <si>
    <t>20.03.2023 10:49:08</t>
  </si>
  <si>
    <t>KİRELİ TR-3 35-29-L00460_C_56361097_56361097</t>
  </si>
  <si>
    <t>20.03.2023 10:10:58</t>
  </si>
  <si>
    <t>20.03.2023 12:12:10</t>
  </si>
  <si>
    <t>K-1026 35-02-K01026_35-02-K01026_2372437</t>
  </si>
  <si>
    <t>20.03.2023 10:07:08</t>
  </si>
  <si>
    <t>20.03.2023 14:13:25</t>
  </si>
  <si>
    <t>20.03.2023 10:13:20</t>
  </si>
  <si>
    <t>20.03.2023 11:26:04</t>
  </si>
  <si>
    <t>HELVACI DM-2 35-17-M00359_HELVACI M04_66476669</t>
  </si>
  <si>
    <t>20.03.2023 10:06:24</t>
  </si>
  <si>
    <t>20.03.2023 13:07:25</t>
  </si>
  <si>
    <t>AKÇAALAN YEDİEVLER TR-4 35-22-M00842_95002495765_95002495765</t>
  </si>
  <si>
    <t>20.03.2023 10:16:09</t>
  </si>
  <si>
    <t>20.03.2023 14:35:52</t>
  </si>
  <si>
    <t>K-575 35-01-K00575_35-01-K00575_42445274</t>
  </si>
  <si>
    <t>20.03.2023 10:31:02</t>
  </si>
  <si>
    <t>TR-57 35-17-M00057_950307191_950307191</t>
  </si>
  <si>
    <t>20.03.2023 10:16:42</t>
  </si>
  <si>
    <t>20.03.2023 14:04:45</t>
  </si>
  <si>
    <t>PANCAR KÖK 35-26-M00891_PANCAR ŞEHİR M01_2123362</t>
  </si>
  <si>
    <t>20.03.2023 10:25:59</t>
  </si>
  <si>
    <t>20.03.2023 11:32:42</t>
  </si>
  <si>
    <t>ALİBEYLİ TR-1 35-16-M00148_953322801_953322801</t>
  </si>
  <si>
    <t>20.03.2023 10:19:34</t>
  </si>
  <si>
    <t>20.03.2023 14:12:48</t>
  </si>
  <si>
    <t>L-69 GÜLBİYE NAZMİ TETİK ÖZEL 35-18-L00069Ö_ L03_2324448</t>
  </si>
  <si>
    <t>20.03.2023 10:21:27</t>
  </si>
  <si>
    <t>20.03.2023 14:59:38</t>
  </si>
  <si>
    <t>AŞAĞI ÇOBAN İSA TR-15 45-71-M00574_45-71-M00574_2355121</t>
  </si>
  <si>
    <t>20.03.2023 09:49:32</t>
  </si>
  <si>
    <t>20.03.2023 17:15:11</t>
  </si>
  <si>
    <t>DM-3/TR-18 35-22-M00077_95001222271_95001222271</t>
  </si>
  <si>
    <t>20.03.2023 10:29:41</t>
  </si>
  <si>
    <t>20.03.2023 11:36:26</t>
  </si>
  <si>
    <t>DİNDARLI KÖK TR-3 KAKLIK 45-79-M00395_HatBaşıAyırıcı_53132909 M06_53132909</t>
  </si>
  <si>
    <t>20.03.2023 10:32:19</t>
  </si>
  <si>
    <t>20.03.2023 10:56:00</t>
  </si>
  <si>
    <t>20.03.2023 10:27:56</t>
  </si>
  <si>
    <t>20.03.2023 14:43:43</t>
  </si>
  <si>
    <t>SULUDERE TR-14 35-31-L00393_47981583_56399899_56399899</t>
  </si>
  <si>
    <t>20.03.2023 10:28:14</t>
  </si>
  <si>
    <t>20.03.2023 17:07:20</t>
  </si>
  <si>
    <t>20.03.2023 10:33:09</t>
  </si>
  <si>
    <t>20.03.2023 11:14:42</t>
  </si>
  <si>
    <t>K-4576 35-07-K04576__79892020_79892020</t>
  </si>
  <si>
    <t>20.03.2023 10:37:41</t>
  </si>
  <si>
    <t>20.03.2023 12:00:29</t>
  </si>
  <si>
    <t>DURASILLI TR-4 45-78-M01146_49274652_56391722_56391722</t>
  </si>
  <si>
    <t>20.03.2023 10:35:22</t>
  </si>
  <si>
    <t>20.03.2023 12:09:37</t>
  </si>
  <si>
    <t>FOÇA TR-4 35-23-L00004_42134325_56398923_56398923</t>
  </si>
  <si>
    <t>20.03.2023 10:44:33</t>
  </si>
  <si>
    <t>20.03.2023 12:02:24</t>
  </si>
  <si>
    <t>M-1520 35-03-M01520_910611408_910611408</t>
  </si>
  <si>
    <t>20.03.2023 10:46:17</t>
  </si>
  <si>
    <t>20.03.2023 17:29:56</t>
  </si>
  <si>
    <t>ÇAYLI TR-13 35-15-L00198_35-15-L00198_2365420</t>
  </si>
  <si>
    <t>20.03.2023 11:57:57</t>
  </si>
  <si>
    <t>HALIKÖY OVACIK MAH. TR-4 35-32-L00125_C_91002676_91002676</t>
  </si>
  <si>
    <t>20.03.2023 10:50:07</t>
  </si>
  <si>
    <t>20.03.2023 12:22:44</t>
  </si>
  <si>
    <t>20.03.2023 10:47:05</t>
  </si>
  <si>
    <t>20.03.2023 11:59:42</t>
  </si>
  <si>
    <t>DURMUŞ DURMUŞ ÖZEL TR 45-78-M00252Ö_49237079_56389578_56389578</t>
  </si>
  <si>
    <t>20.03.2023 10:58:47</t>
  </si>
  <si>
    <t>20.03.2023 13:23:49</t>
  </si>
  <si>
    <t>K-3419 35-08-K03419_97677914_97677914</t>
  </si>
  <si>
    <t>20.03.2023 10:59:59</t>
  </si>
  <si>
    <t>20.03.2023 13:51:00</t>
  </si>
  <si>
    <t>DM-3/25 (MUTLU MAH. MUHTARLIK) 45-71-M00076_953207383_953207383</t>
  </si>
  <si>
    <t>20.03.2023 11:04:01</t>
  </si>
  <si>
    <t>20.03.2023 15:43:27</t>
  </si>
  <si>
    <t>M-1015 35-03-M01015_35-03-M01015_41926523</t>
  </si>
  <si>
    <t>20.03.2023 11:34:19</t>
  </si>
  <si>
    <t>20.03.2023 11:49:52</t>
  </si>
  <si>
    <t>YAKACIK TR-2 35-20-L00233_C_91387788_91387788</t>
  </si>
  <si>
    <t>20.03.2023 11:31:51</t>
  </si>
  <si>
    <t>20.03.2023 12:30:40</t>
  </si>
  <si>
    <t>ÖREN TOPRAK SULAMA TR-9 35-27-M01096_95002371172_95002371172</t>
  </si>
  <si>
    <t>20.03.2023 11:36:21</t>
  </si>
  <si>
    <t>20.03.2023 13:33:56</t>
  </si>
  <si>
    <t>SELENDİ TR-20 45-81-M00020_A_56386525_56386525</t>
  </si>
  <si>
    <t>20.03.2023 11:40:43</t>
  </si>
  <si>
    <t>20.03.2023 13:56:44</t>
  </si>
  <si>
    <t>20.03.2023 11:46:43</t>
  </si>
  <si>
    <t>20.03.2023 12:41:55</t>
  </si>
  <si>
    <t>K-1543 35-02-K01543_99838445_99838445</t>
  </si>
  <si>
    <t>20.03.2023 11:47:06</t>
  </si>
  <si>
    <t>20.03.2023 17:08:38</t>
  </si>
  <si>
    <t>ÖMER ÖZGÜR SULAMA GRUBU 35-29-M00365_DIREK TIPI TRAFO HUCRESI H01_2101791</t>
  </si>
  <si>
    <t>20.03.2023 12:00:54</t>
  </si>
  <si>
    <t>20.03.2023 13:14:23</t>
  </si>
  <si>
    <t>20.03.2023 12:03:37</t>
  </si>
  <si>
    <t>20.03.2023 15:23:08</t>
  </si>
  <si>
    <t>PAYAMLI M-19 35-25-M00172_956653200_956653200</t>
  </si>
  <si>
    <t>20.03.2023 12:14:46</t>
  </si>
  <si>
    <t>20.03.2023 19:55:57</t>
  </si>
  <si>
    <t>YILMAZ DİRİK GRB. 35-20-M00025_35-20-M00025_2349272</t>
  </si>
  <si>
    <t>20.03.2023 12:18:25</t>
  </si>
  <si>
    <t>20.03.2023 17:51:26</t>
  </si>
  <si>
    <t>L-376 PAZARYERİ 35-18-L00376_950449042_950449042</t>
  </si>
  <si>
    <t>20.03.2023 12:21:20</t>
  </si>
  <si>
    <t>20.03.2023 19:38:22</t>
  </si>
  <si>
    <t>K-4035 35-01-K04035_910931259_910931259</t>
  </si>
  <si>
    <t>20.03.2023 12:25:39</t>
  </si>
  <si>
    <t>20.03.2023 13:55:58</t>
  </si>
  <si>
    <t>K-3018 35-04-K03018_914673959_914673959</t>
  </si>
  <si>
    <t>20.03.2023 12:03:54</t>
  </si>
  <si>
    <t>20.03.2023 16:01:06</t>
  </si>
  <si>
    <t>TR-140 35-19-L00140_35-19-L00140_2350427</t>
  </si>
  <si>
    <t>20.03.2023 12:36:09</t>
  </si>
  <si>
    <t>20.03.2023 13:12:15</t>
  </si>
  <si>
    <t>TR-12 35-31-L00012_B_90987834_90987834</t>
  </si>
  <si>
    <t>20.03.2023 12:37:08</t>
  </si>
  <si>
    <t>20.03.2023 13:25:43</t>
  </si>
  <si>
    <t>DM01-TR06 35-27-M00006_E E04b_66372093</t>
  </si>
  <si>
    <t>20.03.2023 11:44:08</t>
  </si>
  <si>
    <t>20.03.2023 15:02:02</t>
  </si>
  <si>
    <t>L-455 35-18-L00455_7044029_56372189_56372189</t>
  </si>
  <si>
    <t>20.03.2023 12:58:10</t>
  </si>
  <si>
    <t>20.03.2023 14:59:22</t>
  </si>
  <si>
    <t>TR-113 ZEYTİNALANI 35-19-L00113_957974521_957974521</t>
  </si>
  <si>
    <t>20.03.2023 13:09:52</t>
  </si>
  <si>
    <t>20.03.2023 18:07:39</t>
  </si>
  <si>
    <t>K-3427 35-10-K03427_35-10-K03427_47780953</t>
  </si>
  <si>
    <t>20.03.2023 13:09:13</t>
  </si>
  <si>
    <t>20.03.2023 13:37:18</t>
  </si>
  <si>
    <t>20.03.2023 14:16:36</t>
  </si>
  <si>
    <t>YENİFOÇA TR-24 35-23-M00024_950425532_950425532</t>
  </si>
  <si>
    <t>20.03.2023 13:17:01</t>
  </si>
  <si>
    <t>20.03.2023 14:44:36</t>
  </si>
  <si>
    <t>KURUCUOVA TR-3 35-15-L00254_B_56361754_56361754</t>
  </si>
  <si>
    <t>20.03.2023 13:21:44</t>
  </si>
  <si>
    <t>20.03.2023 15:33:17</t>
  </si>
  <si>
    <t>GÜMÜLCELİ KÖK 45-80-M00057_GÜMÜLCELİ TR-2/TR-3/TR-4 M02_72197425</t>
  </si>
  <si>
    <t>20.03.2023 13:31:29</t>
  </si>
  <si>
    <t>20.03.2023 13:51:07</t>
  </si>
  <si>
    <t>SAYARLAR TR-1 45-76-M00151_955252382_955252382</t>
  </si>
  <si>
    <t>20.03.2023 13:31:12</t>
  </si>
  <si>
    <t>20.03.2023 14:48:05</t>
  </si>
  <si>
    <t>TR-248 (DM-3/20) 35-19-M00020_956662440_956662440</t>
  </si>
  <si>
    <t>20.03.2023 13:31:15</t>
  </si>
  <si>
    <t>20.03.2023 17:44:28</t>
  </si>
  <si>
    <t>20.03.2023 13:35:11</t>
  </si>
  <si>
    <t>20.03.2023 21:35:06</t>
  </si>
  <si>
    <t>K-526 35-02-K00526_910274122_910274122</t>
  </si>
  <si>
    <t>20.03.2023 13:35:46</t>
  </si>
  <si>
    <t>20.03.2023 18:42:48</t>
  </si>
  <si>
    <t>K-4133 35-04-K04133_35-04-K04133_2356542</t>
  </si>
  <si>
    <t>20.03.2023 13:34:29</t>
  </si>
  <si>
    <t>20.03.2023 13:54:18</t>
  </si>
  <si>
    <t>20.03.2023 13:44:23</t>
  </si>
  <si>
    <t>20.03.2023 14:37:19</t>
  </si>
  <si>
    <t>L-306 35-18-L00306_950446686_950446686</t>
  </si>
  <si>
    <t>20.03.2023 13:50:17</t>
  </si>
  <si>
    <t>20.03.2023 19:07:33</t>
  </si>
  <si>
    <t>L-10 MEZARLIK YANI 35-14-L00010_50025163_56354713_56354713</t>
  </si>
  <si>
    <t>20.03.2023 13:55:06</t>
  </si>
  <si>
    <t>20.03.2023 14:34:18</t>
  </si>
  <si>
    <t>EMİRALEM TR-11 35-28-M00236_B_56353498_56353498</t>
  </si>
  <si>
    <t>20.03.2023 14:04:37</t>
  </si>
  <si>
    <t>20.03.2023 14:52:59</t>
  </si>
  <si>
    <t>MUSACALI TR-2 45-83-M00403_ H_83787745</t>
  </si>
  <si>
    <t>20.03.2023 14:12:33</t>
  </si>
  <si>
    <t>20.03.2023 18:04:00</t>
  </si>
  <si>
    <t>20.03.2023 13:57:35</t>
  </si>
  <si>
    <t>20.03.2023 14:43:22</t>
  </si>
  <si>
    <t>L-306 35-18-L00306_950446780_950446780</t>
  </si>
  <si>
    <t>20.03.2023 14:17:05</t>
  </si>
  <si>
    <t>20.03.2023 17:46:16</t>
  </si>
  <si>
    <t>M-2425 35-04-M02425_35-04-M02425_75722637</t>
  </si>
  <si>
    <t>20.03.2023 14:12:57</t>
  </si>
  <si>
    <t>20.03.2023 14:54:53</t>
  </si>
  <si>
    <t>DM-2 35-28-M00700_953384938_953384938</t>
  </si>
  <si>
    <t>20.03.2023 14:16:28</t>
  </si>
  <si>
    <t>20.03.2023 17:01:48</t>
  </si>
  <si>
    <t>TR-121 45-78-L00121_C_91104641_91104641</t>
  </si>
  <si>
    <t>20.03.2023 14:21:03</t>
  </si>
  <si>
    <t>20.03.2023 15:06:42</t>
  </si>
  <si>
    <t>KARABAĞLAR TM 35-01-A00012_GÖZTEPE-2 M14_2054532</t>
  </si>
  <si>
    <t>20.03.2023 14:20:09</t>
  </si>
  <si>
    <t>20.03.2023 16:01:00</t>
  </si>
  <si>
    <t>PANCAR TR-2 35-26-M00893_95002483694_95002483694</t>
  </si>
  <si>
    <t>20.03.2023 14:24:55</t>
  </si>
  <si>
    <t>20.03.2023 17:46:46</t>
  </si>
  <si>
    <t>20.03.2023 16:02:19</t>
  </si>
  <si>
    <t>M-2177 35-01-M02177_M-1846 M02_42865931</t>
  </si>
  <si>
    <t>20.03.2023 16:36:50</t>
  </si>
  <si>
    <t>BEYDAĞ TR-8/A 35-32-L00137_DIREK TIPI TRAFO HUCRESI H01_2050793</t>
  </si>
  <si>
    <t>20.03.2023 14:47:34</t>
  </si>
  <si>
    <t>20.03.2023 15:16:47</t>
  </si>
  <si>
    <t>SOMA TR-2/1 45-82-M00082_B_56384454_56384454</t>
  </si>
  <si>
    <t>20.03.2023 14:45:21</t>
  </si>
  <si>
    <t>20.03.2023 15:19:40</t>
  </si>
  <si>
    <t>20.03.2023 14:40:29</t>
  </si>
  <si>
    <t>20.03.2023 15:28:18</t>
  </si>
  <si>
    <t>20.03.2023 14:52:37</t>
  </si>
  <si>
    <t>20.03.2023 17:34:54</t>
  </si>
  <si>
    <t>M-2486 DADAŞKENT TR-2 35-10-M02486_954851821_954851821</t>
  </si>
  <si>
    <t>20.03.2023 14:57:11</t>
  </si>
  <si>
    <t>20.03.2023 19:05:40</t>
  </si>
  <si>
    <t>SEFERİHİSAR İM 35-14-A00002_SEFERİHİSAR ŞEHİR-2 L04_72378352</t>
  </si>
  <si>
    <t>20.03.2023 14:26:00</t>
  </si>
  <si>
    <t>20.03.2023 20:09:53</t>
  </si>
  <si>
    <t>20.03.2023 15:37:00</t>
  </si>
  <si>
    <t>20.03.2023 17:23:00</t>
  </si>
  <si>
    <t>HACI HALİLLER DM 45-71-M00065_ŞENAY TARIM M06_72237422</t>
  </si>
  <si>
    <t>20.03.2023 15:13:10</t>
  </si>
  <si>
    <t>20.03.2023 20:19:03</t>
  </si>
  <si>
    <t>PİYALE TM 35-02-A00007_PİYALE-19 K25_2310582</t>
  </si>
  <si>
    <t>20.03.2023 15:18:33</t>
  </si>
  <si>
    <t>20.03.2023 16:27:34</t>
  </si>
  <si>
    <t>20.03.2023 15:21:18</t>
  </si>
  <si>
    <t>20.03.2023 15:23:17</t>
  </si>
  <si>
    <t>YUKARI AKTEPE PALAMUTÇUK MAH. TR-3 35-32-L00074_DIREK TIPI TRAFO HUCRESI H01_2044869</t>
  </si>
  <si>
    <t>20.03.2023 15:22:48</t>
  </si>
  <si>
    <t>20.03.2023 15:57:26</t>
  </si>
  <si>
    <t>YENİFOÇA TR-37 35-23-M00037_A_56376045_56376045</t>
  </si>
  <si>
    <t>20.03.2023 15:35:47</t>
  </si>
  <si>
    <t>20.03.2023 16:08:39</t>
  </si>
  <si>
    <t>ADİLOBA TR-3 45-80-M00158_45-80-M00158_2363801</t>
  </si>
  <si>
    <t>20.03.2023 15:43:53</t>
  </si>
  <si>
    <t>20.03.2023 16:37:25</t>
  </si>
  <si>
    <t>20.03.2023 15:53:08</t>
  </si>
  <si>
    <t>20.03.2023 18:48:54</t>
  </si>
  <si>
    <t>20.03.2023 16:00:32</t>
  </si>
  <si>
    <t>20.03.2023 18:18:45</t>
  </si>
  <si>
    <t>KINIK İM 35-24-A00001_HatBaşıAyırıcı_79434879 M09_79434879</t>
  </si>
  <si>
    <t>20.03.2023 16:05:22</t>
  </si>
  <si>
    <t>20.03.2023 17:09:35</t>
  </si>
  <si>
    <t>DM-4/TR-19 35-13-M00034_946423435_946423435</t>
  </si>
  <si>
    <t>20.03.2023 16:15:46</t>
  </si>
  <si>
    <t>20.03.2023 21:29:04</t>
  </si>
  <si>
    <t>K-1422 35-04-K01422_35-04-K01422_2369786</t>
  </si>
  <si>
    <t>20.03.2023 16:10:03</t>
  </si>
  <si>
    <t>20.03.2023 16:51:30</t>
  </si>
  <si>
    <t>DM-4/TR-4 35-13-L00444_946423013_946423013</t>
  </si>
  <si>
    <t>20.03.2023 16:14:25</t>
  </si>
  <si>
    <t>20.03.2023 18:46:45</t>
  </si>
  <si>
    <t>SELİMŞAHLAR TR-2 45-71-M00137_TOKİ M03_2320416</t>
  </si>
  <si>
    <t>20.03.2023 16:19:50</t>
  </si>
  <si>
    <t>20.03.2023 19:07:41</t>
  </si>
  <si>
    <t>K-1006 35-09-K01006_95000664219_95000664219</t>
  </si>
  <si>
    <t>20.03.2023 16:27:10</t>
  </si>
  <si>
    <t>20.03.2023 17:46:38</t>
  </si>
  <si>
    <t>DM-13/21 (HAKİ BABA) 45-71-M00339_A_56403720_56403720</t>
  </si>
  <si>
    <t>20.03.2023 16:31:49</t>
  </si>
  <si>
    <t>20.03.2023 18:28:05</t>
  </si>
  <si>
    <t>M-1394 35-01-M01394_M-1228 M02_65821737</t>
  </si>
  <si>
    <t>20.03.2023 17:01:13</t>
  </si>
  <si>
    <t>TR-7 35-17-M00007_950306771_950306771</t>
  </si>
  <si>
    <t>20.03.2023 16:35:28</t>
  </si>
  <si>
    <t>20.03.2023 17:44:14</t>
  </si>
  <si>
    <t>BAKLACI TR-2 45-73-M00525_945676216_945676216</t>
  </si>
  <si>
    <t>20.03.2023 16:42:55</t>
  </si>
  <si>
    <t>20.03.2023 17:50:10</t>
  </si>
  <si>
    <t>YENİ LİMAN TR-1 35-21-L00050_A_56406702_56406702</t>
  </si>
  <si>
    <t>20.03.2023 16:42:12</t>
  </si>
  <si>
    <t>20.03.2023 21:12:29</t>
  </si>
  <si>
    <t>20.03.2023 16:48:39</t>
  </si>
  <si>
    <t>20.03.2023 18:00:44</t>
  </si>
  <si>
    <t>BAKIR TR-5 45-76-M00064_45-76-M00064_2347134</t>
  </si>
  <si>
    <t>20.03.2023 16:50:44</t>
  </si>
  <si>
    <t>20.03.2023 17:09:32</t>
  </si>
  <si>
    <t>20.03.2023 17:04:02</t>
  </si>
  <si>
    <t>20.03.2023 17:31:48</t>
  </si>
  <si>
    <t>KARABURUN TR-56 35-21-L00217_966092915_966092915</t>
  </si>
  <si>
    <t>20.03.2023 17:23:59</t>
  </si>
  <si>
    <t>20.03.2023 18:24:54</t>
  </si>
  <si>
    <t>TAŞTEPE TR-2 35-29-L00396_35-29-L00396_2376502</t>
  </si>
  <si>
    <t>20.03.2023 17:31:19</t>
  </si>
  <si>
    <t>20.03.2023 18:11:00</t>
  </si>
  <si>
    <t>BEYLİKLİ TR-3 45-78-M00726_A_56391387_56391387</t>
  </si>
  <si>
    <t>20.03.2023 17:28:02</t>
  </si>
  <si>
    <t>20.03.2023 17:55:14</t>
  </si>
  <si>
    <t>20.03.2023 17:33:18</t>
  </si>
  <si>
    <t>20.03.2023 22:46:04</t>
  </si>
  <si>
    <t>ÇIRPI TR-1/1 35-20-M00001_8786957_56383277_56383277</t>
  </si>
  <si>
    <t>20.03.2023 17:37:33</t>
  </si>
  <si>
    <t>20.03.2023 18:07:47</t>
  </si>
  <si>
    <t>MENDERES DM-4/TR-1 35-22-M00004_C_56355221_56355221</t>
  </si>
  <si>
    <t>20.03.2023 17:51:03</t>
  </si>
  <si>
    <t>20.03.2023 18:16:23</t>
  </si>
  <si>
    <t>MUSABEY TR-1 35-28-M00348_953373983_953373983</t>
  </si>
  <si>
    <t>20.03.2023 17:41:34</t>
  </si>
  <si>
    <t>20.03.2023 18:43:46</t>
  </si>
  <si>
    <t>L-253 35-18-L00253_6207190_56363670_56363670</t>
  </si>
  <si>
    <t>20.03.2023 18:01:02</t>
  </si>
  <si>
    <t>20.03.2023 18:29:04</t>
  </si>
  <si>
    <t>20.03.2023 19:23:34</t>
  </si>
  <si>
    <t>GÖRECE M-353 35-22-M00353_GÖRECE M-352 M01_72142559</t>
  </si>
  <si>
    <t>20.03.2023 17:53:59</t>
  </si>
  <si>
    <t>20.03.2023 20:43:07</t>
  </si>
  <si>
    <t>ULUKENT DM-4/12 35-28-M00030_95001233619_95001233619</t>
  </si>
  <si>
    <t>20.03.2023 18:04:50</t>
  </si>
  <si>
    <t>20.03.2023 20:40:43</t>
  </si>
  <si>
    <t>DÜNDARLI TR-1 35-24-M00202_955222360_955222360</t>
  </si>
  <si>
    <t>20.03.2023 18:16:19</t>
  </si>
  <si>
    <t>20.03.2023 19:51:20</t>
  </si>
  <si>
    <t>20.03.2023 19:58:38</t>
  </si>
  <si>
    <t>TAYTAN OFİS KÖK 45-78-M00314_HatBaşıAyırıcı_53140391 M014_53140391</t>
  </si>
  <si>
    <t>20.03.2023 18:18:41</t>
  </si>
  <si>
    <t>20.03.2023 19:30:16</t>
  </si>
  <si>
    <t>TR-71 45-78-L00071_953257624_953257624</t>
  </si>
  <si>
    <t>20.03.2023 18:29:02</t>
  </si>
  <si>
    <t>20.03.2023 19:22:23</t>
  </si>
  <si>
    <t>GAZİEMİR GIS TM 35-08-A00006_HAVALİMANI-1 M08_2317308</t>
  </si>
  <si>
    <t>20.03.2023 18:35:18</t>
  </si>
  <si>
    <t>20.03.2023 18:48:23</t>
  </si>
  <si>
    <t>SIRIMLI AVCILAR TR 35-31-L00202_35-31-L00202_2365090</t>
  </si>
  <si>
    <t>20.03.2023 18:30:04</t>
  </si>
  <si>
    <t>20.03.2023 19:06:00</t>
  </si>
  <si>
    <t>CENKYERİ TR-1 45-82-M00131_CENKYERİ TR-4 M04_72194952</t>
  </si>
  <si>
    <t>20.03.2023 18:26:00</t>
  </si>
  <si>
    <t>20.03.2023 18:47:00</t>
  </si>
  <si>
    <t>L-90 RAINBOW DM 35-18-L00090_BELKENT SİTESİ (L-100) ÇELEBİ (L-101) L02_2096226</t>
  </si>
  <si>
    <t>20.03.2023 16:20:33</t>
  </si>
  <si>
    <t>20.03.2023 21:45:16</t>
  </si>
  <si>
    <t>DM-3/2 35-29-M00101_35-29-M00101_2358757</t>
  </si>
  <si>
    <t>20.03.2023 18:44:23</t>
  </si>
  <si>
    <t>20.03.2023 19:08:14</t>
  </si>
  <si>
    <t>20.03.2023 19:18:07</t>
  </si>
  <si>
    <t>ZEYTİNOVA TR-4 35-20-L00310_35-20-L00310_72379584</t>
  </si>
  <si>
    <t>20.03.2023 18:54:05</t>
  </si>
  <si>
    <t>20.03.2023 19:40:30</t>
  </si>
  <si>
    <t>SOĞANLI TR-1 45-73-M01034_945655359_945655359</t>
  </si>
  <si>
    <t>20.03.2023 18:42:12</t>
  </si>
  <si>
    <t>20.03.2023 19:17:28</t>
  </si>
  <si>
    <t>M-2486 DADAŞKENT TR-2 35-10-M02486_TRAFO M02_50112802</t>
  </si>
  <si>
    <t>20.03.2023 22:29:34</t>
  </si>
  <si>
    <t>M-1942 35-01-M01942_911402201_911402201</t>
  </si>
  <si>
    <t>20.03.2023 19:11:24</t>
  </si>
  <si>
    <t>20.03.2023 20:16:13</t>
  </si>
  <si>
    <t>TR-144 35-19-M00144_5856944_56376351_56376351</t>
  </si>
  <si>
    <t>20.03.2023 19:18:42</t>
  </si>
  <si>
    <t>20.03.2023 23:38:27</t>
  </si>
  <si>
    <t>DM-3/18 35-19-M00416_956671777_956671777</t>
  </si>
  <si>
    <t>20.03.2023 19:37:15</t>
  </si>
  <si>
    <t>20.03.2023 23:13:55</t>
  </si>
  <si>
    <t>YENİ LİMAN TR-1 35-21-L00050_953357628_953357628</t>
  </si>
  <si>
    <t>20.03.2023 19:48:56</t>
  </si>
  <si>
    <t>20.03.2023 20:19:35</t>
  </si>
  <si>
    <t>TİRE DM-2/22 35-29-L00736_35-29-L00736_82429204</t>
  </si>
  <si>
    <t>20.03.2023 19:57:01</t>
  </si>
  <si>
    <t>20.03.2023 20:23:46</t>
  </si>
  <si>
    <t>AZİMLİ TR-1 45-80-M00127_A_56384896_56384896</t>
  </si>
  <si>
    <t>20.03.2023 19:49:23</t>
  </si>
  <si>
    <t>20.03.2023 21:20:09</t>
  </si>
  <si>
    <t>20.03.2023 20:02:52</t>
  </si>
  <si>
    <t>20.03.2023 20:11:07</t>
  </si>
  <si>
    <t>DM-1/53 35-29-M00053_48346110 B01_72412952</t>
  </si>
  <si>
    <t>20.03.2023 20:01:19</t>
  </si>
  <si>
    <t>20.03.2023 21:58:03</t>
  </si>
  <si>
    <t>PAYAMLI M-23 35-25-M00190_956658216_956658216</t>
  </si>
  <si>
    <t>20.03.2023 20:17:34</t>
  </si>
  <si>
    <t>20.03.2023 23:03:48</t>
  </si>
  <si>
    <t>DM-2/21 45-71-M00135_DAĞITIM TRAFOSU M04_66481187</t>
  </si>
  <si>
    <t>20.03.2023 20:16:39</t>
  </si>
  <si>
    <t>20.03.2023 22:09:02</t>
  </si>
  <si>
    <t>YENİ LİMAN TR-1 35-21-L00050_C_56407215_56407215</t>
  </si>
  <si>
    <t>20.03.2023 20:39:49</t>
  </si>
  <si>
    <t>K-3604 35-01-K03604_912316058_912316058</t>
  </si>
  <si>
    <t>20.03.2023 20:18:25</t>
  </si>
  <si>
    <t>20.03.2023 21:16:26</t>
  </si>
  <si>
    <t>L-455 35-18-L00455_12292686_56371806_56371806</t>
  </si>
  <si>
    <t>20.03.2023 20:48:36</t>
  </si>
  <si>
    <t>20.03.2023 22:12:19</t>
  </si>
  <si>
    <t>TR-79 35-16-L00079_47591124_56353644_56353644</t>
  </si>
  <si>
    <t>20.03.2023 20:55:46</t>
  </si>
  <si>
    <t>20.03.2023 22:11:54</t>
  </si>
  <si>
    <t>ÇİNİLİKÖY TR1 35-27-L00078_98878196_98878196</t>
  </si>
  <si>
    <t>20.03.2023 21:01:33</t>
  </si>
  <si>
    <t>20.03.2023 21:46:12</t>
  </si>
  <si>
    <t>TR-33 35-17-M00033_M-433 M03_66314619</t>
  </si>
  <si>
    <t>20.03.2023 21:09:59</t>
  </si>
  <si>
    <t>20.03.2023 22:26:06</t>
  </si>
  <si>
    <t>EMİRHACILI TR-2 45-78-L00606_49259668_56387988_56387988</t>
  </si>
  <si>
    <t>20.03.2023 21:14:18</t>
  </si>
  <si>
    <t>20.03.2023 22:12:37</t>
  </si>
  <si>
    <t>20.03.2023 21:26:43</t>
  </si>
  <si>
    <t>20.03.2023 22:23:26</t>
  </si>
  <si>
    <t>K-883 35-01-K00883_911503344_911503344</t>
  </si>
  <si>
    <t>20.03.2023 21:53:32</t>
  </si>
  <si>
    <t>20.03.2023 22:41:52</t>
  </si>
  <si>
    <t>AŞAĞIBOSTANCI TR-1 45-76-L00027_955252893_955252893</t>
  </si>
  <si>
    <t>20.03.2023 21:54:41</t>
  </si>
  <si>
    <t>20.03.2023 23:23:47</t>
  </si>
  <si>
    <t>K-1654 35-07-K01654_99036436_99036436</t>
  </si>
  <si>
    <t>20.03.2023 22:00:12</t>
  </si>
  <si>
    <t>21.03.2023 00:24:41</t>
  </si>
  <si>
    <t>20.03.2023 22:11:28</t>
  </si>
  <si>
    <t>20.03.2023 23:56:15</t>
  </si>
  <si>
    <t>20.03.2023 22:14:59</t>
  </si>
  <si>
    <t>21.03.2023 02:04:48</t>
  </si>
  <si>
    <t>K-568 35-03-K00568_910200849_910200849</t>
  </si>
  <si>
    <t>20.03.2023 22:07:07</t>
  </si>
  <si>
    <t>21.03.2023 02:50:03</t>
  </si>
  <si>
    <t>K-195 35-03-K00195_910754856_910754856</t>
  </si>
  <si>
    <t>20.03.2023 23:34:55</t>
  </si>
  <si>
    <t>21.03.2023 01:41:21</t>
  </si>
  <si>
    <t>AKÇEŞME TR-2 45-75-M00275_DIREK TIPI TRAFO HUCRESI H01_2088909</t>
  </si>
  <si>
    <t>20.03.2023 01:00:00</t>
  </si>
  <si>
    <t>20.03.2023 02:40:00</t>
  </si>
  <si>
    <t>TR-2/103 45-83-L00103_E E01_65883063</t>
  </si>
  <si>
    <t>21.03.2023 00:10:30</t>
  </si>
  <si>
    <t>21.03.2023 00:38:52</t>
  </si>
  <si>
    <t>K-4576 35-07-K04576_35-07-K04576_48407131</t>
  </si>
  <si>
    <t>21.03.2023 00:25:51</t>
  </si>
  <si>
    <t>21.03.2023 00:47:54</t>
  </si>
  <si>
    <t>ALAŞEHİR TM 45-73-A00001_YEŞİLYURT M06_2312672</t>
  </si>
  <si>
    <t>21.03.2023 00:29:58</t>
  </si>
  <si>
    <t>21.03.2023 00:54:43</t>
  </si>
  <si>
    <t>OSMANGAZİ İM 35-02-A00004_YAVUZ SELİM K19_2327848</t>
  </si>
  <si>
    <t>21.03.2023 00:51:24</t>
  </si>
  <si>
    <t>21.03.2023 01:08:45</t>
  </si>
  <si>
    <t>21.03.2023 01:17:14</t>
  </si>
  <si>
    <t>21.03.2023 01:24:06</t>
  </si>
  <si>
    <t>TİRE TM 35-29-A00003_TİRE-3 M08_2313876</t>
  </si>
  <si>
    <t>21.03.2023 01:24:40</t>
  </si>
  <si>
    <t>21.03.2023 01:29:45</t>
  </si>
  <si>
    <t>21.03.2023 01:27:24</t>
  </si>
  <si>
    <t>21.03.2023 01:34:51</t>
  </si>
  <si>
    <t>21.03.2023 01:59:16</t>
  </si>
  <si>
    <t>OSMANGAZİ İM 35-02-A00004_İBRAHİM HAKKI K21_2327840</t>
  </si>
  <si>
    <t>21.03.2023 01:43:31</t>
  </si>
  <si>
    <t>21.03.2023 01:49:52</t>
  </si>
  <si>
    <t>KARABURUN İM 35-21-A00001_KARABURUN-1 - RADAR M03_2333298</t>
  </si>
  <si>
    <t>21.03.2023 01:54:55</t>
  </si>
  <si>
    <t>21.03.2023 01:58:45</t>
  </si>
  <si>
    <t>TR-31 35-17-M00031_950300278_950300278</t>
  </si>
  <si>
    <t>21.03.2023 02:26:18</t>
  </si>
  <si>
    <t>21.03.2023 02:55:34</t>
  </si>
  <si>
    <t>K-1892 35-07-K01892_99097252_99097252</t>
  </si>
  <si>
    <t>21.03.2023 05:55:10</t>
  </si>
  <si>
    <t>21.03.2023 09:46:13</t>
  </si>
  <si>
    <t>21.03.2023 06:30:51</t>
  </si>
  <si>
    <t>21.03.2023 07:26:17</t>
  </si>
  <si>
    <t>21.03.2023 07:03:27</t>
  </si>
  <si>
    <t>21.03.2023 09:20:43</t>
  </si>
  <si>
    <t>TAYTAN OFİS KÖK 45-78-M00314_YENİ KABAZLI M016_60669846</t>
  </si>
  <si>
    <t>21.03.2023 07:16:58</t>
  </si>
  <si>
    <t>21.03.2023 08:02:53</t>
  </si>
  <si>
    <t>BİRGİ KÖK 35-19-M00041_KÖYLER M03_72152144</t>
  </si>
  <si>
    <t>21.03.2023 07:37:06</t>
  </si>
  <si>
    <t>21.03.2023 09:46:46</t>
  </si>
  <si>
    <t>21.03.2023 07:32:25</t>
  </si>
  <si>
    <t>21.03.2023 12:20:38</t>
  </si>
  <si>
    <t>21.03.2023 07:39:19</t>
  </si>
  <si>
    <t>21.03.2023 09:11:04</t>
  </si>
  <si>
    <t>GÖKKAYA TR-3 45-84-L00020_A_56402219_56402219</t>
  </si>
  <si>
    <t>21.03.2023 07:50:13</t>
  </si>
  <si>
    <t>21.03.2023 12:20:56</t>
  </si>
  <si>
    <t>KULA İM 45-77-A00001_ESKİ SELENDİ M07_2049428</t>
  </si>
  <si>
    <t>21.03.2023 07:54:46</t>
  </si>
  <si>
    <t>21.03.2023 08:15:41</t>
  </si>
  <si>
    <t>CABBAR DM 45-73-M00100_KULA ÇIKIŞI M08_2058237</t>
  </si>
  <si>
    <t>21.03.2023 08:01:43</t>
  </si>
  <si>
    <t>21.03.2023 08:06:10</t>
  </si>
  <si>
    <t>21.03.2023 08:03:58</t>
  </si>
  <si>
    <t>21.03.2023 08:08:52</t>
  </si>
  <si>
    <t>ŞEYHDAVUTLAR TR-1 45-79-M00123_945550827_945550827</t>
  </si>
  <si>
    <t>21.03.2023 08:03:24</t>
  </si>
  <si>
    <t>21.03.2023 09:43:36</t>
  </si>
  <si>
    <t>21.03.2023 08:15:27</t>
  </si>
  <si>
    <t>21.03.2023 08:18:45</t>
  </si>
  <si>
    <t>21.03.2023 08:26:31</t>
  </si>
  <si>
    <t>21.03.2023 09:14:47</t>
  </si>
  <si>
    <t>ALAŞEHİR TR-79 45-73-M00079_B_56404993_56404993</t>
  </si>
  <si>
    <t>21.03.2023 08:23:41</t>
  </si>
  <si>
    <t>MENEMEN TR-1 35-28-L00001_A_91441134_91441134</t>
  </si>
  <si>
    <t>21.03.2023 08:35:49</t>
  </si>
  <si>
    <t>21.03.2023 09:38:26</t>
  </si>
  <si>
    <t>L-335 35-18-L00335_950439010_950439010</t>
  </si>
  <si>
    <t>21.03.2023 08:50:42</t>
  </si>
  <si>
    <t>21.03.2023 12:05:33</t>
  </si>
  <si>
    <t>21.03.2023 08:57:02</t>
  </si>
  <si>
    <t>21.03.2023 17:28:54</t>
  </si>
  <si>
    <t>M-1031 35-04-M01031_B_56363090_56363090</t>
  </si>
  <si>
    <t>21.03.2023 08:48:41</t>
  </si>
  <si>
    <t>21.03.2023 09:47:06</t>
  </si>
  <si>
    <t>GÖRDES DM 45-75-M00050_KÜREKÇİ M09_2322179</t>
  </si>
  <si>
    <t>21.03.2023 09:00:30</t>
  </si>
  <si>
    <t>21.03.2023 18:55:25</t>
  </si>
  <si>
    <t>TR-51 35-15-M00051__72374886_72374886</t>
  </si>
  <si>
    <t>21.03.2023 08:58:59</t>
  </si>
  <si>
    <t>21.03.2023 10:47:44</t>
  </si>
  <si>
    <t>GÖRDES DM 45-75-M00050_KAŞIKÇI M11_2322181</t>
  </si>
  <si>
    <t>21.03.2023 09:02:50</t>
  </si>
  <si>
    <t>21.03.2023 18:57:07</t>
  </si>
  <si>
    <t>BAĞARASI TR-9 35-23-M00178_35-23-M00178_2370139</t>
  </si>
  <si>
    <t>21.03.2023 09:03:15</t>
  </si>
  <si>
    <t>21.03.2023 09:47:37</t>
  </si>
  <si>
    <t>21.03.2023 09:06:42</t>
  </si>
  <si>
    <t>21.03.2023 10:09:07</t>
  </si>
  <si>
    <t>KARABURUN TR-18 35-21-L00026_953368403_953368403</t>
  </si>
  <si>
    <t>21.03.2023 09:09:01</t>
  </si>
  <si>
    <t>21.03.2023 10:26:48</t>
  </si>
  <si>
    <t>TR-40 35-17-M00040_DAĞITIM TRAFO TR-40 M03_66251227</t>
  </si>
  <si>
    <t>21.03.2023 09:11:07</t>
  </si>
  <si>
    <t>21.03.2023 16:31:56</t>
  </si>
  <si>
    <t>21.03.2023 09:09:23</t>
  </si>
  <si>
    <t>21.03.2023 16:09:36</t>
  </si>
  <si>
    <t>TR-48 35-26-M00048_956613978_956613978</t>
  </si>
  <si>
    <t>21.03.2023 08:59:08</t>
  </si>
  <si>
    <t>21.03.2023 10:34:13</t>
  </si>
  <si>
    <t>21.03.2023 09:12:00</t>
  </si>
  <si>
    <t>21.03.2023 11:05:52</t>
  </si>
  <si>
    <t>21.03.2023 08:53:09</t>
  </si>
  <si>
    <t>21.03.2023 18:23:42</t>
  </si>
  <si>
    <t>K-3902 35-03-K03902_35-03-K03902_2355578</t>
  </si>
  <si>
    <t>21.03.2023 09:14:02</t>
  </si>
  <si>
    <t>21.03.2023 15:35:46</t>
  </si>
  <si>
    <t>TOKİ TR-5 35-29-M00458_35-29-M00458_66298593</t>
  </si>
  <si>
    <t>21.03.2023 09:03:11</t>
  </si>
  <si>
    <t>21.03.2023 13:12:59</t>
  </si>
  <si>
    <t>ULUKENT DM-4/12 35-28-M00030_965959216_965959216</t>
  </si>
  <si>
    <t>21.03.2023 09:12:52</t>
  </si>
  <si>
    <t>21.03.2023 11:13:37</t>
  </si>
  <si>
    <t>BELEVİ İM 35-13-A00002_BELEVİ ŞEHİR-2 L04_2313341</t>
  </si>
  <si>
    <t>21.03.2023 09:15:21</t>
  </si>
  <si>
    <t>21.03.2023 17:33:45</t>
  </si>
  <si>
    <t>K-716 35-02-K00716_E_56365875_56365875</t>
  </si>
  <si>
    <t>21.03.2023 09:18:40</t>
  </si>
  <si>
    <t>21.03.2023 12:40:10</t>
  </si>
  <si>
    <t>M-1369 35-01-M01369_ M02_2044767</t>
  </si>
  <si>
    <t>21.03.2023 09:20:51</t>
  </si>
  <si>
    <t>21.03.2023 14:41:42</t>
  </si>
  <si>
    <t>K-10 35-01-K00010_C_56363924_56363924</t>
  </si>
  <si>
    <t>21.03.2023 08:57:33</t>
  </si>
  <si>
    <t>21.03.2023 10:05:53</t>
  </si>
  <si>
    <t>TR-2/117 45-83-M00712_45-83-M00712_61192606</t>
  </si>
  <si>
    <t>21.03.2023 09:51:35</t>
  </si>
  <si>
    <t>TOKİ TR-4 35-29-M00457_35-29-M00457_66301428</t>
  </si>
  <si>
    <t>21.03.2023 09:27:10</t>
  </si>
  <si>
    <t>21.03.2023 13:20:11</t>
  </si>
  <si>
    <t>YARBASAN KÖK 45-74-M00119_HatBaşıAyırıcı_77952732 M04_77952732</t>
  </si>
  <si>
    <t>21.03.2023 09:27:43</t>
  </si>
  <si>
    <t>21.03.2023 09:29:38</t>
  </si>
  <si>
    <t>21.03.2023 09:30:01</t>
  </si>
  <si>
    <t>21.03.2023 13:43:14</t>
  </si>
  <si>
    <t>KINIK ORGANİZE DM 35-24-M00208_HatBaşıAyırıcı_78438798 M15_78438798</t>
  </si>
  <si>
    <t>21.03.2023 09:31:03</t>
  </si>
  <si>
    <t>21.03.2023 10:45:36</t>
  </si>
  <si>
    <t>DERBENT İM-DM 45-83-A00004_FABRİKALAR L06_2331775</t>
  </si>
  <si>
    <t>21.03.2023 09:28:12</t>
  </si>
  <si>
    <t>21.03.2023 17:44:29</t>
  </si>
  <si>
    <t>DM-2/2 ESKİ KUYUYANI 35-18-L00583_950454515_950454515</t>
  </si>
  <si>
    <t>21.03.2023 09:37:01</t>
  </si>
  <si>
    <t>21.03.2023 11:43:49</t>
  </si>
  <si>
    <t>K-3363 35-09-K03363_35-09-K03363_50166119</t>
  </si>
  <si>
    <t>21.03.2023 09:42:30</t>
  </si>
  <si>
    <t>21.03.2023 11:55:28</t>
  </si>
  <si>
    <t>21.03.2023 09:07:27</t>
  </si>
  <si>
    <t>21.03.2023 16:25:29</t>
  </si>
  <si>
    <t>21.03.2023 09:31:50</t>
  </si>
  <si>
    <t>21.03.2023 16:51:18</t>
  </si>
  <si>
    <t>21.03.2023 09:39:38</t>
  </si>
  <si>
    <t>21.03.2023 13:19:19</t>
  </si>
  <si>
    <t>K-4649 35-02-K04649_A_91219835_91219835</t>
  </si>
  <si>
    <t>21.03.2023 09:46:44</t>
  </si>
  <si>
    <t>21.03.2023 13:24:03</t>
  </si>
  <si>
    <t>M-1528 35-03-M01528_A_56364261_56364261</t>
  </si>
  <si>
    <t>21.03.2023 09:44:18</t>
  </si>
  <si>
    <t>21.03.2023 16:09:00</t>
  </si>
  <si>
    <t>TR-1805 35-28-M00565_953395304_953395304</t>
  </si>
  <si>
    <t>21.03.2023 09:56:56</t>
  </si>
  <si>
    <t>KARGIN KÖK 45-71-M00095_AYTEKİNLER ESKİ HARMANDALI M07_2076259</t>
  </si>
  <si>
    <t>21.03.2023 09:58:46</t>
  </si>
  <si>
    <t>21.03.2023 14:54:07</t>
  </si>
  <si>
    <t>AKSAZ KÖK (OSMANGAZİ EDAŞ) 45-74-M00305Ö_HatBaşıAyırıcı_53135328 M04_53135328</t>
  </si>
  <si>
    <t>21.03.2023 10:04:38</t>
  </si>
  <si>
    <t>ALAŞEHİR TR-79 45-73-M00079_45-73-M00079_2353604</t>
  </si>
  <si>
    <t>21.03.2023 09:33:23</t>
  </si>
  <si>
    <t>21.03.2023 09:41:00</t>
  </si>
  <si>
    <t>TIRAZLI KÖK 45-79-M00079_HatBaşıAyırıcı_64086892 M06_64086892</t>
  </si>
  <si>
    <t>21.03.2023 10:26:36</t>
  </si>
  <si>
    <t>21.03.2023 11:04:30</t>
  </si>
  <si>
    <t>M-1824 35-01-M01824_910749722_910749722</t>
  </si>
  <si>
    <t>21.03.2023 09:58:07</t>
  </si>
  <si>
    <t>21.03.2023 13:52:29</t>
  </si>
  <si>
    <t>DM06/TR02 45-73-M00052_TR-57 DM-6/9 RADYAL M06_66687740</t>
  </si>
  <si>
    <t>21.03.2023 10:14:23</t>
  </si>
  <si>
    <t>21.03.2023 10:55:11</t>
  </si>
  <si>
    <t>ASARLIK TR-6 35-28-M00177_DIREK TIPI TRAFO HUCRESI H01_2110292</t>
  </si>
  <si>
    <t>21.03.2023 10:05:35</t>
  </si>
  <si>
    <t>21.03.2023 16:41:16</t>
  </si>
  <si>
    <t>21.03.2023 10:18:54</t>
  </si>
  <si>
    <t>21.03.2023 14:05:58</t>
  </si>
  <si>
    <t>KIZILCAAVLU KÖK 35-29-L00056_HatBaşıAyırıcı_53133489 L05_53133489</t>
  </si>
  <si>
    <t>21.03.2023 10:21:46</t>
  </si>
  <si>
    <t>21.03.2023 14:10:06</t>
  </si>
  <si>
    <t>TR-2 35-27-M00002_913698304_913698304</t>
  </si>
  <si>
    <t>21.03.2023 10:24:43</t>
  </si>
  <si>
    <t>21.03.2023 12:58:22</t>
  </si>
  <si>
    <t>TR-7 35-15-M00007_48909301_56379881_56379881</t>
  </si>
  <si>
    <t>21.03.2023 10:36:15</t>
  </si>
  <si>
    <t>21.03.2023 12:46:21</t>
  </si>
  <si>
    <t>DEMİRCİLİ DM 35-15-L00895_SEYREKLİ L012_85268690</t>
  </si>
  <si>
    <t>21.03.2023 10:03:28</t>
  </si>
  <si>
    <t>21.03.2023 16:39:10</t>
  </si>
  <si>
    <t>21.03.2023 10:45:37</t>
  </si>
  <si>
    <t>21.03.2023 15:54:51</t>
  </si>
  <si>
    <t>HACIHALİLLER TR-1 KÖK 45-71-M00066_SULAMA M02_72238377</t>
  </si>
  <si>
    <t>21.03.2023 16:42:12</t>
  </si>
  <si>
    <t>21.03.2023 19:49:48</t>
  </si>
  <si>
    <t>TR-1/77 45-72-M00077__83647919_83647919</t>
  </si>
  <si>
    <t>21.03.2023 16:48:31</t>
  </si>
  <si>
    <t>21.03.2023 19:31:58</t>
  </si>
  <si>
    <t>ULUKENT DM-4/12 35-28-M00030_65131900 B02b_65132004</t>
  </si>
  <si>
    <t>21.03.2023 16:50:29</t>
  </si>
  <si>
    <t>21.03.2023 17:32:16</t>
  </si>
  <si>
    <t>L-210 35-18-L00210_95000505907_95000505907</t>
  </si>
  <si>
    <t>21.03.2023 16:48:53</t>
  </si>
  <si>
    <t>22.03.2023 00:47:39</t>
  </si>
  <si>
    <t>M-1899 35-09-M01899_913799881_913799881</t>
  </si>
  <si>
    <t>21.03.2023 17:04:29</t>
  </si>
  <si>
    <t>21.03.2023 18:10:46</t>
  </si>
  <si>
    <t>L-300 DM 35-18-L00300_B_79007368_79007368</t>
  </si>
  <si>
    <t>21.03.2023 17:10:49</t>
  </si>
  <si>
    <t>21.03.2023 17:57:13</t>
  </si>
  <si>
    <t>DM-8 45-72-L00980_TR-2/32 L016_67047299</t>
  </si>
  <si>
    <t>21.03.2023 17:09:30</t>
  </si>
  <si>
    <t>21.03.2023 18:39:26</t>
  </si>
  <si>
    <t>BAKLACI TR-1 45-73-M00523_945676293_945676293</t>
  </si>
  <si>
    <t>21.03.2023 17:13:20</t>
  </si>
  <si>
    <t>21.03.2023 21:49:05</t>
  </si>
  <si>
    <t>K-3419 35-08-K03419_35-08-K03419_2372468</t>
  </si>
  <si>
    <t>21.03.2023 18:01:05</t>
  </si>
  <si>
    <t>DM-14/16 45-71-M00397_DAĞITIM TRAFOSU M03_72047527</t>
  </si>
  <si>
    <t>21.03.2023 17:47:20</t>
  </si>
  <si>
    <t>ÇEŞMEBAŞI YAĞCILAR 45-71-M00613_A_91108228_91108228</t>
  </si>
  <si>
    <t>21.03.2023 17:27:37</t>
  </si>
  <si>
    <t>21.03.2023 19:10:58</t>
  </si>
  <si>
    <t>ARAPBAŞI TR-2 35-20-M00032_35-20-M00032_2351706</t>
  </si>
  <si>
    <t>21.03.2023 16:51:55</t>
  </si>
  <si>
    <t>21.03.2023 17:46:12</t>
  </si>
  <si>
    <t>L-306 35-18-L00306_950446795_950446795</t>
  </si>
  <si>
    <t>21.03.2023 17:31:52</t>
  </si>
  <si>
    <t>22.03.2023 00:00:37</t>
  </si>
  <si>
    <t>GÜNERLİ TR-1 35-28-M00408_953378082_953378082</t>
  </si>
  <si>
    <t>21.03.2023 17:35:34</t>
  </si>
  <si>
    <t>21.03.2023 18:27:13</t>
  </si>
  <si>
    <t>ZEYTİNLER TR-1 35-19-M00207_956699248_956699248</t>
  </si>
  <si>
    <t>21.03.2023 17:34:10</t>
  </si>
  <si>
    <t>21.03.2023 21:36:05</t>
  </si>
  <si>
    <t>SIĞACIK DM (L-35) 35-14-M00425_956658361_956658361</t>
  </si>
  <si>
    <t>21.03.2023 17:40:02</t>
  </si>
  <si>
    <t>21.03.2023 18:17:42</t>
  </si>
  <si>
    <t>TR-1/40-B 45-72-M00107_A_56407125_56407125</t>
  </si>
  <si>
    <t>21.03.2023 17:23:59</t>
  </si>
  <si>
    <t>21.03.2023 20:12:42</t>
  </si>
  <si>
    <t>L-332 SERKANKENT 35-18-L00332_950462531_950462531</t>
  </si>
  <si>
    <t>21.03.2023 17:49:39</t>
  </si>
  <si>
    <t>21.03.2023 22:30:57</t>
  </si>
  <si>
    <t>L-10 KARADAĞ DM 35-18-L00010_TOTAL ÇIKIŞ L03_72054773</t>
  </si>
  <si>
    <t>21.03.2023 17:55:53</t>
  </si>
  <si>
    <t>KIRKAĞAÇ TR-10 45-76-M00010_KIRKAĞAÇ TR-25/TR-22/TR-15/TR-17 M02_72217268</t>
  </si>
  <si>
    <t>21.03.2023 17:54:50</t>
  </si>
  <si>
    <t>21.03.2023 18:29:12</t>
  </si>
  <si>
    <t>YENİ BAĞARASI TR-3 35-23-M00209_A_56357395_56357395</t>
  </si>
  <si>
    <t>21.03.2023 18:00:35</t>
  </si>
  <si>
    <t>21.03.2023 19:25:53</t>
  </si>
  <si>
    <t>TURAN KÖYÜ TR-1 35-20-L00070_35-20-L00070_49168578</t>
  </si>
  <si>
    <t>21.03.2023 18:08:34</t>
  </si>
  <si>
    <t>21.03.2023 18:36:58</t>
  </si>
  <si>
    <t>TR-1/43 45-83-M00043_TR-1/50 M04_2096935</t>
  </si>
  <si>
    <t>21.03.2023 18:33:32</t>
  </si>
  <si>
    <t>21.03.2023 19:37:14</t>
  </si>
  <si>
    <t>21.03.2023 18:39:40</t>
  </si>
  <si>
    <t>21.03.2023 20:53:35</t>
  </si>
  <si>
    <t>KARABURUN TR-13 35-21-L00005_95000479778_95000479778</t>
  </si>
  <si>
    <t>21.03.2023 18:46:35</t>
  </si>
  <si>
    <t>21.03.2023 19:54:56</t>
  </si>
  <si>
    <t>CİRİT SAHASI TR-1 45-81-M00067_A_91111636_91111636</t>
  </si>
  <si>
    <t>21.03.2023 18:50:23</t>
  </si>
  <si>
    <t>21.03.2023 20:01:47</t>
  </si>
  <si>
    <t>DEREKÖY TR-1 35-20-L00255_35-20-L00255_92887609</t>
  </si>
  <si>
    <t>21.03.2023 18:56:30</t>
  </si>
  <si>
    <t>21.03.2023 19:21:30</t>
  </si>
  <si>
    <t>ÇAMÖNÜ TR-9 35-22-M00174_35-22-M00174_2362527</t>
  </si>
  <si>
    <t>21.03.2023 19:00:37</t>
  </si>
  <si>
    <t>21.03.2023 22:40:05</t>
  </si>
  <si>
    <t>ÇAKIRCA ALİ TR-4 45-73-M00367_DIREK TIPI TRAFO HUCRESI H01_2095450</t>
  </si>
  <si>
    <t>21.03.2023 19:11:09</t>
  </si>
  <si>
    <t>21.03.2023 20:57:32</t>
  </si>
  <si>
    <t>TR-39 35-17-M00039_950301637_950301637</t>
  </si>
  <si>
    <t>21.03.2023 19:23:55</t>
  </si>
  <si>
    <t>21.03.2023 21:28:39</t>
  </si>
  <si>
    <t>KARABURUN TR-13 35-21-L00005_A_56366801_56366801</t>
  </si>
  <si>
    <t>21.03.2023 21:04:11</t>
  </si>
  <si>
    <t>K-1320 35-09-K01320_D_56382991_56382991</t>
  </si>
  <si>
    <t>21.03.2023 20:05:44</t>
  </si>
  <si>
    <t>21.03.2023 20:28:33</t>
  </si>
  <si>
    <t>TR-1/59 45-72-M00059_956509096_956509096</t>
  </si>
  <si>
    <t>21.03.2023 20:09:46</t>
  </si>
  <si>
    <t>21.03.2023 20:29:04</t>
  </si>
  <si>
    <t>M-1846 35-01-M01846_DAĞITIM TRF M-1846 M03_42871303</t>
  </si>
  <si>
    <t>21.03.2023 20:18:48</t>
  </si>
  <si>
    <t>21.03.2023 20:37:24</t>
  </si>
  <si>
    <t>TÜRKELLİ TR-1 35-28-M00462_95001183322_95001183322</t>
  </si>
  <si>
    <t>21.03.2023 20:32:12</t>
  </si>
  <si>
    <t>22.03.2023 02:53:12</t>
  </si>
  <si>
    <t>ASARLIK TR-3 35-28-M00183_C_56373490_56373490</t>
  </si>
  <si>
    <t>21.03.2023 20:31:27</t>
  </si>
  <si>
    <t>21.03.2023 21:20:57</t>
  </si>
  <si>
    <t>PAYAMLI M-14 35-25-M00182_95001234924_95001234924</t>
  </si>
  <si>
    <t>21.03.2023 20:43:58</t>
  </si>
  <si>
    <t>21.03.2023 23:57:01</t>
  </si>
  <si>
    <t>M-627 35-09-M00627_C_56372687_56372687</t>
  </si>
  <si>
    <t>21.03.2023 21:02:39</t>
  </si>
  <si>
    <t>21.03.2023 22:49:05</t>
  </si>
  <si>
    <t>M-1265 35-04-M01265_B_56381344_56381344</t>
  </si>
  <si>
    <t>21.03.2023 21:28:09</t>
  </si>
  <si>
    <t>21.03.2023 22:42:47</t>
  </si>
  <si>
    <t>TR-33 35-17-M00033_950300292_950300292</t>
  </si>
  <si>
    <t>21.03.2023 21:31:42</t>
  </si>
  <si>
    <t>21.03.2023 22:39:26</t>
  </si>
  <si>
    <t>BAĞARASI TR-13 35-23-M00360_D_79385544_79385544</t>
  </si>
  <si>
    <t>21.03.2023 21:48:21</t>
  </si>
  <si>
    <t>21.03.2023 22:23:04</t>
  </si>
  <si>
    <t>M-326 35-03-M00326_910315794_910315794</t>
  </si>
  <si>
    <t>21.03.2023 21:58:11</t>
  </si>
  <si>
    <t>21.03.2023 22:52:12</t>
  </si>
  <si>
    <t>M-1265 35-04-M01265_35-04-M01265_2358525</t>
  </si>
  <si>
    <t>21.03.2023 22:52:32</t>
  </si>
  <si>
    <t>21.03.2023 22:45:09</t>
  </si>
  <si>
    <t>21.03.2023 23:23:52</t>
  </si>
  <si>
    <t>21.03.2023 23:08:54</t>
  </si>
  <si>
    <t>22.03.2023 00:51:49</t>
  </si>
  <si>
    <t>M-2315 35-02-M02315_F_56379678_56379678</t>
  </si>
  <si>
    <t>21.03.2023 23:35:21</t>
  </si>
  <si>
    <t>22.03.2023 00:57:31</t>
  </si>
  <si>
    <t>SULTAN DM 35-25-M00121_ÖZDERE M-23 M10_72117238</t>
  </si>
  <si>
    <t>22.03.2023 00:12:24</t>
  </si>
  <si>
    <t>22.03.2023 00:39:30</t>
  </si>
  <si>
    <t>22.03.2023 00:13:22</t>
  </si>
  <si>
    <t>22.03.2023 01:13:45</t>
  </si>
  <si>
    <t>SULTAN DM 35-25-M00121_GÜMÜLDÜR DM M11_72117237</t>
  </si>
  <si>
    <t>22.03.2023 00:42:34</t>
  </si>
  <si>
    <t>22.03.2023 01:22:19</t>
  </si>
  <si>
    <t>M-1265 35-04-M01265_914526820_914526820</t>
  </si>
  <si>
    <t>22.03.2023 00:50:44</t>
  </si>
  <si>
    <t>22.03.2023 02:25:23</t>
  </si>
  <si>
    <t>TÜRKELLİ TR-6 35-28-M00459_D_56375389_56375389</t>
  </si>
  <si>
    <t>22.03.2023 01:13:57</t>
  </si>
  <si>
    <t>22.03.2023 03:11:47</t>
  </si>
  <si>
    <t>L-455 35-18-L00455_8116740_56371805_56371805</t>
  </si>
  <si>
    <t>22.03.2023 01:07:00</t>
  </si>
  <si>
    <t>22.03.2023 02:05:43</t>
  </si>
  <si>
    <t>22.03.2023 01:16:40</t>
  </si>
  <si>
    <t>22.03.2023 02:19:53</t>
  </si>
  <si>
    <t>L-181 TAN SİTESİ 35-18-L00181_35-18-L00181_72140259</t>
  </si>
  <si>
    <t>22.03.2023 01:23:34</t>
  </si>
  <si>
    <t>22.03.2023 01:44:06</t>
  </si>
  <si>
    <t>BAĞARASI TR-7 35-23-M00176_A_56366924_56366924</t>
  </si>
  <si>
    <t>22.03.2023 02:24:23</t>
  </si>
  <si>
    <t>22.03.2023 03:18:37</t>
  </si>
  <si>
    <t>TR-2/38 45-72-L00038_C_56406880_56406880</t>
  </si>
  <si>
    <t>22.03.2023 03:01:29</t>
  </si>
  <si>
    <t>22.03.2023 03:55:31</t>
  </si>
  <si>
    <t>TR-68 ÇAYIRÇEŞME 35-19-L00068_8797612_56376341_56376341</t>
  </si>
  <si>
    <t>22.03.2023 05:31:10</t>
  </si>
  <si>
    <t>22.03.2023 07:33:09</t>
  </si>
  <si>
    <t>22.03.2023 06:09:56</t>
  </si>
  <si>
    <t>22.03.2023 06:49:04</t>
  </si>
  <si>
    <t>K-1086 35-01-K01086_E_56379020_56379020</t>
  </si>
  <si>
    <t>22.03.2023 07:03:48</t>
  </si>
  <si>
    <t>22.03.2023 12:58:43</t>
  </si>
  <si>
    <t>22.03.2023 07:14:13</t>
  </si>
  <si>
    <t>22.03.2023 07:15:37</t>
  </si>
  <si>
    <t>MUTAFLAR OKUL ÖNÜ TR-1 35-32-L00070_A_56357060_56357060</t>
  </si>
  <si>
    <t>22.03.2023 07:18:35</t>
  </si>
  <si>
    <t>22.03.2023 08:51:57</t>
  </si>
  <si>
    <t>22.03.2023 07:27:21</t>
  </si>
  <si>
    <t>22.03.2023 07:45:52</t>
  </si>
  <si>
    <t>KALEMOĞLU KÖK 45-75-M00069_FUNDACIK KÖK M01_2101948</t>
  </si>
  <si>
    <t>22.03.2023 07:28:29</t>
  </si>
  <si>
    <t>22.03.2023 07:28:54</t>
  </si>
  <si>
    <t>ÇİÇEKLİ KÖK 45-75-M00070_KIRDİBİ M03_2059663</t>
  </si>
  <si>
    <t>22.03.2023 07:28:39</t>
  </si>
  <si>
    <t>22.03.2023 07:29:24</t>
  </si>
  <si>
    <t>22.03.2023 07:27:05</t>
  </si>
  <si>
    <t>22.03.2023 10:42:00</t>
  </si>
  <si>
    <t>22.03.2023 07:42:09</t>
  </si>
  <si>
    <t>22.03.2023 07:46:09</t>
  </si>
  <si>
    <t>M-2001 GÜZELBAHÇE ÇAMLI KÖK 35-10-M02001_M-2501 M03_47756368</t>
  </si>
  <si>
    <t>22.03.2023 07:42:14</t>
  </si>
  <si>
    <t>22.03.2023 08:58:01</t>
  </si>
  <si>
    <t>22.03.2023 07:41:26</t>
  </si>
  <si>
    <t>22.03.2023 14:47:08</t>
  </si>
  <si>
    <t>22.03.2023 07:47:19</t>
  </si>
  <si>
    <t>22.03.2023 08:00:23</t>
  </si>
  <si>
    <t>TR-69 35-17-M00069_950306523_950306523</t>
  </si>
  <si>
    <t>22.03.2023 07:29:08</t>
  </si>
  <si>
    <t>22.03.2023 12:39:48</t>
  </si>
  <si>
    <t>DM-22 45-71-M01177_PRESTİJ KONUTLARI M06_2085402</t>
  </si>
  <si>
    <t>22.03.2023 08:07:27</t>
  </si>
  <si>
    <t>22.03.2023 08:56:14</t>
  </si>
  <si>
    <t>K-3183 35-02-K03183_99430276_99430276</t>
  </si>
  <si>
    <t>22.03.2023 08:17:29</t>
  </si>
  <si>
    <t>22.03.2023 09:33:32</t>
  </si>
  <si>
    <t>22.03.2023 08:22:50</t>
  </si>
  <si>
    <t>22.03.2023 09:50:58</t>
  </si>
  <si>
    <t>KÜÇÜKKALE KÖK 35-29-L00036_HatBaşıAyırıcı_53138622 L01_53138622</t>
  </si>
  <si>
    <t>22.03.2023 08:23:10</t>
  </si>
  <si>
    <t>22.03.2023 08:27:29</t>
  </si>
  <si>
    <t>KÜÇÜKKALE KÖK 35-29-L00036_MEHMETLER L02_2327050</t>
  </si>
  <si>
    <t>22.03.2023 08:56:25</t>
  </si>
  <si>
    <t>K-2631 35-03-K02631_945027318_945027318</t>
  </si>
  <si>
    <t>22.03.2023 08:34:06</t>
  </si>
  <si>
    <t>22.03.2023 10:07:45</t>
  </si>
  <si>
    <t>ÇINARLIKUYU KÖK 45-71-M00188_HatBaşıAyırıcı_53134923 M02_53134923</t>
  </si>
  <si>
    <t>22.03.2023 08:34:16</t>
  </si>
  <si>
    <t>22.03.2023 10:01:12</t>
  </si>
  <si>
    <t>L-45 JANDARMA SİTESİ 35-14-L00045_956645834_956645834</t>
  </si>
  <si>
    <t>22.03.2023 08:35:18</t>
  </si>
  <si>
    <t>CICIKLI DM 45-86-M00418_GÖKEYÜP TR-1 KÖK M03_91817629</t>
  </si>
  <si>
    <t>22.03.2023 08:48:44</t>
  </si>
  <si>
    <t>22.03.2023 08:49:19</t>
  </si>
  <si>
    <t>K-2888 35-10-K02888_A_56378215_56378215</t>
  </si>
  <si>
    <t>22.03.2023 08:42:39</t>
  </si>
  <si>
    <t>22.03.2023 10:08:27</t>
  </si>
  <si>
    <t>22.03.2023 08:38:00</t>
  </si>
  <si>
    <t>22.03.2023 09:01:00</t>
  </si>
  <si>
    <t>SALİHLİ TM 45-78-A00004_HatBaşıAyırıcı_53140381 M08_53140381</t>
  </si>
  <si>
    <t>22.03.2023 08:49:33</t>
  </si>
  <si>
    <t>22.03.2023 11:18:38</t>
  </si>
  <si>
    <t>YEŞİLOVA KÖK 45-78-M01393_KISMET KİREMİT FAB M04_83810760</t>
  </si>
  <si>
    <t>22.03.2023 08:50:32</t>
  </si>
  <si>
    <t>22.03.2023 10:21:10</t>
  </si>
  <si>
    <t>DM-23 45-71-M00500_DM-23/06 M07_2076933</t>
  </si>
  <si>
    <t>22.03.2023 08:08:00</t>
  </si>
  <si>
    <t>22.03.2023 09:48:00</t>
  </si>
  <si>
    <t>KORDON KÖK 45-78-M00730_ESKİ KABAZLI M04_2105511</t>
  </si>
  <si>
    <t>22.03.2023 09:06:49</t>
  </si>
  <si>
    <t>22.03.2023 09:07:29</t>
  </si>
  <si>
    <t>KAPAKLI DM 45-72-M00309_KAYIŞLAR M09_2322957</t>
  </si>
  <si>
    <t>22.03.2023 09:09:20</t>
  </si>
  <si>
    <t>22.03.2023 09:39:29</t>
  </si>
  <si>
    <t>SAKARLI KÖK 45-76-M00046_BADEMLİ M02_72214544</t>
  </si>
  <si>
    <t>22.03.2023 09:10:21</t>
  </si>
  <si>
    <t>22.03.2023 15:16:07</t>
  </si>
  <si>
    <t>SELÇUK İM/DM 35-13-A00004_ŞEHİR-1 L03_65986300</t>
  </si>
  <si>
    <t>22.03.2023 09:03:09</t>
  </si>
  <si>
    <t>22.03.2023 15:45:43</t>
  </si>
  <si>
    <t>22.03.2023 09:03:35</t>
  </si>
  <si>
    <t>22.03.2023 16:57:50</t>
  </si>
  <si>
    <t>22.03.2023 09:11:31</t>
  </si>
  <si>
    <t>22.03.2023 18:31:48</t>
  </si>
  <si>
    <t>DM-3/16 35-29-M00015_35-29-M00015_61270100</t>
  </si>
  <si>
    <t>22.03.2023 09:10:19</t>
  </si>
  <si>
    <t>22.03.2023 15:08:14</t>
  </si>
  <si>
    <t>K-14 35-01-K00014_35-01-K00014_2353101</t>
  </si>
  <si>
    <t>22.03.2023 09:02:59</t>
  </si>
  <si>
    <t>22.03.2023 10:08:23</t>
  </si>
  <si>
    <t>22.03.2023 09:15:26</t>
  </si>
  <si>
    <t>22.03.2023 18:11:16</t>
  </si>
  <si>
    <t>22.03.2023 09:08:06</t>
  </si>
  <si>
    <t>22.03.2023 12:12:35</t>
  </si>
  <si>
    <t>K-3125 35-08-K03125_35-08-K03125_42547536</t>
  </si>
  <si>
    <t>22.03.2023 09:06:14</t>
  </si>
  <si>
    <t>22.03.2023 12:16:27</t>
  </si>
  <si>
    <t>K-10 35-01-K00010_35-01-K00010_2375626</t>
  </si>
  <si>
    <t>22.03.2023 09:19:24</t>
  </si>
  <si>
    <t>22.03.2023 10:47:33</t>
  </si>
  <si>
    <t>22.03.2023 09:20:08</t>
  </si>
  <si>
    <t>22.03.2023 11:22:19</t>
  </si>
  <si>
    <t>AHMET ÖZDİRİK SLM GRB TR 35-27-M00718_A_56363547_56363547</t>
  </si>
  <si>
    <t>22.03.2023 09:16:27</t>
  </si>
  <si>
    <t>22.03.2023 12:15:02</t>
  </si>
  <si>
    <t>M-1055 35-02-M01055_TRF-1 M02_2121864</t>
  </si>
  <si>
    <t>22.03.2023 09:18:29</t>
  </si>
  <si>
    <t>22.03.2023 09:45:40</t>
  </si>
  <si>
    <t>K-1446 35-01-K01446_35-01-K01446_2356745</t>
  </si>
  <si>
    <t>22.03.2023 09:13:16</t>
  </si>
  <si>
    <t>22.03.2023 10:52:34</t>
  </si>
  <si>
    <t>TR-87 35-17-M00087__56393137_56393137</t>
  </si>
  <si>
    <t>22.03.2023 09:21:43</t>
  </si>
  <si>
    <t>22.03.2023 16:26:02</t>
  </si>
  <si>
    <t>KIRKAĞAÇ TR-1 45-76-M00001_KIRKAĞAÇ TR-2/TR-3/TR-18/TR-24 M03_72215520</t>
  </si>
  <si>
    <t>22.03.2023 09:10:03</t>
  </si>
  <si>
    <t>22.03.2023 10:23:40</t>
  </si>
  <si>
    <t>M-251 35-09-M00251_M-263 M02_47547414</t>
  </si>
  <si>
    <t>22.03.2023 09:29:59</t>
  </si>
  <si>
    <t>22.03.2023 10:28:40</t>
  </si>
  <si>
    <t>DM08/TR40 45-73-M00002_A a3_45157536</t>
  </si>
  <si>
    <t>22.03.2023 09:30:31</t>
  </si>
  <si>
    <t>22.03.2023 09:44:50</t>
  </si>
  <si>
    <t>PEKMEZCİ KOCAGEDİK TR-1 45-72-M00191_45-72-M00191_2370523</t>
  </si>
  <si>
    <t>22.03.2023 09:24:54</t>
  </si>
  <si>
    <t>22.03.2023 13:22:10</t>
  </si>
  <si>
    <t>M-1055 35-02-M01055_B_56364547_56364547</t>
  </si>
  <si>
    <t>22.03.2023 09:16:28</t>
  </si>
  <si>
    <t>22.03.2023 15:12:36</t>
  </si>
  <si>
    <t>DM-3/15 35-29-M00016_35-29-M00016_61268545</t>
  </si>
  <si>
    <t>22.03.2023 09:40:04</t>
  </si>
  <si>
    <t>22.03.2023 15:06:11</t>
  </si>
  <si>
    <t>K-3734 35-04-K03734_99371522_99371522</t>
  </si>
  <si>
    <t>22.03.2023 09:39:39</t>
  </si>
  <si>
    <t>22.03.2023 12:33:12</t>
  </si>
  <si>
    <t>MURADİYE TR-1 İSTASYON KABİN 45-71-M00192_D D02_60706228</t>
  </si>
  <si>
    <t>22.03.2023 09:38:43</t>
  </si>
  <si>
    <t>22.03.2023 10:46:06</t>
  </si>
  <si>
    <t>K-1065 35-04-K01065_35-04-K01065_2359830</t>
  </si>
  <si>
    <t>22.03.2023 09:42:59</t>
  </si>
  <si>
    <t>22.03.2023 14:36:46</t>
  </si>
  <si>
    <t>HİLAL KLASİK TM 35-01-A00011_GÜRÇEŞME M12_2313922</t>
  </si>
  <si>
    <t>22.03.2023 09:45:43</t>
  </si>
  <si>
    <t>22.03.2023 09:49:00</t>
  </si>
  <si>
    <t>YENİ FOÇA TR-13 35-23-M00013_B_56399575_56399575</t>
  </si>
  <si>
    <t>22.03.2023 09:46:13</t>
  </si>
  <si>
    <t>22.03.2023 10:55:43</t>
  </si>
  <si>
    <t>K-1433 35-04-K01433_35-04-K01433_2358184</t>
  </si>
  <si>
    <t>22.03.2023 09:29:49</t>
  </si>
  <si>
    <t>22.03.2023 10:22:40</t>
  </si>
  <si>
    <t>SOMA TR-2/1 45-82-M00082_DAĞITIM TRAFO TR-2/1 M04_72178184</t>
  </si>
  <si>
    <t>22.03.2023 09:50:44</t>
  </si>
  <si>
    <t>22.03.2023 14:54:26</t>
  </si>
  <si>
    <t>TR-182 45-78-L00182__65513062_65513062</t>
  </si>
  <si>
    <t>22.03.2023 09:43:04</t>
  </si>
  <si>
    <t>22.03.2023 16:02:42</t>
  </si>
  <si>
    <t>L-184 35-18-L00184_950462553_950462553</t>
  </si>
  <si>
    <t>22.03.2023 09:48:31</t>
  </si>
  <si>
    <t>22.03.2023 11:53:30</t>
  </si>
  <si>
    <t>22.03.2023 09:47:48</t>
  </si>
  <si>
    <t>22.03.2023 11:42:01</t>
  </si>
  <si>
    <t>22.03.2023 09:57:45</t>
  </si>
  <si>
    <t>22.03.2023 17:16:54</t>
  </si>
  <si>
    <t>K-1487 35-03-K01487_E_56373244_56373244</t>
  </si>
  <si>
    <t>22.03.2023 09:56:31</t>
  </si>
  <si>
    <t>22.03.2023 11:27:36</t>
  </si>
  <si>
    <t>22.03.2023 09:56:47</t>
  </si>
  <si>
    <t>22.03.2023 17:06:15</t>
  </si>
  <si>
    <t>K-1190 35-02-K01190_35-02-K01190_2350529</t>
  </si>
  <si>
    <t>22.03.2023 10:01:45</t>
  </si>
  <si>
    <t>22.03.2023 10:47:42</t>
  </si>
  <si>
    <t>22.03.2023 10:04:39</t>
  </si>
  <si>
    <t>22.03.2023 10:25:46</t>
  </si>
  <si>
    <t>YUKARI SÜTÇÜLER KÖYÜ TR-1 35-27-M00410_C_80310460_80310460</t>
  </si>
  <si>
    <t>22.03.2023 10:14:39</t>
  </si>
  <si>
    <t>22.03.2023 10:52:18</t>
  </si>
  <si>
    <t>CAMBAZLI KÖK 45-84-M00005_MADEN KÖK M03_50241503</t>
  </si>
  <si>
    <t>22.03.2023 10:17:39</t>
  </si>
  <si>
    <t>22.03.2023 11:07:48</t>
  </si>
  <si>
    <t>DM-23/05 45-71-M00455_A_56396882_56396882</t>
  </si>
  <si>
    <t>22.03.2023 10:17:35</t>
  </si>
  <si>
    <t>22.03.2023 10:52:41</t>
  </si>
  <si>
    <t>MORDOĞAN TR-34 35-21-L00148_953356912_953356912</t>
  </si>
  <si>
    <t>22.03.2023 10:22:46</t>
  </si>
  <si>
    <t>22.03.2023 11:31:43</t>
  </si>
  <si>
    <t>PINARLI TR-2 35-20-M00098_ H_72365665</t>
  </si>
  <si>
    <t>22.03.2023 10:21:47</t>
  </si>
  <si>
    <t>22.03.2023 10:43:31</t>
  </si>
  <si>
    <t>22.03.2023 10:25:43</t>
  </si>
  <si>
    <t>22.03.2023 11:34:12</t>
  </si>
  <si>
    <t>AYASKENT DM-1 35-16-M00009_AYASKENT DM-2 M10_82964605</t>
  </si>
  <si>
    <t>22.03.2023 10:27:43</t>
  </si>
  <si>
    <t>22.03.2023 11:05:09</t>
  </si>
  <si>
    <t>KORDON KÖK 45-78-M00730_HatBaşıAyırıcı_53139469 M02_53139469</t>
  </si>
  <si>
    <t>22.03.2023 10:25:56</t>
  </si>
  <si>
    <t>22.03.2023 15:47:55</t>
  </si>
  <si>
    <t>KARABURUN TR-13 35-21-L00005_A_56366802_56366802</t>
  </si>
  <si>
    <t>22.03.2023 10:28:14</t>
  </si>
  <si>
    <t>22.03.2023 11:47:59</t>
  </si>
  <si>
    <t>KEMALPAŞA TM 35-27-A00002_KEMALPAŞA-3 (TR-34) M05_2306678</t>
  </si>
  <si>
    <t>22.03.2023 10:24:19</t>
  </si>
  <si>
    <t>22.03.2023 10:57:01</t>
  </si>
  <si>
    <t>22.03.2023 10:21:58</t>
  </si>
  <si>
    <t>22.03.2023 16:08:09</t>
  </si>
  <si>
    <t>K-2556 35-02-K02556_35-02-K02556_2376616</t>
  </si>
  <si>
    <t>22.03.2023 10:26:53</t>
  </si>
  <si>
    <t>22.03.2023 12:08:32</t>
  </si>
  <si>
    <t>22.03.2023 10:29:09</t>
  </si>
  <si>
    <t>22.03.2023 14:47:11</t>
  </si>
  <si>
    <t>L-455 35-18-L00455_950462458_950462458</t>
  </si>
  <si>
    <t>22.03.2023 10:36:35</t>
  </si>
  <si>
    <t>22.03.2023 15:14:34</t>
  </si>
  <si>
    <t>PINARLI KÖK 35-20-M00085_TR-2 - TR-3 M03_72358871</t>
  </si>
  <si>
    <t>22.03.2023 13:26:39</t>
  </si>
  <si>
    <t>M-1473 35-04-M01473_35-04-M01473_2363632</t>
  </si>
  <si>
    <t>22.03.2023 10:32:58</t>
  </si>
  <si>
    <t>22.03.2023 11:15:57</t>
  </si>
  <si>
    <t>K-997 35-07-K00997_912479696_912479696</t>
  </si>
  <si>
    <t>22.03.2023 10:41:59</t>
  </si>
  <si>
    <t>22.03.2023 11:11:24</t>
  </si>
  <si>
    <t>L-332 SERKANKENT 35-18-L00332_950462524_950462524</t>
  </si>
  <si>
    <t>22.03.2023 10:44:21</t>
  </si>
  <si>
    <t>22.03.2023 13:52:02</t>
  </si>
  <si>
    <t>22.03.2023 10:42:34</t>
  </si>
  <si>
    <t>22.03.2023 11:52:38</t>
  </si>
  <si>
    <t>YAKAKÖY KÖK 45-75-M00067_KAYACIK ESKİ SARIALİLER M05_2324690</t>
  </si>
  <si>
    <t>22.03.2023 10:12:00</t>
  </si>
  <si>
    <t>22.03.2023 11:16:00</t>
  </si>
  <si>
    <t>22.03.2023 10:32:43</t>
  </si>
  <si>
    <t>22.03.2023 11:14:10</t>
  </si>
  <si>
    <t>TURGUTALP TR-1 45-71-M01762_DIREK TIPI TRAFO HUCRESI H01_2046870</t>
  </si>
  <si>
    <t>22.03.2023 10:48:54</t>
  </si>
  <si>
    <t>22.03.2023 13:09:30</t>
  </si>
  <si>
    <t>22.03.2023 10:50:57</t>
  </si>
  <si>
    <t>22.03.2023 13:50:42</t>
  </si>
  <si>
    <t>K-1917 35-10-K01917_DIREK TIPI TRAFO HUCRESI H01_2086708</t>
  </si>
  <si>
    <t>22.03.2023 10:52:27</t>
  </si>
  <si>
    <t>22.03.2023 17:23:35</t>
  </si>
  <si>
    <t>TR-53 45-78-L00053__56388376_56388376</t>
  </si>
  <si>
    <t>22.03.2023 10:54:09</t>
  </si>
  <si>
    <t>22.03.2023 11:40:33</t>
  </si>
  <si>
    <t>KERESTECİLER TR-2 45-83-M00139_A_56388933_56388933</t>
  </si>
  <si>
    <t>22.03.2023 10:57:43</t>
  </si>
  <si>
    <t>22.03.2023 12:41:41</t>
  </si>
  <si>
    <t>TR-1/22 45-83-M00022_95000584412_95000584412</t>
  </si>
  <si>
    <t>22.03.2023 11:03:59</t>
  </si>
  <si>
    <t>22.03.2023 13:37:34</t>
  </si>
  <si>
    <t>İSTASYONALTI KÖK 45-83-M00131_HatBaşıAyırıcı_53137018 M04_53137018</t>
  </si>
  <si>
    <t>22.03.2023 11:11:19</t>
  </si>
  <si>
    <t>22.03.2023 14:14:59</t>
  </si>
  <si>
    <t>K-81 35-01-K00081_A A1_5810733</t>
  </si>
  <si>
    <t>22.03.2023 11:18:18</t>
  </si>
  <si>
    <t>22.03.2023 13:52:09</t>
  </si>
  <si>
    <t>22.03.2023 11:16:57</t>
  </si>
  <si>
    <t>22.03.2023 11:52:32</t>
  </si>
  <si>
    <t>ONUR TEKSTİL GIDA ÖZEL 35-28-M00650Ö_DIREK TIPI TRAFO HUCRESI H01_2110009</t>
  </si>
  <si>
    <t>22.03.2023 11:24:28</t>
  </si>
  <si>
    <t>22.03.2023 18:31:58</t>
  </si>
  <si>
    <t>DEĞİRMENDERE TR-11 35-22-M00164_955290877_955290877</t>
  </si>
  <si>
    <t>22.03.2023 10:31:46</t>
  </si>
  <si>
    <t>22.03.2023 12:06:44</t>
  </si>
  <si>
    <t>TAYTAN GEDİZ MAH. TR-1 45-78-M00355_953301640_953301640</t>
  </si>
  <si>
    <t>22.03.2023 11:26:00</t>
  </si>
  <si>
    <t>22.03.2023 12:45:13</t>
  </si>
  <si>
    <t>KILAVUZLAR KÖK 45-74-M00198_HatBaşıAyırıcı_53135285 M03_53135285</t>
  </si>
  <si>
    <t>22.03.2023 11:21:12</t>
  </si>
  <si>
    <t>22.03.2023 13:38:16</t>
  </si>
  <si>
    <t>22.03.2023 11:36:49</t>
  </si>
  <si>
    <t>22.03.2023 12:27:48</t>
  </si>
  <si>
    <t>HARMANDALI KÖK 45-71-M00061_45-71-M00061_72230856</t>
  </si>
  <si>
    <t>22.03.2023 11:38:07</t>
  </si>
  <si>
    <t>22.03.2023 12:19:46</t>
  </si>
  <si>
    <t>BÜYÜKKENT SİTESİ TR 35-21-L00028_953361839_953361839</t>
  </si>
  <si>
    <t>22.03.2023 11:38:20</t>
  </si>
  <si>
    <t>22.03.2023 14:26:11</t>
  </si>
  <si>
    <t>M-1265 35-04-M01265_913859112_913859112</t>
  </si>
  <si>
    <t>22.03.2023 11:37:09</t>
  </si>
  <si>
    <t>22.03.2023 12:38:43</t>
  </si>
  <si>
    <t>TR-53 45-78-L00053_45-78-L00053_65905034</t>
  </si>
  <si>
    <t>22.03.2023 12:25:59</t>
  </si>
  <si>
    <t>K-4665 35-04-K04665_35-04-K04665_2359558</t>
  </si>
  <si>
    <t>22.03.2023 11:33:11</t>
  </si>
  <si>
    <t>22.03.2023 12:11:51</t>
  </si>
  <si>
    <t>DM-20/13 (ÇAPRA KABİN) 45-71-M00272_C_60984327_60984327</t>
  </si>
  <si>
    <t>22.03.2023 11:45:57</t>
  </si>
  <si>
    <t>22.03.2023 12:31:59</t>
  </si>
  <si>
    <t>TR-1/10 45-72-M00010_TR-1/12 M02_85209779</t>
  </si>
  <si>
    <t>22.03.2023 11:54:17</t>
  </si>
  <si>
    <t>22.03.2023 13:01:07</t>
  </si>
  <si>
    <t>HACIHALİLLER TR-1 KÖK 45-71-M00066_HACILILAR RİNG M04_72238429</t>
  </si>
  <si>
    <t>22.03.2023 12:00:59</t>
  </si>
  <si>
    <t>22.03.2023 14:12:20</t>
  </si>
  <si>
    <t>K-2973 35-02-K02973_35-02-K02973_2354407</t>
  </si>
  <si>
    <t>22.03.2023 12:10:59</t>
  </si>
  <si>
    <t>22.03.2023 13:57:09</t>
  </si>
  <si>
    <t>22.03.2023 12:19:36</t>
  </si>
  <si>
    <t>22.03.2023 13:39:55</t>
  </si>
  <si>
    <t>TİRE İM-DM-1 35-29-A00001_MAHMUTLAR L13_2060147</t>
  </si>
  <si>
    <t>22.03.2023 12:40:00</t>
  </si>
  <si>
    <t>22.03.2023 12:43:17</t>
  </si>
  <si>
    <t>ALİ TUNCEL SLM TR 35-26-L00351_6186325_56358141_56358141</t>
  </si>
  <si>
    <t>22.03.2023 12:39:10</t>
  </si>
  <si>
    <t>22.03.2023 14:53:42</t>
  </si>
  <si>
    <t>YENİKÖY TR-2 35-23-M00086_B_60983000_60983000</t>
  </si>
  <si>
    <t>22.03.2023 12:41:38</t>
  </si>
  <si>
    <t>22.03.2023 13:21:42</t>
  </si>
  <si>
    <t>TR-27/A 45-77-L00013_945507827_945507827</t>
  </si>
  <si>
    <t>22.03.2023 12:43:31</t>
  </si>
  <si>
    <t>22.03.2023 13:40:58</t>
  </si>
  <si>
    <t>22.03.2023 12:56:33</t>
  </si>
  <si>
    <t>22.03.2023 13:29:50</t>
  </si>
  <si>
    <t>K-409 35-02-K00409_35-02-K00409_2376538</t>
  </si>
  <si>
    <t>22.03.2023 12:57:26</t>
  </si>
  <si>
    <t>22.03.2023 14:29:16</t>
  </si>
  <si>
    <t>ÜRKMEZ M-26 JANDARMA YANI 35-25-M00350_956659054_956659054</t>
  </si>
  <si>
    <t>22.03.2023 13:05:02</t>
  </si>
  <si>
    <t>22.03.2023 16:13:16</t>
  </si>
  <si>
    <t>DM-4/TR-4 35-13-L00444_946423025_946423025</t>
  </si>
  <si>
    <t>22.03.2023 13:07:31</t>
  </si>
  <si>
    <t>22.03.2023 14:28:46</t>
  </si>
  <si>
    <t>K-3796 35-01-K03796_911885463_911885463</t>
  </si>
  <si>
    <t>22.03.2023 13:10:42</t>
  </si>
  <si>
    <t>22.03.2023 14:48:43</t>
  </si>
  <si>
    <t>K-3083 35-04-K03083_35-04-K03083_60707547</t>
  </si>
  <si>
    <t>22.03.2023 12:57:23</t>
  </si>
  <si>
    <t>22.03.2023 14:01:05</t>
  </si>
  <si>
    <t>BAĞARASI TR-16 35-23-M00143_ H_92270752</t>
  </si>
  <si>
    <t>22.03.2023 13:30:15</t>
  </si>
  <si>
    <t>22.03.2023 14:31:47</t>
  </si>
  <si>
    <t>K-732 35-01-K00732_B_56362285_56362285</t>
  </si>
  <si>
    <t>22.03.2023 13:28:59</t>
  </si>
  <si>
    <t>22.03.2023 14:21:29</t>
  </si>
  <si>
    <t>K-1467 35-03-K01467_E_56369821_56369821</t>
  </si>
  <si>
    <t>22.03.2023 13:52:26</t>
  </si>
  <si>
    <t>22.03.2023 16:48:31</t>
  </si>
  <si>
    <t>K-2973 35-02-K02973_TRAFO K01_2062168</t>
  </si>
  <si>
    <t>22.03.2023 13:53:40</t>
  </si>
  <si>
    <t>22.03.2023 14:52:40</t>
  </si>
  <si>
    <t>TR-26 35-17-M00217_A_91197989_91197989</t>
  </si>
  <si>
    <t>22.03.2023 14:07:17</t>
  </si>
  <si>
    <t>22.03.2023 14:29:23</t>
  </si>
  <si>
    <t>22.03.2023 14:12:23</t>
  </si>
  <si>
    <t>22.03.2023 14:20:53</t>
  </si>
  <si>
    <t>KERESTECİLER TR-3 45-83-M00140_95000052776_95000052776</t>
  </si>
  <si>
    <t>22.03.2023 14:14:27</t>
  </si>
  <si>
    <t>22.03.2023 15:07:54</t>
  </si>
  <si>
    <t>L-336 REİSDERE 35-18-L00336_95002493104_95002493104</t>
  </si>
  <si>
    <t>22.03.2023 14:12:04</t>
  </si>
  <si>
    <t>22.03.2023 18:48:30</t>
  </si>
  <si>
    <t>22.03.2023 14:20:25</t>
  </si>
  <si>
    <t>22.03.2023 14:22:52</t>
  </si>
  <si>
    <t>22.03.2023 14:16:59</t>
  </si>
  <si>
    <t>22.03.2023 14:59:45</t>
  </si>
  <si>
    <t>ÇAVUŞKÖY TR-1 35-28-M00346_B_65513493_65513493</t>
  </si>
  <si>
    <t>22.03.2023 14:19:39</t>
  </si>
  <si>
    <t>22.03.2023 15:12:42</t>
  </si>
  <si>
    <t>BÜYÜKKENT SİTESİ TR 35-21-L00028_A A1B_5826951</t>
  </si>
  <si>
    <t>22.03.2023 15:05:00</t>
  </si>
  <si>
    <t>22.03.2023 17:48:27</t>
  </si>
  <si>
    <t>AKALAN TR-3 35-27-M00431_98729617_98729617</t>
  </si>
  <si>
    <t>22.03.2023 14:36:38</t>
  </si>
  <si>
    <t>22.03.2023 18:14:11</t>
  </si>
  <si>
    <t>AKÖREN TR-19 KÖK 45-78-M00974_HatBaşıAyırıcı_53139493 M04_53139493</t>
  </si>
  <si>
    <t>22.03.2023 14:46:01</t>
  </si>
  <si>
    <t>22.03.2023 17:47:18</t>
  </si>
  <si>
    <t>22.03.2023 15:44:53</t>
  </si>
  <si>
    <t>K-4756 35-04-K04756_947277708_947277708</t>
  </si>
  <si>
    <t>22.03.2023 14:51:15</t>
  </si>
  <si>
    <t>22.03.2023 20:02:49</t>
  </si>
  <si>
    <t>KERESTECİLER TR-3 45-83-M00140_45-83-M00140_2356709</t>
  </si>
  <si>
    <t>22.03.2023 15:27:34</t>
  </si>
  <si>
    <t>HACIBABA TR-1 45-74-M00157_A_56353752_56353752</t>
  </si>
  <si>
    <t>22.03.2023 15:07:12</t>
  </si>
  <si>
    <t>22.03.2023 15:37:07</t>
  </si>
  <si>
    <t>GÖKÇEN DM 35-29-M00123_SEYREKLİ M03_2104369</t>
  </si>
  <si>
    <t>22.03.2023 15:28:38</t>
  </si>
  <si>
    <t>22.03.2023 15:41:51</t>
  </si>
  <si>
    <t>22.03.2023 15:44:10</t>
  </si>
  <si>
    <t>22.03.2023 15:53:45</t>
  </si>
  <si>
    <t>ARMUTLU TR-9 35-27-M00566_ARMUTLU TR-7 M01_72163263</t>
  </si>
  <si>
    <t>22.03.2023 16:30:39</t>
  </si>
  <si>
    <t>22.03.2023 16:54:34</t>
  </si>
  <si>
    <t>K-126 35-01-K00126_911346339_911346339</t>
  </si>
  <si>
    <t>22.03.2023 16:44:03</t>
  </si>
  <si>
    <t>22.03.2023 19:01:56</t>
  </si>
  <si>
    <t>TR-48 35-15-M00048_950364756_950364756</t>
  </si>
  <si>
    <t>22.03.2023 16:35:04</t>
  </si>
  <si>
    <t>22.03.2023 18:19:55</t>
  </si>
  <si>
    <t>TR-2/73-A 45-83-L00151_IRLAMAZ KÖK L03_72157732</t>
  </si>
  <si>
    <t>22.03.2023 16:50:48</t>
  </si>
  <si>
    <t>22.03.2023 17:16:25</t>
  </si>
  <si>
    <t>22.03.2023 16:54:39</t>
  </si>
  <si>
    <t>22.03.2023 16:58:07</t>
  </si>
  <si>
    <t>22.03.2023 16:57:16</t>
  </si>
  <si>
    <t>22.03.2023 18:13:53</t>
  </si>
  <si>
    <t>22.03.2023 17:00:18</t>
  </si>
  <si>
    <t>22.03.2023 17:06:52</t>
  </si>
  <si>
    <t>DERBENT TM 45-83-A00003_AHMETLİ M18_2312523</t>
  </si>
  <si>
    <t>22.03.2023 17:04:41</t>
  </si>
  <si>
    <t>22.03.2023 17:21:06</t>
  </si>
  <si>
    <t>AVŞAR İM 45-83-A00002_ERGENEKON M02_81660984</t>
  </si>
  <si>
    <t>22.03.2023 17:05:59</t>
  </si>
  <si>
    <t>22.03.2023 18:04:51</t>
  </si>
  <si>
    <t>L-210 35-18-L00210_95002524601_95002524601</t>
  </si>
  <si>
    <t>22.03.2023 17:02:29</t>
  </si>
  <si>
    <t>22.03.2023 18:27:36</t>
  </si>
  <si>
    <t>22.03.2023 17:03:53</t>
  </si>
  <si>
    <t>22.03.2023 18:27:23</t>
  </si>
  <si>
    <t>22.03.2023 17:13:51</t>
  </si>
  <si>
    <t>22.03.2023 20:55:25</t>
  </si>
  <si>
    <t>YAKACIK TR-4 35-20-L00242_35-20-L00242_2376784</t>
  </si>
  <si>
    <t>22.03.2023 17:19:32</t>
  </si>
  <si>
    <t>22.03.2023 18:22:20</t>
  </si>
  <si>
    <t>EMİRHACILI TR-2 45-78-L00606_DIREK TIPI TRAFO HUCRESI H01_2111264</t>
  </si>
  <si>
    <t>22.03.2023 17:27:19</t>
  </si>
  <si>
    <t>22.03.2023 19:26:15</t>
  </si>
  <si>
    <t>ÇATALKÖPRÜ TR-1 45-83-L00253_DIREK TIPI TRAFO HUCRESI H01_2102896</t>
  </si>
  <si>
    <t>22.03.2023 17:31:50</t>
  </si>
  <si>
    <t>22.03.2023 21:17:19</t>
  </si>
  <si>
    <t>K-3216 35-09-K03216_97759589_97759589</t>
  </si>
  <si>
    <t>22.03.2023 17:33:16</t>
  </si>
  <si>
    <t>22.03.2023 19:00:59</t>
  </si>
  <si>
    <t>MORDOĞAN TR-3 35-21-L00141_95000641842_95000641842</t>
  </si>
  <si>
    <t>22.03.2023 17:34:46</t>
  </si>
  <si>
    <t>22.03.2023 19:40:12</t>
  </si>
  <si>
    <t>DM-14/10 45-71-M00559_C_56406869_56406869</t>
  </si>
  <si>
    <t>22.03.2023 17:44:29</t>
  </si>
  <si>
    <t>22.03.2023 18:33:05</t>
  </si>
  <si>
    <t>BERGAMA İM-1 35-16-A00001_ŞEHİR-3 L03_2093767</t>
  </si>
  <si>
    <t>22.03.2023 17:54:18</t>
  </si>
  <si>
    <t>22.03.2023 18:10:58</t>
  </si>
  <si>
    <t>BAĞARASI TR-10 KÖK 35-23-M00179_HatBaşıAyırıcı_72050055 M05_72050055</t>
  </si>
  <si>
    <t>22.03.2023 17:54:24</t>
  </si>
  <si>
    <t>22.03.2023 20:03:01</t>
  </si>
  <si>
    <t>TAYTAN TR-1 KÖK 45-78-M00305_OFİS KÖK GİRİŞ/DEMİRKÖPRÜ-1 ÇIKIŞ M02_65651003</t>
  </si>
  <si>
    <t>22.03.2023 17:57:39</t>
  </si>
  <si>
    <t>22.03.2023 18:31:36</t>
  </si>
  <si>
    <t>TAYTAN OFİS KÖK 45-78-M00314_DEMİRKÖPRÜ DM-2 ÇIKIŞI (DEMİRKÖPRÜ-2) M06_60669745</t>
  </si>
  <si>
    <t>22.03.2023 18:01:33</t>
  </si>
  <si>
    <t>22.03.2023 18:02:09</t>
  </si>
  <si>
    <t>22.03.2023 18:01:03</t>
  </si>
  <si>
    <t>22.03.2023 18:19:06</t>
  </si>
  <si>
    <t>MORDOĞAN TR-23 35-21-L00152_E_56394851_56394851</t>
  </si>
  <si>
    <t>22.03.2023 18:07:11</t>
  </si>
  <si>
    <t>22.03.2023 19:12:32</t>
  </si>
  <si>
    <t>ALOSBİ TM 35-17-A00006_HatBaşıAyırıcı_53134031 M05_53134031</t>
  </si>
  <si>
    <t>22.03.2023 18:12:55</t>
  </si>
  <si>
    <t>22.03.2023 20:40:51</t>
  </si>
  <si>
    <t>TR-7 ÖZTAK (TR-237) 35-19-M00237_A_77616538_77616538</t>
  </si>
  <si>
    <t>22.03.2023 18:15:36</t>
  </si>
  <si>
    <t>22.03.2023 19:05:52</t>
  </si>
  <si>
    <t>ÇAMBEL KÖK 35-27-M00619_HatBaşıAyırıcı_53132491 M03_53132491</t>
  </si>
  <si>
    <t>22.03.2023 18:12:21</t>
  </si>
  <si>
    <t>22.03.2023 18:50:27</t>
  </si>
  <si>
    <t>HACIALİLER TR-4 45-73-M00729_965520645_965520645</t>
  </si>
  <si>
    <t>22.03.2023 18:15:41</t>
  </si>
  <si>
    <t>22.03.2023 23:29:28</t>
  </si>
  <si>
    <t>KEMALİYE DM (TR-1) 45-73-M00150_İSMETİYE M02_66715937</t>
  </si>
  <si>
    <t>22.03.2023 18:18:49</t>
  </si>
  <si>
    <t>22.03.2023 20:53:40</t>
  </si>
  <si>
    <t>TR-31 35-15-M00031_C_91224038_91224038</t>
  </si>
  <si>
    <t>22.03.2023 18:25:01</t>
  </si>
  <si>
    <t>22.03.2023 19:51:38</t>
  </si>
  <si>
    <t>MANİSA BÜYÜKŞEHİR BELEDİYESİ YUNUSEMRE TÜRBESİ 45-77-L00444_HatBaşıAyırıcı_89227454 L03_89227454</t>
  </si>
  <si>
    <t>22.03.2023 18:25:59</t>
  </si>
  <si>
    <t>22.03.2023 18:26:33</t>
  </si>
  <si>
    <t>SARIGÖL DM 45-79-M00069_ESKİ KÖYLER FİDERİ M05_2076620</t>
  </si>
  <si>
    <t>22.03.2023 18:26:42</t>
  </si>
  <si>
    <t>22.03.2023 18:40:05</t>
  </si>
  <si>
    <t>M-2595 BEŞYOL DM 35-02-M02595_HatBaşıAyırıcı_91981912 M07_91981912</t>
  </si>
  <si>
    <t>22.03.2023 17:54:49</t>
  </si>
  <si>
    <t>22.03.2023 19:23:11</t>
  </si>
  <si>
    <t>22.03.2023 17:30:41</t>
  </si>
  <si>
    <t>22.03.2023 19:02:14</t>
  </si>
  <si>
    <t>YENİKÖY TR-4 45-71-M00125_B_56352402_56352402</t>
  </si>
  <si>
    <t>22.03.2023 18:38:44</t>
  </si>
  <si>
    <t>22.03.2023 19:46:46</t>
  </si>
  <si>
    <t>MURADİYE DM-7/2 45-71-M02162_A A03_5979213</t>
  </si>
  <si>
    <t>22.03.2023 18:42:28</t>
  </si>
  <si>
    <t>22.03.2023 21:04:54</t>
  </si>
  <si>
    <t>DALBAHÇE TR-2 45-83-L00188_A_90935716_90935716</t>
  </si>
  <si>
    <t>22.03.2023 18:47:09</t>
  </si>
  <si>
    <t>22.03.2023 22:46:42</t>
  </si>
  <si>
    <t>BAŞARAN TR-1 35-31-L00070_C_91349300_91349300</t>
  </si>
  <si>
    <t>22.03.2023 18:56:35</t>
  </si>
  <si>
    <t>22.03.2023 22:08:33</t>
  </si>
  <si>
    <t>L-470 KÖK 35-18-L00470_35-18-L00470_72090185</t>
  </si>
  <si>
    <t>22.03.2023 19:04:48</t>
  </si>
  <si>
    <t>22.03.2023 19:32:27</t>
  </si>
  <si>
    <t>22.03.2023 19:04:20</t>
  </si>
  <si>
    <t>22.03.2023 19:57:42</t>
  </si>
  <si>
    <t>DALGIR TR-1 45-75-M00152_A_91350344_91350344</t>
  </si>
  <si>
    <t>22.03.2023 19:05:03</t>
  </si>
  <si>
    <t>22.03.2023 20:36:24</t>
  </si>
  <si>
    <t>M-2595 BEŞYOL DM 35-02-M02595_M-850 KARAÇAM KÖK M06_50219669</t>
  </si>
  <si>
    <t>22.03.2023 19:09:08</t>
  </si>
  <si>
    <t>22.03.2023 19:16:04</t>
  </si>
  <si>
    <t>22.03.2023 19:05:42</t>
  </si>
  <si>
    <t>22.03.2023 19:18:41</t>
  </si>
  <si>
    <t>22.03.2023 19:04:24</t>
  </si>
  <si>
    <t>22.03.2023 20:11:40</t>
  </si>
  <si>
    <t>KORDON KÖK 45-78-M00730_HatBaşıAyırıcı_53139398 M02_53139398</t>
  </si>
  <si>
    <t>22.03.2023 19:19:25</t>
  </si>
  <si>
    <t>22.03.2023 20:17:22</t>
  </si>
  <si>
    <t>22.03.2023 19:07:27</t>
  </si>
  <si>
    <t>22.03.2023 21:43:47</t>
  </si>
  <si>
    <t>ALAŞEHİR TR-59 45-73-M00059_C_56404300_56404300</t>
  </si>
  <si>
    <t>22.03.2023 19:27:32</t>
  </si>
  <si>
    <t>22.03.2023 20:37:29</t>
  </si>
  <si>
    <t>TR-56 45-78-L00056_953247672_953247672</t>
  </si>
  <si>
    <t>22.03.2023 19:27:05</t>
  </si>
  <si>
    <t>22.03.2023 20:57:09</t>
  </si>
  <si>
    <t>22.03.2023 19:34:27</t>
  </si>
  <si>
    <t>23.03.2023 00:53:45</t>
  </si>
  <si>
    <t>MORDOĞAN TR-3 35-21-L00141_E_56375584_56375584</t>
  </si>
  <si>
    <t>22.03.2023 20:26:57</t>
  </si>
  <si>
    <t>ÜRKMEZ M-24 35-25-M00158_95000113631_95000113631</t>
  </si>
  <si>
    <t>22.03.2023 19:59:11</t>
  </si>
  <si>
    <t>22.03.2023 22:12:20</t>
  </si>
  <si>
    <t>K-2302 35-04-K02302_99289246_99289246</t>
  </si>
  <si>
    <t>22.03.2023 20:05:49</t>
  </si>
  <si>
    <t>22.03.2023 21:50:05</t>
  </si>
  <si>
    <t>ÇAYIRLI YÖRÜKLER TR-6 35-29-L00787_B_73602205_73602205</t>
  </si>
  <si>
    <t>22.03.2023 20:04:32</t>
  </si>
  <si>
    <t>22.03.2023 21:56:16</t>
  </si>
  <si>
    <t>L-43 AKARCA 35-14-L00043_A_91108911_91108911</t>
  </si>
  <si>
    <t>22.03.2023 20:07:42</t>
  </si>
  <si>
    <t>22.03.2023 21:17:55</t>
  </si>
  <si>
    <t>22.03.2023 20:12:33</t>
  </si>
  <si>
    <t>22.03.2023 22:29:19</t>
  </si>
  <si>
    <t>K-4438 35-09-K04438_B b1b_5861941</t>
  </si>
  <si>
    <t>22.03.2023 20:25:03</t>
  </si>
  <si>
    <t>22.03.2023 21:14:24</t>
  </si>
  <si>
    <t>SOMA TR-16/3 45-82-M00102_B_91421102_91421102</t>
  </si>
  <si>
    <t>22.03.2023 20:47:45</t>
  </si>
  <si>
    <t>22.03.2023 21:27:53</t>
  </si>
  <si>
    <t>KARABURUN TR-7 35-21-L00033_95002608264_95002608264</t>
  </si>
  <si>
    <t>22.03.2023 21:30:16</t>
  </si>
  <si>
    <t>22.03.2023 21:38:20</t>
  </si>
  <si>
    <t>MARANGOZLAR SİTESİ TR-1 35-28-M00649_DAĞITIM TRAFO MARANGOZLAR SİTESİ TR-1 M01_66499992</t>
  </si>
  <si>
    <t>22.03.2023 20:51:31</t>
  </si>
  <si>
    <t>22.03.2023 22:26:50</t>
  </si>
  <si>
    <t>M-486 35-17-M00486__92435814_92435814</t>
  </si>
  <si>
    <t>22.03.2023 20:55:37</t>
  </si>
  <si>
    <t>23.03.2023 00:20:49</t>
  </si>
  <si>
    <t>KEMALİYE DM (TR-1) 45-73-M00150_AKKEÇİLİ ÇIKIŞ M01_66715918</t>
  </si>
  <si>
    <t>22.03.2023 16:20:51</t>
  </si>
  <si>
    <t>22.03.2023 22:25:13</t>
  </si>
  <si>
    <t>22.03.2023 23:06:14</t>
  </si>
  <si>
    <t>KAYAKÖY DM 35-15-L00866_HatBaşıAyırıcı_73984660 L04_73984660</t>
  </si>
  <si>
    <t>22.03.2023 21:29:49</t>
  </si>
  <si>
    <t>22.03.2023 22:18:35</t>
  </si>
  <si>
    <t>22.03.2023 21:36:43</t>
  </si>
  <si>
    <t>22.03.2023 21:55:53</t>
  </si>
  <si>
    <t>M-2091 35-09-M02091_95002392183_95002392183</t>
  </si>
  <si>
    <t>22.03.2023 21:47:41</t>
  </si>
  <si>
    <t>22.03.2023 22:50:07</t>
  </si>
  <si>
    <t>KAYAKÖY DM 35-15-L00866_İLKKURŞUN L05_72307163</t>
  </si>
  <si>
    <t>22.03.2023 23:04:12</t>
  </si>
  <si>
    <t>GÜMÜLDÜR M-33 35-25-M00033__72374048_72374048</t>
  </si>
  <si>
    <t>Yangın</t>
  </si>
  <si>
    <t>22.03.2023 22:26:27</t>
  </si>
  <si>
    <t>22.03.2023 23:36:33</t>
  </si>
  <si>
    <t>K-2575 35-01-K02575_ÖZEL SDP_5900739</t>
  </si>
  <si>
    <t>22.03.2023 23:10:10</t>
  </si>
  <si>
    <t>23.03.2023 02:46:39</t>
  </si>
  <si>
    <t>GÖKTEPE TR-1 35-28-M00269_A_56377872_56377872</t>
  </si>
  <si>
    <t>22.03.2023 23:14:52</t>
  </si>
  <si>
    <t>23.03.2023 02:11:23</t>
  </si>
  <si>
    <t>GÜMÜLDÜR M-32 35-25-M00032_B_56357867_56357867</t>
  </si>
  <si>
    <t>22.03.2023 23:26:20</t>
  </si>
  <si>
    <t>23.03.2023 00:45:31</t>
  </si>
  <si>
    <t>ALAŞEHİR TR-81/A 45-73-M01295_945669673_945669673</t>
  </si>
  <si>
    <t>22.03.2023 23:53:07</t>
  </si>
  <si>
    <t>23.03.2023 00:54:22</t>
  </si>
  <si>
    <t>K-4027 35-01-K04027_98983271_98983271</t>
  </si>
  <si>
    <t>23.03.2023 00:08:02</t>
  </si>
  <si>
    <t>23.03.2023 03:23:41</t>
  </si>
  <si>
    <t>TAYTAN OFİS KÖK 45-78-M00314_HatBaşıAyırıcı_53139445 M06_53139445</t>
  </si>
  <si>
    <t>23.03.2023 00:11:10</t>
  </si>
  <si>
    <t>23.03.2023 01:12:11</t>
  </si>
  <si>
    <t>ALHATLI TR-1 35-16-M00159_47464715_56399341_56399341</t>
  </si>
  <si>
    <t>23.03.2023 00:26:51</t>
  </si>
  <si>
    <t>23.03.2023 02:03:38</t>
  </si>
  <si>
    <t>M-3038(YATIRIM REZERVE) 35-09-M03038__72410499_72410499</t>
  </si>
  <si>
    <t>23.03.2023 00:39:51</t>
  </si>
  <si>
    <t>23.03.2023 01:23:34</t>
  </si>
  <si>
    <t>AKÇAPINAR KÖK 45-83-L00131_HatBaşıAyırıcı_53136699 L06_53136699</t>
  </si>
  <si>
    <t>23.03.2023 03:58:04</t>
  </si>
  <si>
    <t>TAYTAN OFİS KÖK 45-78-M00314_DEMİRKÖPRÜ DM-2 ÇIKIŞI (DEMİRKÖPRÜ-2) M06_60669850</t>
  </si>
  <si>
    <t>23.03.2023 02:03:46</t>
  </si>
  <si>
    <t>K-2589 35-02-K02589_99121752_99121752</t>
  </si>
  <si>
    <t>23.03.2023 01:44:34</t>
  </si>
  <si>
    <t>23.03.2023 03:18:47</t>
  </si>
  <si>
    <t>ALHATLI TR-1 35-16-M00159_35-16-M00159_2353263</t>
  </si>
  <si>
    <t>23.03.2023 03:21:35</t>
  </si>
  <si>
    <t>23.03.2023 02:14:07</t>
  </si>
  <si>
    <t>23.03.2023 02:58:31</t>
  </si>
  <si>
    <t>K-3050 35-03-K03050_K-1042 K02_2303760</t>
  </si>
  <si>
    <t>23.03.2023 02:12:12</t>
  </si>
  <si>
    <t>23.03.2023 02:43:57</t>
  </si>
  <si>
    <t>KEMALİYE TR-7 45-73-M00155_945656217_945656217</t>
  </si>
  <si>
    <t>23.03.2023 02:22:42</t>
  </si>
  <si>
    <t>23.03.2023 03:28:40</t>
  </si>
  <si>
    <t>23.03.2023 05:30:04</t>
  </si>
  <si>
    <t>23.03.2023 05:44:43</t>
  </si>
  <si>
    <t>23.03.2023 06:34:52</t>
  </si>
  <si>
    <t>23.03.2023 07:18:46</t>
  </si>
  <si>
    <t>23.03.2023 06:33:08</t>
  </si>
  <si>
    <t>23.03.2023 06:39:37</t>
  </si>
  <si>
    <t>23.03.2023 04:23:13</t>
  </si>
  <si>
    <t>23.03.2023 06:38:00</t>
  </si>
  <si>
    <t>M-1536 35-01-M01536_911137557_911137557</t>
  </si>
  <si>
    <t>23.03.2023 06:42:49</t>
  </si>
  <si>
    <t>23.03.2023 08:35:29</t>
  </si>
  <si>
    <t>23.03.2023 06:53:49</t>
  </si>
  <si>
    <t>23.03.2023 07:34:28</t>
  </si>
  <si>
    <t>M-2024 35-09-M02024_B B01b_5968241</t>
  </si>
  <si>
    <t>23.03.2023 07:20:25</t>
  </si>
  <si>
    <t>23.03.2023 14:51:51</t>
  </si>
  <si>
    <t>23.03.2023 07:37:31</t>
  </si>
  <si>
    <t>23.03.2023 08:47:31</t>
  </si>
  <si>
    <t>K-224 35-01-K00224_B 1B_5853441</t>
  </si>
  <si>
    <t>23.03.2023 08:18:33</t>
  </si>
  <si>
    <t>23.03.2023 09:41:56</t>
  </si>
  <si>
    <t>K-4756 35-04-K04756_95000628928_95000628928</t>
  </si>
  <si>
    <t>23.03.2023 08:21:23</t>
  </si>
  <si>
    <t>23.03.2023 12:12:15</t>
  </si>
  <si>
    <t>K-1781 35-04-K01781_912490447_912490447</t>
  </si>
  <si>
    <t>23.03.2023 08:24:47</t>
  </si>
  <si>
    <t>23.03.2023 09:05:02</t>
  </si>
  <si>
    <t>K-2868 35-02-K02868_35-02-K02868_2348757</t>
  </si>
  <si>
    <t>23.03.2023 08:42:15</t>
  </si>
  <si>
    <t>23.03.2023 09:10:48</t>
  </si>
  <si>
    <t>H.İBRAHİM ELGÜN TARIMSAL SULAMA 45-71-M01000_45-71-M01000_2358265</t>
  </si>
  <si>
    <t>23.03.2023 08:47:17</t>
  </si>
  <si>
    <t>23.03.2023 13:54:24</t>
  </si>
  <si>
    <t>SOMA A SANTRALİ İM/DM 45-82-A00001_DENİŞ-1 M11_2324953</t>
  </si>
  <si>
    <t>23.03.2023 08:53:13</t>
  </si>
  <si>
    <t>23.03.2023 13:02:52</t>
  </si>
  <si>
    <t>23.03.2023 08:55:31</t>
  </si>
  <si>
    <t>23.03.2023 13:04:02</t>
  </si>
  <si>
    <t>TR-48 35-26-M00048__60982475_60982475</t>
  </si>
  <si>
    <t>23.03.2023 08:58:29</t>
  </si>
  <si>
    <t>23.03.2023 15:15:55</t>
  </si>
  <si>
    <t>KILAVUZLAR TR-4 45-74-M00197_A_56352238_56352238</t>
  </si>
  <si>
    <t>23.03.2023 08:58:39</t>
  </si>
  <si>
    <t>23.03.2023 11:40:32</t>
  </si>
  <si>
    <t>23.03.2023 09:00:28</t>
  </si>
  <si>
    <t>23.03.2023 10:53:18</t>
  </si>
  <si>
    <t>MENEMEN TR-71 35-28-L00071_DAĞITIM TRAFO MENEMEN TR-71 L03_66747106</t>
  </si>
  <si>
    <t>23.03.2023 08:58:40</t>
  </si>
  <si>
    <t>23.03.2023 09:42:42</t>
  </si>
  <si>
    <t>23.03.2023 08:50:47</t>
  </si>
  <si>
    <t>23.03.2023 15:34:47</t>
  </si>
  <si>
    <t>K-123 35-01-K00123_35-01-K00123_2375634</t>
  </si>
  <si>
    <t>23.03.2023 09:01:04</t>
  </si>
  <si>
    <t>23.03.2023 09:58:56</t>
  </si>
  <si>
    <t>K-2745 35-03-K02745_35-03-K02745_41968158</t>
  </si>
  <si>
    <t>23.03.2023 08:55:55</t>
  </si>
  <si>
    <t>23.03.2023 14:03:24</t>
  </si>
  <si>
    <t>L-296 35-18-L00296_950447842_950447842</t>
  </si>
  <si>
    <t>23.03.2023 08:59:41</t>
  </si>
  <si>
    <t>23.03.2023 14:44:03</t>
  </si>
  <si>
    <t>DAĞISTAN KÖK 35-16-M00186_HatBaşıAyırıcı_53138904 M03_53138904</t>
  </si>
  <si>
    <t>23.03.2023 08:48:59</t>
  </si>
  <si>
    <t>23.03.2023 15:44:57</t>
  </si>
  <si>
    <t>MENEMEN TR-15 35-28-L00015_95002446305_95002446305</t>
  </si>
  <si>
    <t>23.03.2023 09:01:46</t>
  </si>
  <si>
    <t>23.03.2023 12:32:39</t>
  </si>
  <si>
    <t>23.03.2023 08:57:09</t>
  </si>
  <si>
    <t>23.03.2023 11:13:32</t>
  </si>
  <si>
    <t>23.03.2023 09:09:15</t>
  </si>
  <si>
    <t>23.03.2023 13:01:19</t>
  </si>
  <si>
    <t>L-251 35-18-L00251_950446037_950446037</t>
  </si>
  <si>
    <t>23.03.2023 09:10:40</t>
  </si>
  <si>
    <t>23.03.2023 11:47:30</t>
  </si>
  <si>
    <t>23.03.2023 08:52:35</t>
  </si>
  <si>
    <t>23.03.2023 17:35:41</t>
  </si>
  <si>
    <t>DM-2/15 35-29-M00098_35-29-M00098_72182660</t>
  </si>
  <si>
    <t>23.03.2023 09:13:35</t>
  </si>
  <si>
    <t>23.03.2023 13:07:12</t>
  </si>
  <si>
    <t>K-1115 35-04-K01115_35-04-K01115_2351952</t>
  </si>
  <si>
    <t>23.03.2023 09:17:18</t>
  </si>
  <si>
    <t>23.03.2023 10:02:38</t>
  </si>
  <si>
    <t>EMİRALEM TR-21 35-28-M00093_B_92389705_92389705</t>
  </si>
  <si>
    <t>23.03.2023 09:19:25</t>
  </si>
  <si>
    <t>23.03.2023 10:20:41</t>
  </si>
  <si>
    <t>DM-2/13 35-29-M00100_35-29-M00100_72205525</t>
  </si>
  <si>
    <t>23.03.2023 09:08:40</t>
  </si>
  <si>
    <t>23.03.2023 15:03:47</t>
  </si>
  <si>
    <t>L-336 REİSDERE 35-18-L00336_950461686_950461686</t>
  </si>
  <si>
    <t>23.03.2023 09:21:10</t>
  </si>
  <si>
    <t>23.03.2023 11:50:09</t>
  </si>
  <si>
    <t>K-2483 35-07-K02483_D_56383360_56383360</t>
  </si>
  <si>
    <t>23.03.2023 09:07:58</t>
  </si>
  <si>
    <t>23.03.2023 10:43:00</t>
  </si>
  <si>
    <t>HAYKIRAN TR-1 35-28-M00200_C_91439230_91439230</t>
  </si>
  <si>
    <t>23.03.2023 09:22:23</t>
  </si>
  <si>
    <t>23.03.2023 16:02:13</t>
  </si>
  <si>
    <t>23.03.2023 09:10:09</t>
  </si>
  <si>
    <t>23.03.2023 16:31:14</t>
  </si>
  <si>
    <t>YENİ FOÇA TR-13 35-23-M00013_YENİFOÇA TR-14 M04_2115944</t>
  </si>
  <si>
    <t>23.03.2023 09:04:40</t>
  </si>
  <si>
    <t>23.03.2023 10:00:55</t>
  </si>
  <si>
    <t>KAYAPINAR KÖK 45-71-M02146_MORSAN TM GİRİŞ M02_60777332</t>
  </si>
  <si>
    <t>23.03.2023 09:26:49</t>
  </si>
  <si>
    <t>23.03.2023 10:44:00</t>
  </si>
  <si>
    <t>23.03.2023 09:26:56</t>
  </si>
  <si>
    <t>23.03.2023 11:51:51</t>
  </si>
  <si>
    <t>TR-2/24 45-72-L00024__83647928_83647928</t>
  </si>
  <si>
    <t>23.03.2023 09:27:34</t>
  </si>
  <si>
    <t>23.03.2023 10:07:36</t>
  </si>
  <si>
    <t>YEŞİLKENT SİTESİ 35-30-M00301_ M01_2335813</t>
  </si>
  <si>
    <t>23.03.2023 09:30:29</t>
  </si>
  <si>
    <t>23.03.2023 10:46:32</t>
  </si>
  <si>
    <t>TR-2/4A 45-83-L00134_TR-2/6 L02_72118850</t>
  </si>
  <si>
    <t>23.03.2023 09:31:10</t>
  </si>
  <si>
    <t>23.03.2023 14:45:56</t>
  </si>
  <si>
    <t>23.03.2023 09:33:38</t>
  </si>
  <si>
    <t>23.03.2023 11:37:56</t>
  </si>
  <si>
    <t>23.03.2023 09:39:59</t>
  </si>
  <si>
    <t>23.03.2023 09:57:07</t>
  </si>
  <si>
    <t>M-997 35-03-M00997_35-03-M00997_41942214</t>
  </si>
  <si>
    <t>23.03.2023 09:35:18</t>
  </si>
  <si>
    <t>23.03.2023 14:32:36</t>
  </si>
  <si>
    <t>TR-111 45-78-L00111_DAĞITIM TRAFOSU TR-111 L04_65935414</t>
  </si>
  <si>
    <t>23.03.2023 09:41:21</t>
  </si>
  <si>
    <t>23.03.2023 16:56:35</t>
  </si>
  <si>
    <t>K-3096 35-02-K03096_35-02-K03096_2365946</t>
  </si>
  <si>
    <t>23.03.2023 09:42:53</t>
  </si>
  <si>
    <t>23.03.2023 10:04:35</t>
  </si>
  <si>
    <t>23.03.2023 09:41:57</t>
  </si>
  <si>
    <t>23.03.2023 10:43:46</t>
  </si>
  <si>
    <t>YELKİ TR-16 35-10-L00016_GİRİŞ L03_48439236</t>
  </si>
  <si>
    <t>23.03.2023 09:43:52</t>
  </si>
  <si>
    <t>23.03.2023 10:17:42</t>
  </si>
  <si>
    <t>ÇINARLIKUYU KÖK 45-71-M00188_HatBaşıAyırıcı_53137186 M02_53137186</t>
  </si>
  <si>
    <t>23.03.2023 09:34:19</t>
  </si>
  <si>
    <t>23.03.2023 17:35:31</t>
  </si>
  <si>
    <t>TR-42 35-17-M00042_DAĞITIM TRAFO TR-42 M03_66231098</t>
  </si>
  <si>
    <t>23.03.2023 09:12:36</t>
  </si>
  <si>
    <t>23.03.2023 09:47:02</t>
  </si>
  <si>
    <t>BERGAMA İM-2 35-16-A00002_TR-106(İÇ İHTİYAÇ TRF) L14_2055208</t>
  </si>
  <si>
    <t>23.03.2023 09:27:38</t>
  </si>
  <si>
    <t>23.03.2023 10:41:45</t>
  </si>
  <si>
    <t>M-3290(YATIRIM REZERVE) 35-02-M03290_35-02-M03290_86030991</t>
  </si>
  <si>
    <t>23.03.2023 09:50:12</t>
  </si>
  <si>
    <t>23.03.2023 11:21:39</t>
  </si>
  <si>
    <t>ÇAMBEL KÖYÜ İÇME SUYU 2 TR 35-27-M00466_DIREK TIPI TRAFO HUCRESI H01_2051800</t>
  </si>
  <si>
    <t>23.03.2023 08:23:37</t>
  </si>
  <si>
    <t>23.03.2023 10:52:00</t>
  </si>
  <si>
    <t>DM-4/TR-30 (ESKİ TR-14) 35-22-M00014_A A01b_42569784</t>
  </si>
  <si>
    <t>23.03.2023 09:49:19</t>
  </si>
  <si>
    <t>23.03.2023 12:04:22</t>
  </si>
  <si>
    <t>K-4624 35-03-K04624_35-03-K04624_41921148</t>
  </si>
  <si>
    <t>23.03.2023 09:38:20</t>
  </si>
  <si>
    <t>23.03.2023 10:17:16</t>
  </si>
  <si>
    <t>SOMA TR-44 45-82-M00044_KIRKAĞAÇ YOLU TR M04_2091601</t>
  </si>
  <si>
    <t>23.03.2023 09:54:11</t>
  </si>
  <si>
    <t>23.03.2023 11:35:19</t>
  </si>
  <si>
    <t>K-3050 35-03-K03050_TRAFO K01_2066210</t>
  </si>
  <si>
    <t>23.03.2023 09:42:47</t>
  </si>
  <si>
    <t>23.03.2023 13:46:18</t>
  </si>
  <si>
    <t>M-1147 GEÇİT 35-09-M01147_M-362 M02_47553534</t>
  </si>
  <si>
    <t>23.03.2023 09:54:00</t>
  </si>
  <si>
    <t>23.03.2023 10:09:00</t>
  </si>
  <si>
    <t>23.03.2023 09:56:16</t>
  </si>
  <si>
    <t>23.03.2023 11:01:07</t>
  </si>
  <si>
    <t>TR-8 35-17-M00008_DAĞITIM TRAFO TR-8 M03_66377443</t>
  </si>
  <si>
    <t>23.03.2023 09:47:48</t>
  </si>
  <si>
    <t>23.03.2023 10:20:26</t>
  </si>
  <si>
    <t>BUCAK TR-2 35-15-L00118_35-15-L00118_72256828</t>
  </si>
  <si>
    <t>23.03.2023 09:59:21</t>
  </si>
  <si>
    <t>23.03.2023 11:10:43</t>
  </si>
  <si>
    <t>ASARLIK TR-17 35-28-M00173_ASARLIK DM-2/7(ASARLIK TR-18) M02_66530747</t>
  </si>
  <si>
    <t>23.03.2023 10:00:29</t>
  </si>
  <si>
    <t>23.03.2023 14:45:50</t>
  </si>
  <si>
    <t>23.03.2023 10:01:40</t>
  </si>
  <si>
    <t>23.03.2023 16:44:28</t>
  </si>
  <si>
    <t>ÖRENCİK TR-2 35-31-L00454_A_91445187_91445187</t>
  </si>
  <si>
    <t>23.03.2023 10:02:21</t>
  </si>
  <si>
    <t>23.03.2023 11:09:28</t>
  </si>
  <si>
    <t>BAĞARASI TR-7 35-23-M00176_915114680_915114680</t>
  </si>
  <si>
    <t>23.03.2023 11:27:52</t>
  </si>
  <si>
    <t>MENEMEN TR-75 35-28-L00075_DAĞITIM TRAFO MENEMEN TR-75 L03_66751879</t>
  </si>
  <si>
    <t>23.03.2023 09:59:08</t>
  </si>
  <si>
    <t>23.03.2023 10:36:23</t>
  </si>
  <si>
    <t>AŞAĞICUMA DM 35-16-M00103_HatBaşıAyırıcı_53140601 M03_53140601</t>
  </si>
  <si>
    <t>23.03.2023 10:08:03</t>
  </si>
  <si>
    <t>23.03.2023 14:07:55</t>
  </si>
  <si>
    <t>YENİ ŞAKRAN TR-6 35-17-M00206__56374655_56374655</t>
  </si>
  <si>
    <t>23.03.2023 10:11:34</t>
  </si>
  <si>
    <t>23.03.2023 11:02:00</t>
  </si>
  <si>
    <t>TR-80 45-78-L00080_DAHİLİ TRAFO TR-80 L04_2104294</t>
  </si>
  <si>
    <t>23.03.2023 10:13:36</t>
  </si>
  <si>
    <t>23.03.2023 15:08:28</t>
  </si>
  <si>
    <t>KÖPRÜBAŞI TR-27 (FUTBOL SAHASI) 45-86-M00027_B_56402509_56402509</t>
  </si>
  <si>
    <t>23.03.2023 10:18:52</t>
  </si>
  <si>
    <t>23.03.2023 12:48:21</t>
  </si>
  <si>
    <t>CABBAR DM 45-73-M00100_KULA ÇIKIŞI M08_2307321</t>
  </si>
  <si>
    <t>23.03.2023 10:17:18</t>
  </si>
  <si>
    <t>23.03.2023 10:28:27</t>
  </si>
  <si>
    <t>K-10 35-01-K00010_910697118_910697118</t>
  </si>
  <si>
    <t>23.03.2023 10:21:08</t>
  </si>
  <si>
    <t>23.03.2023 11:25:02</t>
  </si>
  <si>
    <t>GÜNEYDAMLARI TR-5 KILLILAR 45-79-M00220_945562995_945562995</t>
  </si>
  <si>
    <t>23.03.2023 10:18:42</t>
  </si>
  <si>
    <t>23.03.2023 12:56:59</t>
  </si>
  <si>
    <t>KOCA MEHMETLER TR-1 35-23-M00212_35-23-M00212_58129226</t>
  </si>
  <si>
    <t>23.03.2023 10:21:32</t>
  </si>
  <si>
    <t>23.03.2023 11:08:43</t>
  </si>
  <si>
    <t>K-1235 35-02-K01235_35-02-K01235_2367449</t>
  </si>
  <si>
    <t>23.03.2023 10:05:59</t>
  </si>
  <si>
    <t>23.03.2023 10:48:43</t>
  </si>
  <si>
    <t>K-1867 35-09-K01867_A_56382023_56382023</t>
  </si>
  <si>
    <t>23.03.2023 10:24:24</t>
  </si>
  <si>
    <t>23.03.2023 11:15:05</t>
  </si>
  <si>
    <t>YELKİ TR-19 35-10-L00019_35-10-L00019_50118560</t>
  </si>
  <si>
    <t>23.03.2023 10:24:50</t>
  </si>
  <si>
    <t>23.03.2023 10:57:02</t>
  </si>
  <si>
    <t>K-1127 35-03-K01127_35-03-K01127_41920515</t>
  </si>
  <si>
    <t>23.03.2023 10:27:48</t>
  </si>
  <si>
    <t>23.03.2023 10:52:31</t>
  </si>
  <si>
    <t>ÇEPNİDERE TR-1 45-83-L00222_DIREK TIPI TRAFO HUCRESI H01_2104857</t>
  </si>
  <si>
    <t>23.03.2023 09:52:34</t>
  </si>
  <si>
    <t>23.03.2023 17:19:06</t>
  </si>
  <si>
    <t>ÇAPAKLI TR-3 45-78-M00447_49250725_56407955_56407955</t>
  </si>
  <si>
    <t>23.03.2023 10:35:43</t>
  </si>
  <si>
    <t>23.03.2023 11:54:18</t>
  </si>
  <si>
    <t>TR-34 45-77-L00034_D_91001975_91001975</t>
  </si>
  <si>
    <t>23.03.2023 10:39:10</t>
  </si>
  <si>
    <t>23.03.2023 11:18:00</t>
  </si>
  <si>
    <t>TR-33 35-17-M00033_DAĞITIM TRAFO TR-33 M04_66314621</t>
  </si>
  <si>
    <t>23.03.2023 10:34:42</t>
  </si>
  <si>
    <t>23.03.2023 10:56:50</t>
  </si>
  <si>
    <t>L-513 REİSDERE 35-18-L00513_95000485543_95000485543</t>
  </si>
  <si>
    <t>23.03.2023 10:47:45</t>
  </si>
  <si>
    <t>23.03.2023 12:28:51</t>
  </si>
  <si>
    <t>23.03.2023 10:43:51</t>
  </si>
  <si>
    <t>23.03.2023 13:26:45</t>
  </si>
  <si>
    <t>MORDOĞAN TR-38 35-21-L00165_953358392_953358392</t>
  </si>
  <si>
    <t>23.03.2023 10:50:05</t>
  </si>
  <si>
    <t>23.03.2023 13:02:57</t>
  </si>
  <si>
    <t>MORSAN TM 45-71-A00002_AKGEDİK M14_2312168</t>
  </si>
  <si>
    <t>23.03.2023 10:51:18</t>
  </si>
  <si>
    <t>23.03.2023 12:15:32</t>
  </si>
  <si>
    <t>YENMİŞ KÖK 35-27-M00366_ÇAMBEL-1 M03_72163706</t>
  </si>
  <si>
    <t>23.03.2023 10:52:39</t>
  </si>
  <si>
    <t>23.03.2023 11:27:29</t>
  </si>
  <si>
    <t>SARIGÖL DM 45-79-M00069_HatBaşıAyırıcı_53134816 M05_53134816</t>
  </si>
  <si>
    <t>23.03.2023 10:57:48</t>
  </si>
  <si>
    <t>23.03.2023 16:15:01</t>
  </si>
  <si>
    <t>DM-20/02 (DOĞU KABİN) 45-71-M00421_953244742_953244742</t>
  </si>
  <si>
    <t>23.03.2023 10:57:51</t>
  </si>
  <si>
    <t>23.03.2023 11:47:34</t>
  </si>
  <si>
    <t>MENEMEN TR-65 35-28-L00065_DAĞITIM TRAFO MENEMEN TR-65 L04_66797564</t>
  </si>
  <si>
    <t>23.03.2023 11:00:19</t>
  </si>
  <si>
    <t>23.03.2023 11:37:31</t>
  </si>
  <si>
    <t>23.03.2023 11:00:08</t>
  </si>
  <si>
    <t>23.03.2023 11:40:01</t>
  </si>
  <si>
    <t>23.03.2023 10:57:29</t>
  </si>
  <si>
    <t>23.03.2023 17:16:47</t>
  </si>
  <si>
    <t>YENİ FOÇA TR-12 35-23-M00012_35-23-M00012_72161273</t>
  </si>
  <si>
    <t>23.03.2023 10:58:34</t>
  </si>
  <si>
    <t>23.03.2023 11:29:28</t>
  </si>
  <si>
    <t>KEMALİYE DM (TR-1) 45-73-M00150_İSMETİYE M02_66716001</t>
  </si>
  <si>
    <t>23.03.2023 10:47:00</t>
  </si>
  <si>
    <t>23.03.2023 11:58:16</t>
  </si>
  <si>
    <t>K-80 35-01-K00080__86168697_86168697</t>
  </si>
  <si>
    <t>23.03.2023 10:15:08</t>
  </si>
  <si>
    <t>23.03.2023 15:14:44</t>
  </si>
  <si>
    <t>L-202 35-18-L00202_L-201 L02_72110998</t>
  </si>
  <si>
    <t>23.03.2023 11:02:25</t>
  </si>
  <si>
    <t>23.03.2023 12:38:40</t>
  </si>
  <si>
    <t>M-2778 35-02-M02778_35-02-M02778_83970849</t>
  </si>
  <si>
    <t>23.03.2023 11:11:08</t>
  </si>
  <si>
    <t>23.03.2023 11:43:48</t>
  </si>
  <si>
    <t>K-3929 35-10-K03929_35-10-K03929_2368578</t>
  </si>
  <si>
    <t>23.03.2023 11:11:32</t>
  </si>
  <si>
    <t>23.03.2023 11:35:40</t>
  </si>
  <si>
    <t>TR-130 35-16-L00130_DAĞITIM TRAFO TR-130 L03_72035219</t>
  </si>
  <si>
    <t>23.03.2023 10:55:52</t>
  </si>
  <si>
    <t>23.03.2023 11:43:17</t>
  </si>
  <si>
    <t>K-4404 35-03-K04404_35-03-K04404_41919363</t>
  </si>
  <si>
    <t>23.03.2023 11:11:30</t>
  </si>
  <si>
    <t>23.03.2023 11:29:33</t>
  </si>
  <si>
    <t>SARIGÖL DM 45-79-M00069_HatBaşıAyırıcı_53134373 M16_53134373</t>
  </si>
  <si>
    <t>23.03.2023 11:19:19</t>
  </si>
  <si>
    <t>23.03.2023 18:30:26</t>
  </si>
  <si>
    <t>BAĞARASI TR-7 35-23-M00176__79552657_79552657</t>
  </si>
  <si>
    <t>23.03.2023 12:05:10</t>
  </si>
  <si>
    <t>23.03.2023 11:28:07</t>
  </si>
  <si>
    <t>23.03.2023 13:27:21</t>
  </si>
  <si>
    <t>M-865 ÇAMİÇİ KÖYÜ 35-02-M00865_DIREK TIPI TRAFO HUCRESI H01_2061800</t>
  </si>
  <si>
    <t>23.03.2023 12:43:23</t>
  </si>
  <si>
    <t>M-486 35-17-M00486__92435811_92435811</t>
  </si>
  <si>
    <t>23.03.2023 11:41:11</t>
  </si>
  <si>
    <t>23.03.2023 12:50:28</t>
  </si>
  <si>
    <t>TR-7 35-17-M00007_950306806_950306806</t>
  </si>
  <si>
    <t>23.03.2023 11:25:23</t>
  </si>
  <si>
    <t>23.03.2023 13:03:11</t>
  </si>
  <si>
    <t>VELİLER KÖK 35-31-L00116_SAÇLI TR-1 L01_2119154</t>
  </si>
  <si>
    <t>23.03.2023 11:44:52</t>
  </si>
  <si>
    <t>23.03.2023 12:48:53</t>
  </si>
  <si>
    <t>23.03.2023 11:44:49</t>
  </si>
  <si>
    <t>23.03.2023 18:53:31</t>
  </si>
  <si>
    <t>GÖLCÜK TR-25 35-15-L00320_35-15-L00320_2370633</t>
  </si>
  <si>
    <t>23.03.2023 11:44:02</t>
  </si>
  <si>
    <t>23.03.2023 17:42:45</t>
  </si>
  <si>
    <t>ARPALIK KÖK 45-83-M00137_İSTASYON ALTI M01_2096635</t>
  </si>
  <si>
    <t>23.03.2023 09:53:00</t>
  </si>
  <si>
    <t>23.03.2023 10:59:00</t>
  </si>
  <si>
    <t>23.03.2023 11:53:54</t>
  </si>
  <si>
    <t>23.03.2023 12:56:20</t>
  </si>
  <si>
    <t>ARPALIK KÖK 45-83-M00137_İSTASYON ALTI M01_2096636</t>
  </si>
  <si>
    <t>23.03.2023 11:56:08</t>
  </si>
  <si>
    <t>23.03.2023 12:20:00</t>
  </si>
  <si>
    <t>K-278 35-01-K00278_35-01-K00278_2375625</t>
  </si>
  <si>
    <t>23.03.2023 12:07:20</t>
  </si>
  <si>
    <t>K-4417 35-04-K04417_35-04-K04417_65866990</t>
  </si>
  <si>
    <t>23.03.2023 11:51:57</t>
  </si>
  <si>
    <t>23.03.2023 12:41:52</t>
  </si>
  <si>
    <t>DAMLA KENT  TR 35-30-M00311_ M01_2112787</t>
  </si>
  <si>
    <t>23.03.2023 11:57:31</t>
  </si>
  <si>
    <t>23.03.2023 12:42:05</t>
  </si>
  <si>
    <t>L-311 35-18-L00311_950441943_950441943</t>
  </si>
  <si>
    <t>23.03.2023 12:06:18</t>
  </si>
  <si>
    <t>23.03.2023 16:10:55</t>
  </si>
  <si>
    <t>TR-105 35-16-L00105_DAĞITIM TRAFO TR-105 L03_72036352</t>
  </si>
  <si>
    <t>23.03.2023 11:47:47</t>
  </si>
  <si>
    <t>23.03.2023 12:29:37</t>
  </si>
  <si>
    <t>K-376 35-01-K00376_35-01-K00376_2348526</t>
  </si>
  <si>
    <t>23.03.2023 12:08:12</t>
  </si>
  <si>
    <t>23.03.2023 12:53:31</t>
  </si>
  <si>
    <t>POYRAZ KÖK 45-78-M00651_POYRAZ MERKEZ-BOZAĞAÇ M03_2307304</t>
  </si>
  <si>
    <t>23.03.2023 12:09:59</t>
  </si>
  <si>
    <t>23.03.2023 13:03:54</t>
  </si>
  <si>
    <t>K-2008 35-02-K02008_C_56378333_56378333</t>
  </si>
  <si>
    <t>23.03.2023 12:09:32</t>
  </si>
  <si>
    <t>23.03.2023 18:08:59</t>
  </si>
  <si>
    <t>TR-60 35-30-L00060_TR-61 L02_2332423</t>
  </si>
  <si>
    <t>23.03.2023 12:11:50</t>
  </si>
  <si>
    <t>23.03.2023 13:29:14</t>
  </si>
  <si>
    <t>M-216(DM-3/14) 35-09-M00216_97537115_97537115</t>
  </si>
  <si>
    <t>23.03.2023 12:15:36</t>
  </si>
  <si>
    <t>23.03.2023 18:31:38</t>
  </si>
  <si>
    <t>L-134 DENETMENLER SİTESİ 35-14-L00134__79157134_79157134</t>
  </si>
  <si>
    <t>23.03.2023 12:19:17</t>
  </si>
  <si>
    <t>23.03.2023 18:53:44</t>
  </si>
  <si>
    <t>23.03.2023 12:23:30</t>
  </si>
  <si>
    <t>23.03.2023 19:51:19</t>
  </si>
  <si>
    <t>PANCAR TR-10 35-26-M01370_956603651_956603651</t>
  </si>
  <si>
    <t>23.03.2023 12:34:14</t>
  </si>
  <si>
    <t>23.03.2023 13:32:11</t>
  </si>
  <si>
    <t>K-1083 35-04-K01083_E K-1083E1B_5774629</t>
  </si>
  <si>
    <t>23.03.2023 12:39:41</t>
  </si>
  <si>
    <t>23.03.2023 16:27:29</t>
  </si>
  <si>
    <t>K-440 35-01-K00440_911572960_911572960</t>
  </si>
  <si>
    <t>23.03.2023 12:41:14</t>
  </si>
  <si>
    <t>23.03.2023 14:43:43</t>
  </si>
  <si>
    <t>M-3562(YATIRIM REZERVE) 35-02-M03562_35-02-M03562_92410185</t>
  </si>
  <si>
    <t>23.03.2023 12:51:37</t>
  </si>
  <si>
    <t>23.03.2023 16:23:50</t>
  </si>
  <si>
    <t>ZEYTİNLİOVA TR-11 45-72-L00422_956526569_956526569</t>
  </si>
  <si>
    <t>23.03.2023 12:47:36</t>
  </si>
  <si>
    <t>23.03.2023 17:16:19</t>
  </si>
  <si>
    <t>SÜLEYMANLI KÖK 45-72-L00299_SÜLEYMANLI KUZEY SOL ÇIKIŞI BELEDİYE L05_2105418</t>
  </si>
  <si>
    <t>23.03.2023 12:53:39</t>
  </si>
  <si>
    <t>23.03.2023 14:44:20</t>
  </si>
  <si>
    <t>DOĞANÇAY İM 35-04-A00004_ÇİĞLİ-1 M-2543 M04_77533631</t>
  </si>
  <si>
    <t>23.03.2023 12:55:00</t>
  </si>
  <si>
    <t>23.03.2023 12:57:00</t>
  </si>
  <si>
    <t>YEŞİLYURT TR-6 45-73-M00913_45-73-M00913_2354543</t>
  </si>
  <si>
    <t>23.03.2023 12:56:09</t>
  </si>
  <si>
    <t>23.03.2023 14:50:33</t>
  </si>
  <si>
    <t>MURADİYE DM-5/6 KÖK 45-71-M00245_DM-5/6-C M04_72097658</t>
  </si>
  <si>
    <t>23.03.2023 12:57:18</t>
  </si>
  <si>
    <t>23.03.2023 13:02:23</t>
  </si>
  <si>
    <t>KAYAPINAR KÖK 45-71-M02146_AŞAĞIKAYAPINAR KÖYÜ ÇIKIŞI M03_61228841</t>
  </si>
  <si>
    <t>23.03.2023 12:58:28</t>
  </si>
  <si>
    <t>23.03.2023 14:13:19</t>
  </si>
  <si>
    <t>KILAVUZLAR TR-1 45-74-M00199_E_91154509_91154509</t>
  </si>
  <si>
    <t>23.03.2023 13:00:05</t>
  </si>
  <si>
    <t>23.03.2023 16:05:35</t>
  </si>
  <si>
    <t>EVRENLİ KÖK 45-73-M00139_HatBaşıAyırıcı_53134701 M03_53134701</t>
  </si>
  <si>
    <t>23.03.2023 12:59:33</t>
  </si>
  <si>
    <t>23.03.2023 16:48:25</t>
  </si>
  <si>
    <t>DM-12/03 (KIZ YURDU YANI) 45-71-M00317_953184059_953184059</t>
  </si>
  <si>
    <t>23.03.2023 13:00:50</t>
  </si>
  <si>
    <t>23.03.2023 14:17:37</t>
  </si>
  <si>
    <t>HARMANDALI DM-3 (M-211) 35-09-M00211_M-2781 M03_45384129</t>
  </si>
  <si>
    <t>23.03.2023 12:51:00</t>
  </si>
  <si>
    <t>23.03.2023 14:05:27</t>
  </si>
  <si>
    <t>K-4334 35-10-K04334_35-10-K04334_47729632</t>
  </si>
  <si>
    <t>23.03.2023 13:03:32</t>
  </si>
  <si>
    <t>23.03.2023 13:13:14</t>
  </si>
  <si>
    <t>K-440 35-01-K00440_35-01-K00440_2374504</t>
  </si>
  <si>
    <t>23.03.2023 13:08:29</t>
  </si>
  <si>
    <t>23.03.2023 13:42:49</t>
  </si>
  <si>
    <t>K-891 35-02-K00891_35-02-K00891_2361570</t>
  </si>
  <si>
    <t>23.03.2023 12:55:03</t>
  </si>
  <si>
    <t>23.03.2023 13:18:01</t>
  </si>
  <si>
    <t>TR-2/24 45-72-L00024_49735999 tr2 24 c2_49736946</t>
  </si>
  <si>
    <t>23.03.2023 13:10:43</t>
  </si>
  <si>
    <t>23.03.2023 15:10:47</t>
  </si>
  <si>
    <t>K-4526 35-03-K04526_35-03-K04526_41919855</t>
  </si>
  <si>
    <t>23.03.2023 13:07:46</t>
  </si>
  <si>
    <t>23.03.2023 13:32:25</t>
  </si>
  <si>
    <t>DM-03/05(TR-4/06) 45-71-M00117_953210855_953210855</t>
  </si>
  <si>
    <t>23.03.2023 13:16:51</t>
  </si>
  <si>
    <t>23.03.2023 15:27:56</t>
  </si>
  <si>
    <t>K-3248 35-07-K03248_A_56383148_56383148</t>
  </si>
  <si>
    <t>23.03.2023 13:23:31</t>
  </si>
  <si>
    <t>23.03.2023 16:11:01</t>
  </si>
  <si>
    <t>HABAŞ TM 35-17-A00008_BİÇEROVA M26_2333323</t>
  </si>
  <si>
    <t>23.03.2023 13:29:00</t>
  </si>
  <si>
    <t>23.03.2023 13:43:48</t>
  </si>
  <si>
    <t>ÇATALOLUK DM 45-74-M00227_DEMİRCİ M10_2111070</t>
  </si>
  <si>
    <t>23.03.2023 13:30:08</t>
  </si>
  <si>
    <t>23.03.2023 18:54:16</t>
  </si>
  <si>
    <t>TR-123 35-16-L00123_DAĞITIM TRAFO TR-123 L06_72037603</t>
  </si>
  <si>
    <t>23.03.2023 13:12:26</t>
  </si>
  <si>
    <t>23.03.2023 13:51:25</t>
  </si>
  <si>
    <t>K-1928 35-10-K01928_35-10-K01928_61238884</t>
  </si>
  <si>
    <t>23.03.2023 13:30:42</t>
  </si>
  <si>
    <t>23.03.2023 13:44:44</t>
  </si>
  <si>
    <t>K-2575 35-01-K02575_910621898_910621898</t>
  </si>
  <si>
    <t>23.03.2023 13:38:32</t>
  </si>
  <si>
    <t>23.03.2023 14:24:04</t>
  </si>
  <si>
    <t>K-3186 35-02-K03186_35-02-K03186_2374823</t>
  </si>
  <si>
    <t>23.03.2023 13:42:37</t>
  </si>
  <si>
    <t>23.03.2023 14:24:23</t>
  </si>
  <si>
    <t>23.03.2023 13:51:48</t>
  </si>
  <si>
    <t>23.03.2023 14:03:16</t>
  </si>
  <si>
    <t>DUYGU SİTESİ TR 35-30-M00309_ M02_2335806</t>
  </si>
  <si>
    <t>23.03.2023 13:55:18</t>
  </si>
  <si>
    <t>23.03.2023 14:26:44</t>
  </si>
  <si>
    <t>MENEMEN DM-7/2 35-28-L00097_DAĞITIM TRAFO MENEMEN DM-7/2 L03_66801131</t>
  </si>
  <si>
    <t>23.03.2023 13:59:40</t>
  </si>
  <si>
    <t>23.03.2023 14:59:48</t>
  </si>
  <si>
    <t>M-626 35-09-M00626_M-845 M04_42940612</t>
  </si>
  <si>
    <t>23.03.2023 14:22:49</t>
  </si>
  <si>
    <t>TR-124 35-16-L00124_DAĞITIM TRAFO TR-124 L03_72037765</t>
  </si>
  <si>
    <t>23.03.2023 13:53:48</t>
  </si>
  <si>
    <t>23.03.2023 14:36:43</t>
  </si>
  <si>
    <t>TR-2 DM (M-702) 35-30-M00702_955299421_955299421</t>
  </si>
  <si>
    <t>23.03.2023 14:08:54</t>
  </si>
  <si>
    <t>23.03.2023 19:07:32</t>
  </si>
  <si>
    <t>23.03.2023 14:13:16</t>
  </si>
  <si>
    <t>23.03.2023 16:58:30</t>
  </si>
  <si>
    <t>K-1905 35-10-K01905_35-10-K01905_48168290</t>
  </si>
  <si>
    <t>23.03.2023 14:16:50</t>
  </si>
  <si>
    <t>23.03.2023 14:41:31</t>
  </si>
  <si>
    <t>M-2188 KARAAĞAÇ TR-1 35-03-M02188_DIREK TIPI TRAFO HUCRESI H01_2070830</t>
  </si>
  <si>
    <t>23.03.2023 14:16:26</t>
  </si>
  <si>
    <t>23.03.2023 19:17:39</t>
  </si>
  <si>
    <t>M-845 35-09-M00845_DIREK TIPI TRAFO HUCRESI H01_2066931</t>
  </si>
  <si>
    <t>23.03.2023 16:50:15</t>
  </si>
  <si>
    <t>TATLIÇEŞME TR-1 45-77-L00208_45-77-L00208_2375239</t>
  </si>
  <si>
    <t>23.03.2023 14:31:33</t>
  </si>
  <si>
    <t>23.03.2023 14:56:47</t>
  </si>
  <si>
    <t>TR-56 CEPHANELİK 35-19-L00056_964010697_964010697</t>
  </si>
  <si>
    <t>23.03.2023 14:32:00</t>
  </si>
  <si>
    <t>23.03.2023 16:06:55</t>
  </si>
  <si>
    <t>K-1466 35-03-K01466_35-03-K01466_41924261</t>
  </si>
  <si>
    <t>23.03.2023 14:14:41</t>
  </si>
  <si>
    <t>23.03.2023 15:03:04</t>
  </si>
  <si>
    <t>HİSARLIK TR-1 35-29-L00212_35-29-L00212_2352139</t>
  </si>
  <si>
    <t>23.03.2023 14:34:16</t>
  </si>
  <si>
    <t>23.03.2023 14:57:17</t>
  </si>
  <si>
    <t>23.03.2023 14:35:40</t>
  </si>
  <si>
    <t>23.03.2023 15:12:44</t>
  </si>
  <si>
    <t>M-1929 GEÇİT 35-03-M01929_HatBaşıAyırıcı_53137792 M02_53137792</t>
  </si>
  <si>
    <t>23.03.2023 14:39:43</t>
  </si>
  <si>
    <t>23.03.2023 18:19:51</t>
  </si>
  <si>
    <t>BANKSİS TR-1 35-14-M00363_956648115_956648115</t>
  </si>
  <si>
    <t>23.03.2023 14:41:18</t>
  </si>
  <si>
    <t>23.03.2023 17:17:04</t>
  </si>
  <si>
    <t>YAKACIK TR-3 35-20-L00240_955210652_955210652</t>
  </si>
  <si>
    <t>23.03.2023 14:40:13</t>
  </si>
  <si>
    <t>23.03.2023 19:43:11</t>
  </si>
  <si>
    <t>GÜMÜLDÜR M-20 35-25-M00020_955263098_955263098</t>
  </si>
  <si>
    <t>23.03.2023 14:49:14</t>
  </si>
  <si>
    <t>23.03.2023 17:17:44</t>
  </si>
  <si>
    <t>TR-164 35-26-M01147_8859547 g04_5911674</t>
  </si>
  <si>
    <t>23.03.2023 14:49:13</t>
  </si>
  <si>
    <t>23.03.2023 15:59:31</t>
  </si>
  <si>
    <t>ÇAYBAŞI DM-1/5 35-26-M01194_956626180_956626180</t>
  </si>
  <si>
    <t>23.03.2023 14:49:17</t>
  </si>
  <si>
    <t>23.03.2023 17:19:15</t>
  </si>
  <si>
    <t>TR-47 35-16-L00047_DAĞITIM TRAFO TR-47 L06_71976711</t>
  </si>
  <si>
    <t>23.03.2023 14:41:50</t>
  </si>
  <si>
    <t>23.03.2023 15:20:43</t>
  </si>
  <si>
    <t>SARNIÇ YENİMAHALLE TR-2 45-72-L00264_B_56390441_56390441</t>
  </si>
  <si>
    <t>23.03.2023 15:06:04</t>
  </si>
  <si>
    <t>23.03.2023 17:41:58</t>
  </si>
  <si>
    <t>ERGENEKON TR-9 45-83-M00621_95000150372_95000150372</t>
  </si>
  <si>
    <t>23.03.2023 15:06:14</t>
  </si>
  <si>
    <t>23.03.2023 17:02:55</t>
  </si>
  <si>
    <t>MENEMEN TR-55 35-28-L00055_DAĞITIM TRAFO MENEMEN TR-55 L03_66725807</t>
  </si>
  <si>
    <t>23.03.2023 15:12:35</t>
  </si>
  <si>
    <t>23.03.2023 15:37:54</t>
  </si>
  <si>
    <t>MENDERES DM-2/TR-1 35-22-M00300_PERLİT M18_2095706</t>
  </si>
  <si>
    <t>23.03.2023 15:15:38</t>
  </si>
  <si>
    <t>23.03.2023 15:24:00</t>
  </si>
  <si>
    <t>K-2631 35-03-K02631_35-03-K02631_41967588</t>
  </si>
  <si>
    <t>23.03.2023 15:18:21</t>
  </si>
  <si>
    <t>23.03.2023 15:43:44</t>
  </si>
  <si>
    <t>GERÇEKLİ TR-4 35-15-L00652_A_56373059_56373059</t>
  </si>
  <si>
    <t>23.03.2023 15:35:31</t>
  </si>
  <si>
    <t>23.03.2023 17:09:05</t>
  </si>
  <si>
    <t>L-308 35-18-L00308_950456797_950456797</t>
  </si>
  <si>
    <t>23.03.2023 15:29:14</t>
  </si>
  <si>
    <t>23.03.2023 17:19:10</t>
  </si>
  <si>
    <t>K-1213 35-02-K01213_35-02-K01213_2375552</t>
  </si>
  <si>
    <t>23.03.2023 15:41:04</t>
  </si>
  <si>
    <t>23.03.2023 15:56:17</t>
  </si>
  <si>
    <t>TR-34 35-16-L00034_DAĞITIM TRAFO TR-34 L04_67582603</t>
  </si>
  <si>
    <t>23.03.2023 15:29:22</t>
  </si>
  <si>
    <t>23.03.2023 15:59:24</t>
  </si>
  <si>
    <t>MANOLYA SİTESİ TR 35-30-M00300_ M02_2335816</t>
  </si>
  <si>
    <t>23.03.2023 15:47:42</t>
  </si>
  <si>
    <t>23.03.2023 17:02:30</t>
  </si>
  <si>
    <t>23.03.2023 15:45:47</t>
  </si>
  <si>
    <t>23.03.2023 20:27:29</t>
  </si>
  <si>
    <t>ŞEBNEM SİTESİ TR 35-30-M00304_35-30-M00304_2364240</t>
  </si>
  <si>
    <t>23.03.2023 15:00:00</t>
  </si>
  <si>
    <t>23.03.2023 15:51:47</t>
  </si>
  <si>
    <t>K-3162 35-03-K03162_A_56362563_56362563</t>
  </si>
  <si>
    <t>23.03.2023 15:47:03</t>
  </si>
  <si>
    <t>23.03.2023 18:08:24</t>
  </si>
  <si>
    <t>KAPAKLI İM 45-72-A00003_KAPAKLI-KAYALIOĞLU L07_2107698</t>
  </si>
  <si>
    <t>23.03.2023 15:58:01</t>
  </si>
  <si>
    <t>23.03.2023 16:58:15</t>
  </si>
  <si>
    <t>K-2479 35-02-K02479_35-02-K02479_2360911</t>
  </si>
  <si>
    <t>23.03.2023 16:01:11</t>
  </si>
  <si>
    <t>23.03.2023 16:17:23</t>
  </si>
  <si>
    <t>TR-1/75 45-72-M00629_DAĞITIM TRAFO TR-1/75 M03_83463618</t>
  </si>
  <si>
    <t>23.03.2023 15:59:18</t>
  </si>
  <si>
    <t>23.03.2023 17:13:51</t>
  </si>
  <si>
    <t>K-884 35-01-K00884_911354721_911354721</t>
  </si>
  <si>
    <t>23.03.2023 15:51:02</t>
  </si>
  <si>
    <t>23.03.2023 17:17:39</t>
  </si>
  <si>
    <t>TR-56 CEPHANELİK 35-19-L00056_B_56389503_56389503</t>
  </si>
  <si>
    <t>23.03.2023 18:51:02</t>
  </si>
  <si>
    <t>KARABURUN TR-4/18 35-21-L00012_A_56357362_56357362</t>
  </si>
  <si>
    <t>23.03.2023 16:02:34</t>
  </si>
  <si>
    <t>23.03.2023 20:02:19</t>
  </si>
  <si>
    <t>KÜÇÜKBÖLCEK DM 35-24-M00210_HÜDAYİM AYVA M02_72093033</t>
  </si>
  <si>
    <t>23.03.2023 16:11:51</t>
  </si>
  <si>
    <t>23.03.2023 17:15:39</t>
  </si>
  <si>
    <t>DAYSAN TR-1 35-29-L00126_950337808_950337808</t>
  </si>
  <si>
    <t>23.03.2023 16:18:51</t>
  </si>
  <si>
    <t>23.03.2023 18:22:59</t>
  </si>
  <si>
    <t>DM08/TR20 45-73-M00071_945675584_945675584</t>
  </si>
  <si>
    <t>23.03.2023 16:25:13</t>
  </si>
  <si>
    <t>23.03.2023 18:27:03</t>
  </si>
  <si>
    <t>K-1506 35-03-K01506_D d4_5786337</t>
  </si>
  <si>
    <t>23.03.2023 16:28:39</t>
  </si>
  <si>
    <t>23.03.2023 17:25:34</t>
  </si>
  <si>
    <t>TR-14 35-17-M00014_6938448 b1_5800830</t>
  </si>
  <si>
    <t>23.03.2023 16:35:54</t>
  </si>
  <si>
    <t>23.03.2023 17:05:01</t>
  </si>
  <si>
    <t>M-2991(YATIRIM REZERVE) 35-02-M02991_C_56379003_56379003</t>
  </si>
  <si>
    <t>23.03.2023 16:44:38</t>
  </si>
  <si>
    <t>23.03.2023 17:31:30</t>
  </si>
  <si>
    <t>SOMA TR-6/2 45-82-M00537_B_83358519_83358519</t>
  </si>
  <si>
    <t>23.03.2023 16:46:03</t>
  </si>
  <si>
    <t>23.03.2023 17:45:48</t>
  </si>
  <si>
    <t>YEŞİLOVA ÇAYIR TR-5 35-20-L00130_C_91299169_91299169</t>
  </si>
  <si>
    <t>23.03.2023 16:55:08</t>
  </si>
  <si>
    <t>23.03.2023 17:58:50</t>
  </si>
  <si>
    <t>K-622 35-01-K00622_35-01-K00622_2348362</t>
  </si>
  <si>
    <t>23.03.2023 16:58:58</t>
  </si>
  <si>
    <t>23.03.2023 17:40:32</t>
  </si>
  <si>
    <t>DM4/TR-8 35-27-M00022_97511253_97511253</t>
  </si>
  <si>
    <t>23.03.2023 17:03:46</t>
  </si>
  <si>
    <t>23.03.2023 18:41:12</t>
  </si>
  <si>
    <t>YENİ ŞAKRAN TR-3 35-17-M00203_950312879_950312879</t>
  </si>
  <si>
    <t>23.03.2023 16:47:20</t>
  </si>
  <si>
    <t>23.03.2023 20:00:49</t>
  </si>
  <si>
    <t>ARDIÇ MAHALLESİ TR-17 35-21-L00128_95002590335_95002590335</t>
  </si>
  <si>
    <t>23.03.2023 17:12:28</t>
  </si>
  <si>
    <t>23.03.2023 19:24:50</t>
  </si>
  <si>
    <t>23.03.2023 17:08:32</t>
  </si>
  <si>
    <t>23.03.2023 17:37:42</t>
  </si>
  <si>
    <t>GÜMÜLDÜR M-20 35-25-M00020_35-25-M00020_72086876</t>
  </si>
  <si>
    <t>23.03.2023 17:40:30</t>
  </si>
  <si>
    <t>TR-1-5/5 35-20-L00063_35-20-L00063_2376707</t>
  </si>
  <si>
    <t>23.03.2023 17:23:00</t>
  </si>
  <si>
    <t>23.03.2023 17:56:38</t>
  </si>
  <si>
    <t>AYKO YAPI SİTESİ TR 35-30-M00351_ M01_2126990</t>
  </si>
  <si>
    <t>23.03.2023 17:05:26</t>
  </si>
  <si>
    <t>23.03.2023 17:35:12</t>
  </si>
  <si>
    <t>ŞEMİKLER TM 35-04-A00003_ŞEMİKLER-3 K27_2311171</t>
  </si>
  <si>
    <t>23.03.2023 17:21:08</t>
  </si>
  <si>
    <t>23.03.2023 18:21:00</t>
  </si>
  <si>
    <t>VİLLAKENT TR-10 35-28-M00385_5674755 TR1K1_5912234</t>
  </si>
  <si>
    <t>23.03.2023 17:26:05</t>
  </si>
  <si>
    <t>23.03.2023 18:07:58</t>
  </si>
  <si>
    <t>K-819 35-01-K00819_K-622 K01_61135176</t>
  </si>
  <si>
    <t>23.03.2023 17:37:18</t>
  </si>
  <si>
    <t>23.03.2023 17:37:49</t>
  </si>
  <si>
    <t>TR-107 35-16-M00867_35-16-M00867_72051987</t>
  </si>
  <si>
    <t>23.03.2023 17:38:27</t>
  </si>
  <si>
    <t>23.03.2023 18:21:49</t>
  </si>
  <si>
    <t>K-4420 35-10-K04420_913637370_913637370</t>
  </si>
  <si>
    <t>23.03.2023 17:39:25</t>
  </si>
  <si>
    <t>23.03.2023 20:02:47</t>
  </si>
  <si>
    <t>23.03.2023 17:37:48</t>
  </si>
  <si>
    <t>23.03.2023 18:43:53</t>
  </si>
  <si>
    <t>HELVACI-1 35-26-M00468_956609143_956609143</t>
  </si>
  <si>
    <t>23.03.2023 17:47:01</t>
  </si>
  <si>
    <t>23.03.2023 19:02:12</t>
  </si>
  <si>
    <t>AHMETBEYLİ TR-2 35-22-M00240_95001400968_95001400968</t>
  </si>
  <si>
    <t>23.03.2023 17:50:42</t>
  </si>
  <si>
    <t>23.03.2023 19:24:35</t>
  </si>
  <si>
    <t>GÜMÜLDÜR M-36 35-25-M00036_C_56369406_56369406</t>
  </si>
  <si>
    <t>23.03.2023 17:59:57</t>
  </si>
  <si>
    <t>23.03.2023 21:21:05</t>
  </si>
  <si>
    <t>TR-18 35-17-M00018_950303100_950303100</t>
  </si>
  <si>
    <t>23.03.2023 17:59:08</t>
  </si>
  <si>
    <t>23.03.2023 18:37:39</t>
  </si>
  <si>
    <t>23.03.2023 17:47:47</t>
  </si>
  <si>
    <t>23.03.2023 19:12:40</t>
  </si>
  <si>
    <t>23.03.2023 18:02:30</t>
  </si>
  <si>
    <t>23.03.2023 18:57:10</t>
  </si>
  <si>
    <t>K-1083 35-04-K01083_K-1482 K02_2114385</t>
  </si>
  <si>
    <t>23.03.2023 18:19:35</t>
  </si>
  <si>
    <t>23.03.2023 18:46:00</t>
  </si>
  <si>
    <t>L-319 BAHÇELİEVLER-2 35-18-L00319_950449604_950449604</t>
  </si>
  <si>
    <t>23.03.2023 18:21:13</t>
  </si>
  <si>
    <t>23.03.2023 19:14:08</t>
  </si>
  <si>
    <t>K-4618 35-04-K04618_K-1482 K02_2114382</t>
  </si>
  <si>
    <t>23.03.2023 18:45:31</t>
  </si>
  <si>
    <t>23.03.2023 19:33:09</t>
  </si>
  <si>
    <t>SOMA TR-6/2 45-82-M00537_957982078_957982078</t>
  </si>
  <si>
    <t>23.03.2023 18:55:31</t>
  </si>
  <si>
    <t>24.03.2023 02:47:11</t>
  </si>
  <si>
    <t>ÇATALOLUK DM 45-74-M00227_AYVAALAN M03_2115039</t>
  </si>
  <si>
    <t>23.03.2023 19:02:43</t>
  </si>
  <si>
    <t>23.03.2023 19:10:10</t>
  </si>
  <si>
    <t>ÇATALOLUK DM 45-74-M00227_GÜVELİ M05_2115043</t>
  </si>
  <si>
    <t>23.03.2023 19:02:49</t>
  </si>
  <si>
    <t>23.03.2023 19:10:17</t>
  </si>
  <si>
    <t>ÇATALOLUK DM 45-74-M00227_HIRKALI-KÖYLER M07_2115046</t>
  </si>
  <si>
    <t>23.03.2023 19:02:58</t>
  </si>
  <si>
    <t>23.03.2023 19:10:25</t>
  </si>
  <si>
    <t>PINARBAŞI TR-1 45-75-M00086_B_56391566_56391566</t>
  </si>
  <si>
    <t>23.03.2023 19:07:50</t>
  </si>
  <si>
    <t>23.03.2023 19:30:31</t>
  </si>
  <si>
    <t>GRUPKENT TR-2 35-30-M00204_955314555_955314555</t>
  </si>
  <si>
    <t>23.03.2023 19:07:11</t>
  </si>
  <si>
    <t>23.03.2023 21:14:50</t>
  </si>
  <si>
    <t>K-1439 35-01-K01439_E_60985228_60985228</t>
  </si>
  <si>
    <t>23.03.2023 19:11:01</t>
  </si>
  <si>
    <t>23.03.2023 22:03:43</t>
  </si>
  <si>
    <t>MEDAR TR-5 45-72-L00288_A_56393253_56393253</t>
  </si>
  <si>
    <t>23.03.2023 19:11:07</t>
  </si>
  <si>
    <t>23.03.2023 22:30:43</t>
  </si>
  <si>
    <t>SANCAKLI ÇEŞMEBAŞI TR-1 45-71-M01753_B_91036709_91036709</t>
  </si>
  <si>
    <t>23.03.2023 19:26:09</t>
  </si>
  <si>
    <t>23.03.2023 21:50:43</t>
  </si>
  <si>
    <t>_48136600_56385945_56385945</t>
  </si>
  <si>
    <t>23.03.2023 19:29:36</t>
  </si>
  <si>
    <t>23.03.2023 21:06:06</t>
  </si>
  <si>
    <t>23.03.2023 19:30:50</t>
  </si>
  <si>
    <t>24.03.2023 01:05:31</t>
  </si>
  <si>
    <t>SARIGÖL TR-50 45-79-M00050_A_56395887_56395887</t>
  </si>
  <si>
    <t>23.03.2023 19:37:02</t>
  </si>
  <si>
    <t>23.03.2023 20:51:28</t>
  </si>
  <si>
    <t>TR-57 35-30-L00057_955330251_955330251</t>
  </si>
  <si>
    <t>23.03.2023 19:41:33</t>
  </si>
  <si>
    <t>23.03.2023 22:13:36</t>
  </si>
  <si>
    <t>TR-56 CEPHANELİK 35-19-L00056_956663193_956663193</t>
  </si>
  <si>
    <t>23.03.2023 19:42:15</t>
  </si>
  <si>
    <t>23.03.2023 22:29:13</t>
  </si>
  <si>
    <t>ULACIK TR-2 45-74-M00307_945594029_945594029</t>
  </si>
  <si>
    <t>23.03.2023 20:01:16</t>
  </si>
  <si>
    <t>23.03.2023 22:15:09</t>
  </si>
  <si>
    <t>MORSAN TM 45-71-A00002_AKGEDİK M14_2061932</t>
  </si>
  <si>
    <t>23.03.2023 20:04:27</t>
  </si>
  <si>
    <t>23.03.2023 21:06:57</t>
  </si>
  <si>
    <t>23.03.2023 20:01:52</t>
  </si>
  <si>
    <t>24.03.2023 03:27:22</t>
  </si>
  <si>
    <t>YUKARIBEY SULAMA TR-2 35-16-M00167_47478886_65512017_65512017</t>
  </si>
  <si>
    <t>23.03.2023 20:07:42</t>
  </si>
  <si>
    <t>23.03.2023 22:16:46</t>
  </si>
  <si>
    <t>ZEYTİNALANI  TR-117 35-19-L00117_956697684_956697684</t>
  </si>
  <si>
    <t>23.03.2023 20:04:15</t>
  </si>
  <si>
    <t>23.03.2023 21:37:22</t>
  </si>
  <si>
    <t>23.03.2023 20:23:11</t>
  </si>
  <si>
    <t>23.03.2023 21:33:22</t>
  </si>
  <si>
    <t>K-3018 35-04-K03018_99649634_99649634</t>
  </si>
  <si>
    <t>23.03.2023 20:47:53</t>
  </si>
  <si>
    <t>23.03.2023 21:34:15</t>
  </si>
  <si>
    <t>DM-2/43 35-26-M01149_T t1a_5909738</t>
  </si>
  <si>
    <t>23.03.2023 20:55:47</t>
  </si>
  <si>
    <t>23.03.2023 22:09:33</t>
  </si>
  <si>
    <t>23.03.2023 20:59:55</t>
  </si>
  <si>
    <t>23.03.2023 22:15:42</t>
  </si>
  <si>
    <t>K-1722 35-01-K01722_910633616_910633616</t>
  </si>
  <si>
    <t>23.03.2023 21:09:09</t>
  </si>
  <si>
    <t>24.03.2023 01:18:52</t>
  </si>
  <si>
    <t>DENİZGİREN TR-3 35-21-L00206_B_91227831_91227831</t>
  </si>
  <si>
    <t>23.03.2023 21:21:50</t>
  </si>
  <si>
    <t>23.03.2023 23:14:51</t>
  </si>
  <si>
    <t>SUDELİĞİ KÖK 45-72-L00111_HatBaşıAyırıcı_53139806 L01_53139806</t>
  </si>
  <si>
    <t>23.03.2023 21:39:52</t>
  </si>
  <si>
    <t>23.03.2023 21:48:59</t>
  </si>
  <si>
    <t>UZUNBURUN TR-1 45-71-M01048_A_91073150_91073150</t>
  </si>
  <si>
    <t>23.03.2023 21:38:48</t>
  </si>
  <si>
    <t>23.03.2023 23:35:07</t>
  </si>
  <si>
    <t>GÜMÜLDÜR M-37 35-25-M00037_A_56369433_56369433</t>
  </si>
  <si>
    <t>23.03.2023 21:44:02</t>
  </si>
  <si>
    <t>24.03.2023 00:21:07</t>
  </si>
  <si>
    <t>23.03.2023 22:05:14</t>
  </si>
  <si>
    <t>24.03.2023 03:50:30</t>
  </si>
  <si>
    <t>K-2443 35-07-K02443_35-07-K02443_2364891</t>
  </si>
  <si>
    <t>23.03.2023 22:10:06</t>
  </si>
  <si>
    <t>24.03.2023 01:56:28</t>
  </si>
  <si>
    <t>K-3093 35-02-K03093_95001307862_95001307862</t>
  </si>
  <si>
    <t>23.03.2023 22:39:24</t>
  </si>
  <si>
    <t>24.03.2023 01:45:03</t>
  </si>
  <si>
    <t>KARAVELİLER TR-1 45-71-M01560_A_91389827_91389827</t>
  </si>
  <si>
    <t>23.03.2023 23:18:41</t>
  </si>
  <si>
    <t>24.03.2023 01:25:17</t>
  </si>
  <si>
    <t>DEMİRCİ KÖK 35-26-M00779_KARACAAĞAÇ ENH M06_42707188</t>
  </si>
  <si>
    <t>23.03.2023 18:50:24</t>
  </si>
  <si>
    <t>23.03.2023 19:22:00</t>
  </si>
  <si>
    <t>K-511 35-01-K00511_35-01-K00511_2374747</t>
  </si>
  <si>
    <t>24.03.2023 00:08:14</t>
  </si>
  <si>
    <t>24.03.2023 05:17:51</t>
  </si>
  <si>
    <t>TR-57 35-17-M00057_950307186_950307186</t>
  </si>
  <si>
    <t>24.03.2023 00:20:09</t>
  </si>
  <si>
    <t>24.03.2023 03:15:33</t>
  </si>
  <si>
    <t>ÜNİVERSİTE TM 35-02-A00008_ÜNİVERSİTE-3 K31_2062767</t>
  </si>
  <si>
    <t>24.03.2023 00:58:36</t>
  </si>
  <si>
    <t>24.03.2023 01:46:46</t>
  </si>
  <si>
    <t>TR-91 35-17-M00091_950302838_950302838</t>
  </si>
  <si>
    <t>24.03.2023 01:22:27</t>
  </si>
  <si>
    <t>24.03.2023 03:14:27</t>
  </si>
  <si>
    <t>GÜRÇEŞME İM 35-03-A00001_HUZUREVİ K04_2310743</t>
  </si>
  <si>
    <t>24.03.2023 02:01:21</t>
  </si>
  <si>
    <t>24.03.2023 02:10:28</t>
  </si>
  <si>
    <t>BOĞAZİÇİ İM 35-01-A00001_GÜLTEPE K18_2043020</t>
  </si>
  <si>
    <t>24.03.2023 02:01:51</t>
  </si>
  <si>
    <t>24.03.2023 02:04:00</t>
  </si>
  <si>
    <t>ÇİFTLİK İM 35-18-A00003_SAĞLIKÇILAR L06_2307805</t>
  </si>
  <si>
    <t>24.03.2023 02:30:14</t>
  </si>
  <si>
    <t>24.03.2023 03:51:23</t>
  </si>
  <si>
    <t>KABAKUM TR-3 35-30-L00129_C_91110822_91110822</t>
  </si>
  <si>
    <t>24.03.2023 03:53:18</t>
  </si>
  <si>
    <t>24.03.2023 04:21:31</t>
  </si>
  <si>
    <t>24.03.2023 05:02:14</t>
  </si>
  <si>
    <t>24.03.2023 05:18:02</t>
  </si>
  <si>
    <t>DM-3 (TR-16) 35-15-M00016_HASTANE DM M16_67054207</t>
  </si>
  <si>
    <t>24.03.2023 06:57:14</t>
  </si>
  <si>
    <t>24.03.2023 07:03:23</t>
  </si>
  <si>
    <t>KINIK ORGANİZE DM 35-24-M00208_KOCAÖMERLİ KÖYLER M13_83158733</t>
  </si>
  <si>
    <t>24.03.2023 07:00:37</t>
  </si>
  <si>
    <t>24.03.2023 08:41:38</t>
  </si>
  <si>
    <t>24.03.2023 07:02:35</t>
  </si>
  <si>
    <t>24.03.2023 07:08:14</t>
  </si>
  <si>
    <t>DM-3 (TR-16) 35-15-M00016_ÖDEMİŞ-4 M17_67054209</t>
  </si>
  <si>
    <t>24.03.2023 07:03:09</t>
  </si>
  <si>
    <t>24.03.2023 07:44:07</t>
  </si>
  <si>
    <t>HALİLBEYLİ DM 35-27-M00620_HALİLBEYLİ İÇME SUYU M11_2051340</t>
  </si>
  <si>
    <t>24.03.2023 07:15:49</t>
  </si>
  <si>
    <t>24.03.2023 07:23:47</t>
  </si>
  <si>
    <t>K-196 35-01-K00196_35-01-K00196_2374506</t>
  </si>
  <si>
    <t>24.03.2023 07:58:50</t>
  </si>
  <si>
    <t>24.03.2023 08:53:08</t>
  </si>
  <si>
    <t>GÜLBAHÇE İM 35-19-A00006_GÜLBAHÇE L02_72213955</t>
  </si>
  <si>
    <t>24.03.2023 08:10:51</t>
  </si>
  <si>
    <t>24.03.2023 08:28:29</t>
  </si>
  <si>
    <t>M-969 35-03-M00969_E_56364672_56364672</t>
  </si>
  <si>
    <t>24.03.2023 08:13:02</t>
  </si>
  <si>
    <t>24.03.2023 10:16:54</t>
  </si>
  <si>
    <t>24.03.2023 08:26:08</t>
  </si>
  <si>
    <t>24.03.2023 09:35:58</t>
  </si>
  <si>
    <t>K-2871 35-04-K02871_35-04-K02871_2364179</t>
  </si>
  <si>
    <t>24.03.2023 08:42:00</t>
  </si>
  <si>
    <t>24.03.2023 09:56:59</t>
  </si>
  <si>
    <t>L-261 SİTESPOR 35-18-L00261__72373432_72373432</t>
  </si>
  <si>
    <t>24.03.2023 08:55:01</t>
  </si>
  <si>
    <t>24.03.2023 10:41:41</t>
  </si>
  <si>
    <t>GÜMÜLDÜR DM 35-25-M00100_ÖZDERE DM-1 M21_2309323</t>
  </si>
  <si>
    <t>24.03.2023 08:35:49</t>
  </si>
  <si>
    <t>24.03.2023 09:57:38</t>
  </si>
  <si>
    <t>24.03.2023 08:59:37</t>
  </si>
  <si>
    <t>24.03.2023 10:14:31</t>
  </si>
  <si>
    <t>TR-16 35-17-M00016_E E02_5833048</t>
  </si>
  <si>
    <t>24.03.2023 09:00:08</t>
  </si>
  <si>
    <t>24.03.2023 11:44:11</t>
  </si>
  <si>
    <t>K-1626 35-02-K01626_35-02-K01626_2350727</t>
  </si>
  <si>
    <t>24.03.2023 09:04:02</t>
  </si>
  <si>
    <t>24.03.2023 09:27:51</t>
  </si>
  <si>
    <t>M-2642 35-01-M02642_35-01-M02642_79700168</t>
  </si>
  <si>
    <t>24.03.2023 09:05:41</t>
  </si>
  <si>
    <t>24.03.2023 10:49:13</t>
  </si>
  <si>
    <t>K-1014 35-01-K01014_35-01-K01014_2366207</t>
  </si>
  <si>
    <t>24.03.2023 08:59:35</t>
  </si>
  <si>
    <t>24.03.2023 10:22:11</t>
  </si>
  <si>
    <t>MORDOĞAN TR-51 35-21-L00151_35-21-L00151_2355987</t>
  </si>
  <si>
    <t>24.03.2023 09:02:15</t>
  </si>
  <si>
    <t>24.03.2023 16:11:54</t>
  </si>
  <si>
    <t>L-92 ULAMIŞ MEZARLIK 35-14-L00092_DIREK TIPI TRAFO HUCRESI H01_2101928</t>
  </si>
  <si>
    <t>24.03.2023 09:02:24</t>
  </si>
  <si>
    <t>24.03.2023 16:33:37</t>
  </si>
  <si>
    <t>24.03.2023 11:50:53</t>
  </si>
  <si>
    <t>24.03.2023 13:15:16</t>
  </si>
  <si>
    <t>TR-55 35-30-L00055_955330248_955330248</t>
  </si>
  <si>
    <t>24.03.2023 12:00:32</t>
  </si>
  <si>
    <t>24.03.2023 14:27:12</t>
  </si>
  <si>
    <t>K-222 35-01-K00222_35-01-K00222_42346243</t>
  </si>
  <si>
    <t>24.03.2023 11:59:50</t>
  </si>
  <si>
    <t>24.03.2023 12:38:47</t>
  </si>
  <si>
    <t>K-4422 35-04-K04422_35-04-K04422_2373549</t>
  </si>
  <si>
    <t>24.03.2023 12:04:19</t>
  </si>
  <si>
    <t>24.03.2023 12:24:58</t>
  </si>
  <si>
    <t>KAYIŞLAR KÖK 45-80-M00183_YENİOSMANİYE M04_72195717</t>
  </si>
  <si>
    <t>24.03.2023 12:09:21</t>
  </si>
  <si>
    <t>24.03.2023 12:46:50</t>
  </si>
  <si>
    <t>24.03.2023 12:12:06</t>
  </si>
  <si>
    <t>24.03.2023 12:58:44</t>
  </si>
  <si>
    <t>24.03.2023 12:18:05</t>
  </si>
  <si>
    <t>24.03.2023 13:11:58</t>
  </si>
  <si>
    <t>24.03.2023 12:21:25</t>
  </si>
  <si>
    <t>24.03.2023 13:54:07</t>
  </si>
  <si>
    <t>L-306 35-18-L00306_10346453_56372568_56372568</t>
  </si>
  <si>
    <t>24.03.2023 12:22:04</t>
  </si>
  <si>
    <t>24.03.2023 19:08:08</t>
  </si>
  <si>
    <t>K-3946 35-10-K03946_97924960_97924960</t>
  </si>
  <si>
    <t>24.03.2023 12:24:10</t>
  </si>
  <si>
    <t>24.03.2023 19:04:12</t>
  </si>
  <si>
    <t>24.03.2023 12:33:26</t>
  </si>
  <si>
    <t>24.03.2023 15:20:47</t>
  </si>
  <si>
    <t>FOÇA TR-65 35-23-L00065_DAĞITIM TRAFO FOÇA TR-65 L04_2116077</t>
  </si>
  <si>
    <t>24.03.2023 12:36:44</t>
  </si>
  <si>
    <t>24.03.2023 12:52:35</t>
  </si>
  <si>
    <t>K-1506 35-03-K01506_910685919_910685919</t>
  </si>
  <si>
    <t>24.03.2023 12:36:15</t>
  </si>
  <si>
    <t>24.03.2023 18:09:41</t>
  </si>
  <si>
    <t>EĞLENHOCA TR-3 35-21-L00120_953360876_953360876</t>
  </si>
  <si>
    <t>24.03.2023 12:41:35</t>
  </si>
  <si>
    <t>24.03.2023 15:07:24</t>
  </si>
  <si>
    <t>L-31 35-14-L00031_956662018_956662018</t>
  </si>
  <si>
    <t>24.03.2023 12:41:36</t>
  </si>
  <si>
    <t>24.03.2023 16:46:36</t>
  </si>
  <si>
    <t>HÜSEYİN BUĞMAZ SULAMA GRUBU 35-29-M00387_B_56399045_56399045</t>
  </si>
  <si>
    <t>24.03.2023 12:40:30</t>
  </si>
  <si>
    <t>24.03.2023 15:56:11</t>
  </si>
  <si>
    <t>ORMANKÖY 35-26-M00465_B_91212977_91212977</t>
  </si>
  <si>
    <t>24.03.2023 12:43:50</t>
  </si>
  <si>
    <t>24.03.2023 15:01:19</t>
  </si>
  <si>
    <t>MENEMEN DM-3/16 35-28-L00098_953376080_953376080</t>
  </si>
  <si>
    <t>24.03.2023 12:47:32</t>
  </si>
  <si>
    <t>24.03.2023 13:39:47</t>
  </si>
  <si>
    <t>M-969 35-03-M00969_910570582_910570582</t>
  </si>
  <si>
    <t>24.03.2023 12:50:55</t>
  </si>
  <si>
    <t>24.03.2023 16:19:11</t>
  </si>
  <si>
    <t>K-1880 35-09-K01880_35-09-K01880_45405872</t>
  </si>
  <si>
    <t>24.03.2023 12:56:30</t>
  </si>
  <si>
    <t>24.03.2023 13:12:21</t>
  </si>
  <si>
    <t>KARABURUN TR-1/15 35-21-L00019_953360264_953360264</t>
  </si>
  <si>
    <t>24.03.2023 13:00:32</t>
  </si>
  <si>
    <t>24.03.2023 18:15:56</t>
  </si>
  <si>
    <t>FOÇA TR-67 35-23-L00067_DAĞITIM TRAFO TR-67 L04_2124004</t>
  </si>
  <si>
    <t>24.03.2023 12:56:10</t>
  </si>
  <si>
    <t>24.03.2023 13:18:38</t>
  </si>
  <si>
    <t>K-953 35-02-K00953_35-02-K00953_2351548</t>
  </si>
  <si>
    <t>24.03.2023 13:12:55</t>
  </si>
  <si>
    <t>24.03.2023 13:30:43</t>
  </si>
  <si>
    <t>K-599 35-01-K00599_35-01-K00599_2352281</t>
  </si>
  <si>
    <t>24.03.2023 13:18:43</t>
  </si>
  <si>
    <t>24.03.2023 14:09:31</t>
  </si>
  <si>
    <t>K-883 35-01-K00883_35-01-K00883_2359651</t>
  </si>
  <si>
    <t>24.03.2023 12:40:34</t>
  </si>
  <si>
    <t>24.03.2023 14:10:41</t>
  </si>
  <si>
    <t>ÇAKMAKLI TR-1 35-17-M00345_D_91140776_91140776</t>
  </si>
  <si>
    <t>24.03.2023 13:19:28</t>
  </si>
  <si>
    <t>24.03.2023 14:28:37</t>
  </si>
  <si>
    <t>ARDIÇ MAHALLESİ TR-17 35-21-L00128_35-21-L00128_72182566</t>
  </si>
  <si>
    <t>24.03.2023 13:23:47</t>
  </si>
  <si>
    <t>24.03.2023 14:31:28</t>
  </si>
  <si>
    <t>CEVİZLİ BALYERİ TR-8 35-31-L00326_35-31-L00326_2364994</t>
  </si>
  <si>
    <t>24.03.2023 13:18:11</t>
  </si>
  <si>
    <t>24.03.2023 14:06:00</t>
  </si>
  <si>
    <t>TR-73 35-16-L00073_TR-76 L02_71993509</t>
  </si>
  <si>
    <t>24.03.2023 13:11:48</t>
  </si>
  <si>
    <t>24.03.2023 15:26:51</t>
  </si>
  <si>
    <t>UÇAK KARDEŞLER KÖK 45-73-M00296_HatBaşıAyırıcı_53136060 M04_53136060</t>
  </si>
  <si>
    <t>24.03.2023 13:24:03</t>
  </si>
  <si>
    <t>24.03.2023 15:12:19</t>
  </si>
  <si>
    <t>M-1030 35-04-M01030_35-04-M01030_2370805</t>
  </si>
  <si>
    <t>24.03.2023 13:21:55</t>
  </si>
  <si>
    <t>24.03.2023 13:48:02</t>
  </si>
  <si>
    <t>L-225 35-18-L00225_95001443624_95001443624</t>
  </si>
  <si>
    <t>24.03.2023 13:29:03</t>
  </si>
  <si>
    <t>24.03.2023 15:59:17</t>
  </si>
  <si>
    <t>FOÇA TR-57 35-23-L00057_DAĞITIM TRAFO FOÇA TR-57 L05_72152975</t>
  </si>
  <si>
    <t>24.03.2023 13:27:07</t>
  </si>
  <si>
    <t>24.03.2023 13:44:29</t>
  </si>
  <si>
    <t>L-130 35-18-L00130_950466798_950466798</t>
  </si>
  <si>
    <t>24.03.2023 13:33:53</t>
  </si>
  <si>
    <t>24.03.2023 17:08:36</t>
  </si>
  <si>
    <t>24.03.2023 13:38:40</t>
  </si>
  <si>
    <t>24.03.2023 14:07:18</t>
  </si>
  <si>
    <t>24.03.2023 13:32:24</t>
  </si>
  <si>
    <t>24.03.2023 13:55:46</t>
  </si>
  <si>
    <t>HACIHALİLLER TR-1 KÖK 45-71-M00066_TARIMSAL SULAMA M03_72238431</t>
  </si>
  <si>
    <t>24.03.2023 15:15:55</t>
  </si>
  <si>
    <t>ULUKENT DM-1/5 35-28-M00575_DAĞITIM TRAFO ULUKENT DM-1/5 M04_66549771</t>
  </si>
  <si>
    <t>24.03.2023 13:59:05</t>
  </si>
  <si>
    <t>24.03.2023 14:04:36</t>
  </si>
  <si>
    <t>KOYUNDERE TR-10 35-28-M00156_10602702_56383951_56383951</t>
  </si>
  <si>
    <t>24.03.2023 13:45:23</t>
  </si>
  <si>
    <t>24.03.2023 16:28:25</t>
  </si>
  <si>
    <t>M-1504 35-09-M01504_35-09-M01504_46997360</t>
  </si>
  <si>
    <t>24.03.2023 14:02:42</t>
  </si>
  <si>
    <t>24.03.2023 14:15:44</t>
  </si>
  <si>
    <t>MENDERES BELEDİYESİ SULAMA GRUBU ÖZEL 35-22-M00422Ö_DIREK TIPI TRAFO HUCRESI H01_2110685</t>
  </si>
  <si>
    <t>24.03.2023 14:03:32</t>
  </si>
  <si>
    <t>24.03.2023 14:44:18</t>
  </si>
  <si>
    <t>24.03.2023 14:12:39</t>
  </si>
  <si>
    <t>24.03.2023 16:11:33</t>
  </si>
  <si>
    <t>TR-22 35-15-M00022_35-15-M00022_67549137</t>
  </si>
  <si>
    <t>24.03.2023 14:00:08</t>
  </si>
  <si>
    <t>24.03.2023 15:09:02</t>
  </si>
  <si>
    <t>M-1017 35-03-M01017_95001418239_95001418239</t>
  </si>
  <si>
    <t>24.03.2023 14:11:56</t>
  </si>
  <si>
    <t>24.03.2023 18:17:31</t>
  </si>
  <si>
    <t>AHMETBEYLİ M-5 35-22-M00243_955256281_955256281</t>
  </si>
  <si>
    <t>24.03.2023 14:13:00</t>
  </si>
  <si>
    <t>24.03.2023 22:57:05</t>
  </si>
  <si>
    <t>TR-36 35-30-L00036_DAĞITIM TRAFOSU TR-36 L06_2095852</t>
  </si>
  <si>
    <t>24.03.2023 14:24:24</t>
  </si>
  <si>
    <t>24.03.2023 14:50:17</t>
  </si>
  <si>
    <t>24.03.2023 14:23:42</t>
  </si>
  <si>
    <t>24.03.2023 17:18:59</t>
  </si>
  <si>
    <t>K-847 35-01-K00847__79812631_79812631</t>
  </si>
  <si>
    <t>24.03.2023 14:29:00</t>
  </si>
  <si>
    <t>24.03.2023 15:41:46</t>
  </si>
  <si>
    <t>K-3492 35-09-K03492_35-09-K03492_47174869</t>
  </si>
  <si>
    <t>24.03.2023 14:20:23</t>
  </si>
  <si>
    <t>24.03.2023 14:51:25</t>
  </si>
  <si>
    <t>DM-1/3 GÜNEŞ YOLU TR 35-19-M00263_956675827_956675827</t>
  </si>
  <si>
    <t>24.03.2023 14:51:20</t>
  </si>
  <si>
    <t>24.03.2023 17:31:18</t>
  </si>
  <si>
    <t>24.03.2023 14:56:57</t>
  </si>
  <si>
    <t>24.03.2023 16:22:12</t>
  </si>
  <si>
    <t>L-207 MERKEZTUR 35-18-L00207_6146961_56373992_56373992</t>
  </si>
  <si>
    <t>24.03.2023 15:00:02</t>
  </si>
  <si>
    <t>24.03.2023 15:35:43</t>
  </si>
  <si>
    <t>BORNOVA TM 35-02-A00005_ÖZKANLAR K18_2308101</t>
  </si>
  <si>
    <t>24.03.2023 15:02:00</t>
  </si>
  <si>
    <t>24.03.2023 15:55:00</t>
  </si>
  <si>
    <t>EĞLENHOCA TR-3 35-21-L00120_A_56376290_56376290</t>
  </si>
  <si>
    <t>24.03.2023 15:54:23</t>
  </si>
  <si>
    <t>24.03.2023 15:11:00</t>
  </si>
  <si>
    <t>24.03.2023 18:41:22</t>
  </si>
  <si>
    <t>ULUKENT DM-1/11 35-28-M00569_DAĞITIM TRAFO ULUKENT DM-1/11 M01_66555228</t>
  </si>
  <si>
    <t>24.03.2023 15:09:55</t>
  </si>
  <si>
    <t>24.03.2023 15:36:27</t>
  </si>
  <si>
    <t>TR-157 35-15-M00157_35-15-M00157_66595592</t>
  </si>
  <si>
    <t>24.03.2023 15:22:05</t>
  </si>
  <si>
    <t>24.03.2023 16:15:38</t>
  </si>
  <si>
    <t>M-1910 35-02-M01910_35-02-M01910_2354296</t>
  </si>
  <si>
    <t>24.03.2023 15:25:44</t>
  </si>
  <si>
    <t>24.03.2023 15:54:32</t>
  </si>
  <si>
    <t>KAPAKLI DM 45-72-M00309_KAPAKLI ŞEHİR M04_2099420</t>
  </si>
  <si>
    <t>24.03.2023 15:32:25</t>
  </si>
  <si>
    <t>24.03.2023 15:35:35</t>
  </si>
  <si>
    <t>24.03.2023 15:36:19</t>
  </si>
  <si>
    <t>24.03.2023 16:05:00</t>
  </si>
  <si>
    <t>TR-18 35-17-M00018_950303126_950303126</t>
  </si>
  <si>
    <t>24.03.2023 15:38:46</t>
  </si>
  <si>
    <t>24.03.2023 16:59:56</t>
  </si>
  <si>
    <t>BOZDAĞ TR-5 35-15-L00312_C_60982772_60982772</t>
  </si>
  <si>
    <t>24.03.2023 15:51:11</t>
  </si>
  <si>
    <t>24.03.2023 17:36:49</t>
  </si>
  <si>
    <t>K-4553 35-02-K04553_K-555 K03_2060722</t>
  </si>
  <si>
    <t>24.03.2023 16:33:28</t>
  </si>
  <si>
    <t>PINARLI KÖK 35-20-M00085_TR-6 - TR-7 M06_72358824</t>
  </si>
  <si>
    <t>24.03.2023 15:57:49</t>
  </si>
  <si>
    <t>24.03.2023 16:46:01</t>
  </si>
  <si>
    <t>EVKAFTEPE TR-1 45-72-L00514_DIREK TIPI TRAFO HUCRESI H01_2067172</t>
  </si>
  <si>
    <t>24.03.2023 16:02:34</t>
  </si>
  <si>
    <t>24.03.2023 19:01:50</t>
  </si>
  <si>
    <t>K-4356 35-02-K04356_35-02-K04356_2374464</t>
  </si>
  <si>
    <t>24.03.2023 16:23:46</t>
  </si>
  <si>
    <t>24.03.2023 16:38:58</t>
  </si>
  <si>
    <t>24.03.2023 16:36:40</t>
  </si>
  <si>
    <t>24.03.2023 18:32:48</t>
  </si>
  <si>
    <t>24.03.2023 16:42:39</t>
  </si>
  <si>
    <t>24.03.2023 17:12:20</t>
  </si>
  <si>
    <t>L-335 35-18-L00335_950081574_950081574</t>
  </si>
  <si>
    <t>24.03.2023 16:47:23</t>
  </si>
  <si>
    <t>24.03.2023 23:47:24</t>
  </si>
  <si>
    <t>HEYBELİ TR-1 45-80-M00094_A_91317949_91317949</t>
  </si>
  <si>
    <t>24.03.2023 16:42:43</t>
  </si>
  <si>
    <t>24.03.2023 19:08:02</t>
  </si>
  <si>
    <t>24.03.2023 16:50:26</t>
  </si>
  <si>
    <t>24.03.2023 17:29:07</t>
  </si>
  <si>
    <t>K-1963 35-04-K01963_H A1B_5825349</t>
  </si>
  <si>
    <t>24.03.2023 16:58:07</t>
  </si>
  <si>
    <t>24.03.2023 23:53:55</t>
  </si>
  <si>
    <t>PAYAMLI M-21 35-25-M00171_956653125_956653125</t>
  </si>
  <si>
    <t>24.03.2023 17:00:54</t>
  </si>
  <si>
    <t>24.03.2023 18:00:20</t>
  </si>
  <si>
    <t>24.03.2023 16:56:01</t>
  </si>
  <si>
    <t>24.03.2023 17:43:48</t>
  </si>
  <si>
    <t>TR-286 35-19-L00286_956696022_956696022</t>
  </si>
  <si>
    <t>24.03.2023 17:08:12</t>
  </si>
  <si>
    <t>24.03.2023 21:28:49</t>
  </si>
  <si>
    <t>SANCAKLI BOZKÖY TR-5 45-71-M00088_İĞDECİK M01_50197975</t>
  </si>
  <si>
    <t>24.03.2023 17:12:46</t>
  </si>
  <si>
    <t>24.03.2023 17:59:35</t>
  </si>
  <si>
    <t>L-440 35-18-L00440_6914852_56371518_56371518</t>
  </si>
  <si>
    <t>24.03.2023 17:15:15</t>
  </si>
  <si>
    <t>24.03.2023 17:59:11</t>
  </si>
  <si>
    <t>TR-2/11-A 45-83-L00156_45-83-L00156_2355087</t>
  </si>
  <si>
    <t>24.03.2023 17:15:13</t>
  </si>
  <si>
    <t>24.03.2023 18:50:45</t>
  </si>
  <si>
    <t>IRLAMAZ KÖK 45-83-L00153_IRLAMAZ L03_72158563</t>
  </si>
  <si>
    <t>24.03.2023 17:19:34</t>
  </si>
  <si>
    <t>24.03.2023 18:20:37</t>
  </si>
  <si>
    <t>K-2834 35-02-K02834_TRAFO K02_2305831</t>
  </si>
  <si>
    <t>24.03.2023 17:22:33</t>
  </si>
  <si>
    <t>24.03.2023 17:41:37</t>
  </si>
  <si>
    <t>KURFALLI TR-1 35-16-M00054_A_91439982_91439982</t>
  </si>
  <si>
    <t>24.03.2023 17:21:44</t>
  </si>
  <si>
    <t>24.03.2023 18:09:20</t>
  </si>
  <si>
    <t>K-697 35-02-K00697_910325759_910325759</t>
  </si>
  <si>
    <t>24.03.2023 17:29:01</t>
  </si>
  <si>
    <t>24.03.2023 20:30:36</t>
  </si>
  <si>
    <t>BOZYAKA TM 35-01-A00007_BOZYAKA-6 K18_2312192</t>
  </si>
  <si>
    <t>24.03.2023 17:39:03</t>
  </si>
  <si>
    <t>24.03.2023 19:02:16</t>
  </si>
  <si>
    <t>BOZDAĞ TR-5 35-15-L00312_35-15-L00312_67031220</t>
  </si>
  <si>
    <t>24.03.2023 18:29:16</t>
  </si>
  <si>
    <t>KARAMAN TR-4 MERKEZ 35-31-L00051_35-31-L00051_2364615</t>
  </si>
  <si>
    <t>24.03.2023 17:39:26</t>
  </si>
  <si>
    <t>24.03.2023 19:15:22</t>
  </si>
  <si>
    <t>YEŞİLYURT DM 45-73-M00476_HatBaşıAyırıcı_53136116 M02_53136116</t>
  </si>
  <si>
    <t>24.03.2023 17:43:55</t>
  </si>
  <si>
    <t>24.03.2023 22:38:13</t>
  </si>
  <si>
    <t>BAĞARASI TR-4 35-23-M00173_C_91357798_91357798</t>
  </si>
  <si>
    <t>24.03.2023 17:45:48</t>
  </si>
  <si>
    <t>24.03.2023 20:21:48</t>
  </si>
  <si>
    <t>ERİKLİ KÖYÜ TR-1 35-32-L00029_A_56357368_56357368</t>
  </si>
  <si>
    <t>24.03.2023 17:49:09</t>
  </si>
  <si>
    <t>24.03.2023 22:12:40</t>
  </si>
  <si>
    <t>24.03.2023 17:55:36</t>
  </si>
  <si>
    <t>24.03.2023 21:20:57</t>
  </si>
  <si>
    <t>ZEYTİNOVA TR-2 35-20-L00308_35-20-L00308_2372205</t>
  </si>
  <si>
    <t>24.03.2023 17:59:27</t>
  </si>
  <si>
    <t>24.03.2023 18:44:46</t>
  </si>
  <si>
    <t>ASARLIK TR-12 35-28-L00128_B_91323843_91323843</t>
  </si>
  <si>
    <t>24.03.2023 18:05:52</t>
  </si>
  <si>
    <t>24.03.2023 18:51:16</t>
  </si>
  <si>
    <t>CENKYERİ TR-1 45-82-M00131_B_56401111_56401111</t>
  </si>
  <si>
    <t>24.03.2023 18:15:24</t>
  </si>
  <si>
    <t>24.03.2023 18:52:28</t>
  </si>
  <si>
    <t>MEHMET TARLACI VE ARK.ÖZEL TR 45-76-L00030Ö_955251731_955251731</t>
  </si>
  <si>
    <t>24.03.2023 18:19:56</t>
  </si>
  <si>
    <t>24.03.2023 19:23:53</t>
  </si>
  <si>
    <t>TOLOZ KÖK 45-79-M00251_AKKEÇELİ KÖK M01_66843588</t>
  </si>
  <si>
    <t>24.03.2023 18:36:29</t>
  </si>
  <si>
    <t>24.03.2023 18:37:00</t>
  </si>
  <si>
    <t>TR-19/03 45-71-M01865_A A1_44658491</t>
  </si>
  <si>
    <t>24.03.2023 18:33:57</t>
  </si>
  <si>
    <t>24.03.2023 20:55:21</t>
  </si>
  <si>
    <t>ÇANDARLI TR-7 35-30-M00007_956317542_956317542</t>
  </si>
  <si>
    <t>24.03.2023 18:49:44</t>
  </si>
  <si>
    <t>24.03.2023 22:54:29</t>
  </si>
  <si>
    <t>CANPAŞA KÖK 45-71-M00140_ALİ ÖRÜMLÜ M06_72246776</t>
  </si>
  <si>
    <t>24.03.2023 19:17:55</t>
  </si>
  <si>
    <t>24.03.2023 20:24:46</t>
  </si>
  <si>
    <t>24.03.2023 19:33:29</t>
  </si>
  <si>
    <t>24.03.2023 20:12:05</t>
  </si>
  <si>
    <t>EMİRHACILI TR-2 45-78-L00606_49259558_56390420_56390420</t>
  </si>
  <si>
    <t>24.03.2023 19:39:14</t>
  </si>
  <si>
    <t>24.03.2023 20:51:14</t>
  </si>
  <si>
    <t>ULUDERBENT DM 45-73-M00491_HatBaşıAyırıcı_81540842 M05_81540842</t>
  </si>
  <si>
    <t>24.03.2023 19:46:51</t>
  </si>
  <si>
    <t>24.03.2023 20:58:21</t>
  </si>
  <si>
    <t>BELEVİ TR-5 35-13-L00064_946418685_946418685</t>
  </si>
  <si>
    <t>24.03.2023 19:58:45</t>
  </si>
  <si>
    <t>24.03.2023 22:24:37</t>
  </si>
  <si>
    <t>YILMAZ İM 45-78-A00003_YILMAZ DM-2 (SALİHLİ) GİRİŞ M01_2108826</t>
  </si>
  <si>
    <t>24.03.2023 20:29:48</t>
  </si>
  <si>
    <t>24.03.2023 20:58:47</t>
  </si>
  <si>
    <t>TR-1/18 45-72-M00018_956503719_956503719</t>
  </si>
  <si>
    <t>24.03.2023 20:30:33</t>
  </si>
  <si>
    <t>24.03.2023 21:30:37</t>
  </si>
  <si>
    <t>24.03.2023 22:00:43</t>
  </si>
  <si>
    <t>25.03.2023 02:54:05</t>
  </si>
  <si>
    <t>TR-2/20 45-83-L00020_955175653_955175653</t>
  </si>
  <si>
    <t>24.03.2023 22:16:57</t>
  </si>
  <si>
    <t>24.03.2023 23:14:11</t>
  </si>
  <si>
    <t>K-1698 35-02-K01698_35-02-K01698_2377084</t>
  </si>
  <si>
    <t>24.03.2023 22:20:36</t>
  </si>
  <si>
    <t>24.03.2023 22:49:35</t>
  </si>
  <si>
    <t>İSMAİLBEY TR-1 45-73-M00885_B_56403618_56403618</t>
  </si>
  <si>
    <t>24.03.2023 22:38:37</t>
  </si>
  <si>
    <t>24.03.2023 23:42:44</t>
  </si>
  <si>
    <t>DAĞISTAN TR-2 35-16-M00130_35-16-M00130_2347743</t>
  </si>
  <si>
    <t>24.03.2023 23:12:24</t>
  </si>
  <si>
    <t>25.03.2023 01:10:03</t>
  </si>
  <si>
    <t>K-1880 35-09-K01880_A_56359603_56359603</t>
  </si>
  <si>
    <t>25.03.2023 08:06:34</t>
  </si>
  <si>
    <t>25.03.2023 12:59:29</t>
  </si>
  <si>
    <t>K-3003 35-02-K03003_35-02-K03003_2374455</t>
  </si>
  <si>
    <t>25.03.2023 16:28:00</t>
  </si>
  <si>
    <t>25.03.2023 16:41:46</t>
  </si>
  <si>
    <t>FERİZLER TR-1 35-16-M00072_ H_72337181</t>
  </si>
  <si>
    <t>25.03.2023 07:42:04</t>
  </si>
  <si>
    <t>25.03.2023 09:13:22</t>
  </si>
  <si>
    <t>SEYREK TR-9 35-28-M00766_D D02_79678392</t>
  </si>
  <si>
    <t>25.03.2023 11:23:58</t>
  </si>
  <si>
    <t>25.03.2023 11:59:50</t>
  </si>
  <si>
    <t>TR-265 35-23-M00265_95001390789_95001390789</t>
  </si>
  <si>
    <t>25.03.2023 09:17:43</t>
  </si>
  <si>
    <t>25.03.2023 10:54:54</t>
  </si>
  <si>
    <t>25.03.2023 11:13:17</t>
  </si>
  <si>
    <t>25.03.2023 11:32:33</t>
  </si>
  <si>
    <t>DM-1/26 35-29-M00026_35-29-M00026_72201525</t>
  </si>
  <si>
    <t>25.03.2023 09:06:06</t>
  </si>
  <si>
    <t>25.03.2023 14:36:58</t>
  </si>
  <si>
    <t>25.03.2023 09:39:00</t>
  </si>
  <si>
    <t>25.03.2023 16:47:34</t>
  </si>
  <si>
    <t>DM-4/TR-2 35-13-L00057_946423308_946423308</t>
  </si>
  <si>
    <t>25.03.2023 13:00:46</t>
  </si>
  <si>
    <t>25.03.2023 17:34:28</t>
  </si>
  <si>
    <t>EROL YALMAN VE ARK. T-SULAMA GRB. 35-13-L00098_35-13-L00098_2352492</t>
  </si>
  <si>
    <t>25.03.2023 10:31:52</t>
  </si>
  <si>
    <t>25.03.2023 12:13:37</t>
  </si>
  <si>
    <t>KAPAKLI DM 45-72-M00309_HatBaşıAyırıcı_53139202 M03_53139202</t>
  </si>
  <si>
    <t>25.03.2023 10:45:25</t>
  </si>
  <si>
    <t>25.03.2023 12:02:53</t>
  </si>
  <si>
    <t>25.03.2023 11:58:56</t>
  </si>
  <si>
    <t>25.03.2023 12:40:08</t>
  </si>
  <si>
    <t>K-511 35-01-K00511_D D1_5873596</t>
  </si>
  <si>
    <t>25.03.2023 00:05:02</t>
  </si>
  <si>
    <t>25.03.2023 02:35:09</t>
  </si>
  <si>
    <t>25.03.2023 03:43:45</t>
  </si>
  <si>
    <t>25.03.2023 05:35:36</t>
  </si>
  <si>
    <t>M-1976 35-09-M01976_35-09-M01976_45348709</t>
  </si>
  <si>
    <t>25.03.2023 12:24:51</t>
  </si>
  <si>
    <t>25.03.2023 12:44:07</t>
  </si>
  <si>
    <t>KIRCALAR TR-1 35-16-M00096_47460272_56394946_56394946</t>
  </si>
  <si>
    <t>25.03.2023 19:03:51</t>
  </si>
  <si>
    <t>25.03.2023 21:09:52</t>
  </si>
  <si>
    <t>DM-3/25 (MUTLU MAH. MUHTARLIK) 45-71-M00076_D_60985030_60985030</t>
  </si>
  <si>
    <t>25.03.2023 10:08:09</t>
  </si>
  <si>
    <t>25.03.2023 14:08:00</t>
  </si>
  <si>
    <t>KAVACIK TR-1 35-01-L00001_C_91351163_91351163</t>
  </si>
  <si>
    <t>25.03.2023 18:10:15</t>
  </si>
  <si>
    <t>25.03.2023 19:13:42</t>
  </si>
  <si>
    <t>ÖVEÇLİ TR-2 45-76-L00135_45-76-L00135_2375018</t>
  </si>
  <si>
    <t>25.03.2023 10:01:42</t>
  </si>
  <si>
    <t>25.03.2023 10:37:17</t>
  </si>
  <si>
    <t>M-13 35-02-M00013_M-408 M08_2333806</t>
  </si>
  <si>
    <t>25.03.2023 13:12:00</t>
  </si>
  <si>
    <t>25.03.2023 13:20:48</t>
  </si>
  <si>
    <t>HALİTPAŞA DM 45-80-M00060_HatBaşıAyırıcı_72090071 M03_72090071</t>
  </si>
  <si>
    <t>25.03.2023 23:16:48</t>
  </si>
  <si>
    <t>25.03.2023 23:17:24</t>
  </si>
  <si>
    <t>M-234 35-02-M00234_35-02-M00234_2364756</t>
  </si>
  <si>
    <t>25.03.2023 11:58:59</t>
  </si>
  <si>
    <t>25.03.2023 12:43:47</t>
  </si>
  <si>
    <t>HAYKIRAN TR-2 35-28-M00201_DIREK TIPI TRAFO HUCRESI H01_2071382</t>
  </si>
  <si>
    <t>25.03.2023 08:55:11</t>
  </si>
  <si>
    <t>25.03.2023 17:10:31</t>
  </si>
  <si>
    <t>25.03.2023 16:36:04</t>
  </si>
  <si>
    <t>25.03.2023 17:14:31</t>
  </si>
  <si>
    <t>TR-1-5/8 (SABRİNİN KAHVE) 35-20-L00052_DAĞITIM TRAFO TR-1-5/8 (SABRİNİN KAHVE) L03_66524768</t>
  </si>
  <si>
    <t>25.03.2023 09:24:28</t>
  </si>
  <si>
    <t>25.03.2023 09:40:27</t>
  </si>
  <si>
    <t>KILCANLAR TR-1 45-75-M00248_945618175_945618175</t>
  </si>
  <si>
    <t>25.03.2023 18:27:54</t>
  </si>
  <si>
    <t>25.03.2023 22:40:16</t>
  </si>
  <si>
    <t>TİYENLİ KÖK 45-85-M00004_TİYENLİ KÖY ÇIKIŞI M01_72102206</t>
  </si>
  <si>
    <t>25.03.2023 17:46:45</t>
  </si>
  <si>
    <t>25.03.2023 18:25:25</t>
  </si>
  <si>
    <t>K-940 35-02-K00940_TRF-2 K01_2083421</t>
  </si>
  <si>
    <t>25.03.2023 09:02:40</t>
  </si>
  <si>
    <t>25.03.2023 12:09:20</t>
  </si>
  <si>
    <t>K-2779 35-02-K02779_914535964_914535964</t>
  </si>
  <si>
    <t>25.03.2023 17:14:57</t>
  </si>
  <si>
    <t>25.03.2023 19:50:35</t>
  </si>
  <si>
    <t>MENEMEN TR-78 35-28-L00078_D_56357108_56357108</t>
  </si>
  <si>
    <t>25.03.2023 14:30:44</t>
  </si>
  <si>
    <t>25.03.2023 18:27:31</t>
  </si>
  <si>
    <t>25.03.2023 10:11:25</t>
  </si>
  <si>
    <t>25.03.2023 11:05:40</t>
  </si>
  <si>
    <t>25.03.2023 05:52:45</t>
  </si>
  <si>
    <t>25.03.2023 06:06:38</t>
  </si>
  <si>
    <t>L-308 35-18-L00308_950456796_950456796</t>
  </si>
  <si>
    <t>25.03.2023 14:46:07</t>
  </si>
  <si>
    <t>25.03.2023 15:50:34</t>
  </si>
  <si>
    <t>TR-66 35-16-L00066_47553413_56398132_56398132</t>
  </si>
  <si>
    <t>25.03.2023 11:37:04</t>
  </si>
  <si>
    <t>25.03.2023 12:47:02</t>
  </si>
  <si>
    <t>25.03.2023 09:48:19</t>
  </si>
  <si>
    <t>25.03.2023 10:50:03</t>
  </si>
  <si>
    <t>OVACIK TR-1 35-31-L00151_35-31-L00151_2364356</t>
  </si>
  <si>
    <t>25.03.2023 09:28:20</t>
  </si>
  <si>
    <t>25.03.2023 14:55:21</t>
  </si>
  <si>
    <t>GERMİYAN İM 35-18-A00004_ILDIR-1 L02_2313571</t>
  </si>
  <si>
    <t>25.03.2023 18:35:54</t>
  </si>
  <si>
    <t>25.03.2023 19:48:00</t>
  </si>
  <si>
    <t>25.03.2023 08:26:40</t>
  </si>
  <si>
    <t>25.03.2023 09:17:25</t>
  </si>
  <si>
    <t>YEŞİLLİK MAH TR1 35-27-L00084_DIREK TIPI TRAFO HUCRESI H01_2049796</t>
  </si>
  <si>
    <t>25.03.2023 09:00:28</t>
  </si>
  <si>
    <t>25.03.2023 14:26:37</t>
  </si>
  <si>
    <t>ÇAYBAŞI DM-1/19 35-26-M00182_ M10_2038835</t>
  </si>
  <si>
    <t>25.03.2023 19:15:58</t>
  </si>
  <si>
    <t>25.03.2023 19:51:01</t>
  </si>
  <si>
    <t>KESİKKÖY DM 35-28-M00309_SAKIPAĞA KÖK M09_2329426</t>
  </si>
  <si>
    <t>25.03.2023 17:19:05</t>
  </si>
  <si>
    <t>25.03.2023 18:02:04</t>
  </si>
  <si>
    <t>M-2740 35-02-M02740_ H_79573571</t>
  </si>
  <si>
    <t>25.03.2023 14:19:55</t>
  </si>
  <si>
    <t>25.03.2023 18:42:33</t>
  </si>
  <si>
    <t>SULTAN DM 35-25-M00121_İZSU ARITMA M04_72117223</t>
  </si>
  <si>
    <t>25.03.2023 12:35:11</t>
  </si>
  <si>
    <t>25.03.2023 13:34:46</t>
  </si>
  <si>
    <t>K-2899 35-09-K02899_35-09-K02899_47027967</t>
  </si>
  <si>
    <t>25.03.2023 10:30:12</t>
  </si>
  <si>
    <t>25.03.2023 10:47:00</t>
  </si>
  <si>
    <t>K-2914 35-03-K02914_G_56366323_56366323</t>
  </si>
  <si>
    <t>25.03.2023 11:06:28</t>
  </si>
  <si>
    <t>25.03.2023 16:38:17</t>
  </si>
  <si>
    <t>BADEMLİ TR-1 35-30-L00098_DIREK TIPI TRAFO HUCRESI H01_2044787</t>
  </si>
  <si>
    <t>25.03.2023 22:19:18</t>
  </si>
  <si>
    <t>25.03.2023 22:57:45</t>
  </si>
  <si>
    <t>SANCAKLI UZUNÇINAR KÖYÜ 45-71-M00566_953245393_953245393</t>
  </si>
  <si>
    <t>25.03.2023 15:24:17</t>
  </si>
  <si>
    <t>25.03.2023 17:40:33</t>
  </si>
  <si>
    <t>ORTAKÖY TR-1 45-77-L00308_A_56385593_56385593</t>
  </si>
  <si>
    <t>25.03.2023 14:54:54</t>
  </si>
  <si>
    <t>25.03.2023 15:58:22</t>
  </si>
  <si>
    <t>K-1663 35-01-K01663_912442693_912442693</t>
  </si>
  <si>
    <t>25.03.2023 08:35:03</t>
  </si>
  <si>
    <t>25.03.2023 09:29:16</t>
  </si>
  <si>
    <t>25.03.2023 09:35:03</t>
  </si>
  <si>
    <t>25.03.2023 12:58:47</t>
  </si>
  <si>
    <t>BARBAROS TR-2 35-19-M00200_D_56377347_56377347</t>
  </si>
  <si>
    <t>25.03.2023 13:08:15</t>
  </si>
  <si>
    <t>25.03.2023 15:03:11</t>
  </si>
  <si>
    <t>ARDIÇ TR-8 35-21-L00131_35-21-L00131_82669166</t>
  </si>
  <si>
    <t>25.03.2023 17:57:45</t>
  </si>
  <si>
    <t>25.03.2023 19:47:17</t>
  </si>
  <si>
    <t>MENDERES DM-2/TR-1 35-22-M00300_CUMAOVASI-1 M05_2322512</t>
  </si>
  <si>
    <t>25.03.2023 15:00:08</t>
  </si>
  <si>
    <t>25.03.2023 15:11:04</t>
  </si>
  <si>
    <t>K-940 35-02-K00940_K-4401 K03_2083547</t>
  </si>
  <si>
    <t>25.03.2023 00:20:10</t>
  </si>
  <si>
    <t>25.03.2023 00:20:26</t>
  </si>
  <si>
    <t>HARMANDALI KÖK 45-71-M00061_AHMET KURUT M011_72230783</t>
  </si>
  <si>
    <t>25.03.2023 23:00:14</t>
  </si>
  <si>
    <t>26.03.2023 01:36:22</t>
  </si>
  <si>
    <t>25.03.2023 10:22:52</t>
  </si>
  <si>
    <t>25.03.2023 11:00:51</t>
  </si>
  <si>
    <t>L-377 35-18-L00377_35-18-L00377_72109917</t>
  </si>
  <si>
    <t>25.03.2023 09:37:22</t>
  </si>
  <si>
    <t>25.03.2023 15:06:03</t>
  </si>
  <si>
    <t>M-234 35-02-M00234_99921843_99921843</t>
  </si>
  <si>
    <t>25.03.2023 09:26:55</t>
  </si>
  <si>
    <t>25.03.2023 12:37:35</t>
  </si>
  <si>
    <t>K-3065 35-07-K03065_35-07-K03065_48411856</t>
  </si>
  <si>
    <t>25.03.2023 14:40:12</t>
  </si>
  <si>
    <t>25.03.2023 15:04:14</t>
  </si>
  <si>
    <t>L-379 35-18-L00379_12292546_56368440_56368440</t>
  </si>
  <si>
    <t>25.03.2023 10:16:49</t>
  </si>
  <si>
    <t>25.03.2023 10:37:02</t>
  </si>
  <si>
    <t>TR-166 35-26-M00166_956614320_956614320</t>
  </si>
  <si>
    <t>25.03.2023 21:54:02</t>
  </si>
  <si>
    <t>25.03.2023 22:33:30</t>
  </si>
  <si>
    <t>M-280 GEÇİT 35-02-M00280_M-391 M03_89088122</t>
  </si>
  <si>
    <t>25.03.2023 19:18:19</t>
  </si>
  <si>
    <t>YENİ FOÇA TR-30 35-23-M00030_950420237_950420237</t>
  </si>
  <si>
    <t>25.03.2023 12:22:20</t>
  </si>
  <si>
    <t>25.03.2023 14:00:56</t>
  </si>
  <si>
    <t>M-1303 35-03-M01303_35-03-M01303_2356562</t>
  </si>
  <si>
    <t>25.03.2023 16:47:42</t>
  </si>
  <si>
    <t>25.03.2023 18:27:33</t>
  </si>
  <si>
    <t>L-308 35-18-L00308_950447495_950447495</t>
  </si>
  <si>
    <t>25.03.2023 09:12:58</t>
  </si>
  <si>
    <t>25.03.2023 11:58:05</t>
  </si>
  <si>
    <t>HACIEMİNLER ÇAVLU TR 45-78-M00226_49263088_56391394_56391394</t>
  </si>
  <si>
    <t>25.03.2023 08:41:17</t>
  </si>
  <si>
    <t>25.03.2023 11:02:04</t>
  </si>
  <si>
    <t>K-3364 35-09-K03364_35-09-K03364_64683022</t>
  </si>
  <si>
    <t>25.03.2023 12:49:25</t>
  </si>
  <si>
    <t>25.03.2023 13:09:09</t>
  </si>
  <si>
    <t>KARABEL KÖK(VİŞNELİ KÖK) 35-26-M01207_VİŞNELİ M04_66051273</t>
  </si>
  <si>
    <t>25.03.2023 13:39:35</t>
  </si>
  <si>
    <t>25.03.2023 14:48:17</t>
  </si>
  <si>
    <t>25.03.2023 20:26:45</t>
  </si>
  <si>
    <t>25.03.2023 22:43:14</t>
  </si>
  <si>
    <t>IŞIKLAR KÖK 45-73-M00467_BAKLACI M06_83813233</t>
  </si>
  <si>
    <t>25.03.2023 21:41:53</t>
  </si>
  <si>
    <t>25.03.2023 22:15:15</t>
  </si>
  <si>
    <t>TR-1-3/3 HÜKÜMET ÖNÜ KABİN 35-20-L00018_DAĞITIM TRAFO TR-1-3/3 HÜKÜMET ÖNÜ KABİN L03_66513678</t>
  </si>
  <si>
    <t>25.03.2023 09:50:00</t>
  </si>
  <si>
    <t>25.03.2023 13:15:01</t>
  </si>
  <si>
    <t>YENİOBA KÖK 35-29-M00125_YENİOBA M013_72191054</t>
  </si>
  <si>
    <t>25.03.2023 07:56:43</t>
  </si>
  <si>
    <t>25.03.2023 08:38:16</t>
  </si>
  <si>
    <t>KAYAPINAR KÖK 45-71-M02146_953179155_953179155</t>
  </si>
  <si>
    <t>25.03.2023 11:10:07</t>
  </si>
  <si>
    <t>25.03.2023 14:26:41</t>
  </si>
  <si>
    <t>K-535 35-02-K00535_5731105 f1b_5837745</t>
  </si>
  <si>
    <t>25.03.2023 15:27:49</t>
  </si>
  <si>
    <t>25.03.2023 18:12:17</t>
  </si>
  <si>
    <t>GERÇEKLİ TR-1 35-15-L00650_35-15-L00650_2364877</t>
  </si>
  <si>
    <t>25.03.2023 14:26:29</t>
  </si>
  <si>
    <t>25.03.2023 15:20:26</t>
  </si>
  <si>
    <t>DM-05/02 45-71-M00048_HatBaşıAyırıcı_53139097 M03_53139097</t>
  </si>
  <si>
    <t>25.03.2023 18:57:04</t>
  </si>
  <si>
    <t>25.03.2023 19:36:49</t>
  </si>
  <si>
    <t>TR-29 TARİŞ YANI 35-15-M00029_95000140234_95000140234</t>
  </si>
  <si>
    <t>25.03.2023 08:50:50</t>
  </si>
  <si>
    <t>25.03.2023 11:56:03</t>
  </si>
  <si>
    <t>L-169 35-18-L00169_950461072_950461072</t>
  </si>
  <si>
    <t>25.03.2023 19:09:10</t>
  </si>
  <si>
    <t>25.03.2023 20:00:43</t>
  </si>
  <si>
    <t>MUSACALI TR-2 45-83-M00403_A_83787756_83787756</t>
  </si>
  <si>
    <t>25.03.2023 12:27:02</t>
  </si>
  <si>
    <t>25.03.2023 14:25:10</t>
  </si>
  <si>
    <t>M-1272 35-02-M01272_35-02-M01272_2376168</t>
  </si>
  <si>
    <t>25.03.2023 12:54:24</t>
  </si>
  <si>
    <t>25.03.2023 13:08:44</t>
  </si>
  <si>
    <t>MORDOĞAN TR-29 35-21-L00157_953364896_953364896</t>
  </si>
  <si>
    <t>25.03.2023 16:58:39</t>
  </si>
  <si>
    <t>26.03.2023 01:41:11</t>
  </si>
  <si>
    <t>TR-18 35-17-M00018_965081288_965081288</t>
  </si>
  <si>
    <t>25.03.2023 11:48:34</t>
  </si>
  <si>
    <t>25.03.2023 13:32:39</t>
  </si>
  <si>
    <t>TR-18 35-17-M00018_A_91313689_91313689</t>
  </si>
  <si>
    <t>25.03.2023 15:06:20</t>
  </si>
  <si>
    <t>K-511 35-01-K00511_C C1_5859935</t>
  </si>
  <si>
    <t>25.03.2023 23:50:21</t>
  </si>
  <si>
    <t>26.03.2023 04:58:16</t>
  </si>
  <si>
    <t>25.03.2023 20:35:20</t>
  </si>
  <si>
    <t>25.03.2023 21:15:11</t>
  </si>
  <si>
    <t>K-1560 35-01-K01560_911937028_911937028</t>
  </si>
  <si>
    <t>25.03.2023 12:33:41</t>
  </si>
  <si>
    <t>25.03.2023 14:33:13</t>
  </si>
  <si>
    <t>K-3319 35-09-K03319_35-09-K03319_45351269</t>
  </si>
  <si>
    <t>25.03.2023 12:00:05</t>
  </si>
  <si>
    <t>25.03.2023 12:24:30</t>
  </si>
  <si>
    <t>L-11 PTT ÖNÜ 35-14-L00011_956646184_956646184</t>
  </si>
  <si>
    <t>25.03.2023 11:21:44</t>
  </si>
  <si>
    <t>25.03.2023 12:45:02</t>
  </si>
  <si>
    <t>25.03.2023 10:50:31</t>
  </si>
  <si>
    <t>25.03.2023 11:01:01</t>
  </si>
  <si>
    <t>ÇAYAĞZI KÖK 35-31-L00259_KARABURÇ KÖYÜ L02_2113761</t>
  </si>
  <si>
    <t>25.03.2023 08:07:55</t>
  </si>
  <si>
    <t>25.03.2023 08:42:12</t>
  </si>
  <si>
    <t>25.03.2023 12:29:35</t>
  </si>
  <si>
    <t>25.03.2023 13:19:30</t>
  </si>
  <si>
    <t>GÜLKENT KÖK-3 35-30-M00219_GAZETECİLER SİTESİ M04_84885199</t>
  </si>
  <si>
    <t>25.03.2023 15:56:53</t>
  </si>
  <si>
    <t>25.03.2023 16:47:10</t>
  </si>
  <si>
    <t>L-379 35-18-L00379_950460552_950460552</t>
  </si>
  <si>
    <t>25.03.2023 09:14:35</t>
  </si>
  <si>
    <t>ÜÇPINAR DM 45-71-M00183_GÖKBEL M09_72249134</t>
  </si>
  <si>
    <t>25.03.2023 09:38:15</t>
  </si>
  <si>
    <t>25.03.2023 09:43:26</t>
  </si>
  <si>
    <t>TR-35 35-15-M00035_950364216_950364216</t>
  </si>
  <si>
    <t>25.03.2023 19:16:24</t>
  </si>
  <si>
    <t>25.03.2023 22:39:43</t>
  </si>
  <si>
    <t>25.03.2023 10:09:39</t>
  </si>
  <si>
    <t>25.03.2023 10:18:46</t>
  </si>
  <si>
    <t>M-1827 35-01-M01827_910802007_910802007</t>
  </si>
  <si>
    <t>25.03.2023 21:03:49</t>
  </si>
  <si>
    <t>25.03.2023 21:45:59</t>
  </si>
  <si>
    <t>K-2547 35-07-K02547_35-07-K02547_48407262</t>
  </si>
  <si>
    <t>25.03.2023 10:39:45</t>
  </si>
  <si>
    <t>25.03.2023 10:58:00</t>
  </si>
  <si>
    <t>ALABAŞ TR-6 35-15-L00511_A_56398718_56398718</t>
  </si>
  <si>
    <t>25.03.2023 14:46:33</t>
  </si>
  <si>
    <t>25.03.2023 17:41:43</t>
  </si>
  <si>
    <t>ARDIÇ MAHALLESİ TR-9 35-21-L00130_B_56378009_56378009</t>
  </si>
  <si>
    <t>25.03.2023 17:41:39</t>
  </si>
  <si>
    <t>25.03.2023 18:21:11</t>
  </si>
  <si>
    <t>M-1017 35-03-M01017_35-03-M01017_41947628</t>
  </si>
  <si>
    <t>25.03.2023 13:11:05</t>
  </si>
  <si>
    <t>25.03.2023 13:17:15</t>
  </si>
  <si>
    <t>ARMUTLU DM-2/TR-36 (ESKİ TR-6) 35-27-L00006_KIZILCA L03_61232253</t>
  </si>
  <si>
    <t>25.03.2023 08:57:18</t>
  </si>
  <si>
    <t>25.03.2023 12:07:04</t>
  </si>
  <si>
    <t>ARAPBAŞI TR-2 35-20-L00440_955210623_955210623</t>
  </si>
  <si>
    <t>25.03.2023 16:34:20</t>
  </si>
  <si>
    <t>25.03.2023 20:00:20</t>
  </si>
  <si>
    <t>DEVELİ TR-42 35-22-M00042_955284788_955284788</t>
  </si>
  <si>
    <t>25.03.2023 09:44:33</t>
  </si>
  <si>
    <t>25.03.2023 10:30:39</t>
  </si>
  <si>
    <t>L-332 SERKANKENT 35-18-L00332_950465860_950465860</t>
  </si>
  <si>
    <t>25.03.2023 11:59:44</t>
  </si>
  <si>
    <t>25.03.2023 15:59:23</t>
  </si>
  <si>
    <t>25.03.2023 17:49:39</t>
  </si>
  <si>
    <t>25.03.2023 18:28:24</t>
  </si>
  <si>
    <t>K-1963 35-04-K01963_35-04-K01963_78011690</t>
  </si>
  <si>
    <t>25.03.2023 04:06:21</t>
  </si>
  <si>
    <t>25.03.2023 04:25:59</t>
  </si>
  <si>
    <t>ÇOBANKÖY KÖK 35-29-L00066_HAMAMKÖY FİDERİ L05_72212373</t>
  </si>
  <si>
    <t>25.03.2023 21:58:58</t>
  </si>
  <si>
    <t>25.03.2023 22:36:17</t>
  </si>
  <si>
    <t>M-1542 35-01-M01542_F_56378072_56378072</t>
  </si>
  <si>
    <t>25.03.2023 10:29:39</t>
  </si>
  <si>
    <t>25.03.2023 11:22:41</t>
  </si>
  <si>
    <t>M-1950 35-09-M01950_35-09-M01950_47230895</t>
  </si>
  <si>
    <t>25.03.2023 11:09:10</t>
  </si>
  <si>
    <t>25.03.2023 11:31:55</t>
  </si>
  <si>
    <t>ORTAKÖY TR-1 45-77-L00308_45-77-L00308_2370293</t>
  </si>
  <si>
    <t>25.03.2023 16:04:17</t>
  </si>
  <si>
    <t>TİRE İM-DM-1 35-29-A00001_ESKİOBA L03_2312347</t>
  </si>
  <si>
    <t>25.03.2023 15:25:25</t>
  </si>
  <si>
    <t>25.03.2023 15:45:37</t>
  </si>
  <si>
    <t>25.03.2023 09:38:43</t>
  </si>
  <si>
    <t>25.03.2023 10:12:36</t>
  </si>
  <si>
    <t>IŞIKLAR KÖK 45-73-M00467_HatBaşıAyırıcı_53136459 M06_53136459</t>
  </si>
  <si>
    <t>25.03.2023 20:55:15</t>
  </si>
  <si>
    <t>25.03.2023 22:46:42</t>
  </si>
  <si>
    <t>METAL İŞLERİ TR-4 35-22-M00104_955269545_955269545</t>
  </si>
  <si>
    <t>25.03.2023 10:25:39</t>
  </si>
  <si>
    <t>25.03.2023 11:15:58</t>
  </si>
  <si>
    <t>TR-1/67 45-72-M00682_DM-5/TR-8 M01_92389943</t>
  </si>
  <si>
    <t>25.03.2023 10:03:39</t>
  </si>
  <si>
    <t>25.03.2023 13:33:38</t>
  </si>
  <si>
    <t>M-258 35-09-M00258_97736429_97736429</t>
  </si>
  <si>
    <t>25.03.2023 13:01:55</t>
  </si>
  <si>
    <t>25.03.2023 18:56:17</t>
  </si>
  <si>
    <t>25.03.2023 19:32:48</t>
  </si>
  <si>
    <t>25.03.2023 20:48:18</t>
  </si>
  <si>
    <t>ÜNİVERSİTE TM 35-02-A00008_PINARBAŞI-2 M24_2310715</t>
  </si>
  <si>
    <t>25.03.2023 08:58:29</t>
  </si>
  <si>
    <t>25.03.2023 09:49:56</t>
  </si>
  <si>
    <t>TR-16 45-77-L00016_B_56395781_56395781</t>
  </si>
  <si>
    <t>25.03.2023 10:53:27</t>
  </si>
  <si>
    <t>25.03.2023 12:33:02</t>
  </si>
  <si>
    <t>25.03.2023 00:56:05</t>
  </si>
  <si>
    <t>25.03.2023 00:58:50</t>
  </si>
  <si>
    <t>K-2619 35-07-K02619_35-07-K02619_48173923</t>
  </si>
  <si>
    <t>25.03.2023 13:18:20</t>
  </si>
  <si>
    <t>25.03.2023 13:34:23</t>
  </si>
  <si>
    <t>M-3198 (YATIRIM REZERVE) 35-01-M03198_911221867_911221867</t>
  </si>
  <si>
    <t>25.03.2023 16:33:39</t>
  </si>
  <si>
    <t>25.03.2023 19:00:54</t>
  </si>
  <si>
    <t>TR-337 35-19-L00371_956677408_956677408</t>
  </si>
  <si>
    <t>25.03.2023 20:07:38</t>
  </si>
  <si>
    <t>25.03.2023 22:00:36</t>
  </si>
  <si>
    <t>M-1055 35-02-M01055_C_60982959_60982959</t>
  </si>
  <si>
    <t>25.03.2023 09:03:56</t>
  </si>
  <si>
    <t>25.03.2023 16:46:45</t>
  </si>
  <si>
    <t>İĞDECİK KÖK 45-71-M00077_ŞEHİR-2 (TR-5) M04_72234122</t>
  </si>
  <si>
    <t>25.03.2023 09:23:32</t>
  </si>
  <si>
    <t>25.03.2023 10:10:26</t>
  </si>
  <si>
    <t>EMCELLİ TR-4 KARAOĞLANLAR 45-79-M00371_B_56386134_56386134</t>
  </si>
  <si>
    <t>25.03.2023 22:24:50</t>
  </si>
  <si>
    <t>25.03.2023 23:17:31</t>
  </si>
  <si>
    <t>ARDIÇ MAHALLESİ TR-9 35-21-L00130_953366677_953366677</t>
  </si>
  <si>
    <t>25.03.2023 14:20:20</t>
  </si>
  <si>
    <t>ALİZE KÖK 35-18-M00059_TATAR DM (İYTE)-1 M09_72185029</t>
  </si>
  <si>
    <t>25.03.2023 10:15:45</t>
  </si>
  <si>
    <t>25.03.2023 12:28:29</t>
  </si>
  <si>
    <t>25.03.2023 11:03:55</t>
  </si>
  <si>
    <t>25.03.2023 15:46:32</t>
  </si>
  <si>
    <t>K-2519 35-02-K02519_35-02-K02519_42299583</t>
  </si>
  <si>
    <t>25.03.2023 16:04:48</t>
  </si>
  <si>
    <t>25.03.2023 16:23:40</t>
  </si>
  <si>
    <t>ÖZBEK TR-5 35-19-M00235_956683560_956683560</t>
  </si>
  <si>
    <t>25.03.2023 17:46:56</t>
  </si>
  <si>
    <t>25.03.2023 19:35:52</t>
  </si>
  <si>
    <t>ASARLIK TR-12 35-28-L00128_A_91323844_91323844</t>
  </si>
  <si>
    <t>25.03.2023 08:35:43</t>
  </si>
  <si>
    <t>25.03.2023 09:45:58</t>
  </si>
  <si>
    <t>TR-77 45-78-L00077_DIREK TIPI TRAFO HUCRESI H01_2103669</t>
  </si>
  <si>
    <t>25.03.2023 09:02:48</t>
  </si>
  <si>
    <t>25.03.2023 16:09:58</t>
  </si>
  <si>
    <t>TR-23 35-15-M00023_35-15-M00023_67020435</t>
  </si>
  <si>
    <t>25.03.2023 09:01:18</t>
  </si>
  <si>
    <t>25.03.2023 14:57:47</t>
  </si>
  <si>
    <t>TR-71 35-30-L00071_955332055_955332055</t>
  </si>
  <si>
    <t>25.03.2023 20:05:34</t>
  </si>
  <si>
    <t>25.03.2023 21:37:27</t>
  </si>
  <si>
    <t>DM-1/30 35-29-M00030_35-29-M00030_72195547</t>
  </si>
  <si>
    <t>25.03.2023 09:09:09</t>
  </si>
  <si>
    <t>25.03.2023 13:52:58</t>
  </si>
  <si>
    <t>KEMİKLİDERE KÖK 45-80-M00108_KEMİKLİDERE T.SULAMA TARLA İÇİ M03_2322668</t>
  </si>
  <si>
    <t>25.03.2023 18:30:01</t>
  </si>
  <si>
    <t>25.03.2023 19:12:43</t>
  </si>
  <si>
    <t>25.03.2023 21:36:48</t>
  </si>
  <si>
    <t>25.03.2023 21:37:31</t>
  </si>
  <si>
    <t>TR-2/103 45-83-L00103_45-83-L00103_2357118</t>
  </si>
  <si>
    <t>25.03.2023 10:47:36</t>
  </si>
  <si>
    <t>ÇAĞLAYAN TR-1 45-73-M00173_A_56405739_56405739</t>
  </si>
  <si>
    <t>25.03.2023 12:36:42</t>
  </si>
  <si>
    <t>25.03.2023 15:46:21</t>
  </si>
  <si>
    <t>TR-1-3/6 TAVUK  PAZARI KABİN 35-20-L00022_TR-1-3/5 PAMUK PAZARI KABİN L05_66685754</t>
  </si>
  <si>
    <t>25.03.2023 10:11:27</t>
  </si>
  <si>
    <t>25.03.2023 15:01:55</t>
  </si>
  <si>
    <t>SEYREKLİ TR-2 35-15-L00440_DIREK TIPI TRAFO HUCRESI H01_2049691</t>
  </si>
  <si>
    <t>25.03.2023 09:54:46</t>
  </si>
  <si>
    <t>25.03.2023 10:59:23</t>
  </si>
  <si>
    <t>25.03.2023 12:22:52</t>
  </si>
  <si>
    <t>TR-21 TARIMSAL SULAMA 45-80-M01021_45-80-M01021_2351103</t>
  </si>
  <si>
    <t>25.03.2023 08:46:06</t>
  </si>
  <si>
    <t>25.03.2023 15:05:14</t>
  </si>
  <si>
    <t>İĞDELİ TR-2 35-31-L00301_956573104_956573104</t>
  </si>
  <si>
    <t>25.03.2023 16:58:15</t>
  </si>
  <si>
    <t>25.03.2023 18:51:24</t>
  </si>
  <si>
    <t>GÜRES KÖK 45-80-M00053_KOLDERE-GÜMÜRCELİ-MTV M01_72195903</t>
  </si>
  <si>
    <t>25.03.2023 13:34:36</t>
  </si>
  <si>
    <t>25.03.2023 13:49:23</t>
  </si>
  <si>
    <t>K-201 35-02-K00201_35-02-K00201_41956796</t>
  </si>
  <si>
    <t>25.03.2023 09:40:07</t>
  </si>
  <si>
    <t>25.03.2023 10:12:38</t>
  </si>
  <si>
    <t>25.03.2023 10:46:13</t>
  </si>
  <si>
    <t>25.03.2023 10:58:52</t>
  </si>
  <si>
    <t>K-1539 35-07-K01539_35-07-K01539_48254472</t>
  </si>
  <si>
    <t>25.03.2023 11:15:27</t>
  </si>
  <si>
    <t>25.03.2023 11:27:20</t>
  </si>
  <si>
    <t>CABBAR DM 45-73-M00100_ALAŞEHİR TM GİRİŞ (CABBAR-3) M16_2039530</t>
  </si>
  <si>
    <t>25.03.2023 00:31:18</t>
  </si>
  <si>
    <t>25.03.2023 00:45:48</t>
  </si>
  <si>
    <t>K-2640 35-07-K02640_35-07-K02640_49820822</t>
  </si>
  <si>
    <t>25.03.2023 11:03:45</t>
  </si>
  <si>
    <t>25.03.2023 11:14:00</t>
  </si>
  <si>
    <t>25.03.2023 12:25:55</t>
  </si>
  <si>
    <t>25.03.2023 16:05:44</t>
  </si>
  <si>
    <t>İM-2/TR-29 SIĞACIK 35-14-L00287_956636821_956636821</t>
  </si>
  <si>
    <t>25.03.2023 21:57:55</t>
  </si>
  <si>
    <t>25.03.2023 23:37:10</t>
  </si>
  <si>
    <t>25.03.2023 08:53:50</t>
  </si>
  <si>
    <t>25.03.2023 10:13:23</t>
  </si>
  <si>
    <t>TR-87 35-17-M00087_950301818_950301818</t>
  </si>
  <si>
    <t>25.03.2023 19:13:22</t>
  </si>
  <si>
    <t>25.03.2023 20:58:39</t>
  </si>
  <si>
    <t>TR-1-3/4 PARK YANI KABİN 35-20-L00020_35-20-L00020_66514218</t>
  </si>
  <si>
    <t>25.03.2023 13:33:45</t>
  </si>
  <si>
    <t>25.03.2023 16:40:48</t>
  </si>
  <si>
    <t>OVACIK TR-3 35-31-L00152_35-31-L00152_2364357</t>
  </si>
  <si>
    <t>25.03.2023 16:27:02</t>
  </si>
  <si>
    <t>25.03.2023 18:47:48</t>
  </si>
  <si>
    <t>25.03.2023 15:02:46</t>
  </si>
  <si>
    <t>25.03.2023 15:45:26</t>
  </si>
  <si>
    <t>TR-1-5/10 35-20-L00054_DIREK TIPI TRAFO HUCRESI H01_2047515</t>
  </si>
  <si>
    <t>25.03.2023 10:02:09</t>
  </si>
  <si>
    <t>25.03.2023 15:32:00</t>
  </si>
  <si>
    <t>25.03.2023 09:16:00</t>
  </si>
  <si>
    <t>25.03.2023 15:02:42</t>
  </si>
  <si>
    <t>M-1017 35-03-M01017_912708875_912708875</t>
  </si>
  <si>
    <t>25.03.2023 12:31:49</t>
  </si>
  <si>
    <t>ÇANDARLI TR-35 SAHİL ÖZLEM SİTESİ 35-30-M00035_95001169631_95001169631</t>
  </si>
  <si>
    <t>25.03.2023 14:37:19</t>
  </si>
  <si>
    <t>25.03.2023 17:08:50</t>
  </si>
  <si>
    <t>25.03.2023 06:35:00</t>
  </si>
  <si>
    <t>25.03.2023 07:09:42</t>
  </si>
  <si>
    <t>KINIK İM 35-24-A00001_HatBaşıAyırıcı_89800642 M09_89800642</t>
  </si>
  <si>
    <t>25.03.2023 11:13:35</t>
  </si>
  <si>
    <t>25.03.2023 11:30:15</t>
  </si>
  <si>
    <t>BELEVİ İM 35-13-A00002_İL FİDANLIĞI - SULAMA-2 L08_2064134</t>
  </si>
  <si>
    <t>25.03.2023 09:02:06</t>
  </si>
  <si>
    <t>25.03.2023 16:47:40</t>
  </si>
  <si>
    <t>TR-1/8 45-72-M00008_C_56392295_56392295</t>
  </si>
  <si>
    <t>25.03.2023 17:31:23</t>
  </si>
  <si>
    <t>25.03.2023 18:19:01</t>
  </si>
  <si>
    <t>K-748 35-07-K00748_35-07-K00748_48409163</t>
  </si>
  <si>
    <t>25.03.2023 13:35:08</t>
  </si>
  <si>
    <t>25.03.2023 14:17:34</t>
  </si>
  <si>
    <t>MURADİYE TR-2/B (23 NİSAN PARKI) 45-71-M01852_C C01_5979381</t>
  </si>
  <si>
    <t>25.03.2023 10:46:18</t>
  </si>
  <si>
    <t>25.03.2023 12:02:45</t>
  </si>
  <si>
    <t>TAŞOKÇULAR TR-1 45-74-M00234_B_56352150_56352150</t>
  </si>
  <si>
    <t>25.03.2023 20:25:38</t>
  </si>
  <si>
    <t>25.03.2023 22:33:22</t>
  </si>
  <si>
    <t>25.03.2023 17:51:32</t>
  </si>
  <si>
    <t>25.03.2023 20:44:21</t>
  </si>
  <si>
    <t>KIRKAĞAÇ TR-12 45-76-M00012_45-76-M00012_58002883</t>
  </si>
  <si>
    <t>25.03.2023 08:59:57</t>
  </si>
  <si>
    <t>25.03.2023 09:44:04</t>
  </si>
  <si>
    <t>TR-61 35-26-M00061_TR-62/TR-61/1 M02_65930670</t>
  </si>
  <si>
    <t>25.03.2023 08:21:22</t>
  </si>
  <si>
    <t>25.03.2023 09:00:09</t>
  </si>
  <si>
    <t>25.03.2023 09:14:44</t>
  </si>
  <si>
    <t>25.03.2023 15:39:45</t>
  </si>
  <si>
    <t>KAPAKLI DM 45-72-M00309_RAHMİYE-2 TARIMSAL SULAMA M03_2099571</t>
  </si>
  <si>
    <t>25.03.2023 11:33:39</t>
  </si>
  <si>
    <t>25.03.2023 12:13:31</t>
  </si>
  <si>
    <t>K-3067 35-07-K03067_35-07-K03067_48177191</t>
  </si>
  <si>
    <t>25.03.2023 14:18:56</t>
  </si>
  <si>
    <t>25.03.2023 14:39:58</t>
  </si>
  <si>
    <t>TR-1/80 45-72-M00080_TR-1/80-A-B-C M02_2101277</t>
  </si>
  <si>
    <t>25.03.2023 17:18:29</t>
  </si>
  <si>
    <t>25.03.2023 17:56:43</t>
  </si>
  <si>
    <t>K-33 35-01-K00033_35-01-K00033_45349879</t>
  </si>
  <si>
    <t>25.03.2023 09:57:38</t>
  </si>
  <si>
    <t>25.03.2023 18:51:03</t>
  </si>
  <si>
    <t>DEMİRKÖPRÜ TM 45-78-A00005_HatBaşıAyırıcı_53139846 M05_53139846</t>
  </si>
  <si>
    <t>25.03.2023 14:43:35</t>
  </si>
  <si>
    <t>25.03.2023 15:30:45</t>
  </si>
  <si>
    <t>K-4326 35-04-K04326_99570281_99570281</t>
  </si>
  <si>
    <t>25.03.2023 10:46:27</t>
  </si>
  <si>
    <t>25.03.2023 11:52:03</t>
  </si>
  <si>
    <t>25.03.2023 08:56:50</t>
  </si>
  <si>
    <t>25.03.2023 14:56:43</t>
  </si>
  <si>
    <t>M-1488 35-02-M01488_35-02-M01488_2372775</t>
  </si>
  <si>
    <t>25.03.2023 14:51:36</t>
  </si>
  <si>
    <t>25.03.2023 15:11:34</t>
  </si>
  <si>
    <t>25.03.2023 16:45:11</t>
  </si>
  <si>
    <t>25.03.2023 17:17:28</t>
  </si>
  <si>
    <t>ESKİOBA KÖK 35-29-L00037_MAHMUTLAR L02_2324401</t>
  </si>
  <si>
    <t>25.03.2023 13:19:40</t>
  </si>
  <si>
    <t>25.03.2023 19:11:15</t>
  </si>
  <si>
    <t>DM-8/4-A 45-71-M02256_45-71-M02256_73388167</t>
  </si>
  <si>
    <t>25.03.2023 09:37:49</t>
  </si>
  <si>
    <t>25.03.2023 16:29:31</t>
  </si>
  <si>
    <t>TR-40 35-17-M00040__56390053_56390053</t>
  </si>
  <si>
    <t>25.03.2023 09:31:10</t>
  </si>
  <si>
    <t>25.03.2023 13:45:29</t>
  </si>
  <si>
    <t>K-299 35-02-K00299_35-02-K00299_2377007</t>
  </si>
  <si>
    <t>25.03.2023 08:54:33</t>
  </si>
  <si>
    <t>25.03.2023 09:26:00</t>
  </si>
  <si>
    <t>M-329 35-03-M00329_35-03-M00329_2372696</t>
  </si>
  <si>
    <t>25.03.2023 11:24:05</t>
  </si>
  <si>
    <t>25.03.2023 19:33:04</t>
  </si>
  <si>
    <t>25.03.2023 21:42:22</t>
  </si>
  <si>
    <t>DM-1/TR-12 (TR-58) ALPKENT 35-26-M00058_C C02b_81280169</t>
  </si>
  <si>
    <t>25.03.2023 08:35:12</t>
  </si>
  <si>
    <t>25.03.2023 15:39:57</t>
  </si>
  <si>
    <t>25.03.2023 04:50:53</t>
  </si>
  <si>
    <t>25.03.2023 14:10:49</t>
  </si>
  <si>
    <t>25.03.2023 14:53:23</t>
  </si>
  <si>
    <t>KİLLİK KÖK (TR-1) 45-73-M00342_TR-2 KİLLİK KÖK M01_67018346</t>
  </si>
  <si>
    <t>25.03.2023 09:17:22</t>
  </si>
  <si>
    <t>25.03.2023 13:27:40</t>
  </si>
  <si>
    <t>ÇANDARLI DM-TR-20 35-30-M00020_35-30-M00020_72352935</t>
  </si>
  <si>
    <t>25.03.2023 22:04:21</t>
  </si>
  <si>
    <t>25.03.2023 23:35:57</t>
  </si>
  <si>
    <t>25.03.2023 10:05:50</t>
  </si>
  <si>
    <t>25.03.2023 17:12:22</t>
  </si>
  <si>
    <t>25.03.2023 16:03:56</t>
  </si>
  <si>
    <t>25.03.2023 17:34:53</t>
  </si>
  <si>
    <t>AYANLAR TR-1 45-81-M00094_DIREK TIPI TRAFO HUCRESI H01_2058285</t>
  </si>
  <si>
    <t>25.03.2023 19:20:01</t>
  </si>
  <si>
    <t>25.03.2023 19:44:40</t>
  </si>
  <si>
    <t>K-50 35-01-K00050_A A03b_5907851</t>
  </si>
  <si>
    <t>25.03.2023 15:04:35</t>
  </si>
  <si>
    <t>25.03.2023 21:51:02</t>
  </si>
  <si>
    <t>DM-7/18 35-26-M00637_956622831_956622831</t>
  </si>
  <si>
    <t>25.03.2023 14:00:48</t>
  </si>
  <si>
    <t>25.03.2023 17:09:09</t>
  </si>
  <si>
    <t>25.03.2023 10:32:13</t>
  </si>
  <si>
    <t>25.03.2023 16:18:35</t>
  </si>
  <si>
    <t>K-3585 35-01-K03585_910688466_910688466</t>
  </si>
  <si>
    <t>25.03.2023 00:48:12</t>
  </si>
  <si>
    <t>25.03.2023 01:18:05</t>
  </si>
  <si>
    <t>L-353 İŞTUR 35-18-L00353_950455257_950455257</t>
  </si>
  <si>
    <t>25.03.2023 16:41:33</t>
  </si>
  <si>
    <t>ÖVEÇLİ TR-1 45-76-L00134_45-76-L00134_2363329</t>
  </si>
  <si>
    <t>25.03.2023 12:13:04</t>
  </si>
  <si>
    <t>25.03.2023 13:35:18</t>
  </si>
  <si>
    <t>L-437 ŞEHİTLİK 35-18-L00437_95001186857_95001186857</t>
  </si>
  <si>
    <t>25.03.2023 12:02:13</t>
  </si>
  <si>
    <t>25.03.2023 17:14:42</t>
  </si>
  <si>
    <t>25.03.2023 09:17:55</t>
  </si>
  <si>
    <t>25.03.2023 16:55:00</t>
  </si>
  <si>
    <t>CUMALI TR-1 35-24-M00094_ H_91793579</t>
  </si>
  <si>
    <t>25.03.2023 09:57:03</t>
  </si>
  <si>
    <t>25.03.2023 10:52:10</t>
  </si>
  <si>
    <t>HORZUM EMBEL 100.YIL MAH. TR 45-73-M00276_45-73-M00276_2374834</t>
  </si>
  <si>
    <t>25.03.2023 14:35:32</t>
  </si>
  <si>
    <t>IŞIKLAR KÖK 45-73-M00467_HatBaşıAyırıcı_53136479 M06_53136479</t>
  </si>
  <si>
    <t>25.03.2023 19:36:18</t>
  </si>
  <si>
    <t>M-1424 35-02-M01424_35-02-M01424_2374934</t>
  </si>
  <si>
    <t>25.03.2023 11:01:23</t>
  </si>
  <si>
    <t>25.03.2023 11:31:37</t>
  </si>
  <si>
    <t>25.03.2023 11:00:39</t>
  </si>
  <si>
    <t>25.03.2023 12:43:19</t>
  </si>
  <si>
    <t>ORHANLI M-88 ORTA 35-14-M00088_A_91372906_91372906</t>
  </si>
  <si>
    <t>25.03.2023 16:09:55</t>
  </si>
  <si>
    <t>25.03.2023 19:50:55</t>
  </si>
  <si>
    <t>K-3705 35-09-K03705_35-09-K03705_47233239</t>
  </si>
  <si>
    <t>25.03.2023 11:33:41</t>
  </si>
  <si>
    <t>25.03.2023 11:53:19</t>
  </si>
  <si>
    <t>YEŞİLOVA TARIMSAL SULAMA-4 45-78-M01034_A_91082287_91082287</t>
  </si>
  <si>
    <t>25.03.2023 18:05:12</t>
  </si>
  <si>
    <t>25.03.2023 19:14:16</t>
  </si>
  <si>
    <t>DAMLACIK TR 1 35-27-M00346_A_56362757_56362757</t>
  </si>
  <si>
    <t>25.03.2023 17:23:24</t>
  </si>
  <si>
    <t>25.03.2023 18:47:41</t>
  </si>
  <si>
    <t>TR-77 45-78-L00077_49381690_56407638_56407638</t>
  </si>
  <si>
    <t>25.03.2023 16:20:57</t>
  </si>
  <si>
    <t>25.03.2023 18:18:01</t>
  </si>
  <si>
    <t>KABAÇINAR TR-1 45-83-L00285_45-83-L00285_2356650</t>
  </si>
  <si>
    <t>25.03.2023 10:42:25</t>
  </si>
  <si>
    <t>25.03.2023 11:23:41</t>
  </si>
  <si>
    <t>TR-1/103 45-71-M00942_DM-1/59 M01_66501685</t>
  </si>
  <si>
    <t>25.03.2023 09:30:21</t>
  </si>
  <si>
    <t>25.03.2023 17:00:44</t>
  </si>
  <si>
    <t>ÖZBEK DM (TR-315) 35-19-M00044_AKKUM M06_72140338</t>
  </si>
  <si>
    <t>25.03.2023 09:03:19</t>
  </si>
  <si>
    <t>25.03.2023 15:52:02</t>
  </si>
  <si>
    <t>ÇAPAK TR-3 35-26-M01426_95002466757_95002466757</t>
  </si>
  <si>
    <t>25.03.2023 18:40:36</t>
  </si>
  <si>
    <t>25.03.2023 19:19:34</t>
  </si>
  <si>
    <t>K-1406 35-01-K01406_R_56381096_56381096</t>
  </si>
  <si>
    <t>25.03.2023 15:37:44</t>
  </si>
  <si>
    <t>25.03.2023 16:20:31</t>
  </si>
  <si>
    <t>TR-18 35-26-M00018_TR-163 M02_65921148</t>
  </si>
  <si>
    <t>25.03.2023 09:00:17</t>
  </si>
  <si>
    <t>25.03.2023 14:58:09</t>
  </si>
  <si>
    <t>25.03.2023 11:38:01</t>
  </si>
  <si>
    <t>25.03.2023 13:03:27</t>
  </si>
  <si>
    <t>ULUDERBENT DM 45-73-M00491_HatBaşıAyırıcı_89716965 M03_89716965</t>
  </si>
  <si>
    <t>25.03.2023 22:24:29</t>
  </si>
  <si>
    <t>26.03.2023 00:30:41</t>
  </si>
  <si>
    <t>DM-14/05 (TR-14/19) 45-71-M00547_953241218_953241218</t>
  </si>
  <si>
    <t>25.03.2023 15:24:47</t>
  </si>
  <si>
    <t>25.03.2023 16:35:40</t>
  </si>
  <si>
    <t>K-4376 35-02-K04376_35-02-K04376_2350850</t>
  </si>
  <si>
    <t>25.03.2023 13:38:30</t>
  </si>
  <si>
    <t>25.03.2023 14:02:22</t>
  </si>
  <si>
    <t>25.03.2023 08:37:34</t>
  </si>
  <si>
    <t>25.03.2023 11:16:55</t>
  </si>
  <si>
    <t>26.03.2023 15:22:33</t>
  </si>
  <si>
    <t>26.03.2023 15:55:19</t>
  </si>
  <si>
    <t>M-605 TERBAY 35-02-M00605Ö_ M03_2310047</t>
  </si>
  <si>
    <t>26.03.2023 22:53:42</t>
  </si>
  <si>
    <t>27.03.2023 01:35:51</t>
  </si>
  <si>
    <t>K-1779 35-01-K01779_35-01-K01779_2375040</t>
  </si>
  <si>
    <t>26.03.2023 04:07:09</t>
  </si>
  <si>
    <t>26.03.2023 06:56:24</t>
  </si>
  <si>
    <t>TR-30 45-74-M00030_TR-31 M02_72239572</t>
  </si>
  <si>
    <t>26.03.2023 08:59:17</t>
  </si>
  <si>
    <t>26.03.2023 12:57:52</t>
  </si>
  <si>
    <t>TR-43 35-16-L00043_47578061_56355228_56355228</t>
  </si>
  <si>
    <t>26.03.2023 00:45:19</t>
  </si>
  <si>
    <t>26.03.2023 02:43:47</t>
  </si>
  <si>
    <t>K-3083 35-04-K03083_912495725_912495725</t>
  </si>
  <si>
    <t>26.03.2023 20:19:31</t>
  </si>
  <si>
    <t>26.03.2023 21:48:56</t>
  </si>
  <si>
    <t>26.03.2023 07:17:48</t>
  </si>
  <si>
    <t>26.03.2023 07:47:54</t>
  </si>
  <si>
    <t>HORZUM ALAYAKA DEDEKAVAK TR-2 45-73-M00292_45-73-M00292_2368609</t>
  </si>
  <si>
    <t>26.03.2023 10:34:17</t>
  </si>
  <si>
    <t>26.03.2023 14:22:39</t>
  </si>
  <si>
    <t>YOLÜSTÜ İM 35-15-A00002_HatBaşıAyırıcı_54906815 L02_54906815</t>
  </si>
  <si>
    <t>26.03.2023 18:09:15</t>
  </si>
  <si>
    <t>26.03.2023 18:46:40</t>
  </si>
  <si>
    <t>SARUHANLI DM 45-80-M00001_SARUHANLI ŞEHİR-2 M04_2086368</t>
  </si>
  <si>
    <t>26.03.2023 15:30:33</t>
  </si>
  <si>
    <t>26.03.2023 15:34:44</t>
  </si>
  <si>
    <t>GÜLKENT TR-2 35-30-M00225_DIREK TIPI TRAFO HUCRESI H01_2041569</t>
  </si>
  <si>
    <t>26.03.2023 19:06:50</t>
  </si>
  <si>
    <t>26.03.2023 21:31:24</t>
  </si>
  <si>
    <t>YAZ CENNET SİTESİ TR 35-30-L00108_ L01_2050412</t>
  </si>
  <si>
    <t>26.03.2023 12:41:55</t>
  </si>
  <si>
    <t>26.03.2023 15:10:51</t>
  </si>
  <si>
    <t>K-2450 35-01-K02450_911011167_911011167</t>
  </si>
  <si>
    <t>26.03.2023 12:12:32</t>
  </si>
  <si>
    <t>26.03.2023 13:57:34</t>
  </si>
  <si>
    <t>26.03.2023 16:58:23</t>
  </si>
  <si>
    <t>26.03.2023 17:49:12</t>
  </si>
  <si>
    <t>ÇANDARLI TR-5 35-30-M00005_TR-19 M02_2107744</t>
  </si>
  <si>
    <t>26.03.2023 09:10:14</t>
  </si>
  <si>
    <t>26.03.2023 11:47:06</t>
  </si>
  <si>
    <t>DM01/58(TR-1/02) 45-71-M00019_953201067_953201067</t>
  </si>
  <si>
    <t>26.03.2023 13:25:48</t>
  </si>
  <si>
    <t>26.03.2023 15:20:55</t>
  </si>
  <si>
    <t>KESKİNOĞLU KÖK 45-80-M00107_ALİRIZA BEY/TR-37/TR-38 TARIMSAL SULAMA M01_72195195</t>
  </si>
  <si>
    <t>26.03.2023 11:26:26</t>
  </si>
  <si>
    <t>26.03.2023 14:09:58</t>
  </si>
  <si>
    <t>26.03.2023 13:51:27</t>
  </si>
  <si>
    <t>26.03.2023 14:23:19</t>
  </si>
  <si>
    <t>SUBATAN TR-15 35-15-L01221_A_65513869_65513869</t>
  </si>
  <si>
    <t>26.03.2023 12:04:29</t>
  </si>
  <si>
    <t>26.03.2023 13:39:46</t>
  </si>
  <si>
    <t>26.03.2023 09:22:51</t>
  </si>
  <si>
    <t>26.03.2023 14:06:50</t>
  </si>
  <si>
    <t>BOZCAYAKA DM 35-15-M00399_OVAKENT M02_58047708</t>
  </si>
  <si>
    <t>26.03.2023 10:16:31</t>
  </si>
  <si>
    <t>26.03.2023 11:01:50</t>
  </si>
  <si>
    <t>TR-38 45-78-L00038_953301038_953301038</t>
  </si>
  <si>
    <t>26.03.2023 13:15:53</t>
  </si>
  <si>
    <t>26.03.2023 13:52:27</t>
  </si>
  <si>
    <t>26.03.2023 17:06:41</t>
  </si>
  <si>
    <t>26.03.2023 17:59:40</t>
  </si>
  <si>
    <t>SÖĞÜTÖREN TR-3 35-20-L00349_35-20-L00349_2359209</t>
  </si>
  <si>
    <t>26.03.2023 20:00:38</t>
  </si>
  <si>
    <t>26.03.2023 22:08:38</t>
  </si>
  <si>
    <t>DM-4/TR-20 35-22-M00084_ M01_2331641</t>
  </si>
  <si>
    <t>26.03.2023 07:39:56</t>
  </si>
  <si>
    <t>26.03.2023 12:02:22</t>
  </si>
  <si>
    <t>TR-1-4/1 YENİ SANAYİ KABİN 35-20-L00025_35-20-L00025_66521475</t>
  </si>
  <si>
    <t>26.03.2023 12:40:46</t>
  </si>
  <si>
    <t>26.03.2023 14:52:26</t>
  </si>
  <si>
    <t>MENEMEN DM-7 35-28-M00967_TR-40 L07_83531039</t>
  </si>
  <si>
    <t>26.03.2023 08:30:00</t>
  </si>
  <si>
    <t>26.03.2023 09:36:09</t>
  </si>
  <si>
    <t>TR-33 35-13-L00033_35-13-L00033_2363381</t>
  </si>
  <si>
    <t>26.03.2023 11:28:47</t>
  </si>
  <si>
    <t>26.03.2023 13:14:21</t>
  </si>
  <si>
    <t>26.03.2023 02:46:10</t>
  </si>
  <si>
    <t>26.03.2023 04:37:36</t>
  </si>
  <si>
    <t>L-45 JANDARMA SİTESİ 35-14-L00045_B_91389215_91389215</t>
  </si>
  <si>
    <t>26.03.2023 18:56:45</t>
  </si>
  <si>
    <t>SELÇUK TM 35-13-A00003_BAYRAKÇIKULE M013_65979929</t>
  </si>
  <si>
    <t>26.03.2023 06:23:34</t>
  </si>
  <si>
    <t>26.03.2023 10:08:37</t>
  </si>
  <si>
    <t>MÜTEVELLİ KÖK 45-80-M00100_MÜTEVELLİ ŞEHİR-2(MÜTEVELLİ TR-5/TR-6/TR-7) M04_72196216</t>
  </si>
  <si>
    <t>26.03.2023 16:10:09</t>
  </si>
  <si>
    <t>26.03.2023 17:23:51</t>
  </si>
  <si>
    <t>TİRE TR-4 35-29-L00004_35-29-L00004_66159493</t>
  </si>
  <si>
    <t>26.03.2023 09:02:08</t>
  </si>
  <si>
    <t>26.03.2023 14:56:10</t>
  </si>
  <si>
    <t>ERGENEKON TR-1/1 MURADİYE SOKAK 45-83-M00626__72374843_72374843</t>
  </si>
  <si>
    <t>26.03.2023 10:44:12</t>
  </si>
  <si>
    <t>26.03.2023 11:53:00</t>
  </si>
  <si>
    <t>BALIKLIOVA DM 35-19-L00270_BALIKLIOVA TR-3 TR-4 L05_2068679</t>
  </si>
  <si>
    <t>26.03.2023 08:41:45</t>
  </si>
  <si>
    <t>26.03.2023 09:02:15</t>
  </si>
  <si>
    <t>ÖZKAN KÖK 35-17-M00272_ M05_2335593</t>
  </si>
  <si>
    <t>26.03.2023 11:33:32</t>
  </si>
  <si>
    <t>26.03.2023 14:12:47</t>
  </si>
  <si>
    <t>TR-1-4/4 ESKİ SİNEMAN KABİN 35-20-L00027_35-20-L00027_66515947</t>
  </si>
  <si>
    <t>26.03.2023 09:07:30</t>
  </si>
  <si>
    <t>26.03.2023 14:44:51</t>
  </si>
  <si>
    <t>M-639 OLDURUK KÖK 35-03-M00639_M-1929 M04_42868457</t>
  </si>
  <si>
    <t>26.03.2023 11:12:38</t>
  </si>
  <si>
    <t>26.03.2023 12:01:00</t>
  </si>
  <si>
    <t>M-1231 35-01-M01231_TRAFO M04_2091381</t>
  </si>
  <si>
    <t>26.03.2023 21:36:18</t>
  </si>
  <si>
    <t>27.03.2023 05:45:15</t>
  </si>
  <si>
    <t>K-1875 35-09-K01875_C_56383363_56383363</t>
  </si>
  <si>
    <t>26.03.2023 08:48:29</t>
  </si>
  <si>
    <t>26.03.2023 12:09:50</t>
  </si>
  <si>
    <t>26.03.2023 13:50:36</t>
  </si>
  <si>
    <t>26.03.2023 15:42:10</t>
  </si>
  <si>
    <t>SOMA MERKEZ DM-2 45-82-M00070_TR-38 M06_2322047</t>
  </si>
  <si>
    <t>26.03.2023 09:00:54</t>
  </si>
  <si>
    <t>26.03.2023 15:51:36</t>
  </si>
  <si>
    <t>TR-2/109 45-83-L00109_955150138_955150138</t>
  </si>
  <si>
    <t>26.03.2023 14:46:31</t>
  </si>
  <si>
    <t>26.03.2023 17:27:33</t>
  </si>
  <si>
    <t>TR-33 35-15-M00033_35-15-M00033_2365875</t>
  </si>
  <si>
    <t>26.03.2023 09:17:26</t>
  </si>
  <si>
    <t>26.03.2023 15:09:06</t>
  </si>
  <si>
    <t>26.03.2023 10:53:53</t>
  </si>
  <si>
    <t>26.03.2023 14:41:27</t>
  </si>
  <si>
    <t>M-1306 35-01-M01306_M-1568 M01_2070368</t>
  </si>
  <si>
    <t>26.03.2023 21:35:00</t>
  </si>
  <si>
    <t>26.03.2023 22:10:00</t>
  </si>
  <si>
    <t>L-424 AKTAŞ MARKET 35-18-L00424_950459968_950459968</t>
  </si>
  <si>
    <t>26.03.2023 10:26:18</t>
  </si>
  <si>
    <t>26.03.2023 14:14:23</t>
  </si>
  <si>
    <t>K-4359 35-02-K04359_35-02-K04359_2377097</t>
  </si>
  <si>
    <t>26.03.2023 09:36:12</t>
  </si>
  <si>
    <t>26.03.2023 10:09:31</t>
  </si>
  <si>
    <t>HECİZ TR-1 45-82-L00012_45-82-L00012_2370721</t>
  </si>
  <si>
    <t>26.03.2023 17:57:14</t>
  </si>
  <si>
    <t>26.03.2023 18:49:17</t>
  </si>
  <si>
    <t>TR-57 35-16-L00057_953339221_953339221</t>
  </si>
  <si>
    <t>26.03.2023 17:53:14</t>
  </si>
  <si>
    <t>26.03.2023 18:44:52</t>
  </si>
  <si>
    <t>26.03.2023 09:07:51</t>
  </si>
  <si>
    <t>26.03.2023 15:56:17</t>
  </si>
  <si>
    <t>M-448 YALÇINKAYA KÖK 35-17-M00448_ M01_2066186</t>
  </si>
  <si>
    <t>26.03.2023 09:23:24</t>
  </si>
  <si>
    <t>26.03.2023 10:03:42</t>
  </si>
  <si>
    <t>TR-32 45-77-L00032_45-77-L00032_2363800</t>
  </si>
  <si>
    <t>26.03.2023 09:54:11</t>
  </si>
  <si>
    <t>26.03.2023 10:53:24</t>
  </si>
  <si>
    <t>ÇANDARLI DM-TR-20 35-30-M00020_ŞEHİR-1 M13_72352834</t>
  </si>
  <si>
    <t>26.03.2023 10:32:05</t>
  </si>
  <si>
    <t>26.03.2023 11:18:17</t>
  </si>
  <si>
    <t>DM-8 45-71-M00295_DM-1/1 M06_66408430</t>
  </si>
  <si>
    <t>26.03.2023 06:42:59</t>
  </si>
  <si>
    <t>26.03.2023 06:44:38</t>
  </si>
  <si>
    <t>26.03.2023 09:21:24</t>
  </si>
  <si>
    <t>26.03.2023 18:39:27</t>
  </si>
  <si>
    <t>TR-57 35-16-L00057_35-16-L00057_2349577</t>
  </si>
  <si>
    <t>26.03.2023 19:17:13</t>
  </si>
  <si>
    <t>MAVİKÖŞE TR-4 35-17-M00228_C_56356556_56356556</t>
  </si>
  <si>
    <t>26.03.2023 20:10:04</t>
  </si>
  <si>
    <t>26.03.2023 21:23:47</t>
  </si>
  <si>
    <t>TR-63 TARIMSAL SULAMA 45-80-M01063_45-80-M01063_2362850</t>
  </si>
  <si>
    <t>26.03.2023 11:45:19</t>
  </si>
  <si>
    <t>26.03.2023 15:36:18</t>
  </si>
  <si>
    <t>K-3173 35-02-K03173_35-02-K03173_2355922</t>
  </si>
  <si>
    <t>26.03.2023 16:04:07</t>
  </si>
  <si>
    <t>26.03.2023 16:20:19</t>
  </si>
  <si>
    <t>26.03.2023 08:51:42</t>
  </si>
  <si>
    <t>26.03.2023 16:53:18</t>
  </si>
  <si>
    <t>EGE İM 35-02-A00003_VETERİNERLİK K05_2310926</t>
  </si>
  <si>
    <t>26.03.2023 01:43:20</t>
  </si>
  <si>
    <t>26.03.2023 01:50:13</t>
  </si>
  <si>
    <t>ÇAMLIK DM 35-17-M00173_TR-10 M11_66328135</t>
  </si>
  <si>
    <t>26.03.2023 12:35:28</t>
  </si>
  <si>
    <t>26.03.2023 12:45:00</t>
  </si>
  <si>
    <t>K-168 35-01-K00168_K-1768 K01_64661319</t>
  </si>
  <si>
    <t>26.03.2023 10:34:30</t>
  </si>
  <si>
    <t>26.03.2023 15:44:04</t>
  </si>
  <si>
    <t>K-2664 35-02-K02664_35-02-K02664_2362372</t>
  </si>
  <si>
    <t>26.03.2023 12:57:00</t>
  </si>
  <si>
    <t>26.03.2023 13:19:57</t>
  </si>
  <si>
    <t>ÜNİVERSİTE TM 35-02-A00008_ÜNİVERSİTE-4 K32_2310275</t>
  </si>
  <si>
    <t>26.03.2023 09:58:14</t>
  </si>
  <si>
    <t>26.03.2023 13:04:59</t>
  </si>
  <si>
    <t>K-4756 35-04-K04756_A A01b_5788946</t>
  </si>
  <si>
    <t>26.03.2023 11:27:45</t>
  </si>
  <si>
    <t>26.03.2023 11:56:10</t>
  </si>
  <si>
    <t>M-2001 GÜZELBAHÇE ÇAMLI KÖK 35-10-M02001_ÇIKIŞ M02_47756319</t>
  </si>
  <si>
    <t>26.03.2023 18:48:26</t>
  </si>
  <si>
    <t>26.03.2023 21:17:29</t>
  </si>
  <si>
    <t>ALİAĞA TR-43 DM 35-17-M00043_M-400 M06_2113739</t>
  </si>
  <si>
    <t>26.03.2023 12:16:20</t>
  </si>
  <si>
    <t>26.03.2023 13:26:49</t>
  </si>
  <si>
    <t>MENEMEN TR-81 35-28-M00681_953375138_953375138</t>
  </si>
  <si>
    <t>26.03.2023 04:35:44</t>
  </si>
  <si>
    <t>26.03.2023 08:40:33</t>
  </si>
  <si>
    <t>GÜLKENT KÖK-3 35-30-M00219_GÜLKENT M02_2099589</t>
  </si>
  <si>
    <t>26.03.2023 02:29:19</t>
  </si>
  <si>
    <t>26.03.2023 03:53:35</t>
  </si>
  <si>
    <t>SUBAŞI-2 35-26-L00329_C_90991172_90991172</t>
  </si>
  <si>
    <t>26.03.2023 23:14:13</t>
  </si>
  <si>
    <t>27.03.2023 00:56:03</t>
  </si>
  <si>
    <t>L-436 35-18-L00436_7843465_65500148_65500148</t>
  </si>
  <si>
    <t>26.03.2023 12:19:44</t>
  </si>
  <si>
    <t>26.03.2023 15:19:10</t>
  </si>
  <si>
    <t>K-1663 35-01-K01663_911682705_911682705</t>
  </si>
  <si>
    <t>26.03.2023 16:01:57</t>
  </si>
  <si>
    <t>26.03.2023 17:41:53</t>
  </si>
  <si>
    <t>KAYIŞLAR KÖK 45-80-M00183_DİLEK M03_72195716</t>
  </si>
  <si>
    <t>26.03.2023 17:41:40</t>
  </si>
  <si>
    <t>26.03.2023 18:39:29</t>
  </si>
  <si>
    <t>TR-104 45-78-L00104_TRAFO KORUMA L01_61218399</t>
  </si>
  <si>
    <t>26.03.2023 09:02:48</t>
  </si>
  <si>
    <t>26.03.2023 18:09:18</t>
  </si>
  <si>
    <t>ÇANAKÇI KÖK 45-79-M00194_HatBaşıAyırıcı_53134479 M01_53134479</t>
  </si>
  <si>
    <t>26.03.2023 07:34:19</t>
  </si>
  <si>
    <t>26.03.2023 09:39:43</t>
  </si>
  <si>
    <t>26.03.2023 08:30:36</t>
  </si>
  <si>
    <t>26.03.2023 08:58:23</t>
  </si>
  <si>
    <t>MURADİYE TR-6 45-71-M01473_953177176_953177176</t>
  </si>
  <si>
    <t>26.03.2023 19:02:41</t>
  </si>
  <si>
    <t>26.03.2023 23:25:14</t>
  </si>
  <si>
    <t>ÇANKAYA KÖK 35-26-M00587_TORUN M05_65934376</t>
  </si>
  <si>
    <t>26.03.2023 15:56:58</t>
  </si>
  <si>
    <t>AŞAĞIKIRIKLAR DM 35-16-M00448_YENİKENT SULAMA M11_2334658</t>
  </si>
  <si>
    <t>26.03.2023 11:44:57</t>
  </si>
  <si>
    <t>26.03.2023 15:51:32</t>
  </si>
  <si>
    <t>26.03.2023 08:26:33</t>
  </si>
  <si>
    <t>26.03.2023 12:11:01</t>
  </si>
  <si>
    <t>TR-2/5 45-72-L00005_956531925_956531925</t>
  </si>
  <si>
    <t>26.03.2023 14:34:08</t>
  </si>
  <si>
    <t>26.03.2023 15:51:28</t>
  </si>
  <si>
    <t>ALAŞEHİR TM 45-73-A00001_IŞIKLAR M18_2312683</t>
  </si>
  <si>
    <t>26.03.2023 06:55:57</t>
  </si>
  <si>
    <t>26.03.2023 06:59:18</t>
  </si>
  <si>
    <t>26.03.2023 09:12:38</t>
  </si>
  <si>
    <t>26.03.2023 10:39:03</t>
  </si>
  <si>
    <t>PAYAMLI M-21 35-25-M00171_956642253_956642253</t>
  </si>
  <si>
    <t>26.03.2023 12:20:54</t>
  </si>
  <si>
    <t>26.03.2023 17:47:58</t>
  </si>
  <si>
    <t>26.03.2023 09:49:21</t>
  </si>
  <si>
    <t>26.03.2023 14:15:25</t>
  </si>
  <si>
    <t>TR-2/96 45-83-M00783_TR-2/98 L02_61347475</t>
  </si>
  <si>
    <t>26.03.2023 09:26:28</t>
  </si>
  <si>
    <t>26.03.2023 10:31:40</t>
  </si>
  <si>
    <t>SELÇUK İM/DM 35-13-A00004_AYASULUK (TEİAŞ GİRİŞ) M05_65986045</t>
  </si>
  <si>
    <t>26.03.2023 06:27:30</t>
  </si>
  <si>
    <t>26.03.2023 10:09:47</t>
  </si>
  <si>
    <t>ÇINARDİBİ TR-4 35-20-M00046_955200150_955200150</t>
  </si>
  <si>
    <t>26.03.2023 12:46:17</t>
  </si>
  <si>
    <t>26.03.2023 17:15:23</t>
  </si>
  <si>
    <t>26.03.2023 11:33:17</t>
  </si>
  <si>
    <t>26.03.2023 12:39:42</t>
  </si>
  <si>
    <t>KARABAĞLAR TM 35-01-A00012_GÖZTEPE-1 M02_2310480</t>
  </si>
  <si>
    <t>26.03.2023 12:24:07</t>
  </si>
  <si>
    <t>26.03.2023 12:29:00</t>
  </si>
  <si>
    <t>M-257 35-09-M00257_914577645_914577645</t>
  </si>
  <si>
    <t>26.03.2023 16:56:05</t>
  </si>
  <si>
    <t>26.03.2023 20:15:52</t>
  </si>
  <si>
    <t>K-50 35-01-K00050_35-01-K00050_49892262</t>
  </si>
  <si>
    <t>26.03.2023 04:01:56</t>
  </si>
  <si>
    <t>26.03.2023 04:37:40</t>
  </si>
  <si>
    <t>SOMA TR-37/2 45-82-M00079_TR-38 M01_72181503</t>
  </si>
  <si>
    <t>26.03.2023 08:32:06</t>
  </si>
  <si>
    <t>26.03.2023 08:41:07</t>
  </si>
  <si>
    <t>26.03.2023 19:13:11</t>
  </si>
  <si>
    <t>26.03.2023 20:08:00</t>
  </si>
  <si>
    <t>K-2954 35-02-K02954_35-02-K02954_2362364</t>
  </si>
  <si>
    <t>26.03.2023 11:11:21</t>
  </si>
  <si>
    <t>26.03.2023 11:38:59</t>
  </si>
  <si>
    <t>MAVİ KUM SİTESİ  TR 35-30-M00061_ M01_2054064</t>
  </si>
  <si>
    <t>26.03.2023 15:21:05</t>
  </si>
  <si>
    <t>26.03.2023 15:47:49</t>
  </si>
  <si>
    <t>KABAKUM BANKACILAR TR-3 35-30-M00209_42922824_56403460_56403460</t>
  </si>
  <si>
    <t>26.03.2023 10:53:00</t>
  </si>
  <si>
    <t>26.03.2023 12:20:24</t>
  </si>
  <si>
    <t>YOLÜSTÜ İM 35-15-A00002_EURO GIDA L02_2314561</t>
  </si>
  <si>
    <t>26.03.2023 19:21:27</t>
  </si>
  <si>
    <t>KARAAĞAÇLI TR-14 45-71-M02073_ M02_48298777</t>
  </si>
  <si>
    <t>26.03.2023 08:55:29</t>
  </si>
  <si>
    <t>26.03.2023 13:42:21</t>
  </si>
  <si>
    <t>ISMET ERTEN SULAMA GRUBU 35-29-M00206_A_56361312_56361312</t>
  </si>
  <si>
    <t>26.03.2023 09:51:57</t>
  </si>
  <si>
    <t>26.03.2023 14:06:14</t>
  </si>
  <si>
    <t>AKHİSAR İM 45-72-A00001_HatBaşıAyırıcı_92031781 L06_92031781</t>
  </si>
  <si>
    <t>26.03.2023 09:09:16</t>
  </si>
  <si>
    <t>26.03.2023 14:25:42</t>
  </si>
  <si>
    <t>SOMA TR-37 45-82-M00527_TR-37/2 M01_79768051</t>
  </si>
  <si>
    <t>26.03.2023 15:53:53</t>
  </si>
  <si>
    <t>26.03.2023 16:49:21</t>
  </si>
  <si>
    <t>K-692 35-04-K00692_D D1B_5824322</t>
  </si>
  <si>
    <t>26.03.2023 22:25:39</t>
  </si>
  <si>
    <t>26.03.2023 23:58:20</t>
  </si>
  <si>
    <t>KINIK TR-3 35-24-L00003_TR-28 L04_2303841</t>
  </si>
  <si>
    <t>26.03.2023 10:01:11</t>
  </si>
  <si>
    <t>26.03.2023 12:42:59</t>
  </si>
  <si>
    <t>26.03.2023 08:50:43</t>
  </si>
  <si>
    <t>26.03.2023 09:59:09</t>
  </si>
  <si>
    <t>ŞEHİT KEMAL KÖK 35-17-M00449_HatBaşıAyırıcı_61313031 M02_61313031</t>
  </si>
  <si>
    <t>26.03.2023 15:34:47</t>
  </si>
  <si>
    <t>26.03.2023 18:57:02</t>
  </si>
  <si>
    <t>ALSANCAK TM 35-01-A00005_BOZKURT K15_2058212</t>
  </si>
  <si>
    <t>26.03.2023 00:05:00</t>
  </si>
  <si>
    <t>26.03.2023 00:42:31</t>
  </si>
  <si>
    <t>TR-111 45-78-L00111_TR-113 L03_65935455</t>
  </si>
  <si>
    <t>26.03.2023 09:05:18</t>
  </si>
  <si>
    <t>26.03.2023 17:57:50</t>
  </si>
  <si>
    <t>L-336 REİSDERE 35-18-L00336_950461697_950461697</t>
  </si>
  <si>
    <t>26.03.2023 11:12:49</t>
  </si>
  <si>
    <t>26.03.2023 11:51:13</t>
  </si>
  <si>
    <t>26.03.2023 10:48:12</t>
  </si>
  <si>
    <t>26.03.2023 12:29:18</t>
  </si>
  <si>
    <t>TR-142 YAĞCILAR KÖK 35-19-M00142_956662371_956662371</t>
  </si>
  <si>
    <t>26.03.2023 17:40:04</t>
  </si>
  <si>
    <t>26.03.2023 20:10:12</t>
  </si>
  <si>
    <t>ÖMÜR BELDESİ TR 35-14-M00120_M-42 M01_80640503</t>
  </si>
  <si>
    <t>26.03.2023 06:32:19</t>
  </si>
  <si>
    <t>26.03.2023 07:44:56</t>
  </si>
  <si>
    <t>TOKMAKLI KÖK 45-86-M00047_TOKMAKLI M05_72227683</t>
  </si>
  <si>
    <t>26.03.2023 18:37:23</t>
  </si>
  <si>
    <t>26.03.2023 19:12:06</t>
  </si>
  <si>
    <t>L-3 TEKEL 35-18-L00003_35-18-L00003_72122103</t>
  </si>
  <si>
    <t>26.03.2023 10:00:00</t>
  </si>
  <si>
    <t>26.03.2023 16:10:00</t>
  </si>
  <si>
    <t>TR-76 45-78-L00076_TR-77 L02_2331108</t>
  </si>
  <si>
    <t>26.03.2023 09:04:00</t>
  </si>
  <si>
    <t>26.03.2023 18:54:00</t>
  </si>
  <si>
    <t>TR-1-3/1 35-20-L00014_35-20-L00014_66519548</t>
  </si>
  <si>
    <t>26.03.2023 09:00:34</t>
  </si>
  <si>
    <t>26.03.2023 12:31:54</t>
  </si>
  <si>
    <t>DM-16 45-71-M00309_DM-12 M03_92909713</t>
  </si>
  <si>
    <t>26.03.2023 06:13:00</t>
  </si>
  <si>
    <t>26.03.2023 06:36:00</t>
  </si>
  <si>
    <t>IŞIKLAR TM 35-02-A00006_BATIÇİM-2 M17_2056412</t>
  </si>
  <si>
    <t>26.03.2023 09:07:15</t>
  </si>
  <si>
    <t>26.03.2023 12:43:31</t>
  </si>
  <si>
    <t>TR-100 35-16-L00100_DAĞITIM TRAFO TR-100 L03_67568799</t>
  </si>
  <si>
    <t>26.03.2023 08:46:58</t>
  </si>
  <si>
    <t>26.03.2023 10:56:49</t>
  </si>
  <si>
    <t>MANİSA TM-1 45-71-A00001_MÜESSESE-1 M02_2335295</t>
  </si>
  <si>
    <t>26.03.2023 06:17:18</t>
  </si>
  <si>
    <t>26.03.2023 13:01:00</t>
  </si>
  <si>
    <t>M-1111 35-08-M01111_913329682_913329682</t>
  </si>
  <si>
    <t>26.03.2023 22:12:35</t>
  </si>
  <si>
    <t>27.03.2023 03:20:06</t>
  </si>
  <si>
    <t>26.03.2023 13:19:41</t>
  </si>
  <si>
    <t>26.03.2023 13:38:14</t>
  </si>
  <si>
    <t>26.03.2023 20:14:40</t>
  </si>
  <si>
    <t>26.03.2023 20:54:30</t>
  </si>
  <si>
    <t>ÖRÜCÜLER KÖK 45-74-M00355_HatBaşıAyırıcı_84842076 M03_84842076</t>
  </si>
  <si>
    <t>26.03.2023 11:53:14</t>
  </si>
  <si>
    <t>26.03.2023 11:55:00</t>
  </si>
  <si>
    <t>MENEMEN DM-6/TR-7 35-28-L00172_TR-48 ÇIKIŞI L02_58182014</t>
  </si>
  <si>
    <t>26.03.2023 09:44:18</t>
  </si>
  <si>
    <t>26.03.2023 13:32:13</t>
  </si>
  <si>
    <t>M-2599 35-02-M02599_M-2031 M12_72137769</t>
  </si>
  <si>
    <t>26.03.2023 12:36:17</t>
  </si>
  <si>
    <t>26.03.2023 12:42:05</t>
  </si>
  <si>
    <t>DEMİRKÖPRÜ TM 45-78-A00005_KULA M05_2329518</t>
  </si>
  <si>
    <t>26.03.2023 07:11:48</t>
  </si>
  <si>
    <t>26.03.2023 07:23:23</t>
  </si>
  <si>
    <t>ÇANAKÇI KÖK 45-79-M00194_HatBaşıAyırıcı_53134384 M01_53134384</t>
  </si>
  <si>
    <t>26.03.2023 18:03:35</t>
  </si>
  <si>
    <t>26.03.2023 20:44:38</t>
  </si>
  <si>
    <t>GÜRSU TARİŞ-TAT KÖK 45-73-M00148_ M06_2049874</t>
  </si>
  <si>
    <t>26.03.2023 16:33:48</t>
  </si>
  <si>
    <t>26.03.2023 17:02:56</t>
  </si>
  <si>
    <t>YOLÜSTÜ İM 35-15-A00002_KUPLAJ L09_2074209</t>
  </si>
  <si>
    <t>26.03.2023 17:40:13</t>
  </si>
  <si>
    <t>26.03.2023 18:11:29</t>
  </si>
  <si>
    <t>GÖZTEPE İM 35-01-A00004_HAVACILAR K28_2304112</t>
  </si>
  <si>
    <t>26.03.2023 11:27:58</t>
  </si>
  <si>
    <t>26.03.2023 15:36:00</t>
  </si>
  <si>
    <t>26.03.2023 04:03:45</t>
  </si>
  <si>
    <t>26.03.2023 04:36:24</t>
  </si>
  <si>
    <t>26.03.2023 13:02:34</t>
  </si>
  <si>
    <t>26.03.2023 14:12:05</t>
  </si>
  <si>
    <t>TİRE TR-17 35-29-M00452_950330389_950330389</t>
  </si>
  <si>
    <t>26.03.2023 10:11:25</t>
  </si>
  <si>
    <t>26.03.2023 11:54:46</t>
  </si>
  <si>
    <t>FOÇA JANDARMA ALAYI KÖK 35-23-M00240_HatBaşıAyırıcı_88020636 M02_88020636</t>
  </si>
  <si>
    <t>26.03.2023 14:33:00</t>
  </si>
  <si>
    <t>26.03.2023 15:10:03</t>
  </si>
  <si>
    <t>26.03.2023 06:43:54</t>
  </si>
  <si>
    <t>26.03.2023 07:24:33</t>
  </si>
  <si>
    <t>ÇIKRIKÇI TR-2 45-83-L00465_B_91461754_91461754</t>
  </si>
  <si>
    <t>26.03.2023 18:54:25</t>
  </si>
  <si>
    <t>26.03.2023 19:39:01</t>
  </si>
  <si>
    <t>TR-1/49 45-72-M00049_A_79614802_79614802</t>
  </si>
  <si>
    <t>26.03.2023 12:15:39</t>
  </si>
  <si>
    <t>26.03.2023 14:36:29</t>
  </si>
  <si>
    <t>K-3692 35-07-K03692_35-07-K03692_2369373</t>
  </si>
  <si>
    <t>26.03.2023 08:59:58</t>
  </si>
  <si>
    <t>26.03.2023 14:53:36</t>
  </si>
  <si>
    <t>ÜRKMEZ M-27 35-25-M00127_956658508_956658508</t>
  </si>
  <si>
    <t>26.03.2023 11:56:21</t>
  </si>
  <si>
    <t>26.03.2023 17:12:30</t>
  </si>
  <si>
    <t>26.03.2023 22:51:54</t>
  </si>
  <si>
    <t>26.03.2023 23:21:46</t>
  </si>
  <si>
    <t>26.03.2023 09:36:32</t>
  </si>
  <si>
    <t>26.03.2023 15:28:40</t>
  </si>
  <si>
    <t>KOCAKAĞAN ELDİZEN TR-2 45-72-L00224_A_91255873_91255873</t>
  </si>
  <si>
    <t>26.03.2023 09:35:52</t>
  </si>
  <si>
    <t>ÇAYBAŞI DM-1/5 35-26-M01194_6186815_56358781_56358781</t>
  </si>
  <si>
    <t>26.03.2023 17:35:00</t>
  </si>
  <si>
    <t>26.03.2023 19:51:49</t>
  </si>
  <si>
    <t>HACIHALİLLER TR-2 45-71-M01785_45-71-M01785_2363803</t>
  </si>
  <si>
    <t>26.03.2023 16:30:42</t>
  </si>
  <si>
    <t>26.03.2023 19:21:58</t>
  </si>
  <si>
    <t>BEREKETLİ TR-1 45-79-M00323_45-79-M00323_2350252</t>
  </si>
  <si>
    <t>26.03.2023 10:30:15</t>
  </si>
  <si>
    <t>26.03.2023 15:53:45</t>
  </si>
  <si>
    <t>ASARLIK HAYVANAT BAHÇESİ GEÇİT 35-28-M00588_ASARLIK TR-10/TOKİ M02_66839852</t>
  </si>
  <si>
    <t>26.03.2023 11:01:24</t>
  </si>
  <si>
    <t>26.03.2023 11:20:04</t>
  </si>
  <si>
    <t>DERBENT İM-DM 45-83-A00004_B.BELEN M14_2331773</t>
  </si>
  <si>
    <t>26.03.2023 08:23:10</t>
  </si>
  <si>
    <t>26.03.2023 08:44:54</t>
  </si>
  <si>
    <t>MURADİYE DM-9/2 KÖK 45-71-M00676_VESTON HAVAİ HAT M02_2317659</t>
  </si>
  <si>
    <t>26.03.2023 09:20:24</t>
  </si>
  <si>
    <t>26.03.2023 10:31:27</t>
  </si>
  <si>
    <t>TR-2/62 45-83-L00062_955144612_955144612</t>
  </si>
  <si>
    <t>26.03.2023 17:00:01</t>
  </si>
  <si>
    <t>26.03.2023 18:11:45</t>
  </si>
  <si>
    <t>DM-3/TR-33 SEFERİHİSAR 35-14-L00299_D D04_50087912</t>
  </si>
  <si>
    <t>26.03.2023 09:48:57</t>
  </si>
  <si>
    <t>26.03.2023 16:33:28</t>
  </si>
  <si>
    <t>26.03.2023 16:12:53</t>
  </si>
  <si>
    <t>26.03.2023 17:37:43</t>
  </si>
  <si>
    <t>TR-80 45-78-L00080_TR-76 L03_2104167</t>
  </si>
  <si>
    <t>26.03.2023 09:28:17</t>
  </si>
  <si>
    <t>26.03.2023 18:43:51</t>
  </si>
  <si>
    <t>DM-2/1 35-29-M00092_35-29-M00092_2355513</t>
  </si>
  <si>
    <t>26.03.2023 09:06:45</t>
  </si>
  <si>
    <t>26.03.2023 15:05:24</t>
  </si>
  <si>
    <t>DADAĞLI TR-2 IŞIKLAR 45-79-M00390_945574585_945574585</t>
  </si>
  <si>
    <t>26.03.2023 11:56:12</t>
  </si>
  <si>
    <t>26.03.2023 14:10:11</t>
  </si>
  <si>
    <t>TR-83 35-30-L00083_955292919_955292919</t>
  </si>
  <si>
    <t>26.03.2023 12:47:19</t>
  </si>
  <si>
    <t>26.03.2023 18:27:59</t>
  </si>
  <si>
    <t>ÇAMBEL KÖK 35-27-M00619_IRMAK OTO DM M02_72166018</t>
  </si>
  <si>
    <t>26.03.2023 11:44:24</t>
  </si>
  <si>
    <t>26.03.2023 11:59:00</t>
  </si>
  <si>
    <t>BALIKLI KAYADİBİ TR-1 45-75-M00220_A_56388838_56388838</t>
  </si>
  <si>
    <t>26.03.2023 10:30:48</t>
  </si>
  <si>
    <t>26.03.2023 13:33:52</t>
  </si>
  <si>
    <t>ZAFER YILMAZ GRUBU 35-26-M01142_A_91189159_91189159</t>
  </si>
  <si>
    <t>26.03.2023 09:06:21</t>
  </si>
  <si>
    <t>26.03.2023 09:58:00</t>
  </si>
  <si>
    <t>KOYUNDERE TOKİ DM-5/9 35-28-M00145_35-28-M00145_66534940</t>
  </si>
  <si>
    <t>26.03.2023 11:36:47</t>
  </si>
  <si>
    <t>26.03.2023 12:47:43</t>
  </si>
  <si>
    <t>26.03.2023 03:02:51</t>
  </si>
  <si>
    <t>26.03.2023 03:05:18</t>
  </si>
  <si>
    <t>MENEMEN İM 35-28-A00001_ŞEHİR-2 L08_88107421</t>
  </si>
  <si>
    <t>26.03.2023 08:36:33</t>
  </si>
  <si>
    <t>26.03.2023 09:00:35</t>
  </si>
  <si>
    <t>ARDIÇ MAHALLESİ TR-17 35-21-L00128_DAĞITIM TRAFO ARDIÇ MAHALLESİ TR-17 L04_72182513</t>
  </si>
  <si>
    <t>26.03.2023 04:55:28</t>
  </si>
  <si>
    <t>26.03.2023 05:29:43</t>
  </si>
  <si>
    <t>26.03.2023 16:12:18</t>
  </si>
  <si>
    <t>26.03.2023 17:38:39</t>
  </si>
  <si>
    <t>MORDOĞAN İM 35-21-A00002_KARABURUN M04_2061842</t>
  </si>
  <si>
    <t>26.03.2023 17:13:55</t>
  </si>
  <si>
    <t>26.03.2023 17:20:10</t>
  </si>
  <si>
    <t>K-4765 35-07-K04765_K-3692 K01_66721981</t>
  </si>
  <si>
    <t>26.03.2023 17:46:12</t>
  </si>
  <si>
    <t>26.03.2023 22:22:36</t>
  </si>
  <si>
    <t>GÖZTEPE İM 35-01-A00004_HAVACILAR K28_2046479</t>
  </si>
  <si>
    <t>26.03.2023 09:51:02</t>
  </si>
  <si>
    <t>26.03.2023 10:34:31</t>
  </si>
  <si>
    <t>AKGEDİK KÖK-3 45-71-M00164_AKGEDİK M02_55994694</t>
  </si>
  <si>
    <t>26.03.2023 20:33:39</t>
  </si>
  <si>
    <t>26.03.2023 20:55:18</t>
  </si>
  <si>
    <t>DOĞANKAYA OVA MAH.TR-1 45-72-L00190_B_56390109_56390109</t>
  </si>
  <si>
    <t>26.03.2023 10:47:09</t>
  </si>
  <si>
    <t>26.03.2023 14:38:25</t>
  </si>
  <si>
    <t>M-954 35-02-M00954_99609953_99609953</t>
  </si>
  <si>
    <t>26.03.2023 16:14:57</t>
  </si>
  <si>
    <t>26.03.2023 18:26:18</t>
  </si>
  <si>
    <t>DM-4/18 35-26-M00803__56360972_56360972</t>
  </si>
  <si>
    <t>26.03.2023 19:24:10</t>
  </si>
  <si>
    <t>26.03.2023 20:22:28</t>
  </si>
  <si>
    <t>YAZIBAŞI DM-5 35-26-M00550_BEŞYOL PLASTİK M18_2085664</t>
  </si>
  <si>
    <t>26.03.2023 12:03:03</t>
  </si>
  <si>
    <t>26.03.2023 12:12:14</t>
  </si>
  <si>
    <t>FOÇA JANDARMA ALAYI KÖK 35-23-M00240_YENİFOÇA 7.JANDARMA ÖZEL M02_72144150</t>
  </si>
  <si>
    <t>26.03.2023 11:30:01</t>
  </si>
  <si>
    <t>26.03.2023 12:49:05</t>
  </si>
  <si>
    <t>TR-39 35-22-M00039_B_56355594_56355594</t>
  </si>
  <si>
    <t>26.03.2023 09:45:50</t>
  </si>
  <si>
    <t>26.03.2023 16:44:25</t>
  </si>
  <si>
    <t>K-3883 35-02-K03883_35-02-K03883_2375042</t>
  </si>
  <si>
    <t>26.03.2023 15:38:11</t>
  </si>
  <si>
    <t>26.03.2023 15:59:55</t>
  </si>
  <si>
    <t>TR-122 ZEYTİNALANI 35-19-L00122_956676634_956676634</t>
  </si>
  <si>
    <t>26.03.2023 15:22:17</t>
  </si>
  <si>
    <t>26.03.2023 17:49:28</t>
  </si>
  <si>
    <t>M-2599 35-02-M02599_M-1068 M11_72137854</t>
  </si>
  <si>
    <t>26.03.2023 18:27:52</t>
  </si>
  <si>
    <t>26.03.2023 20:07:01</t>
  </si>
  <si>
    <t>MENDERES DM-3/TR-1 35-22-M00033_DM-2/TR-1 M06_2331649</t>
  </si>
  <si>
    <t>26.03.2023 06:31:08</t>
  </si>
  <si>
    <t>26.03.2023 07:06:34</t>
  </si>
  <si>
    <t>26.03.2023 10:45:10</t>
  </si>
  <si>
    <t>26.03.2023 15:10:29</t>
  </si>
  <si>
    <t>OĞLANANASI TR-5 KÖK 35-22-M00092_PANCAR TM (ÇİDEM-2) M04_89600563</t>
  </si>
  <si>
    <t>26.03.2023 06:32:18</t>
  </si>
  <si>
    <t>26.03.2023 07:19:40</t>
  </si>
  <si>
    <t>M-1068 35-02-M01068_M-590 M02_85876030</t>
  </si>
  <si>
    <t>26.03.2023 20:34:03</t>
  </si>
  <si>
    <t>İSTASYONALTI KÖK 45-83-M00131_ARPALIK KÖK-1 M03_2329934</t>
  </si>
  <si>
    <t>26.03.2023 07:05:04</t>
  </si>
  <si>
    <t>26.03.2023 07:27:43</t>
  </si>
  <si>
    <t>GÖZTEPE İM 35-01-A00004_TR-1 34.5 M04_2035503</t>
  </si>
  <si>
    <t>26.03.2023 10:57:48</t>
  </si>
  <si>
    <t>PANCAR TM 35-26-A00003_TRF-A M08_2112925</t>
  </si>
  <si>
    <t>26.03.2023 09:09:51</t>
  </si>
  <si>
    <t>26.03.2023 15:13:00</t>
  </si>
  <si>
    <t>ÖZGÖRKEY KÖK 35-26-M00256_BEŞEVLER KUŞÇUBURUN M05_65969612</t>
  </si>
  <si>
    <t>26.03.2023 07:48:44</t>
  </si>
  <si>
    <t>26.03.2023 08:50:59</t>
  </si>
  <si>
    <t>MANİSA TM-1 45-71-A00001_ÖĞRETMENEVİ-1 M03_2309456</t>
  </si>
  <si>
    <t>26.03.2023 05:56:13</t>
  </si>
  <si>
    <t>26.03.2023 13:03:10</t>
  </si>
  <si>
    <t>DURASILLI TR-7 45-78-M01118_TR-8 M05_2105389</t>
  </si>
  <si>
    <t>26.03.2023 17:54:07</t>
  </si>
  <si>
    <t>26.03.2023 19:35:07</t>
  </si>
  <si>
    <t>K-1854 35-07-K01854_K-572 K01_65925204</t>
  </si>
  <si>
    <t>26.03.2023 16:39:40</t>
  </si>
  <si>
    <t>EGE İM 35-02-A00003_ZAFER K02_2311052</t>
  </si>
  <si>
    <t>26.03.2023 01:42:24</t>
  </si>
  <si>
    <t>26.03.2023 01:50:00</t>
  </si>
  <si>
    <t>26.03.2023 20:42:06</t>
  </si>
  <si>
    <t>26.03.2023 22:10:23</t>
  </si>
  <si>
    <t>YENİFOÇA TR-7 35-23-M00007_950424457_950424457</t>
  </si>
  <si>
    <t>26.03.2023 14:56:45</t>
  </si>
  <si>
    <t>26.03.2023 18:42:39</t>
  </si>
  <si>
    <t>26.03.2023 06:42:46</t>
  </si>
  <si>
    <t>26.03.2023 07:30:10</t>
  </si>
  <si>
    <t>26.03.2023 09:17:50</t>
  </si>
  <si>
    <t>26.03.2023 10:33:10</t>
  </si>
  <si>
    <t>K-116 GEÇİT 35-04-K00116_K-16 / K-4281 K02_66931272</t>
  </si>
  <si>
    <t>26.03.2023 20:31:28</t>
  </si>
  <si>
    <t>FOÇA CEZA İNFAZ KURUMU KÖK 35-23-M00302_HatBaşıAyırıcı_76159862 M04_76159862</t>
  </si>
  <si>
    <t>26.03.2023 12:48:24</t>
  </si>
  <si>
    <t>K-2503 35-02-K02503_35-02-K02503_41960915</t>
  </si>
  <si>
    <t>26.03.2023 08:52:02</t>
  </si>
  <si>
    <t>26.03.2023 09:23:43</t>
  </si>
  <si>
    <t>M-739 35-03-M00739_ M04_2314039</t>
  </si>
  <si>
    <t>26.03.2023 07:11:18</t>
  </si>
  <si>
    <t>26.03.2023 09:06:38</t>
  </si>
  <si>
    <t>GÖZTEPE İM 35-01-A00004_TR-1 34.5 M04_2304114</t>
  </si>
  <si>
    <t>26.03.2023 09:51:00</t>
  </si>
  <si>
    <t>K-112 35-01-K00112_E 1A_5839622</t>
  </si>
  <si>
    <t>26.03.2023 14:46:40</t>
  </si>
  <si>
    <t>26.03.2023 18:47:39</t>
  </si>
  <si>
    <t>K-1901 35-10-K01901_K-1917 / TRAFO K03_49814487</t>
  </si>
  <si>
    <t>26.03.2023 17:51:08</t>
  </si>
  <si>
    <t>26.03.2023 19:49:08</t>
  </si>
  <si>
    <t>GÖBEKLİ TR-1 45-73-M01076_A_56386898_56386898</t>
  </si>
  <si>
    <t>26.03.2023 15:50:34</t>
  </si>
  <si>
    <t>26.03.2023 18:58:06</t>
  </si>
  <si>
    <t>26.03.2023 00:31:27</t>
  </si>
  <si>
    <t>26.03.2023 02:02:37</t>
  </si>
  <si>
    <t>ILICA GIS TM 35-07-A00002_ILICA-1 K01_2313364</t>
  </si>
  <si>
    <t>26.03.2023 15:15:24</t>
  </si>
  <si>
    <t>TR-2/62 45-83-L00062_TR-63 L01_2082868</t>
  </si>
  <si>
    <t>26.03.2023 08:52:26</t>
  </si>
  <si>
    <t>26.03.2023 15:17:19</t>
  </si>
  <si>
    <t>M-531 KAVAKLIDERE KÖK 35-02-M00531_M-528 M10_72200022</t>
  </si>
  <si>
    <t>26.03.2023 17:34:11</t>
  </si>
  <si>
    <t>26.03.2023 17:37:24</t>
  </si>
  <si>
    <t>26.03.2023 17:06:11</t>
  </si>
  <si>
    <t>KAYMAKÇI DM 35-15-M00254_KAYMAKÇI ŞEHİR M04_66813613</t>
  </si>
  <si>
    <t>26.03.2023 12:16:44</t>
  </si>
  <si>
    <t>26.03.2023 12:27:00</t>
  </si>
  <si>
    <t>ÇANDARLI DM-TR-20 35-30-M00020_YAYLAYURT M06_72352818</t>
  </si>
  <si>
    <t>26.03.2023 11:15:01</t>
  </si>
  <si>
    <t>26.03.2023 11:54:15</t>
  </si>
  <si>
    <t>M-429 35-02-M00429_M-3213 M04_2064845</t>
  </si>
  <si>
    <t>26.03.2023 09:19:38</t>
  </si>
  <si>
    <t>26.03.2023 13:56:32</t>
  </si>
  <si>
    <t>ARMUTLU DM-2/TR-37 35-27-L00346_B_65503527_65503527</t>
  </si>
  <si>
    <t>27.03.2023 19:16:58</t>
  </si>
  <si>
    <t>28.03.2023 04:13:18</t>
  </si>
  <si>
    <t>BADEMLİ TR-1 35-30-L00098_955325613_955325613</t>
  </si>
  <si>
    <t>27.03.2023 15:18:22</t>
  </si>
  <si>
    <t>27.03.2023 19:36:49</t>
  </si>
  <si>
    <t>27.03.2023 04:37:11</t>
  </si>
  <si>
    <t>27.03.2023 05:56:52</t>
  </si>
  <si>
    <t>SEFERİHİSAR İM 35-14-A00002_HatBaşıAyırıcı_53133198 L09_53133198</t>
  </si>
  <si>
    <t>27.03.2023 19:53:54</t>
  </si>
  <si>
    <t>28.03.2023 01:28:40</t>
  </si>
  <si>
    <t>ÇUKURKÖY KÖK 35-29-L00034_AKÇAŞEHİR-1 L03_2087129</t>
  </si>
  <si>
    <t>27.03.2023 18:38:58</t>
  </si>
  <si>
    <t>27.03.2023 19:01:54</t>
  </si>
  <si>
    <t>M-2973 35-01-M02973_35-01-M02973_78495434</t>
  </si>
  <si>
    <t>27.03.2023 13:26:14</t>
  </si>
  <si>
    <t>27.03.2023 14:12:32</t>
  </si>
  <si>
    <t>DM-1/27 35-29-M00027_DAĞITIM TRAFOSU M03_72200509</t>
  </si>
  <si>
    <t>27.03.2023 09:06:10</t>
  </si>
  <si>
    <t>27.03.2023 13:08:18</t>
  </si>
  <si>
    <t>27.03.2023 08:22:50</t>
  </si>
  <si>
    <t>27.03.2023 08:50:47</t>
  </si>
  <si>
    <t>DÜVERLİK TR-1 35-26-M00457_A_66216407_66216407</t>
  </si>
  <si>
    <t>27.03.2023 10:41:42</t>
  </si>
  <si>
    <t>27.03.2023 12:19:18</t>
  </si>
  <si>
    <t>TR-76 45-78-L00076_49381394_56407780_56407780</t>
  </si>
  <si>
    <t>27.03.2023 08:19:59</t>
  </si>
  <si>
    <t>27.03.2023 09:52:38</t>
  </si>
  <si>
    <t>K-297 35-08-K00297_35-08-K00297_42454121</t>
  </si>
  <si>
    <t>27.03.2023 13:46:59</t>
  </si>
  <si>
    <t>27.03.2023 14:08:59</t>
  </si>
  <si>
    <t>27.03.2023 21:58:12</t>
  </si>
  <si>
    <t>27.03.2023 23:48:36</t>
  </si>
  <si>
    <t>ÖREN TR-6 35-27-L00215_DIREK TIPI TRAFO HUCRESI H01_2053789</t>
  </si>
  <si>
    <t>27.03.2023 16:33:13</t>
  </si>
  <si>
    <t>27.03.2023 17:51:55</t>
  </si>
  <si>
    <t>ALAŞEHİR TR-16 45-73-M00016_A_56405046_56405046</t>
  </si>
  <si>
    <t>27.03.2023 12:16:35</t>
  </si>
  <si>
    <t>27.03.2023 13:29:40</t>
  </si>
  <si>
    <t>27.03.2023 18:08:14</t>
  </si>
  <si>
    <t>27.03.2023 19:06:35</t>
  </si>
  <si>
    <t>ÇEŞNELİ TR-439 TARIMSAL SULAMA 45-73-M00945_945665410_945665410</t>
  </si>
  <si>
    <t>27.03.2023 15:12:23</t>
  </si>
  <si>
    <t>27.03.2023 18:01:23</t>
  </si>
  <si>
    <t>ÇAVUŞLAR TR-2 45-79-M00271_945566171_945566171</t>
  </si>
  <si>
    <t>27.03.2023 11:44:12</t>
  </si>
  <si>
    <t>27.03.2023 14:25:00</t>
  </si>
  <si>
    <t>EĞERCİ TR-4 35-26-L00428_A_91446852_91446852</t>
  </si>
  <si>
    <t>27.03.2023 18:23:57</t>
  </si>
  <si>
    <t>27.03.2023 18:54:02</t>
  </si>
  <si>
    <t>K-4305 35-03-K04305_35-03-K04305_41974173</t>
  </si>
  <si>
    <t>27.03.2023 09:05:26</t>
  </si>
  <si>
    <t>27.03.2023 09:42:47</t>
  </si>
  <si>
    <t>GÖZTEPE İM 35-01-A00004_TR-2 10.5 K17_2337297</t>
  </si>
  <si>
    <t>27.03.2023 04:27:00</t>
  </si>
  <si>
    <t>27.03.2023 04:42:16</t>
  </si>
  <si>
    <t>K-2760 35-04-K02760_35-04-K02760_2373372</t>
  </si>
  <si>
    <t>27.03.2023 13:40:55</t>
  </si>
  <si>
    <t>27.03.2023 13:54:17</t>
  </si>
  <si>
    <t>27.03.2023 20:59:14</t>
  </si>
  <si>
    <t>27.03.2023 22:47:55</t>
  </si>
  <si>
    <t>SARIPINAR TR-5 45-73-M00572_B_56401442_56401442</t>
  </si>
  <si>
    <t>27.03.2023 19:47:31</t>
  </si>
  <si>
    <t>27.03.2023 22:36:15</t>
  </si>
  <si>
    <t>27.03.2023 15:41:41</t>
  </si>
  <si>
    <t>27.03.2023 18:00:01</t>
  </si>
  <si>
    <t>TR-1-3/4 PARK YANI KABİN 35-20-L00020_955192628_955192628</t>
  </si>
  <si>
    <t>27.03.2023 10:56:19</t>
  </si>
  <si>
    <t>27.03.2023 12:57:58</t>
  </si>
  <si>
    <t>27.03.2023 08:56:10</t>
  </si>
  <si>
    <t>27.03.2023 16:51:34</t>
  </si>
  <si>
    <t>MUSABEY TR-1 35-28-M00348_C_65513659_65513659</t>
  </si>
  <si>
    <t>27.03.2023 17:03:24</t>
  </si>
  <si>
    <t>27.03.2023 18:08:25</t>
  </si>
  <si>
    <t>ULUKENT DM-3 35-28-M00003_DM-3/30 M03_2312186</t>
  </si>
  <si>
    <t>27.03.2023 10:57:46</t>
  </si>
  <si>
    <t>27.03.2023 15:58:47</t>
  </si>
  <si>
    <t>TURGUTALP TR-4/7 45-82-M00064_TR-4/2 M02_72193382</t>
  </si>
  <si>
    <t>27.03.2023 09:11:28</t>
  </si>
  <si>
    <t>27.03.2023 15:28:40</t>
  </si>
  <si>
    <t>BİRGİ DM 35-15-L01013_CEVİZALAN L05_67562404</t>
  </si>
  <si>
    <t>27.03.2023 23:16:00</t>
  </si>
  <si>
    <t>27.03.2023 23:48:53</t>
  </si>
  <si>
    <t>27.03.2023 09:30:50</t>
  </si>
  <si>
    <t>27.03.2023 09:37:31</t>
  </si>
  <si>
    <t>M-2773 35-07-M02773_SEZAİ SAÇAK M08_81657186</t>
  </si>
  <si>
    <t>27.03.2023 19:00:07</t>
  </si>
  <si>
    <t>27.03.2023 19:06:10</t>
  </si>
  <si>
    <t>HAVVA KULAK SULAMA GRUBU TR 35-27-L00148_35-27-L00148_2359523</t>
  </si>
  <si>
    <t>27.03.2023 11:47:00</t>
  </si>
  <si>
    <t>27.03.2023 13:45:02</t>
  </si>
  <si>
    <t>27.03.2023 17:40:00</t>
  </si>
  <si>
    <t>27.03.2023 18:37:26</t>
  </si>
  <si>
    <t>DÜZLEN TR-1 45-71-M01744_B_56391259_56391259</t>
  </si>
  <si>
    <t>27.03.2023 15:04:20</t>
  </si>
  <si>
    <t>27.03.2023 17:46:17</t>
  </si>
  <si>
    <t>27.03.2023 16:31:40</t>
  </si>
  <si>
    <t>27.03.2023 20:56:12</t>
  </si>
  <si>
    <t>L-287 SCOTCH PARK 35-18-L00287_950462309_950462309</t>
  </si>
  <si>
    <t>27.03.2023 10:57:28</t>
  </si>
  <si>
    <t>27.03.2023 17:15:14</t>
  </si>
  <si>
    <t>BEĞEL TR-2 45-75-M00359_ H_48482996</t>
  </si>
  <si>
    <t>27.03.2023 16:00:20</t>
  </si>
  <si>
    <t>27.03.2023 18:20:38</t>
  </si>
  <si>
    <t>L-427 35-18-L00427_ALAÇATI İM L01_72111916</t>
  </si>
  <si>
    <t>27.03.2023 11:25:02</t>
  </si>
  <si>
    <t>27.03.2023 12:33:21</t>
  </si>
  <si>
    <t>GERENKÖY TR-4 35-23-M00150_42127972_56355437_56355437</t>
  </si>
  <si>
    <t>27.03.2023 21:48:05</t>
  </si>
  <si>
    <t>27.03.2023 22:26:36</t>
  </si>
  <si>
    <t>ASARLIK TR-6 35-28-M00177_B_91324736_91324736</t>
  </si>
  <si>
    <t>27.03.2023 09:49:52</t>
  </si>
  <si>
    <t>27.03.2023 15:22:54</t>
  </si>
  <si>
    <t>M-1142 35-03-M01142_35-03-M01142_41964212</t>
  </si>
  <si>
    <t>27.03.2023 13:09:27</t>
  </si>
  <si>
    <t>27.03.2023 13:54:53</t>
  </si>
  <si>
    <t>GÜNKENT TR-2 35-18-M00090_950467872_950467872</t>
  </si>
  <si>
    <t>27.03.2023 13:55:29</t>
  </si>
  <si>
    <t>27.03.2023 19:00:53</t>
  </si>
  <si>
    <t>DERBENT TR-3 45-83-L00323_B_56400083_56400083</t>
  </si>
  <si>
    <t>27.03.2023 19:17:25</t>
  </si>
  <si>
    <t>27.03.2023 21:05:23</t>
  </si>
  <si>
    <t>27.03.2023 17:06:11</t>
  </si>
  <si>
    <t>27.03.2023 18:52:17</t>
  </si>
  <si>
    <t>27.03.2023 09:07:46</t>
  </si>
  <si>
    <t>27.03.2023 16:58:42</t>
  </si>
  <si>
    <t>SARUHANLI DM 45-80-M00001_ŞEHİR-1 TR-25 M02_2086522</t>
  </si>
  <si>
    <t>27.03.2023 06:22:36</t>
  </si>
  <si>
    <t>27.03.2023 06:29:46</t>
  </si>
  <si>
    <t>HACIRAHMANLAR TARIMSAL SULAMA ÖZEL KÖK 45-80-M02000Ö_HACIRAHMANLI TST-1 M02_2323505</t>
  </si>
  <si>
    <t>27.03.2023 12:51:20</t>
  </si>
  <si>
    <t>27.03.2023 13:48:00</t>
  </si>
  <si>
    <t>DM-16/16-A 45-71-M00427_44485392_56399909_56399909</t>
  </si>
  <si>
    <t>27.03.2023 15:41:49</t>
  </si>
  <si>
    <t>27.03.2023 16:32:30</t>
  </si>
  <si>
    <t>L-636 35-18-L00636_950440647_950440647</t>
  </si>
  <si>
    <t>27.03.2023 10:28:25</t>
  </si>
  <si>
    <t>27.03.2023 11:20:51</t>
  </si>
  <si>
    <t>SAZOBA DM 45-72-M00413_KEMİKLİDERE GİRİŞ M04_2102711</t>
  </si>
  <si>
    <t>27.03.2023 09:59:27</t>
  </si>
  <si>
    <t>27.03.2023 11:23:16</t>
  </si>
  <si>
    <t>ARABACI BOZKÖY TR-2 45-72-L00530_956515331_956515331</t>
  </si>
  <si>
    <t>27.03.2023 20:39:01</t>
  </si>
  <si>
    <t>27.03.2023 23:10:44</t>
  </si>
  <si>
    <t>SAİPALTI TR-1 35-21-L00101_B_56378020_56378020</t>
  </si>
  <si>
    <t>27.03.2023 20:02:24</t>
  </si>
  <si>
    <t>27.03.2023 21:41:56</t>
  </si>
  <si>
    <t>TR-39 35-17-M00039_950310882_950310882</t>
  </si>
  <si>
    <t>27.03.2023 08:17:52</t>
  </si>
  <si>
    <t>27.03.2023 09:36:51</t>
  </si>
  <si>
    <t>EYKO TR-1 35-30-M00027_A_56378877_56378877</t>
  </si>
  <si>
    <t>27.03.2023 17:51:51</t>
  </si>
  <si>
    <t>27.03.2023 17:54:52</t>
  </si>
  <si>
    <t>ASARLIK TR-5 35-28-M00176_B_56378244_56378244</t>
  </si>
  <si>
    <t>27.03.2023 09:06:05</t>
  </si>
  <si>
    <t>27.03.2023 16:27:40</t>
  </si>
  <si>
    <t>27.03.2023 10:33:43</t>
  </si>
  <si>
    <t>27.03.2023 13:37:45</t>
  </si>
  <si>
    <t>TR-66 35-19-L00066_C_91201752_91201752</t>
  </si>
  <si>
    <t>27.03.2023 15:26:45</t>
  </si>
  <si>
    <t>27.03.2023 17:45:01</t>
  </si>
  <si>
    <t>CABBAR KAMARA TR-1 45-73-M00857_DIREK TIPI TRAFO HUCRESI H01_2052079</t>
  </si>
  <si>
    <t>27.03.2023 12:21:16</t>
  </si>
  <si>
    <t>27.03.2023 13:01:30</t>
  </si>
  <si>
    <t>ALABAŞ TR-6 35-15-L00511_35-15-L00511_2365941</t>
  </si>
  <si>
    <t>27.03.2023 17:12:02</t>
  </si>
  <si>
    <t>27.03.2023 18:02:40</t>
  </si>
  <si>
    <t>27.03.2023 16:07:38</t>
  </si>
  <si>
    <t>27.03.2023 17:32:47</t>
  </si>
  <si>
    <t>ZEYTİNALAN İM 35-19-A00002_URLA 266 GİRİŞ M03_2052139</t>
  </si>
  <si>
    <t>27.03.2023 12:15:57</t>
  </si>
  <si>
    <t>27.03.2023 12:18:00</t>
  </si>
  <si>
    <t>L-326 35-18-L00326_950449893_950449893</t>
  </si>
  <si>
    <t>27.03.2023 20:30:03</t>
  </si>
  <si>
    <t>27.03.2023 21:42:39</t>
  </si>
  <si>
    <t>27.03.2023 09:38:12</t>
  </si>
  <si>
    <t>27.03.2023 15:20:08</t>
  </si>
  <si>
    <t>27.03.2023 11:59:16</t>
  </si>
  <si>
    <t>27.03.2023 13:54:00</t>
  </si>
  <si>
    <t>K-3303 35-04-K03303_35-04-K03303_2356298</t>
  </si>
  <si>
    <t>27.03.2023 11:06:57</t>
  </si>
  <si>
    <t>27.03.2023 11:56:14</t>
  </si>
  <si>
    <t>27.03.2023 15:52:00</t>
  </si>
  <si>
    <t>27.03.2023 17:31:27</t>
  </si>
  <si>
    <t>27.03.2023 10:30:16</t>
  </si>
  <si>
    <t>27.03.2023 11:08:41</t>
  </si>
  <si>
    <t>IŞIKLAR TM 35-02-A00006_CUMAOVASI-1 M06_2058485</t>
  </si>
  <si>
    <t>27.03.2023 10:06:00</t>
  </si>
  <si>
    <t>27.03.2023 13:55:01</t>
  </si>
  <si>
    <t>SARIGÖL TR-44 45-79-M00044__72373373_72373373</t>
  </si>
  <si>
    <t>27.03.2023 16:49:55</t>
  </si>
  <si>
    <t>27.03.2023 17:49:47</t>
  </si>
  <si>
    <t>TR-62 35-16-L00062_953316677_953316677</t>
  </si>
  <si>
    <t>27.03.2023 10:42:26</t>
  </si>
  <si>
    <t>27.03.2023 11:26:57</t>
  </si>
  <si>
    <t>K-590 35-04-K00590_B B1B_5815410</t>
  </si>
  <si>
    <t>27.03.2023 05:38:27</t>
  </si>
  <si>
    <t>27.03.2023 08:28:30</t>
  </si>
  <si>
    <t>YAYLAKÖY TR-1 45-83-L00241_45-83-L00241_2359487</t>
  </si>
  <si>
    <t>27.03.2023 19:58:44</t>
  </si>
  <si>
    <t>27.03.2023 22:54:06</t>
  </si>
  <si>
    <t>DM-1/TR-17 SEFERİHİSAR 35-14-M00329_956642812_956642812</t>
  </si>
  <si>
    <t>27.03.2023 08:29:09</t>
  </si>
  <si>
    <t>27.03.2023 09:28:47</t>
  </si>
  <si>
    <t>ÇİFTÇİİBRAHİM DERE MAH. TR 45-77-M00094_945514156_945514156</t>
  </si>
  <si>
    <t>27.03.2023 21:21:40</t>
  </si>
  <si>
    <t>27.03.2023 22:44:28</t>
  </si>
  <si>
    <t>TR-114 35-26-M00114_CANET/TORBALI DEVLET HASTANESİ M01_65974760</t>
  </si>
  <si>
    <t>27.03.2023 13:07:49</t>
  </si>
  <si>
    <t>27.03.2023 13:26:00</t>
  </si>
  <si>
    <t>BADEMLİ KÖK-8 (BADEMLİ TR-9) 35-30-L00097_DAĞITIM TRAFOSU L03_72058398</t>
  </si>
  <si>
    <t>27.03.2023 09:18:19</t>
  </si>
  <si>
    <t>27.03.2023 09:57:19</t>
  </si>
  <si>
    <t>K-855 35-01-K00855_910726950_910726950</t>
  </si>
  <si>
    <t>27.03.2023 22:01:06</t>
  </si>
  <si>
    <t>28.03.2023 00:36:49</t>
  </si>
  <si>
    <t>27.03.2023 09:40:36</t>
  </si>
  <si>
    <t>27.03.2023 10:24:13</t>
  </si>
  <si>
    <t>DERBENT İM-DM 45-83-A00004_FABRİKALAR L06_2097157</t>
  </si>
  <si>
    <t>27.03.2023 15:00:51</t>
  </si>
  <si>
    <t>27.03.2023 15:12:25</t>
  </si>
  <si>
    <t>DERBENT İM-DM 45-83-A00004_HatBaşıAyırıcı_53137173 L06_53137173</t>
  </si>
  <si>
    <t>27.03.2023 13:56:03</t>
  </si>
  <si>
    <t>27.03.2023 15:28:45</t>
  </si>
  <si>
    <t>K-1899 35-01-K01899_97450581_97450581</t>
  </si>
  <si>
    <t>27.03.2023 14:04:22</t>
  </si>
  <si>
    <t>27.03.2023 16:46:57</t>
  </si>
  <si>
    <t>BAĞYURDU KÖK 35-27-L00239_HALİLBEYLİ TR-1 KÖK L04_72157252</t>
  </si>
  <si>
    <t>27.03.2023 12:35:32</t>
  </si>
  <si>
    <t>27.03.2023 12:35:42</t>
  </si>
  <si>
    <t>27.03.2023 13:48:52</t>
  </si>
  <si>
    <t>27.03.2023 14:17:56</t>
  </si>
  <si>
    <t>ÇAMLIK KÖYÜ TR-1 35-32-L00066_C_56357553_56357553</t>
  </si>
  <si>
    <t>27.03.2023 20:20:43</t>
  </si>
  <si>
    <t>27.03.2023 22:19:19</t>
  </si>
  <si>
    <t>YENİFOÇA TR-44 35-23-M00044_D_60984035_60984035</t>
  </si>
  <si>
    <t>27.03.2023 08:52:13</t>
  </si>
  <si>
    <t>27.03.2023 15:24:43</t>
  </si>
  <si>
    <t>TEPEBOZ TR-3 35-21-L00062_35-21-L00062_72177063</t>
  </si>
  <si>
    <t>27.03.2023 11:08:30</t>
  </si>
  <si>
    <t>27.03.2023 15:48:40</t>
  </si>
  <si>
    <t>27.03.2023 18:00:13</t>
  </si>
  <si>
    <t>27.03.2023 18:05:59</t>
  </si>
  <si>
    <t>K-3010 35-04-K03010_35-04-K03010_2355386</t>
  </si>
  <si>
    <t>27.03.2023 10:48:50</t>
  </si>
  <si>
    <t>27.03.2023 11:35:33</t>
  </si>
  <si>
    <t>GELENBE İM 45-76-A00001_ÇALTICAK(KARAKURT-İLYASLAR) L03_2326028</t>
  </si>
  <si>
    <t>27.03.2023 17:31:18</t>
  </si>
  <si>
    <t>27.03.2023 18:22:31</t>
  </si>
  <si>
    <t>YAYLAKÖY TR-1 35-24-M00088_DIREK TIPI TRAFO HUCRESI H01_2034378</t>
  </si>
  <si>
    <t>27.03.2023 22:27:25</t>
  </si>
  <si>
    <t>27.03.2023 23:06:18</t>
  </si>
  <si>
    <t>M-1594 35-01-M01594_35-01-M01594_42778831</t>
  </si>
  <si>
    <t>27.03.2023 09:12:00</t>
  </si>
  <si>
    <t>27.03.2023 10:18:56</t>
  </si>
  <si>
    <t>27.03.2023 21:39:05</t>
  </si>
  <si>
    <t>27.03.2023 21:56:48</t>
  </si>
  <si>
    <t>L-455 35-18-L00455_950462460_950462460</t>
  </si>
  <si>
    <t>27.03.2023 10:49:09</t>
  </si>
  <si>
    <t>27.03.2023 12:18:57</t>
  </si>
  <si>
    <t>ÖMER HALİS DEMİR 45-82-M00493_D7/A DİREĞE ÇIKIŞ M03_72042923</t>
  </si>
  <si>
    <t>27.03.2023 08:33:58</t>
  </si>
  <si>
    <t>27.03.2023 08:42:47</t>
  </si>
  <si>
    <t>TR-55 35-30-L00055_955334020_955334020</t>
  </si>
  <si>
    <t>27.03.2023 00:44:26</t>
  </si>
  <si>
    <t>27.03.2023 02:05:16</t>
  </si>
  <si>
    <t>27.03.2023 19:32:42</t>
  </si>
  <si>
    <t>27.03.2023 22:12:56</t>
  </si>
  <si>
    <t>27.03.2023 22:56:49</t>
  </si>
  <si>
    <t>27.03.2023 23:57:21</t>
  </si>
  <si>
    <t>M-2684 CAZİBE İBALI ÖZEL TR 35-03-M02684Ö_ H_62643448</t>
  </si>
  <si>
    <t>27.03.2023 08:10:33</t>
  </si>
  <si>
    <t>27.03.2023 11:01:28</t>
  </si>
  <si>
    <t>YENİ FOÇA TR-30 35-23-M00030_950413558_950413558</t>
  </si>
  <si>
    <t>27.03.2023 13:35:58</t>
  </si>
  <si>
    <t>27.03.2023 14:44:44</t>
  </si>
  <si>
    <t>BOĞAZİÇİ İM 35-01-A00001_TR-2 GİRİŞ M06_2307523</t>
  </si>
  <si>
    <t>27.03.2023 03:15:00</t>
  </si>
  <si>
    <t>27.03.2023 03:26:40</t>
  </si>
  <si>
    <t>K-4641 35-04-K04641_35-04-K04641_2355085</t>
  </si>
  <si>
    <t>27.03.2023 09:59:55</t>
  </si>
  <si>
    <t>27.03.2023 10:13:42</t>
  </si>
  <si>
    <t>GELENBE İM 45-76-A00001_HatBaşıAyırıcı_53135034 L03_53135034</t>
  </si>
  <si>
    <t>27.03.2023 18:21:42</t>
  </si>
  <si>
    <t>27.03.2023 19:18:21</t>
  </si>
  <si>
    <t>BALLICA İM 45-72-A00005_YENİ DEREKÖY L08_2095863</t>
  </si>
  <si>
    <t>27.03.2023 12:37:54</t>
  </si>
  <si>
    <t>27.03.2023 12:40:21</t>
  </si>
  <si>
    <t>YENİ ŞAKRAN TR-3 35-17-M00203_C_56355811_56355811</t>
  </si>
  <si>
    <t>27.03.2023 15:07:10</t>
  </si>
  <si>
    <t>27.03.2023 15:59:01</t>
  </si>
  <si>
    <t>OĞLANANASI TR-13 35-22-M00296_A_56357477_56357477</t>
  </si>
  <si>
    <t>27.03.2023 14:27:09</t>
  </si>
  <si>
    <t>27.03.2023 15:26:06</t>
  </si>
  <si>
    <t>TR-32 35-30-L00032_DAĞITIM TRAFOSU L06_2330014</t>
  </si>
  <si>
    <t>27.03.2023 12:42:29</t>
  </si>
  <si>
    <t>27.03.2023 13:08:48</t>
  </si>
  <si>
    <t>DM-19/02A 45-71-M02184_SPEK ELEKTRONİK O-02 DİREK M05_65995475</t>
  </si>
  <si>
    <t>27.03.2023 08:59:49</t>
  </si>
  <si>
    <t>27.03.2023 09:33:20</t>
  </si>
  <si>
    <t>27.03.2023 07:47:23</t>
  </si>
  <si>
    <t>27.03.2023 08:51:16</t>
  </si>
  <si>
    <t>27.03.2023 16:58:14</t>
  </si>
  <si>
    <t>27.03.2023 20:28:59</t>
  </si>
  <si>
    <t>M-2846 35-03-M02846_ M04_82471956</t>
  </si>
  <si>
    <t>27.03.2023 09:48:02</t>
  </si>
  <si>
    <t>27.03.2023 10:45:00</t>
  </si>
  <si>
    <t>K-3949 35-02-K03949_A_56362775_56362775</t>
  </si>
  <si>
    <t>27.03.2023 19:17:14</t>
  </si>
  <si>
    <t>27.03.2023 20:59:49</t>
  </si>
  <si>
    <t>DM-1/68 35-29-M00468__72414216_72414216</t>
  </si>
  <si>
    <t>27.03.2023 11:15:54</t>
  </si>
  <si>
    <t>27.03.2023 12:11:43</t>
  </si>
  <si>
    <t>L-636 35-18-L00636_35-18-L00636_72291917</t>
  </si>
  <si>
    <t>27.03.2023 11:55:18</t>
  </si>
  <si>
    <t>GÖLET TR-1 35-27-L00377_95000093975_95000093975</t>
  </si>
  <si>
    <t>27.03.2023 20:35:47</t>
  </si>
  <si>
    <t>28.03.2023 00:39:12</t>
  </si>
  <si>
    <t>DM08/TR02 45-73-M00003_45-73-M00003_66742825</t>
  </si>
  <si>
    <t>27.03.2023 09:05:00</t>
  </si>
  <si>
    <t>27.03.2023 15:57:08</t>
  </si>
  <si>
    <t>DİNDARLI KÖK TR-3 KAKLIK 45-79-M00395_HatBaşıAyırıcı_53134327 M06_53134327</t>
  </si>
  <si>
    <t>27.03.2023 21:32:25</t>
  </si>
  <si>
    <t>27.03.2023 23:38:06</t>
  </si>
  <si>
    <t>K-3900 35-02-K03900_35-02-K03900_2350725</t>
  </si>
  <si>
    <t>27.03.2023 18:25:31</t>
  </si>
  <si>
    <t>27.03.2023 21:55:41</t>
  </si>
  <si>
    <t>L-91 ULAMIŞ TEPE KAHVE 35-14-L00091_956633744_956633744</t>
  </si>
  <si>
    <t>27.03.2023 10:50:34</t>
  </si>
  <si>
    <t>27.03.2023 14:11:29</t>
  </si>
  <si>
    <t>K-1541 35-04-K01541_35-04-K01541_2355669</t>
  </si>
  <si>
    <t>27.03.2023 09:18:36</t>
  </si>
  <si>
    <t>27.03.2023 09:34:02</t>
  </si>
  <si>
    <t>DİKİLİ İM 35-30-A00001_ŞEHİR-4 M10_72356785</t>
  </si>
  <si>
    <t>27.03.2023 18:55:00</t>
  </si>
  <si>
    <t>27.03.2023 20:37:11</t>
  </si>
  <si>
    <t>27.03.2023 11:12:00</t>
  </si>
  <si>
    <t>27.03.2023 12:54:00</t>
  </si>
  <si>
    <t>TR-59 ALPKENT 35-26-M00059_D d01_5905636</t>
  </si>
  <si>
    <t>27.03.2023 01:11:40</t>
  </si>
  <si>
    <t>27.03.2023 01:40:28</t>
  </si>
  <si>
    <t>SOMA TR-40/2 45-82-M00074_C_56394295_56394295</t>
  </si>
  <si>
    <t>27.03.2023 19:34:14</t>
  </si>
  <si>
    <t>27.03.2023 20:26:50</t>
  </si>
  <si>
    <t>TR-29 (M-729) 35-30-M00729_955300234_955300234</t>
  </si>
  <si>
    <t>27.03.2023 12:39:47</t>
  </si>
  <si>
    <t>27.03.2023 13:50:33</t>
  </si>
  <si>
    <t>27.03.2023 15:00:49</t>
  </si>
  <si>
    <t>27.03.2023 16:52:36</t>
  </si>
  <si>
    <t>K-2596 35-04-K02596_35-04-K02596_2373745</t>
  </si>
  <si>
    <t>27.03.2023 14:25:45</t>
  </si>
  <si>
    <t>27.03.2023 14:46:19</t>
  </si>
  <si>
    <t>27.03.2023 22:24:08</t>
  </si>
  <si>
    <t>27.03.2023 23:34:43</t>
  </si>
  <si>
    <t>URGANLI TR-9 45-83-M00549_DAĞITIM TRAFOSU -  TR-1 M04_2098603</t>
  </si>
  <si>
    <t>27.03.2023 09:49:47</t>
  </si>
  <si>
    <t>27.03.2023 11:06:19</t>
  </si>
  <si>
    <t>AŞAĞI ÇAMKÖY TR-1 45-71-M01480__72374631_72374631</t>
  </si>
  <si>
    <t>27.03.2023 10:14:17</t>
  </si>
  <si>
    <t>27.03.2023 13:08:14</t>
  </si>
  <si>
    <t>TR-48 35-30-L00048_TR-52 L05_72065192</t>
  </si>
  <si>
    <t>27.03.2023 23:59:11</t>
  </si>
  <si>
    <t>28.03.2023 01:07:17</t>
  </si>
  <si>
    <t>27.03.2023 13:55:10</t>
  </si>
  <si>
    <t>27.03.2023 14:21:02</t>
  </si>
  <si>
    <t>TR-104 ZEYTİNALANI 35-19-L00104_ L04_2115838</t>
  </si>
  <si>
    <t>27.03.2023 12:15:52</t>
  </si>
  <si>
    <t>27.03.2023 12:17:02</t>
  </si>
  <si>
    <t>ALİ ERİSEV GRB 35-20-L00059_9539280_56360120_56360120</t>
  </si>
  <si>
    <t>27.03.2023 18:29:49</t>
  </si>
  <si>
    <t>27.03.2023 20:36:11</t>
  </si>
  <si>
    <t>GÖKÇEYURT TR-2 35-27-M01022_914055362_914055362</t>
  </si>
  <si>
    <t>27.03.2023 22:34:14</t>
  </si>
  <si>
    <t>28.03.2023 01:29:00</t>
  </si>
  <si>
    <t>M-2652 35-01-M02652_35-01-M02652_74865879</t>
  </si>
  <si>
    <t>27.03.2023 10:35:12</t>
  </si>
  <si>
    <t>27.03.2023 11:35:15</t>
  </si>
  <si>
    <t>K-593 35-01-K00593_95002565858_95002565858</t>
  </si>
  <si>
    <t>27.03.2023 15:13:52</t>
  </si>
  <si>
    <t>27.03.2023 18:28:20</t>
  </si>
  <si>
    <t>27.03.2023 10:07:46</t>
  </si>
  <si>
    <t>27.03.2023 19:35:01</t>
  </si>
  <si>
    <t>GÜRES KÖK 45-80-M00053_KOLDERE-GÜMÜRCELİ-MTV M01_72195909</t>
  </si>
  <si>
    <t>27.03.2023 19:45:48</t>
  </si>
  <si>
    <t>27.03.2023 20:21:41</t>
  </si>
  <si>
    <t>TR-37 35-15-M00037_35-15-M00037_66577188</t>
  </si>
  <si>
    <t>27.03.2023 09:05:21</t>
  </si>
  <si>
    <t>27.03.2023 14:14:13</t>
  </si>
  <si>
    <t>KAREL KÖK 35-18-L00528_ L03_72061187</t>
  </si>
  <si>
    <t>27.03.2023 10:36:47</t>
  </si>
  <si>
    <t>27.03.2023 11:37:42</t>
  </si>
  <si>
    <t>GÜLBAHÇE TR-1 45-71-M00184_BAĞYOLU TR-1 M03_72255608</t>
  </si>
  <si>
    <t>27.03.2023 10:59:30</t>
  </si>
  <si>
    <t>27.03.2023 13:18:44</t>
  </si>
  <si>
    <t>27.03.2023 16:27:49</t>
  </si>
  <si>
    <t>27.03.2023 21:36:29</t>
  </si>
  <si>
    <t>27.03.2023 13:28:41</t>
  </si>
  <si>
    <t>27.03.2023 15:18:52</t>
  </si>
  <si>
    <t>TR-57 (YATIRIM REZERVE) 35-27-M00990__72372578_72372578</t>
  </si>
  <si>
    <t>27.03.2023 11:23:50</t>
  </si>
  <si>
    <t>27.03.2023 13:14:35</t>
  </si>
  <si>
    <t>M-2748 35-01-M02748_35-01-M02748_67128221</t>
  </si>
  <si>
    <t>27.03.2023 11:52:27</t>
  </si>
  <si>
    <t>27.03.2023 12:45:48</t>
  </si>
  <si>
    <t>EYKO TR-1 35-30-M00027_955319911_955319911</t>
  </si>
  <si>
    <t>27.03.2023 15:44:55</t>
  </si>
  <si>
    <t>27.03.2023 17:50:35</t>
  </si>
  <si>
    <t>TR-9 KİRAZ MERKEZ EMNİYET KARŞISI 35-31-L00009_956591942_956591942</t>
  </si>
  <si>
    <t>27.03.2023 20:29:54</t>
  </si>
  <si>
    <t>27.03.2023 23:23:14</t>
  </si>
  <si>
    <t>MÜTEVELLİ TR-2 45-80-M00101_B_91314122_91314122</t>
  </si>
  <si>
    <t>27.03.2023 21:48:23</t>
  </si>
  <si>
    <t>27.03.2023 22:39:58</t>
  </si>
  <si>
    <t>TAYTAN TR-3 TARIMSAL SULAMA 45-78-M00374_DIREK TIPI TRAFO HUCRESI H01_2110615</t>
  </si>
  <si>
    <t>27.03.2023 08:02:26</t>
  </si>
  <si>
    <t>27.03.2023 09:39:51</t>
  </si>
  <si>
    <t>SARIGÖL TR-12 45-79-M00012_45-79-M00012_2364556</t>
  </si>
  <si>
    <t>27.03.2023 13:54:48</t>
  </si>
  <si>
    <t>27.03.2023 14:59:02</t>
  </si>
  <si>
    <t>SOMA TR-40/1 45-82-M00073_945537594_945537594</t>
  </si>
  <si>
    <t>27.03.2023 12:48:19</t>
  </si>
  <si>
    <t>27.03.2023 14:08:31</t>
  </si>
  <si>
    <t>27.03.2023 09:24:36</t>
  </si>
  <si>
    <t>27.03.2023 16:08:27</t>
  </si>
  <si>
    <t>K-3474 35-07-K03474_35-07-K03474_48246793</t>
  </si>
  <si>
    <t>27.03.2023 09:46:15</t>
  </si>
  <si>
    <t>27.03.2023 10:00:36</t>
  </si>
  <si>
    <t>ÜÇKONAK TR-2 35-15-L00257_35-15-L00257_2360079</t>
  </si>
  <si>
    <t>27.03.2023 23:16:23</t>
  </si>
  <si>
    <t>28.03.2023 03:40:08</t>
  </si>
  <si>
    <t>SAZOBA DM 45-72-M00413_SAZOBA TARIMSAL SULAMA M08_2331531</t>
  </si>
  <si>
    <t>27.03.2023 10:08:12</t>
  </si>
  <si>
    <t>27.03.2023 16:50:09</t>
  </si>
  <si>
    <t>ALİBEYLİ TR-3 45-80-M00088_45-80-M00088_2359912</t>
  </si>
  <si>
    <t>27.03.2023 22:33:41</t>
  </si>
  <si>
    <t>28.03.2023 00:54:12</t>
  </si>
  <si>
    <t>K-590 35-04-K00590_99516537_99516537</t>
  </si>
  <si>
    <t>27.03.2023 09:12:30</t>
  </si>
  <si>
    <t>27.03.2023 11:59:57</t>
  </si>
  <si>
    <t>TR-6 (M-706) 35-30-M00706_DAĞITIM TRAFO TR-6 (M-706) M03_79410090</t>
  </si>
  <si>
    <t>27.03.2023 10:43:43</t>
  </si>
  <si>
    <t>27.03.2023 11:12:58</t>
  </si>
  <si>
    <t>DM-4/TR-19 35-22-M00058_95000094939_95000094939</t>
  </si>
  <si>
    <t>27.03.2023 07:55:47</t>
  </si>
  <si>
    <t>27.03.2023 14:23:59</t>
  </si>
  <si>
    <t>TR-16 ( M-716) 35-30-M00716_TR-21 L03_79435255</t>
  </si>
  <si>
    <t>27.03.2023 13:13:07</t>
  </si>
  <si>
    <t>27.03.2023 14:57:41</t>
  </si>
  <si>
    <t>M-1213 35-03-M01213_35-03-M01213_41969969</t>
  </si>
  <si>
    <t>27.03.2023 11:55:47</t>
  </si>
  <si>
    <t>27.03.2023 12:26:52</t>
  </si>
  <si>
    <t>27.03.2023 16:42:19</t>
  </si>
  <si>
    <t>27.03.2023 17:13:37</t>
  </si>
  <si>
    <t>K-3947 35-02-K03947_35-02-K03947_2377306</t>
  </si>
  <si>
    <t>27.03.2023 13:32:05</t>
  </si>
  <si>
    <t>27.03.2023 14:12:08</t>
  </si>
  <si>
    <t>27.03.2023 13:30:44</t>
  </si>
  <si>
    <t>DERBENT İM-DM 45-83-A00004_SARIBEY-2 L07_54875609</t>
  </si>
  <si>
    <t>27.03.2023 23:34:06</t>
  </si>
  <si>
    <t>27.03.2023 23:51:31</t>
  </si>
  <si>
    <t>K-3159 35-07-K03159_D_56382849_56382849</t>
  </si>
  <si>
    <t>27.03.2023 19:25:56</t>
  </si>
  <si>
    <t>27.03.2023 21:20:31</t>
  </si>
  <si>
    <t>27.03.2023 21:57:22</t>
  </si>
  <si>
    <t>28.03.2023 00:50:49</t>
  </si>
  <si>
    <t>27.03.2023 11:06:16</t>
  </si>
  <si>
    <t>27.03.2023 13:32:46</t>
  </si>
  <si>
    <t>27.03.2023 17:05:31</t>
  </si>
  <si>
    <t>27.03.2023 17:57:49</t>
  </si>
  <si>
    <t>YENİFOÇA TR-18 35-23-M00018_950424142_950424142</t>
  </si>
  <si>
    <t>27.03.2023 14:51:11</t>
  </si>
  <si>
    <t>27.03.2023 17:13:43</t>
  </si>
  <si>
    <t>GÖKÇEALAN TR-1 35-13-L00085_946419553_946419553</t>
  </si>
  <si>
    <t>27.03.2023 19:50:25</t>
  </si>
  <si>
    <t>27.03.2023 21:03:44</t>
  </si>
  <si>
    <t>27.03.2023 08:14:37</t>
  </si>
  <si>
    <t>27.03.2023 09:27:20</t>
  </si>
  <si>
    <t>KÜREKÇİ TR-1 45-75-M00099_45-75-M00099_2357303</t>
  </si>
  <si>
    <t>27.03.2023 20:37:45</t>
  </si>
  <si>
    <t>27.03.2023 20:52:17</t>
  </si>
  <si>
    <t>TR-2/62 45-83-L00062_48096184_56388590_56388590</t>
  </si>
  <si>
    <t>27.03.2023 08:32:06</t>
  </si>
  <si>
    <t>27.03.2023 10:23:23</t>
  </si>
  <si>
    <t>27.03.2023 21:21:19</t>
  </si>
  <si>
    <t>27.03.2023 22:08:02</t>
  </si>
  <si>
    <t>PINARCIK TR-1 35-17-R00041_A_91187848_91187848</t>
  </si>
  <si>
    <t>27.03.2023 23:13:19</t>
  </si>
  <si>
    <t>28.03.2023 00:36:39</t>
  </si>
  <si>
    <t>MORDOĞAN TR-27 35-21-L00154_A_60983560_60983560</t>
  </si>
  <si>
    <t>27.03.2023 11:29:58</t>
  </si>
  <si>
    <t>27.03.2023 14:39:45</t>
  </si>
  <si>
    <t>M-992 35-03-M00992_D_56381823_56381823</t>
  </si>
  <si>
    <t>27.03.2023 17:13:07</t>
  </si>
  <si>
    <t>27.03.2023 19:05:04</t>
  </si>
  <si>
    <t>DEĞİRMENDERE TR-1 35-29-L00015_A_56361164_56361164</t>
  </si>
  <si>
    <t>27.03.2023 15:57:40</t>
  </si>
  <si>
    <t>27.03.2023 18:26:42</t>
  </si>
  <si>
    <t>K-4028 35-01-K04028_DIREK TIPI TRAFO HUCRESI H01_2051259</t>
  </si>
  <si>
    <t>27.03.2023 12:56:52</t>
  </si>
  <si>
    <t>27.03.2023 18:12:53</t>
  </si>
  <si>
    <t>L-10 KARADAĞ DM 35-18-L00010_TOTAL ÇIKIŞ L03_72054839</t>
  </si>
  <si>
    <t>27.03.2023 23:48:42</t>
  </si>
  <si>
    <t>28.03.2023 00:10:16</t>
  </si>
  <si>
    <t>ÇAMKÖY TR-1 45-74-M00127_B_91099756_91099756</t>
  </si>
  <si>
    <t>27.03.2023 22:25:01</t>
  </si>
  <si>
    <t>27.03.2023 23:25:54</t>
  </si>
  <si>
    <t>ASARLIK TR-7 35-28-M00181_C_91438383_91438383</t>
  </si>
  <si>
    <t>27.03.2023 22:06:10</t>
  </si>
  <si>
    <t>27.03.2023 11:13:37</t>
  </si>
  <si>
    <t>27.03.2023 11:44:38</t>
  </si>
  <si>
    <t>YAYLAKÖY KÖYÜ TR-1 45-71-M01710_DIREK TIPI TRAFO HUCRESI H01_2085585</t>
  </si>
  <si>
    <t>27.03.2023 19:52:02</t>
  </si>
  <si>
    <t>27.03.2023 23:42:00</t>
  </si>
  <si>
    <t>BÜLBÜLDERE TR-1 35-26-L00288_956610887_956610887</t>
  </si>
  <si>
    <t>27.03.2023 16:49:04</t>
  </si>
  <si>
    <t>27.03.2023 17:43:33</t>
  </si>
  <si>
    <t>ULUCAK TM 35-28-A00002_HatBaşıAyırıcı_53133662 M13_53133662</t>
  </si>
  <si>
    <t>27.03.2023 10:09:01</t>
  </si>
  <si>
    <t>27.03.2023 11:52:22</t>
  </si>
  <si>
    <t>YİĞİTLER TR-2 35-27-L00224_A_56356891_56356891</t>
  </si>
  <si>
    <t>27.03.2023 17:19:48</t>
  </si>
  <si>
    <t>27.03.2023 22:48:12</t>
  </si>
  <si>
    <t>K-1672 35-01-K01672_D_56358213_56358213</t>
  </si>
  <si>
    <t>27.03.2023 17:52:36</t>
  </si>
  <si>
    <t>27.03.2023 19:37:50</t>
  </si>
  <si>
    <t>K-885 35-04-K00885_35-04-K00885_2353250</t>
  </si>
  <si>
    <t>27.03.2023 09:48:15</t>
  </si>
  <si>
    <t>27.03.2023 10:48:24</t>
  </si>
  <si>
    <t>M-275 35-02-M00275_D_56380776_56380776</t>
  </si>
  <si>
    <t>27.03.2023 20:36:49</t>
  </si>
  <si>
    <t>27.03.2023 21:55:16</t>
  </si>
  <si>
    <t>27.03.2023 09:56:18</t>
  </si>
  <si>
    <t>27.03.2023 16:45:45</t>
  </si>
  <si>
    <t>27.03.2023 19:37:26</t>
  </si>
  <si>
    <t>27.03.2023 21:21:13</t>
  </si>
  <si>
    <t>27.03.2023 20:49:36</t>
  </si>
  <si>
    <t>28.03.2023 04:43:41</t>
  </si>
  <si>
    <t>27.03.2023 15:29:11</t>
  </si>
  <si>
    <t>27.03.2023 15:37:13</t>
  </si>
  <si>
    <t>ÇIKRIKÇI TR-3 45-83-L00466_45-83-L00466_61215326</t>
  </si>
  <si>
    <t>27.03.2023 11:32:17</t>
  </si>
  <si>
    <t>27.03.2023 12:05:14</t>
  </si>
  <si>
    <t>DAĞARLAR TR-4 45-73-M00599_A_56386029_56386029</t>
  </si>
  <si>
    <t>27.03.2023 18:43:55</t>
  </si>
  <si>
    <t>27.03.2023 21:33:51</t>
  </si>
  <si>
    <t>DM06/TR07 GARAJ YANI 45-73-M00038_945677117_945677117</t>
  </si>
  <si>
    <t>27.03.2023 17:36:54</t>
  </si>
  <si>
    <t>27.03.2023 18:15:48</t>
  </si>
  <si>
    <t>27.03.2023 18:20:00</t>
  </si>
  <si>
    <t>27.03.2023 18:48:57</t>
  </si>
  <si>
    <t>AHMETLİ TR-64 SANAYİ 45-84-L00064_A_91362619_91362619</t>
  </si>
  <si>
    <t>27.03.2023 19:05:09</t>
  </si>
  <si>
    <t>27.03.2023 23:07:49</t>
  </si>
  <si>
    <t>27.03.2023 14:57:14</t>
  </si>
  <si>
    <t>27.03.2023 15:48:53</t>
  </si>
  <si>
    <t>YAHŞELLİ KÖK 35-28-M00293_EMİRALEM M03_66582307</t>
  </si>
  <si>
    <t>27.03.2023 07:20:22</t>
  </si>
  <si>
    <t>27.03.2023 07:47:05</t>
  </si>
  <si>
    <t>K-2732 35-04-K02732_A_56364124_56364124</t>
  </si>
  <si>
    <t>27.03.2023 08:59:28</t>
  </si>
  <si>
    <t>27.03.2023 10:28:41</t>
  </si>
  <si>
    <t>TR-48 35-30-L00048_DAĞITIM TRAFOSU TR48 L06_72065149</t>
  </si>
  <si>
    <t>27.03.2023 11:43:07</t>
  </si>
  <si>
    <t>27.03.2023 12:09:49</t>
  </si>
  <si>
    <t>TR-68 35-17-M00068__65508658_65508658</t>
  </si>
  <si>
    <t>27.03.2023 17:31:38</t>
  </si>
  <si>
    <t>27.03.2023 19:22:10</t>
  </si>
  <si>
    <t>KAYIŞLAR KÖK 45-80-M00183_YENİOSMANİYE M04_72195774</t>
  </si>
  <si>
    <t>27.03.2023 08:52:40</t>
  </si>
  <si>
    <t>27.03.2023 09:14:26</t>
  </si>
  <si>
    <t>KARAOĞLANLI TR-3 45-71-M00567_B_56403067_56403067</t>
  </si>
  <si>
    <t>27.03.2023 21:35:27</t>
  </si>
  <si>
    <t>27.03.2023 22:47:20</t>
  </si>
  <si>
    <t>27.03.2023 11:40:18</t>
  </si>
  <si>
    <t>27.03.2023 13:25:16</t>
  </si>
  <si>
    <t>BOYNUYOĞUN TR-4 35-29-L00786_DAĞITIM TRAFOSU L02_66127597</t>
  </si>
  <si>
    <t>27.03.2023 09:24:22</t>
  </si>
  <si>
    <t>27.03.2023 12:21:10</t>
  </si>
  <si>
    <t>27.03.2023 22:32:59</t>
  </si>
  <si>
    <t>28.03.2023 04:10:43</t>
  </si>
  <si>
    <t>27.03.2023 11:22:18</t>
  </si>
  <si>
    <t>27.03.2023 12:17:44</t>
  </si>
  <si>
    <t>KUŞÇULAR TR-2 35-19-M00519_956677067_956677067</t>
  </si>
  <si>
    <t>27.03.2023 19:01:33</t>
  </si>
  <si>
    <t>27.03.2023 20:37:09</t>
  </si>
  <si>
    <t>OG Travers Arızası</t>
  </si>
  <si>
    <t>27.03.2023 16:25:50</t>
  </si>
  <si>
    <t>27.03.2023 18:46:00</t>
  </si>
  <si>
    <t>K-4172 35-10-K04172_KAHRAMANDERE İM K01_47745894</t>
  </si>
  <si>
    <t>27.03.2023 12:23:02</t>
  </si>
  <si>
    <t>27.03.2023 12:33:36</t>
  </si>
  <si>
    <t>SELENDİ TR-16 45-81-M00016_B_56386171_56386171</t>
  </si>
  <si>
    <t>27.03.2023 21:10:13</t>
  </si>
  <si>
    <t>27.03.2023 21:51:35</t>
  </si>
  <si>
    <t>KARAMAN GİRİŞ  TR-5 35-31-L00053_A_91364443_91364443</t>
  </si>
  <si>
    <t>27.03.2023 01:07:25</t>
  </si>
  <si>
    <t>27.03.2023 03:10:38</t>
  </si>
  <si>
    <t>27.03.2023 14:17:00</t>
  </si>
  <si>
    <t>27.03.2023 14:33:24</t>
  </si>
  <si>
    <t>TR-325 35-19-M00474_956670893_956670893</t>
  </si>
  <si>
    <t>27.03.2023 19:42:09</t>
  </si>
  <si>
    <t>AKÇAPINAR KÖK 45-83-L00131_ÇIKRIKÇI L02_72176473</t>
  </si>
  <si>
    <t>27.03.2023 19:14:29</t>
  </si>
  <si>
    <t>28.03.2023 03:43:00</t>
  </si>
  <si>
    <t>K-4193 35-04-K04193_35-04-K04193_2356635</t>
  </si>
  <si>
    <t>27.03.2023 10:36:29</t>
  </si>
  <si>
    <t>27.03.2023 11:00:47</t>
  </si>
  <si>
    <t>27.03.2023 13:15:10</t>
  </si>
  <si>
    <t>27.03.2023 14:39:51</t>
  </si>
  <si>
    <t>BÜYÜKBELEN TR-2 45-80-M00067_D_56391763_56391763</t>
  </si>
  <si>
    <t>27.03.2023 18:23:03</t>
  </si>
  <si>
    <t>27.03.2023 23:57:55</t>
  </si>
  <si>
    <t>AKÇAKİLİSE TR-2 35-21-L00045_KARABURUN İM L01_72177526</t>
  </si>
  <si>
    <t>27.03.2023 21:37:35</t>
  </si>
  <si>
    <t>28.03.2023 00:21:38</t>
  </si>
  <si>
    <t>27.03.2023 14:36:25</t>
  </si>
  <si>
    <t>27.03.2023 15:54:51</t>
  </si>
  <si>
    <t>M-639 OLDURUK KÖK 35-03-M00639_CUMAOVASI-1 (HAVAİ HAT) M03_42868423</t>
  </si>
  <si>
    <t>27.03.2023 14:50:18</t>
  </si>
  <si>
    <t>ÖREN TR7 35-27-L00216_35-27-L00216_2367830</t>
  </si>
  <si>
    <t>27.03.2023 19:07:46</t>
  </si>
  <si>
    <t>28.03.2023 01:30:20</t>
  </si>
  <si>
    <t>L-287 SCOTCH PARK 35-18-L00287_ALAÇATI İM L02_72108887</t>
  </si>
  <si>
    <t>27.03.2023 12:13:07</t>
  </si>
  <si>
    <t>27.03.2023 12:13:52</t>
  </si>
  <si>
    <t>AŞAĞIŞAKRAN TR-1 35-17-M00223_E_60984365_60984365</t>
  </si>
  <si>
    <t>27.03.2023 17:35:37</t>
  </si>
  <si>
    <t>27.03.2023 18:23:32</t>
  </si>
  <si>
    <t>K-4124 35-09-K04124_A_56382025_56382025</t>
  </si>
  <si>
    <t>27.03.2023 11:43:49</t>
  </si>
  <si>
    <t>27.03.2023 13:22:56</t>
  </si>
  <si>
    <t>SART TR-1 KÖK 45-78-M00168_SART TR-4/14 M01_81491755</t>
  </si>
  <si>
    <t>27.03.2023 17:59:57</t>
  </si>
  <si>
    <t>27.03.2023 18:52:04</t>
  </si>
  <si>
    <t>KAHRAMANDERE İM 35-10-A00002_YELKİ-2 M10_2094867</t>
  </si>
  <si>
    <t>27.03.2023 12:16:37</t>
  </si>
  <si>
    <t>27.03.2023 23:10:18</t>
  </si>
  <si>
    <t>28.03.2023 00:48:46</t>
  </si>
  <si>
    <t>TR-23 35-30-L00023_DAĞITIM TRAFOSU TRH_2123829</t>
  </si>
  <si>
    <t>27.03.2023 11:18:39</t>
  </si>
  <si>
    <t>27.03.2023 11:42:24</t>
  </si>
  <si>
    <t>27.03.2023 09:19:44</t>
  </si>
  <si>
    <t>27.03.2023 11:14:54</t>
  </si>
  <si>
    <t>TR-37 35-30-L00037_DAĞITIM TRAFOSU L01_72089887</t>
  </si>
  <si>
    <t>27.03.2023 13:11:56</t>
  </si>
  <si>
    <t>27.03.2023 13:46:49</t>
  </si>
  <si>
    <t>L-143 35-18-L00143_950461203_950461203</t>
  </si>
  <si>
    <t>27.03.2023 15:16:15</t>
  </si>
  <si>
    <t>27.03.2023 17:45:05</t>
  </si>
  <si>
    <t>ÖRENCİK TR-3 45-73-M00553_945652066_945652066</t>
  </si>
  <si>
    <t>27.03.2023 20:57:30</t>
  </si>
  <si>
    <t>27.03.2023 23:48:12</t>
  </si>
  <si>
    <t>_A_56407315_56407315</t>
  </si>
  <si>
    <t>27.03.2023 16:26:51</t>
  </si>
  <si>
    <t>28.03.2023 00:49:14</t>
  </si>
  <si>
    <t>27.03.2023 13:14:02</t>
  </si>
  <si>
    <t>27.03.2023 22:03:58</t>
  </si>
  <si>
    <t>KARAMAN GİRİŞ  TR-5 35-31-L00053_35-31-L00053_2364617</t>
  </si>
  <si>
    <t>27.03.2023 04:04:27</t>
  </si>
  <si>
    <t>27.03.2023 15:57:38</t>
  </si>
  <si>
    <t>27.03.2023 17:12:41</t>
  </si>
  <si>
    <t>27.03.2023 14:53:11</t>
  </si>
  <si>
    <t>27.03.2023 18:56:14</t>
  </si>
  <si>
    <t>KARABURUN TR-13 35-21-L00005_35-21-L00005_72170693</t>
  </si>
  <si>
    <t>27.03.2023 20:13:52</t>
  </si>
  <si>
    <t>27.03.2023 23:07:45</t>
  </si>
  <si>
    <t>27.03.2023 13:57:01</t>
  </si>
  <si>
    <t>27.03.2023 14:07:52</t>
  </si>
  <si>
    <t>ASARLIK TR-5 35-28-M00176_C_91416793_91416793</t>
  </si>
  <si>
    <t>27.03.2023 19:17:29</t>
  </si>
  <si>
    <t>27.03.2023 23:19:34</t>
  </si>
  <si>
    <t>M-1587 35-04-M01587_35-04-M01587_2375805</t>
  </si>
  <si>
    <t>27.03.2023 12:09:04</t>
  </si>
  <si>
    <t>27.03.2023 12:39:57</t>
  </si>
  <si>
    <t>DALBAHÇE TR-1 45-83-L00187_A_56407901_56407901</t>
  </si>
  <si>
    <t>27.03.2023 19:12:37</t>
  </si>
  <si>
    <t>27.03.2023 20:52:10</t>
  </si>
  <si>
    <t>ALSANCAK TM 35-01-A00005_MERSİNLİ K11_2308519</t>
  </si>
  <si>
    <t>28.03.2023 03:37:00</t>
  </si>
  <si>
    <t>28.03.2023 03:48:26</t>
  </si>
  <si>
    <t>DEMİRCİ TM 45-74-A00001_KÖYLER M03_2053924</t>
  </si>
  <si>
    <t>28.03.2023 10:23:58</t>
  </si>
  <si>
    <t>28.03.2023 10:33:00</t>
  </si>
  <si>
    <t>28.03.2023 01:42:07</t>
  </si>
  <si>
    <t>28.03.2023 02:05:05</t>
  </si>
  <si>
    <t>BOYABAĞ TR-1 35-21-L00113_A_56376280_56376280</t>
  </si>
  <si>
    <t>28.03.2023 12:23:26</t>
  </si>
  <si>
    <t>28.03.2023 19:53:30</t>
  </si>
  <si>
    <t>BAHRİBABA İM-DM 35-01-A00014_BAHRİBABA-5/BAHRİBABA-1 K01_60323559</t>
  </si>
  <si>
    <t>28.03.2023 00:38:07</t>
  </si>
  <si>
    <t>28.03.2023 00:46:08</t>
  </si>
  <si>
    <t>28.03.2023 10:02:25</t>
  </si>
  <si>
    <t>28.03.2023 15:33:51</t>
  </si>
  <si>
    <t>SAZOBA DM 45-72-M00413_SAZOBA TARIMSAL SULAMA M08_2102717</t>
  </si>
  <si>
    <t>28.03.2023 18:55:12</t>
  </si>
  <si>
    <t>28.03.2023 20:53:40</t>
  </si>
  <si>
    <t>ÇAYAĞZI KÖK 35-31-L00259_ÇAYAGZI L05_2337271</t>
  </si>
  <si>
    <t>28.03.2023 15:53:22</t>
  </si>
  <si>
    <t>28.03.2023 16:48:21</t>
  </si>
  <si>
    <t>KAYALIOĞLU TR-4 45-72-L00075_45-72-L00075_2364117</t>
  </si>
  <si>
    <t>28.03.2023 04:37:04</t>
  </si>
  <si>
    <t>28.03.2023 05:19:10</t>
  </si>
  <si>
    <t>ZEYTİNALANI TR-118 35-19-L00118_DAĞITIM TRF TR-118 L04_66026938</t>
  </si>
  <si>
    <t>28.03.2023 17:45:14</t>
  </si>
  <si>
    <t>28.03.2023 19:28:56</t>
  </si>
  <si>
    <t>MURADİYE DM-7/1 45-71-M01854_DM-5/5 RİNG M03_2125939</t>
  </si>
  <si>
    <t>28.03.2023 05:39:23</t>
  </si>
  <si>
    <t>28.03.2023 06:29:30</t>
  </si>
  <si>
    <t>TAYTAN OFİS KÖK 45-78-M00314_ESKİ KABAZLI M015_60669733</t>
  </si>
  <si>
    <t>28.03.2023 21:38:37</t>
  </si>
  <si>
    <t>28.03.2023 22:35:33</t>
  </si>
  <si>
    <t>İĞDELİ TR-2 35-31-L00301_B_91227483_91227483</t>
  </si>
  <si>
    <t>28.03.2023 06:58:57</t>
  </si>
  <si>
    <t>28.03.2023 07:53:00</t>
  </si>
  <si>
    <t>TAYTAN OFİS KÖK 45-78-M00314_ESKİ KABAZLI M015_60669734</t>
  </si>
  <si>
    <t>28.03.2023 16:20:24</t>
  </si>
  <si>
    <t>28.03.2023 19:25:41</t>
  </si>
  <si>
    <t>KARAYAĞCI AVŞAR TR-1 45-75-M00293_A_56385883_56385883</t>
  </si>
  <si>
    <t>28.03.2023 09:56:23</t>
  </si>
  <si>
    <t>28.03.2023 10:30:49</t>
  </si>
  <si>
    <t>28.03.2023 09:11:37</t>
  </si>
  <si>
    <t>28.03.2023 16:54:31</t>
  </si>
  <si>
    <t>KARAOĞLANLI TR-2 45-71-M00092_45-71-M00092_2353702</t>
  </si>
  <si>
    <t>28.03.2023 07:27:57</t>
  </si>
  <si>
    <t>28.03.2023 13:05:39</t>
  </si>
  <si>
    <t>PAŞAKÖY TR-2 45-80-M00059__72410383_72410383</t>
  </si>
  <si>
    <t>28.03.2023 16:32:06</t>
  </si>
  <si>
    <t>28.03.2023 19:05:57</t>
  </si>
  <si>
    <t>ASSTAR KÖK 45-73-M00134_HatBaşıAyırıcı_53136579 M02_53136579</t>
  </si>
  <si>
    <t>28.03.2023 09:15:45</t>
  </si>
  <si>
    <t>28.03.2023 17:58:20</t>
  </si>
  <si>
    <t>KINIK ORGANİZE DM 35-24-M00208_POLYAK-1 M06_83158742</t>
  </si>
  <si>
    <t>28.03.2023 06:56:59</t>
  </si>
  <si>
    <t>28.03.2023 07:38:23</t>
  </si>
  <si>
    <t>K-986 35-07-K00986_35-07-K00986_2372846</t>
  </si>
  <si>
    <t>28.03.2023 06:18:19</t>
  </si>
  <si>
    <t>28.03.2023 07:15:13</t>
  </si>
  <si>
    <t>28.03.2023 11:54:32</t>
  </si>
  <si>
    <t>28.03.2023 21:09:12</t>
  </si>
  <si>
    <t>ULUDERBENT DM 45-73-M00491_HatBaşıAyırıcı_87339998 M03_87339998</t>
  </si>
  <si>
    <t>28.03.2023 13:42:16</t>
  </si>
  <si>
    <t>28.03.2023 15:51:39</t>
  </si>
  <si>
    <t>K-3685 35-04-K03685_K-1371 K04_2038067</t>
  </si>
  <si>
    <t>28.03.2023 18:16:27</t>
  </si>
  <si>
    <t>28.03.2023 18:38:49</t>
  </si>
  <si>
    <t>BELEVİ İM 35-13-A00002_İL FİDANLIĞI - SULAMA-2 L08_2064135</t>
  </si>
  <si>
    <t>28.03.2023 09:01:20</t>
  </si>
  <si>
    <t>28.03.2023 17:01:03</t>
  </si>
  <si>
    <t>K-3409 35-08-K03409_35-08-K03409_42035929</t>
  </si>
  <si>
    <t>28.03.2023 13:42:10</t>
  </si>
  <si>
    <t>SUBATAN TR-9 35-15-L00348_C_65510592_65510592</t>
  </si>
  <si>
    <t>28.03.2023 18:09:35</t>
  </si>
  <si>
    <t>28.03.2023 23:26:03</t>
  </si>
  <si>
    <t>KINIK İM 35-24-A00001_YAYA KENT M09_2309867</t>
  </si>
  <si>
    <t>28.03.2023 08:31:56</t>
  </si>
  <si>
    <t>28.03.2023 08:42:58</t>
  </si>
  <si>
    <t>ÇAKALDOĞAN YUKARI MAHALLE TR 45-78-M00739_B_56393364_56393364</t>
  </si>
  <si>
    <t>28.03.2023 11:58:35</t>
  </si>
  <si>
    <t>28.03.2023 19:34:04</t>
  </si>
  <si>
    <t>YAKAKÖY KÖK 45-75-M00067_TEPEKÖY M02_2092139</t>
  </si>
  <si>
    <t>28.03.2023 15:14:22</t>
  </si>
  <si>
    <t>28.03.2023 17:24:32</t>
  </si>
  <si>
    <t>28.03.2023 00:36:58</t>
  </si>
  <si>
    <t>28.03.2023 02:16:06</t>
  </si>
  <si>
    <t>TİRE TR-13 35-29-L00013_48349546_56361163_56361163</t>
  </si>
  <si>
    <t>28.03.2023 12:40:14</t>
  </si>
  <si>
    <t>28.03.2023 14:41:44</t>
  </si>
  <si>
    <t>28.03.2023 14:45:15</t>
  </si>
  <si>
    <t>28.03.2023 17:41:16</t>
  </si>
  <si>
    <t>K-379 35-01-K00379_912196206_912196206</t>
  </si>
  <si>
    <t>28.03.2023 01:43:26</t>
  </si>
  <si>
    <t>28.03.2023 02:50:23</t>
  </si>
  <si>
    <t>28.03.2023 12:13:55</t>
  </si>
  <si>
    <t>28.03.2023 12:54:31</t>
  </si>
  <si>
    <t>KARAÇAM TR-1 45-82-M00176_A_56402558_56402558</t>
  </si>
  <si>
    <t>28.03.2023 14:03:09</t>
  </si>
  <si>
    <t>28.03.2023 15:34:07</t>
  </si>
  <si>
    <t>KAVŞAK DM TR-154 35-16-L00154_BERGAMA İM-2 (KÖYLER) L07_66050247</t>
  </si>
  <si>
    <t>28.03.2023 08:24:44</t>
  </si>
  <si>
    <t>28.03.2023 08:55:11</t>
  </si>
  <si>
    <t>AVDAN TR-5 KÖK 45-82-M00130_HatBaşıAyırıcı_53136131 M02_53136131</t>
  </si>
  <si>
    <t>28.03.2023 16:03:52</t>
  </si>
  <si>
    <t>28.03.2023 17:23:31</t>
  </si>
  <si>
    <t>K-2315 35-01-K02315_35-01-K02315_2376287</t>
  </si>
  <si>
    <t>28.03.2023 16:56:12</t>
  </si>
  <si>
    <t>28.03.2023 17:07:44</t>
  </si>
  <si>
    <t>28.03.2023 17:45:51</t>
  </si>
  <si>
    <t>28.03.2023 20:54:01</t>
  </si>
  <si>
    <t>BELEVİ TR-5 35-13-L00064_B_56378644_56378644</t>
  </si>
  <si>
    <t>28.03.2023 23:30:06</t>
  </si>
  <si>
    <t>29.03.2023 00:44:15</t>
  </si>
  <si>
    <t>28.03.2023 12:34:42</t>
  </si>
  <si>
    <t>28.03.2023 13:40:09</t>
  </si>
  <si>
    <t>28.03.2023 01:33:01</t>
  </si>
  <si>
    <t>28.03.2023 03:32:22</t>
  </si>
  <si>
    <t>ALİ ERİSEV GRB 35-20-L00059_A_91027985_91027985</t>
  </si>
  <si>
    <t>28.03.2023 15:04:06</t>
  </si>
  <si>
    <t>28.03.2023 17:43:55</t>
  </si>
  <si>
    <t>L-169 35-18-L00169_49998930_56392521_56392521</t>
  </si>
  <si>
    <t>28.03.2023 11:43:19</t>
  </si>
  <si>
    <t>28.03.2023 13:55:58</t>
  </si>
  <si>
    <t>PERLİT KÖK 35-22-M00094_MENDERES DM-2/TR-1 M01_72139641</t>
  </si>
  <si>
    <t>28.03.2023 13:21:01</t>
  </si>
  <si>
    <t>28.03.2023 14:05:45</t>
  </si>
  <si>
    <t>K-1482 35-04-K01482_C_56362380_56362380</t>
  </si>
  <si>
    <t>28.03.2023 09:55:49</t>
  </si>
  <si>
    <t>28.03.2023 14:09:36</t>
  </si>
  <si>
    <t>AKMESCİT TR-1 35-29-L00219_A_56391930_56391930</t>
  </si>
  <si>
    <t>28.03.2023 17:44:51</t>
  </si>
  <si>
    <t>28.03.2023 19:31:16</t>
  </si>
  <si>
    <t>GÖKÇEKÖY FATİH MAH.TR-2 45-80-L00179_DIREK TIPI TRAFO HUCRESI H01_2085186</t>
  </si>
  <si>
    <t>28.03.2023 11:04:24</t>
  </si>
  <si>
    <t>28.03.2023 13:27:17</t>
  </si>
  <si>
    <t>ÇAYBAŞI DM-1/11 35-26-L00215_956605935_956605935</t>
  </si>
  <si>
    <t>28.03.2023 09:09:24</t>
  </si>
  <si>
    <t>28.03.2023 09:29:55</t>
  </si>
  <si>
    <t>28.03.2023 06:50:11</t>
  </si>
  <si>
    <t>28.03.2023 07:29:23</t>
  </si>
  <si>
    <t>TR-2 35-16-L00002_47591026_56353637_56353637</t>
  </si>
  <si>
    <t>28.03.2023 09:13:08</t>
  </si>
  <si>
    <t>28.03.2023 10:13:35</t>
  </si>
  <si>
    <t>BELEVİ TR-5 35-13-L00064_B_56355986_56355986</t>
  </si>
  <si>
    <t>28.03.2023 22:28:41</t>
  </si>
  <si>
    <t>28.03.2023 23:01:50</t>
  </si>
  <si>
    <t>GÜZELKÖY KÖK 45-71-M00123_SULAMA M06_50218015</t>
  </si>
  <si>
    <t>28.03.2023 08:57:18</t>
  </si>
  <si>
    <t>28.03.2023 14:30:05</t>
  </si>
  <si>
    <t>MURADİYE DM-4/12-A (DİREK TR-1) 45-71-M01872_953207529_953207529</t>
  </si>
  <si>
    <t>28.03.2023 21:41:01</t>
  </si>
  <si>
    <t>28.03.2023 22:53:02</t>
  </si>
  <si>
    <t>DM-14/3B 45-71-M02250_953183416_953183416</t>
  </si>
  <si>
    <t>28.03.2023 14:17:59</t>
  </si>
  <si>
    <t>28.03.2023 17:53:55</t>
  </si>
  <si>
    <t>K-1871 35-09-K01871_97680783_97680783</t>
  </si>
  <si>
    <t>28.03.2023 12:26:03</t>
  </si>
  <si>
    <t>28.03.2023 13:19:54</t>
  </si>
  <si>
    <t>M-921 35-02-M00921_35-02-M00921_2370665</t>
  </si>
  <si>
    <t>28.03.2023 09:39:05</t>
  </si>
  <si>
    <t>28.03.2023 09:59:09</t>
  </si>
  <si>
    <t>28.03.2023 15:34:00</t>
  </si>
  <si>
    <t>28.03.2023 18:09:53</t>
  </si>
  <si>
    <t>KARAOĞLANLI TR-1 45-78-M00350_E_56402744_56402744</t>
  </si>
  <si>
    <t>28.03.2023 08:32:50</t>
  </si>
  <si>
    <t>28.03.2023 14:25:07</t>
  </si>
  <si>
    <t>M-249 35-02-M00249_35-02-M00249_2355337</t>
  </si>
  <si>
    <t>28.03.2023 12:59:48</t>
  </si>
  <si>
    <t>28.03.2023 13:28:40</t>
  </si>
  <si>
    <t>28.03.2023 09:17:12</t>
  </si>
  <si>
    <t>28.03.2023 11:58:21</t>
  </si>
  <si>
    <t>ASARLIK TR-5 35-28-M00176_A_56375816_56375816</t>
  </si>
  <si>
    <t>28.03.2023 08:35:49</t>
  </si>
  <si>
    <t>28.03.2023 17:06:59</t>
  </si>
  <si>
    <t>K-3189 35-01-K03189_911567424_911567424</t>
  </si>
  <si>
    <t>28.03.2023 13:31:52</t>
  </si>
  <si>
    <t>28.03.2023 14:38:38</t>
  </si>
  <si>
    <t>K-3433 35-08-K03433_35-08-K03433_42035755</t>
  </si>
  <si>
    <t>28.03.2023 11:16:15</t>
  </si>
  <si>
    <t>28.03.2023 11:39:30</t>
  </si>
  <si>
    <t>28.03.2023 16:16:03</t>
  </si>
  <si>
    <t>28.03.2023 16:24:02</t>
  </si>
  <si>
    <t>KARPUZLUK TR-1 45-76-M00183_45-76-M00183_2362286</t>
  </si>
  <si>
    <t>28.03.2023 05:06:35</t>
  </si>
  <si>
    <t>28.03.2023 06:27:10</t>
  </si>
  <si>
    <t>ASARLIK TR-26 35-28-M00725__72410582_72410582</t>
  </si>
  <si>
    <t>28.03.2023 15:39:24</t>
  </si>
  <si>
    <t>28.03.2023 21:34:01</t>
  </si>
  <si>
    <t>MANİSA TM-1 45-71-A00001_MURADİYE-2 M24_2059972</t>
  </si>
  <si>
    <t>28.03.2023 11:56:00</t>
  </si>
  <si>
    <t>28.03.2023 12:07:18</t>
  </si>
  <si>
    <t>28.03.2023 11:26:27</t>
  </si>
  <si>
    <t>28.03.2023 13:09:45</t>
  </si>
  <si>
    <t>M-1892 35-04-M01892_35-04-M01892_2371302</t>
  </si>
  <si>
    <t>28.03.2023 10:57:16</t>
  </si>
  <si>
    <t>28.03.2023 12:43:08</t>
  </si>
  <si>
    <t>BADEMLİ TR-1 DM 35-15-L01010_ÜÇ CEVİZLER (TR-26) L02_67544249</t>
  </si>
  <si>
    <t>28.03.2023 04:48:54</t>
  </si>
  <si>
    <t>28.03.2023 05:05:20</t>
  </si>
  <si>
    <t>ULUDERBENT DM 45-73-M00491_ÖRENCİK M01_66856542</t>
  </si>
  <si>
    <t>28.03.2023 07:08:03</t>
  </si>
  <si>
    <t>28.03.2023 12:29:17</t>
  </si>
  <si>
    <t>YILMAZ TR-29 45-78-M00189_A_91015938_91015938</t>
  </si>
  <si>
    <t>28.03.2023 14:16:37</t>
  </si>
  <si>
    <t>28.03.2023 18:27:11</t>
  </si>
  <si>
    <t>TR-115 35-26-M00115__56359053_56359053</t>
  </si>
  <si>
    <t>28.03.2023 10:12:58</t>
  </si>
  <si>
    <t>28.03.2023 11:57:53</t>
  </si>
  <si>
    <t>GİRELLİ TR-1 45-73-M00758_A_56390510_56390510</t>
  </si>
  <si>
    <t>28.03.2023 07:47:29</t>
  </si>
  <si>
    <t>28.03.2023 16:07:17</t>
  </si>
  <si>
    <t>SAĞANCI İM 35-16-A00003_SAĞANCI L03_2072976</t>
  </si>
  <si>
    <t>28.03.2023 08:12:57</t>
  </si>
  <si>
    <t>28.03.2023 08:19:00</t>
  </si>
  <si>
    <t>K-1712 35-01-K01712_35-01-K01712_2368705</t>
  </si>
  <si>
    <t>28.03.2023 10:24:02</t>
  </si>
  <si>
    <t>28.03.2023 11:38:17</t>
  </si>
  <si>
    <t>GÖLMARMARA İM 45-85-A00001_TRF-B (34.5) M04_2305887</t>
  </si>
  <si>
    <t>28.03.2023 00:48:52</t>
  </si>
  <si>
    <t>28.03.2023 02:13:33</t>
  </si>
  <si>
    <t>KAYALIOĞLU TR-3 45-72-L00074_B_56390274_56390274</t>
  </si>
  <si>
    <t>28.03.2023 08:29:49</t>
  </si>
  <si>
    <t>28.03.2023 09:55:44</t>
  </si>
  <si>
    <t>HALİTPAŞA TR-6 45-80-M00062__72410366_72410366</t>
  </si>
  <si>
    <t>28.03.2023 09:43:26</t>
  </si>
  <si>
    <t>28.03.2023 10:08:01</t>
  </si>
  <si>
    <t>28.03.2023 21:51:56</t>
  </si>
  <si>
    <t>28.03.2023 22:25:46</t>
  </si>
  <si>
    <t>ALİ İHSAN ÖZET VE ARK. TR 35-24-M00044_35-24-M00044_2369881</t>
  </si>
  <si>
    <t>28.03.2023 17:56:00</t>
  </si>
  <si>
    <t>28.03.2023 19:03:06</t>
  </si>
  <si>
    <t>BEZİRGANLI ÇAMLIK TR-1 45-78-M00250_B_91038704_91038704</t>
  </si>
  <si>
    <t>28.03.2023 13:55:29</t>
  </si>
  <si>
    <t>28.03.2023 20:52:23</t>
  </si>
  <si>
    <t>K-1482 35-04-K01482_E_56353403_56353403</t>
  </si>
  <si>
    <t>28.03.2023 16:00:42</t>
  </si>
  <si>
    <t>28.03.2023 21:07:07</t>
  </si>
  <si>
    <t>MANDIRACILAR TR 35-26-M00945_35-26-M00945_65892399</t>
  </si>
  <si>
    <t>28.03.2023 14:37:26</t>
  </si>
  <si>
    <t>28.03.2023 15:32:29</t>
  </si>
  <si>
    <t>28.03.2023 11:21:56</t>
  </si>
  <si>
    <t>28.03.2023 14:02:56</t>
  </si>
  <si>
    <t>BAHADIR TR-4 45-73-M01211_945653758_945653758</t>
  </si>
  <si>
    <t>28.03.2023 19:56:51</t>
  </si>
  <si>
    <t>29.03.2023 00:54:23</t>
  </si>
  <si>
    <t>BÜYÜKBELEN KÖK 45-80-M00066_ÇULLU GÖRECE ENH M03_72191842</t>
  </si>
  <si>
    <t>28.03.2023 12:17:06</t>
  </si>
  <si>
    <t>28.03.2023 18:01:25</t>
  </si>
  <si>
    <t>K-2578 35-04-K02578_35-04-K02578_2375618</t>
  </si>
  <si>
    <t>28.03.2023 10:28:44</t>
  </si>
  <si>
    <t>28.03.2023 10:45:09</t>
  </si>
  <si>
    <t>28.03.2023 08:59:18</t>
  </si>
  <si>
    <t>28.03.2023 12:58:56</t>
  </si>
  <si>
    <t>TR-58 35-16-L00058_A_56398462_56398462</t>
  </si>
  <si>
    <t>28.03.2023 16:26:19</t>
  </si>
  <si>
    <t>28.03.2023 19:49:01</t>
  </si>
  <si>
    <t>28.03.2023 06:26:53</t>
  </si>
  <si>
    <t>28.03.2023 09:55:37</t>
  </si>
  <si>
    <t>KOCAKAĞAN İSLAMİYE TR-1 45-72-L00232_B_56406581_56406581</t>
  </si>
  <si>
    <t>28.03.2023 16:26:17</t>
  </si>
  <si>
    <t>28.03.2023 20:15:32</t>
  </si>
  <si>
    <t>UÇAK KARDEŞLER KÖK 45-73-M00296_HatBaşıAyırıcı_73831049 M03_73831049</t>
  </si>
  <si>
    <t>28.03.2023 07:19:08</t>
  </si>
  <si>
    <t>28.03.2023 09:25:27</t>
  </si>
  <si>
    <t>İCİKLER TR-1 45-74-M00255_İCİKLER TR-6 M04_72229901</t>
  </si>
  <si>
    <t>28.03.2023 04:51:54</t>
  </si>
  <si>
    <t>28.03.2023 06:26:05</t>
  </si>
  <si>
    <t>28.03.2023 07:05:26</t>
  </si>
  <si>
    <t>28.03.2023 07:33:33</t>
  </si>
  <si>
    <t>M-2416 (YATIRIM REZERVE) 35-02-M02416_35-02-M02416_42033627</t>
  </si>
  <si>
    <t>28.03.2023 14:20:09</t>
  </si>
  <si>
    <t>28.03.2023 14:50:32</t>
  </si>
  <si>
    <t>28.03.2023 09:29:00</t>
  </si>
  <si>
    <t>28.03.2023 10:19:00</t>
  </si>
  <si>
    <t>28.03.2023 08:16:53</t>
  </si>
  <si>
    <t>28.03.2023 08:50:26</t>
  </si>
  <si>
    <t>YILANLI TR-1 35-31-L00171_A_56371016_56371016</t>
  </si>
  <si>
    <t>28.03.2023 13:30:17</t>
  </si>
  <si>
    <t>28.03.2023 15:39:09</t>
  </si>
  <si>
    <t>DM-1/51-A 35-29-M00466_35-29-M00466_66157230</t>
  </si>
  <si>
    <t>28.03.2023 09:03:49</t>
  </si>
  <si>
    <t>28.03.2023 10:47:47</t>
  </si>
  <si>
    <t>TR-81 35-19-L00081__89346538_89346538</t>
  </si>
  <si>
    <t>28.03.2023 19:00:56</t>
  </si>
  <si>
    <t>28.03.2023 19:48:57</t>
  </si>
  <si>
    <t>28.03.2023 01:08:09</t>
  </si>
  <si>
    <t>28.03.2023 06:57:14</t>
  </si>
  <si>
    <t>SARIYURT TR-1 35-20-L00259_35-20-L00259_2371388</t>
  </si>
  <si>
    <t>28.03.2023 14:16:43</t>
  </si>
  <si>
    <t>28.03.2023 14:52:12</t>
  </si>
  <si>
    <t>ÇARIKKARALAR TR-1 45-73-M01075_C_56403453_56403453</t>
  </si>
  <si>
    <t>28.03.2023 09:59:32</t>
  </si>
  <si>
    <t>28.03.2023 17:33:08</t>
  </si>
  <si>
    <t>28.03.2023 14:48:34</t>
  </si>
  <si>
    <t>28.03.2023 16:15:54</t>
  </si>
  <si>
    <t>K-2586 35-08-K02586_35-08-K02586_42018953</t>
  </si>
  <si>
    <t>28.03.2023 15:17:22</t>
  </si>
  <si>
    <t>28.03.2023 15:30:43</t>
  </si>
  <si>
    <t>K-1800 35-08-K01800_35-08-K01800_42038266</t>
  </si>
  <si>
    <t>28.03.2023 09:27:52</t>
  </si>
  <si>
    <t>28.03.2023 10:04:18</t>
  </si>
  <si>
    <t>AVLAŞA TR-1 45-81-M00162_A_91360661_91360661</t>
  </si>
  <si>
    <t>28.03.2023 17:11:21</t>
  </si>
  <si>
    <t>28.03.2023 22:18:47</t>
  </si>
  <si>
    <t>TR-2/6 45-72-L00006_A_91445494_91445494</t>
  </si>
  <si>
    <t>28.03.2023 18:24:13</t>
  </si>
  <si>
    <t>28.03.2023 21:18:45</t>
  </si>
  <si>
    <t>TABAKLAR TR-2 45-75-M00337_45-75-M00337_2364570</t>
  </si>
  <si>
    <t>28.03.2023 09:42:39</t>
  </si>
  <si>
    <t>28.03.2023 10:43:02</t>
  </si>
  <si>
    <t>KİRELLİ KÖK 35-29-L00809_BOYNUYOĞUN KÖK-TAMTAT L02_74719158</t>
  </si>
  <si>
    <t>28.03.2023 05:41:38</t>
  </si>
  <si>
    <t>28.03.2023 06:45:08</t>
  </si>
  <si>
    <t>28.03.2023 10:42:07</t>
  </si>
  <si>
    <t>28.03.2023 10:50:06</t>
  </si>
  <si>
    <t>KARAGÖZLER TR-2 45-72-M00265_DIREK TIPI TRAFO HUCRESI H01_2109242</t>
  </si>
  <si>
    <t>28.03.2023 09:50:12</t>
  </si>
  <si>
    <t>28.03.2023 11:09:28</t>
  </si>
  <si>
    <t>SARIYURT TR-1 35-20-L00259_955205360_955205360</t>
  </si>
  <si>
    <t>28.03.2023 11:55:45</t>
  </si>
  <si>
    <t>28.03.2023 14:34:35</t>
  </si>
  <si>
    <t>DEĞİRMENDERE DM 35-22-M00085_HatBaşıAyırıcı_53132470 M09_53132470</t>
  </si>
  <si>
    <t>28.03.2023 09:58:43</t>
  </si>
  <si>
    <t>28.03.2023 12:53:43</t>
  </si>
  <si>
    <t>K-37 35-04-K00037_99587465_99587465</t>
  </si>
  <si>
    <t>28.03.2023 23:19:33</t>
  </si>
  <si>
    <t>29.03.2023 00:47:02</t>
  </si>
  <si>
    <t>AHMETBEYLER DM 35-16-M00154_TIRMANLAR M04_82985664</t>
  </si>
  <si>
    <t>28.03.2023 06:27:52</t>
  </si>
  <si>
    <t>28.03.2023 06:36:26</t>
  </si>
  <si>
    <t>AKÖREN TR-19 KÖK 45-78-M00974_HatBaşıAyırıcı_53139585 M04_53139585</t>
  </si>
  <si>
    <t>28.03.2023 13:59:53</t>
  </si>
  <si>
    <t>28.03.2023 18:54:16</t>
  </si>
  <si>
    <t>28.03.2023 12:55:58</t>
  </si>
  <si>
    <t>28.03.2023 13:28:50</t>
  </si>
  <si>
    <t>K-4521 35-04-K04521_35-04-K04521_2376202</t>
  </si>
  <si>
    <t>28.03.2023 09:13:46</t>
  </si>
  <si>
    <t>28.03.2023 09:53:02</t>
  </si>
  <si>
    <t>28.03.2023 01:35:19</t>
  </si>
  <si>
    <t>28.03.2023 08:11:53</t>
  </si>
  <si>
    <t>M-371 35-02-M00371_35-02-M00371_2371245</t>
  </si>
  <si>
    <t>28.03.2023 10:48:32</t>
  </si>
  <si>
    <t>28.03.2023 11:32:16</t>
  </si>
  <si>
    <t>DEMİRTAŞ KÖK 35-30-M00149_HatBaşıAyırıcı_85268770 M05_85268770</t>
  </si>
  <si>
    <t>28.03.2023 14:59:38</t>
  </si>
  <si>
    <t>28.03.2023 16:03:33</t>
  </si>
  <si>
    <t>SIĞACIK DM (L-35) 35-14-M00425_956658329_956658329</t>
  </si>
  <si>
    <t>28.03.2023 15:06:33</t>
  </si>
  <si>
    <t>28.03.2023 17:27:18</t>
  </si>
  <si>
    <t>DM-2/TR-09 35-22-M00054_955272679_955272679</t>
  </si>
  <si>
    <t>28.03.2023 16:20:49</t>
  </si>
  <si>
    <t>28.03.2023 19:16:15</t>
  </si>
  <si>
    <t>28.03.2023 15:25:06</t>
  </si>
  <si>
    <t>28.03.2023 15:30:07</t>
  </si>
  <si>
    <t>28.03.2023 11:09:30</t>
  </si>
  <si>
    <t>28.03.2023 12:30:14</t>
  </si>
  <si>
    <t>TR-19 35-27-M00019__72374041_72374041</t>
  </si>
  <si>
    <t>28.03.2023 08:34:23</t>
  </si>
  <si>
    <t>28.03.2023 08:59:21</t>
  </si>
  <si>
    <t>YAKAKÖY KÖK 45-75-M00067_HatBaşıAyırıcı_53135021 M05_53135021</t>
  </si>
  <si>
    <t>28.03.2023 18:37:38</t>
  </si>
  <si>
    <t>28.03.2023 20:01:14</t>
  </si>
  <si>
    <t>FATİH KÖK 35-15-L01160_HORZUM L01_72298535</t>
  </si>
  <si>
    <t>28.03.2023 10:32:40</t>
  </si>
  <si>
    <t>28.03.2023 12:14:17</t>
  </si>
  <si>
    <t>SARUHANLI TR-31 45-80-M00031_F F01b_60232891</t>
  </si>
  <si>
    <t>28.03.2023 09:09:28</t>
  </si>
  <si>
    <t>28.03.2023 10:43:03</t>
  </si>
  <si>
    <t>K-2796 35-08-K02796_35-08-K02796_42038607</t>
  </si>
  <si>
    <t>28.03.2023 08:57:28</t>
  </si>
  <si>
    <t>28.03.2023 09:23:54</t>
  </si>
  <si>
    <t>28.03.2023 22:07:37</t>
  </si>
  <si>
    <t>28.03.2023 23:02:23</t>
  </si>
  <si>
    <t>ULUKENT DM-4 35-28-M00004_ULUKENT DM-4/1 M03_66492814</t>
  </si>
  <si>
    <t>28.03.2023 09:29:42</t>
  </si>
  <si>
    <t>28.03.2023 10:27:31</t>
  </si>
  <si>
    <t>L-312 GERMİYAN EVLERİ 35-18-L00312_950450030_950450030</t>
  </si>
  <si>
    <t>28.03.2023 17:13:29</t>
  </si>
  <si>
    <t>28.03.2023 22:12:20</t>
  </si>
  <si>
    <t>K-885 35-04-K00885_99225097_99225097</t>
  </si>
  <si>
    <t>28.03.2023 23:22:55</t>
  </si>
  <si>
    <t>29.03.2023 01:13:30</t>
  </si>
  <si>
    <t>SAĞANCI İM 35-16-A00003_HatBaşıAyırıcı_53139268 L03_53139268</t>
  </si>
  <si>
    <t>28.03.2023 08:46:59</t>
  </si>
  <si>
    <t>28.03.2023 14:59:59</t>
  </si>
  <si>
    <t>28.03.2023 00:30:44</t>
  </si>
  <si>
    <t>28.03.2023 02:46:17</t>
  </si>
  <si>
    <t>SAMURLU TR-2 35-17-M00319_B_91206846_91206846</t>
  </si>
  <si>
    <t>28.03.2023 13:36:16</t>
  </si>
  <si>
    <t>28.03.2023 14:27:33</t>
  </si>
  <si>
    <t>M-275 35-02-M00275_910399856_910399856</t>
  </si>
  <si>
    <t>28.03.2023 07:29:50</t>
  </si>
  <si>
    <t>28.03.2023 10:59:56</t>
  </si>
  <si>
    <t>28.03.2023 16:48:00</t>
  </si>
  <si>
    <t>28.03.2023 18:39:04</t>
  </si>
  <si>
    <t>TR-66 35-16-L00066_47553414_56398133_56398133</t>
  </si>
  <si>
    <t>28.03.2023 21:28:42</t>
  </si>
  <si>
    <t>28.03.2023 21:48:05</t>
  </si>
  <si>
    <t>28.03.2023 09:12:00</t>
  </si>
  <si>
    <t>28.03.2023 09:28:26</t>
  </si>
  <si>
    <t>KARAKUYU KÖK 35-22-M00091_NOHUT GÖLÜ(KÖY SULAMA) M01_72111629</t>
  </si>
  <si>
    <t>28.03.2023 17:45:15</t>
  </si>
  <si>
    <t>28.03.2023 18:05:04</t>
  </si>
  <si>
    <t>MURADİYE DM-4/20 45-71-M00854_DOĞANPAK M01_72088375</t>
  </si>
  <si>
    <t>28.03.2023 12:35:15</t>
  </si>
  <si>
    <t>28.03.2023 13:14:54</t>
  </si>
  <si>
    <t>TR-76 35-16-L00076_A_56398175_56398175</t>
  </si>
  <si>
    <t>28.03.2023 12:26:35</t>
  </si>
  <si>
    <t>28.03.2023 14:00:39</t>
  </si>
  <si>
    <t>YENİKÖY TR-4 45-71-M00125_YENİKÖY TR-3 M03_72244279</t>
  </si>
  <si>
    <t>28.03.2023 09:51:13</t>
  </si>
  <si>
    <t>28.03.2023 14:56:30</t>
  </si>
  <si>
    <t>28.03.2023 16:30:02</t>
  </si>
  <si>
    <t>28.03.2023 19:36:25</t>
  </si>
  <si>
    <t>AKSELENDİ TR-8 45-72-L00838_956492632_956492632</t>
  </si>
  <si>
    <t>28.03.2023 11:03:19</t>
  </si>
  <si>
    <t>28.03.2023 15:40:04</t>
  </si>
  <si>
    <t>K-2400 35-02-K02400_35-02-K02400_2357524</t>
  </si>
  <si>
    <t>28.03.2023 15:54:05</t>
  </si>
  <si>
    <t>TR-1/17 45-72-M00017_956502079_956502079</t>
  </si>
  <si>
    <t>28.03.2023 04:34:33</t>
  </si>
  <si>
    <t>28.03.2023 05:47:42</t>
  </si>
  <si>
    <t>SERKELE TR-2 45-72-M00208_DIREK TIPI TRAFO HUCRESI H01_2108092</t>
  </si>
  <si>
    <t>28.03.2023 10:51:03</t>
  </si>
  <si>
    <t>28.03.2023 17:20:00</t>
  </si>
  <si>
    <t>KINIK ORGANİZE DM 35-24-M00208_POLYAK-2 M03_83158744</t>
  </si>
  <si>
    <t>28.03.2023 06:56:58</t>
  </si>
  <si>
    <t>28.03.2023 07:42:31</t>
  </si>
  <si>
    <t>ULUKENT DM-4/5 35-28-M00047_35-28-M00047_66516379</t>
  </si>
  <si>
    <t>28.03.2023 09:23:14</t>
  </si>
  <si>
    <t>28.03.2023 10:02:34</t>
  </si>
  <si>
    <t>L-261 SİTESPOR 35-18-L00261_35-18-L00261_72080932</t>
  </si>
  <si>
    <t>28.03.2023 10:16:46</t>
  </si>
  <si>
    <t>28.03.2023 14:47:00</t>
  </si>
  <si>
    <t>ÇÖKELEK TR-1 45-78-L00649_A_91014848_91014848</t>
  </si>
  <si>
    <t>28.03.2023 19:25:09</t>
  </si>
  <si>
    <t>28.03.2023 23:22:49</t>
  </si>
  <si>
    <t>DM-1/51 35-29-M00051_35-29-M00051_2368096</t>
  </si>
  <si>
    <t>28.03.2023 09:04:03</t>
  </si>
  <si>
    <t>28.03.2023 12:00:15</t>
  </si>
  <si>
    <t>AKHİSAR İM 45-72-A00001_HatBaşıAyırıcı_53139881 L03_53139881</t>
  </si>
  <si>
    <t>28.03.2023 15:39:11</t>
  </si>
  <si>
    <t>28.03.2023 18:36:39</t>
  </si>
  <si>
    <t>TR-50 45-77-L00050_B_56363043_56363043</t>
  </si>
  <si>
    <t>28.03.2023 08:57:08</t>
  </si>
  <si>
    <t>28.03.2023 12:16:59</t>
  </si>
  <si>
    <t>BERGAMA TM 35-16-A00004_AŞAĞIKIRIKLAR-2 M07_2057043</t>
  </si>
  <si>
    <t>28.03.2023 08:08:00</t>
  </si>
  <si>
    <t>28.03.2023 08:18:00</t>
  </si>
  <si>
    <t>28.03.2023 17:06:48</t>
  </si>
  <si>
    <t>K-1083 35-04-K01083_35-04-K01083_2375046</t>
  </si>
  <si>
    <t>28.03.2023 14:42:27</t>
  </si>
  <si>
    <t>28.03.2023 15:15:03</t>
  </si>
  <si>
    <t>28.03.2023 10:03:14</t>
  </si>
  <si>
    <t>28.03.2023 17:31:35</t>
  </si>
  <si>
    <t>BADEMLİ H. TOP GRB. TR-21 35-15-L01038_A_56361525_56361525</t>
  </si>
  <si>
    <t>28.03.2023 10:35:25</t>
  </si>
  <si>
    <t>28.03.2023 22:00:16</t>
  </si>
  <si>
    <t>28.03.2023 22:44:11</t>
  </si>
  <si>
    <t>28.03.2023 12:49:56</t>
  </si>
  <si>
    <t>28.03.2023 16:16:19</t>
  </si>
  <si>
    <t>SELİMŞAHLAR TR-1 45-71-M00133_TR-4 M06_2323343</t>
  </si>
  <si>
    <t>28.03.2023 14:42:40</t>
  </si>
  <si>
    <t>28.03.2023 16:18:12</t>
  </si>
  <si>
    <t>KARABURÇ KÖK 35-31-L00253_SARIKAYA L02_2113671</t>
  </si>
  <si>
    <t>28.03.2023 15:15:16</t>
  </si>
  <si>
    <t>28.03.2023 15:28:30</t>
  </si>
  <si>
    <t>ULUKENT DM-3/5 35-28-M00895_35-28-M00895_72019170</t>
  </si>
  <si>
    <t>28.03.2023 13:06:05</t>
  </si>
  <si>
    <t>28.03.2023 13:15:15</t>
  </si>
  <si>
    <t>ŞEHİT KEMAL KÖK 35-17-M00449_OMS METAL M02_66442991</t>
  </si>
  <si>
    <t>28.03.2023 12:24:42</t>
  </si>
  <si>
    <t>28.03.2023 13:34:17</t>
  </si>
  <si>
    <t>TR-1/76 45-72-M00076_B_56392681_56392681</t>
  </si>
  <si>
    <t>28.03.2023 17:51:10</t>
  </si>
  <si>
    <t>28.03.2023 19:00:11</t>
  </si>
  <si>
    <t>M-227 ORHANLI TEMESALTI-3 35-14-M00227_B_56355110_56355110</t>
  </si>
  <si>
    <t>28.03.2023 08:29:25</t>
  </si>
  <si>
    <t>28.03.2023 11:29:39</t>
  </si>
  <si>
    <t>MURADİYE DM-4/12-A (DİREK TR-1) 45-71-M01872_A_56384730_56384730</t>
  </si>
  <si>
    <t>28.03.2023 13:24:58</t>
  </si>
  <si>
    <t>28.03.2023 17:24:37</t>
  </si>
  <si>
    <t>L-427 35-18-L00427_L-428 L02_72111918</t>
  </si>
  <si>
    <t>28.03.2023 10:00:33</t>
  </si>
  <si>
    <t>28.03.2023 11:53:49</t>
  </si>
  <si>
    <t>28.03.2023 19:02:08</t>
  </si>
  <si>
    <t>28.03.2023 21:40:11</t>
  </si>
  <si>
    <t>KÜREKÇİ KARADİKEN TR-1 45-75-M00100_45-75-M00100_2352044</t>
  </si>
  <si>
    <t>28.03.2023 04:45:13</t>
  </si>
  <si>
    <t>28.03.2023 05:29:47</t>
  </si>
  <si>
    <t>K-2510 35-01-K02510_A_56375296_56375296</t>
  </si>
  <si>
    <t>28.03.2023 08:51:35</t>
  </si>
  <si>
    <t>28.03.2023 09:06:06</t>
  </si>
  <si>
    <t>28.03.2023 06:49:43</t>
  </si>
  <si>
    <t>28.03.2023 07:14:27</t>
  </si>
  <si>
    <t>TR-1/73-A 45-72-M00630_D_83483527_83483527</t>
  </si>
  <si>
    <t>28.03.2023 09:16:53</t>
  </si>
  <si>
    <t>28.03.2023 10:24:08</t>
  </si>
  <si>
    <t>YAĞCILAR KÖK 45-71-M00179_YAĞCILAR M04_72258057</t>
  </si>
  <si>
    <t>28.03.2023 13:33:25</t>
  </si>
  <si>
    <t>28.03.2023 18:14:00</t>
  </si>
  <si>
    <t>CELENGÖZ MAH. TR 45-77-L00221_B_91376321_91376321</t>
  </si>
  <si>
    <t>28.03.2023 07:41:03</t>
  </si>
  <si>
    <t>28.03.2023 09:11:43</t>
  </si>
  <si>
    <t>YENİFOÇA TR-3 35-23-M00003_B_56373627_56373627</t>
  </si>
  <si>
    <t>28.03.2023 20:46:11</t>
  </si>
  <si>
    <t>28.03.2023 21:31:36</t>
  </si>
  <si>
    <t>K-3187 35-01-K03187_913640259_913640259</t>
  </si>
  <si>
    <t>28.03.2023 11:38:16</t>
  </si>
  <si>
    <t>28.03.2023 12:37:12</t>
  </si>
  <si>
    <t>AŞAĞIKIRIKLAR DM 35-16-M00448_TOPÇAM M05_2115969</t>
  </si>
  <si>
    <t>28.03.2023 07:58:42</t>
  </si>
  <si>
    <t>28.03.2023 08:19:01</t>
  </si>
  <si>
    <t>28.03.2023 09:37:49</t>
  </si>
  <si>
    <t>28.03.2023 10:08:33</t>
  </si>
  <si>
    <t>AKPINAR TR-2 45-75-M00080_B_56397906_56397906</t>
  </si>
  <si>
    <t>28.03.2023 17:34:48</t>
  </si>
  <si>
    <t>28.03.2023 21:03:57</t>
  </si>
  <si>
    <t>YAHŞELLİ KÖK 35-28-M00293_HAYKIRAN M01_66582309</t>
  </si>
  <si>
    <t>28.03.2023 09:22:11</t>
  </si>
  <si>
    <t>28.03.2023 10:41:11</t>
  </si>
  <si>
    <t>M-2442 35-07-M02442_35-07-M02442_42988903</t>
  </si>
  <si>
    <t>28.03.2023 16:22:55</t>
  </si>
  <si>
    <t>28.03.2023 17:02:16</t>
  </si>
  <si>
    <t>PAŞAKÖY TR-3 45-80-M00058_C_56387877_56387877</t>
  </si>
  <si>
    <t>28.03.2023 09:34:09</t>
  </si>
  <si>
    <t>28.03.2023 11:31:13</t>
  </si>
  <si>
    <t>ALSANCAK TM 35-01-A00005_YÜZBAŞI ŞERAFETTİN BEY K06_2057077</t>
  </si>
  <si>
    <t>28.03.2023 03:35:00</t>
  </si>
  <si>
    <t>28.03.2023 03:48:37</t>
  </si>
  <si>
    <t>EROĞLU KOPARANLAR MAH.TR-1 45-77-L00214_A_56387133_56387133</t>
  </si>
  <si>
    <t>28.03.2023 08:58:53</t>
  </si>
  <si>
    <t>28.03.2023 10:09:40</t>
  </si>
  <si>
    <t>ALAŞEHİR TR-15 45-73-M00015_A_56404014_56404014</t>
  </si>
  <si>
    <t>28.03.2023 10:06:31</t>
  </si>
  <si>
    <t>28.03.2023 17:07:41</t>
  </si>
  <si>
    <t>IŞIKLAR KÖK 45-73-M00467_CABERFAKILI KÖY MERKEZ M010_83813307</t>
  </si>
  <si>
    <t>28.03.2023 18:18:55</t>
  </si>
  <si>
    <t>28.03.2023 18:45:49</t>
  </si>
  <si>
    <t>28.03.2023 01:29:57</t>
  </si>
  <si>
    <t>28.03.2023 02:18:56</t>
  </si>
  <si>
    <t>SERKELE TR-1 45-72-M00207_DIREK TIPI TRAFO HUCRESI H01_2108091</t>
  </si>
  <si>
    <t>28.03.2023 10:22:57</t>
  </si>
  <si>
    <t>28.03.2023 17:39:25</t>
  </si>
  <si>
    <t>MURADİYE DM-7/1 45-71-M01854_DM-5/7 KÖK M01_2125936</t>
  </si>
  <si>
    <t>28.03.2023 04:44:31</t>
  </si>
  <si>
    <t>28.03.2023 06:20:12</t>
  </si>
  <si>
    <t>L-239 BAYKAL 35-18-L00239_950444551_950444551</t>
  </si>
  <si>
    <t>28.03.2023 15:38:15</t>
  </si>
  <si>
    <t>28.03.2023 19:42:20</t>
  </si>
  <si>
    <t>AKHİSAR İM 45-72-A00001_ZEYTİNLİOVA ÇIKIŞ M06_42545397</t>
  </si>
  <si>
    <t>28.03.2023 10:25:00</t>
  </si>
  <si>
    <t>28.03.2023 10:50:00</t>
  </si>
  <si>
    <t>ALAŞEHİR TR-58 45-73-M00058_A_91094196_91094196</t>
  </si>
  <si>
    <t>28.03.2023 15:10:20</t>
  </si>
  <si>
    <t>28.03.2023 19:06:59</t>
  </si>
  <si>
    <t>CEVİZALAN TR-2 35-15-L01027_A_56361608_56361608</t>
  </si>
  <si>
    <t>28.03.2023 03:42:33</t>
  </si>
  <si>
    <t>28.03.2023 10:02:20</t>
  </si>
  <si>
    <t>28.03.2023 11:13:52</t>
  </si>
  <si>
    <t>28.03.2023 15:22:48</t>
  </si>
  <si>
    <t>K-3407 35-08-K03407_35-08-K03407_42035304</t>
  </si>
  <si>
    <t>28.03.2023 10:26:49</t>
  </si>
  <si>
    <t>28.03.2023 10:52:48</t>
  </si>
  <si>
    <t>DM-3 35-29-M00003_DM-3/2 M04_72188083</t>
  </si>
  <si>
    <t>28.03.2023 13:25:27</t>
  </si>
  <si>
    <t>28.03.2023 13:44:29</t>
  </si>
  <si>
    <t>LEZİTA DM 35-27-M00950_AYDINLAR M09_49855400</t>
  </si>
  <si>
    <t>28.03.2023 22:52:44</t>
  </si>
  <si>
    <t>29.03.2023 00:43:27</t>
  </si>
  <si>
    <t>28.03.2023 12:37:15</t>
  </si>
  <si>
    <t>28.03.2023 14:18:55</t>
  </si>
  <si>
    <t>ÇÖKELEK TR-2 45-78-L00650_C_91014946_91014946</t>
  </si>
  <si>
    <t>28.03.2023 09:52:07</t>
  </si>
  <si>
    <t>28.03.2023 12:11:18</t>
  </si>
  <si>
    <t>HORZUMKESERLER PEYNİR ÇUKURU TR-2 45-73-M01160_B_91457321_91457321</t>
  </si>
  <si>
    <t>28.03.2023 16:07:11</t>
  </si>
  <si>
    <t>28.03.2023 22:24:35</t>
  </si>
  <si>
    <t>CAFERBEY KÖK 45-78-L00231_HASALAN L02_2105184</t>
  </si>
  <si>
    <t>28.03.2023 04:37:41</t>
  </si>
  <si>
    <t>28.03.2023 08:19:28</t>
  </si>
  <si>
    <t>M-2362 35-03-M02362_35-03-M02362_44450352</t>
  </si>
  <si>
    <t>28.03.2023 11:36:00</t>
  </si>
  <si>
    <t>28.03.2023 11:59:04</t>
  </si>
  <si>
    <t>ÇAMBEL KÖYÜ İÇME SUYU 2 TR 35-27-M00466_35-27-M00466_2368875</t>
  </si>
  <si>
    <t>28.03.2023 11:47:31</t>
  </si>
  <si>
    <t>28.03.2023 14:31:35</t>
  </si>
  <si>
    <t>K-47 35-01-K00047_35-01-K00047_41903174</t>
  </si>
  <si>
    <t>28.03.2023 09:39:54</t>
  </si>
  <si>
    <t>28.03.2023 10:34:32</t>
  </si>
  <si>
    <t>KARABURÇ SARIYER TR-12 35-31-L00270_A_91106896_91106896</t>
  </si>
  <si>
    <t>28.03.2023 16:31:02</t>
  </si>
  <si>
    <t>28.03.2023 17:45:42</t>
  </si>
  <si>
    <t>M-275 35-02-M00275_35-02-M00275_2354146</t>
  </si>
  <si>
    <t>28.03.2023 09:59:21</t>
  </si>
  <si>
    <t>28.03.2023 11:06:24</t>
  </si>
  <si>
    <t>KEMALPAŞA TM 35-27-A00002_GÜNDOĞDU M32_2049150</t>
  </si>
  <si>
    <t>28.03.2023 07:46:11</t>
  </si>
  <si>
    <t>28.03.2023 17:34:06</t>
  </si>
  <si>
    <t>28.03.2023 18:21:43</t>
  </si>
  <si>
    <t>28.03.2023 08:09:28</t>
  </si>
  <si>
    <t>28.03.2023 10:43:48</t>
  </si>
  <si>
    <t>TR-40 35-27-M00040_35-27-M00040_2362301</t>
  </si>
  <si>
    <t>28.03.2023 07:38:34</t>
  </si>
  <si>
    <t>28.03.2023 07:54:27</t>
  </si>
  <si>
    <t>TR-136 35-26-M00136_B_91298183_91298183</t>
  </si>
  <si>
    <t>28.03.2023 11:36:47</t>
  </si>
  <si>
    <t>28.03.2023 12:29:26</t>
  </si>
  <si>
    <t>K-3848 35-04-K03848_35-04-K03848_2360392</t>
  </si>
  <si>
    <t>28.03.2023 09:59:12</t>
  </si>
  <si>
    <t>28.03.2023 10:15:02</t>
  </si>
  <si>
    <t>YEŞİLOVA KÖK 45-78-M01393_YEŞİLOVA KÖYİÇİ M01_83810757</t>
  </si>
  <si>
    <t>28.03.2023 21:50:54</t>
  </si>
  <si>
    <t>28.03.2023 22:59:05</t>
  </si>
  <si>
    <t>L-277 35-18-L00277_950450369_950450369</t>
  </si>
  <si>
    <t>28.03.2023 12:58:05</t>
  </si>
  <si>
    <t>28.03.2023 13:49:08</t>
  </si>
  <si>
    <t>28.03.2023 16:24:18</t>
  </si>
  <si>
    <t>28.03.2023 18:25:21</t>
  </si>
  <si>
    <t>M-1443 35-04-M01443_35-04-M01443_2364763</t>
  </si>
  <si>
    <t>28.03.2023 13:41:54</t>
  </si>
  <si>
    <t>28.03.2023 14:20:44</t>
  </si>
  <si>
    <t>MENEMEN İM 35-28-A00001_ASARLIK-2 M09_2307681</t>
  </si>
  <si>
    <t>28.03.2023 16:30:48</t>
  </si>
  <si>
    <t>28.03.2023 16:40:03</t>
  </si>
  <si>
    <t>ÖREN TR-1 KÖK 35-27-L00213_97502881_97502881</t>
  </si>
  <si>
    <t>28.03.2023 07:25:33</t>
  </si>
  <si>
    <t>28.03.2023 09:18:32</t>
  </si>
  <si>
    <t>DOĞANCI TR-12 35-31-L00339_A_91225869_91225869</t>
  </si>
  <si>
    <t>28.03.2023 04:55:23</t>
  </si>
  <si>
    <t>28.03.2023 06:42:56</t>
  </si>
  <si>
    <t>İÇMECE TR-3 35-31-L00433_ H_47752597</t>
  </si>
  <si>
    <t>28.03.2023 16:07:40</t>
  </si>
  <si>
    <t>28.03.2023 21:23:15</t>
  </si>
  <si>
    <t>KÖPRÜBAŞI TR-31 45-86-M00031_C_56405553_56405553</t>
  </si>
  <si>
    <t>28.03.2023 13:30:04</t>
  </si>
  <si>
    <t>28.03.2023 15:13:52</t>
  </si>
  <si>
    <t>K-1353 35-01-K01353_913534501_913534501</t>
  </si>
  <si>
    <t>28.03.2023 13:35:43</t>
  </si>
  <si>
    <t>28.03.2023 14:31:58</t>
  </si>
  <si>
    <t>M-1763 35-02-M01763_M-591 M02_2113004</t>
  </si>
  <si>
    <t>28.03.2023 07:14:04</t>
  </si>
  <si>
    <t>28.03.2023 08:29:38</t>
  </si>
  <si>
    <t>KARABURUN TR-14 35-21-L00003_953363211_953363211</t>
  </si>
  <si>
    <t>28.03.2023 19:03:50</t>
  </si>
  <si>
    <t>28.03.2023 23:08:18</t>
  </si>
  <si>
    <t>28.03.2023 08:15:13</t>
  </si>
  <si>
    <t>28.03.2023 09:31:55</t>
  </si>
  <si>
    <t>POYRAZDAMLARI TR-11 45-78-M00576_HatBaşıAyırıcı_53139443 M05_53139443</t>
  </si>
  <si>
    <t>28.03.2023 09:45:01</t>
  </si>
  <si>
    <t>28.03.2023 13:41:19</t>
  </si>
  <si>
    <t>K-1410 35-07-K01410_99420935_99420935</t>
  </si>
  <si>
    <t>28.03.2023 17:39:09</t>
  </si>
  <si>
    <t>28.03.2023 19:21:50</t>
  </si>
  <si>
    <t>TOPUZ DAMLARI TR-1 45-77-M00114_A_56405280_56405280</t>
  </si>
  <si>
    <t>28.03.2023 09:13:53</t>
  </si>
  <si>
    <t>28.03.2023 15:00:47</t>
  </si>
  <si>
    <t>BENLİELİ İSABEYLİ TR-1 45-75-M00160_B_56389873_56389873</t>
  </si>
  <si>
    <t>28.03.2023 09:16:49</t>
  </si>
  <si>
    <t>28.03.2023 11:02:08</t>
  </si>
  <si>
    <t>KEMALİYE DM (TR-1) 45-73-M00150_JANDARMA M06_66715934</t>
  </si>
  <si>
    <t>28.03.2023 14:14:21</t>
  </si>
  <si>
    <t>28.03.2023 17:46:58</t>
  </si>
  <si>
    <t>KULA İM 45-77-A00001_BAŞI BÜYÜK L14_2049995</t>
  </si>
  <si>
    <t>28.03.2023 11:04:45</t>
  </si>
  <si>
    <t>28.03.2023 11:17:01</t>
  </si>
  <si>
    <t>ULUKENT DM-4/13 35-28-M00031_35-28-M00031_66485447</t>
  </si>
  <si>
    <t>28.03.2023 12:18:46</t>
  </si>
  <si>
    <t>28.03.2023 12:41:29</t>
  </si>
  <si>
    <t>28.03.2023 02:36:47</t>
  </si>
  <si>
    <t>28.03.2023 03:01:44</t>
  </si>
  <si>
    <t>YÜKSEKKÖY TR-1 35-17-M00184_35-17-M00184_2375391</t>
  </si>
  <si>
    <t>28.03.2023 08:08:51</t>
  </si>
  <si>
    <t>28.03.2023 09:22:18</t>
  </si>
  <si>
    <t>MEMİŞ GÖKÇE VE ARK. T-SULAMA GRB. 35-13-L00104_35-13-L00104_2372706</t>
  </si>
  <si>
    <t>28.03.2023 10:09:28</t>
  </si>
  <si>
    <t>28.03.2023 14:15:29</t>
  </si>
  <si>
    <t>YUKARI BOZKIR TR-1 45-83-L00257_45-83-L00257_2362640</t>
  </si>
  <si>
    <t>28.03.2023 08:32:51</t>
  </si>
  <si>
    <t>28.03.2023 10:03:23</t>
  </si>
  <si>
    <t>28.03.2023 18:12:31</t>
  </si>
  <si>
    <t>28.03.2023 22:21:21</t>
  </si>
  <si>
    <t>ULACIK TR-2 45-74-M00307__72372894_72372894</t>
  </si>
  <si>
    <t>28.03.2023 15:17:47</t>
  </si>
  <si>
    <t>28.03.2023 17:31:48</t>
  </si>
  <si>
    <t>28.03.2023 04:18:35</t>
  </si>
  <si>
    <t>28.03.2023 04:24:49</t>
  </si>
  <si>
    <t>ÇAPAKLI KÖK 45-78-M01161_HatBaşıAyırıcı_53138944 M07_53138944</t>
  </si>
  <si>
    <t>28.03.2023 08:37:17</t>
  </si>
  <si>
    <t>28.03.2023 14:41:36</t>
  </si>
  <si>
    <t>AVŞAR İM 45-83-A00002_TR-A M03_81661195</t>
  </si>
  <si>
    <t>28.03.2023 05:23:57</t>
  </si>
  <si>
    <t>28.03.2023 07:17:19</t>
  </si>
  <si>
    <t>GÖKKAYA TR-1 45-84-L00018_45-84-L00018_2372644</t>
  </si>
  <si>
    <t>28.03.2023 09:55:30</t>
  </si>
  <si>
    <t>28.03.2023 13:00:47</t>
  </si>
  <si>
    <t>ÇALTIDERE KÖK 35-17-M00231_ÖLÇÜ M02_66291233</t>
  </si>
  <si>
    <t>28.03.2023 02:06:35</t>
  </si>
  <si>
    <t>28.03.2023 02:26:52</t>
  </si>
  <si>
    <t>ASMACIK TR-1 45-71-M01697_B_91097574_91097574</t>
  </si>
  <si>
    <t>28.03.2023 13:49:40</t>
  </si>
  <si>
    <t>28.03.2023 15:41:37</t>
  </si>
  <si>
    <t>M-208(DM-2/21) 35-09-M00208_99332461_99332461</t>
  </si>
  <si>
    <t>28.03.2023 07:56:19</t>
  </si>
  <si>
    <t>28.03.2023 09:25:19</t>
  </si>
  <si>
    <t>BOZKÖY TR-1 35-16-M00051_A_56395759_56395759</t>
  </si>
  <si>
    <t>28.03.2023 09:02:47</t>
  </si>
  <si>
    <t>28.03.2023 17:53:18</t>
  </si>
  <si>
    <t>ALABAŞ TR-6 35-15-L00511_D_56373034_56373034</t>
  </si>
  <si>
    <t>28.03.2023 12:48:04</t>
  </si>
  <si>
    <t>28.03.2023 16:00:33</t>
  </si>
  <si>
    <t>K-817 35-04-K00817_35-04-K00817_2355378</t>
  </si>
  <si>
    <t>28.03.2023 09:30:18</t>
  </si>
  <si>
    <t>28.03.2023 09:42:13</t>
  </si>
  <si>
    <t>28.03.2023 14:03:35</t>
  </si>
  <si>
    <t>28.03.2023 14:43:16</t>
  </si>
  <si>
    <t>MURADİYE DM-5/05 45-71-M00235_DM-7/1 M01_72097000</t>
  </si>
  <si>
    <t>28.03.2023 06:30:46</t>
  </si>
  <si>
    <t>28.03.2023 08:43:22</t>
  </si>
  <si>
    <t>28.03.2023 12:57:55</t>
  </si>
  <si>
    <t>28.03.2023 13:30:52</t>
  </si>
  <si>
    <t>MANİSA TM-1 45-71-A00001_DM-8 M21_2309130</t>
  </si>
  <si>
    <t>28.03.2023 15:17:12</t>
  </si>
  <si>
    <t>28.03.2023 15:53:15</t>
  </si>
  <si>
    <t>DOĞANCI TR-12 35-31-L00339_35-31-L00339_2365268</t>
  </si>
  <si>
    <t>28.03.2023 11:51:06</t>
  </si>
  <si>
    <t>28.03.2023 15:02:42</t>
  </si>
  <si>
    <t>İBRAHİM VİDİNLİ SULAMA GRUBU TR 35-27-M00218_35-27-M00218_2368161</t>
  </si>
  <si>
    <t>28.03.2023 09:36:56</t>
  </si>
  <si>
    <t>28.03.2023 16:03:17</t>
  </si>
  <si>
    <t>ÇAYAĞZI KÖK 35-31-L00259_KARABURÇ L06_2113767</t>
  </si>
  <si>
    <t>28.03.2023 17:36:51</t>
  </si>
  <si>
    <t>28.03.2023 18:36:07</t>
  </si>
  <si>
    <t>KÜREKÇİ KARADİKEN TR-1 45-75-M00100_A_56391374_56391374</t>
  </si>
  <si>
    <t>28.03.2023 14:52:52</t>
  </si>
  <si>
    <t>28.03.2023 18:18:25</t>
  </si>
  <si>
    <t>ARMUTLU TR-4 35-27-L00004_98994471_98994471</t>
  </si>
  <si>
    <t>28.03.2023 12:29:10</t>
  </si>
  <si>
    <t>28.03.2023 14:12:27</t>
  </si>
  <si>
    <t>BALIKLIOVA DM 35-19-L00270_MORDOĞAN YUVAKENT L06_2068681</t>
  </si>
  <si>
    <t>28.03.2023 01:30:44</t>
  </si>
  <si>
    <t>28.03.2023 01:42:40</t>
  </si>
  <si>
    <t>28.03.2023 09:19:31</t>
  </si>
  <si>
    <t>28.03.2023 10:06:29</t>
  </si>
  <si>
    <t>KARAKUYU-7 35-26-M00446_35-26-M00446_2364461</t>
  </si>
  <si>
    <t>28.03.2023 14:54:41</t>
  </si>
  <si>
    <t>28.03.2023 16:00:28</t>
  </si>
  <si>
    <t>UĞURLU KÖK 45-86-M00045_ALANYOLU KIRANŞEYH M04_72226053</t>
  </si>
  <si>
    <t>28.03.2023 00:54:28</t>
  </si>
  <si>
    <t>28.03.2023 01:44:29</t>
  </si>
  <si>
    <t>EMİRALEM TR-1 35-28-M00227_B_91425419_91425419</t>
  </si>
  <si>
    <t>28.03.2023 02:17:30</t>
  </si>
  <si>
    <t>28.03.2023 03:01:57</t>
  </si>
  <si>
    <t>L-376 PAZARYERİ 35-18-L00376_B b1_5946094</t>
  </si>
  <si>
    <t>28.03.2023 17:04:29</t>
  </si>
  <si>
    <t>28.03.2023 21:46:07</t>
  </si>
  <si>
    <t>KIRKAĞAÇ TR-1/7 45-76-M00028_955247409_955247409</t>
  </si>
  <si>
    <t>28.03.2023 12:43:27</t>
  </si>
  <si>
    <t>28.03.2023 17:09:23</t>
  </si>
  <si>
    <t>28.03.2023 09:43:40</t>
  </si>
  <si>
    <t>28.03.2023 08:31:16</t>
  </si>
  <si>
    <t>28.03.2023 09:27:35</t>
  </si>
  <si>
    <t>TR-36 35-15-M00036_950365788_950365788</t>
  </si>
  <si>
    <t>28.03.2023 20:13:35</t>
  </si>
  <si>
    <t>29.03.2023 00:45:33</t>
  </si>
  <si>
    <t>28.03.2023 09:00:08</t>
  </si>
  <si>
    <t>28.03.2023 12:15:30</t>
  </si>
  <si>
    <t>M-347 35-09-M00347_D_60982977_60982977</t>
  </si>
  <si>
    <t>28.03.2023 00:35:02</t>
  </si>
  <si>
    <t>28.03.2023 02:32:54</t>
  </si>
  <si>
    <t>GÜNEŞLİ KÖK 45-75-M00056_HatBaşıAyırıcı_53135471 M01_53135471</t>
  </si>
  <si>
    <t>28.03.2023 12:07:16</t>
  </si>
  <si>
    <t>28.03.2023 16:01:11</t>
  </si>
  <si>
    <t>EMLAKDERE TR-3 45-71-M02445_A_82246790_82246790</t>
  </si>
  <si>
    <t>28.03.2023 07:12:06</t>
  </si>
  <si>
    <t>28.03.2023 12:02:27</t>
  </si>
  <si>
    <t>28.03.2023 16:47:14</t>
  </si>
  <si>
    <t>28.03.2023 18:25:42</t>
  </si>
  <si>
    <t>SAİPALTI TR-1 35-21-L00101_E_56373652_56373652</t>
  </si>
  <si>
    <t>28.03.2023 01:34:03</t>
  </si>
  <si>
    <t>28.03.2023 06:41:00</t>
  </si>
  <si>
    <t>SELENDİ DM 45-81-M00001_ESKİ SELENDİ M16_2321602</t>
  </si>
  <si>
    <t>28.03.2023 10:06:21</t>
  </si>
  <si>
    <t>28.03.2023 10:42:12</t>
  </si>
  <si>
    <t>28.03.2023 17:35:29</t>
  </si>
  <si>
    <t>28.03.2023 12:55:00</t>
  </si>
  <si>
    <t>28.03.2023 18:55:00</t>
  </si>
  <si>
    <t>MAHMUTLAR KÖK 45-74-M00354_DEMİRKÖPRÜ M08_79385783</t>
  </si>
  <si>
    <t>28.03.2023 19:00:50</t>
  </si>
  <si>
    <t>28.03.2023 19:40:08</t>
  </si>
  <si>
    <t>TR-131 35-15-M00131_A a1b_48912952</t>
  </si>
  <si>
    <t>28.03.2023 15:59:42</t>
  </si>
  <si>
    <t>28.03.2023 19:02:59</t>
  </si>
  <si>
    <t>ÇÖKELEK TR-1 45-78-L00649_45-78-L00649_2351077</t>
  </si>
  <si>
    <t>28.03.2023 23:22:50</t>
  </si>
  <si>
    <t>28.03.2023 23:39:25</t>
  </si>
  <si>
    <t>M-1335 KAYADİBİ KÖK 35-02-M01335_M-676 GİRİŞ M04_2118175</t>
  </si>
  <si>
    <t>28.03.2023 17:45:59</t>
  </si>
  <si>
    <t>28.03.2023 17:49:56</t>
  </si>
  <si>
    <t>SAĞANCI İM 35-16-A00003_HatBaşıAyırıcı_53139271 L03_53139271</t>
  </si>
  <si>
    <t>28.03.2023 15:45:25</t>
  </si>
  <si>
    <t>28.03.2023 21:45:15</t>
  </si>
  <si>
    <t>BAKIR KÖK 45-76-M00047_BAKIR KASABA M07_72212586</t>
  </si>
  <si>
    <t>28.03.2023 11:08:35</t>
  </si>
  <si>
    <t>28.03.2023 11:21:17</t>
  </si>
  <si>
    <t>28.03.2023 11:36:22</t>
  </si>
  <si>
    <t>28.03.2023 12:41:56</t>
  </si>
  <si>
    <t>28.03.2023 08:46:32</t>
  </si>
  <si>
    <t>28.03.2023 09:08:24</t>
  </si>
  <si>
    <t>28.03.2023 10:25:07</t>
  </si>
  <si>
    <t>28.03.2023 11:12:15</t>
  </si>
  <si>
    <t>BERGAMA TM 35-16-A00004_HatBaşıAyırıcı_53140638 M08_53140638</t>
  </si>
  <si>
    <t>28.03.2023 06:58:56</t>
  </si>
  <si>
    <t>28.03.2023 09:08:13</t>
  </si>
  <si>
    <t>M-1335 KAYADİBİ KÖK 35-02-M01335_M-1157 KARAÇAM M05_2319919</t>
  </si>
  <si>
    <t>28.03.2023 08:28:32</t>
  </si>
  <si>
    <t>28.03.2023 11:15:31</t>
  </si>
  <si>
    <t>28.03.2023 19:27:24</t>
  </si>
  <si>
    <t>28.03.2023 19:32:19</t>
  </si>
  <si>
    <t>IŞIKLAR KÖK 45-73-M00467_HatBaşıAyırıcı_53135042 M010_53135042</t>
  </si>
  <si>
    <t>28.03.2023 09:07:54</t>
  </si>
  <si>
    <t>28.03.2023 18:44:37</t>
  </si>
  <si>
    <t>ASARLIK TR-6 35-28-M00177_A_91324737_91324737</t>
  </si>
  <si>
    <t>28.03.2023 10:48:42</t>
  </si>
  <si>
    <t>28.03.2023 17:09:33</t>
  </si>
  <si>
    <t>GERENKÖY KÖK 35-23-M00156_GERENKÖY İZSU SU POMPALARI M05_72155608</t>
  </si>
  <si>
    <t>28.03.2023 10:54:09</t>
  </si>
  <si>
    <t>28.03.2023 13:54:32</t>
  </si>
  <si>
    <t>28.03.2023 08:36:18</t>
  </si>
  <si>
    <t>28.03.2023 10:39:54</t>
  </si>
  <si>
    <t>GÖRDES TR-36 45-75-M00036_945604386_945604386</t>
  </si>
  <si>
    <t>28.03.2023 22:17:32</t>
  </si>
  <si>
    <t>29.03.2023 04:30:00</t>
  </si>
  <si>
    <t>28.03.2023 12:54:26</t>
  </si>
  <si>
    <t>28.03.2023 13:16:00</t>
  </si>
  <si>
    <t>KASAR KÖYÜ TR-1 45-86-M00098_45-86-M00098_2358775</t>
  </si>
  <si>
    <t>28.03.2023 09:58:07</t>
  </si>
  <si>
    <t>28.03.2023 11:06:07</t>
  </si>
  <si>
    <t>M-640 35-28-M00799_ULUKENT DM-6/7 KÖK M01_49882028</t>
  </si>
  <si>
    <t>28.03.2023 11:06:58</t>
  </si>
  <si>
    <t>28.03.2023 11:50:50</t>
  </si>
  <si>
    <t>PAYAMLI M-22 35-25-M00192_956661717_956661717</t>
  </si>
  <si>
    <t>28.03.2023 22:04:37</t>
  </si>
  <si>
    <t>28.03.2023 23:03:42</t>
  </si>
  <si>
    <t>TR-23 35-17-M00023_D dm313/d1_5814813</t>
  </si>
  <si>
    <t>28.03.2023 17:48:57</t>
  </si>
  <si>
    <t>28.03.2023 19:06:26</t>
  </si>
  <si>
    <t>EĞRİDERE KOKARCA TR-6 35-32-L00082_A_56392068_56392068</t>
  </si>
  <si>
    <t>28.03.2023 09:51:08</t>
  </si>
  <si>
    <t>28.03.2023 10:36:26</t>
  </si>
  <si>
    <t>28.03.2023 08:19:43</t>
  </si>
  <si>
    <t>28.03.2023 10:27:15</t>
  </si>
  <si>
    <t>KAPANCI KÖK 45-78-L00229_HatBaşıAyırıcı_53140495 L02_53140495</t>
  </si>
  <si>
    <t>28.03.2023 10:05:27</t>
  </si>
  <si>
    <t>28.03.2023 12:38:47</t>
  </si>
  <si>
    <t>28.03.2023 11:55:26</t>
  </si>
  <si>
    <t>28.03.2023 15:59:39</t>
  </si>
  <si>
    <t>DM-2/8 BAŞKENT TR 35-18-L00588_960797798_960797798</t>
  </si>
  <si>
    <t>28.03.2023 14:46:17</t>
  </si>
  <si>
    <t>28.03.2023 15:29:50</t>
  </si>
  <si>
    <t>DELEMENLER KÖK 45-73-M00490_HACIALİLER M03_2317059</t>
  </si>
  <si>
    <t>28.03.2023 10:23:38</t>
  </si>
  <si>
    <t>28.03.2023 12:01:54</t>
  </si>
  <si>
    <t>28.03.2023 07:28:16</t>
  </si>
  <si>
    <t>28.03.2023 09:52:01</t>
  </si>
  <si>
    <t>28.03.2023 14:28:43</t>
  </si>
  <si>
    <t>28.03.2023 14:39:01</t>
  </si>
  <si>
    <t>GÖKEYÜP SARISU TR-3 45-78-M00803_45-78-M00803_2375486</t>
  </si>
  <si>
    <t>28.03.2023 08:39:44</t>
  </si>
  <si>
    <t>28.03.2023 11:57:20</t>
  </si>
  <si>
    <t>28.03.2023 09:26:12</t>
  </si>
  <si>
    <t>28.03.2023 10:51:41</t>
  </si>
  <si>
    <t>HARMANDALI KÖK 45-71-M00061_NURİ SORMAN M11_72231106</t>
  </si>
  <si>
    <t>28.03.2023 12:52:58</t>
  </si>
  <si>
    <t>28.03.2023 14:48:46</t>
  </si>
  <si>
    <t>M-1053 35-02-M01053_35-02-M01053_2371102</t>
  </si>
  <si>
    <t>28.03.2023 09:21:33</t>
  </si>
  <si>
    <t>28.03.2023 09:38:47</t>
  </si>
  <si>
    <t>TR-9 45-77-L00009_B_56395785_56395785</t>
  </si>
  <si>
    <t>28.03.2023 11:46:00</t>
  </si>
  <si>
    <t>28.03.2023 13:20:42</t>
  </si>
  <si>
    <t>POYRAZ KÖK 45-78-M00651_HACIHIDIR M02_2307303</t>
  </si>
  <si>
    <t>28.03.2023 04:25:09</t>
  </si>
  <si>
    <t>28.03.2023 06:31:51</t>
  </si>
  <si>
    <t>28.03.2023 05:42:29</t>
  </si>
  <si>
    <t>28.03.2023 06:26:33</t>
  </si>
  <si>
    <t>28.03.2023 11:13:26</t>
  </si>
  <si>
    <t>28.03.2023 12:02:33</t>
  </si>
  <si>
    <t>L-379 35-18-L00379_6271079 c1_5952181</t>
  </si>
  <si>
    <t>28.03.2023 16:24:07</t>
  </si>
  <si>
    <t>28.03.2023 18:47:17</t>
  </si>
  <si>
    <t>TR-73 35-16-L00073_TR-76 L02_71993443</t>
  </si>
  <si>
    <t>28.03.2023 04:28:57</t>
  </si>
  <si>
    <t>28.03.2023 05:27:31</t>
  </si>
  <si>
    <t>TR-63 GERENLİKUYU MEVKİİ 35-15-L00063_A_56370678_56370678</t>
  </si>
  <si>
    <t>28.03.2023 09:31:56</t>
  </si>
  <si>
    <t>28.03.2023 13:57:21</t>
  </si>
  <si>
    <t>AYDOĞDU TR-2 35-31-L00086_47966780_56380602_56380602</t>
  </si>
  <si>
    <t>28.03.2023 16:28:44</t>
  </si>
  <si>
    <t>28.03.2023 19:37:40</t>
  </si>
  <si>
    <t>L-266 35-18-L00266_A_56369139_56369139</t>
  </si>
  <si>
    <t>28.03.2023 10:51:37</t>
  </si>
  <si>
    <t>28.03.2023 11:24:16</t>
  </si>
  <si>
    <t>BEREKETLİ TR-2 YEĞENLER 45-79-M00322_C_56386812_56386812</t>
  </si>
  <si>
    <t>28.03.2023 19:29:47</t>
  </si>
  <si>
    <t>28.03.2023 22:44:37</t>
  </si>
  <si>
    <t>CABBAR FAKILI TR-3 45-73-M00631_C_65510716_65510716</t>
  </si>
  <si>
    <t>28.03.2023 19:02:57</t>
  </si>
  <si>
    <t>28.03.2023 10:09:50</t>
  </si>
  <si>
    <t>K-1188 35-01-K01188_911741552_911741552</t>
  </si>
  <si>
    <t>28.03.2023 08:57:17</t>
  </si>
  <si>
    <t>28.03.2023 12:47:08</t>
  </si>
  <si>
    <t>M-1571 35-01-M01571_35-01-M01571_65814943</t>
  </si>
  <si>
    <t>28.03.2023 13:37:36</t>
  </si>
  <si>
    <t>28.03.2023 14:44:11</t>
  </si>
  <si>
    <t>K-3229 35-04-K03229_35-04-K03229_2355593</t>
  </si>
  <si>
    <t>28.03.2023 11:48:01</t>
  </si>
  <si>
    <t>K-4130 35-04-K04130_DIREK TIPI TRAFO HUCRESI H01_2065188</t>
  </si>
  <si>
    <t>28.03.2023 17:21:54</t>
  </si>
  <si>
    <t>UĞURLU KÖK 45-86-M00045_GÜNDOĞDU UĞURLU M02_72226051</t>
  </si>
  <si>
    <t>28.03.2023 03:34:37</t>
  </si>
  <si>
    <t>28.03.2023 04:09:22</t>
  </si>
  <si>
    <t>ARSLANLAR TM 35-26-A00004_ÇIRPI-1 M04_2305249</t>
  </si>
  <si>
    <t>28.03.2023 02:50:31</t>
  </si>
  <si>
    <t>28.03.2023 03:05:08</t>
  </si>
  <si>
    <t>28.03.2023 12:23:45</t>
  </si>
  <si>
    <t>28.03.2023 12:30:57</t>
  </si>
  <si>
    <t>UMURCALI TR 4 35-31-L00108_C_91185570_91185570</t>
  </si>
  <si>
    <t>28.03.2023 09:26:49</t>
  </si>
  <si>
    <t>28.03.2023 13:29:19</t>
  </si>
  <si>
    <t>28.03.2023 10:32:01</t>
  </si>
  <si>
    <t>28.03.2023 18:44:44</t>
  </si>
  <si>
    <t>EVRENLİ KÖK 45-73-M00139_EVRENLİ OSMANİYE KOZLUCA M03_2055361</t>
  </si>
  <si>
    <t>28.03.2023 08:47:26</t>
  </si>
  <si>
    <t>28.03.2023 14:55:17</t>
  </si>
  <si>
    <t>KAYACIK TR-1 45-75-M00209_945617106_945617106</t>
  </si>
  <si>
    <t>28.03.2023 18:10:32</t>
  </si>
  <si>
    <t>28.03.2023 19:12:00</t>
  </si>
  <si>
    <t>KOYUNDERE DM 35-28-M00165_KOYUNDERE TR-5 M04_66524414</t>
  </si>
  <si>
    <t>28.03.2023 17:37:36</t>
  </si>
  <si>
    <t>28.03.2023 18:02:51</t>
  </si>
  <si>
    <t>KARAYAKUP TR-1 45-75-M00273_A_56389891_56389891</t>
  </si>
  <si>
    <t>28.03.2023 18:37:19</t>
  </si>
  <si>
    <t>28.03.2023 23:03:36</t>
  </si>
  <si>
    <t>M-3199 (YATIRIM REZERVE) 35-01-M03199_D_56394168_56394168</t>
  </si>
  <si>
    <t>28.03.2023 15:42:29</t>
  </si>
  <si>
    <t>28.03.2023 17:02:07</t>
  </si>
  <si>
    <t>28.03.2023 08:56:50</t>
  </si>
  <si>
    <t>28.03.2023 15:09:26</t>
  </si>
  <si>
    <t>YAĞMURLAR TR-1 45-78-M00753_A_56400648_56400648</t>
  </si>
  <si>
    <t>28.03.2023 10:03:37</t>
  </si>
  <si>
    <t>28.03.2023 17:36:12</t>
  </si>
  <si>
    <t>ARPADERE TR-4 35-24-M00257_C_72334057_72334057</t>
  </si>
  <si>
    <t>28.03.2023 16:13:34</t>
  </si>
  <si>
    <t>28.03.2023 18:11:05</t>
  </si>
  <si>
    <t>KULAKSIZLAR KÖK 45-72-L00839_AKÇEŞME L03_66574895</t>
  </si>
  <si>
    <t>28.03.2023 17:07:46</t>
  </si>
  <si>
    <t>28.03.2023 18:12:56</t>
  </si>
  <si>
    <t>SARAYCIK MAH. TR-1 45-86-M00257_B_56400427_56400427</t>
  </si>
  <si>
    <t>28.03.2023 08:33:58</t>
  </si>
  <si>
    <t>28.03.2023 13:58:17</t>
  </si>
  <si>
    <t>ÇAPAKLI KÖK 45-78-M01161_HatBaşıAyırıcı_53139969 M05_53139969</t>
  </si>
  <si>
    <t>28.03.2023 09:30:29</t>
  </si>
  <si>
    <t>28.03.2023 17:52:30</t>
  </si>
  <si>
    <t>28.03.2023 10:56:22</t>
  </si>
  <si>
    <t>28.03.2023 17:17:15</t>
  </si>
  <si>
    <t>DELEMENLER BAHÇEARASI TR-1 45-73-M00670_A_56390297_56390297</t>
  </si>
  <si>
    <t>28.03.2023 12:48:55</t>
  </si>
  <si>
    <t>28.03.2023 17:03:44</t>
  </si>
  <si>
    <t>CENKYERİ TR-1 45-82-M00131_HatBaşıAyırıcı_53135579 M04_53135579</t>
  </si>
  <si>
    <t>28.03.2023 12:05:43</t>
  </si>
  <si>
    <t>28.03.2023 13:26:05</t>
  </si>
  <si>
    <t>M-1815 KISIK DM-2 35-22-M00096_METAL İŞLERİ TR-1 M11_72100663</t>
  </si>
  <si>
    <t>28.03.2023 11:55:15</t>
  </si>
  <si>
    <t>28.03.2023 12:02:09</t>
  </si>
  <si>
    <t>BAHADIR TR-5 45-73-M01210_945653669_945653669</t>
  </si>
  <si>
    <t>28.03.2023 16:41:14</t>
  </si>
  <si>
    <t>28.03.2023 18:02:23</t>
  </si>
  <si>
    <t>28.03.2023 11:24:55</t>
  </si>
  <si>
    <t>28.03.2023 11:58:57</t>
  </si>
  <si>
    <t>28.03.2023 16:14:43</t>
  </si>
  <si>
    <t>28.03.2023 18:53:37</t>
  </si>
  <si>
    <t>ÇARIKBALLI KÖSELER TR 45-77-L00187_45-77-L00187_2374988</t>
  </si>
  <si>
    <t>28.03.2023 06:30:00</t>
  </si>
  <si>
    <t>28.03.2023 07:55:19</t>
  </si>
  <si>
    <t>28.03.2023 07:18:19</t>
  </si>
  <si>
    <t>28.03.2023 09:14:14</t>
  </si>
  <si>
    <t>KİRAZ İM 35-31-A00001_ATERMİT M09_2331661</t>
  </si>
  <si>
    <t>28.03.2023 05:01:42</t>
  </si>
  <si>
    <t>28.03.2023 05:19:59</t>
  </si>
  <si>
    <t>HAYKIRAN TR-1 35-28-M00200_B_91439235_91439235</t>
  </si>
  <si>
    <t>28.03.2023 13:29:40</t>
  </si>
  <si>
    <t>28.03.2023 18:49:04</t>
  </si>
  <si>
    <t>SİNANCILAR KÖYÜ TR-2 35-27-L00260_B_56378719_56378719</t>
  </si>
  <si>
    <t>28.03.2023 08:19:09</t>
  </si>
  <si>
    <t>28.03.2023 10:15:37</t>
  </si>
  <si>
    <t>TR-33 35-19-M00033_956668441_956668441</t>
  </si>
  <si>
    <t>28.03.2023 17:35:06</t>
  </si>
  <si>
    <t>28.03.2023 20:59:56</t>
  </si>
  <si>
    <t>TR-316 35-14-L00316_35-14-L00316_77737932</t>
  </si>
  <si>
    <t>28.03.2023 12:04:11</t>
  </si>
  <si>
    <t>28.03.2023 14:31:07</t>
  </si>
  <si>
    <t>KUŞLUK TR-1 45-75-M00181_C_56384628_56384628</t>
  </si>
  <si>
    <t>28.03.2023 13:01:16</t>
  </si>
  <si>
    <t>28.03.2023 16:44:35</t>
  </si>
  <si>
    <t>OVACIK TR-3 35-31-L00152_47822540_56353017_56353017</t>
  </si>
  <si>
    <t>28.03.2023 09:09:50</t>
  </si>
  <si>
    <t>28.03.2023 14:13:12</t>
  </si>
  <si>
    <t>KAPANCI TR-3 45-78-L00382_B_91018210_91018210</t>
  </si>
  <si>
    <t>28.03.2023 08:42:13</t>
  </si>
  <si>
    <t>28.03.2023 16:51:35</t>
  </si>
  <si>
    <t>GÖLMARMARA TR-28 45-85-L00028_DIREK TIPI TRAFO HUCRESI H01_2086025</t>
  </si>
  <si>
    <t>28.03.2023 14:17:11</t>
  </si>
  <si>
    <t>28.03.2023 17:33:01</t>
  </si>
  <si>
    <t>K-3643 35-08-K03643_99199917_99199917</t>
  </si>
  <si>
    <t>28.03.2023 19:17:36</t>
  </si>
  <si>
    <t>28.03.2023 20:45:16</t>
  </si>
  <si>
    <t>K-1302 35-08-K01302_TRAFO K07_42456690</t>
  </si>
  <si>
    <t>28.03.2023 22:58:19</t>
  </si>
  <si>
    <t>29.03.2023 00:17:07</t>
  </si>
  <si>
    <t>KÜÇÜKKALE YEŞİLKENT TR-2 35-29-L00268_35-29-L00268_2368270</t>
  </si>
  <si>
    <t>28.03.2023 10:48:38</t>
  </si>
  <si>
    <t>28.03.2023 13:15:25</t>
  </si>
  <si>
    <t>BÜYÜKKEMERDERE KABAKLI TR-1 35-29-L00301_35-29-L00301_72127449</t>
  </si>
  <si>
    <t>28.03.2023 12:34:21</t>
  </si>
  <si>
    <t>28.03.2023 14:58:00</t>
  </si>
  <si>
    <t>K-3174 35-01-K03174_K-511 K01_77814453</t>
  </si>
  <si>
    <t>28.03.2023 00:58:27</t>
  </si>
  <si>
    <t>28.03.2023 03:00:19</t>
  </si>
  <si>
    <t>KAYAKÖY MALAŞ TR-11 35-15-L00494_35-15-L00494_2365937</t>
  </si>
  <si>
    <t>28.03.2023 08:57:07</t>
  </si>
  <si>
    <t>28.03.2023 10:28:29</t>
  </si>
  <si>
    <t>MAVİKÖŞE TR-3 35-17-M00227_9743989_56356909_56356909</t>
  </si>
  <si>
    <t>28.03.2023 10:21:37</t>
  </si>
  <si>
    <t>28.03.2023 11:04:02</t>
  </si>
  <si>
    <t>EĞERCİ TR-4 35-26-L00428_A_56358432_56358432</t>
  </si>
  <si>
    <t>28.03.2023 19:15:13</t>
  </si>
  <si>
    <t>28.03.2023 20:43:20</t>
  </si>
  <si>
    <t>KARABURUN GIS TM 35-19-A00008_KARAREİS M05_2317316</t>
  </si>
  <si>
    <t>28.03.2023 10:26:30</t>
  </si>
  <si>
    <t>28.03.2023 11:30:57</t>
  </si>
  <si>
    <t>SOĞUKYURT (OKULYANI) TR-1 45-73-M00207_45-73-M00207_2352507</t>
  </si>
  <si>
    <t>28.03.2023 07:56:21</t>
  </si>
  <si>
    <t>28.03.2023 09:40:31</t>
  </si>
  <si>
    <t>K-4032 35-01-K04032_35-01-K04032_2372568</t>
  </si>
  <si>
    <t>28.03.2023 11:57:10</t>
  </si>
  <si>
    <t>28.03.2023 12:42:53</t>
  </si>
  <si>
    <t>K-2530 35-02-K02530_A_56372717_56372717</t>
  </si>
  <si>
    <t>28.03.2023 09:08:14</t>
  </si>
  <si>
    <t>28.03.2023 14:39:33</t>
  </si>
  <si>
    <t>28.03.2023 22:04:44</t>
  </si>
  <si>
    <t>28.03.2023 23:47:22</t>
  </si>
  <si>
    <t>28.03.2023 09:35:18</t>
  </si>
  <si>
    <t>28.03.2023 15:58:56</t>
  </si>
  <si>
    <t>L-240 PTT TRAFO 35-18-L00240_950440495_950440495</t>
  </si>
  <si>
    <t>28.03.2023 17:12:59</t>
  </si>
  <si>
    <t>28.03.2023 20:36:37</t>
  </si>
  <si>
    <t>L-121 35-18-L00121_9031340_56393495_56393495</t>
  </si>
  <si>
    <t>29.03.2023 16:46:26</t>
  </si>
  <si>
    <t>29.03.2023 20:56:16</t>
  </si>
  <si>
    <t>DM-16/16-A 45-71-M00427_953244734_953244734</t>
  </si>
  <si>
    <t>29.03.2023 02:42:59</t>
  </si>
  <si>
    <t>29.03.2023 03:19:12</t>
  </si>
  <si>
    <t>29.03.2023 00:59:26</t>
  </si>
  <si>
    <t>29.03.2023 02:24:36</t>
  </si>
  <si>
    <t>BALABANLI TR-3 35-15-L00969_A_91068866_91068866</t>
  </si>
  <si>
    <t>29.03.2023 05:31:39</t>
  </si>
  <si>
    <t>29.03.2023 08:26:58</t>
  </si>
  <si>
    <t>KESİKKÖY DM 35-28-M00309_BURUNCUK M08_2052400</t>
  </si>
  <si>
    <t>29.03.2023 07:49:56</t>
  </si>
  <si>
    <t>29.03.2023 08:35:23</t>
  </si>
  <si>
    <t>DOĞANBEY KÖK 35-14-M00100_BANKSİS M03_80639821</t>
  </si>
  <si>
    <t>29.03.2023 04:21:27</t>
  </si>
  <si>
    <t>29.03.2023 05:07:10</t>
  </si>
  <si>
    <t>AHATLAR TR-1 45-74-M00238_A_56352298_56352298</t>
  </si>
  <si>
    <t>29.03.2023 08:24:03</t>
  </si>
  <si>
    <t>29.03.2023 11:56:21</t>
  </si>
  <si>
    <t>29.03.2023 08:53:36</t>
  </si>
  <si>
    <t>29.03.2023 11:43:31</t>
  </si>
  <si>
    <t>29.03.2023 09:10:36</t>
  </si>
  <si>
    <t>29.03.2023 17:04:26</t>
  </si>
  <si>
    <t>KAREL DM 35-17-M00247_KAREL M09_66441143</t>
  </si>
  <si>
    <t>29.03.2023 10:43:31</t>
  </si>
  <si>
    <t>29.03.2023 11:16:46</t>
  </si>
  <si>
    <t>EYKO TR-2 35-30-M00028_TR-1 - TR-3-5 M01_72084323</t>
  </si>
  <si>
    <t>29.03.2023 11:14:06</t>
  </si>
  <si>
    <t>29.03.2023 11:26:33</t>
  </si>
  <si>
    <t>L-46 HARİTACILAR 35-14-L00046_35-14-L00046_2376793</t>
  </si>
  <si>
    <t>29.03.2023 16:04:10</t>
  </si>
  <si>
    <t>29.03.2023 20:11:55</t>
  </si>
  <si>
    <t>İZDERSAN DM 35-28-M00394_VİLLAKENT-1 M02_47755738</t>
  </si>
  <si>
    <t>29.03.2023 07:11:32</t>
  </si>
  <si>
    <t>29.03.2023 07:37:54</t>
  </si>
  <si>
    <t>K-3750 35-08-K03750_35-08-K03750_42114318</t>
  </si>
  <si>
    <t>29.03.2023 09:43:11</t>
  </si>
  <si>
    <t>29.03.2023 10:08:08</t>
  </si>
  <si>
    <t>K-3902 35-03-K03902_TRAFO K02_2069974</t>
  </si>
  <si>
    <t>29.03.2023 10:06:45</t>
  </si>
  <si>
    <t>29.03.2023 10:22:38</t>
  </si>
  <si>
    <t>29.03.2023 12:16:28</t>
  </si>
  <si>
    <t>29.03.2023 13:52:37</t>
  </si>
  <si>
    <t>29.03.2023 05:20:35</t>
  </si>
  <si>
    <t>29.03.2023 10:34:12</t>
  </si>
  <si>
    <t>PEKMEZCİ KOCAGEDİK TR-1 45-72-M00191_A_72372063_72372063</t>
  </si>
  <si>
    <t>29.03.2023 16:18:24</t>
  </si>
  <si>
    <t>29.03.2023 19:20:10</t>
  </si>
  <si>
    <t>K-4597 35-09-K04597_913500110_913500110</t>
  </si>
  <si>
    <t>29.03.2023 07:53:07</t>
  </si>
  <si>
    <t>29.03.2023 14:58:36</t>
  </si>
  <si>
    <t>PAYAMLI M-4 35-25-M00178_956643989_956643989</t>
  </si>
  <si>
    <t>29.03.2023 19:53:05</t>
  </si>
  <si>
    <t>29.03.2023 21:57:00</t>
  </si>
  <si>
    <t>29.03.2023 03:06:57</t>
  </si>
  <si>
    <t>29.03.2023 03:13:09</t>
  </si>
  <si>
    <t>L-90 RAINBOW DM 35-18-L00090_35-18-L00090_2357778</t>
  </si>
  <si>
    <t>29.03.2023 10:55:51</t>
  </si>
  <si>
    <t>29.03.2023 14:50:41</t>
  </si>
  <si>
    <t>KARAYAĞCI TR-1 45-75-M00195_C_56385266_56385266</t>
  </si>
  <si>
    <t>29.03.2023 17:13:48</t>
  </si>
  <si>
    <t>29.03.2023 21:11:12</t>
  </si>
  <si>
    <t>KIZILÇUKUR TR-5 KESKİN 45-79-M00469_45-79-M00469_2358806</t>
  </si>
  <si>
    <t>29.03.2023 09:22:19</t>
  </si>
  <si>
    <t>29.03.2023 12:07:19</t>
  </si>
  <si>
    <t>OVACIK TR-6 35-31-L00148_B_91207504_91207504</t>
  </si>
  <si>
    <t>29.03.2023 17:03:50</t>
  </si>
  <si>
    <t>29.03.2023 21:18:08</t>
  </si>
  <si>
    <t>K-1543 35-02-K01543_913465002_913465002</t>
  </si>
  <si>
    <t>29.03.2023 03:35:52</t>
  </si>
  <si>
    <t>29.03.2023 05:07:34</t>
  </si>
  <si>
    <t>29.03.2023 07:38:14</t>
  </si>
  <si>
    <t>29.03.2023 12:08:12</t>
  </si>
  <si>
    <t>TR-132 35-15-M00132_35-15-M00132_66592529</t>
  </si>
  <si>
    <t>29.03.2023 11:49:01</t>
  </si>
  <si>
    <t>29.03.2023 15:31:43</t>
  </si>
  <si>
    <t>M-2530 35-07-M02530_915044670_915044670</t>
  </si>
  <si>
    <t>29.03.2023 19:09:14</t>
  </si>
  <si>
    <t>30.03.2023 00:07:55</t>
  </si>
  <si>
    <t>DM-3 (TR-16) 35-15-M00016_DONANIMLI YEDEK M12_67054199</t>
  </si>
  <si>
    <t>29.03.2023 08:34:11</t>
  </si>
  <si>
    <t>29.03.2023 08:51:44</t>
  </si>
  <si>
    <t>29.03.2023 13:55:15</t>
  </si>
  <si>
    <t>29.03.2023 18:53:44</t>
  </si>
  <si>
    <t>K-3872 35-04-K03872_A A1B_5819795</t>
  </si>
  <si>
    <t>29.03.2023 09:28:54</t>
  </si>
  <si>
    <t>29.03.2023 09:58:25</t>
  </si>
  <si>
    <t>29.03.2023 10:19:57</t>
  </si>
  <si>
    <t>29.03.2023 13:20:35</t>
  </si>
  <si>
    <t>LEZİTA DM 35-27-M00950_AYDINLAR M09_61314260</t>
  </si>
  <si>
    <t>29.03.2023 13:10:57</t>
  </si>
  <si>
    <t>29.03.2023 15:25:46</t>
  </si>
  <si>
    <t>FOÇA TR-41 35-23-L00041_B_60984675_60984675</t>
  </si>
  <si>
    <t>29.03.2023 15:32:19</t>
  </si>
  <si>
    <t>29.03.2023 18:00:56</t>
  </si>
  <si>
    <t>M-1442 35-04-M01442_913510515_913510515</t>
  </si>
  <si>
    <t>29.03.2023 07:59:33</t>
  </si>
  <si>
    <t>29.03.2023 08:41:22</t>
  </si>
  <si>
    <t>K-2972 35-07-K02972_TRAFO K03_48432060</t>
  </si>
  <si>
    <t>29.03.2023 09:28:40</t>
  </si>
  <si>
    <t>29.03.2023 18:39:00</t>
  </si>
  <si>
    <t>29.03.2023 18:41:21</t>
  </si>
  <si>
    <t>29.03.2023 20:36:06</t>
  </si>
  <si>
    <t>GÜNLÜCE KÖYÜ TR-1 35-15-L00837_35-15-L00837_2365246</t>
  </si>
  <si>
    <t>29.03.2023 07:09:07</t>
  </si>
  <si>
    <t>29.03.2023 09:07:08</t>
  </si>
  <si>
    <t>İSMAİL DOĞANGEÇEN VE ARK. T-SULAMA GRB. 35-13-L00096_DIREK TIPI TRAFO HUCRESI H01_2042156</t>
  </si>
  <si>
    <t>29.03.2023 14:15:31</t>
  </si>
  <si>
    <t>29.03.2023 16:16:26</t>
  </si>
  <si>
    <t>MENEMEN TR-58 35-28-L00058_953384256_953384256</t>
  </si>
  <si>
    <t>29.03.2023 18:50:10</t>
  </si>
  <si>
    <t>29.03.2023 21:13:34</t>
  </si>
  <si>
    <t>29.03.2023 07:14:20</t>
  </si>
  <si>
    <t>29.03.2023 11:13:22</t>
  </si>
  <si>
    <t>DURMUŞLAR TR-1 35-16-M00156_35-16-M00156_2353189</t>
  </si>
  <si>
    <t>29.03.2023 10:53:38</t>
  </si>
  <si>
    <t>29.03.2023 11:48:32</t>
  </si>
  <si>
    <t>BİRGİ DM 35-15-L01013_KEMER L06_67562277</t>
  </si>
  <si>
    <t>29.03.2023 06:30:32</t>
  </si>
  <si>
    <t>29.03.2023 08:09:14</t>
  </si>
  <si>
    <t>ALAŞEHİR TR-46 45-73-M00046_45-73-M00046_61399094</t>
  </si>
  <si>
    <t>29.03.2023 20:52:40</t>
  </si>
  <si>
    <t>29.03.2023 22:15:22</t>
  </si>
  <si>
    <t>29.03.2023 07:18:15</t>
  </si>
  <si>
    <t>29.03.2023 10:17:33</t>
  </si>
  <si>
    <t>MURADİYE DM 45-71-M00006_DM-4 KÜÇÜK ÖLÇEKLİ SAN. SİTESİ M10_2322533</t>
  </si>
  <si>
    <t>29.03.2023 09:41:36</t>
  </si>
  <si>
    <t>29.03.2023 14:52:44</t>
  </si>
  <si>
    <t>TR-55 KÖK 35-19-M00055_İM-2/TR-2(TR-292) L02_76783821</t>
  </si>
  <si>
    <t>29.03.2023 03:28:31</t>
  </si>
  <si>
    <t>29.03.2023 05:05:23</t>
  </si>
  <si>
    <t>BAĞYURDU TR-7 (DM-1/6) 35-27-L00248_97490583_97490583</t>
  </si>
  <si>
    <t>29.03.2023 11:50:13</t>
  </si>
  <si>
    <t>29.03.2023 20:07:47</t>
  </si>
  <si>
    <t>TAYTAN OFİS KÖK 45-78-M00314_ESKİ KABAZLI M015_60669845</t>
  </si>
  <si>
    <t>29.03.2023 00:09:47</t>
  </si>
  <si>
    <t>29.03.2023 00:53:34</t>
  </si>
  <si>
    <t>M-147 SAKIZLIKOY 35-18-M00147__56369461_56369461</t>
  </si>
  <si>
    <t>29.03.2023 07:46:51</t>
  </si>
  <si>
    <t>29.03.2023 14:22:27</t>
  </si>
  <si>
    <t>29.03.2023 17:01:40</t>
  </si>
  <si>
    <t>29.03.2023 17:08:32</t>
  </si>
  <si>
    <t>29.03.2023 16:37:05</t>
  </si>
  <si>
    <t>29.03.2023 18:50:54</t>
  </si>
  <si>
    <t>K-4060 35-08-K04060_35-08-K04060_42460285</t>
  </si>
  <si>
    <t>29.03.2023 13:43:05</t>
  </si>
  <si>
    <t>29.03.2023 14:01:51</t>
  </si>
  <si>
    <t>K-982 35-07-K00982_B_56374046_56374046</t>
  </si>
  <si>
    <t>29.03.2023 10:52:02</t>
  </si>
  <si>
    <t>29.03.2023 12:42:23</t>
  </si>
  <si>
    <t>KUŞLUK ÇAMKÖY TR-1 45-75-M00144_A_56385664_56385664</t>
  </si>
  <si>
    <t>29.03.2023 11:14:41</t>
  </si>
  <si>
    <t>29.03.2023 16:15:40</t>
  </si>
  <si>
    <t>29.03.2023 13:20:55</t>
  </si>
  <si>
    <t>29.03.2023 19:04:11</t>
  </si>
  <si>
    <t>HALIKÖY OVACIK TR-5 35-32-L00126_A_56367728_56367728</t>
  </si>
  <si>
    <t>29.03.2023 12:15:16</t>
  </si>
  <si>
    <t>29.03.2023 14:17:59</t>
  </si>
  <si>
    <t>29.03.2023 09:38:06</t>
  </si>
  <si>
    <t>29.03.2023 10:32:46</t>
  </si>
  <si>
    <t>29.03.2023 04:51:00</t>
  </si>
  <si>
    <t>29.03.2023 09:55:13</t>
  </si>
  <si>
    <t>29.03.2023 01:36:34</t>
  </si>
  <si>
    <t>29.03.2023 03:10:03</t>
  </si>
  <si>
    <t>M-392 35-03-M00392_35-03-M00392_47395559</t>
  </si>
  <si>
    <t>29.03.2023 12:19:00</t>
  </si>
  <si>
    <t>29.03.2023 14:42:52</t>
  </si>
  <si>
    <t>ÖREN TR-5 35-27-L00221_DIREK TIPI TRAFO HUCRESI H01_2054285</t>
  </si>
  <si>
    <t>29.03.2023 04:48:40</t>
  </si>
  <si>
    <t>29.03.2023 12:07:41</t>
  </si>
  <si>
    <t>29.03.2023 09:53:20</t>
  </si>
  <si>
    <t>29.03.2023 12:23:34</t>
  </si>
  <si>
    <t>29.03.2023 03:36:48</t>
  </si>
  <si>
    <t>29.03.2023 06:09:54</t>
  </si>
  <si>
    <t>29.03.2023 06:31:01</t>
  </si>
  <si>
    <t>29.03.2023 07:44:18</t>
  </si>
  <si>
    <t>29.03.2023 18:47:09</t>
  </si>
  <si>
    <t>29.03.2023 19:00:55</t>
  </si>
  <si>
    <t>GÜNEY DM 45-83-L00130_DAĞMARMARA L07_2096779</t>
  </si>
  <si>
    <t>29.03.2023 04:41:15</t>
  </si>
  <si>
    <t>29.03.2023 06:42:24</t>
  </si>
  <si>
    <t>KAPAKLI DM 45-72-M00309_RAHMİYE-1 TARIMSAL SULAMA M06_2311316</t>
  </si>
  <si>
    <t>29.03.2023 09:18:11</t>
  </si>
  <si>
    <t>29.03.2023 13:48:52</t>
  </si>
  <si>
    <t>K-2575 35-01-K02575_ÖZEL SDP_5900715</t>
  </si>
  <si>
    <t>29.03.2023 07:19:47</t>
  </si>
  <si>
    <t>29.03.2023 14:24:35</t>
  </si>
  <si>
    <t>ÇANDARLI TR-18 35-30-M00018_35-30-M00018_72081737</t>
  </si>
  <si>
    <t>29.03.2023 09:32:12</t>
  </si>
  <si>
    <t>29.03.2023 10:06:03</t>
  </si>
  <si>
    <t>K-3585 35-01-K03585_35-01-K03585_2354946</t>
  </si>
  <si>
    <t>29.03.2023 20:35:45</t>
  </si>
  <si>
    <t>29.03.2023 22:13:51</t>
  </si>
  <si>
    <t>AYVALIK SİTESİ TR 35-30-M00329_35-30-M00329_72088750</t>
  </si>
  <si>
    <t>29.03.2023 14:48:28</t>
  </si>
  <si>
    <t>29.03.2023 17:45:55</t>
  </si>
  <si>
    <t>29.03.2023 16:33:51</t>
  </si>
  <si>
    <t>30.03.2023 01:40:04</t>
  </si>
  <si>
    <t>29.03.2023 00:22:00</t>
  </si>
  <si>
    <t>29.03.2023 06:38:45</t>
  </si>
  <si>
    <t>KERPİÇLİK KÖYÜ TR-2 35-15-L00547_35-15-L00547_2364702</t>
  </si>
  <si>
    <t>29.03.2023 08:39:40</t>
  </si>
  <si>
    <t>29.03.2023 09:44:10</t>
  </si>
  <si>
    <t>KARABURUN TR-1/9 35-21-L00024_A_56357249_56357249</t>
  </si>
  <si>
    <t>29.03.2023 16:21:25</t>
  </si>
  <si>
    <t>29.03.2023 19:58:02</t>
  </si>
  <si>
    <t>K-1480 35-09-K01480_97637093_97637093</t>
  </si>
  <si>
    <t>29.03.2023 08:12:06</t>
  </si>
  <si>
    <t>29.03.2023 09:21:35</t>
  </si>
  <si>
    <t>TR-80 35-16-L00080_B_91207887_91207887</t>
  </si>
  <si>
    <t>29.03.2023 10:56:57</t>
  </si>
  <si>
    <t>29.03.2023 12:27:35</t>
  </si>
  <si>
    <t>M-1335 KAYADİBİ KÖK 35-02-M01335_M-640 TRT ÇIKIŞI M03_2118176</t>
  </si>
  <si>
    <t>29.03.2023 03:48:44</t>
  </si>
  <si>
    <t>29.03.2023 03:57:07</t>
  </si>
  <si>
    <t>BALÇOVA İM 35-07-A00001_KAPLICA K04_42778779</t>
  </si>
  <si>
    <t>29.03.2023 01:50:00</t>
  </si>
  <si>
    <t>29.03.2023 01:57:00</t>
  </si>
  <si>
    <t>DURHASAN TR-1 45-74-M00263_945591350_945591350</t>
  </si>
  <si>
    <t>29.03.2023 14:01:48</t>
  </si>
  <si>
    <t>29.03.2023 15:55:05</t>
  </si>
  <si>
    <t>K-2877 35-02-K02877_35-02-K02877_2354278</t>
  </si>
  <si>
    <t>29.03.2023 15:54:26</t>
  </si>
  <si>
    <t>29.03.2023 16:26:01</t>
  </si>
  <si>
    <t>29.03.2023 07:18:59</t>
  </si>
  <si>
    <t>29.03.2023 09:23:06</t>
  </si>
  <si>
    <t>HASSEKİ TR-1 35-21-L00066_B_82611138_82611138</t>
  </si>
  <si>
    <t>29.03.2023 08:55:08</t>
  </si>
  <si>
    <t>29.03.2023 15:02:39</t>
  </si>
  <si>
    <t>MORDOĞAN İM 35-21-A00002_KARABURUN M04_2314072</t>
  </si>
  <si>
    <t>29.03.2023 10:33:29</t>
  </si>
  <si>
    <t>29.03.2023 13:22:49</t>
  </si>
  <si>
    <t>ALAŞEHİR TR-77 BAKLACI KÖYÜ 45-73-M00077_945680219_945680219</t>
  </si>
  <si>
    <t>29.03.2023 22:35:48</t>
  </si>
  <si>
    <t>29.03.2023 23:40:46</t>
  </si>
  <si>
    <t>K-185 35-07-K00185_35-07-K00185_48243243</t>
  </si>
  <si>
    <t>29.03.2023 16:58:01</t>
  </si>
  <si>
    <t>29.03.2023 18:30:41</t>
  </si>
  <si>
    <t>SUBATAN TR-5 35-15-L00340_A_56354119_56354119</t>
  </si>
  <si>
    <t>29.03.2023 12:07:31</t>
  </si>
  <si>
    <t>29.03.2023 14:06:24</t>
  </si>
  <si>
    <t>29.03.2023 13:31:31</t>
  </si>
  <si>
    <t>29.03.2023 15:07:36</t>
  </si>
  <si>
    <t>29.03.2023 07:54:31</t>
  </si>
  <si>
    <t>29.03.2023 14:54:53</t>
  </si>
  <si>
    <t>K-4201 35-02-K04201_35-02-K04201_2355147</t>
  </si>
  <si>
    <t>29.03.2023 12:55:50</t>
  </si>
  <si>
    <t>29.03.2023 13:29:34</t>
  </si>
  <si>
    <t>GÜZELYALI TM 35-01-A00008_GÜZELYALI-4 K04_2313697</t>
  </si>
  <si>
    <t>29.03.2023 20:43:29</t>
  </si>
  <si>
    <t>29.03.2023 21:43:00</t>
  </si>
  <si>
    <t>YUSUFDERE TR-4 35-15-L00528_C_56397724_56397724</t>
  </si>
  <si>
    <t>29.03.2023 12:30:37</t>
  </si>
  <si>
    <t>29.03.2023 14:58:31</t>
  </si>
  <si>
    <t>29.03.2023 06:49:10</t>
  </si>
  <si>
    <t>29.03.2023 09:54:59</t>
  </si>
  <si>
    <t>TOSUNLAR MANASTIR TR-2 35-15-L00485_A_91434463_91434463</t>
  </si>
  <si>
    <t>29.03.2023 10:15:16</t>
  </si>
  <si>
    <t>29.03.2023 14:51:55</t>
  </si>
  <si>
    <t>K-4193 35-04-K04193_913167390_913167390</t>
  </si>
  <si>
    <t>29.03.2023 02:26:30</t>
  </si>
  <si>
    <t>29.03.2023 03:21:45</t>
  </si>
  <si>
    <t>ÇINARDİBİ TR-1 35-20-M00049_A_65513193_65513193</t>
  </si>
  <si>
    <t>29.03.2023 16:45:24</t>
  </si>
  <si>
    <t>29.03.2023 20:37:20</t>
  </si>
  <si>
    <t>ÖREN TR-3 35-27-L00218_ÖREN TR-4/ÖREN TR-5 L02_72159998</t>
  </si>
  <si>
    <t>29.03.2023 09:59:35</t>
  </si>
  <si>
    <t>29.03.2023 12:13:42</t>
  </si>
  <si>
    <t>29.03.2023 08:48:25</t>
  </si>
  <si>
    <t>29.03.2023 13:20:57</t>
  </si>
  <si>
    <t>ÖDEMİŞ İM 35-15-A00001_YENİ KENT L16_2062383</t>
  </si>
  <si>
    <t>29.03.2023 09:22:24</t>
  </si>
  <si>
    <t>29.03.2023 09:28:50</t>
  </si>
  <si>
    <t>K-2617 35-08-K02617_35-08-K02617_42039322</t>
  </si>
  <si>
    <t>29.03.2023 15:51:32</t>
  </si>
  <si>
    <t>29.03.2023 16:21:48</t>
  </si>
  <si>
    <t>PAYAMLI M-15 35-25-M00180_956650494_956650494</t>
  </si>
  <si>
    <t>29.03.2023 11:10:26</t>
  </si>
  <si>
    <t>29.03.2023 17:57:40</t>
  </si>
  <si>
    <t>K-1663 35-01-K01663_912500462_912500462</t>
  </si>
  <si>
    <t>29.03.2023 19:07:22</t>
  </si>
  <si>
    <t>29.03.2023 22:17:46</t>
  </si>
  <si>
    <t>GERENKÖY KÖK 35-23-M00156_GERENKÖY M01_72155665</t>
  </si>
  <si>
    <t>29.03.2023 11:26:08</t>
  </si>
  <si>
    <t>29.03.2023 12:07:25</t>
  </si>
  <si>
    <t>SELÇUK İM/DM 35-13-A00004_SELÇUK ZİRAİ SULAMA L05_65986069</t>
  </si>
  <si>
    <t>29.03.2023 15:03:25</t>
  </si>
  <si>
    <t>29.03.2023 16:11:35</t>
  </si>
  <si>
    <t>M-315 35-02-M00315_99453938_99453938</t>
  </si>
  <si>
    <t>29.03.2023 14:32:59</t>
  </si>
  <si>
    <t>29.03.2023 16:44:37</t>
  </si>
  <si>
    <t>ÖREN TR-5 35-27-L00221_A_56382442_56382442</t>
  </si>
  <si>
    <t>29.03.2023 01:59:22</t>
  </si>
  <si>
    <t>29.03.2023 03:42:24</t>
  </si>
  <si>
    <t>TR-146 35-26-M00146_8100062_56358986_56358986</t>
  </si>
  <si>
    <t>29.03.2023 17:45:28</t>
  </si>
  <si>
    <t>29.03.2023 18:17:42</t>
  </si>
  <si>
    <t>DM-2/17 35-29-M00017_35-29-M00017_89005839</t>
  </si>
  <si>
    <t>29.03.2023 04:54:33</t>
  </si>
  <si>
    <t>29.03.2023 06:15:22</t>
  </si>
  <si>
    <t>29.03.2023 17:05:34</t>
  </si>
  <si>
    <t>29.03.2023 20:13:19</t>
  </si>
  <si>
    <t>K-2861 35-03-K02861_TRAFO K04_41924195</t>
  </si>
  <si>
    <t>29.03.2023 09:26:28</t>
  </si>
  <si>
    <t>29.03.2023 16:16:24</t>
  </si>
  <si>
    <t>29.03.2023 00:31:46</t>
  </si>
  <si>
    <t>29.03.2023 02:34:09</t>
  </si>
  <si>
    <t>29.03.2023 06:57:47</t>
  </si>
  <si>
    <t>29.03.2023 13:23:48</t>
  </si>
  <si>
    <t>ÇANDARLI TR-15 (SANAYİ) 35-30-M00015_DAĞITIM TRAFOSU TR-15 M01_72081996</t>
  </si>
  <si>
    <t>29.03.2023 09:00:02</t>
  </si>
  <si>
    <t>29.03.2023 09:29:49</t>
  </si>
  <si>
    <t>29.03.2023 10:07:22</t>
  </si>
  <si>
    <t>29.03.2023 16:12:24</t>
  </si>
  <si>
    <t>M-1044 35-02-M01044_99740851_99740851</t>
  </si>
  <si>
    <t>29.03.2023 04:53:56</t>
  </si>
  <si>
    <t>29.03.2023 06:33:28</t>
  </si>
  <si>
    <t>ÇARIKBALLI DÖRTYOL TR-1 45-77-L00185_A_90965166_90965166</t>
  </si>
  <si>
    <t>29.03.2023 22:54:46</t>
  </si>
  <si>
    <t>30.03.2023 01:31:50</t>
  </si>
  <si>
    <t>ÇEPNİBEKTAŞ TR-1 45-83-L00300_A_91103883_91103883</t>
  </si>
  <si>
    <t>29.03.2023 01:10:22</t>
  </si>
  <si>
    <t>29.03.2023 02:35:29</t>
  </si>
  <si>
    <t>K-3322 35-09-K03322_97850172_97850172</t>
  </si>
  <si>
    <t>29.03.2023 10:26:11</t>
  </si>
  <si>
    <t>29.03.2023 15:38:24</t>
  </si>
  <si>
    <t>29.03.2023 10:15:41</t>
  </si>
  <si>
    <t>29.03.2023 12:30:20</t>
  </si>
  <si>
    <t>M-1054 35-02-M01054_D_56380069_56380069</t>
  </si>
  <si>
    <t>29.03.2023 16:44:25</t>
  </si>
  <si>
    <t>29.03.2023 20:39:49</t>
  </si>
  <si>
    <t>ŞEYHDAVUTLAR TR-4 KEMİKLİ 45-79-M00121_A_56387154_56387154</t>
  </si>
  <si>
    <t>29.03.2023 21:00:57</t>
  </si>
  <si>
    <t>30.03.2023 02:26:31</t>
  </si>
  <si>
    <t>K-854 35-01-K00854_TRAFO K01_2303913</t>
  </si>
  <si>
    <t>30.03.2023 00:05:34</t>
  </si>
  <si>
    <t>29.03.2023 09:54:35</t>
  </si>
  <si>
    <t>29.03.2023 11:57:36</t>
  </si>
  <si>
    <t>L-368 KÖRFEZ SİTESİ 35-18-L00368_10386872_56378162_56378162</t>
  </si>
  <si>
    <t>29.03.2023 07:51:56</t>
  </si>
  <si>
    <t>29.03.2023 15:34:07</t>
  </si>
  <si>
    <t>M-2813 35-03-M02813_35-03-M02813_66950678</t>
  </si>
  <si>
    <t>29.03.2023 05:43:35</t>
  </si>
  <si>
    <t>29.03.2023 08:46:20</t>
  </si>
  <si>
    <t>29.03.2023 10:30:05</t>
  </si>
  <si>
    <t>29.03.2023 11:25:41</t>
  </si>
  <si>
    <t>ÇAYAĞZI MERKEZ TR-20 35-31-L00273_C_56406106_56406106</t>
  </si>
  <si>
    <t>29.03.2023 18:54:20</t>
  </si>
  <si>
    <t>29.03.2023 20:27:46</t>
  </si>
  <si>
    <t>29.03.2023 07:32:17</t>
  </si>
  <si>
    <t>29.03.2023 08:21:29</t>
  </si>
  <si>
    <t>FEVZİPAŞA TR-1 45-71-M00579_A_91047157_91047157</t>
  </si>
  <si>
    <t>29.03.2023 15:52:20</t>
  </si>
  <si>
    <t>29.03.2023 21:18:23</t>
  </si>
  <si>
    <t>K-4107 35-08-K04107_35-08-K04107_42464512</t>
  </si>
  <si>
    <t>29.03.2023 12:58:33</t>
  </si>
  <si>
    <t>29.03.2023 13:23:03</t>
  </si>
  <si>
    <t>ULUCAK DM-2/16 35-27-M00858_DIREK TIPI TRAFO HUCRESI H01_2073178</t>
  </si>
  <si>
    <t>29.03.2023 22:18:26</t>
  </si>
  <si>
    <t>30.03.2023 04:56:24</t>
  </si>
  <si>
    <t>K-982 35-07-K00982_35-07-K00982_2363531</t>
  </si>
  <si>
    <t>29.03.2023 12:54:18</t>
  </si>
  <si>
    <t>29.03.2023 13:34:25</t>
  </si>
  <si>
    <t>YENİ ŞAKRAN TR-14 35-17-M00214__56355827_56355827</t>
  </si>
  <si>
    <t>29.03.2023 09:01:14</t>
  </si>
  <si>
    <t>29.03.2023 15:29:45</t>
  </si>
  <si>
    <t>ÇAYAĞZI TEKKE TR-6 35-31-L00287_A_56406099_56406099</t>
  </si>
  <si>
    <t>29.03.2023 11:45:00</t>
  </si>
  <si>
    <t>29.03.2023 12:01:43</t>
  </si>
  <si>
    <t>BODAMAS TR-1 45-75-M00297_D_56398206_56398206</t>
  </si>
  <si>
    <t>29.03.2023 17:02:17</t>
  </si>
  <si>
    <t>29.03.2023 19:36:42</t>
  </si>
  <si>
    <t>29.03.2023 05:10:55</t>
  </si>
  <si>
    <t>29.03.2023 06:00:05</t>
  </si>
  <si>
    <t>29.03.2023 04:03:29</t>
  </si>
  <si>
    <t>29.03.2023 05:44:47</t>
  </si>
  <si>
    <t>ÖMÜR BELDESİ TR 35-14-M00120_YAREN SİTESİ M02_80640497</t>
  </si>
  <si>
    <t>29.03.2023 14:40:30</t>
  </si>
  <si>
    <t>29.03.2023 15:34:58</t>
  </si>
  <si>
    <t>29.03.2023 02:16:59</t>
  </si>
  <si>
    <t>29.03.2023 02:51:32</t>
  </si>
  <si>
    <t>K-2366 35-07-K02366_99060425_99060425</t>
  </si>
  <si>
    <t>29.03.2023 08:19:54</t>
  </si>
  <si>
    <t>29.03.2023 10:00:01</t>
  </si>
  <si>
    <t>K-2739 35-08-K02739_35-08-K02739_42546394</t>
  </si>
  <si>
    <t>29.03.2023 15:29:09</t>
  </si>
  <si>
    <t>29.03.2023 15:43:34</t>
  </si>
  <si>
    <t>YAŞAR YÜKSEL ÖZEL TR 35-21-L00041Ö_953361221_953361221</t>
  </si>
  <si>
    <t>29.03.2023 07:54:44</t>
  </si>
  <si>
    <t>29.03.2023 09:31:32</t>
  </si>
  <si>
    <t>ÜRKMEZ M-13 35-25-M00153_11750709_60983670_60983670</t>
  </si>
  <si>
    <t>29.03.2023 18:23:04</t>
  </si>
  <si>
    <t>29.03.2023 19:38:59</t>
  </si>
  <si>
    <t>K-3610 35-01-K03610_911283656_911283656</t>
  </si>
  <si>
    <t>29.03.2023 13:27:06</t>
  </si>
  <si>
    <t>29.03.2023 15:43:47</t>
  </si>
  <si>
    <t>M-13 35-02-M00013_M-320 M07_2333805</t>
  </si>
  <si>
    <t>29.03.2023 10:51:29</t>
  </si>
  <si>
    <t>29.03.2023 11:00:06</t>
  </si>
  <si>
    <t>L-277 GÖLCÜK GÖDENCE KÖK 35-14-L00277_GÖDENCE L04_72144455</t>
  </si>
  <si>
    <t>29.03.2023 04:42:17</t>
  </si>
  <si>
    <t>29.03.2023 11:51:41</t>
  </si>
  <si>
    <t>29.03.2023 10:56:56</t>
  </si>
  <si>
    <t>29.03.2023 11:02:00</t>
  </si>
  <si>
    <t>DM-1/1 35-18-L00580_FAMİLYA BABAYLON OTEL L04_72047064</t>
  </si>
  <si>
    <t>29.03.2023 04:16:21</t>
  </si>
  <si>
    <t>29.03.2023 07:54:38</t>
  </si>
  <si>
    <t>YOĞURTÇULAR TR-1 35-26-M00777_956622097_956622097</t>
  </si>
  <si>
    <t>29.03.2023 05:26:18</t>
  </si>
  <si>
    <t>29.03.2023 07:33:10</t>
  </si>
  <si>
    <t>29.03.2023 18:00:43</t>
  </si>
  <si>
    <t>29.03.2023 19:44:04</t>
  </si>
  <si>
    <t>ÖZBEK DM (TR-315) 35-19-M00044_HatBaşıAyırıcı_53137511 M06_53137511</t>
  </si>
  <si>
    <t>29.03.2023 06:28:12</t>
  </si>
  <si>
    <t>29.03.2023 09:57:26</t>
  </si>
  <si>
    <t>M-1422 35-01-M01422_M-1420 M02_41955723</t>
  </si>
  <si>
    <t>29.03.2023 20:43:19</t>
  </si>
  <si>
    <t>29.03.2023 21:41:03</t>
  </si>
  <si>
    <t>M-860 35-02-M00860_DIREK TIPI TRAFO HUCRESI H01_2061797</t>
  </si>
  <si>
    <t>29.03.2023 14:09:42</t>
  </si>
  <si>
    <t>29.03.2023 17:18:00</t>
  </si>
  <si>
    <t>BADINCA TR-1 45-73-M00371_45-73-M00371_2355708</t>
  </si>
  <si>
    <t>29.03.2023 16:34:40</t>
  </si>
  <si>
    <t>29.03.2023 17:34:29</t>
  </si>
  <si>
    <t>29.03.2023 14:49:13</t>
  </si>
  <si>
    <t>29.03.2023 14:56:01</t>
  </si>
  <si>
    <t>DM-9 45-71-M00386_GENEL KONUTLAR M07_66182332</t>
  </si>
  <si>
    <t>29.03.2023 09:42:25</t>
  </si>
  <si>
    <t>29.03.2023 10:20:56</t>
  </si>
  <si>
    <t>ÇANDARLI TR-23 35-30-M00023_TR-21 M03_79436889</t>
  </si>
  <si>
    <t>29.03.2023 13:58:52</t>
  </si>
  <si>
    <t>29.03.2023 14:10:58</t>
  </si>
  <si>
    <t>29.03.2023 07:03:07</t>
  </si>
  <si>
    <t>29.03.2023 07:39:07</t>
  </si>
  <si>
    <t>TR-33 35-19-M00033_6979224 a7b_5935501</t>
  </si>
  <si>
    <t>29.03.2023 12:14:58</t>
  </si>
  <si>
    <t>29.03.2023 19:13:50</t>
  </si>
  <si>
    <t>L-470 KÖK 35-18-L00470_L-310 L03_72090132</t>
  </si>
  <si>
    <t>29.03.2023 06:18:07</t>
  </si>
  <si>
    <t>29.03.2023 12:20:53</t>
  </si>
  <si>
    <t>ÇİFTLİK İM 35-18-A00003_TURSİTE L14_2054627</t>
  </si>
  <si>
    <t>29.03.2023 13:37:17</t>
  </si>
  <si>
    <t>29.03.2023 14:04:14</t>
  </si>
  <si>
    <t>GÖRDES TR-35 45-75-M00035_95002409538_95002409538</t>
  </si>
  <si>
    <t>29.03.2023 18:39:10</t>
  </si>
  <si>
    <t>29.03.2023 22:25:47</t>
  </si>
  <si>
    <t>K-4222 35-02-K04222_35-02-K04222_2350890</t>
  </si>
  <si>
    <t>29.03.2023 09:36:33</t>
  </si>
  <si>
    <t>29.03.2023 10:12:07</t>
  </si>
  <si>
    <t>ALSANCAK TM 35-01-A00005_TALATPAŞA K05_2308858</t>
  </si>
  <si>
    <t>29.03.2023 16:20:15</t>
  </si>
  <si>
    <t>29.03.2023 18:59:41</t>
  </si>
  <si>
    <t>ALANYOLU TR-1 45-86-M00112_A_56394253_56394253</t>
  </si>
  <si>
    <t>29.03.2023 07:51:49</t>
  </si>
  <si>
    <t>29.03.2023 09:20:32</t>
  </si>
  <si>
    <t>ÜZÜMLÜ AYSAN BEY TR-3 45-73-M00605_A_91059919_91059919</t>
  </si>
  <si>
    <t>29.03.2023 22:30:20</t>
  </si>
  <si>
    <t>30.03.2023 02:15:52</t>
  </si>
  <si>
    <t>KARABAĞLAR TM 35-01-A00012_KARABAĞLAR-13 K36_2310508</t>
  </si>
  <si>
    <t>29.03.2023 00:32:00</t>
  </si>
  <si>
    <t>29.03.2023 01:25:00</t>
  </si>
  <si>
    <t>29.03.2023 09:59:44</t>
  </si>
  <si>
    <t>29.03.2023 17:50:20</t>
  </si>
  <si>
    <t>SEFERİHİSAR İM 35-14-A00002_HatBaşıAyırıcı_53138436 L10_53138436</t>
  </si>
  <si>
    <t>29.03.2023 11:27:41</t>
  </si>
  <si>
    <t>29.03.2023 18:19:23</t>
  </si>
  <si>
    <t>29.03.2023 04:21:55</t>
  </si>
  <si>
    <t>29.03.2023 05:27:02</t>
  </si>
  <si>
    <t>29.03.2023 11:14:15</t>
  </si>
  <si>
    <t>29.03.2023 11:46:58</t>
  </si>
  <si>
    <t>29.03.2023 17:01:23</t>
  </si>
  <si>
    <t>29.03.2023 18:48:34</t>
  </si>
  <si>
    <t>GERMİYAN İM 35-18-A00004_ŞİFNE L06_2313576</t>
  </si>
  <si>
    <t>29.03.2023 02:40:00</t>
  </si>
  <si>
    <t>29.03.2023 03:50:42</t>
  </si>
  <si>
    <t>29.03.2023 18:42:46</t>
  </si>
  <si>
    <t>29.03.2023 19:41:01</t>
  </si>
  <si>
    <t>29.03.2023 08:56:57</t>
  </si>
  <si>
    <t>29.03.2023 09:23:52</t>
  </si>
  <si>
    <t>GÖRDES TR-36 45-75-M00036_D d3_42660191</t>
  </si>
  <si>
    <t>29.03.2023 10:56:41</t>
  </si>
  <si>
    <t>29.03.2023 16:30:40</t>
  </si>
  <si>
    <t>DUTLUCA TR-1 45-75-M00282_B_56404019_56404019</t>
  </si>
  <si>
    <t>29.03.2023 14:39:23</t>
  </si>
  <si>
    <t>29.03.2023 17:37:14</t>
  </si>
  <si>
    <t>29.03.2023 08:39:12</t>
  </si>
  <si>
    <t>29.03.2023 09:49:42</t>
  </si>
  <si>
    <t>PAYAMLI TR-1 35-10-L00056_DIREK TIPI TRAFO HUCRESI H01_2093907</t>
  </si>
  <si>
    <t>29.03.2023 03:35:00</t>
  </si>
  <si>
    <t>29.03.2023 20:37:00</t>
  </si>
  <si>
    <t>TR-43 35-16-L00043_95000144858_95000144858</t>
  </si>
  <si>
    <t>29.03.2023 07:45:36</t>
  </si>
  <si>
    <t>29.03.2023 09:58:47</t>
  </si>
  <si>
    <t>KAYAPINAR KÖK 45-71-M02146_ M05_60777327</t>
  </si>
  <si>
    <t>29.03.2023 12:13:27</t>
  </si>
  <si>
    <t>29.03.2023 14:00:44</t>
  </si>
  <si>
    <t>UMURLU TR-4 35-31-L00359_C_91362993_91362993</t>
  </si>
  <si>
    <t>29.03.2023 13:10:16</t>
  </si>
  <si>
    <t>29.03.2023 18:22:45</t>
  </si>
  <si>
    <t>ALKORU SİTESİ TR 35-30-M00040_ M01_2040544</t>
  </si>
  <si>
    <t>29.03.2023 10:07:52</t>
  </si>
  <si>
    <t>29.03.2023 10:24:57</t>
  </si>
  <si>
    <t>ÇAMLI KÖYÜ TR-1 35-10-L00024_35-10-L00024_2351573</t>
  </si>
  <si>
    <t>29.03.2023 07:08:33</t>
  </si>
  <si>
    <t>29.03.2023 08:39:15</t>
  </si>
  <si>
    <t>DEĞİRMENDERE TR-4 45-73-M00302_B_91103361_91103361</t>
  </si>
  <si>
    <t>29.03.2023 19:04:34</t>
  </si>
  <si>
    <t>29.03.2023 21:51:19</t>
  </si>
  <si>
    <t>HASAN İNNE VE ARK. TR 45-71-M01390_45-71-M01390_2369056</t>
  </si>
  <si>
    <t>29.03.2023 15:30:43</t>
  </si>
  <si>
    <t>29.03.2023 22:25:40</t>
  </si>
  <si>
    <t>K-3413 35-08-K03413_35-08-K03413_42841433</t>
  </si>
  <si>
    <t>29.03.2023 08:58:29</t>
  </si>
  <si>
    <t>29.03.2023 09:22:34</t>
  </si>
  <si>
    <t>29.03.2023 09:33:33</t>
  </si>
  <si>
    <t>29.03.2023 18:26:21</t>
  </si>
  <si>
    <t>KAVACIK TR-1 35-01-L00001_DIREK TIPI TRAFO HUCRESI H01_2071472</t>
  </si>
  <si>
    <t>29.03.2023 20:05:00</t>
  </si>
  <si>
    <t>NURİYE DM 45-80-M00090_LÜTFİYE M01_72194529</t>
  </si>
  <si>
    <t>29.03.2023 12:00:19</t>
  </si>
  <si>
    <t>29.03.2023 12:45:18</t>
  </si>
  <si>
    <t>FUNDACIK DAĞYAKA 45-75-M00291_C_56385882_56385882</t>
  </si>
  <si>
    <t>29.03.2023 18:46:32</t>
  </si>
  <si>
    <t>29.03.2023 21:30:51</t>
  </si>
  <si>
    <t>MORDOĞAN TR-51 35-21-L00151_A_91112440_91112440</t>
  </si>
  <si>
    <t>29.03.2023 07:27:35</t>
  </si>
  <si>
    <t>29.03.2023 09:28:19</t>
  </si>
  <si>
    <t>29.03.2023 05:40:20</t>
  </si>
  <si>
    <t>29.03.2023 05:43:46</t>
  </si>
  <si>
    <t>M-1144 35-04-M01144_TRAFO M03_2062989</t>
  </si>
  <si>
    <t>29.03.2023 09:21:54</t>
  </si>
  <si>
    <t>29.03.2023 13:34:46</t>
  </si>
  <si>
    <t>29.03.2023 10:20:01</t>
  </si>
  <si>
    <t>29.03.2023 16:42:10</t>
  </si>
  <si>
    <t>ÇINARDİBİ KÖK 35-20-M00069_DERNEKLİ-BALCILAR-OSMANLAR-BAYRAMLAR-KAMBERLER M04_66050736</t>
  </si>
  <si>
    <t>29.03.2023 09:15:18</t>
  </si>
  <si>
    <t>29.03.2023 11:11:17</t>
  </si>
  <si>
    <t>BAŞARAN TR-6 35-31-L00075_A_91006588_91006588</t>
  </si>
  <si>
    <t>29.03.2023 07:51:12</t>
  </si>
  <si>
    <t>29.03.2023 09:50:12</t>
  </si>
  <si>
    <t>K-958 35-02-K00958_35-02-K00958_65677713</t>
  </si>
  <si>
    <t>29.03.2023 15:39:23</t>
  </si>
  <si>
    <t>29.03.2023 15:52:00</t>
  </si>
  <si>
    <t>TR-41 35-30-L00041_35-30-L00041_2356396</t>
  </si>
  <si>
    <t>29.03.2023 08:45:45</t>
  </si>
  <si>
    <t>29.03.2023 10:32:36</t>
  </si>
  <si>
    <t>ŞEYHDAVUTLAR TR-6 (TR-2) 45-79-M00503_C_56385083_56385083</t>
  </si>
  <si>
    <t>29.03.2023 12:52:10</t>
  </si>
  <si>
    <t>29.03.2023 15:13:59</t>
  </si>
  <si>
    <t>29.03.2023 05:11:38</t>
  </si>
  <si>
    <t>29.03.2023 07:59:06</t>
  </si>
  <si>
    <t>ÜZÜMLÜ AYSAN BEY TR-3 45-73-M00605_45-73-M00605_2352775</t>
  </si>
  <si>
    <t>29.03.2023 15:45:28</t>
  </si>
  <si>
    <t>29.03.2023 17:01:21</t>
  </si>
  <si>
    <t>K-2534 35-02-K02534_35-02-K02534_2356230</t>
  </si>
  <si>
    <t>29.03.2023 13:39:02</t>
  </si>
  <si>
    <t>29.03.2023 14:37:55</t>
  </si>
  <si>
    <t>MERSİNLİ TR-2 45-78-M00936_953286200_953286200</t>
  </si>
  <si>
    <t>29.03.2023 08:43:04</t>
  </si>
  <si>
    <t>29.03.2023 12:02:44</t>
  </si>
  <si>
    <t>KOBAKLAR TR-2 45-75-M00454__84102638_84102638</t>
  </si>
  <si>
    <t>29.03.2023 11:13:18</t>
  </si>
  <si>
    <t>29.03.2023 15:57:22</t>
  </si>
  <si>
    <t>29.03.2023 03:36:15</t>
  </si>
  <si>
    <t>29.03.2023 04:45:10</t>
  </si>
  <si>
    <t>29.03.2023 16:56:15</t>
  </si>
  <si>
    <t>29.03.2023 20:25:50</t>
  </si>
  <si>
    <t>ÇANDARLI TR-23 35-30-M00023_BELEDİYE ARITMA M02_79436886</t>
  </si>
  <si>
    <t>29.03.2023 14:11:05</t>
  </si>
  <si>
    <t>29.03.2023 14:45:25</t>
  </si>
  <si>
    <t>K-4681 35-09-K04681_35-09-K04681_2370363</t>
  </si>
  <si>
    <t>29.03.2023 16:33:33</t>
  </si>
  <si>
    <t>29.03.2023 18:05:45</t>
  </si>
  <si>
    <t>TR-10 35-15-M00010_TR-88 TR-122 TR-89 TR-11  (TEKSTİL TARAFI) M02_66873603</t>
  </si>
  <si>
    <t>29.03.2023 08:17:32</t>
  </si>
  <si>
    <t>29.03.2023 11:37:40</t>
  </si>
  <si>
    <t>K-2754 35-01-K02754_911827998_911827998</t>
  </si>
  <si>
    <t>29.03.2023 14:31:44</t>
  </si>
  <si>
    <t>29.03.2023 16:26:37</t>
  </si>
  <si>
    <t>AZMAK TR-1 35-21-L00046_A_56358262_56358262</t>
  </si>
  <si>
    <t>29.03.2023 13:24:51</t>
  </si>
  <si>
    <t>29.03.2023 16:34:05</t>
  </si>
  <si>
    <t>KARABURUN TR-14 35-21-L00003_A_56357324_56357324</t>
  </si>
  <si>
    <t>29.03.2023 15:19:43</t>
  </si>
  <si>
    <t>29.03.2023 18:41:45</t>
  </si>
  <si>
    <t>29.03.2023 04:55:34</t>
  </si>
  <si>
    <t>29.03.2023 05:28:46</t>
  </si>
  <si>
    <t>KARAİMAMLAR TR-1 45-81-M00127_A_56387920_56387920</t>
  </si>
  <si>
    <t>29.03.2023 22:46:31</t>
  </si>
  <si>
    <t>29.03.2023 23:13:18</t>
  </si>
  <si>
    <t>K-3708 35-08-K03708_961078808_961078808</t>
  </si>
  <si>
    <t>29.03.2023 15:22:51</t>
  </si>
  <si>
    <t>29.03.2023 16:52:42</t>
  </si>
  <si>
    <t>29.03.2023 09:21:01</t>
  </si>
  <si>
    <t>29.03.2023 11:32:18</t>
  </si>
  <si>
    <t>ÖZGÖRKEY KÖK 35-26-M00256_BEŞEVLER KUŞÇUBURUN M05_65969693</t>
  </si>
  <si>
    <t>29.03.2023 05:14:10</t>
  </si>
  <si>
    <t>29.03.2023 09:12:05</t>
  </si>
  <si>
    <t>ÖRENCİK TR-4 45-73-M00554_A_91153534_91153534</t>
  </si>
  <si>
    <t>29.03.2023 12:02:49</t>
  </si>
  <si>
    <t>29.03.2023 13:38:12</t>
  </si>
  <si>
    <t>AŞAĞIŞAKRAN TR-1 35-17-M00223_A_91231393_91231393</t>
  </si>
  <si>
    <t>29.03.2023 07:21:45</t>
  </si>
  <si>
    <t>29.03.2023 09:56:02</t>
  </si>
  <si>
    <t>K-2617 35-08-K02617_B_56383699_56383699</t>
  </si>
  <si>
    <t>29.03.2023 14:49:21</t>
  </si>
  <si>
    <t>29.03.2023 16:15:43</t>
  </si>
  <si>
    <t>M-2911 35-01-M02911_911691699_911691699</t>
  </si>
  <si>
    <t>29.03.2023 12:48:03</t>
  </si>
  <si>
    <t>29.03.2023 13:49:37</t>
  </si>
  <si>
    <t>29.03.2023 10:24:31</t>
  </si>
  <si>
    <t>29.03.2023 10:53:58</t>
  </si>
  <si>
    <t>KEMALİYE TR-7 45-73-M00155_SARI SIĞIRLI İÇME SUYU ÇIKIŞI M01_2088527</t>
  </si>
  <si>
    <t>29.03.2023 00:22:32</t>
  </si>
  <si>
    <t>29.03.2023 02:07:01</t>
  </si>
  <si>
    <t>TR-64 GERENLİKUYU 35-15-L00064_A_56370705_56370705</t>
  </si>
  <si>
    <t>29.03.2023 13:42:48</t>
  </si>
  <si>
    <t>29.03.2023 16:44:54</t>
  </si>
  <si>
    <t>ÇİFTLİKDERE TR-3 45-73-M00548_C_56386451_56386451</t>
  </si>
  <si>
    <t>29.03.2023 11:18:33</t>
  </si>
  <si>
    <t>29.03.2023 13:09:01</t>
  </si>
  <si>
    <t>KARAKILIÇLI TR-1 45-71-M01555_43188514_56387497_56387497</t>
  </si>
  <si>
    <t>29.03.2023 16:26:26</t>
  </si>
  <si>
    <t>30.03.2023 00:43:18</t>
  </si>
  <si>
    <t>GÖKEYÜP SARISU TR-5 45-78-M00805_A_91302115_91302115</t>
  </si>
  <si>
    <t>29.03.2023 15:22:54</t>
  </si>
  <si>
    <t>29.03.2023 18:12:44</t>
  </si>
  <si>
    <t>TR-24 35-17-M00024_950300178_950300178</t>
  </si>
  <si>
    <t>29.03.2023 22:36:32</t>
  </si>
  <si>
    <t>30.03.2023 00:11:08</t>
  </si>
  <si>
    <t>29.03.2023 09:24:42</t>
  </si>
  <si>
    <t>29.03.2023 12:00:23</t>
  </si>
  <si>
    <t>K-196 35-01-K00196_911126455_911126455</t>
  </si>
  <si>
    <t>29.03.2023 04:48:57</t>
  </si>
  <si>
    <t>29.03.2023 08:51:25</t>
  </si>
  <si>
    <t>ÇATAK TR-1 35-31-L00165_C_91219549_91219549</t>
  </si>
  <si>
    <t>29.03.2023 10:38:25</t>
  </si>
  <si>
    <t>29.03.2023 16:41:29</t>
  </si>
  <si>
    <t>L-240 PTT TRAFO 35-18-L00240_6348110_56370833_56370833</t>
  </si>
  <si>
    <t>29.03.2023 02:52:16</t>
  </si>
  <si>
    <t>29.03.2023 06:56:30</t>
  </si>
  <si>
    <t>L-456 35-18-L00456_950464925_950464925</t>
  </si>
  <si>
    <t>29.03.2023 10:40:42</t>
  </si>
  <si>
    <t>29.03.2023 17:04:40</t>
  </si>
  <si>
    <t>YİĞİTLER TR-3 35-27-L00227_B_56362805_56362805</t>
  </si>
  <si>
    <t>29.03.2023 08:50:30</t>
  </si>
  <si>
    <t>29.03.2023 18:24:52</t>
  </si>
  <si>
    <t>29.03.2023 10:00:35</t>
  </si>
  <si>
    <t>29.03.2023 11:26:00</t>
  </si>
  <si>
    <t>ARSLANLAR TM 35-26-A00004_KUTLUTAŞ M29_2307568</t>
  </si>
  <si>
    <t>29.03.2023 08:25:05</t>
  </si>
  <si>
    <t>29.03.2023 08:43:18</t>
  </si>
  <si>
    <t>AKILLAR DAĞDİBİ TR-1 45-81-M00104_A_56399819_56399819</t>
  </si>
  <si>
    <t>29.03.2023 07:34:23</t>
  </si>
  <si>
    <t>29.03.2023 09:38:07</t>
  </si>
  <si>
    <t>29.03.2023 14:56:00</t>
  </si>
  <si>
    <t>29.03.2023 16:30:04</t>
  </si>
  <si>
    <t>DM-1/25-A 35-29-M00102_35-29-M00102_2358865</t>
  </si>
  <si>
    <t>29.03.2023 09:38:21</t>
  </si>
  <si>
    <t>29.03.2023 14:52:29</t>
  </si>
  <si>
    <t>29.03.2023 09:14:37</t>
  </si>
  <si>
    <t>29.03.2023 09:56:53</t>
  </si>
  <si>
    <t>SEYDİKÖY TR-1 45-84-L00044_B_65511004_65511004</t>
  </si>
  <si>
    <t>29.03.2023 19:59:35</t>
  </si>
  <si>
    <t>29.03.2023 21:54:17</t>
  </si>
  <si>
    <t>EMİRALEM TR-6 35-28-M00504_A_56357662_56357662</t>
  </si>
  <si>
    <t>29.03.2023 17:50:25</t>
  </si>
  <si>
    <t>29.03.2023 19:54:39</t>
  </si>
  <si>
    <t>BAYINDIR İM 35-20-A00001_TR-A (15.8) L03_2058790</t>
  </si>
  <si>
    <t>29.03.2023 06:18:35</t>
  </si>
  <si>
    <t>29.03.2023 06:20:00</t>
  </si>
  <si>
    <t>29.03.2023 18:56:26</t>
  </si>
  <si>
    <t>29.03.2023 20:22:39</t>
  </si>
  <si>
    <t>BALIKLIOVA TR-2 35-19-L00272_95000159939_95000159939</t>
  </si>
  <si>
    <t>29.03.2023 09:57:36</t>
  </si>
  <si>
    <t>29.03.2023 17:49:35</t>
  </si>
  <si>
    <t>SOMA TR-16/8 (DM3/19) LABELLA ÜSTÜ 45-82-M00100_966356851_966356851</t>
  </si>
  <si>
    <t>29.03.2023 19:35:14</t>
  </si>
  <si>
    <t>29.03.2023 21:24:38</t>
  </si>
  <si>
    <t>BAŞIBÜYÜK KÖK 45-77-L00158_BALIBEY ÇIKIŞ L06_61353345</t>
  </si>
  <si>
    <t>29.03.2023 07:59:36</t>
  </si>
  <si>
    <t>29.03.2023 10:17:42</t>
  </si>
  <si>
    <t>DM-3/25 (MUTLU MAH. MUHTARLIK) 45-71-M00076_953210415_953210415</t>
  </si>
  <si>
    <t>29.03.2023 13:35:29</t>
  </si>
  <si>
    <t>29.03.2023 16:28:59</t>
  </si>
  <si>
    <t>YAKAPINAR TR-4 35-20-L00154_35-20-L00154_2371184</t>
  </si>
  <si>
    <t>29.03.2023 14:15:03</t>
  </si>
  <si>
    <t>29.03.2023 14:55:21</t>
  </si>
  <si>
    <t>BAŞIBÜYÜK KÖK 45-77-L00158_HatBaşıAyırıcı_53135652 L06_53135652</t>
  </si>
  <si>
    <t>29.03.2023 07:03:10</t>
  </si>
  <si>
    <t>29.03.2023 07:47:41</t>
  </si>
  <si>
    <t>ÇARIKBALLI KÖSELER TR 45-77-L00187_DIREK TIPI TRAFO HUCRESI H01_2055901</t>
  </si>
  <si>
    <t>29.03.2023 10:51:42</t>
  </si>
  <si>
    <t>29.03.2023 12:06:51</t>
  </si>
  <si>
    <t>29.03.2023 09:28:52</t>
  </si>
  <si>
    <t>29.03.2023 14:34:14</t>
  </si>
  <si>
    <t>K-697 35-02-K00697_910164000_910164000</t>
  </si>
  <si>
    <t>29.03.2023 09:06:19</t>
  </si>
  <si>
    <t>29.03.2023 16:59:34</t>
  </si>
  <si>
    <t>K-358 35-04-K00358_99298597_99298597</t>
  </si>
  <si>
    <t>29.03.2023 18:30:06</t>
  </si>
  <si>
    <t>29.03.2023 19:39:30</t>
  </si>
  <si>
    <t>29.03.2023 11:29:07</t>
  </si>
  <si>
    <t>29.03.2023 15:59:49</t>
  </si>
  <si>
    <t>TR-33 35-19-M00033_956676678_956676678</t>
  </si>
  <si>
    <t>29.03.2023 21:27:36</t>
  </si>
  <si>
    <t>29.03.2023 22:57:23</t>
  </si>
  <si>
    <t>29.03.2023 08:28:05</t>
  </si>
  <si>
    <t>29.03.2023 08:29:00</t>
  </si>
  <si>
    <t>DM-19/02 45-71-M00713_ORTA ÖLÇEKLİ HAVAİ HAT M07_2321101</t>
  </si>
  <si>
    <t>29.03.2023 07:47:52</t>
  </si>
  <si>
    <t>29.03.2023 09:37:21</t>
  </si>
  <si>
    <t>PAYAMLI M-21 35-25-M00171_964546795_964546795</t>
  </si>
  <si>
    <t>29.03.2023 12:54:35</t>
  </si>
  <si>
    <t>29.03.2023 18:43:19</t>
  </si>
  <si>
    <t>TR-36 35-15-M00036_48891376_56371115_56371115</t>
  </si>
  <si>
    <t>29.03.2023 02:02:22</t>
  </si>
  <si>
    <t>ALGÜN SİTESİ TR 35-30-M00026_DAĞITIM TRAFOSU M01_72082995</t>
  </si>
  <si>
    <t>29.03.2023 10:33:32</t>
  </si>
  <si>
    <t>29.03.2023 10:54:53</t>
  </si>
  <si>
    <t>BALCILAR TR-1 35-20-M00042_DIREK TIPI TRAFO HUCRESI H01_2045808</t>
  </si>
  <si>
    <t>29.03.2023 07:34:50</t>
  </si>
  <si>
    <t>29.03.2023 12:06:15</t>
  </si>
  <si>
    <t>M-3120 35-10-M03120_97775178_97775178</t>
  </si>
  <si>
    <t>29.03.2023 16:47:45</t>
  </si>
  <si>
    <t>29.03.2023 20:27:59</t>
  </si>
  <si>
    <t>29.03.2023 04:17:23</t>
  </si>
  <si>
    <t>29.03.2023 09:17:01</t>
  </si>
  <si>
    <t>AŞAĞICUMA DM 35-16-M00103_HatBaşıAyırıcı_78640312 M03_78640312</t>
  </si>
  <si>
    <t>29.03.2023 10:07:26</t>
  </si>
  <si>
    <t>29.03.2023 15:15:32</t>
  </si>
  <si>
    <t>K-106 35-01-K00106_912445527_912445527</t>
  </si>
  <si>
    <t>29.03.2023 15:49:00</t>
  </si>
  <si>
    <t>29.03.2023 17:27:52</t>
  </si>
  <si>
    <t>M-2131 ÖZEL TR 35-02-M02131Ö_ M02_2084594</t>
  </si>
  <si>
    <t>29.03.2023 08:29:36</t>
  </si>
  <si>
    <t>29.03.2023 10:32:16</t>
  </si>
  <si>
    <t>K-4059 35-04-K04059_99175615_99175615</t>
  </si>
  <si>
    <t>29.03.2023 20:27:27</t>
  </si>
  <si>
    <t>29.03.2023 21:57:09</t>
  </si>
  <si>
    <t>29.03.2023 07:38:00</t>
  </si>
  <si>
    <t>29.03.2023 08:24:08</t>
  </si>
  <si>
    <t>29.03.2023 04:47:40</t>
  </si>
  <si>
    <t>29.03.2023 07:29:40</t>
  </si>
  <si>
    <t>ÇORUK TR-1 45-72-L00724_B_91256602_91256602</t>
  </si>
  <si>
    <t>29.03.2023 18:35:59</t>
  </si>
  <si>
    <t>29.03.2023 22:33:48</t>
  </si>
  <si>
    <t>29.03.2023 03:51:55</t>
  </si>
  <si>
    <t>29.03.2023 04:37:38</t>
  </si>
  <si>
    <t>29.03.2023 05:18:40</t>
  </si>
  <si>
    <t>29.03.2023 05:51:29</t>
  </si>
  <si>
    <t>PANAZTEPE DM 35-28-M00732_MALTEPE M03_2055980</t>
  </si>
  <si>
    <t>29.03.2023 07:03:35</t>
  </si>
  <si>
    <t>29.03.2023 07:15:23</t>
  </si>
  <si>
    <t>29.03.2023 10:49:02</t>
  </si>
  <si>
    <t>29.03.2023 11:50:40</t>
  </si>
  <si>
    <t>29.03.2023 10:19:08</t>
  </si>
  <si>
    <t>29.03.2023 16:14:42</t>
  </si>
  <si>
    <t>29.03.2023 21:09:18</t>
  </si>
  <si>
    <t>29.03.2023 23:38:12</t>
  </si>
  <si>
    <t>HAMZA ÖZLÜ 35-26-L00056_956619167_956619167</t>
  </si>
  <si>
    <t>29.03.2023 22:54:29</t>
  </si>
  <si>
    <t>29.03.2023 23:26:41</t>
  </si>
  <si>
    <t>K-2865 35-03-K02865_35-03-K02865_41913435</t>
  </si>
  <si>
    <t>29.03.2023 09:28:43</t>
  </si>
  <si>
    <t>29.03.2023 10:08:01</t>
  </si>
  <si>
    <t>29.03.2023 04:34:15</t>
  </si>
  <si>
    <t>29.03.2023 06:43:15</t>
  </si>
  <si>
    <t>BAŞKÖY KUREYŞ TR-1 35-29-L00194_A_91402316_91402316</t>
  </si>
  <si>
    <t>29.03.2023 08:55:05</t>
  </si>
  <si>
    <t>29.03.2023 10:59:26</t>
  </si>
  <si>
    <t>29.03.2023 03:38:17</t>
  </si>
  <si>
    <t>29.03.2023 04:52:42</t>
  </si>
  <si>
    <t>ASARLIK TR-7 35-28-M00181_953377289_953377289</t>
  </si>
  <si>
    <t>29.03.2023 15:34:13</t>
  </si>
  <si>
    <t>29.03.2023 17:52:29</t>
  </si>
  <si>
    <t>29.03.2023 08:31:30</t>
  </si>
  <si>
    <t>29.03.2023 11:10:39</t>
  </si>
  <si>
    <t>KABAKOZ TR-1 45-75-M00286_DIREK TIPI TRAFO HUCRESI H01_2089048</t>
  </si>
  <si>
    <t>29.03.2023 11:57:56</t>
  </si>
  <si>
    <t>29.03.2023 17:18:34</t>
  </si>
  <si>
    <t>BALIKLIOVA TR-3 35-19-L00324_B_81733484_81733484</t>
  </si>
  <si>
    <t>29.03.2023 17:30:13</t>
  </si>
  <si>
    <t>29.03.2023 18:00:38</t>
  </si>
  <si>
    <t>SELİMİYE TR-3 ARNAVUTLAR 45-79-M00507_A_56388191_56388191</t>
  </si>
  <si>
    <t>29.03.2023 09:50:41</t>
  </si>
  <si>
    <t>29.03.2023 16:18:47</t>
  </si>
  <si>
    <t>TR-63 35-19-L00063_A_91309903_91309903</t>
  </si>
  <si>
    <t>29.03.2023 07:12:29</t>
  </si>
  <si>
    <t>29.03.2023 12:10:05</t>
  </si>
  <si>
    <t>MECİDİYE TR-1 KÖK 45-72-L00078_MECİDİYE TR-3 L09_66560900</t>
  </si>
  <si>
    <t>29.03.2023 13:37:25</t>
  </si>
  <si>
    <t>29.03.2023 18:12:21</t>
  </si>
  <si>
    <t>K-1140 35-02-K01140_35-02-K01140_2376455</t>
  </si>
  <si>
    <t>29.03.2023 08:59:52</t>
  </si>
  <si>
    <t>29.03.2023 09:30:24</t>
  </si>
  <si>
    <t>OCAKLI TR-1 35-15-L00770_B_91241509_91241509</t>
  </si>
  <si>
    <t>29.03.2023 10:43:37</t>
  </si>
  <si>
    <t>29.03.2023 16:27:45</t>
  </si>
  <si>
    <t>ÇANDARLI TR-16 35-30-M00016_DAĞITIM TRAFOSU M01_72113029</t>
  </si>
  <si>
    <t>29.03.2023 14:15:52</t>
  </si>
  <si>
    <t>29.03.2023 14:40:40</t>
  </si>
  <si>
    <t>M-447 35-09-M00447_97730588_97730588</t>
  </si>
  <si>
    <t>29.03.2023 14:17:21</t>
  </si>
  <si>
    <t>29.03.2023 20:42:03</t>
  </si>
  <si>
    <t>TR-5 35-26-M00005_TR-6/TR-7 M03_72401079</t>
  </si>
  <si>
    <t>29.03.2023 11:33:15</t>
  </si>
  <si>
    <t>29.03.2023 12:06:26</t>
  </si>
  <si>
    <t>29.03.2023 18:15:45</t>
  </si>
  <si>
    <t>29.03.2023 18:57:33</t>
  </si>
  <si>
    <t>29.03.2023 18:46:10</t>
  </si>
  <si>
    <t>29.03.2023 19:57:56</t>
  </si>
  <si>
    <t>YAĞCILI TR-2 45-82-M00367_TR-1 -TR-3 M02_72200382</t>
  </si>
  <si>
    <t>29.03.2023 05:33:04</t>
  </si>
  <si>
    <t>29.03.2023 08:01:00</t>
  </si>
  <si>
    <t>DOĞANBEY KÖK 35-14-M00100_BANKSİS M03_80639783</t>
  </si>
  <si>
    <t>29.03.2023 06:28:10</t>
  </si>
  <si>
    <t>29.03.2023 14:40:42</t>
  </si>
  <si>
    <t>YEŞİLYURT TR-3 45-73-M00482_945641967_945641967</t>
  </si>
  <si>
    <t>29.03.2023 18:39:24</t>
  </si>
  <si>
    <t>29.03.2023 19:31:41</t>
  </si>
  <si>
    <t>DELEMENLER GÜZLE TR-1 45-73-M00683_B_91074065_91074065</t>
  </si>
  <si>
    <t>29.03.2023 09:10:33</t>
  </si>
  <si>
    <t>29.03.2023 10:22:36</t>
  </si>
  <si>
    <t>K-4566 35-02-K04566_35-02-K04566_2353971</t>
  </si>
  <si>
    <t>29.03.2023 21:53:00</t>
  </si>
  <si>
    <t>29.03.2023 22:03:48</t>
  </si>
  <si>
    <t>M-850 KARAÇAM KÖK 35-02-M00850_HatBaşıAyırıcı_72201139 M05_72201139</t>
  </si>
  <si>
    <t>29.03.2023 12:42:34</t>
  </si>
  <si>
    <t>M-879 GÖKÇELER 35-02-M00879_DIREK TIPI TRAFO HUCRESI H01_2036637</t>
  </si>
  <si>
    <t>29.03.2023 08:34:00</t>
  </si>
  <si>
    <t>29.03.2023 13:39:15</t>
  </si>
  <si>
    <t>TR-60 ADAYOLU 35-19-L00060_956662634_956662634</t>
  </si>
  <si>
    <t>29.03.2023 07:47:47</t>
  </si>
  <si>
    <t>29.03.2023 10:36:50</t>
  </si>
  <si>
    <t>DM-3/10 35-29-M00483_35-29-M00483_82450572</t>
  </si>
  <si>
    <t>29.03.2023 09:09:09</t>
  </si>
  <si>
    <t>29.03.2023 12:38:09</t>
  </si>
  <si>
    <t>29.03.2023 09:44:41</t>
  </si>
  <si>
    <t>29.03.2023 10:10:14</t>
  </si>
  <si>
    <t>TR-54 35-30-L00054_C_56365549_56365549</t>
  </si>
  <si>
    <t>29.03.2023 03:19:46</t>
  </si>
  <si>
    <t>29.03.2023 04:36:51</t>
  </si>
  <si>
    <t>TR-1/30 45-72-M00030_956506752_956506752</t>
  </si>
  <si>
    <t>29.03.2023 17:22:48</t>
  </si>
  <si>
    <t>29.03.2023 18:56:31</t>
  </si>
  <si>
    <t>TR-80 35-16-L00080_D_91207884_91207884</t>
  </si>
  <si>
    <t>29.03.2023 14:49:18</t>
  </si>
  <si>
    <t>29.03.2023 15:15:09</t>
  </si>
  <si>
    <t>YENİCEKÖY TR3 35-15-L00427_A_56362100_56362100</t>
  </si>
  <si>
    <t>29.03.2023 08:16:10</t>
  </si>
  <si>
    <t>29.03.2023 08:41:13</t>
  </si>
  <si>
    <t>HACIHASAN KÖYÜ TR-2 35-15-L00272_35-15-L00272_2358217</t>
  </si>
  <si>
    <t>29.03.2023 10:45:29</t>
  </si>
  <si>
    <t>29.03.2023 11:41:06</t>
  </si>
  <si>
    <t>BURUNCUK KÖK 35-20-L00273_ZEYTİNOVA DAĞ GRUBU L02_66528810</t>
  </si>
  <si>
    <t>29.03.2023 06:21:00</t>
  </si>
  <si>
    <t>29.03.2023 06:42:59</t>
  </si>
  <si>
    <t>TR-1/16 45-72-M00016_956504060_956504060</t>
  </si>
  <si>
    <t>29.03.2023 13:06:56</t>
  </si>
  <si>
    <t>29.03.2023 14:56:08</t>
  </si>
  <si>
    <t>TR-80 35-16-L00080_953346900_953346900</t>
  </si>
  <si>
    <t>29.03.2023 13:31:43</t>
  </si>
  <si>
    <t>29.03.2023 15:10:22</t>
  </si>
  <si>
    <t>GÖRDES TR-36 45-75-M00036_945604350_945604350</t>
  </si>
  <si>
    <t>29.03.2023 22:28:56</t>
  </si>
  <si>
    <t>30.03.2023 00:04:34</t>
  </si>
  <si>
    <t>DM-3/07 (MAKEDON GÖÇMENLERİ) 45-71-M00062_A a3_45179825</t>
  </si>
  <si>
    <t>29.03.2023 16:53:00</t>
  </si>
  <si>
    <t>29.03.2023 18:43:39</t>
  </si>
  <si>
    <t>29.03.2023 14:22:49</t>
  </si>
  <si>
    <t>29.03.2023 14:43:30</t>
  </si>
  <si>
    <t>IŞIK TR-1 35-15-L00366_B_56399060_56399060</t>
  </si>
  <si>
    <t>29.03.2023 08:05:43</t>
  </si>
  <si>
    <t>29.03.2023 14:15:14</t>
  </si>
  <si>
    <t>VELİLER TR-1 35-15-L00536_35-15-L00536_2373117</t>
  </si>
  <si>
    <t>29.03.2023 09:53:38</t>
  </si>
  <si>
    <t>29.03.2023 10:55:36</t>
  </si>
  <si>
    <t>K-2861 35-03-K02861__72374454_72374454</t>
  </si>
  <si>
    <t>29.03.2023 16:17:01</t>
  </si>
  <si>
    <t>29.03.2023 18:18:57</t>
  </si>
  <si>
    <t>ASARLIK TR-4 35-28-M00179_11025557_56378845_56378845</t>
  </si>
  <si>
    <t>29.03.2023 09:30:04</t>
  </si>
  <si>
    <t>29.03.2023 10:21:22</t>
  </si>
  <si>
    <t>_48136639_56388645_56388645</t>
  </si>
  <si>
    <t>29.03.2023 10:37:47</t>
  </si>
  <si>
    <t>29.03.2023 11:36:30</t>
  </si>
  <si>
    <t>29.03.2023 12:09:58</t>
  </si>
  <si>
    <t>29.03.2023 12:59:39</t>
  </si>
  <si>
    <t>K-3018 35-04-K03018_D_56356300_56356300</t>
  </si>
  <si>
    <t>29.03.2023 13:57:33</t>
  </si>
  <si>
    <t>29.03.2023 14:25:20</t>
  </si>
  <si>
    <t>ÇAPAK ORTA KÖY 35-26-M00412_956602835_956602835</t>
  </si>
  <si>
    <t>29.03.2023 09:43:01</t>
  </si>
  <si>
    <t>29.03.2023 10:06:53</t>
  </si>
  <si>
    <t>DM-2/8 BAŞKENT TR 35-18-L00588_11056145_56377459_56377459</t>
  </si>
  <si>
    <t>29.03.2023 07:36:16</t>
  </si>
  <si>
    <t>29.03.2023 10:16:48</t>
  </si>
  <si>
    <t>GİRELLİ TR-2 45-73-M00766_945689552_945689552</t>
  </si>
  <si>
    <t>29.03.2023 18:54:41</t>
  </si>
  <si>
    <t>29.03.2023 20:14:50</t>
  </si>
  <si>
    <t>29.03.2023 09:36:41</t>
  </si>
  <si>
    <t>29.03.2023 04:00:21</t>
  </si>
  <si>
    <t>29.03.2023 11:29:25</t>
  </si>
  <si>
    <t>KÖSEALİ TR-2 45-78-M00782_953287244_953287244</t>
  </si>
  <si>
    <t>29.03.2023 15:00:11</t>
  </si>
  <si>
    <t>29.03.2023 17:26:32</t>
  </si>
  <si>
    <t>PİYADELER KÖK 45-73-M00136_HatBaşıAyırıcı_53136397 M05_53136397</t>
  </si>
  <si>
    <t>29.03.2023 14:28:11</t>
  </si>
  <si>
    <t>29.03.2023 15:26:03</t>
  </si>
  <si>
    <t>K-826 35-03-K00826_35-03-K00826_41933386</t>
  </si>
  <si>
    <t>29.03.2023 10:28:48</t>
  </si>
  <si>
    <t>29.03.2023 11:35:40</t>
  </si>
  <si>
    <t>KÖYLÜCE TR-1 45-74-M00235_A_65509387_65509387</t>
  </si>
  <si>
    <t>29.03.2023 08:13:39</t>
  </si>
  <si>
    <t>29.03.2023 11:02:46</t>
  </si>
  <si>
    <t>29.03.2023 15:27:57</t>
  </si>
  <si>
    <t>29.03.2023 18:02:18</t>
  </si>
  <si>
    <t>29.03.2023 22:37:22</t>
  </si>
  <si>
    <t>29.03.2023 23:26:24</t>
  </si>
  <si>
    <t>OĞLANANASI TR-9 35-22-M00262_A_91198937_91198937</t>
  </si>
  <si>
    <t>29.03.2023 15:14:51</t>
  </si>
  <si>
    <t>29.03.2023 17:50:55</t>
  </si>
  <si>
    <t>29.03.2023 07:34:18</t>
  </si>
  <si>
    <t>29.03.2023 07:36:00</t>
  </si>
  <si>
    <t>K-2523 35-03-K02523_35-03-K02523_41933541</t>
  </si>
  <si>
    <t>29.03.2023 19:19:45</t>
  </si>
  <si>
    <t>29.03.2023 22:41:41</t>
  </si>
  <si>
    <t>29.03.2023 06:43:08</t>
  </si>
  <si>
    <t>29.03.2023 10:00:34</t>
  </si>
  <si>
    <t>TR-89 35-15-M00089_B_91365700_91365700</t>
  </si>
  <si>
    <t>29.03.2023 12:05:36</t>
  </si>
  <si>
    <t>29.03.2023 14:32:18</t>
  </si>
  <si>
    <t>BELENYAKA TR-5 45-73-M00698_45-73-M00698_2353694</t>
  </si>
  <si>
    <t>29.03.2023 09:51:05</t>
  </si>
  <si>
    <t>29.03.2023 10:30:44</t>
  </si>
  <si>
    <t>BEYDAĞ İM 35-32-A00001_TR-2 L06_2308126</t>
  </si>
  <si>
    <t>29.03.2023 16:26:14</t>
  </si>
  <si>
    <t>29.03.2023 17:04:03</t>
  </si>
  <si>
    <t>EMİRALEM TR-5 35-28-M00501_35-28-M00501_2351308</t>
  </si>
  <si>
    <t>29.03.2023 14:56:30</t>
  </si>
  <si>
    <t>29.03.2023 17:30:14</t>
  </si>
  <si>
    <t>K-719 35-01-K00719_35-01-K00719_2347666</t>
  </si>
  <si>
    <t>29.03.2023 10:32:34</t>
  </si>
  <si>
    <t>29.03.2023 11:48:34</t>
  </si>
  <si>
    <t>ÇİFTLİK İM 35-18-A00003_DM-1 L02_2326727</t>
  </si>
  <si>
    <t>29.03.2023 03:44:05</t>
  </si>
  <si>
    <t>29.03.2023 04:03:41</t>
  </si>
  <si>
    <t>BOZDAĞ TR-7 35-15-L00290_C_91236863_91236863</t>
  </si>
  <si>
    <t>29.03.2023 09:18:41</t>
  </si>
  <si>
    <t>29.03.2023 12:45:54</t>
  </si>
  <si>
    <t>K-925 35-01-K00925_K-234 K04_64231240</t>
  </si>
  <si>
    <t>29.03.2023 19:11:56</t>
  </si>
  <si>
    <t>29.03.2023 03:49:59</t>
  </si>
  <si>
    <t>29.03.2023 03:54:32</t>
  </si>
  <si>
    <t>29.03.2023 11:04:55</t>
  </si>
  <si>
    <t>29.03.2023 15:17:05</t>
  </si>
  <si>
    <t>K-2972 35-07-K02972_TRAFO K03_48432077</t>
  </si>
  <si>
    <t>29.03.2023 02:07:55</t>
  </si>
  <si>
    <t>TR-112 35-16-L00112_B_90935191_90935191</t>
  </si>
  <si>
    <t>29.03.2023 17:49:12</t>
  </si>
  <si>
    <t>29.03.2023 19:21:45</t>
  </si>
  <si>
    <t>RECEPLİ KÖYÜ TR-1 45-71-M01694_45-71-M01694_2354660</t>
  </si>
  <si>
    <t>29.03.2023 11:11:21</t>
  </si>
  <si>
    <t>29.03.2023 18:24:33</t>
  </si>
  <si>
    <t>29.03.2023 17:03:42</t>
  </si>
  <si>
    <t>29.03.2023 19:00:04</t>
  </si>
  <si>
    <t>KARABEL KÖK(VİŞNELİ KÖK) 35-26-M01207_KARABEL RES M06_66051330</t>
  </si>
  <si>
    <t>29.03.2023 11:36:25</t>
  </si>
  <si>
    <t>29.03.2023 13:56:03</t>
  </si>
  <si>
    <t>YATAĞAN TR-2 45-72-L00326_D_90995577_90995577</t>
  </si>
  <si>
    <t>29.03.2023 20:28:47</t>
  </si>
  <si>
    <t>TR-182 45-78-L00182_DAĞITIM TRAFOSU TR-182 L02_65913193</t>
  </si>
  <si>
    <t>29.03.2023 09:26:41</t>
  </si>
  <si>
    <t>29.03.2023 15:37:00</t>
  </si>
  <si>
    <t>SOMA TR-16/8 (DM3/19) LABELLA ÜSTÜ 45-82-M00100_95001377982_95001377982</t>
  </si>
  <si>
    <t>29.03.2023 09:00:03</t>
  </si>
  <si>
    <t>29.03.2023 09:48:59</t>
  </si>
  <si>
    <t>29.03.2023 15:26:38</t>
  </si>
  <si>
    <t>29.03.2023 15:34:06</t>
  </si>
  <si>
    <t>YATAĞAN TR-2 45-72-L00326_45-72-L00326_2349345</t>
  </si>
  <si>
    <t>29.03.2023 06:51:28</t>
  </si>
  <si>
    <t>29.03.2023 11:32:57</t>
  </si>
  <si>
    <t>MORDOĞAN TR-2 35-21-L00140_D_56376563_56376563</t>
  </si>
  <si>
    <t>29.03.2023 13:02:36</t>
  </si>
  <si>
    <t>29.03.2023 14:48:15</t>
  </si>
  <si>
    <t>KİLLİK TR-5 45-73-M00346_A_56391534_56391534</t>
  </si>
  <si>
    <t>29.03.2023 18:21:45</t>
  </si>
  <si>
    <t>29.03.2023 18:57:22</t>
  </si>
  <si>
    <t>ÖDEMİŞ HASTANE DM 35-15-M00342_ M02_64072759</t>
  </si>
  <si>
    <t>30.03.2023 10:48:00</t>
  </si>
  <si>
    <t>30.03.2023 16:23:05</t>
  </si>
  <si>
    <t>DM-2/25 35-27-M01190_ H_82963969</t>
  </si>
  <si>
    <t>30.03.2023 20:01:28</t>
  </si>
  <si>
    <t>30.03.2023 21:25:34</t>
  </si>
  <si>
    <t>BEBEKLİ TR-1 45-77-L00196_945493234_945493234</t>
  </si>
  <si>
    <t>30.03.2023 16:09:33</t>
  </si>
  <si>
    <t>30.03.2023 17:47:41</t>
  </si>
  <si>
    <t>AŞAĞIKIRIKLAR TR-2 35-16-M00058_A_91165123_91165123</t>
  </si>
  <si>
    <t>30.03.2023 19:00:38</t>
  </si>
  <si>
    <t>30.03.2023 20:00:39</t>
  </si>
  <si>
    <t>30.03.2023 16:37:53</t>
  </si>
  <si>
    <t>30.03.2023 17:40:49</t>
  </si>
  <si>
    <t>ÇATALOLUK DM 45-74-M00227_HatBaşıAyırıcı_77952822 M03_77952822</t>
  </si>
  <si>
    <t>30.03.2023 13:17:47</t>
  </si>
  <si>
    <t>30.03.2023 15:49:55</t>
  </si>
  <si>
    <t>30.03.2023 01:11:09</t>
  </si>
  <si>
    <t>30.03.2023 02:18:31</t>
  </si>
  <si>
    <t>M-1902 OĞLANANASI TR-12 35-22-M00645_955257182_955257182</t>
  </si>
  <si>
    <t>30.03.2023 09:58:04</t>
  </si>
  <si>
    <t>30.03.2023 11:31:43</t>
  </si>
  <si>
    <t>İSMAİLBEY NARINCALI TR-2 45-73-M00892_B_56391149_56391149</t>
  </si>
  <si>
    <t>30.03.2023 22:46:04</t>
  </si>
  <si>
    <t>30.03.2023 23:35:29</t>
  </si>
  <si>
    <t>KARGIN KÖK 45-84-M00004_AHMET HAMDİ ALTUNCU ÖZEL TR M03_72162964</t>
  </si>
  <si>
    <t>30.03.2023 08:39:57</t>
  </si>
  <si>
    <t>30.03.2023 10:09:26</t>
  </si>
  <si>
    <t>TR-118 35-15-M00118_DAĞITIM TRAFO TR-118 M02_66876694</t>
  </si>
  <si>
    <t>30.03.2023 10:46:04</t>
  </si>
  <si>
    <t>30.03.2023 12:27:18</t>
  </si>
  <si>
    <t>AĞAÇ İŞLERİ KÖK-2 (M-703) 35-22-M00125_AĞAÇ SANAYİ TR-1/TR-2 M03_72110797</t>
  </si>
  <si>
    <t>30.03.2023 14:12:44</t>
  </si>
  <si>
    <t>30.03.2023 14:40:33</t>
  </si>
  <si>
    <t>DM-2/TR-12 35-16-M00833__79530025_79530025</t>
  </si>
  <si>
    <t>30.03.2023 11:06:24</t>
  </si>
  <si>
    <t>30.03.2023 12:02:33</t>
  </si>
  <si>
    <t>DM-01/06 45-71-M00023_DAĞITIM TRAFOSU M04_66505570</t>
  </si>
  <si>
    <t>30.03.2023 09:06:08</t>
  </si>
  <si>
    <t>30.03.2023 10:00:21</t>
  </si>
  <si>
    <t>TR-66 35-19-L00066_A_91201758_91201758</t>
  </si>
  <si>
    <t>30.03.2023 10:03:43</t>
  </si>
  <si>
    <t>30.03.2023 12:58:39</t>
  </si>
  <si>
    <t>AKÖREN TR-19 KÖK 45-78-M00974_AKVİRAN SULAMA M03_66244829</t>
  </si>
  <si>
    <t>30.03.2023 21:03:30</t>
  </si>
  <si>
    <t>30.03.2023 21:36:37</t>
  </si>
  <si>
    <t>30.03.2023 04:40:18</t>
  </si>
  <si>
    <t>30.03.2023 06:28:21</t>
  </si>
  <si>
    <t>L-379 35-18-L00379_950438924_950438924</t>
  </si>
  <si>
    <t>30.03.2023 09:52:55</t>
  </si>
  <si>
    <t>30.03.2023 14:39:12</t>
  </si>
  <si>
    <t>K-958 35-02-K00958_TRAFO K03_65677679</t>
  </si>
  <si>
    <t>30.03.2023 16:11:14</t>
  </si>
  <si>
    <t>30.03.2023 18:17:57</t>
  </si>
  <si>
    <t>30.03.2023 15:41:05</t>
  </si>
  <si>
    <t>30.03.2023 18:56:22</t>
  </si>
  <si>
    <t>30.03.2023 09:38:21</t>
  </si>
  <si>
    <t>30.03.2023 10:09:21</t>
  </si>
  <si>
    <t>TİRE TM 35-29-A00003_TR-A M17_2313882</t>
  </si>
  <si>
    <t>TEİAŞ Trafo Arızası</t>
  </si>
  <si>
    <t>30.03.2023 01:21:00</t>
  </si>
  <si>
    <t>30.03.2023 01:59:26</t>
  </si>
  <si>
    <t>YAŞAR SÖKELİOĞLU -2 35-20-L00100_A_91400940_91400940</t>
  </si>
  <si>
    <t>30.03.2023 17:04:02</t>
  </si>
  <si>
    <t>30.03.2023 18:40:31</t>
  </si>
  <si>
    <t>K-3844 35-04-K03844_35-04-K03844_2360339</t>
  </si>
  <si>
    <t>30.03.2023 11:00:00</t>
  </si>
  <si>
    <t>30.03.2023 11:35:39</t>
  </si>
  <si>
    <t>K-1496 35-02-K01496_910295443_910295443</t>
  </si>
  <si>
    <t>30.03.2023 12:13:34</t>
  </si>
  <si>
    <t>30.03.2023 13:18:15</t>
  </si>
  <si>
    <t>KESTELLİ TR-2 45-84-L00037_45-84-L00037_2351785</t>
  </si>
  <si>
    <t>30.03.2023 00:51:25</t>
  </si>
  <si>
    <t>30.03.2023 01:28:45</t>
  </si>
  <si>
    <t>30.03.2023 14:57:35</t>
  </si>
  <si>
    <t>30.03.2023 15:32:47</t>
  </si>
  <si>
    <t>30.03.2023 17:02:43</t>
  </si>
  <si>
    <t>30.03.2023 17:41:17</t>
  </si>
  <si>
    <t>ALAÇATI TR-2 45-73-M00590_945653127_945653127</t>
  </si>
  <si>
    <t>30.03.2023 14:13:29</t>
  </si>
  <si>
    <t>30.03.2023 19:16:53</t>
  </si>
  <si>
    <t>30.03.2023 09:55:30</t>
  </si>
  <si>
    <t>30.03.2023 11:47:19</t>
  </si>
  <si>
    <t>M-2844 35-02-M02844_35-02-M02844_81979813</t>
  </si>
  <si>
    <t>30.03.2023 08:34:15</t>
  </si>
  <si>
    <t>30.03.2023 15:32:29</t>
  </si>
  <si>
    <t>M-3401(YATIRIM REZERVE) 35-03-M03401_35-03-M03401_88063540</t>
  </si>
  <si>
    <t>30.03.2023 16:13:45</t>
  </si>
  <si>
    <t>30.03.2023 16:57:19</t>
  </si>
  <si>
    <t>M-2101Ö TIR GARAJI 35-02-M02101Ö_DIREK TIPI TRAFO HUCRESI H01_2107620</t>
  </si>
  <si>
    <t>30.03.2023 12:41:22</t>
  </si>
  <si>
    <t>30.03.2023 15:24:15</t>
  </si>
  <si>
    <t>EMİRLİ TR-2 35-15-L00858_A_91269361_91269361</t>
  </si>
  <si>
    <t>30.03.2023 17:26:37</t>
  </si>
  <si>
    <t>30.03.2023 22:32:41</t>
  </si>
  <si>
    <t>30.03.2023 14:55:48</t>
  </si>
  <si>
    <t>30.03.2023 19:48:35</t>
  </si>
  <si>
    <t>FOÇA TR-15 35-23-L00015_DAĞITIM TRAFO FOÇA TR-15 L03_72148383</t>
  </si>
  <si>
    <t>30.03.2023 14:57:42</t>
  </si>
  <si>
    <t>30.03.2023 15:32:38</t>
  </si>
  <si>
    <t>GÜRLE TR-1 45-71-M02371_HatBaşıAyırıcı_93667386 H_93667386</t>
  </si>
  <si>
    <t>30.03.2023 04:09:00</t>
  </si>
  <si>
    <t>30.03.2023 05:33:05</t>
  </si>
  <si>
    <t>K-893 35-04-K00893_35-04-K00893_2359022</t>
  </si>
  <si>
    <t>30.03.2023 11:47:17</t>
  </si>
  <si>
    <t>30.03.2023 12:23:02</t>
  </si>
  <si>
    <t>SELENDİ TR-8 45-81-M00008_TR-22 M05_61176213</t>
  </si>
  <si>
    <t>30.03.2023 10:03:47</t>
  </si>
  <si>
    <t>30.03.2023 11:18:21</t>
  </si>
  <si>
    <t>30.03.2023 02:15:19</t>
  </si>
  <si>
    <t>30.03.2023 02:53:32</t>
  </si>
  <si>
    <t>TR-1/4 45-72-M00004_45-72-M00004_92389319</t>
  </si>
  <si>
    <t>30.03.2023 14:02:25</t>
  </si>
  <si>
    <t>30.03.2023 16:04:21</t>
  </si>
  <si>
    <t>30.03.2023 06:24:07</t>
  </si>
  <si>
    <t>30.03.2023 09:35:11</t>
  </si>
  <si>
    <t>SARUHANLI TR-6 45-80-M00006_SARUHANLI TR-3 M03_72203028</t>
  </si>
  <si>
    <t>30.03.2023 10:18:45</t>
  </si>
  <si>
    <t>30.03.2023 10:57:17</t>
  </si>
  <si>
    <t>TIRAZLI KÖK 45-79-M00079_KAVAKKIRIĞI M04_72036240</t>
  </si>
  <si>
    <t>30.03.2023 08:20:16</t>
  </si>
  <si>
    <t>30.03.2023 09:07:41</t>
  </si>
  <si>
    <t>FOÇA TR-26 35-23-L00026_DAĞITIM TRAFO FOÇA TR-26 L04_2116761</t>
  </si>
  <si>
    <t>30.03.2023 09:36:12</t>
  </si>
  <si>
    <t>30.03.2023 10:04:11</t>
  </si>
  <si>
    <t>FOÇA TR-27 35-23-L00027_DAĞITIM TRAFO FOÇA TR-27 L04_2080986</t>
  </si>
  <si>
    <t>30.03.2023 11:21:20</t>
  </si>
  <si>
    <t>30.03.2023 11:53:55</t>
  </si>
  <si>
    <t>BERGAMA İM-2 35-16-A00002_TR-107 M09_2055201</t>
  </si>
  <si>
    <t>30.03.2023 17:10:44</t>
  </si>
  <si>
    <t>30.03.2023 17:24:25</t>
  </si>
  <si>
    <t>PAZARKÖY KÖK 45-78-L00700_HatBaşıAyırıcı_53139745 L05_53139745</t>
  </si>
  <si>
    <t>30.03.2023 13:38:51</t>
  </si>
  <si>
    <t>30.03.2023 17:02:10</t>
  </si>
  <si>
    <t>ÇEPNİBEKTAŞ TR-1 45-83-L00300_C_56401364_56401364</t>
  </si>
  <si>
    <t>30.03.2023 19:02:28</t>
  </si>
  <si>
    <t>30.03.2023 21:53:10</t>
  </si>
  <si>
    <t>BADEMLİ TR-6 35-30-L00103_A_91316651_91316651</t>
  </si>
  <si>
    <t>30.03.2023 18:05:56</t>
  </si>
  <si>
    <t>30.03.2023 18:26:40</t>
  </si>
  <si>
    <t>KERPİÇLİK TR-1 45-74-M00103_945577340_945577340</t>
  </si>
  <si>
    <t>30.03.2023 16:21:11</t>
  </si>
  <si>
    <t>30.03.2023 17:38:20</t>
  </si>
  <si>
    <t>K-4652 35-01-K04652_35-01-K04652_2352053</t>
  </si>
  <si>
    <t>30.03.2023 10:34:43</t>
  </si>
  <si>
    <t>30.03.2023 10:57:25</t>
  </si>
  <si>
    <t>30.03.2023 15:48:27</t>
  </si>
  <si>
    <t>30.03.2023 21:05:42</t>
  </si>
  <si>
    <t>TR-11 35-15-M00011_TR-122 M01_72303964</t>
  </si>
  <si>
    <t>30.03.2023 09:27:36</t>
  </si>
  <si>
    <t>30.03.2023 11:10:42</t>
  </si>
  <si>
    <t>K-921 35-01-K00921_35-01-K00921_2346539</t>
  </si>
  <si>
    <t>30.03.2023 11:17:18</t>
  </si>
  <si>
    <t>30.03.2023 11:43:30</t>
  </si>
  <si>
    <t>K-1848 35-03-K01848_K-4214 K01_42297182</t>
  </si>
  <si>
    <t>30.03.2023 12:26:07</t>
  </si>
  <si>
    <t>30.03.2023 12:28:57</t>
  </si>
  <si>
    <t>30.03.2023 11:43:11</t>
  </si>
  <si>
    <t>30.03.2023 11:48:59</t>
  </si>
  <si>
    <t>SARIGÖL DM 45-79-M00069_HatBaşıAyırıcı_53134483 M18_53134483</t>
  </si>
  <si>
    <t>30.03.2023 09:51:45</t>
  </si>
  <si>
    <t>30.03.2023 17:22:47</t>
  </si>
  <si>
    <t>TR-81 35-19-L00081_DAĞITIM TRAFOSU L04_72133481</t>
  </si>
  <si>
    <t>30.03.2023 08:24:00</t>
  </si>
  <si>
    <t>30.03.2023 17:27:29</t>
  </si>
  <si>
    <t>30.03.2023 13:56:34</t>
  </si>
  <si>
    <t>30.03.2023 15:25:06</t>
  </si>
  <si>
    <t>ÇİLE TR-3 35-22-M00188_35-22-M00188_2362564</t>
  </si>
  <si>
    <t>30.03.2023 18:44:41</t>
  </si>
  <si>
    <t>30.03.2023 20:57:14</t>
  </si>
  <si>
    <t>FOÇA TR-14 35-23-L00014_DAĞITIM TRAFO FOÇA TR-14 L03_72147952</t>
  </si>
  <si>
    <t>30.03.2023 14:04:18</t>
  </si>
  <si>
    <t>30.03.2023 14:33:58</t>
  </si>
  <si>
    <t>TR-2/22 45-72-L00022_DIREK TIPI TRAFO HUCRESI H01_2107010</t>
  </si>
  <si>
    <t>30.03.2023 10:05:31</t>
  </si>
  <si>
    <t>30.03.2023 12:43:26</t>
  </si>
  <si>
    <t>K-282 35-04-K00282_TRAFO K01_2064540</t>
  </si>
  <si>
    <t>30.03.2023 00:14:50</t>
  </si>
  <si>
    <t>30.03.2023 01:11:34</t>
  </si>
  <si>
    <t>L-291 35-18-L00291_L-292 OVACIK YOLU (KERİMOĞLU) L03_72186892</t>
  </si>
  <si>
    <t>30.03.2023 21:47:45</t>
  </si>
  <si>
    <t>30.03.2023 22:52:20</t>
  </si>
  <si>
    <t>L-11 PTT ÖNÜ 35-14-L00011_11816192 l11 b2_5952981</t>
  </si>
  <si>
    <t>30.03.2023 10:06:07</t>
  </si>
  <si>
    <t>30.03.2023 12:49:57</t>
  </si>
  <si>
    <t>K-822 35-01-K00822_K-440 K02_2315595</t>
  </si>
  <si>
    <t>30.03.2023 18:02:58</t>
  </si>
  <si>
    <t>30.03.2023 20:11:00</t>
  </si>
  <si>
    <t>SÖĞÜTLÜ TR-1 45-72-L00741_A_56388043_56388043</t>
  </si>
  <si>
    <t>30.03.2023 15:48:57</t>
  </si>
  <si>
    <t>30.03.2023 17:51:14</t>
  </si>
  <si>
    <t>30.03.2023 10:02:03</t>
  </si>
  <si>
    <t>30.03.2023 18:14:34</t>
  </si>
  <si>
    <t>ŞEYHDAVUTLAR TR-8 45-79-M00595_945550730_945550730</t>
  </si>
  <si>
    <t>30.03.2023 09:22:43</t>
  </si>
  <si>
    <t>30.03.2023 13:45:44</t>
  </si>
  <si>
    <t>M-2506 35-01-M02506_C_56366728_56366728</t>
  </si>
  <si>
    <t>30.03.2023 09:05:23</t>
  </si>
  <si>
    <t>30.03.2023 11:51:25</t>
  </si>
  <si>
    <t>ALPHARD AVM TR 45-83-M00724_C_56388961_56388961</t>
  </si>
  <si>
    <t>30.03.2023 11:25:15</t>
  </si>
  <si>
    <t>30.03.2023 12:07:23</t>
  </si>
  <si>
    <t>30.03.2023 09:47:40</t>
  </si>
  <si>
    <t>30.03.2023 11:00:35</t>
  </si>
  <si>
    <t>M-3390(YATIRIM REZERVE) 35-03-M03390_955027487_955027487</t>
  </si>
  <si>
    <t>30.03.2023 14:45:48</t>
  </si>
  <si>
    <t>30.03.2023 16:17:12</t>
  </si>
  <si>
    <t>30.03.2023 06:17:26</t>
  </si>
  <si>
    <t>M-3390(YATIRIM REZERVE) 35-03-M03390_A_56365667_56365667</t>
  </si>
  <si>
    <t>30.03.2023 10:41:56</t>
  </si>
  <si>
    <t>30.03.2023 12:36:22</t>
  </si>
  <si>
    <t>KARAYAĞCI AVŞAR TR-1 45-75-M00293_45-75-M00293_2373266</t>
  </si>
  <si>
    <t>30.03.2023 11:47:28</t>
  </si>
  <si>
    <t>30.03.2023 11:52:24</t>
  </si>
  <si>
    <t>MASKİ KİLLİK İÇME SUYU TR 45-73-M00871_45-73-M00871_2352966</t>
  </si>
  <si>
    <t>30.03.2023 16:08:11</t>
  </si>
  <si>
    <t>30.03.2023 17:00:06</t>
  </si>
  <si>
    <t>FOÇA TR-31 35-23-L00031_ L03_2336334</t>
  </si>
  <si>
    <t>30.03.2023 12:06:35</t>
  </si>
  <si>
    <t>30.03.2023 12:59:58</t>
  </si>
  <si>
    <t>TR-106 45-78-L00106_45-78-L00106_2369961</t>
  </si>
  <si>
    <t>30.03.2023 09:09:22</t>
  </si>
  <si>
    <t>30.03.2023 09:35:24</t>
  </si>
  <si>
    <t>DM12/TR4 45-73-M00094_E e1_45119833</t>
  </si>
  <si>
    <t>30.03.2023 17:00:02</t>
  </si>
  <si>
    <t>30.03.2023 17:49:36</t>
  </si>
  <si>
    <t>KIRANŞEYH TR-2 45-86-M00121_DIREK TIPI TRAFO HUCRESI H01_2087815</t>
  </si>
  <si>
    <t>30.03.2023 14:42:23</t>
  </si>
  <si>
    <t>30.03.2023 18:24:05</t>
  </si>
  <si>
    <t>KARAYAĞCI TR-1 45-75-M00195_45-75-M00195_2372957</t>
  </si>
  <si>
    <t>30.03.2023 13:02:08</t>
  </si>
  <si>
    <t>30.03.2023 17:14:38</t>
  </si>
  <si>
    <t>SALİHLİ TR-55 45-78-L00766_45-78-L00766_81430067</t>
  </si>
  <si>
    <t>30.03.2023 10:24:25</t>
  </si>
  <si>
    <t>30.03.2023 15:16:09</t>
  </si>
  <si>
    <t>HORZUMKESERLER DEĞİRMENDERE TR-2 45-73-M01092_A_56389766_56389766</t>
  </si>
  <si>
    <t>30.03.2023 13:45:18</t>
  </si>
  <si>
    <t>30.03.2023 15:39:18</t>
  </si>
  <si>
    <t>30.03.2023 10:21:11</t>
  </si>
  <si>
    <t>30.03.2023 12:28:08</t>
  </si>
  <si>
    <t>KOZBEYLİ TR-2 35-23-M00071_B_91358377_91358377</t>
  </si>
  <si>
    <t>30.03.2023 11:45:54</t>
  </si>
  <si>
    <t>M-195 35-02-M00195_B_56378734_56378734</t>
  </si>
  <si>
    <t>30.03.2023 14:06:17</t>
  </si>
  <si>
    <t>30.03.2023 15:04:31</t>
  </si>
  <si>
    <t>KEMALPAŞA TM 35-27-A00002_GÜNDOĞDU M32_2305272</t>
  </si>
  <si>
    <t>30.03.2023 03:17:51</t>
  </si>
  <si>
    <t>30.03.2023 04:21:00</t>
  </si>
  <si>
    <t>K-235 35-01-K00235_35-01-K00235_83668189</t>
  </si>
  <si>
    <t>30.03.2023 09:37:00</t>
  </si>
  <si>
    <t>30.03.2023 10:23:00</t>
  </si>
  <si>
    <t>L-233 AKARCA KÖK 35-14-L00233_L-47 DENİZKENT SİTESİ L02_72202702</t>
  </si>
  <si>
    <t>30.03.2023 15:58:34</t>
  </si>
  <si>
    <t>30.03.2023 16:49:34</t>
  </si>
  <si>
    <t>YELKİ TR-6 (M-2343) 35-10-M02343_35-10-M02343_42776417</t>
  </si>
  <si>
    <t>30.03.2023 17:47:36</t>
  </si>
  <si>
    <t>30.03.2023 22:02:22</t>
  </si>
  <si>
    <t>SARIGÖL TR-43 45-79-M00043_C_56395892_56395892</t>
  </si>
  <si>
    <t>30.03.2023 22:04:53</t>
  </si>
  <si>
    <t>30.03.2023 22:52:25</t>
  </si>
  <si>
    <t>TR-31 35-16-L00031_953334622_953334622</t>
  </si>
  <si>
    <t>30.03.2023 19:44:12</t>
  </si>
  <si>
    <t>30.03.2023 23:00:51</t>
  </si>
  <si>
    <t>SERKELE TR-1 45-72-M00207_C_56406532_56406532</t>
  </si>
  <si>
    <t>30.03.2023 18:50:45</t>
  </si>
  <si>
    <t>ÇİLE DM 35-22-M00086_ÇAKALTEPE M04_50064098</t>
  </si>
  <si>
    <t>30.03.2023 09:00:09</t>
  </si>
  <si>
    <t>30.03.2023 13:39:33</t>
  </si>
  <si>
    <t>30.03.2023 20:44:41</t>
  </si>
  <si>
    <t>30.03.2023 21:04:07</t>
  </si>
  <si>
    <t>K-3610 35-01-K03610_965942087_965942087</t>
  </si>
  <si>
    <t>30.03.2023 09:58:53</t>
  </si>
  <si>
    <t>30.03.2023 10:46:23</t>
  </si>
  <si>
    <t>30.03.2023 16:46:55</t>
  </si>
  <si>
    <t>30.03.2023 18:11:51</t>
  </si>
  <si>
    <t>ALAŞEHİR TR-8 45-73-M00008_TR-7 M01_66756187</t>
  </si>
  <si>
    <t>30.03.2023 10:36:28</t>
  </si>
  <si>
    <t>30.03.2023 12:12:00</t>
  </si>
  <si>
    <t>ÜÇYOL KÖK 45-82-M00128_HatBaşıAyırıcı_53136089 M06_53136089</t>
  </si>
  <si>
    <t>30.03.2023 10:24:01</t>
  </si>
  <si>
    <t>30.03.2023 13:07:30</t>
  </si>
  <si>
    <t>K-1846 35-03-K01846_TRAFO K03_42295918</t>
  </si>
  <si>
    <t>30.03.2023 09:09:54</t>
  </si>
  <si>
    <t>30.03.2023 12:41:04</t>
  </si>
  <si>
    <t>DM-1/64 35-29-M00064_35-29-M00064_61267568</t>
  </si>
  <si>
    <t>30.03.2023 09:22:21</t>
  </si>
  <si>
    <t>30.03.2023 14:52:15</t>
  </si>
  <si>
    <t>KARAHALİLLİ KÖK 35-20-L00087_HatBaşıAyırıcı_94862261 L02_94862261</t>
  </si>
  <si>
    <t>30.03.2023 09:33:49</t>
  </si>
  <si>
    <t>30.03.2023 16:52:54</t>
  </si>
  <si>
    <t>K-572 35-07-K00072_B_56379236_56379236</t>
  </si>
  <si>
    <t>30.03.2023 21:21:22</t>
  </si>
  <si>
    <t>30.03.2023 22:53:02</t>
  </si>
  <si>
    <t>K-4542 35-01-K04542_K-3594 K01_2118815</t>
  </si>
  <si>
    <t>30.03.2023 20:54:14</t>
  </si>
  <si>
    <t>L-182 ÖZİNAN SİTESİ 35-14-L00182_956661474_956661474</t>
  </si>
  <si>
    <t>30.03.2023 11:34:24</t>
  </si>
  <si>
    <t>30.03.2023 15:07:05</t>
  </si>
  <si>
    <t>TUZÇULLU TR-1 35-28-M00420_B_92412036_92412036</t>
  </si>
  <si>
    <t>30.03.2023 17:54:26</t>
  </si>
  <si>
    <t>30.03.2023 18:35:49</t>
  </si>
  <si>
    <t>TR-146 45-78-L00146_45-78-L00146_2348986</t>
  </si>
  <si>
    <t>30.03.2023 10:26:05</t>
  </si>
  <si>
    <t>30.03.2023 15:31:25</t>
  </si>
  <si>
    <t>EŞREFPAŞA İM 35-01-A00002_DOĞANAY K16_2309523</t>
  </si>
  <si>
    <t>30.03.2023 17:10:19</t>
  </si>
  <si>
    <t>30.03.2023 17:26:01</t>
  </si>
  <si>
    <t>30.03.2023 23:05:13</t>
  </si>
  <si>
    <t>31.03.2023 00:27:15</t>
  </si>
  <si>
    <t>ÇİLE DM 35-22-M00086_ÇİLE KÖYÜ M05_50064097</t>
  </si>
  <si>
    <t>30.03.2023 13:25:28</t>
  </si>
  <si>
    <t>30.03.2023 16:43:50</t>
  </si>
  <si>
    <t>SOMA TR-6 45-82-M00006_TR-4 M02_83357819</t>
  </si>
  <si>
    <t>30.03.2023 15:54:47</t>
  </si>
  <si>
    <t>30.03.2023 16:37:00</t>
  </si>
  <si>
    <t>30.03.2023 12:17:00</t>
  </si>
  <si>
    <t>30.03.2023 12:33:18</t>
  </si>
  <si>
    <t>HALİL İBRAHİM SAĞLAM VE ARK TR 35-27-M00211_915042915_915042915</t>
  </si>
  <si>
    <t>30.03.2023 08:37:16</t>
  </si>
  <si>
    <t>30.03.2023 11:43:48</t>
  </si>
  <si>
    <t>M-423 35-02-M00423_H H1B_5806176</t>
  </si>
  <si>
    <t>30.03.2023 11:59:18</t>
  </si>
  <si>
    <t>30.03.2023 20:11:39</t>
  </si>
  <si>
    <t>DM-8/10 45-71-M00287_DAĞITIM TRAFOSU M06_2075154</t>
  </si>
  <si>
    <t>30.03.2023 13:53:14</t>
  </si>
  <si>
    <t>30.03.2023 14:39:57</t>
  </si>
  <si>
    <t>30.03.2023 10:37:17</t>
  </si>
  <si>
    <t>30.03.2023 12:16:35</t>
  </si>
  <si>
    <t>30.03.2023 05:46:41</t>
  </si>
  <si>
    <t>30.03.2023 06:33:02</t>
  </si>
  <si>
    <t>DM-1/31 45-71-M00007_DAĞITIM TRAFOSU M03_72071921</t>
  </si>
  <si>
    <t>30.03.2023 10:10:55</t>
  </si>
  <si>
    <t>30.03.2023 13:39:28</t>
  </si>
  <si>
    <t>30.03.2023 12:34:25</t>
  </si>
  <si>
    <t>30.03.2023 13:29:39</t>
  </si>
  <si>
    <t>K-1620 35-08-K01620_B B1B_5804307</t>
  </si>
  <si>
    <t>30.03.2023 17:28:46</t>
  </si>
  <si>
    <t>30.03.2023 18:04:43</t>
  </si>
  <si>
    <t>DM-1/62 35-29-M00062_35-29-M00062_72193348</t>
  </si>
  <si>
    <t>30.03.2023 09:26:30</t>
  </si>
  <si>
    <t>30.03.2023 13:23:37</t>
  </si>
  <si>
    <t>BOZYAKA TM 35-01-A00007_EŞREFPAŞA-2 M04_2064776</t>
  </si>
  <si>
    <t>30.03.2023 15:58:00</t>
  </si>
  <si>
    <t>30.03.2023 09:15:24</t>
  </si>
  <si>
    <t>30.03.2023 09:31:23</t>
  </si>
  <si>
    <t>30.03.2023 09:59:42</t>
  </si>
  <si>
    <t>30.03.2023 17:06:01</t>
  </si>
  <si>
    <t>K-2 35-01-K00002_DAĞITIM TRF-1 K-2 K07_2332403</t>
  </si>
  <si>
    <t>30.03.2023 18:19:31</t>
  </si>
  <si>
    <t>L-271 SANATKARLAR SİTESİ 35-18-L00271_C_91137245_91137245</t>
  </si>
  <si>
    <t>30.03.2023 10:35:05</t>
  </si>
  <si>
    <t>30.03.2023 12:22:55</t>
  </si>
  <si>
    <t>M-531 KAVAKLIDERE KÖK 35-02-M00531_M-528 M10_72200150</t>
  </si>
  <si>
    <t>30.03.2023 15:35:36</t>
  </si>
  <si>
    <t>M-2955(YATIRIM REZERVE) 35-01-M02955_35-01-M02955_76336886</t>
  </si>
  <si>
    <t>30.03.2023 11:27:58</t>
  </si>
  <si>
    <t>30.03.2023 12:29:23</t>
  </si>
  <si>
    <t>HAYKIRAN TR-1 35-28-M00200_C_56357561_56357561</t>
  </si>
  <si>
    <t>30.03.2023 09:21:56</t>
  </si>
  <si>
    <t>30.03.2023 17:02:37</t>
  </si>
  <si>
    <t>ASNUR SİTESİ TR 35-30-M00117_DAĞITIM TRAFOSU M01_72087493</t>
  </si>
  <si>
    <t>30.03.2023 11:10:43</t>
  </si>
  <si>
    <t>30.03.2023 11:30:21</t>
  </si>
  <si>
    <t>BOZKÖY TR-1 35-16-M00051_35-16-M00051_2357416</t>
  </si>
  <si>
    <t>30.03.2023 08:32:49</t>
  </si>
  <si>
    <t>30.03.2023 10:08:35</t>
  </si>
  <si>
    <t>MEHMET AFACAN 35-30-M00366_35-30-M00366_2354031</t>
  </si>
  <si>
    <t>30.03.2023 16:48:28</t>
  </si>
  <si>
    <t>30.03.2023 18:41:48</t>
  </si>
  <si>
    <t>30.03.2023 13:57:21</t>
  </si>
  <si>
    <t>30.03.2023 15:00:43</t>
  </si>
  <si>
    <t>ÇOBANİSA TARIMSAL SULAMA 45-71-M00936_45-71-M00936_2370334</t>
  </si>
  <si>
    <t>30.03.2023 11:55:03</t>
  </si>
  <si>
    <t>30.03.2023 18:09:56</t>
  </si>
  <si>
    <t>M-1536 35-01-M01536_910760875_910760875</t>
  </si>
  <si>
    <t>30.03.2023 10:12:24</t>
  </si>
  <si>
    <t>30.03.2023 14:07:48</t>
  </si>
  <si>
    <t>ULUCAK DM 35-27-M00792_ULUCAK ŞEHİR M04_2310310</t>
  </si>
  <si>
    <t>30.03.2023 00:15:14</t>
  </si>
  <si>
    <t>30.03.2023 00:27:39</t>
  </si>
  <si>
    <t>M-347 35-09-M00347_35-09-M00347_47620369</t>
  </si>
  <si>
    <t>30.03.2023 17:43:39</t>
  </si>
  <si>
    <t>30.03.2023 18:45:08</t>
  </si>
  <si>
    <t>DM-1/65 35-29-M00065_35-29-M00065_61266485</t>
  </si>
  <si>
    <t>30.03.2023 09:10:01</t>
  </si>
  <si>
    <t>30.03.2023 14:58:49</t>
  </si>
  <si>
    <t>TR-67 45-77-L00067_TR-42 L04_72215653</t>
  </si>
  <si>
    <t>30.03.2023 11:17:23</t>
  </si>
  <si>
    <t>30.03.2023 14:48:27</t>
  </si>
  <si>
    <t>HAMİDİYE TR-1 45-77-L00114_A_56395120_56395120</t>
  </si>
  <si>
    <t>30.03.2023 18:01:52</t>
  </si>
  <si>
    <t>30.03.2023 19:11:10</t>
  </si>
  <si>
    <t>30.03.2023 19:34:42</t>
  </si>
  <si>
    <t>30.03.2023 23:06:27</t>
  </si>
  <si>
    <t>FOÇAKÖY TR-3 35-23-M00224_DIREK TIPI TRAFO HUCRESI H01_2037131</t>
  </si>
  <si>
    <t>30.03.2023 11:41:24</t>
  </si>
  <si>
    <t>30.03.2023 12:32:15</t>
  </si>
  <si>
    <t>KARABURUN TR-1/15 35-21-L00019_953360092_953360092</t>
  </si>
  <si>
    <t>30.03.2023 15:27:12</t>
  </si>
  <si>
    <t>30.03.2023 19:54:26</t>
  </si>
  <si>
    <t>30.03.2023 12:59:25</t>
  </si>
  <si>
    <t>30.03.2023 15:14:23</t>
  </si>
  <si>
    <t>K-567 35-02-K00567_35-02-K00567_76583272</t>
  </si>
  <si>
    <t>30.03.2023 09:14:00</t>
  </si>
  <si>
    <t>30.03.2023 09:42:00</t>
  </si>
  <si>
    <t>BURHAN AŞIKTEPE TR-1 45-78-M00744_C_65509406_65509406</t>
  </si>
  <si>
    <t>30.03.2023 20:23:02</t>
  </si>
  <si>
    <t>30.03.2023 23:54:53</t>
  </si>
  <si>
    <t>KAZANCI TR-1 45-74-M00185_945592347_945592347</t>
  </si>
  <si>
    <t>30.03.2023 12:48:55</t>
  </si>
  <si>
    <t>30.03.2023 13:54:43</t>
  </si>
  <si>
    <t>L-45 JANDARMA SİTESİ 35-14-L00045_956652626_956652626</t>
  </si>
  <si>
    <t>30.03.2023 08:42:45</t>
  </si>
  <si>
    <t>30.03.2023 10:22:42</t>
  </si>
  <si>
    <t>PİYADELER TR-3 45-73-M00168_A_91099197_91099197</t>
  </si>
  <si>
    <t>30.03.2023 23:27:02</t>
  </si>
  <si>
    <t>31.03.2023 01:02:55</t>
  </si>
  <si>
    <t>DUALAR TR-1 45-82-M00163_45-82-M00163_79766281</t>
  </si>
  <si>
    <t>30.03.2023 17:15:58</t>
  </si>
  <si>
    <t>30.03.2023 19:14:35</t>
  </si>
  <si>
    <t>L-236 35-18-L00236_950441407_950441407</t>
  </si>
  <si>
    <t>30.03.2023 10:55:05</t>
  </si>
  <si>
    <t>30.03.2023 13:31:25</t>
  </si>
  <si>
    <t>EŞREFPAŞA İM 35-01-A00002_ZÜMRÜTTEPE K03_2309392</t>
  </si>
  <si>
    <t>30.03.2023 16:55:01</t>
  </si>
  <si>
    <t>DM-8/3 45-73-M00095_TR-80 M01_66811862</t>
  </si>
  <si>
    <t>30.03.2023 10:39:17</t>
  </si>
  <si>
    <t>30.03.2023 11:14:37</t>
  </si>
  <si>
    <t>K-1699 35-02-K01699_35-02-K01699_2375733</t>
  </si>
  <si>
    <t>30.03.2023 10:02:42</t>
  </si>
  <si>
    <t>30.03.2023 11:59:47</t>
  </si>
  <si>
    <t>FABRO İNŞAAT (YATIRIM REZERVE 21) 35-18-M00259_35-18-M00259_74508764</t>
  </si>
  <si>
    <t>30.03.2023 13:39:29</t>
  </si>
  <si>
    <t>30.03.2023 15:32:19</t>
  </si>
  <si>
    <t>SEYREK TR-7 KÖK 35-28-M00379_H H01_79673301</t>
  </si>
  <si>
    <t>30.03.2023 21:54:29</t>
  </si>
  <si>
    <t>30.03.2023 22:33:59</t>
  </si>
  <si>
    <t>MENEMEN TR-18 35-28-L00018_953369945_953369945</t>
  </si>
  <si>
    <t>30.03.2023 14:32:56</t>
  </si>
  <si>
    <t>30.03.2023 18:24:47</t>
  </si>
  <si>
    <t>BEYAZITLAR TR-1 35-15-L00792_35-15-L00792_83026730</t>
  </si>
  <si>
    <t>30.03.2023 12:23:08</t>
  </si>
  <si>
    <t>30.03.2023 13:03:20</t>
  </si>
  <si>
    <t>BİMEYKO TR-3 35-30-M00050_C_56353099_56353099</t>
  </si>
  <si>
    <t>30.03.2023 19:15:44</t>
  </si>
  <si>
    <t>30.03.2023 19:57:53</t>
  </si>
  <si>
    <t>30.03.2023 11:29:35</t>
  </si>
  <si>
    <t>30.03.2023 13:12:37</t>
  </si>
  <si>
    <t>TR-121 ZEYTİNALANI 35-19-L00121_956681656_956681656</t>
  </si>
  <si>
    <t>30.03.2023 19:33:28</t>
  </si>
  <si>
    <t>K-133 35-04-K00133_35-04-K00133_2350706</t>
  </si>
  <si>
    <t>30.03.2023 12:25:33</t>
  </si>
  <si>
    <t>30.03.2023 12:44:38</t>
  </si>
  <si>
    <t>FOÇA TR-25 35-23-L00025_DAĞITIM TRAFO FOÇA TR-25 L04_2114931</t>
  </si>
  <si>
    <t>30.03.2023 09:21:28</t>
  </si>
  <si>
    <t>30.03.2023 09:35:50</t>
  </si>
  <si>
    <t>K-1670 35-04-K01670_35-04-K01670_2359417</t>
  </si>
  <si>
    <t>30.03.2023 12:51:57</t>
  </si>
  <si>
    <t>30.03.2023 13:15:30</t>
  </si>
  <si>
    <t>MENEMEN TR-18 35-28-L00018_A_90990221_90990221</t>
  </si>
  <si>
    <t>30.03.2023 17:34:54</t>
  </si>
  <si>
    <t>30.03.2023 18:30:06</t>
  </si>
  <si>
    <t>TAŞKUYUCAK TR-1 45-85-L00171_45-85-L00171_92685545</t>
  </si>
  <si>
    <t>30.03.2023 12:44:28</t>
  </si>
  <si>
    <t>30.03.2023 15:33:42</t>
  </si>
  <si>
    <t>ARMUTLU TR-21 35-27-M00615_35-27-M00615_2361050</t>
  </si>
  <si>
    <t>30.03.2023 06:37:20</t>
  </si>
  <si>
    <t>30.03.2023 10:41:25</t>
  </si>
  <si>
    <t>KIRANŞEYH TR-4 45-86-M00390_ H_83995263</t>
  </si>
  <si>
    <t>30.03.2023 14:39:32</t>
  </si>
  <si>
    <t>30.03.2023 18:25:23</t>
  </si>
  <si>
    <t>30.03.2023 08:19:32</t>
  </si>
  <si>
    <t>30.03.2023 09:29:21</t>
  </si>
  <si>
    <t>HİSARLIK YUVALI TR-2 35-29-L00210_A_56360606_56360606</t>
  </si>
  <si>
    <t>30.03.2023 10:56:24</t>
  </si>
  <si>
    <t>30.03.2023 14:12:08</t>
  </si>
  <si>
    <t>KARAYAĞCI YANIKDAĞ TR-2 45-75-M00194_945610982_945610982</t>
  </si>
  <si>
    <t>30.03.2023 10:32:31</t>
  </si>
  <si>
    <t>M-1434 35-04-M01434_35-04-M01434_66569834</t>
  </si>
  <si>
    <t>30.03.2023 11:53:09</t>
  </si>
  <si>
    <t>30.03.2023 17:43:33</t>
  </si>
  <si>
    <t>30.03.2023 18:01:06</t>
  </si>
  <si>
    <t>K-3676 35-04-K03676_35-04-K03676_2372945</t>
  </si>
  <si>
    <t>30.03.2023 09:53:57</t>
  </si>
  <si>
    <t>30.03.2023 10:00:07</t>
  </si>
  <si>
    <t>K-3721 35-01-K03721_35-01-K03721_65815861</t>
  </si>
  <si>
    <t>30.03.2023 09:09:56</t>
  </si>
  <si>
    <t>30.03.2023 10:39:31</t>
  </si>
  <si>
    <t>SEKİKÖY MUSLUK TR-2 35-15-L00516_B_56398731_56398731</t>
  </si>
  <si>
    <t>30.03.2023 10:04:19</t>
  </si>
  <si>
    <t>30.03.2023 14:34:01</t>
  </si>
  <si>
    <t>KORDON KÖK 45-78-M00730_ÇAKALDOĞAN M03_2327657</t>
  </si>
  <si>
    <t>30.03.2023 10:21:14</t>
  </si>
  <si>
    <t>30.03.2023 11:26:17</t>
  </si>
  <si>
    <t>TR-1/43 45-72-M00043_45-72-M00043_92369552</t>
  </si>
  <si>
    <t>30.03.2023 12:53:32</t>
  </si>
  <si>
    <t>30.03.2023 13:48:14</t>
  </si>
  <si>
    <t>30.03.2023 11:41:21</t>
  </si>
  <si>
    <t>30.03.2023 17:31:47</t>
  </si>
  <si>
    <t>K-2 35-01-K00002_K C1_5871532</t>
  </si>
  <si>
    <t>30.03.2023 18:37:39</t>
  </si>
  <si>
    <t>30.03.2023 20:31:21</t>
  </si>
  <si>
    <t>M-2908 35-02-M02908_962813243_962813243</t>
  </si>
  <si>
    <t>30.03.2023 13:59:37</t>
  </si>
  <si>
    <t>30.03.2023 14:54:07</t>
  </si>
  <si>
    <t>30.03.2023 20:44:43</t>
  </si>
  <si>
    <t>30.03.2023 22:44:01</t>
  </si>
  <si>
    <t>M-935 35-04-M00935_35-04-M00935_2373744</t>
  </si>
  <si>
    <t>30.03.2023 10:43:59</t>
  </si>
  <si>
    <t>30.03.2023 11:13:47</t>
  </si>
  <si>
    <t>M-86 ORHANLI TEMESALTI 35-14-M00086_8348302_56354459_56354459</t>
  </si>
  <si>
    <t>30.03.2023 10:54:35</t>
  </si>
  <si>
    <t>30.03.2023 15:18:14</t>
  </si>
  <si>
    <t>YAĞLAR YAYLA TR-3 35-31-L00040_35-31-L00040_2366010</t>
  </si>
  <si>
    <t>30.03.2023 07:14:22</t>
  </si>
  <si>
    <t>30.03.2023 09:41:23</t>
  </si>
  <si>
    <t>AŞAĞICUMA DM 35-16-M00103_HatBaşıAyırıcı_53140750 M03_53140750</t>
  </si>
  <si>
    <t>30.03.2023 23:42:31</t>
  </si>
  <si>
    <t>31.03.2023 02:20:28</t>
  </si>
  <si>
    <t>30.03.2023 02:55:00</t>
  </si>
  <si>
    <t>30.03.2023 04:18:13</t>
  </si>
  <si>
    <t>K-4592 35-03-K04592_C_56404133_56404133</t>
  </si>
  <si>
    <t>30.03.2023 17:41:01</t>
  </si>
  <si>
    <t>30.03.2023 18:36:19</t>
  </si>
  <si>
    <t>SUBAŞI TR-5 45-73-M00814_C_56397550_56397550</t>
  </si>
  <si>
    <t>30.03.2023 15:39:09</t>
  </si>
  <si>
    <t>30.03.2023 17:34:18</t>
  </si>
  <si>
    <t>DEMİRKÖPRÜ TM 45-78-A00005_HatBaşıAyırıcı_53137024 M05_53137024</t>
  </si>
  <si>
    <t>30.03.2023 22:03:08</t>
  </si>
  <si>
    <t>30.03.2023 22:30:54</t>
  </si>
  <si>
    <t>30.03.2023 13:38:53</t>
  </si>
  <si>
    <t>30.03.2023 15:30:25</t>
  </si>
  <si>
    <t>30.03.2023 19:38:48</t>
  </si>
  <si>
    <t>30.03.2023 21:51:27</t>
  </si>
  <si>
    <t>TR-17 35-27-M00017_912497784_912497784</t>
  </si>
  <si>
    <t>30.03.2023 14:40:09</t>
  </si>
  <si>
    <t>30.03.2023 17:52:25</t>
  </si>
  <si>
    <t>30.03.2023 09:27:32</t>
  </si>
  <si>
    <t>30.03.2023 16:18:02</t>
  </si>
  <si>
    <t>CABBAR DM 45-73-M00100_KEMALİYE-1 ÇIKIŞ M09_2058106</t>
  </si>
  <si>
    <t>30.03.2023 12:03:48</t>
  </si>
  <si>
    <t>30.03.2023 12:38:37</t>
  </si>
  <si>
    <t>30.03.2023 13:43:37</t>
  </si>
  <si>
    <t>30.03.2023 16:18:35</t>
  </si>
  <si>
    <t>M-1332 35-04-M01332_35-04-M01332_2370134</t>
  </si>
  <si>
    <t>30.03.2023 09:34:29</t>
  </si>
  <si>
    <t>30.03.2023 11:52:15</t>
  </si>
  <si>
    <t>L-145 DALYAN DM 35-18-L00145_HAVACILAR L03_72052182</t>
  </si>
  <si>
    <t>30.03.2023 10:04:17</t>
  </si>
  <si>
    <t>30.03.2023 11:17:11</t>
  </si>
  <si>
    <t>GÖLMARMARA TR-19 45-85-L00019_TR-17 L03_72105875</t>
  </si>
  <si>
    <t>30.03.2023 14:07:37</t>
  </si>
  <si>
    <t>30.03.2023 14:54:52</t>
  </si>
  <si>
    <t>L-434 MENDERES BP 35-18-L00434_35-18-L00434_72107643</t>
  </si>
  <si>
    <t>30.03.2023 09:33:06</t>
  </si>
  <si>
    <t>30.03.2023 15:31:02</t>
  </si>
  <si>
    <t>TR-27 35-19-L00027_956672378_956672378</t>
  </si>
  <si>
    <t>30.03.2023 11:46:11</t>
  </si>
  <si>
    <t>30.03.2023 18:11:04</t>
  </si>
  <si>
    <t>ALAÇATI TR-1 45-73-M00587_B_56401742_56401742</t>
  </si>
  <si>
    <t>30.03.2023 20:22:53</t>
  </si>
  <si>
    <t>30.03.2023 22:01:16</t>
  </si>
  <si>
    <t>FATİH MAH. TR-4 45-86-M00203_45-86-M00203_2361488</t>
  </si>
  <si>
    <t>30.03.2023 03:09:40</t>
  </si>
  <si>
    <t>30.03.2023 03:51:54</t>
  </si>
  <si>
    <t>K-4534 35-01-K04534_DIREK TIPI TRAFO HUCRESI H01_2050252</t>
  </si>
  <si>
    <t>30.03.2023 22:30:16</t>
  </si>
  <si>
    <t>L-274 35-18-L00274_950445140_950445140</t>
  </si>
  <si>
    <t>31.03.2023 15:49:49</t>
  </si>
  <si>
    <t>31.03.2023 21:28:01</t>
  </si>
  <si>
    <t>31.03.2023 06:30:48</t>
  </si>
  <si>
    <t>31.03.2023 06:32:56</t>
  </si>
  <si>
    <t>AHMETBEYLER DM 35-16-M00154_HatBaşıAyırıcı_53139008 M08_53139008</t>
  </si>
  <si>
    <t>31.03.2023 13:11:52</t>
  </si>
  <si>
    <t>31.03.2023 14:52:04</t>
  </si>
  <si>
    <t>TR-44 45-78-L00480_953281386_953281386</t>
  </si>
  <si>
    <t>31.03.2023 16:32:12</t>
  </si>
  <si>
    <t>31.03.2023 17:33:40</t>
  </si>
  <si>
    <t>K-1849 35-03-K01849_C c1b_5783606</t>
  </si>
  <si>
    <t>31.03.2023 13:56:01</t>
  </si>
  <si>
    <t>31.03.2023 17:54:00</t>
  </si>
  <si>
    <t>31.03.2023 00:55:43</t>
  </si>
  <si>
    <t>31.03.2023 01:41:30</t>
  </si>
  <si>
    <t>SEYREK TR-7 KÖK 35-28-M00379_GÜNERLİ M05_2329493</t>
  </si>
  <si>
    <t>31.03.2023 09:30:58</t>
  </si>
  <si>
    <t>31.03.2023 14:48:52</t>
  </si>
  <si>
    <t>BAHADIRLAR TR-6 OVA 45-79-M00146_945552122_945552122</t>
  </si>
  <si>
    <t>31.03.2023 19:12:25</t>
  </si>
  <si>
    <t>31.03.2023 20:00:44</t>
  </si>
  <si>
    <t>GÜZELBAHÇE İM 35-10-A00001_M-2878 M02_77678565</t>
  </si>
  <si>
    <t>31.03.2023 03:34:06</t>
  </si>
  <si>
    <t>31.03.2023 04:53:12</t>
  </si>
  <si>
    <t>EYKO TR-7 35-30-M00033_35-30-M00033_2372318</t>
  </si>
  <si>
    <t>31.03.2023 18:11:59</t>
  </si>
  <si>
    <t>31.03.2023 19:00:52</t>
  </si>
  <si>
    <t>K-1064 35-04-K01064_35-04-K01064_2370711</t>
  </si>
  <si>
    <t>31.03.2023 10:50:21</t>
  </si>
  <si>
    <t>31.03.2023 11:14:24</t>
  </si>
  <si>
    <t>K-2998 35-03-K02998_35-03-K02998_2356498</t>
  </si>
  <si>
    <t>31.03.2023 21:30:03</t>
  </si>
  <si>
    <t>31.03.2023 21:46:16</t>
  </si>
  <si>
    <t>ÖRNEKKÖY TR-2 35-27-L00324__72810187_72810187</t>
  </si>
  <si>
    <t>31.03.2023 09:36:47</t>
  </si>
  <si>
    <t>31.03.2023 10:36:30</t>
  </si>
  <si>
    <t>PAYAMLI M-15 35-25-M00180_35-25-M00180_72062905</t>
  </si>
  <si>
    <t>31.03.2023 11:09:27</t>
  </si>
  <si>
    <t>31.03.2023 12:12:40</t>
  </si>
  <si>
    <t>CABBAR KAMARA TR-2 45-73-M00858_B_56391854_56391854</t>
  </si>
  <si>
    <t>31.03.2023 12:55:01</t>
  </si>
  <si>
    <t>31.03.2023 14:07:00</t>
  </si>
  <si>
    <t>TIRAZLAR TR-3 45-79-M00078_45-79-M00078_2367053</t>
  </si>
  <si>
    <t>31.03.2023 22:36:58</t>
  </si>
  <si>
    <t>31.03.2023 22:59:45</t>
  </si>
  <si>
    <t>TR-11 35-16-L00011_47592589 A4b_47594543</t>
  </si>
  <si>
    <t>31.03.2023 21:06:12</t>
  </si>
  <si>
    <t>31.03.2023 21:27:47</t>
  </si>
  <si>
    <t>TR-32 35-30-L00032_955331312_955331312</t>
  </si>
  <si>
    <t>31.03.2023 15:54:15</t>
  </si>
  <si>
    <t>31.03.2023 17:31:23</t>
  </si>
  <si>
    <t>K-819 35-01-K00819_910449571_910449571</t>
  </si>
  <si>
    <t>31.03.2023 15:19:50</t>
  </si>
  <si>
    <t>31.03.2023 16:13:33</t>
  </si>
  <si>
    <t>KAPANCI KÖK 45-78-L00229_HatBaşıAyırıcı_53139796 L02_53139796</t>
  </si>
  <si>
    <t>31.03.2023 09:00:30</t>
  </si>
  <si>
    <t>31.03.2023 17:54:17</t>
  </si>
  <si>
    <t>K-4590 35-01-K04590_912465822_912465822</t>
  </si>
  <si>
    <t>31.03.2023 17:44:14</t>
  </si>
  <si>
    <t>31.03.2023 18:47:03</t>
  </si>
  <si>
    <t>DM-01/TR-91 45-71-M01856_953195394_953195394</t>
  </si>
  <si>
    <t>31.03.2023 16:36:25</t>
  </si>
  <si>
    <t>31.03.2023 19:08:46</t>
  </si>
  <si>
    <t>KANALYANI TR-1 45-71-M02187_950112333_950112333</t>
  </si>
  <si>
    <t>31.03.2023 09:46:58</t>
  </si>
  <si>
    <t>31.03.2023 12:15:04</t>
  </si>
  <si>
    <t>31.03.2023 09:39:10</t>
  </si>
  <si>
    <t>31.03.2023 11:23:13</t>
  </si>
  <si>
    <t>31.03.2023 17:31:11</t>
  </si>
  <si>
    <t>31.03.2023 18:35:52</t>
  </si>
  <si>
    <t>K-3499 35-03-K03499_35-03-K03499_41968975</t>
  </si>
  <si>
    <t>31.03.2023 10:28:00</t>
  </si>
  <si>
    <t>31.03.2023 10:48:00</t>
  </si>
  <si>
    <t>M-52 ALAÇATI 35-18-M00052_950447394_950447394</t>
  </si>
  <si>
    <t>31.03.2023 09:56:11</t>
  </si>
  <si>
    <t>31.03.2023 12:04:47</t>
  </si>
  <si>
    <t>ÇAMLI KÖYÜ TR-1 35-10-L00024_B_91005694_91005694</t>
  </si>
  <si>
    <t>31.03.2023 08:49:43</t>
  </si>
  <si>
    <t>31.03.2023 09:17:45</t>
  </si>
  <si>
    <t>K-3606 35-01-K03606_911502560_911502560</t>
  </si>
  <si>
    <t>31.03.2023 17:15:58</t>
  </si>
  <si>
    <t>31.03.2023 19:59:25</t>
  </si>
  <si>
    <t>M-1536 35-01-M01536_35-01-M01536_2377130</t>
  </si>
  <si>
    <t>31.03.2023 13:27:49</t>
  </si>
  <si>
    <t>31.03.2023 14:42:51</t>
  </si>
  <si>
    <t>31.03.2023 09:19:33</t>
  </si>
  <si>
    <t>31.03.2023 15:31:26</t>
  </si>
  <si>
    <t>M-3337 35-04-M03337_B_56363099_56363099</t>
  </si>
  <si>
    <t>31.03.2023 02:11:48</t>
  </si>
  <si>
    <t>31.03.2023 03:11:33</t>
  </si>
  <si>
    <t>K-1175 KKK EGE ORDU LOJMANLARI 35-01-K01175Ö_ K01_2069831</t>
  </si>
  <si>
    <t>31.03.2023 08:11:34</t>
  </si>
  <si>
    <t>31.03.2023 12:13:49</t>
  </si>
  <si>
    <t>31.03.2023 11:19:59</t>
  </si>
  <si>
    <t>31.03.2023 12:38:44</t>
  </si>
  <si>
    <t>KEMALİYE TR-10 45-73-M00156_915773278_915773278</t>
  </si>
  <si>
    <t>31.03.2023 17:23:27</t>
  </si>
  <si>
    <t>31.03.2023 19:01:26</t>
  </si>
  <si>
    <t>K-4406 35-04-K04406_35-04-K04406_2376325</t>
  </si>
  <si>
    <t>31.03.2023 14:00:54</t>
  </si>
  <si>
    <t>31.03.2023 14:20:15</t>
  </si>
  <si>
    <t>ÇATALOLUK DM 45-74-M00227_HatBaşıAyırıcı_77952813 M05_77952813</t>
  </si>
  <si>
    <t>31.03.2023 04:04:36</t>
  </si>
  <si>
    <t>31.03.2023 06:08:58</t>
  </si>
  <si>
    <t>31.03.2023 05:06:02</t>
  </si>
  <si>
    <t>31.03.2023 07:40:45</t>
  </si>
  <si>
    <t>K-1850 35-03-K01850_913094806_913094806</t>
  </si>
  <si>
    <t>31.03.2023 19:26:44</t>
  </si>
  <si>
    <t>31.03.2023 21:07:23</t>
  </si>
  <si>
    <t>MUSTAFA DAGYARAN SULAMA GRUBU 35-29-L00153_B_56361324_56361324</t>
  </si>
  <si>
    <t>31.03.2023 20:14:01</t>
  </si>
  <si>
    <t>31.03.2023 21:58:25</t>
  </si>
  <si>
    <t>TIRAZLAR TR-3 45-79-M00078_B_56396548_56396548</t>
  </si>
  <si>
    <t>31.03.2023 21:53:14</t>
  </si>
  <si>
    <t>31.03.2023 22:35:00</t>
  </si>
  <si>
    <t>K-4028 35-01-K04028_35-01-K04028_2349230</t>
  </si>
  <si>
    <t>31.03.2023 12:13:26</t>
  </si>
  <si>
    <t>31.03.2023 15:05:47</t>
  </si>
  <si>
    <t>31.03.2023 11:31:56</t>
  </si>
  <si>
    <t>31.03.2023 12:04:07</t>
  </si>
  <si>
    <t>K-3955 35-01-K03955_35-01-K03955_65819324</t>
  </si>
  <si>
    <t>31.03.2023 08:55:55</t>
  </si>
  <si>
    <t>31.03.2023 09:39:07</t>
  </si>
  <si>
    <t>SARUHANLI TR-25 45-80-M00025_SARUHANLI TR-26/SARUHANLI TR-27 M05_72203528</t>
  </si>
  <si>
    <t>31.03.2023 13:29:23</t>
  </si>
  <si>
    <t>31.03.2023 14:47:52</t>
  </si>
  <si>
    <t>TR-1/21 45-72-M00021_TR-1/17 M01_61377487</t>
  </si>
  <si>
    <t>31.03.2023 13:00:34</t>
  </si>
  <si>
    <t>31.03.2023 14:33:34</t>
  </si>
  <si>
    <t>YASEMİN DM 35-19-M00002_ÖZBEK M03_2055959</t>
  </si>
  <si>
    <t>31.03.2023 06:52:52</t>
  </si>
  <si>
    <t>31.03.2023 06:57:22</t>
  </si>
  <si>
    <t>YENİ ÇİFTLİK TOPRAK SU KOOP 35-20-L00392_955210561_955210561</t>
  </si>
  <si>
    <t>31.03.2023 17:48:33</t>
  </si>
  <si>
    <t>31.03.2023 18:41:32</t>
  </si>
  <si>
    <t>31.03.2023 14:38:30</t>
  </si>
  <si>
    <t>31.03.2023 14:45:10</t>
  </si>
  <si>
    <t>K-1482 35-04-K01482_915136648_915136648</t>
  </si>
  <si>
    <t>31.03.2023 13:42:52</t>
  </si>
  <si>
    <t>31.03.2023 17:48:13</t>
  </si>
  <si>
    <t>TİRE DM-1/8 35-29-M00434_35-29-M00434_2348731</t>
  </si>
  <si>
    <t>31.03.2023 09:15:38</t>
  </si>
  <si>
    <t>31.03.2023 12:20:54</t>
  </si>
  <si>
    <t>M-2040 35-01-M02040_35-01-M02040_42881960</t>
  </si>
  <si>
    <t>31.03.2023 11:57:00</t>
  </si>
  <si>
    <t>31.03.2023 12:23:00</t>
  </si>
  <si>
    <t>31.03.2023 08:47:38</t>
  </si>
  <si>
    <t>31.03.2023 09:28:02</t>
  </si>
  <si>
    <t>M-2188 KARAAĞAÇ TR-1 35-03-M02188_C_91022056_91022056</t>
  </si>
  <si>
    <t>31.03.2023 10:08:43</t>
  </si>
  <si>
    <t>31.03.2023 11:44:00</t>
  </si>
  <si>
    <t>M-2356 35-01-M02356_A_56373897_56373897</t>
  </si>
  <si>
    <t>31.03.2023 18:25:49</t>
  </si>
  <si>
    <t>31.03.2023 20:41:54</t>
  </si>
  <si>
    <t>TR-2/67-A 45-83-L00205_955150429_955150429</t>
  </si>
  <si>
    <t>31.03.2023 12:43:44</t>
  </si>
  <si>
    <t>31.03.2023 14:31:20</t>
  </si>
  <si>
    <t>K-908 35-04-K00908_35-04-K00908_2362479</t>
  </si>
  <si>
    <t>31.03.2023 14:31:09</t>
  </si>
  <si>
    <t>31.03.2023 14:48:48</t>
  </si>
  <si>
    <t>DM-9/12-A 45-71-M01919_953223256_953223256</t>
  </si>
  <si>
    <t>31.03.2023 16:46:43</t>
  </si>
  <si>
    <t>31.03.2023 17:52:58</t>
  </si>
  <si>
    <t>31.03.2023 10:00:05</t>
  </si>
  <si>
    <t>31.03.2023 16:53:26</t>
  </si>
  <si>
    <t>K-1024 35-01-K01024_35-01-K01024_61260309</t>
  </si>
  <si>
    <t>31.03.2023 11:25:18</t>
  </si>
  <si>
    <t>31.03.2023 14:13:29</t>
  </si>
  <si>
    <t>31.03.2023 15:52:10</t>
  </si>
  <si>
    <t>31.03.2023 16:43:26</t>
  </si>
  <si>
    <t>PEŞREFLİ TR-5 35-29-L00774_35-29-L00774_72350304</t>
  </si>
  <si>
    <t>31.03.2023 17:59:48</t>
  </si>
  <si>
    <t>31.03.2023 18:31:26</t>
  </si>
  <si>
    <t>KABAZLI KÖK 45-78-M00675_HatBaşıAyırıcı_53139332 M03_53139332</t>
  </si>
  <si>
    <t>31.03.2023 09:32:44</t>
  </si>
  <si>
    <t>31.03.2023 13:07:24</t>
  </si>
  <si>
    <t>M-2954(YATIRIM REZERVE) 35-01-M02954_35-01-M02954_76300992</t>
  </si>
  <si>
    <t>31.03.2023 13:40:30</t>
  </si>
  <si>
    <t>31.03.2023 16:27:05</t>
  </si>
  <si>
    <t>BALIKLI KAYADİBİ TR-1 45-75-M00220_B_56388836_56388836</t>
  </si>
  <si>
    <t>31.03.2023 16:26:32</t>
  </si>
  <si>
    <t>31.03.2023 17:12:00</t>
  </si>
  <si>
    <t>M-1541 35-01-M01541_35-01-M01541_2377123</t>
  </si>
  <si>
    <t>31.03.2023 23:41:30</t>
  </si>
  <si>
    <t>01.04.2023 00:23:54</t>
  </si>
  <si>
    <t>K-847 35-01-K00847_35-01-K00847_61203797</t>
  </si>
  <si>
    <t>31.03.2023 09:08:00</t>
  </si>
  <si>
    <t>31.03.2023 09:32:40</t>
  </si>
  <si>
    <t>DM-1/46 35-29-M00046_35-29-M00046_72204579</t>
  </si>
  <si>
    <t>31.03.2023 09:14:30</t>
  </si>
  <si>
    <t>31.03.2023 12:51:52</t>
  </si>
  <si>
    <t>K-3203 35-04-K03203_35-04-K03203_2373014</t>
  </si>
  <si>
    <t>31.03.2023 10:01:53</t>
  </si>
  <si>
    <t>31.03.2023 15:25:04</t>
  </si>
  <si>
    <t>GÖÇBEYLİ DM 35-16-M00139_BERGAMA T.M.-GERİLİM M04_72044623</t>
  </si>
  <si>
    <t>31.03.2023 07:24:27</t>
  </si>
  <si>
    <t>31.03.2023 08:16:00</t>
  </si>
  <si>
    <t>YENİFOÇA TR-11 35-23-M00011_B_56394366_56394366</t>
  </si>
  <si>
    <t>31.03.2023 18:43:24</t>
  </si>
  <si>
    <t>31.03.2023 19:37:59</t>
  </si>
  <si>
    <t>GÜZELKÖY KÖK 45-71-M00123_VEZİROĞLU M04_50218079</t>
  </si>
  <si>
    <t>31.03.2023 02:25:50</t>
  </si>
  <si>
    <t>31.03.2023 03:25:27</t>
  </si>
  <si>
    <t>31.03.2023 08:38:34</t>
  </si>
  <si>
    <t>31.03.2023 08:45:10</t>
  </si>
  <si>
    <t>M-3393(YATIRIM REZERVE) 35-03-M03393_A a1b_5805259</t>
  </si>
  <si>
    <t>31.03.2023 19:30:05</t>
  </si>
  <si>
    <t>31.03.2023 21:29:57</t>
  </si>
  <si>
    <t>SARPINCIK TR-1 35-21-L00070_A_56375150_56375150</t>
  </si>
  <si>
    <t>31.03.2023 14:11:18</t>
  </si>
  <si>
    <t>31.03.2023 15:54:12</t>
  </si>
  <si>
    <t>CICIKLI KÖYÜ TR-1 45-86-M00084_915812364_915812364</t>
  </si>
  <si>
    <t>31.03.2023 19:00:53</t>
  </si>
  <si>
    <t>31.03.2023 19:58:18</t>
  </si>
  <si>
    <t>L-231 35-18-L00231_950440549_950440549</t>
  </si>
  <si>
    <t>31.03.2023 11:18:37</t>
  </si>
  <si>
    <t>31.03.2023 14:39:54</t>
  </si>
  <si>
    <t>31.03.2023 09:19:00</t>
  </si>
  <si>
    <t>31.03.2023 16:43:03</t>
  </si>
  <si>
    <t>KAPAKLI İM 45-72-A00003_HatBaşıAyırıcı_53139354 L06_53139354</t>
  </si>
  <si>
    <t>31.03.2023 09:48:06</t>
  </si>
  <si>
    <t>31.03.2023 16:59:43</t>
  </si>
  <si>
    <t>L-10 MEZARLIK YANI 35-14-L00010_HASTANE TR-76 L04_47484124</t>
  </si>
  <si>
    <t>31.03.2023 08:59:43</t>
  </si>
  <si>
    <t>31.03.2023 16:47:00</t>
  </si>
  <si>
    <t>BAHADIRLAR TR-6 OVA 45-79-M00146_945552126_945552126</t>
  </si>
  <si>
    <t>31.03.2023 21:58:23</t>
  </si>
  <si>
    <t>31.03.2023 23:32:05</t>
  </si>
  <si>
    <t>KARABURUN TR-1/9 35-21-L00024_953358605_953358605</t>
  </si>
  <si>
    <t>31.03.2023 22:35:19</t>
  </si>
  <si>
    <t>31.03.2023 23:52:27</t>
  </si>
  <si>
    <t>31.03.2023 13:05:13</t>
  </si>
  <si>
    <t>31.03.2023 13:47:41</t>
  </si>
  <si>
    <t>31.03.2023 12:33:16</t>
  </si>
  <si>
    <t>31.03.2023 13:21:08</t>
  </si>
  <si>
    <t>31.03.2023 10:03:11</t>
  </si>
  <si>
    <t>31.03.2023 10:29:16</t>
  </si>
  <si>
    <t>BADEMLİ TR-1 DM 35-15-L01010_A_56361672_56361672</t>
  </si>
  <si>
    <t>31.03.2023 10:25:30</t>
  </si>
  <si>
    <t>31.03.2023 15:18:00</t>
  </si>
  <si>
    <t>UMMANDERESİ TR-2 45-75-M00074_945608331_945608331</t>
  </si>
  <si>
    <t>31.03.2023 09:35:58</t>
  </si>
  <si>
    <t>31.03.2023 11:00:10</t>
  </si>
  <si>
    <t>M-2927 35-03-M02927_C_82407904_82407904</t>
  </si>
  <si>
    <t>31.03.2023 11:36:33</t>
  </si>
  <si>
    <t>31.03.2023 13:19:29</t>
  </si>
  <si>
    <t>AKGEDİK KÖK-1 45-71-M00162_EMLAKDERE M03_56219223</t>
  </si>
  <si>
    <t>31.03.2023 20:42:20</t>
  </si>
  <si>
    <t>31.03.2023 21:29:11</t>
  </si>
  <si>
    <t>TR-75 35-19-L00075_A_56373312_56373312</t>
  </si>
  <si>
    <t>31.03.2023 08:54:44</t>
  </si>
  <si>
    <t>31.03.2023 16:51:34</t>
  </si>
  <si>
    <t>KİLLİK KÖK (TR-1) 45-73-M00342_B_56405389_56405389</t>
  </si>
  <si>
    <t>31.03.2023 17:00:41</t>
  </si>
  <si>
    <t>31.03.2023 19:35:28</t>
  </si>
  <si>
    <t>ALMAK TM 35-17-A00003_LİMAN-1 M26_2055975</t>
  </si>
  <si>
    <t>31.03.2023 08:59:00</t>
  </si>
  <si>
    <t>31.03.2023 15:37:00</t>
  </si>
  <si>
    <t>M-1231 35-01-M01231_35-01-M01231_2355046</t>
  </si>
  <si>
    <t>31.03.2023 08:39:43</t>
  </si>
  <si>
    <t>31.03.2023 10:08:40</t>
  </si>
  <si>
    <t>KARAPINAR İM 45-78-A00002_HatBaşıAyırıcı_53139296 M02_53139296</t>
  </si>
  <si>
    <t>31.03.2023 13:25:51</t>
  </si>
  <si>
    <t>31.03.2023 15:04:31</t>
  </si>
  <si>
    <t>KASAPLI ŞENDURAK TR-1 45-73-M00275_945657951_945657951</t>
  </si>
  <si>
    <t>31.03.2023 22:40:24</t>
  </si>
  <si>
    <t>31.03.2023 23:44:39</t>
  </si>
  <si>
    <t>DEMİRCİ KÖK 35-26-M00779_KARACAAĞAÇ ENH M06_42707151</t>
  </si>
  <si>
    <t>31.03.2023 09:11:50</t>
  </si>
  <si>
    <t>31.03.2023 09:25:00</t>
  </si>
  <si>
    <t>31.03.2023 10:52:39</t>
  </si>
  <si>
    <t>31.03.2023 12:56:44</t>
  </si>
  <si>
    <t>31.03.2023 17:33:59</t>
  </si>
  <si>
    <t>31.03.2023 22:34:20</t>
  </si>
  <si>
    <t>M-1681 35-01-M01681_35-01-M01681_72047176</t>
  </si>
  <si>
    <t>31.03.2023 14:36:00</t>
  </si>
  <si>
    <t>31.03.2023 15:13:35</t>
  </si>
  <si>
    <t>31.03.2023 06:53:16</t>
  </si>
  <si>
    <t>31.03.2023 07:09:50</t>
  </si>
  <si>
    <t>31.03.2023 18:13:14</t>
  </si>
  <si>
    <t>31.03.2023 19:54:34</t>
  </si>
  <si>
    <t>ÇANDARLI TATİL KÖYÜ KÖK-12 35-30-M00087_ASNUR-OLGU M01_2115768</t>
  </si>
  <si>
    <t>31.03.2023 10:05:21</t>
  </si>
  <si>
    <t>31.03.2023 14:20:58</t>
  </si>
  <si>
    <t>31.03.2023 19:09:26</t>
  </si>
  <si>
    <t>31.03.2023 20:18:01</t>
  </si>
  <si>
    <t>EMİRALEM TR-17 35-28-M00233_35-28-M00233_2369593</t>
  </si>
  <si>
    <t>31.03.2023 10:15:47</t>
  </si>
  <si>
    <t>31.03.2023 11:06:54</t>
  </si>
  <si>
    <t>GÜMÜLDÜR M-37 35-25-M00037_35-25-M00037_2374703</t>
  </si>
  <si>
    <t>31.03.2023 19:49:50</t>
  </si>
  <si>
    <t>31.03.2023 21:14:07</t>
  </si>
  <si>
    <t>YAKAKÖY TR-2 45-75-M00250_B_56394095_56394095</t>
  </si>
  <si>
    <t>31.03.2023 17:05:47</t>
  </si>
  <si>
    <t>31.03.2023 18:18:09</t>
  </si>
  <si>
    <t>ÇAMLIK DM 35-17-M00173_HatBaşıAyırıcı_65826607 M08_65826607</t>
  </si>
  <si>
    <t>31.03.2023 09:33:08</t>
  </si>
  <si>
    <t>31.03.2023 14:53:04</t>
  </si>
  <si>
    <t>KARAYENİCE TR-3 45-71-M02286_A_75566392_75566392</t>
  </si>
  <si>
    <t>31.03.2023 11:11:17</t>
  </si>
  <si>
    <t>31.03.2023 15:21:03</t>
  </si>
  <si>
    <t>L-376 PAZARYERİ 35-18-L00376_35-18-L00376_72060231</t>
  </si>
  <si>
    <t>31.03.2023 08:50:14</t>
  </si>
  <si>
    <t>31.03.2023 14:50:57</t>
  </si>
  <si>
    <t>31.03.2023 01:07:57</t>
  </si>
  <si>
    <t>31.03.2023 01:28:05</t>
  </si>
  <si>
    <t>TR-2 DM (M-702) 35-30-M00702_955299432_955299432</t>
  </si>
  <si>
    <t>31.03.2023 16:36:11</t>
  </si>
  <si>
    <t>31.03.2023 18:10:26</t>
  </si>
  <si>
    <t>TİRE TR-8 35-29-L00008_35-29-L00008_2358484</t>
  </si>
  <si>
    <t>31.03.2023 17:12:48</t>
  </si>
  <si>
    <t>31.03.2023 17:37:34</t>
  </si>
  <si>
    <t>RECEPLİ KÖYÜ TR-1 45-71-M01694_43105833_56388149_56388149</t>
  </si>
  <si>
    <t>31.03.2023 22:56:13</t>
  </si>
  <si>
    <t>01.04.2023 01:53:22</t>
  </si>
  <si>
    <t>SIĞACIK DM (L-35) 35-14-M00425_95000618356_95000618356</t>
  </si>
  <si>
    <t>31.03.2023 12:43:38</t>
  </si>
  <si>
    <t>31.03.2023 16:23:36</t>
  </si>
  <si>
    <t>31.03.2023 08:01:13</t>
  </si>
  <si>
    <t>31.03.2023 09:29:28</t>
  </si>
  <si>
    <t>K-1744 35-01-K01744_35-01-K01744_84744350</t>
  </si>
  <si>
    <t>31.03.2023 10:51:03</t>
  </si>
  <si>
    <t>31.03.2023 11:13:13</t>
  </si>
  <si>
    <t>BERGAMA İM-2 35-16-A00002_HatBaşıAyırıcı_53140741 L12_53140741</t>
  </si>
  <si>
    <t>31.03.2023 09:13:03</t>
  </si>
  <si>
    <t>31.03.2023 10:53:38</t>
  </si>
  <si>
    <t>K-3102 35-04-K03102_35-04-K03102_2375425</t>
  </si>
  <si>
    <t>31.03.2023 12:03:27</t>
  </si>
  <si>
    <t>31.03.2023 12:24:39</t>
  </si>
  <si>
    <t>31.03.2023 17:42:42</t>
  </si>
  <si>
    <t>31.03.2023 18:28:22</t>
  </si>
  <si>
    <t>ÇATALOLUK DM 45-74-M00227_DEMİRCİ M10_2328451</t>
  </si>
  <si>
    <t>31.03.2023 13:56:38</t>
  </si>
  <si>
    <t>31.03.2023 15:29:33</t>
  </si>
  <si>
    <t>YENİFOÇA TR-44 35-23-M00044_35-23-M00044_72188277</t>
  </si>
  <si>
    <t>31.03.2023 13:36:50</t>
  </si>
  <si>
    <t>31.03.2023 15:04:24</t>
  </si>
  <si>
    <t>K-1581 35-01-K01581_910568328_910568328</t>
  </si>
  <si>
    <t>31.03.2023 15:18:46</t>
  </si>
  <si>
    <t>31.03.2023 17:01:20</t>
  </si>
  <si>
    <t>KAHRAMANDERE İM 35-10-A00002_TR-1 10.5 BESLEME M08_2310124</t>
  </si>
  <si>
    <t>31.03.2023 03:33:27</t>
  </si>
  <si>
    <t>31.03.2023 03:39:00</t>
  </si>
  <si>
    <t>YENİFOÇA TR-22 35-23-M00022_950413628_950413628</t>
  </si>
  <si>
    <t>31.03.2023 17:11:40</t>
  </si>
  <si>
    <t>31.03.2023 17:34:43</t>
  </si>
  <si>
    <t>31.03.2023 13:40:49</t>
  </si>
  <si>
    <t>31.03.2023 15:05:27</t>
  </si>
  <si>
    <t>31.03.2023 17:57:39</t>
  </si>
  <si>
    <t>31.03.2023 18:00:59</t>
  </si>
  <si>
    <t>31.03.2023 03:15:03</t>
  </si>
  <si>
    <t>31.03.2023 03:52:23</t>
  </si>
  <si>
    <t>GEDİK KATRANDERE TR-2 35-31-L00133_A_91204253_91204253</t>
  </si>
  <si>
    <t>31.03.2023 14:08:29</t>
  </si>
  <si>
    <t>31.03.2023 15:29:15</t>
  </si>
  <si>
    <t>SERKELE TR-1 45-72-M00207_B_56406587_56406587</t>
  </si>
  <si>
    <t>31.03.2023 17:23:06</t>
  </si>
  <si>
    <t>31.03.2023 22:05:52</t>
  </si>
  <si>
    <t>31.03.2023 09:23:46</t>
  </si>
  <si>
    <t>31.03.2023 12:27:45</t>
  </si>
  <si>
    <t>M-2038 35-07-M02038_M-2877 M02_60557080</t>
  </si>
  <si>
    <t>31.03.2023 10:59:00</t>
  </si>
  <si>
    <t>31.03.2023 10:13:00</t>
  </si>
  <si>
    <t>31.03.2023 16:39:00</t>
  </si>
  <si>
    <t>MAVİ KÖŞE TR-1 KÖK 35-17-M00224__56356205_56356205</t>
  </si>
  <si>
    <t>31.03.2023 21:52:42</t>
  </si>
  <si>
    <t>31.03.2023 23:12:20</t>
  </si>
  <si>
    <t>M-1230 35-01-M01230_98698026_98698026</t>
  </si>
  <si>
    <t>31.03.2023 08:46:29</t>
  </si>
  <si>
    <t>31.03.2023 09:37:52</t>
  </si>
  <si>
    <t>M-3390(YATIRIM REZERVE) 35-03-M03390_E_56365347_56365347</t>
  </si>
  <si>
    <t>31.03.2023 12:25:00</t>
  </si>
  <si>
    <t>31.03.2023 12:51:07</t>
  </si>
  <si>
    <t>TR-55 35-27-M00055_A A01b_66370056</t>
  </si>
  <si>
    <t>31.03.2023 11:31:40</t>
  </si>
  <si>
    <t>31.03.2023 13:33:32</t>
  </si>
  <si>
    <t>GELENBE TR-3 45-76-L00062_955237949_955237949</t>
  </si>
  <si>
    <t>31.03.2023 09:05:18</t>
  </si>
  <si>
    <t>31.03.2023 09:31:13</t>
  </si>
  <si>
    <t>31.03.2023 07:10:49</t>
  </si>
  <si>
    <t>31.03.2023 09:32:35</t>
  </si>
  <si>
    <t>31.03.2023 09:54:21</t>
  </si>
  <si>
    <t>31.03.2023 17:29:00</t>
  </si>
  <si>
    <t>31.03.2023 14:07:45</t>
  </si>
  <si>
    <t>31.03.2023 17:42:47</t>
  </si>
  <si>
    <t>31.03.2023 02:17:53</t>
  </si>
  <si>
    <t>31.03.2023 03:14:15</t>
  </si>
  <si>
    <t>ÜRKMEZ M-17 35-25-M00174__72372191_72372191</t>
  </si>
  <si>
    <t>31.03.2023 13:47:09</t>
  </si>
  <si>
    <t>31.03.2023 14:27:02</t>
  </si>
  <si>
    <t>KARABURUN İM 35-21-A00001_HatBaşıAyırıcı_53138039 L05_53138039</t>
  </si>
  <si>
    <t>31.03.2023 05:12:12</t>
  </si>
  <si>
    <t>31.03.2023 06:42:46</t>
  </si>
  <si>
    <t>31.03.2023 23:44:38</t>
  </si>
  <si>
    <t>01.04.2023 01:20:59</t>
  </si>
  <si>
    <t>TR-122 ZEYTİNALANI 35-19-L00122_A_91332190_91332190</t>
  </si>
  <si>
    <t>31.03.2023 05:17:38</t>
  </si>
  <si>
    <t>31.03.2023 12:17:43</t>
  </si>
  <si>
    <t>ŞEYHDAVUTLAR TR-8 45-79-M00595_945562578_945562578</t>
  </si>
  <si>
    <t>31.03.2023 11:53:26</t>
  </si>
  <si>
    <t>31.03.2023 15:59:40</t>
  </si>
  <si>
    <t>GÖKÇEN DM 2-1/3 35-29-L00064_35-29-L00064_72211474</t>
  </si>
  <si>
    <t>31.03.2023 08:56:38</t>
  </si>
  <si>
    <t>31.03.2023 14:53:53</t>
  </si>
  <si>
    <t>AĞAÇ İŞLERİ TR-1. 35-22-M00139_A_56353933_56353933</t>
  </si>
  <si>
    <t>31.03.2023 10:20:53</t>
  </si>
  <si>
    <t>31.03.2023 12:00:36</t>
  </si>
  <si>
    <t>AHMETLİ İM 45-84-A00001_KÖY GRUBU L05_2314527</t>
  </si>
  <si>
    <t>31.03.2023 03:04:39</t>
  </si>
  <si>
    <t>TR-55 35-27-M00055__72374566_72374566</t>
  </si>
  <si>
    <t>31.03.2023 15:42:33</t>
  </si>
  <si>
    <t>31.03.2023 21:06:17</t>
  </si>
  <si>
    <t>TROPİKAL DM 35-27-L00056_ÖRNEKKÖY L04_72201722</t>
  </si>
  <si>
    <t>31.03.2023 07:07:43</t>
  </si>
  <si>
    <t>31.03.2023 07:55:22</t>
  </si>
  <si>
    <t>K-464 35-08-K00464_910390843_910390843</t>
  </si>
  <si>
    <t>31.03.2023 14:30:14</t>
  </si>
  <si>
    <t>31.03.2023 16:47:16</t>
  </si>
  <si>
    <t>M-1049 35-02-M01049_35-02-M01049_2366380</t>
  </si>
  <si>
    <t>31.03.2023 20:28:48</t>
  </si>
  <si>
    <t>31.03.2023 20:56:33</t>
  </si>
  <si>
    <t>AŞAĞIBEY-3 35-16-M00116_DIREK TIPI TRAFO HUCRESI H01_2041326</t>
  </si>
  <si>
    <t>31.03.2023 11:34:27</t>
  </si>
  <si>
    <t>31.03.2023 14:23:25</t>
  </si>
  <si>
    <t>L-336 REİSDERE 35-18-L00336_950033388_950033388</t>
  </si>
  <si>
    <t>31.03.2023 19:38:21</t>
  </si>
  <si>
    <t>31.03.2023 23:15:12</t>
  </si>
  <si>
    <t>SOĞUKYURT (OKULYANI) TR-1 45-73-M00207_A_56391836_56391836</t>
  </si>
  <si>
    <t>31.03.2023 20:55:12</t>
  </si>
  <si>
    <t>01.04.2023 00:09:11</t>
  </si>
  <si>
    <t>YENİFOÇA TR-22 35-23-M00022__76654991_76654991</t>
  </si>
  <si>
    <t>31.03.2023 17:29:38</t>
  </si>
  <si>
    <t>31.03.2023 18:30:52</t>
  </si>
  <si>
    <t>K-4732 35-07-K04732_35-07-K04732_2368981</t>
  </si>
  <si>
    <t>31.03.2023 10:18:54</t>
  </si>
  <si>
    <t>31.03.2023 11:05:38</t>
  </si>
  <si>
    <t>KAYALIOĞLU TARIMSAL SULAMA TR-3 45-72-L00650_45-72-L00650_2362407</t>
  </si>
  <si>
    <t>31.03.2023 18:06:09</t>
  </si>
  <si>
    <t>31.03.2023 19:59:18</t>
  </si>
  <si>
    <t>TR-67 35-19-L00067_956664594_956664594</t>
  </si>
  <si>
    <t>31.03.2023 20:04:22</t>
  </si>
  <si>
    <t>31.03.2023 21:41:53</t>
  </si>
  <si>
    <t>31.03.2023 09:51:11</t>
  </si>
  <si>
    <t>31.03.2023 14:17:46</t>
  </si>
  <si>
    <t>L-236 35-18-L00236_950451109_950451109</t>
  </si>
  <si>
    <t>31.03.2023 15:49:41</t>
  </si>
  <si>
    <t>31.03.2023 20:35:12</t>
  </si>
  <si>
    <t>MENEMEN TR-15 35-28-L00015_5766289_56383909_56383909</t>
  </si>
  <si>
    <t>31.03.2023 00:31:56</t>
  </si>
  <si>
    <t>31.03.2023 01:46:06</t>
  </si>
  <si>
    <t>KİLLİK KÖK (TR-1) 45-73-M00342_A_56404984_56404984</t>
  </si>
  <si>
    <t>31.03.2023 20:48:40</t>
  </si>
  <si>
    <t>31.03.2023 22:16:42</t>
  </si>
  <si>
    <t>M-1330 35-04-M01330_35-04-M01330_2364762</t>
  </si>
  <si>
    <t>31.03.2023 11:55:01</t>
  </si>
  <si>
    <t>31.03.2023 12:20:16</t>
  </si>
  <si>
    <t>L-90 RAINBOW DM 35-18-L00090_6347564_56368833_56368833</t>
  </si>
  <si>
    <t>31.03.2023 12:39:17</t>
  </si>
  <si>
    <t>31.03.2023 17:49:33</t>
  </si>
  <si>
    <t>M-2142 35-07-M02142_97533158_97533158</t>
  </si>
  <si>
    <t>31.03.2023 13:02:34</t>
  </si>
  <si>
    <t>31.03.2023 18:53:27</t>
  </si>
  <si>
    <t>K-1673 35-04-K01673_35-04-K01673_2359338</t>
  </si>
  <si>
    <t>31.03.2023 14:53:41</t>
  </si>
  <si>
    <t>31.03.2023 15:36:15</t>
  </si>
  <si>
    <t>SÜTÇÜLER DM 35-27-M00900_SÜTÇÜLER TR-3 M16_92758033</t>
  </si>
  <si>
    <t>31.03.2023 11:15:00</t>
  </si>
  <si>
    <t>BAĞARASI TR-10 KÖK 35-23-M00179_YENİBAĞARASI M05_72143139</t>
  </si>
  <si>
    <t>31.03.2023 09:03:11</t>
  </si>
  <si>
    <t>31.03.2023 13:45:26</t>
  </si>
  <si>
    <t>K-2900 35-04-K02900_TRAFO-2 K01_49951495</t>
  </si>
  <si>
    <t>31.03.2023 11:16:42</t>
  </si>
  <si>
    <t>31.03.2023 11:43:48</t>
  </si>
  <si>
    <t>HAYKIRAN TR-1 35-28-M00200_A_91439236_91439236</t>
  </si>
  <si>
    <t>31.03.2023 08:59:56</t>
  </si>
  <si>
    <t>31.03.2023 17:14:53</t>
  </si>
  <si>
    <t>31.03.2023 10:48:43</t>
  </si>
  <si>
    <t>31.03.2023 15:28:38</t>
  </si>
  <si>
    <t>M-1230 35-01-M01230_35-01-M01230_2353092</t>
  </si>
  <si>
    <t>31.03.2023 09:38:01</t>
  </si>
  <si>
    <t>31.03.2023 10:24:27</t>
  </si>
  <si>
    <t>OĞULDURUK HASYURT TR-1 45-75-M00180_A_56390952_56390952</t>
  </si>
  <si>
    <t>31.03.2023 17:12:22</t>
  </si>
  <si>
    <t>31.03.2023 19:28:26</t>
  </si>
  <si>
    <t>SEYREKLİ TR-1 35-15-L00441_35-15-L00441_2365593</t>
  </si>
  <si>
    <t>31.03.2023 09:53:42</t>
  </si>
  <si>
    <t>31.03.2023 17:25:17</t>
  </si>
  <si>
    <t>BEYDERE KÖK 45-71-M00128_ÜÇPINAR M03_50217225</t>
  </si>
  <si>
    <t>31.03.2023 08:50:47</t>
  </si>
  <si>
    <t>31.03.2023 10:03:17</t>
  </si>
  <si>
    <t>AŞAĞICUMA DM 35-16-M00103_HatBaşıAyırıcı_53140749 M03_53140749</t>
  </si>
  <si>
    <t>31.03.2023 17:22:49</t>
  </si>
  <si>
    <t>31.03.2023 18:40:09</t>
  </si>
  <si>
    <t>KAPANCI KÖK 45-78-L00229_HatBaşıAyırıcı_53139926 L02_53139926</t>
  </si>
  <si>
    <t>31.03.2023 09:20:56</t>
  </si>
  <si>
    <t>31.03.2023 18:06:38</t>
  </si>
  <si>
    <t>TR-5 35-13-L00005_B B01_57788538</t>
  </si>
  <si>
    <t>31.03.2023 21:24:52</t>
  </si>
  <si>
    <t>31.03.2023 22:43:56</t>
  </si>
  <si>
    <t>31.03.2023 16:41:24</t>
  </si>
  <si>
    <t>31.03.2023 18:55:03</t>
  </si>
  <si>
    <t>31.03.2023 14:54:37</t>
  </si>
  <si>
    <t>31.03.2023 20:24:49</t>
  </si>
  <si>
    <t>K-37 35-04-K00037_35-04-K00037_2359870</t>
  </si>
  <si>
    <t>31.03.2023 13:03:58</t>
  </si>
  <si>
    <t>31.03.2023 13:39:48</t>
  </si>
  <si>
    <t>31.03.2023 09:10:16</t>
  </si>
  <si>
    <t>31.03.2023 15:41:55</t>
  </si>
  <si>
    <t>TR-122 ZEYTİNALANI 35-19-L00122_6746431_56378103_56378103</t>
  </si>
  <si>
    <t>31.03.2023 12:19:06</t>
  </si>
  <si>
    <t>31.03.2023 15:47:28</t>
  </si>
  <si>
    <t>31.03.2023 09:44:55</t>
  </si>
  <si>
    <t>31.03.2023 18:59:00</t>
  </si>
  <si>
    <t>31.03.2023 11:31:43</t>
  </si>
  <si>
    <t>31.03.2023 17:26:52</t>
  </si>
  <si>
    <t>31.03.2023 08:55:09</t>
  </si>
  <si>
    <t>31.03.2023 17:26:00</t>
  </si>
  <si>
    <t>31.03.2023 13:57:43</t>
  </si>
  <si>
    <t>31.03.2023 15:39:16</t>
  </si>
  <si>
    <t>GÜLKENT TR-4 35-30-M00227_D_91096987_91096987</t>
  </si>
  <si>
    <t>31.03.2023 21:45:03</t>
  </si>
  <si>
    <t>31.03.2023 22:45:22</t>
  </si>
  <si>
    <t>VEZİROĞLU TR-1 45-71-M01034_ H_42027122</t>
  </si>
  <si>
    <t>31.03.2023 01:47:17</t>
  </si>
  <si>
    <t>KARABURUN TR-11 35-21-L00010_B_56354141_56354141</t>
  </si>
  <si>
    <t>31.03.2023 14:34:07</t>
  </si>
  <si>
    <t>31.03.2023 17:34:10</t>
  </si>
  <si>
    <t>KINIK TR-1 35-24-M00235_955217541_955217541</t>
  </si>
  <si>
    <t>31.03.2023 12:50:14</t>
  </si>
  <si>
    <t>31.03.2023 15:42:46</t>
  </si>
  <si>
    <t>M-2142 35-07-M02142_A a1b_5852426</t>
  </si>
  <si>
    <t>31.03.2023 09:29:01</t>
  </si>
  <si>
    <t>31.03.2023 11:50:14</t>
  </si>
  <si>
    <t>31.03.2023 17:15:37</t>
  </si>
  <si>
    <t>31.03.2023 17:38:14</t>
  </si>
  <si>
    <t>31.03.2023 09:42:02</t>
  </si>
  <si>
    <t>31.03.2023 15:36:07</t>
  </si>
  <si>
    <t>M-1333 35-04-M01333_35-04-M01333_2356755</t>
  </si>
  <si>
    <t>31.03.2023 13:56:40</t>
  </si>
  <si>
    <t>31.03.2023 14:15:55</t>
  </si>
  <si>
    <t>BAHADIR TR-5 45-73-M01210_A_81257317_81257317</t>
  </si>
  <si>
    <t>31.03.2023 16:03:07</t>
  </si>
  <si>
    <t>31.03.2023 17:24:47</t>
  </si>
  <si>
    <t>ÇİLE TR-3 35-22-M00188_A_56355090_56355090</t>
  </si>
  <si>
    <t>31.03.2023 10:09:15</t>
  </si>
  <si>
    <t>31.03.2023 13:39:31</t>
  </si>
  <si>
    <t>TAYTAN OFİS KÖK 45-78-M00314_HatBaşıAyırıcı_53140215 M06_53140215</t>
  </si>
  <si>
    <t>31.03.2023 17:49:29</t>
  </si>
  <si>
    <t>31.03.2023 18:52:29</t>
  </si>
  <si>
    <t>31.03.2023 11:00:14</t>
  </si>
  <si>
    <t>31.03.2023 11:45:34</t>
  </si>
  <si>
    <t>KARAPINAR İM 45-78-A00002_TRAFO-A M09_66243743</t>
  </si>
  <si>
    <t>31.03.2023 04:03:07</t>
  </si>
  <si>
    <t>31.03.2023 04:54:23</t>
  </si>
  <si>
    <t>İTOB DM 35-22-M00089_TEKELİ M10_2328009</t>
  </si>
  <si>
    <t>31.03.2023 15:00:31</t>
  </si>
  <si>
    <t>31.03.2023 15:33:23</t>
  </si>
  <si>
    <t>KIRMAHALLE  TR-12 35-28-M00271_B_91023750_91023750</t>
  </si>
  <si>
    <t>31.03.2023 20:13:59</t>
  </si>
  <si>
    <t>31.03.2023 20:49:14</t>
  </si>
  <si>
    <t>TARİŞ KÖK 45-73-M01049_DM-12 GİRİŞ M01_66732580</t>
  </si>
  <si>
    <t>31.03.2023 10:16:53</t>
  </si>
  <si>
    <t>31.03.2023 13:00:00</t>
  </si>
  <si>
    <t>K-4153 35-01-K04153_35-01-K04153_2366439</t>
  </si>
  <si>
    <t>31.03.2023 10:36:00</t>
  </si>
  <si>
    <t>31.03.2023 11:48:49</t>
  </si>
  <si>
    <t>GERENKÖY TR-7 35-23-M00153_35-23-M00153_2356642</t>
  </si>
  <si>
    <t>31.03.2023 02:22:07</t>
  </si>
  <si>
    <t>31.03.2023 03:35:53</t>
  </si>
  <si>
    <t>M-3124 35-10-M03124_ M02_81756904</t>
  </si>
  <si>
    <t>31.03.2023 03:35:00</t>
  </si>
  <si>
    <t>31.03.2023 04:37:00</t>
  </si>
  <si>
    <t>M-650 35-02-M00650_959825971_959825971</t>
  </si>
  <si>
    <t>31.03.2023 14:40:55</t>
  </si>
  <si>
    <t>31.03.2023 16:12:52</t>
  </si>
  <si>
    <t>31.03.2023 11:23:32</t>
  </si>
  <si>
    <t>31.03.2023 12:24:00</t>
  </si>
  <si>
    <t>31.03.2023 09:35:00</t>
  </si>
  <si>
    <t>31.03.2023 12:34:47</t>
  </si>
  <si>
    <t>YEŞİLYURT TR-1 35-27-M01046_97468540_97468540</t>
  </si>
  <si>
    <t>31.03.2023 11:51:22</t>
  </si>
  <si>
    <t>31.03.2023 13:09:58</t>
  </si>
  <si>
    <t>ÇIRPI İM 35-20-A00002_ARIKBAŞI L12_2054987</t>
  </si>
  <si>
    <t>31.03.2023 17:28:27</t>
  </si>
  <si>
    <t>31.03.2023 17:31:45</t>
  </si>
  <si>
    <t>KABAAĞAÇKIRAN TR-1 45-72-L00266_A_91021476_91021476</t>
  </si>
  <si>
    <t>31.03.2023 15:08:02</t>
  </si>
  <si>
    <t>31.03.2023 17:20:18</t>
  </si>
  <si>
    <t>M-2818(YATIRIM REZERVE) 35-01-M02818_35-01-M02818_75482518</t>
  </si>
  <si>
    <t>31.03.2023 10:56:26</t>
  </si>
  <si>
    <t>31.03.2023 12:11:26</t>
  </si>
  <si>
    <t>31.03.2023 10:32:09</t>
  </si>
  <si>
    <t>31.03.2023 12:51:00</t>
  </si>
  <si>
    <t>EMİRALEM TR-16 35-28-M00234_A_91425606_91425606</t>
  </si>
  <si>
    <t>31.03.2023 12:30:26</t>
  </si>
  <si>
    <t>31.03.2023 13:45:42</t>
  </si>
  <si>
    <t>K-4000 35-04-K04000_98710653_98710653</t>
  </si>
  <si>
    <t>31.03.2023 10:53:47</t>
  </si>
  <si>
    <t>31.03.2023 12:01:39</t>
  </si>
  <si>
    <t>31.03.2023 09:00:15</t>
  </si>
  <si>
    <t>31.03.2023 18:34:19</t>
  </si>
  <si>
    <t>31.03.2023 09:25:52</t>
  </si>
  <si>
    <t>31.03.2023 15:45:32</t>
  </si>
  <si>
    <t>ALİ ÜZER TR 35-30-M00130_955316193_955316193</t>
  </si>
  <si>
    <t>31.03.2023 20:34:46</t>
  </si>
  <si>
    <t>31.03.2023 23:39:20</t>
  </si>
  <si>
    <t>EĞLENHOCA TR-3 35-21-L00120_953361148_953361148</t>
  </si>
  <si>
    <t>31.03.2023 09:43:52</t>
  </si>
  <si>
    <t>31.03.2023 12:48:09</t>
  </si>
  <si>
    <t>31.03.2023 17:19:35</t>
  </si>
  <si>
    <t>31.03.2023 18:52:15</t>
  </si>
  <si>
    <t>K-4505 35-04-K04505_35-04-K04505_2352080</t>
  </si>
  <si>
    <t>31.03.2023 09:43:39</t>
  </si>
  <si>
    <t>31.03.2023 10:16:01</t>
  </si>
  <si>
    <t>M-1036 35-04-M01036_35-04-M01036_65761881</t>
  </si>
  <si>
    <t>31.03.2023 09:03:04</t>
  </si>
  <si>
    <t>31.03.2023 09:30:21</t>
  </si>
  <si>
    <t>DM02/TR22 45-73-M00039_A a2_45157914</t>
  </si>
  <si>
    <t>31.03.2023 07:10:52</t>
  </si>
  <si>
    <t>31.03.2023 08:42:35</t>
  </si>
  <si>
    <t>OĞLANANASI TR-13 35-22-M00296_967105136_967105136</t>
  </si>
  <si>
    <t>31.03.2023 20:19:29</t>
  </si>
  <si>
    <t>31.03.2023 21:31:45</t>
  </si>
  <si>
    <t>K-494 35-01-K00494_912255942_912255942</t>
  </si>
  <si>
    <t>31.03.2023 16:50:03</t>
  </si>
  <si>
    <t>31.03.2023 18:46:09</t>
  </si>
  <si>
    <t>AZİMLİ TR-1 45-80-M00127_45-80-M00127_2362892</t>
  </si>
  <si>
    <t>31.03.2023 11:10:22</t>
  </si>
  <si>
    <t>31.03.2023 12:17:04</t>
  </si>
  <si>
    <t>11.03.2023 17:02:08</t>
  </si>
  <si>
    <t>11.03.2023 18:50:31</t>
  </si>
  <si>
    <t>KEMERDAMLARI TR-1 45-78-M00588_953288399_953288399</t>
  </si>
  <si>
    <t>01.03.2023 10:34:30</t>
  </si>
  <si>
    <t>01.03.2023 12:33:03</t>
  </si>
  <si>
    <t>PAYAMLI M-19 35-25-M00172_956650894_956650894</t>
  </si>
  <si>
    <t>01.03.2023 11:19:14</t>
  </si>
  <si>
    <t>01.03.2023 15:55:43</t>
  </si>
  <si>
    <t>YUKARI YENMİŞ TR-1 35-27-M00382_98945808_98945808</t>
  </si>
  <si>
    <t>01.03.2023 13:51:27</t>
  </si>
  <si>
    <t>01.03.2023 15:46:20</t>
  </si>
  <si>
    <t>01.03.2023 17:59:00</t>
  </si>
  <si>
    <t>01.03.2023 21:16:35</t>
  </si>
  <si>
    <t>BALIKLI KAYADİBİ TR-1 45-75-M00220_C_56388839_56388839</t>
  </si>
  <si>
    <t>02.03.2023 12:08:56</t>
  </si>
  <si>
    <t>02.03.2023 13:25:25</t>
  </si>
  <si>
    <t>TR-2/17 45-72-L00017_956532799_956532799</t>
  </si>
  <si>
    <t>02.03.2023 12:56:50</t>
  </si>
  <si>
    <t>02.03.2023 13:37:47</t>
  </si>
  <si>
    <t>FOÇA M-259 BAĞARASI 35-23-M00259_962747331_962747331</t>
  </si>
  <si>
    <t>02.03.2023 19:20:11</t>
  </si>
  <si>
    <t>K-1878 35-09-K01878_915142330_915142330</t>
  </si>
  <si>
    <t>03.03.2023 11:15:45</t>
  </si>
  <si>
    <t>03.03.2023 14:45:47</t>
  </si>
  <si>
    <t>M-36 35-02-M00036_95000017184_95000017184</t>
  </si>
  <si>
    <t>03.03.2023 11:53:19</t>
  </si>
  <si>
    <t>03.03.2023 15:03:06</t>
  </si>
  <si>
    <t>DEREKÖY TR-1 35-20-L00255_955209588_955209588</t>
  </si>
  <si>
    <t>03.03.2023 13:47:15</t>
  </si>
  <si>
    <t>03.03.2023 14:29:30</t>
  </si>
  <si>
    <t>TR-150 35-15-M00150_35-15-M00150_66882162</t>
  </si>
  <si>
    <t>04.03.2023 09:16:28</t>
  </si>
  <si>
    <t>TR-113 ZEYTİNALANI 35-19-L00113_915137792_915137792</t>
  </si>
  <si>
    <t>04.03.2023 09:12:51</t>
  </si>
  <si>
    <t>UZUNKUYU TR-2 35-19-M00204_DIREK TIPI TRAFO HUCRESI H01_2057014</t>
  </si>
  <si>
    <t>04.03.2023 12:26:31</t>
  </si>
  <si>
    <t>04.03.2023 13:40:10</t>
  </si>
  <si>
    <t>M-2794 35-01-M02794_910886695_910886695</t>
  </si>
  <si>
    <t>05.03.2023 08:41:34</t>
  </si>
  <si>
    <t>M-3129(YATIRIM REZERVE) 35-10-M03129_962686923_962686923</t>
  </si>
  <si>
    <t>05.03.2023 14:15:14</t>
  </si>
  <si>
    <t>05.03.2023 19:00:20</t>
  </si>
  <si>
    <t>BAĞARASI GES KÖK 35-23-M00311_SEZİN GES M06_2320429</t>
  </si>
  <si>
    <t>05.03.2023 17:21:30</t>
  </si>
  <si>
    <t>06.03.2023 02:01:40</t>
  </si>
  <si>
    <t>M-2911 35-01-M02911_911355690_911355690</t>
  </si>
  <si>
    <t>05.03.2023 17:51:43</t>
  </si>
  <si>
    <t>05.03.2023 19:01:43</t>
  </si>
  <si>
    <t>KINIK KÖYÜ TR-1 45-86-M00155_915903075_915903075</t>
  </si>
  <si>
    <t>06.03.2023 19:02:08</t>
  </si>
  <si>
    <t>06.03.2023 20:39:35</t>
  </si>
  <si>
    <t>ARMUTLU TR-4 35-27-L00004_912619582_912619582</t>
  </si>
  <si>
    <t>08.03.2023 13:42:56</t>
  </si>
  <si>
    <t>08.03.2023 15:25:38</t>
  </si>
  <si>
    <t>ATAKÖY TR-6 35-22-M00176_955269667_955269667</t>
  </si>
  <si>
    <t>08.03.2023 15:23:53</t>
  </si>
  <si>
    <t>08.03.2023 17:35:53</t>
  </si>
  <si>
    <t>K-524 35-01-K00524_912136619_912136619</t>
  </si>
  <si>
    <t>08.03.2023 16:57:18</t>
  </si>
  <si>
    <t>08.03.2023 19:14:34</t>
  </si>
  <si>
    <t>KARABURUN TR-9A 35-21-L00043_A_56357140_56357140</t>
  </si>
  <si>
    <t>08.03.2023 19:53:21</t>
  </si>
  <si>
    <t>08.03.2023 23:48:28</t>
  </si>
  <si>
    <t>MURADİYE ORTA ÖLÇEKLİ SAN. İÇİ 45-71-M00218_45-71-M00218_72098648</t>
  </si>
  <si>
    <t>09.03.2023 19:28:15</t>
  </si>
  <si>
    <t>09.03.2023 21:24:12</t>
  </si>
  <si>
    <t>10.03.2023 00:21:51</t>
  </si>
  <si>
    <t>YENİ FOÇA TR-30 35-23-M00030_950420183_950420183</t>
  </si>
  <si>
    <t>10.03.2023 12:52:20</t>
  </si>
  <si>
    <t>L-32 35-14-L00032_956651904_956651904</t>
  </si>
  <si>
    <t>10.03.2023 14:48:21</t>
  </si>
  <si>
    <t>10.03.2023 18:04:50</t>
  </si>
  <si>
    <t>TR-62 35-19-L00062_956693012_956693012</t>
  </si>
  <si>
    <t>11.03.2023 08:29:08</t>
  </si>
  <si>
    <t>11.03.2023 10:29:37</t>
  </si>
  <si>
    <t>KARABURUN TEPEBOZ KÖYÜ TR 35-21-L00056_DIREK TIPI TRAFO HUCRESI H01_2088936</t>
  </si>
  <si>
    <t>11.03.2023 15:49:27</t>
  </si>
  <si>
    <t>TR-18 45-77-L00018_945487007_945487007</t>
  </si>
  <si>
    <t>11.03.2023 15:58:25</t>
  </si>
  <si>
    <t>11.03.2023 17:42:21</t>
  </si>
  <si>
    <t>TR-62 35-19-L00062_7642389_56377734_56377734</t>
  </si>
  <si>
    <t>Ağaç Kesimi</t>
  </si>
  <si>
    <t>11.03.2023 19:21:03</t>
  </si>
  <si>
    <t>11.03.2023 23:04:23</t>
  </si>
  <si>
    <t>KARAKUYU 1 GES ÖZEL TR 35-22-M00835Ö_ M01_45394016</t>
  </si>
  <si>
    <t>11.03.2023 19:40:34</t>
  </si>
  <si>
    <t>11.03.2023 20:00:25</t>
  </si>
  <si>
    <t>HALİLBEYLİ TR-5 35-27-M01054_912101630_912101630</t>
  </si>
  <si>
    <t>11.03.2023 21:48:46</t>
  </si>
  <si>
    <t>11.03.2023 22:57:38</t>
  </si>
  <si>
    <t>ULUKENT DM-3/40 35-28-M00048_953382627_953382627</t>
  </si>
  <si>
    <t>12.03.2023 08:46:55</t>
  </si>
  <si>
    <t>L-200 35-18-L00200_950463405_950463405</t>
  </si>
  <si>
    <t>13.03.2023 12:00:03</t>
  </si>
  <si>
    <t>13.03.2023 13:30:42</t>
  </si>
  <si>
    <t>YUKARI AKPINAR TR-2 35-31-L00307_956573295_956573295</t>
  </si>
  <si>
    <t>13.03.2023 19:24:55</t>
  </si>
  <si>
    <t>13.03.2023 22:18:23</t>
  </si>
  <si>
    <t>KARAAHMETLİ TR-1 45-71-M01704_953213081_953213081</t>
  </si>
  <si>
    <t>14.03.2023 11:56:17</t>
  </si>
  <si>
    <t>14.03.2023 13:27:45</t>
  </si>
  <si>
    <t>L-269 35-18-L00269_950444737_950444737</t>
  </si>
  <si>
    <t>14.03.2023 13:01:26</t>
  </si>
  <si>
    <t>14.03.2023 16:05:36</t>
  </si>
  <si>
    <t>TR-111 ZEYTİNALANI 35-19-L00111_956700607_956700607</t>
  </si>
  <si>
    <t>14.03.2023 13:01:41</t>
  </si>
  <si>
    <t>14.03.2023 15:47:45</t>
  </si>
  <si>
    <t>TR-63/1 35-26-M00119_948516377_948516377</t>
  </si>
  <si>
    <t>14.03.2023 14:14:22</t>
  </si>
  <si>
    <t>14.03.2023 18:16:57</t>
  </si>
  <si>
    <t>KARAOĞLANLI TR-1 45-78-M00350_953296478_953296478</t>
  </si>
  <si>
    <t>15.03.2023 15:10:59</t>
  </si>
  <si>
    <t>15.03.2023 17:15:38</t>
  </si>
  <si>
    <t>15.03.2023 13:12:50</t>
  </si>
  <si>
    <t>15.03.2023 15:56:26</t>
  </si>
  <si>
    <t>DİNDARLI TR-1 45-79-M00416_965911723_965911723</t>
  </si>
  <si>
    <t>16.03.2023 11:11:31</t>
  </si>
  <si>
    <t>16.03.2023 12:37:43</t>
  </si>
  <si>
    <t>HARMANDALI DM-2 (M-200) 35-09-M00200_915177997_915177997</t>
  </si>
  <si>
    <t>16.03.2023 11:46:50</t>
  </si>
  <si>
    <t>16.03.2023 12:51:20</t>
  </si>
  <si>
    <t>KORUCUK-4 35-26-M00464_956606898_956606898</t>
  </si>
  <si>
    <t>17.03.2023 09:19:44</t>
  </si>
  <si>
    <t>17.03.2023 12:23:36</t>
  </si>
  <si>
    <t>M-329 35-03-M00329_961076019_961076019</t>
  </si>
  <si>
    <t>17.03.2023 14:44:50</t>
  </si>
  <si>
    <t>17.03.2023 16:47:27</t>
  </si>
  <si>
    <t>BADEMLİ TR-1 45-76-M00147_955240937_955240937</t>
  </si>
  <si>
    <t>18.03.2023 09:33:41</t>
  </si>
  <si>
    <t>18.03.2023 11:08:50</t>
  </si>
  <si>
    <t>L-238 35-18-L00238_953077670_953077670</t>
  </si>
  <si>
    <t>18.03.2023 12:12:23</t>
  </si>
  <si>
    <t>18.03.2023 18:04:40</t>
  </si>
  <si>
    <t>K-24 35-01-K00024_915178221_915178221</t>
  </si>
  <si>
    <t>18.03.2023 17:47:12</t>
  </si>
  <si>
    <t>18.03.2023 20:32:41</t>
  </si>
  <si>
    <t>SELENDİ TR-20/A 45-81-M00255_945624727_945624727</t>
  </si>
  <si>
    <t>18.03.2023 17:54:48</t>
  </si>
  <si>
    <t>18.03.2023 19:29:46</t>
  </si>
  <si>
    <t>ADNAN MERT TARIMSAL SULAMA 45-76-L00028_955251082_955251082</t>
  </si>
  <si>
    <t>18.03.2023 21:32:43</t>
  </si>
  <si>
    <t>18.03.2023 23:50:19</t>
  </si>
  <si>
    <t>ALEMŞAHLI TR-1 45-79-M00448_945558414_945558414</t>
  </si>
  <si>
    <t>19.03.2023 19:51:54</t>
  </si>
  <si>
    <t>19.03.2023 23:44:20</t>
  </si>
  <si>
    <t>KARAKUYU 1 GES ÖZEL TR 35-22-M00835Ö_ M03_45394018</t>
  </si>
  <si>
    <t>20.03.2023 13:13:03</t>
  </si>
  <si>
    <t>20.03.2023 13:38:49</t>
  </si>
  <si>
    <t>DM-2/2 ESKİ KUYUYANI 35-18-L00583_950454410_950454410</t>
  </si>
  <si>
    <t>21.03.2023 15:20:55</t>
  </si>
  <si>
    <t>21.03.2023 21:42:34</t>
  </si>
  <si>
    <t>OSMANİYE YAYLA MAH. TR-1 45-73-M00504_945688818_945688818</t>
  </si>
  <si>
    <t>22.03.2023 14:12:09</t>
  </si>
  <si>
    <t>22.03.2023 17:39:06</t>
  </si>
  <si>
    <t>KARTAL İM 35-08-A00003_KARTAL-5 K22_80522092</t>
  </si>
  <si>
    <t>22.03.2023 18:11:23</t>
  </si>
  <si>
    <t>22.03.2023 19:02:42</t>
  </si>
  <si>
    <t>BADEMBÜKÜ TR-1 35-21-L00075_967184871_967184871</t>
  </si>
  <si>
    <t>23.03.2023 11:19:43</t>
  </si>
  <si>
    <t>23.03.2023 15:14:30</t>
  </si>
  <si>
    <t>TATLIÇEŞME TR-1 45-77-L00208_945495036_945495036</t>
  </si>
  <si>
    <t>23.03.2023 11:41:46</t>
  </si>
  <si>
    <t>K-1932 35-09-K01932_915146450_915146450</t>
  </si>
  <si>
    <t>23.03.2023 11:54:05</t>
  </si>
  <si>
    <t>23.03.2023 13:18:33</t>
  </si>
  <si>
    <t>K-4503 35-04-K04503_950080928_950080928</t>
  </si>
  <si>
    <t>23.03.2023 12:17:12</t>
  </si>
  <si>
    <t>23.03.2023 18:03:07</t>
  </si>
  <si>
    <t>KÖREZ TR-2 45-77-L00368__72373188_72373188</t>
  </si>
  <si>
    <t>23.03.2023 16:08:48</t>
  </si>
  <si>
    <t>23.03.2023 17:36:53</t>
  </si>
  <si>
    <t>K-1671 35-07-K01671_912320482_912320482</t>
  </si>
  <si>
    <t>24.03.2023 03:11:54</t>
  </si>
  <si>
    <t>24.03.2023 03:55:59</t>
  </si>
  <si>
    <t>GÖKÇEN DM 1-1/2 35-29-L00059_950340712_950340712</t>
  </si>
  <si>
    <t>24.03.2023 13:43:57</t>
  </si>
  <si>
    <t>24.03.2023 15:16:27</t>
  </si>
  <si>
    <t>BADEMLİ TR-16 35-15-L01032_48663736_56361711_56361711</t>
  </si>
  <si>
    <t>24.03.2023 14:54:11</t>
  </si>
  <si>
    <t>24.03.2023 18:37:38</t>
  </si>
  <si>
    <t>25.03.2023 05:06:37</t>
  </si>
  <si>
    <t>25.03.2023 06:13:16</t>
  </si>
  <si>
    <t>TR-2/16 45-72-L00016_956497858_956497858</t>
  </si>
  <si>
    <t>25.03.2023 15:24:09</t>
  </si>
  <si>
    <t>25.03.2023 16:37:15</t>
  </si>
  <si>
    <t>K-208 35-02-K00208_35-02-K00208_2377117</t>
  </si>
  <si>
    <t>26.03.2023 13:43:01</t>
  </si>
  <si>
    <t>26.03.2023 13:50:00</t>
  </si>
  <si>
    <t>PINARCIK TR-1 35-17-R00041_950314156_950314156</t>
  </si>
  <si>
    <t>28.03.2023 03:13:13</t>
  </si>
  <si>
    <t>28.03.2023 04:13:46</t>
  </si>
  <si>
    <t>28.03.2023 11:30:06</t>
  </si>
  <si>
    <t>28.03.2023 13:23:42</t>
  </si>
  <si>
    <t>BAŞIBÜYÜK GES KÖK-1 45-77-L00375_H-13 GES L06_42016864</t>
  </si>
  <si>
    <t>28.03.2023 16:10:00</t>
  </si>
  <si>
    <t>28.03.2023 17:04:01</t>
  </si>
  <si>
    <t>29.03.2023 03:56:19</t>
  </si>
  <si>
    <t>29.03.2023 12:33:41</t>
  </si>
  <si>
    <t>YUKARI ÇOBANİSA TR-1 45-71-M00626_953214512_953214512</t>
  </si>
  <si>
    <t>29.03.2023 08:23:54</t>
  </si>
  <si>
    <t>29.03.2023 12:19:30</t>
  </si>
  <si>
    <t>CELALETTİN AŞKIN TARIMSAL SULAMA TR-2 45-83-M00604_955176523_955176523</t>
  </si>
  <si>
    <t>29.03.2023 08:51:51</t>
  </si>
  <si>
    <t>29.03.2023 10:50:14</t>
  </si>
  <si>
    <t>DURMUŞLAR TR-1 35-16-M00156_953336099_953336099</t>
  </si>
  <si>
    <t>29.03.2023 09:40:01</t>
  </si>
  <si>
    <t>29.03.2023 11:38:00</t>
  </si>
  <si>
    <t>KOZBEYLİ TR-1 35-23-M00070_950415428_950415428</t>
  </si>
  <si>
    <t>29.03.2023 13:08:38</t>
  </si>
  <si>
    <t>29.03.2023 15:17:32</t>
  </si>
  <si>
    <t>KASAR KÖYÜ TR-1 45-86-M00098_915866571_915866571</t>
  </si>
  <si>
    <t>29.03.2023 14:06:25</t>
  </si>
  <si>
    <t>29.03.2023 15:14:58</t>
  </si>
  <si>
    <t>HACIİBRAHİMLER TR-3 45-72-M00193_956523580_956523580</t>
  </si>
  <si>
    <t>29.03.2023 16:12:42</t>
  </si>
  <si>
    <t>29.03.2023 20:18:06</t>
  </si>
  <si>
    <t>GÖLCÜK TR-40 35-15-L00999_950405758_950405758</t>
  </si>
  <si>
    <t>29.03.2023 18:18:25</t>
  </si>
  <si>
    <t>29.03.2023 19:27:31</t>
  </si>
  <si>
    <t>GÜLBAHÇE TR-4 35-19-L00144_956689260_956689260</t>
  </si>
  <si>
    <t>30.03.2023 08:57:11</t>
  </si>
  <si>
    <t>30.03.2023 15:09:25</t>
  </si>
  <si>
    <t>HALİLBEYLİ TR-5 35-27-M01054_98847033_98847033</t>
  </si>
  <si>
    <t>30.03.2023 17:06:59</t>
  </si>
  <si>
    <t>30.03.2023 17:40:27</t>
  </si>
  <si>
    <t>AYRANCILAR DM-2 35-26-M00825_956631407_956631407</t>
  </si>
  <si>
    <t>30.03.2023 23:46:04</t>
  </si>
  <si>
    <t>31.03.2023 01:26:39</t>
  </si>
  <si>
    <t>MUSACALI TR-1 45-83-M00402_48014370_56401028_56401028</t>
  </si>
  <si>
    <t>31.03.2023 08:45:43</t>
  </si>
  <si>
    <t>31.03.2023 09:45:26</t>
  </si>
  <si>
    <t>ORKUN GES KÖK 35-15-M00373_HALK GES ENERGİ GES M02_47233991</t>
  </si>
  <si>
    <t>01.03.2023 15:22:59</t>
  </si>
  <si>
    <t>01.03.2023 18:38:22</t>
  </si>
  <si>
    <t>GÖRDES TR-31 45-75-M00031_945603685_945603685</t>
  </si>
  <si>
    <t>03.03.2023 14:28:23</t>
  </si>
  <si>
    <t>03.03.2023 15:15:14</t>
  </si>
  <si>
    <t>AHMETLİ DM 45-77-M00187_ZEYNEP GES KÖK-1 M02_80367388</t>
  </si>
  <si>
    <t>04.03.2023 10:10:25</t>
  </si>
  <si>
    <t>SELİM GES KÖK 35-23-M00319_SELİM GES DM M05_72307545</t>
  </si>
  <si>
    <t>06.03.2023 10:11:33</t>
  </si>
  <si>
    <t>06.03.2023 10:55:20</t>
  </si>
  <si>
    <t>SÜLEYMANLI KÖK 35-28-M00606_PLATİN GES M03_66870927</t>
  </si>
  <si>
    <t>06.03.2023 12:04:38</t>
  </si>
  <si>
    <t>06.03.2023 12:10:14</t>
  </si>
  <si>
    <t>BOZCAYAKA DM 35-15-M00399_HatBaşıAyırıcı_56445496 M01_56445496</t>
  </si>
  <si>
    <t>11.03.2023 10:18:36</t>
  </si>
  <si>
    <t>11.03.2023 20:13:33</t>
  </si>
  <si>
    <t>DAĞDERE DM 45-72-M00097_GÜNROJ GES M10_46997887</t>
  </si>
  <si>
    <t>11.03.2023 14:11:30</t>
  </si>
  <si>
    <t>11.03.2023 14:16:56</t>
  </si>
  <si>
    <t>İMBAT DM 35-15-M00370_HALK ENERJİ GES M03_2107624</t>
  </si>
  <si>
    <t>13.03.2023 10:19:01</t>
  </si>
  <si>
    <t>13.03.2023 12:10:16</t>
  </si>
  <si>
    <t>BAĞARASI TR-2 35-23-M00171_950425974_950425974</t>
  </si>
  <si>
    <t>18.03.2023 13:41:44</t>
  </si>
  <si>
    <t>ORKUN GES KÖK 35-15-M00373_HALK GES ENERGİ GES M02_47233985</t>
  </si>
  <si>
    <t>19.03.2023 13:12:40</t>
  </si>
  <si>
    <t>19.03.2023 17:52:32</t>
  </si>
  <si>
    <t>M-1542 35-01-M01542_910914431_910914431</t>
  </si>
  <si>
    <t>20.03.2023 11:46:52</t>
  </si>
  <si>
    <t>20.03.2023 13:07:29</t>
  </si>
  <si>
    <t>DM-3 35-14-M00317_ZFR GES M05_47484226</t>
  </si>
  <si>
    <t>22.03.2023 14:10:08</t>
  </si>
  <si>
    <t>BOZYAKA TM 35-01-A00007_BOZYAKA-9 K21_2312195</t>
  </si>
  <si>
    <t>23.03.2023 11:24:12</t>
  </si>
  <si>
    <t>ADALET DM 35-17-M00169_BERAK YÜKSEKKÖY GES ÇIKIŞI M10_53039680</t>
  </si>
  <si>
    <t>25.03.2023 09:23:37</t>
  </si>
  <si>
    <t>25.03.2023 12:57:54</t>
  </si>
  <si>
    <t>KOLDERE KÖK 45-80-M00051_GES SANTRALİ M02_73403314</t>
  </si>
  <si>
    <t>25.03.2023 12:12:41</t>
  </si>
  <si>
    <t>25.03.2023 17:19:38</t>
  </si>
  <si>
    <t>M-992 35-03-M00992_910720930_910720930</t>
  </si>
  <si>
    <t>26.03.2023 16:40:30</t>
  </si>
  <si>
    <t>26.03.2023 19:46:24</t>
  </si>
  <si>
    <t>KORAY GES KÖK 35-27-M01188_KORAY GES M03_74140233</t>
  </si>
  <si>
    <t>28.03.2023 08:06:29</t>
  </si>
  <si>
    <t>28.03.2023 09:40:56</t>
  </si>
  <si>
    <t>K-4237 35-03-K04237_TRAFO K03_41910563</t>
  </si>
  <si>
    <t>23.03.2023 11:49:20</t>
  </si>
  <si>
    <t>K-4402 35-04-K04402_35-04-K04402_2373548</t>
  </si>
  <si>
    <t>23.03.2023 13:27:22</t>
  </si>
  <si>
    <t>23.03.2023 14:17:52</t>
  </si>
  <si>
    <t>HAMZABABA TR-1 35-27-M01048_914015162_914015162</t>
  </si>
  <si>
    <t>27.03.2023 21:38:20</t>
  </si>
  <si>
    <t>28.03.2023 01:46:45</t>
  </si>
  <si>
    <t>K-1671 35-07-K01671_35-07-K01671_48356396</t>
  </si>
  <si>
    <t>24.03.2023 05:39:34</t>
  </si>
  <si>
    <t>AVLAŞA TR-1 45-81-M00162_945634333_945634333</t>
  </si>
  <si>
    <t>29.03.2023 11:42:17</t>
  </si>
  <si>
    <t>29.03.2023 13:29:45</t>
  </si>
  <si>
    <t>KAVAKLIDERE TR-20 45-73-M00147_ M01_2319094</t>
  </si>
  <si>
    <t>06.03.2023 08:56:24</t>
  </si>
  <si>
    <t>06.03.2023 11:19:11</t>
  </si>
  <si>
    <t>ÇAMLICA GES KÖK 35-15-M00390_CE GES M03_56444673</t>
  </si>
  <si>
    <t>09.03.2023 09:16:46</t>
  </si>
  <si>
    <t>09.03.2023 18:37:01</t>
  </si>
  <si>
    <t>K-4727 35-02-K04727_35-02-K04727_66579456</t>
  </si>
  <si>
    <t>22.03.2023 08:45:54</t>
  </si>
  <si>
    <t>22.03.2023 09:35:30</t>
  </si>
  <si>
    <t>KAVAKLIDERE TR-20 45-73-M00147_ M04_2093660</t>
  </si>
  <si>
    <t>05.03.2023 19:31:52</t>
  </si>
  <si>
    <t>05.03.2023 23:40:07</t>
  </si>
  <si>
    <t>KAVAKLIDERE TR-20 45-73-M00147_ M04_2319092</t>
  </si>
  <si>
    <t>05.03.2023 14:01:40</t>
  </si>
  <si>
    <t>05.03.2023 16:40:27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</si>
</sst>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  <font>
      <sz val="1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9" fillId="0" borderId="0"/>
    <xf numFmtId="0" fontId="22" fillId="0" borderId="0"/>
    <xf numFmtId="0" fontId="1" fillId="0" borderId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</cellStyleXfs>
  <cellXfs count="40">
    <xf numFmtId="0" fontId="0" fillId="0" borderId="0" xfId="0"/>
    <xf numFmtId="0" fontId="17" fillId="0" borderId="10" xfId="0" applyFont="1" applyBorder="1"/>
    <xf numFmtId="0" fontId="20" fillId="0" borderId="12" xfId="0" applyFont="1" applyBorder="1" applyAlignment="1">
      <alignment vertical="center" wrapText="1"/>
    </xf>
    <xf numFmtId="0" fontId="20" fillId="0" borderId="10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/>
    </xf>
    <xf numFmtId="0" fontId="20" fillId="0" borderId="10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1" fontId="21" fillId="0" borderId="0" xfId="0" applyNumberFormat="1" applyFont="1" applyAlignment="1">
      <alignment vertical="center" wrapText="1"/>
    </xf>
    <xf numFmtId="1" fontId="20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2" fontId="24" fillId="0" borderId="10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3" fillId="0" borderId="0" xfId="0" applyFont="1" applyAlignment="1">
      <alignment horizontal="justify" vertical="center"/>
    </xf>
    <xf numFmtId="0" fontId="2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0" xfId="0" applyBorder="1" applyAlignment="1">
      <alignment horizontal="center" vertical="center"/>
    </xf>
    <xf numFmtId="43" fontId="1" fillId="0" borderId="0" xfId="45" applyFont="1" applyFill="1"/>
    <xf numFmtId="0" fontId="0" fillId="0" borderId="0" xfId="0" applyBorder="1" applyAlignment="1">
      <alignment horizontal="center"/>
    </xf>
    <xf numFmtId="164" fontId="26" fillId="0" borderId="0" xfId="47" applyNumberFormat="1" applyFont="1" applyBorder="1" applyAlignment="1">
      <alignment horizontal="center"/>
    </xf>
    <xf numFmtId="165" fontId="1" fillId="0" borderId="10" xfId="45" applyNumberFormat="1" applyFont="1" applyFill="1" applyBorder="1"/>
    <xf numFmtId="0" fontId="23" fillId="0" borderId="10" xfId="0" applyFont="1" applyBorder="1" applyAlignment="1">
      <alignment horizontal="center" vertical="center" wrapText="1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 wrapText="1"/>
    </xf>
    <xf numFmtId="49" fontId="20" fillId="0" borderId="13" xfId="0" applyNumberFormat="1" applyFont="1" applyBorder="1" applyAlignment="1" applyProtection="1">
      <alignment horizontal="left" vertical="center"/>
      <protection locked="0"/>
    </xf>
    <xf numFmtId="49" fontId="20" fillId="0" borderId="14" xfId="0" applyNumberFormat="1" applyFont="1" applyBorder="1" applyAlignment="1" applyProtection="1">
      <alignment horizontal="left" vertical="center"/>
      <protection locked="0"/>
    </xf>
    <xf numFmtId="0" fontId="24" fillId="0" borderId="0" xfId="0" applyFont="1" applyAlignment="1">
      <alignment horizontal="left" vertical="center"/>
    </xf>
    <xf numFmtId="49" fontId="20" fillId="0" borderId="13" xfId="0" applyNumberFormat="1" applyFont="1" applyBorder="1" applyAlignment="1" applyProtection="1">
      <alignment horizontal="left" vertical="center" wrapText="1"/>
      <protection locked="0"/>
    </xf>
    <xf numFmtId="49" fontId="20" fillId="0" borderId="14" xfId="0" applyNumberFormat="1" applyFont="1" applyBorder="1" applyAlignment="1" applyProtection="1">
      <alignment horizontal="left" vertical="center" wrapText="1"/>
      <protection locked="0"/>
    </xf>
    <xf numFmtId="1" fontId="20" fillId="0" borderId="10" xfId="0" applyNumberFormat="1" applyFont="1" applyBorder="1" applyAlignment="1" applyProtection="1">
      <alignment horizontal="left" vertical="center"/>
      <protection locked="0"/>
    </xf>
    <xf numFmtId="1" fontId="20" fillId="0" borderId="10" xfId="0" applyNumberFormat="1" applyFont="1" applyBorder="1" applyAlignment="1">
      <alignment horizontal="left" vertical="center"/>
    </xf>
  </cellXfs>
  <cellStyles count="48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rmal 3" xfId="44"/>
    <cellStyle name="Normal 4" xfId="46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 2" xfId="45"/>
    <cellStyle name="Virgül 3" xfId="47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7580"/>
  <sheetViews>
    <sheetView workbookViewId="0">
      <pane ySplit="1" topLeftCell="A2" activePane="bottomLeft" state="frozen"/>
      <selection activeCell="C57" sqref="C57"/>
      <selection pane="bottomLeft" sqref="A1:XFD1048576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56.77734375" bestFit="1" customWidth="1"/>
    <col min="6" max="6" width="40.33203125" bestFit="1" customWidth="1"/>
    <col min="7" max="7" width="15.6640625" bestFit="1" customWidth="1"/>
    <col min="8" max="8" width="13.44140625" bestFit="1" customWidth="1"/>
    <col min="9" max="9" width="17.77734375" bestFit="1" customWidth="1"/>
    <col min="10" max="10" width="15.77734375" bestFit="1" customWidth="1"/>
    <col min="11" max="11" width="28.44140625" bestFit="1" customWidth="1"/>
    <col min="12" max="12" width="31.109375" bestFit="1" customWidth="1"/>
    <col min="13" max="13" width="14.77734375" bestFit="1" customWidth="1"/>
    <col min="14" max="14" width="17.33203125" bestFit="1" customWidth="1"/>
    <col min="15" max="15" width="42.77734375" bestFit="1" customWidth="1"/>
    <col min="16" max="16" width="42.6640625" bestFit="1" customWidth="1"/>
    <col min="17" max="18" width="44.44140625" bestFit="1" customWidth="1"/>
    <col min="19" max="19" width="47.6640625" bestFit="1" customWidth="1"/>
    <col min="20" max="20" width="47.44140625" bestFit="1" customWidth="1"/>
    <col min="21" max="21" width="42.109375" bestFit="1" customWidth="1"/>
    <col min="22" max="22" width="39.6640625" bestFit="1" customWidth="1"/>
    <col min="23" max="23" width="35" bestFit="1" customWidth="1"/>
    <col min="24" max="24" width="34.77734375" bestFit="1" customWidth="1"/>
    <col min="25" max="25" width="36.44140625" bestFit="1" customWidth="1"/>
    <col min="26" max="26" width="35.6640625" bestFit="1" customWidth="1"/>
    <col min="27" max="27" width="39.33203125" bestFit="1" customWidth="1"/>
    <col min="28" max="28" width="39.109375" bestFit="1" customWidth="1"/>
    <col min="29" max="29" width="33.44140625" bestFit="1" customWidth="1"/>
    <col min="30" max="30" width="33.33203125" bestFit="1" customWidth="1"/>
    <col min="31" max="31" width="30.44140625" bestFit="1" customWidth="1"/>
  </cols>
  <sheetData>
    <row r="1" spans="1:31" x14ac:dyDescent="0.3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3">
      <c r="A2">
        <v>2495999</v>
      </c>
      <c r="B2">
        <v>1</v>
      </c>
      <c r="C2" t="s">
        <v>80</v>
      </c>
      <c r="D2" t="s">
        <v>85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>
        <v>0.82083333300000005</v>
      </c>
      <c r="O2">
        <v>0</v>
      </c>
      <c r="P2">
        <v>409</v>
      </c>
      <c r="Q2">
        <v>0</v>
      </c>
      <c r="R2">
        <v>0</v>
      </c>
      <c r="S2">
        <v>0</v>
      </c>
      <c r="T2">
        <v>19</v>
      </c>
      <c r="U2">
        <v>0</v>
      </c>
      <c r="V2">
        <v>0</v>
      </c>
      <c r="W2">
        <v>0</v>
      </c>
      <c r="X2">
        <v>97.434659597271278</v>
      </c>
      <c r="Y2">
        <v>0</v>
      </c>
      <c r="Z2">
        <v>0</v>
      </c>
      <c r="AA2">
        <v>0</v>
      </c>
      <c r="AB2">
        <v>2.5477466206198507</v>
      </c>
      <c r="AC2">
        <v>0</v>
      </c>
      <c r="AD2">
        <v>0</v>
      </c>
      <c r="AE2">
        <v>99.982406217891125</v>
      </c>
    </row>
    <row r="3" spans="1:31" x14ac:dyDescent="0.3">
      <c r="A3">
        <v>2496004</v>
      </c>
      <c r="B3">
        <v>1</v>
      </c>
      <c r="C3" t="s">
        <v>80</v>
      </c>
      <c r="D3" t="s">
        <v>82</v>
      </c>
      <c r="E3" t="s">
        <v>141</v>
      </c>
      <c r="F3" t="s">
        <v>142</v>
      </c>
      <c r="G3" t="s">
        <v>143</v>
      </c>
      <c r="H3" t="s">
        <v>135</v>
      </c>
      <c r="I3" t="s">
        <v>136</v>
      </c>
      <c r="J3" t="s">
        <v>137</v>
      </c>
      <c r="K3" t="s">
        <v>144</v>
      </c>
      <c r="L3" t="s">
        <v>145</v>
      </c>
      <c r="M3" t="s">
        <v>146</v>
      </c>
      <c r="N3">
        <v>2.3544444439999999</v>
      </c>
      <c r="O3">
        <v>0</v>
      </c>
      <c r="P3">
        <v>0</v>
      </c>
      <c r="Q3">
        <v>0</v>
      </c>
      <c r="R3">
        <v>0</v>
      </c>
      <c r="S3">
        <v>0</v>
      </c>
      <c r="T3">
        <v>58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316.16364929222112</v>
      </c>
      <c r="AC3">
        <v>0</v>
      </c>
      <c r="AD3">
        <v>0</v>
      </c>
      <c r="AE3">
        <v>316.16364929222112</v>
      </c>
    </row>
    <row r="4" spans="1:31" x14ac:dyDescent="0.3">
      <c r="A4">
        <v>2496029</v>
      </c>
      <c r="B4">
        <v>1</v>
      </c>
      <c r="C4" t="s">
        <v>81</v>
      </c>
      <c r="D4" t="s">
        <v>113</v>
      </c>
      <c r="E4" t="s">
        <v>147</v>
      </c>
      <c r="F4" t="s">
        <v>148</v>
      </c>
      <c r="G4" t="s">
        <v>149</v>
      </c>
      <c r="H4" t="s">
        <v>150</v>
      </c>
      <c r="I4" t="s">
        <v>136</v>
      </c>
      <c r="J4" t="s">
        <v>137</v>
      </c>
      <c r="K4" t="s">
        <v>144</v>
      </c>
      <c r="L4" t="s">
        <v>151</v>
      </c>
      <c r="M4" t="s">
        <v>152</v>
      </c>
      <c r="N4">
        <v>0.25</v>
      </c>
      <c r="O4">
        <v>0</v>
      </c>
      <c r="P4">
        <v>31</v>
      </c>
      <c r="Q4">
        <v>0</v>
      </c>
      <c r="R4">
        <v>4</v>
      </c>
      <c r="S4">
        <v>1</v>
      </c>
      <c r="T4">
        <v>0</v>
      </c>
      <c r="U4">
        <v>1</v>
      </c>
      <c r="V4">
        <v>0</v>
      </c>
      <c r="W4">
        <v>0</v>
      </c>
      <c r="X4">
        <v>1.9039312242745001</v>
      </c>
      <c r="Y4">
        <v>0</v>
      </c>
      <c r="Z4">
        <v>0.2055315364344</v>
      </c>
      <c r="AA4">
        <v>58.182265175856294</v>
      </c>
      <c r="AB4">
        <v>0</v>
      </c>
      <c r="AC4">
        <v>136.19017630407768</v>
      </c>
      <c r="AD4">
        <v>0</v>
      </c>
      <c r="AE4">
        <v>196.48190424064288</v>
      </c>
    </row>
    <row r="5" spans="1:31" x14ac:dyDescent="0.3">
      <c r="A5">
        <v>2496035</v>
      </c>
      <c r="B5">
        <v>1</v>
      </c>
      <c r="C5" t="s">
        <v>81</v>
      </c>
      <c r="D5" t="s">
        <v>113</v>
      </c>
      <c r="E5" t="s">
        <v>153</v>
      </c>
      <c r="F5" t="s">
        <v>154</v>
      </c>
      <c r="G5" t="s">
        <v>155</v>
      </c>
      <c r="H5" t="s">
        <v>135</v>
      </c>
      <c r="I5" t="s">
        <v>136</v>
      </c>
      <c r="J5" t="s">
        <v>137</v>
      </c>
      <c r="K5" t="s">
        <v>144</v>
      </c>
      <c r="L5" t="s">
        <v>156</v>
      </c>
      <c r="M5" t="s">
        <v>157</v>
      </c>
      <c r="N5">
        <v>4.6013888879999998</v>
      </c>
      <c r="O5">
        <v>0</v>
      </c>
      <c r="P5">
        <v>1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0.17809594645894539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0.17809594645894539</v>
      </c>
    </row>
    <row r="6" spans="1:31" x14ac:dyDescent="0.3">
      <c r="A6">
        <v>2496037</v>
      </c>
      <c r="B6">
        <v>1</v>
      </c>
      <c r="C6" t="s">
        <v>80</v>
      </c>
      <c r="D6" t="s">
        <v>83</v>
      </c>
      <c r="E6" t="s">
        <v>153</v>
      </c>
      <c r="F6" t="s">
        <v>158</v>
      </c>
      <c r="G6" t="s">
        <v>159</v>
      </c>
      <c r="H6" t="s">
        <v>135</v>
      </c>
      <c r="I6" t="s">
        <v>136</v>
      </c>
      <c r="J6" t="s">
        <v>3</v>
      </c>
      <c r="K6" t="s">
        <v>144</v>
      </c>
      <c r="L6" t="s">
        <v>160</v>
      </c>
      <c r="M6" t="s">
        <v>161</v>
      </c>
      <c r="N6">
        <v>3.3347222219999999</v>
      </c>
      <c r="O6">
        <v>0</v>
      </c>
      <c r="P6">
        <v>0</v>
      </c>
      <c r="Q6">
        <v>0</v>
      </c>
      <c r="R6">
        <v>0</v>
      </c>
      <c r="S6">
        <v>0</v>
      </c>
      <c r="T6">
        <v>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6.5069532624433339</v>
      </c>
      <c r="AC6">
        <v>0</v>
      </c>
      <c r="AD6">
        <v>0</v>
      </c>
      <c r="AE6">
        <v>6.5069532624433339</v>
      </c>
    </row>
    <row r="7" spans="1:31" x14ac:dyDescent="0.3">
      <c r="A7">
        <v>2496051</v>
      </c>
      <c r="B7">
        <v>1</v>
      </c>
      <c r="C7" t="s">
        <v>80</v>
      </c>
      <c r="D7" t="s">
        <v>105</v>
      </c>
      <c r="E7" t="s">
        <v>162</v>
      </c>
      <c r="F7" t="s">
        <v>163</v>
      </c>
      <c r="G7" t="s">
        <v>134</v>
      </c>
      <c r="H7" t="s">
        <v>135</v>
      </c>
      <c r="I7" t="s">
        <v>136</v>
      </c>
      <c r="J7" t="s">
        <v>137</v>
      </c>
      <c r="K7" t="s">
        <v>138</v>
      </c>
      <c r="L7" t="s">
        <v>164</v>
      </c>
      <c r="M7" t="s">
        <v>165</v>
      </c>
      <c r="N7">
        <v>1.2511111109999999</v>
      </c>
      <c r="O7">
        <v>0</v>
      </c>
      <c r="P7">
        <v>63</v>
      </c>
      <c r="Q7">
        <v>0</v>
      </c>
      <c r="R7">
        <v>0</v>
      </c>
      <c r="S7">
        <v>0</v>
      </c>
      <c r="T7">
        <v>4</v>
      </c>
      <c r="U7">
        <v>0</v>
      </c>
      <c r="V7">
        <v>0</v>
      </c>
      <c r="W7">
        <v>0</v>
      </c>
      <c r="X7">
        <v>25.663768857762737</v>
      </c>
      <c r="Y7">
        <v>0</v>
      </c>
      <c r="Z7">
        <v>0</v>
      </c>
      <c r="AA7">
        <v>0</v>
      </c>
      <c r="AB7">
        <v>3.1909587723565869</v>
      </c>
      <c r="AC7">
        <v>0</v>
      </c>
      <c r="AD7">
        <v>0</v>
      </c>
      <c r="AE7">
        <v>28.854727630119324</v>
      </c>
    </row>
    <row r="8" spans="1:31" x14ac:dyDescent="0.3">
      <c r="A8">
        <v>2496057</v>
      </c>
      <c r="B8">
        <v>1</v>
      </c>
      <c r="C8" t="s">
        <v>80</v>
      </c>
      <c r="D8" t="s">
        <v>99</v>
      </c>
      <c r="E8" t="s">
        <v>166</v>
      </c>
      <c r="F8" t="s">
        <v>167</v>
      </c>
      <c r="G8" t="s">
        <v>168</v>
      </c>
      <c r="H8" t="s">
        <v>150</v>
      </c>
      <c r="I8" t="s">
        <v>136</v>
      </c>
      <c r="J8" t="s">
        <v>137</v>
      </c>
      <c r="K8" t="s">
        <v>138</v>
      </c>
      <c r="L8" t="s">
        <v>169</v>
      </c>
      <c r="M8" t="s">
        <v>170</v>
      </c>
      <c r="N8">
        <v>2.4824999999999999</v>
      </c>
      <c r="O8">
        <v>4</v>
      </c>
      <c r="P8">
        <v>922</v>
      </c>
      <c r="Q8">
        <v>12</v>
      </c>
      <c r="R8">
        <v>130</v>
      </c>
      <c r="S8">
        <v>20</v>
      </c>
      <c r="T8">
        <v>78</v>
      </c>
      <c r="U8">
        <v>0</v>
      </c>
      <c r="V8">
        <v>4</v>
      </c>
      <c r="W8">
        <v>44.722063580787918</v>
      </c>
      <c r="X8">
        <v>375.52557200430437</v>
      </c>
      <c r="Y8">
        <v>28.019992632123326</v>
      </c>
      <c r="Z8">
        <v>99.942738322466823</v>
      </c>
      <c r="AA8">
        <v>191.42412625452474</v>
      </c>
      <c r="AB8">
        <v>101.23032055606637</v>
      </c>
      <c r="AC8">
        <v>0</v>
      </c>
      <c r="AD8">
        <v>26.199306105357604</v>
      </c>
      <c r="AE8">
        <v>867.06411945563093</v>
      </c>
    </row>
    <row r="9" spans="1:31" x14ac:dyDescent="0.3">
      <c r="A9">
        <v>2496064</v>
      </c>
      <c r="B9">
        <v>1</v>
      </c>
      <c r="C9" t="s">
        <v>80</v>
      </c>
      <c r="D9" t="s">
        <v>85</v>
      </c>
      <c r="E9" t="s">
        <v>132</v>
      </c>
      <c r="F9" t="s">
        <v>171</v>
      </c>
      <c r="G9" t="s">
        <v>134</v>
      </c>
      <c r="H9" t="s">
        <v>135</v>
      </c>
      <c r="I9" t="s">
        <v>136</v>
      </c>
      <c r="J9" t="s">
        <v>137</v>
      </c>
      <c r="K9" t="s">
        <v>138</v>
      </c>
      <c r="L9" t="s">
        <v>172</v>
      </c>
      <c r="M9" t="s">
        <v>173</v>
      </c>
      <c r="N9">
        <v>0.69750000000000001</v>
      </c>
      <c r="O9">
        <v>0</v>
      </c>
      <c r="P9">
        <v>467</v>
      </c>
      <c r="Q9">
        <v>0</v>
      </c>
      <c r="R9">
        <v>0</v>
      </c>
      <c r="S9">
        <v>0</v>
      </c>
      <c r="T9">
        <v>43</v>
      </c>
      <c r="U9">
        <v>0</v>
      </c>
      <c r="V9">
        <v>0</v>
      </c>
      <c r="W9">
        <v>0</v>
      </c>
      <c r="X9">
        <v>114.81239278329129</v>
      </c>
      <c r="Y9">
        <v>0</v>
      </c>
      <c r="Z9">
        <v>0</v>
      </c>
      <c r="AA9">
        <v>0</v>
      </c>
      <c r="AB9">
        <v>21.650877830649339</v>
      </c>
      <c r="AC9">
        <v>0</v>
      </c>
      <c r="AD9">
        <v>0</v>
      </c>
      <c r="AE9">
        <v>136.46327061394064</v>
      </c>
    </row>
    <row r="10" spans="1:31" x14ac:dyDescent="0.3">
      <c r="A10">
        <v>2496069</v>
      </c>
      <c r="B10">
        <v>1</v>
      </c>
      <c r="C10" t="s">
        <v>80</v>
      </c>
      <c r="D10" t="s">
        <v>82</v>
      </c>
      <c r="E10" t="s">
        <v>132</v>
      </c>
      <c r="F10" t="s">
        <v>174</v>
      </c>
      <c r="G10" t="s">
        <v>134</v>
      </c>
      <c r="H10" t="s">
        <v>135</v>
      </c>
      <c r="I10" t="s">
        <v>136</v>
      </c>
      <c r="J10" t="s">
        <v>137</v>
      </c>
      <c r="K10" t="s">
        <v>138</v>
      </c>
      <c r="L10" t="s">
        <v>175</v>
      </c>
      <c r="M10" t="s">
        <v>176</v>
      </c>
      <c r="N10">
        <v>0.65694444399999996</v>
      </c>
      <c r="O10">
        <v>0</v>
      </c>
      <c r="P10">
        <v>185</v>
      </c>
      <c r="Q10">
        <v>0</v>
      </c>
      <c r="R10">
        <v>0</v>
      </c>
      <c r="S10">
        <v>0</v>
      </c>
      <c r="T10">
        <v>81</v>
      </c>
      <c r="U10">
        <v>0</v>
      </c>
      <c r="V10">
        <v>0</v>
      </c>
      <c r="W10">
        <v>0</v>
      </c>
      <c r="X10">
        <v>49.614769483516945</v>
      </c>
      <c r="Y10">
        <v>0</v>
      </c>
      <c r="Z10">
        <v>0</v>
      </c>
      <c r="AA10">
        <v>0</v>
      </c>
      <c r="AB10">
        <v>107.72355159656823</v>
      </c>
      <c r="AC10">
        <v>0</v>
      </c>
      <c r="AD10">
        <v>0</v>
      </c>
      <c r="AE10">
        <v>157.33832108008517</v>
      </c>
    </row>
    <row r="11" spans="1:31" x14ac:dyDescent="0.3">
      <c r="A11">
        <v>2496072</v>
      </c>
      <c r="B11">
        <v>1</v>
      </c>
      <c r="C11" t="s">
        <v>80</v>
      </c>
      <c r="D11" t="s">
        <v>103</v>
      </c>
      <c r="E11" t="s">
        <v>153</v>
      </c>
      <c r="F11" t="s">
        <v>177</v>
      </c>
      <c r="G11" t="s">
        <v>155</v>
      </c>
      <c r="H11" t="s">
        <v>135</v>
      </c>
      <c r="I11" t="s">
        <v>136</v>
      </c>
      <c r="J11" t="s">
        <v>137</v>
      </c>
      <c r="K11" t="s">
        <v>144</v>
      </c>
      <c r="L11" t="s">
        <v>178</v>
      </c>
      <c r="M11" t="s">
        <v>179</v>
      </c>
      <c r="N11">
        <v>0.88611111099999995</v>
      </c>
      <c r="O11">
        <v>0</v>
      </c>
      <c r="P11">
        <v>1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1.6631556346529998E-2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1.6631556346529998E-2</v>
      </c>
    </row>
    <row r="12" spans="1:31" x14ac:dyDescent="0.3">
      <c r="A12">
        <v>2495952</v>
      </c>
      <c r="B12">
        <v>2</v>
      </c>
      <c r="C12" t="s">
        <v>80</v>
      </c>
      <c r="D12" t="s">
        <v>105</v>
      </c>
      <c r="E12" t="s">
        <v>162</v>
      </c>
      <c r="F12" t="s">
        <v>180</v>
      </c>
      <c r="G12" t="s">
        <v>181</v>
      </c>
      <c r="H12" t="s">
        <v>135</v>
      </c>
      <c r="I12" t="s">
        <v>136</v>
      </c>
      <c r="J12" t="s">
        <v>137</v>
      </c>
      <c r="K12" t="s">
        <v>144</v>
      </c>
      <c r="L12" t="s">
        <v>182</v>
      </c>
      <c r="M12" t="s">
        <v>183</v>
      </c>
      <c r="N12">
        <v>1.06</v>
      </c>
      <c r="O12">
        <v>0</v>
      </c>
      <c r="P12">
        <v>15</v>
      </c>
      <c r="Q12">
        <v>0</v>
      </c>
      <c r="R12">
        <v>12</v>
      </c>
      <c r="S12">
        <v>0</v>
      </c>
      <c r="T12">
        <v>13</v>
      </c>
      <c r="U12">
        <v>0</v>
      </c>
      <c r="V12">
        <v>0</v>
      </c>
      <c r="W12">
        <v>0</v>
      </c>
      <c r="X12">
        <v>2.4313412471355433</v>
      </c>
      <c r="Y12">
        <v>0</v>
      </c>
      <c r="Z12">
        <v>2.7496379240689315</v>
      </c>
      <c r="AA12">
        <v>0</v>
      </c>
      <c r="AB12">
        <v>17.093455738124781</v>
      </c>
      <c r="AC12">
        <v>0</v>
      </c>
      <c r="AD12">
        <v>0</v>
      </c>
      <c r="AE12">
        <v>22.274434909329258</v>
      </c>
    </row>
    <row r="13" spans="1:31" x14ac:dyDescent="0.3">
      <c r="A13">
        <v>2496077</v>
      </c>
      <c r="B13">
        <v>1</v>
      </c>
      <c r="C13" t="s">
        <v>81</v>
      </c>
      <c r="D13" t="s">
        <v>122</v>
      </c>
      <c r="E13" t="s">
        <v>184</v>
      </c>
      <c r="F13" t="s">
        <v>185</v>
      </c>
      <c r="G13" t="s">
        <v>186</v>
      </c>
      <c r="H13" t="s">
        <v>150</v>
      </c>
      <c r="I13" t="s">
        <v>136</v>
      </c>
      <c r="J13" t="s">
        <v>137</v>
      </c>
      <c r="K13" t="s">
        <v>144</v>
      </c>
      <c r="L13" t="s">
        <v>187</v>
      </c>
      <c r="M13" t="s">
        <v>188</v>
      </c>
      <c r="N13">
        <v>10.938055555</v>
      </c>
      <c r="O13">
        <v>0</v>
      </c>
      <c r="P13">
        <v>117</v>
      </c>
      <c r="Q13">
        <v>0</v>
      </c>
      <c r="R13">
        <v>0</v>
      </c>
      <c r="S13">
        <v>0</v>
      </c>
      <c r="T13">
        <v>14</v>
      </c>
      <c r="U13">
        <v>0</v>
      </c>
      <c r="V13">
        <v>0</v>
      </c>
      <c r="W13">
        <v>0</v>
      </c>
      <c r="X13">
        <v>103.66695130340028</v>
      </c>
      <c r="Y13">
        <v>0</v>
      </c>
      <c r="Z13">
        <v>0</v>
      </c>
      <c r="AA13">
        <v>0</v>
      </c>
      <c r="AB13">
        <v>98.054059188095252</v>
      </c>
      <c r="AC13">
        <v>0</v>
      </c>
      <c r="AD13">
        <v>0</v>
      </c>
      <c r="AE13">
        <v>201.72101049149552</v>
      </c>
    </row>
    <row r="14" spans="1:31" x14ac:dyDescent="0.3">
      <c r="A14">
        <v>2496083</v>
      </c>
      <c r="B14">
        <v>1</v>
      </c>
      <c r="C14" t="s">
        <v>80</v>
      </c>
      <c r="D14" t="s">
        <v>105</v>
      </c>
      <c r="E14" t="s">
        <v>166</v>
      </c>
      <c r="F14" t="s">
        <v>189</v>
      </c>
      <c r="G14" t="s">
        <v>149</v>
      </c>
      <c r="H14" t="s">
        <v>150</v>
      </c>
      <c r="I14" t="s">
        <v>136</v>
      </c>
      <c r="J14" t="s">
        <v>137</v>
      </c>
      <c r="K14" t="s">
        <v>144</v>
      </c>
      <c r="L14" t="s">
        <v>190</v>
      </c>
      <c r="M14" t="s">
        <v>191</v>
      </c>
      <c r="N14">
        <v>0.78472222199999997</v>
      </c>
      <c r="O14">
        <v>4</v>
      </c>
      <c r="P14">
        <v>330</v>
      </c>
      <c r="Q14">
        <v>6</v>
      </c>
      <c r="R14">
        <v>4</v>
      </c>
      <c r="S14">
        <v>37</v>
      </c>
      <c r="T14">
        <v>165</v>
      </c>
      <c r="U14">
        <v>24</v>
      </c>
      <c r="V14">
        <v>36</v>
      </c>
      <c r="W14">
        <v>7.2981847170294376</v>
      </c>
      <c r="X14">
        <v>78.258844897058964</v>
      </c>
      <c r="Y14">
        <v>6.5879410128003029</v>
      </c>
      <c r="Z14">
        <v>9.350815206807729</v>
      </c>
      <c r="AA14">
        <v>348.62735496779851</v>
      </c>
      <c r="AB14">
        <v>566.59116369409662</v>
      </c>
      <c r="AC14">
        <v>2839.1104555640113</v>
      </c>
      <c r="AD14">
        <v>1224.0179982833045</v>
      </c>
      <c r="AE14">
        <v>5079.8427583429075</v>
      </c>
    </row>
    <row r="15" spans="1:31" x14ac:dyDescent="0.3">
      <c r="A15">
        <v>2496088</v>
      </c>
      <c r="B15">
        <v>1</v>
      </c>
      <c r="C15" t="s">
        <v>81</v>
      </c>
      <c r="D15" t="s">
        <v>112</v>
      </c>
      <c r="E15" t="s">
        <v>147</v>
      </c>
      <c r="F15" t="s">
        <v>192</v>
      </c>
      <c r="G15" t="s">
        <v>193</v>
      </c>
      <c r="H15" t="s">
        <v>150</v>
      </c>
      <c r="I15" t="s">
        <v>136</v>
      </c>
      <c r="J15" t="s">
        <v>137</v>
      </c>
      <c r="K15" t="s">
        <v>144</v>
      </c>
      <c r="L15" t="s">
        <v>194</v>
      </c>
      <c r="M15" t="s">
        <v>195</v>
      </c>
      <c r="N15">
        <v>1.6133333329999999</v>
      </c>
      <c r="O15">
        <v>0</v>
      </c>
      <c r="P15">
        <v>31</v>
      </c>
      <c r="Q15">
        <v>1</v>
      </c>
      <c r="R15">
        <v>13</v>
      </c>
      <c r="S15">
        <v>0</v>
      </c>
      <c r="T15">
        <v>1</v>
      </c>
      <c r="U15">
        <v>0</v>
      </c>
      <c r="V15">
        <v>0</v>
      </c>
      <c r="W15">
        <v>0</v>
      </c>
      <c r="X15">
        <v>8.4242836495363225</v>
      </c>
      <c r="Y15">
        <v>38.210322929756309</v>
      </c>
      <c r="Z15">
        <v>3.8242464769727458</v>
      </c>
      <c r="AA15">
        <v>0</v>
      </c>
      <c r="AB15">
        <v>0.21776117832986647</v>
      </c>
      <c r="AC15">
        <v>0</v>
      </c>
      <c r="AD15">
        <v>0</v>
      </c>
      <c r="AE15">
        <v>50.676614234595242</v>
      </c>
    </row>
    <row r="16" spans="1:31" x14ac:dyDescent="0.3">
      <c r="A16">
        <v>2496096</v>
      </c>
      <c r="B16">
        <v>1</v>
      </c>
      <c r="C16" t="s">
        <v>80</v>
      </c>
      <c r="D16" t="s">
        <v>83</v>
      </c>
      <c r="E16" t="s">
        <v>153</v>
      </c>
      <c r="F16" t="s">
        <v>196</v>
      </c>
      <c r="G16" t="s">
        <v>155</v>
      </c>
      <c r="H16" t="s">
        <v>135</v>
      </c>
      <c r="I16" t="s">
        <v>136</v>
      </c>
      <c r="J16" t="s">
        <v>137</v>
      </c>
      <c r="K16" t="s">
        <v>144</v>
      </c>
      <c r="L16" t="s">
        <v>197</v>
      </c>
      <c r="M16" t="s">
        <v>198</v>
      </c>
      <c r="N16">
        <v>2.383888888</v>
      </c>
      <c r="O16">
        <v>0</v>
      </c>
      <c r="P16">
        <v>7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2.8963714958273599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2.8963714958273599</v>
      </c>
    </row>
    <row r="17" spans="1:31" x14ac:dyDescent="0.3">
      <c r="A17">
        <v>2496100</v>
      </c>
      <c r="B17">
        <v>1</v>
      </c>
      <c r="C17" t="s">
        <v>81</v>
      </c>
      <c r="D17" t="s">
        <v>128</v>
      </c>
      <c r="E17" t="s">
        <v>153</v>
      </c>
      <c r="F17" t="s">
        <v>199</v>
      </c>
      <c r="G17" t="s">
        <v>155</v>
      </c>
      <c r="H17" t="s">
        <v>135</v>
      </c>
      <c r="I17" t="s">
        <v>136</v>
      </c>
      <c r="J17" t="s">
        <v>137</v>
      </c>
      <c r="K17" t="s">
        <v>144</v>
      </c>
      <c r="L17" t="s">
        <v>200</v>
      </c>
      <c r="M17" t="s">
        <v>201</v>
      </c>
      <c r="N17">
        <v>3.3302777770000001</v>
      </c>
      <c r="O17">
        <v>0</v>
      </c>
      <c r="P17">
        <v>1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0.31755973884067767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0.31755973884067767</v>
      </c>
    </row>
    <row r="18" spans="1:31" x14ac:dyDescent="0.3">
      <c r="A18">
        <v>2496102</v>
      </c>
      <c r="B18">
        <v>1</v>
      </c>
      <c r="C18" t="s">
        <v>80</v>
      </c>
      <c r="D18" t="s">
        <v>101</v>
      </c>
      <c r="E18" t="s">
        <v>184</v>
      </c>
      <c r="F18" t="s">
        <v>202</v>
      </c>
      <c r="G18" t="s">
        <v>203</v>
      </c>
      <c r="H18" t="s">
        <v>150</v>
      </c>
      <c r="I18" t="s">
        <v>136</v>
      </c>
      <c r="J18" t="s">
        <v>137</v>
      </c>
      <c r="K18" t="s">
        <v>144</v>
      </c>
      <c r="L18" t="s">
        <v>204</v>
      </c>
      <c r="M18" t="s">
        <v>205</v>
      </c>
      <c r="N18">
        <v>0.47111111100000003</v>
      </c>
      <c r="O18">
        <v>3</v>
      </c>
      <c r="P18">
        <v>1036</v>
      </c>
      <c r="Q18">
        <v>6</v>
      </c>
      <c r="R18">
        <v>34</v>
      </c>
      <c r="S18">
        <v>6</v>
      </c>
      <c r="T18">
        <v>104</v>
      </c>
      <c r="U18">
        <v>2</v>
      </c>
      <c r="V18">
        <v>0</v>
      </c>
      <c r="W18">
        <v>0.51173473353098675</v>
      </c>
      <c r="X18">
        <v>164.22965120692484</v>
      </c>
      <c r="Y18">
        <v>55.786678323185697</v>
      </c>
      <c r="Z18">
        <v>3.5175560849018113</v>
      </c>
      <c r="AA18">
        <v>4.9073883850273283</v>
      </c>
      <c r="AB18">
        <v>56.841951649331364</v>
      </c>
      <c r="AC18">
        <v>78.806471998759434</v>
      </c>
      <c r="AD18">
        <v>0</v>
      </c>
      <c r="AE18">
        <v>364.60143238166148</v>
      </c>
    </row>
    <row r="19" spans="1:31" x14ac:dyDescent="0.3">
      <c r="A19">
        <v>2496104</v>
      </c>
      <c r="B19">
        <v>1</v>
      </c>
      <c r="C19" t="s">
        <v>81</v>
      </c>
      <c r="D19" t="s">
        <v>112</v>
      </c>
      <c r="E19" t="s">
        <v>147</v>
      </c>
      <c r="F19" t="s">
        <v>206</v>
      </c>
      <c r="G19" t="s">
        <v>149</v>
      </c>
      <c r="H19" t="s">
        <v>150</v>
      </c>
      <c r="I19" t="s">
        <v>136</v>
      </c>
      <c r="J19" t="s">
        <v>137</v>
      </c>
      <c r="K19" t="s">
        <v>144</v>
      </c>
      <c r="L19" t="s">
        <v>207</v>
      </c>
      <c r="M19" t="s">
        <v>208</v>
      </c>
      <c r="N19">
        <v>0.66833333299999997</v>
      </c>
      <c r="O19">
        <v>0</v>
      </c>
      <c r="P19">
        <v>261</v>
      </c>
      <c r="Q19">
        <v>0</v>
      </c>
      <c r="R19">
        <v>0</v>
      </c>
      <c r="S19">
        <v>1</v>
      </c>
      <c r="T19">
        <v>31</v>
      </c>
      <c r="U19">
        <v>0</v>
      </c>
      <c r="V19">
        <v>0</v>
      </c>
      <c r="W19">
        <v>0</v>
      </c>
      <c r="X19">
        <v>33.70604099125417</v>
      </c>
      <c r="Y19">
        <v>0</v>
      </c>
      <c r="Z19">
        <v>0</v>
      </c>
      <c r="AA19">
        <v>32.537546340120443</v>
      </c>
      <c r="AB19">
        <v>14.165996818638742</v>
      </c>
      <c r="AC19">
        <v>0</v>
      </c>
      <c r="AD19">
        <v>0</v>
      </c>
      <c r="AE19">
        <v>80.409584150013359</v>
      </c>
    </row>
    <row r="20" spans="1:31" x14ac:dyDescent="0.3">
      <c r="A20">
        <v>2496108</v>
      </c>
      <c r="B20">
        <v>1</v>
      </c>
      <c r="C20" t="s">
        <v>80</v>
      </c>
      <c r="D20" t="s">
        <v>99</v>
      </c>
      <c r="E20" t="s">
        <v>162</v>
      </c>
      <c r="F20" t="s">
        <v>209</v>
      </c>
      <c r="G20" t="s">
        <v>210</v>
      </c>
      <c r="H20" t="s">
        <v>135</v>
      </c>
      <c r="I20" t="s">
        <v>136</v>
      </c>
      <c r="J20" t="s">
        <v>137</v>
      </c>
      <c r="K20" t="s">
        <v>144</v>
      </c>
      <c r="L20" t="s">
        <v>211</v>
      </c>
      <c r="M20" t="s">
        <v>212</v>
      </c>
      <c r="N20">
        <v>5.8905555549999997</v>
      </c>
      <c r="O20">
        <v>0</v>
      </c>
      <c r="P20">
        <v>11</v>
      </c>
      <c r="Q20">
        <v>0</v>
      </c>
      <c r="R20">
        <v>0</v>
      </c>
      <c r="S20">
        <v>0</v>
      </c>
      <c r="T20">
        <v>2</v>
      </c>
      <c r="U20">
        <v>0</v>
      </c>
      <c r="V20">
        <v>0</v>
      </c>
      <c r="W20">
        <v>0</v>
      </c>
      <c r="X20">
        <v>21.595741992989556</v>
      </c>
      <c r="Y20">
        <v>0</v>
      </c>
      <c r="Z20">
        <v>0</v>
      </c>
      <c r="AA20">
        <v>0</v>
      </c>
      <c r="AB20">
        <v>10.180065360124706</v>
      </c>
      <c r="AC20">
        <v>0</v>
      </c>
      <c r="AD20">
        <v>0</v>
      </c>
      <c r="AE20">
        <v>31.77580735311426</v>
      </c>
    </row>
    <row r="21" spans="1:31" x14ac:dyDescent="0.3">
      <c r="A21">
        <v>2496109</v>
      </c>
      <c r="B21">
        <v>1</v>
      </c>
      <c r="C21" t="s">
        <v>80</v>
      </c>
      <c r="D21" t="s">
        <v>95</v>
      </c>
      <c r="E21" t="s">
        <v>213</v>
      </c>
      <c r="F21" t="s">
        <v>214</v>
      </c>
      <c r="G21" t="s">
        <v>149</v>
      </c>
      <c r="H21" t="s">
        <v>150</v>
      </c>
      <c r="I21" t="s">
        <v>136</v>
      </c>
      <c r="J21" t="s">
        <v>137</v>
      </c>
      <c r="K21" t="s">
        <v>144</v>
      </c>
      <c r="L21" t="s">
        <v>215</v>
      </c>
      <c r="M21" t="s">
        <v>216</v>
      </c>
      <c r="N21">
        <v>0.75777777700000004</v>
      </c>
      <c r="O21">
        <v>42</v>
      </c>
      <c r="P21">
        <v>4144</v>
      </c>
      <c r="Q21">
        <v>40</v>
      </c>
      <c r="R21">
        <v>128</v>
      </c>
      <c r="S21">
        <v>94</v>
      </c>
      <c r="T21">
        <v>492</v>
      </c>
      <c r="U21">
        <v>6</v>
      </c>
      <c r="V21">
        <v>0</v>
      </c>
      <c r="W21">
        <v>15.118516195782108</v>
      </c>
      <c r="X21">
        <v>1156.3289808057712</v>
      </c>
      <c r="Y21">
        <v>130.60289714113975</v>
      </c>
      <c r="Z21">
        <v>23.176592575714452</v>
      </c>
      <c r="AA21">
        <v>3533.0291059100969</v>
      </c>
      <c r="AB21">
        <v>503.76445463949068</v>
      </c>
      <c r="AC21">
        <v>687.57173303335628</v>
      </c>
      <c r="AD21">
        <v>0</v>
      </c>
      <c r="AE21">
        <v>6049.5922803013509</v>
      </c>
    </row>
    <row r="22" spans="1:31" x14ac:dyDescent="0.3">
      <c r="A22">
        <v>2496113</v>
      </c>
      <c r="B22">
        <v>1</v>
      </c>
      <c r="C22" t="s">
        <v>80</v>
      </c>
      <c r="D22" t="s">
        <v>82</v>
      </c>
      <c r="E22" t="s">
        <v>132</v>
      </c>
      <c r="F22" t="s">
        <v>217</v>
      </c>
      <c r="G22" t="s">
        <v>134</v>
      </c>
      <c r="H22" t="s">
        <v>135</v>
      </c>
      <c r="I22" t="s">
        <v>136</v>
      </c>
      <c r="J22" t="s">
        <v>137</v>
      </c>
      <c r="K22" t="s">
        <v>138</v>
      </c>
      <c r="L22" t="s">
        <v>218</v>
      </c>
      <c r="M22" t="s">
        <v>219</v>
      </c>
      <c r="N22">
        <v>0.61166666599999997</v>
      </c>
      <c r="O22">
        <v>0</v>
      </c>
      <c r="P22">
        <v>61</v>
      </c>
      <c r="Q22">
        <v>0</v>
      </c>
      <c r="R22">
        <v>0</v>
      </c>
      <c r="S22">
        <v>0</v>
      </c>
      <c r="T22">
        <v>73</v>
      </c>
      <c r="U22">
        <v>0</v>
      </c>
      <c r="V22">
        <v>0</v>
      </c>
      <c r="W22">
        <v>0</v>
      </c>
      <c r="X22">
        <v>11.470313498053558</v>
      </c>
      <c r="Y22">
        <v>0</v>
      </c>
      <c r="Z22">
        <v>0</v>
      </c>
      <c r="AA22">
        <v>0</v>
      </c>
      <c r="AB22">
        <v>35.82102071963768</v>
      </c>
      <c r="AC22">
        <v>0</v>
      </c>
      <c r="AD22">
        <v>0</v>
      </c>
      <c r="AE22">
        <v>47.291334217691237</v>
      </c>
    </row>
    <row r="23" spans="1:31" x14ac:dyDescent="0.3">
      <c r="A23">
        <v>2496115</v>
      </c>
      <c r="B23">
        <v>1</v>
      </c>
      <c r="C23" t="s">
        <v>80</v>
      </c>
      <c r="D23" t="s">
        <v>94</v>
      </c>
      <c r="E23" t="s">
        <v>162</v>
      </c>
      <c r="F23" t="s">
        <v>220</v>
      </c>
      <c r="G23" t="s">
        <v>168</v>
      </c>
      <c r="H23" t="s">
        <v>135</v>
      </c>
      <c r="I23" t="s">
        <v>136</v>
      </c>
      <c r="J23" t="s">
        <v>137</v>
      </c>
      <c r="K23" t="s">
        <v>138</v>
      </c>
      <c r="L23" t="s">
        <v>221</v>
      </c>
      <c r="M23" t="s">
        <v>222</v>
      </c>
      <c r="N23">
        <v>1.7113888880000001</v>
      </c>
      <c r="O23">
        <v>0</v>
      </c>
      <c r="P23">
        <v>83</v>
      </c>
      <c r="Q23">
        <v>0</v>
      </c>
      <c r="R23">
        <v>6</v>
      </c>
      <c r="S23">
        <v>0</v>
      </c>
      <c r="T23">
        <v>10</v>
      </c>
      <c r="U23">
        <v>0</v>
      </c>
      <c r="V23">
        <v>0</v>
      </c>
      <c r="W23">
        <v>0</v>
      </c>
      <c r="X23">
        <v>17.594848505475866</v>
      </c>
      <c r="Y23">
        <v>0</v>
      </c>
      <c r="Z23">
        <v>0.39819171183245244</v>
      </c>
      <c r="AA23">
        <v>0</v>
      </c>
      <c r="AB23">
        <v>15.241537043658338</v>
      </c>
      <c r="AC23">
        <v>0</v>
      </c>
      <c r="AD23">
        <v>0</v>
      </c>
      <c r="AE23">
        <v>33.23457726096666</v>
      </c>
    </row>
    <row r="24" spans="1:31" x14ac:dyDescent="0.3">
      <c r="A24">
        <v>2496124</v>
      </c>
      <c r="B24">
        <v>1</v>
      </c>
      <c r="C24" t="s">
        <v>81</v>
      </c>
      <c r="D24" t="s">
        <v>114</v>
      </c>
      <c r="E24" t="s">
        <v>162</v>
      </c>
      <c r="F24" t="s">
        <v>223</v>
      </c>
      <c r="G24" t="s">
        <v>210</v>
      </c>
      <c r="H24" t="s">
        <v>135</v>
      </c>
      <c r="I24" t="s">
        <v>136</v>
      </c>
      <c r="J24" t="s">
        <v>137</v>
      </c>
      <c r="K24" t="s">
        <v>144</v>
      </c>
      <c r="L24" t="s">
        <v>224</v>
      </c>
      <c r="M24" t="s">
        <v>225</v>
      </c>
      <c r="N24">
        <v>1.3477777769999999</v>
      </c>
      <c r="O24">
        <v>0</v>
      </c>
      <c r="P24">
        <v>4</v>
      </c>
      <c r="Q24">
        <v>0</v>
      </c>
      <c r="R24">
        <v>0</v>
      </c>
      <c r="S24">
        <v>0</v>
      </c>
      <c r="T24">
        <v>2</v>
      </c>
      <c r="U24">
        <v>0</v>
      </c>
      <c r="V24">
        <v>0</v>
      </c>
      <c r="W24">
        <v>0</v>
      </c>
      <c r="X24">
        <v>0.50264181454830337</v>
      </c>
      <c r="Y24">
        <v>0</v>
      </c>
      <c r="Z24">
        <v>0</v>
      </c>
      <c r="AA24">
        <v>0</v>
      </c>
      <c r="AB24">
        <v>2.5630467502556082</v>
      </c>
      <c r="AC24">
        <v>0</v>
      </c>
      <c r="AD24">
        <v>0</v>
      </c>
      <c r="AE24">
        <v>3.0656885648039118</v>
      </c>
    </row>
    <row r="25" spans="1:31" x14ac:dyDescent="0.3">
      <c r="A25">
        <v>2496125</v>
      </c>
      <c r="B25">
        <v>1</v>
      </c>
      <c r="C25" t="s">
        <v>80</v>
      </c>
      <c r="D25" t="s">
        <v>104</v>
      </c>
      <c r="E25" t="s">
        <v>184</v>
      </c>
      <c r="F25" t="s">
        <v>226</v>
      </c>
      <c r="G25" t="s">
        <v>149</v>
      </c>
      <c r="H25" t="s">
        <v>150</v>
      </c>
      <c r="I25" t="s">
        <v>136</v>
      </c>
      <c r="J25" t="s">
        <v>137</v>
      </c>
      <c r="K25" t="s">
        <v>144</v>
      </c>
      <c r="L25" t="s">
        <v>227</v>
      </c>
      <c r="M25" t="s">
        <v>228</v>
      </c>
      <c r="N25">
        <v>0.64611111099999996</v>
      </c>
      <c r="O25">
        <v>0</v>
      </c>
      <c r="P25">
        <v>264</v>
      </c>
      <c r="Q25">
        <v>4</v>
      </c>
      <c r="R25">
        <v>13</v>
      </c>
      <c r="S25">
        <v>1</v>
      </c>
      <c r="T25">
        <v>27</v>
      </c>
      <c r="U25">
        <v>1</v>
      </c>
      <c r="V25">
        <v>0</v>
      </c>
      <c r="W25">
        <v>0</v>
      </c>
      <c r="X25">
        <v>44.523377851200223</v>
      </c>
      <c r="Y25">
        <v>34.647694090298856</v>
      </c>
      <c r="Z25">
        <v>1.478904876156377</v>
      </c>
      <c r="AA25">
        <v>16.979891880091639</v>
      </c>
      <c r="AB25">
        <v>11.894292162399347</v>
      </c>
      <c r="AC25">
        <v>126.701734469252</v>
      </c>
      <c r="AD25">
        <v>0</v>
      </c>
      <c r="AE25">
        <v>236.22589532939844</v>
      </c>
    </row>
    <row r="26" spans="1:31" x14ac:dyDescent="0.3">
      <c r="A26">
        <v>2496128</v>
      </c>
      <c r="B26">
        <v>1</v>
      </c>
      <c r="C26" t="s">
        <v>80</v>
      </c>
      <c r="D26" t="s">
        <v>97</v>
      </c>
      <c r="E26" t="s">
        <v>153</v>
      </c>
      <c r="F26" t="s">
        <v>229</v>
      </c>
      <c r="G26" t="s">
        <v>230</v>
      </c>
      <c r="H26" t="s">
        <v>135</v>
      </c>
      <c r="I26" t="s">
        <v>136</v>
      </c>
      <c r="J26" t="s">
        <v>137</v>
      </c>
      <c r="K26" t="s">
        <v>144</v>
      </c>
      <c r="L26" t="s">
        <v>231</v>
      </c>
      <c r="M26" t="s">
        <v>232</v>
      </c>
      <c r="N26">
        <v>0.82638888799999999</v>
      </c>
      <c r="O26">
        <v>0</v>
      </c>
      <c r="P26">
        <v>1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0.33575437344811604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0.33575437344811604</v>
      </c>
    </row>
    <row r="27" spans="1:31" x14ac:dyDescent="0.3">
      <c r="A27">
        <v>2496132</v>
      </c>
      <c r="B27">
        <v>1</v>
      </c>
      <c r="C27" t="s">
        <v>80</v>
      </c>
      <c r="D27" t="s">
        <v>82</v>
      </c>
      <c r="E27" t="s">
        <v>162</v>
      </c>
      <c r="F27" t="s">
        <v>233</v>
      </c>
      <c r="G27" t="s">
        <v>134</v>
      </c>
      <c r="H27" t="s">
        <v>135</v>
      </c>
      <c r="I27" t="s">
        <v>136</v>
      </c>
      <c r="J27" t="s">
        <v>137</v>
      </c>
      <c r="K27" t="s">
        <v>138</v>
      </c>
      <c r="L27" t="s">
        <v>234</v>
      </c>
      <c r="M27" t="s">
        <v>235</v>
      </c>
      <c r="N27">
        <v>0.85611111100000004</v>
      </c>
      <c r="O27">
        <v>0</v>
      </c>
      <c r="P27">
        <v>160</v>
      </c>
      <c r="Q27">
        <v>0</v>
      </c>
      <c r="R27">
        <v>0</v>
      </c>
      <c r="S27">
        <v>0</v>
      </c>
      <c r="T27">
        <v>1</v>
      </c>
      <c r="U27">
        <v>0</v>
      </c>
      <c r="V27">
        <v>0</v>
      </c>
      <c r="W27">
        <v>0</v>
      </c>
      <c r="X27">
        <v>35.938994548191431</v>
      </c>
      <c r="Y27">
        <v>0</v>
      </c>
      <c r="Z27">
        <v>0</v>
      </c>
      <c r="AA27">
        <v>0</v>
      </c>
      <c r="AB27">
        <v>3.4086277231506728</v>
      </c>
      <c r="AC27">
        <v>0</v>
      </c>
      <c r="AD27">
        <v>0</v>
      </c>
      <c r="AE27">
        <v>39.347622271342104</v>
      </c>
    </row>
    <row r="28" spans="1:31" x14ac:dyDescent="0.3">
      <c r="A28">
        <v>2496133</v>
      </c>
      <c r="B28">
        <v>1</v>
      </c>
      <c r="C28" t="s">
        <v>80</v>
      </c>
      <c r="D28" t="s">
        <v>83</v>
      </c>
      <c r="E28" t="s">
        <v>162</v>
      </c>
      <c r="F28" t="s">
        <v>236</v>
      </c>
      <c r="G28" t="s">
        <v>237</v>
      </c>
      <c r="H28" t="s">
        <v>135</v>
      </c>
      <c r="I28" t="s">
        <v>136</v>
      </c>
      <c r="J28" t="s">
        <v>137</v>
      </c>
      <c r="K28" t="s">
        <v>144</v>
      </c>
      <c r="L28" t="s">
        <v>238</v>
      </c>
      <c r="M28" t="s">
        <v>239</v>
      </c>
      <c r="N28">
        <v>0.71916666600000001</v>
      </c>
      <c r="O28">
        <v>0</v>
      </c>
      <c r="P28">
        <v>85</v>
      </c>
      <c r="Q28">
        <v>0</v>
      </c>
      <c r="R28">
        <v>0</v>
      </c>
      <c r="S28">
        <v>0</v>
      </c>
      <c r="T28">
        <v>13</v>
      </c>
      <c r="U28">
        <v>0</v>
      </c>
      <c r="V28">
        <v>0</v>
      </c>
      <c r="W28">
        <v>0</v>
      </c>
      <c r="X28">
        <v>19.358828967287344</v>
      </c>
      <c r="Y28">
        <v>0</v>
      </c>
      <c r="Z28">
        <v>0</v>
      </c>
      <c r="AA28">
        <v>0</v>
      </c>
      <c r="AB28">
        <v>10.368706731126457</v>
      </c>
      <c r="AC28">
        <v>0</v>
      </c>
      <c r="AD28">
        <v>0</v>
      </c>
      <c r="AE28">
        <v>29.727535698413803</v>
      </c>
    </row>
    <row r="29" spans="1:31" x14ac:dyDescent="0.3">
      <c r="A29">
        <v>2496135</v>
      </c>
      <c r="B29">
        <v>1</v>
      </c>
      <c r="C29" t="s">
        <v>80</v>
      </c>
      <c r="D29" t="s">
        <v>82</v>
      </c>
      <c r="E29" t="s">
        <v>153</v>
      </c>
      <c r="F29" t="s">
        <v>240</v>
      </c>
      <c r="G29" t="s">
        <v>155</v>
      </c>
      <c r="H29" t="s">
        <v>135</v>
      </c>
      <c r="I29" t="s">
        <v>136</v>
      </c>
      <c r="J29" t="s">
        <v>137</v>
      </c>
      <c r="K29" t="s">
        <v>144</v>
      </c>
      <c r="L29" t="s">
        <v>241</v>
      </c>
      <c r="M29" t="s">
        <v>242</v>
      </c>
      <c r="N29">
        <v>1.0361111110000001</v>
      </c>
      <c r="O29">
        <v>0</v>
      </c>
      <c r="P29">
        <v>4</v>
      </c>
      <c r="Q29">
        <v>0</v>
      </c>
      <c r="R29">
        <v>0</v>
      </c>
      <c r="S29">
        <v>0</v>
      </c>
      <c r="T29">
        <v>1</v>
      </c>
      <c r="U29">
        <v>0</v>
      </c>
      <c r="V29">
        <v>0</v>
      </c>
      <c r="W29">
        <v>0</v>
      </c>
      <c r="X29">
        <v>1.1610642183853581</v>
      </c>
      <c r="Y29">
        <v>0</v>
      </c>
      <c r="Z29">
        <v>0</v>
      </c>
      <c r="AA29">
        <v>0</v>
      </c>
      <c r="AB29">
        <v>1.0319113564172437</v>
      </c>
      <c r="AC29">
        <v>0</v>
      </c>
      <c r="AD29">
        <v>0</v>
      </c>
      <c r="AE29">
        <v>2.1929755748026016</v>
      </c>
    </row>
    <row r="30" spans="1:31" x14ac:dyDescent="0.3">
      <c r="A30">
        <v>2496136</v>
      </c>
      <c r="B30">
        <v>1</v>
      </c>
      <c r="C30" t="s">
        <v>80</v>
      </c>
      <c r="D30" t="s">
        <v>100</v>
      </c>
      <c r="E30" t="s">
        <v>153</v>
      </c>
      <c r="F30" t="s">
        <v>243</v>
      </c>
      <c r="G30" t="s">
        <v>244</v>
      </c>
      <c r="H30" t="s">
        <v>135</v>
      </c>
      <c r="I30" t="s">
        <v>136</v>
      </c>
      <c r="J30" t="s">
        <v>137</v>
      </c>
      <c r="K30" t="s">
        <v>144</v>
      </c>
      <c r="L30" t="s">
        <v>245</v>
      </c>
      <c r="M30" t="s">
        <v>246</v>
      </c>
      <c r="N30">
        <v>1.0191666660000001</v>
      </c>
      <c r="O30">
        <v>0</v>
      </c>
      <c r="P30">
        <v>0</v>
      </c>
      <c r="Q30">
        <v>0</v>
      </c>
      <c r="R30">
        <v>0</v>
      </c>
      <c r="S30">
        <v>0</v>
      </c>
      <c r="T30">
        <v>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3.2481292013592906</v>
      </c>
      <c r="AC30">
        <v>0</v>
      </c>
      <c r="AD30">
        <v>0</v>
      </c>
      <c r="AE30">
        <v>3.2481292013592906</v>
      </c>
    </row>
    <row r="31" spans="1:31" x14ac:dyDescent="0.3">
      <c r="A31">
        <v>2496137</v>
      </c>
      <c r="B31">
        <v>1</v>
      </c>
      <c r="C31" t="s">
        <v>80</v>
      </c>
      <c r="D31" t="s">
        <v>96</v>
      </c>
      <c r="E31" t="s">
        <v>153</v>
      </c>
      <c r="F31" t="s">
        <v>247</v>
      </c>
      <c r="G31" t="s">
        <v>230</v>
      </c>
      <c r="H31" t="s">
        <v>135</v>
      </c>
      <c r="I31" t="s">
        <v>136</v>
      </c>
      <c r="J31" t="s">
        <v>137</v>
      </c>
      <c r="K31" t="s">
        <v>144</v>
      </c>
      <c r="L31" t="s">
        <v>248</v>
      </c>
      <c r="M31" t="s">
        <v>249</v>
      </c>
      <c r="N31">
        <v>6.8475000000000001</v>
      </c>
      <c r="O31">
        <v>0</v>
      </c>
      <c r="P31">
        <v>1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1.1296364374783809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1.1296364374783809</v>
      </c>
    </row>
    <row r="32" spans="1:31" x14ac:dyDescent="0.3">
      <c r="A32">
        <v>2496138</v>
      </c>
      <c r="B32">
        <v>1</v>
      </c>
      <c r="C32" t="s">
        <v>80</v>
      </c>
      <c r="D32" t="s">
        <v>82</v>
      </c>
      <c r="E32" t="s">
        <v>132</v>
      </c>
      <c r="F32" t="s">
        <v>250</v>
      </c>
      <c r="G32" t="s">
        <v>251</v>
      </c>
      <c r="H32" t="s">
        <v>135</v>
      </c>
      <c r="I32" t="s">
        <v>136</v>
      </c>
      <c r="J32" t="s">
        <v>137</v>
      </c>
      <c r="K32" t="s">
        <v>138</v>
      </c>
      <c r="L32" t="s">
        <v>252</v>
      </c>
      <c r="M32" t="s">
        <v>253</v>
      </c>
      <c r="N32">
        <v>0.76888888799999999</v>
      </c>
      <c r="O32">
        <v>0</v>
      </c>
      <c r="P32">
        <v>614</v>
      </c>
      <c r="Q32">
        <v>0</v>
      </c>
      <c r="R32">
        <v>0</v>
      </c>
      <c r="S32">
        <v>0</v>
      </c>
      <c r="T32">
        <v>18</v>
      </c>
      <c r="U32">
        <v>0</v>
      </c>
      <c r="V32">
        <v>0</v>
      </c>
      <c r="W32">
        <v>0</v>
      </c>
      <c r="X32">
        <v>148.34141727102346</v>
      </c>
      <c r="Y32">
        <v>0</v>
      </c>
      <c r="Z32">
        <v>0</v>
      </c>
      <c r="AA32">
        <v>0</v>
      </c>
      <c r="AB32">
        <v>21.136724552431449</v>
      </c>
      <c r="AC32">
        <v>0</v>
      </c>
      <c r="AD32">
        <v>0</v>
      </c>
      <c r="AE32">
        <v>169.47814182345491</v>
      </c>
    </row>
    <row r="33" spans="1:31" x14ac:dyDescent="0.3">
      <c r="A33">
        <v>2496139</v>
      </c>
      <c r="B33">
        <v>1</v>
      </c>
      <c r="C33" t="s">
        <v>80</v>
      </c>
      <c r="D33" t="s">
        <v>100</v>
      </c>
      <c r="E33" t="s">
        <v>184</v>
      </c>
      <c r="F33" t="s">
        <v>254</v>
      </c>
      <c r="G33" t="s">
        <v>149</v>
      </c>
      <c r="H33" t="s">
        <v>150</v>
      </c>
      <c r="I33" t="s">
        <v>136</v>
      </c>
      <c r="J33" t="s">
        <v>137</v>
      </c>
      <c r="K33" t="s">
        <v>144</v>
      </c>
      <c r="L33" t="s">
        <v>255</v>
      </c>
      <c r="M33" t="s">
        <v>256</v>
      </c>
      <c r="N33">
        <v>0.53305555500000001</v>
      </c>
      <c r="O33">
        <v>6</v>
      </c>
      <c r="P33">
        <v>841</v>
      </c>
      <c r="Q33">
        <v>25</v>
      </c>
      <c r="R33">
        <v>113</v>
      </c>
      <c r="S33">
        <v>10</v>
      </c>
      <c r="T33">
        <v>124</v>
      </c>
      <c r="U33">
        <v>0</v>
      </c>
      <c r="V33">
        <v>1</v>
      </c>
      <c r="W33">
        <v>2.9830835728363323</v>
      </c>
      <c r="X33">
        <v>145.14876398147027</v>
      </c>
      <c r="Y33">
        <v>5.2489072499030254</v>
      </c>
      <c r="Z33">
        <v>21.372018258552139</v>
      </c>
      <c r="AA33">
        <v>18.608338402200275</v>
      </c>
      <c r="AB33">
        <v>86.428501296175497</v>
      </c>
      <c r="AC33">
        <v>0</v>
      </c>
      <c r="AD33">
        <v>23.654451553594953</v>
      </c>
      <c r="AE33">
        <v>303.44406431473249</v>
      </c>
    </row>
    <row r="34" spans="1:31" x14ac:dyDescent="0.3">
      <c r="A34">
        <v>2496142</v>
      </c>
      <c r="B34">
        <v>1</v>
      </c>
      <c r="C34" t="s">
        <v>80</v>
      </c>
      <c r="D34" t="s">
        <v>82</v>
      </c>
      <c r="E34" t="s">
        <v>141</v>
      </c>
      <c r="F34" t="s">
        <v>257</v>
      </c>
      <c r="G34" t="s">
        <v>210</v>
      </c>
      <c r="H34" t="s">
        <v>135</v>
      </c>
      <c r="I34" t="s">
        <v>136</v>
      </c>
      <c r="J34" t="s">
        <v>137</v>
      </c>
      <c r="K34" t="s">
        <v>144</v>
      </c>
      <c r="L34" t="s">
        <v>258</v>
      </c>
      <c r="M34" t="s">
        <v>259</v>
      </c>
      <c r="N34">
        <v>1.4575</v>
      </c>
      <c r="O34">
        <v>0</v>
      </c>
      <c r="P34">
        <v>0</v>
      </c>
      <c r="Q34">
        <v>0</v>
      </c>
      <c r="R34">
        <v>0</v>
      </c>
      <c r="S34">
        <v>0</v>
      </c>
      <c r="T34">
        <v>96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272.15963793722511</v>
      </c>
      <c r="AC34">
        <v>0</v>
      </c>
      <c r="AD34">
        <v>0</v>
      </c>
      <c r="AE34">
        <v>272.15963793722511</v>
      </c>
    </row>
    <row r="35" spans="1:31" x14ac:dyDescent="0.3">
      <c r="A35">
        <v>2496143</v>
      </c>
      <c r="B35">
        <v>1</v>
      </c>
      <c r="C35" t="s">
        <v>80</v>
      </c>
      <c r="D35" t="s">
        <v>83</v>
      </c>
      <c r="E35" t="s">
        <v>184</v>
      </c>
      <c r="F35" t="s">
        <v>260</v>
      </c>
      <c r="G35" t="s">
        <v>149</v>
      </c>
      <c r="H35" t="s">
        <v>150</v>
      </c>
      <c r="I35" t="s">
        <v>136</v>
      </c>
      <c r="J35" t="s">
        <v>137</v>
      </c>
      <c r="K35" t="s">
        <v>144</v>
      </c>
      <c r="L35" t="s">
        <v>261</v>
      </c>
      <c r="M35" t="s">
        <v>262</v>
      </c>
      <c r="N35">
        <v>0.233055555</v>
      </c>
      <c r="O35">
        <v>0</v>
      </c>
      <c r="P35">
        <v>0</v>
      </c>
      <c r="Q35">
        <v>1</v>
      </c>
      <c r="R35">
        <v>0</v>
      </c>
      <c r="S35">
        <v>3</v>
      </c>
      <c r="T35">
        <v>17</v>
      </c>
      <c r="U35">
        <v>6</v>
      </c>
      <c r="V35">
        <v>4</v>
      </c>
      <c r="W35">
        <v>0</v>
      </c>
      <c r="X35">
        <v>0</v>
      </c>
      <c r="Y35">
        <v>2.8402971183550389E-2</v>
      </c>
      <c r="Z35">
        <v>0</v>
      </c>
      <c r="AA35">
        <v>26.719557498717862</v>
      </c>
      <c r="AB35">
        <v>63.863031067028764</v>
      </c>
      <c r="AC35">
        <v>525.35449163089254</v>
      </c>
      <c r="AD35">
        <v>42.393756972849239</v>
      </c>
      <c r="AE35">
        <v>658.359240140672</v>
      </c>
    </row>
    <row r="36" spans="1:31" x14ac:dyDescent="0.3">
      <c r="A36">
        <v>2496144</v>
      </c>
      <c r="B36">
        <v>1</v>
      </c>
      <c r="C36" t="s">
        <v>81</v>
      </c>
      <c r="D36" t="s">
        <v>122</v>
      </c>
      <c r="E36" t="s">
        <v>184</v>
      </c>
      <c r="F36" t="s">
        <v>263</v>
      </c>
      <c r="G36" t="s">
        <v>193</v>
      </c>
      <c r="H36" t="s">
        <v>150</v>
      </c>
      <c r="I36" t="s">
        <v>136</v>
      </c>
      <c r="J36" t="s">
        <v>137</v>
      </c>
      <c r="K36" t="s">
        <v>144</v>
      </c>
      <c r="L36" t="s">
        <v>264</v>
      </c>
      <c r="M36" t="s">
        <v>265</v>
      </c>
      <c r="N36">
        <v>8.7855555550000002</v>
      </c>
      <c r="O36">
        <v>0</v>
      </c>
      <c r="P36">
        <v>1</v>
      </c>
      <c r="Q36">
        <v>34</v>
      </c>
      <c r="R36">
        <v>82</v>
      </c>
      <c r="S36">
        <v>1</v>
      </c>
      <c r="T36">
        <v>0</v>
      </c>
      <c r="U36">
        <v>0</v>
      </c>
      <c r="V36">
        <v>0</v>
      </c>
      <c r="W36">
        <v>0</v>
      </c>
      <c r="X36">
        <v>0.13787046383224932</v>
      </c>
      <c r="Y36">
        <v>154.08562067248187</v>
      </c>
      <c r="Z36">
        <v>50.384783673563732</v>
      </c>
      <c r="AA36">
        <v>23.177775022551948</v>
      </c>
      <c r="AB36">
        <v>0</v>
      </c>
      <c r="AC36">
        <v>0</v>
      </c>
      <c r="AD36">
        <v>0</v>
      </c>
      <c r="AE36">
        <v>227.7860498324298</v>
      </c>
    </row>
    <row r="37" spans="1:31" x14ac:dyDescent="0.3">
      <c r="A37">
        <v>2496149</v>
      </c>
      <c r="B37">
        <v>1</v>
      </c>
      <c r="C37" t="s">
        <v>80</v>
      </c>
      <c r="D37" t="s">
        <v>86</v>
      </c>
      <c r="E37" t="s">
        <v>153</v>
      </c>
      <c r="F37" t="s">
        <v>266</v>
      </c>
      <c r="G37" t="s">
        <v>159</v>
      </c>
      <c r="H37" t="s">
        <v>135</v>
      </c>
      <c r="I37" t="s">
        <v>136</v>
      </c>
      <c r="J37" t="s">
        <v>3</v>
      </c>
      <c r="K37" t="s">
        <v>144</v>
      </c>
      <c r="L37" t="s">
        <v>267</v>
      </c>
      <c r="M37" t="s">
        <v>268</v>
      </c>
      <c r="N37">
        <v>2.2652777770000001</v>
      </c>
      <c r="O37">
        <v>0</v>
      </c>
      <c r="P37">
        <v>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1.2551412493996814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1.2551412493996814</v>
      </c>
    </row>
    <row r="38" spans="1:31" x14ac:dyDescent="0.3">
      <c r="A38">
        <v>2496154</v>
      </c>
      <c r="B38">
        <v>1</v>
      </c>
      <c r="C38" t="s">
        <v>80</v>
      </c>
      <c r="D38" t="s">
        <v>96</v>
      </c>
      <c r="E38" t="s">
        <v>153</v>
      </c>
      <c r="F38" t="s">
        <v>269</v>
      </c>
      <c r="G38" t="s">
        <v>244</v>
      </c>
      <c r="H38" t="s">
        <v>135</v>
      </c>
      <c r="I38" t="s">
        <v>136</v>
      </c>
      <c r="J38" t="s">
        <v>137</v>
      </c>
      <c r="K38" t="s">
        <v>144</v>
      </c>
      <c r="L38" t="s">
        <v>270</v>
      </c>
      <c r="M38" t="s">
        <v>271</v>
      </c>
      <c r="N38">
        <v>2.6544444440000001</v>
      </c>
      <c r="O38">
        <v>0</v>
      </c>
      <c r="P38">
        <v>1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2.5754148282006168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2.5754148282006168</v>
      </c>
    </row>
    <row r="39" spans="1:31" x14ac:dyDescent="0.3">
      <c r="A39">
        <v>2496155</v>
      </c>
      <c r="B39">
        <v>1</v>
      </c>
      <c r="C39" t="s">
        <v>80</v>
      </c>
      <c r="D39" t="s">
        <v>90</v>
      </c>
      <c r="E39" t="s">
        <v>153</v>
      </c>
      <c r="F39" t="s">
        <v>272</v>
      </c>
      <c r="G39" t="s">
        <v>155</v>
      </c>
      <c r="H39" t="s">
        <v>135</v>
      </c>
      <c r="I39" t="s">
        <v>136</v>
      </c>
      <c r="J39" t="s">
        <v>137</v>
      </c>
      <c r="K39" t="s">
        <v>144</v>
      </c>
      <c r="L39" t="s">
        <v>273</v>
      </c>
      <c r="M39" t="s">
        <v>274</v>
      </c>
      <c r="N39">
        <v>2.313055555</v>
      </c>
      <c r="O39">
        <v>0</v>
      </c>
      <c r="P39">
        <v>2</v>
      </c>
      <c r="Q39">
        <v>0</v>
      </c>
      <c r="R39">
        <v>0</v>
      </c>
      <c r="S39">
        <v>0</v>
      </c>
      <c r="T39">
        <v>3</v>
      </c>
      <c r="U39">
        <v>0</v>
      </c>
      <c r="V39">
        <v>0</v>
      </c>
      <c r="W39">
        <v>0</v>
      </c>
      <c r="X39">
        <v>1.892887941925196</v>
      </c>
      <c r="Y39">
        <v>0</v>
      </c>
      <c r="Z39">
        <v>0</v>
      </c>
      <c r="AA39">
        <v>0</v>
      </c>
      <c r="AB39">
        <v>20.108663950956739</v>
      </c>
      <c r="AC39">
        <v>0</v>
      </c>
      <c r="AD39">
        <v>0</v>
      </c>
      <c r="AE39">
        <v>22.001551892881935</v>
      </c>
    </row>
    <row r="40" spans="1:31" x14ac:dyDescent="0.3">
      <c r="A40">
        <v>2496156</v>
      </c>
      <c r="B40">
        <v>1</v>
      </c>
      <c r="C40" t="s">
        <v>81</v>
      </c>
      <c r="D40" t="s">
        <v>128</v>
      </c>
      <c r="E40" t="s">
        <v>184</v>
      </c>
      <c r="F40" t="s">
        <v>275</v>
      </c>
      <c r="G40" t="s">
        <v>276</v>
      </c>
      <c r="H40" t="s">
        <v>150</v>
      </c>
      <c r="I40" t="s">
        <v>136</v>
      </c>
      <c r="J40" t="s">
        <v>137</v>
      </c>
      <c r="K40" t="s">
        <v>144</v>
      </c>
      <c r="L40" t="s">
        <v>277</v>
      </c>
      <c r="M40" t="s">
        <v>278</v>
      </c>
      <c r="N40">
        <v>1.4552777770000001</v>
      </c>
      <c r="O40">
        <v>1</v>
      </c>
      <c r="P40">
        <v>601</v>
      </c>
      <c r="Q40">
        <v>3</v>
      </c>
      <c r="R40">
        <v>4</v>
      </c>
      <c r="S40">
        <v>8</v>
      </c>
      <c r="T40">
        <v>50</v>
      </c>
      <c r="U40">
        <v>0</v>
      </c>
      <c r="V40">
        <v>0</v>
      </c>
      <c r="W40">
        <v>0.28181044025713331</v>
      </c>
      <c r="X40">
        <v>88.112601242049578</v>
      </c>
      <c r="Y40">
        <v>3.2854540592029053</v>
      </c>
      <c r="Z40">
        <v>2.286067033311173</v>
      </c>
      <c r="AA40">
        <v>22.889650952013568</v>
      </c>
      <c r="AB40">
        <v>41.180113972861768</v>
      </c>
      <c r="AC40">
        <v>0</v>
      </c>
      <c r="AD40">
        <v>0</v>
      </c>
      <c r="AE40">
        <v>158.03569769969613</v>
      </c>
    </row>
    <row r="41" spans="1:31" x14ac:dyDescent="0.3">
      <c r="A41">
        <v>2496160</v>
      </c>
      <c r="B41">
        <v>1</v>
      </c>
      <c r="C41" t="s">
        <v>80</v>
      </c>
      <c r="D41" t="s">
        <v>83</v>
      </c>
      <c r="E41" t="s">
        <v>153</v>
      </c>
      <c r="F41" t="s">
        <v>279</v>
      </c>
      <c r="G41" t="s">
        <v>280</v>
      </c>
      <c r="H41" t="s">
        <v>135</v>
      </c>
      <c r="I41" t="s">
        <v>136</v>
      </c>
      <c r="J41" t="s">
        <v>137</v>
      </c>
      <c r="K41" t="s">
        <v>144</v>
      </c>
      <c r="L41" t="s">
        <v>281</v>
      </c>
      <c r="M41" t="s">
        <v>282</v>
      </c>
      <c r="N41">
        <v>2.4241666660000001</v>
      </c>
      <c r="O41">
        <v>0</v>
      </c>
      <c r="P41">
        <v>10</v>
      </c>
      <c r="Q41">
        <v>0</v>
      </c>
      <c r="R41">
        <v>0</v>
      </c>
      <c r="S41">
        <v>0</v>
      </c>
      <c r="T41">
        <v>1</v>
      </c>
      <c r="U41">
        <v>0</v>
      </c>
      <c r="V41">
        <v>0</v>
      </c>
      <c r="W41">
        <v>0</v>
      </c>
      <c r="X41">
        <v>6.5171249900763124</v>
      </c>
      <c r="Y41">
        <v>0</v>
      </c>
      <c r="Z41">
        <v>0</v>
      </c>
      <c r="AA41">
        <v>0</v>
      </c>
      <c r="AB41">
        <v>26.932646667487511</v>
      </c>
      <c r="AC41">
        <v>0</v>
      </c>
      <c r="AD41">
        <v>0</v>
      </c>
      <c r="AE41">
        <v>33.449771657563822</v>
      </c>
    </row>
    <row r="42" spans="1:31" x14ac:dyDescent="0.3">
      <c r="A42">
        <v>2496161</v>
      </c>
      <c r="B42">
        <v>1</v>
      </c>
      <c r="C42" t="s">
        <v>80</v>
      </c>
      <c r="D42" t="s">
        <v>105</v>
      </c>
      <c r="E42" t="s">
        <v>162</v>
      </c>
      <c r="F42" t="s">
        <v>283</v>
      </c>
      <c r="G42" t="s">
        <v>181</v>
      </c>
      <c r="H42" t="s">
        <v>135</v>
      </c>
      <c r="I42" t="s">
        <v>136</v>
      </c>
      <c r="J42" t="s">
        <v>137</v>
      </c>
      <c r="K42" t="s">
        <v>144</v>
      </c>
      <c r="L42" t="s">
        <v>284</v>
      </c>
      <c r="M42" t="s">
        <v>285</v>
      </c>
      <c r="N42">
        <v>1.278888888</v>
      </c>
      <c r="O42">
        <v>0</v>
      </c>
      <c r="P42">
        <v>104</v>
      </c>
      <c r="Q42">
        <v>0</v>
      </c>
      <c r="R42">
        <v>0</v>
      </c>
      <c r="S42">
        <v>0</v>
      </c>
      <c r="T42">
        <v>4</v>
      </c>
      <c r="U42">
        <v>0</v>
      </c>
      <c r="V42">
        <v>0</v>
      </c>
      <c r="W42">
        <v>0</v>
      </c>
      <c r="X42">
        <v>42.370570748507262</v>
      </c>
      <c r="Y42">
        <v>0</v>
      </c>
      <c r="Z42">
        <v>0</v>
      </c>
      <c r="AA42">
        <v>0</v>
      </c>
      <c r="AB42">
        <v>7.0705569677024833</v>
      </c>
      <c r="AC42">
        <v>0</v>
      </c>
      <c r="AD42">
        <v>0</v>
      </c>
      <c r="AE42">
        <v>49.441127716209749</v>
      </c>
    </row>
    <row r="43" spans="1:31" x14ac:dyDescent="0.3">
      <c r="A43">
        <v>2496181</v>
      </c>
      <c r="B43">
        <v>1</v>
      </c>
      <c r="C43" t="s">
        <v>80</v>
      </c>
      <c r="D43" t="s">
        <v>87</v>
      </c>
      <c r="E43" t="s">
        <v>153</v>
      </c>
      <c r="F43" t="s">
        <v>286</v>
      </c>
      <c r="G43" t="s">
        <v>155</v>
      </c>
      <c r="H43" t="s">
        <v>135</v>
      </c>
      <c r="I43" t="s">
        <v>136</v>
      </c>
      <c r="J43" t="s">
        <v>137</v>
      </c>
      <c r="K43" t="s">
        <v>144</v>
      </c>
      <c r="L43" t="s">
        <v>287</v>
      </c>
      <c r="M43" t="s">
        <v>288</v>
      </c>
      <c r="N43">
        <v>1.883888888</v>
      </c>
      <c r="O43">
        <v>0</v>
      </c>
      <c r="P43">
        <v>1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0.46663702251985317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0.46663702251985317</v>
      </c>
    </row>
    <row r="44" spans="1:31" x14ac:dyDescent="0.3">
      <c r="A44">
        <v>2496182</v>
      </c>
      <c r="B44">
        <v>1</v>
      </c>
      <c r="C44" t="s">
        <v>80</v>
      </c>
      <c r="D44" t="s">
        <v>90</v>
      </c>
      <c r="E44" t="s">
        <v>162</v>
      </c>
      <c r="F44" t="s">
        <v>289</v>
      </c>
      <c r="G44" t="s">
        <v>210</v>
      </c>
      <c r="H44" t="s">
        <v>135</v>
      </c>
      <c r="I44" t="s">
        <v>136</v>
      </c>
      <c r="J44" t="s">
        <v>137</v>
      </c>
      <c r="K44" t="s">
        <v>144</v>
      </c>
      <c r="L44" t="s">
        <v>290</v>
      </c>
      <c r="M44" t="s">
        <v>291</v>
      </c>
      <c r="N44">
        <v>3.2102777769999999</v>
      </c>
      <c r="O44">
        <v>0</v>
      </c>
      <c r="P44">
        <v>144</v>
      </c>
      <c r="Q44">
        <v>0</v>
      </c>
      <c r="R44">
        <v>0</v>
      </c>
      <c r="S44">
        <v>0</v>
      </c>
      <c r="T44">
        <v>1</v>
      </c>
      <c r="U44">
        <v>0</v>
      </c>
      <c r="V44">
        <v>0</v>
      </c>
      <c r="W44">
        <v>0</v>
      </c>
      <c r="X44">
        <v>126.27512456661634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126.27512456661634</v>
      </c>
    </row>
    <row r="45" spans="1:31" x14ac:dyDescent="0.3">
      <c r="A45">
        <v>2496184</v>
      </c>
      <c r="B45">
        <v>1</v>
      </c>
      <c r="C45" t="s">
        <v>81</v>
      </c>
      <c r="D45" t="s">
        <v>123</v>
      </c>
      <c r="E45" t="s">
        <v>147</v>
      </c>
      <c r="F45" t="s">
        <v>292</v>
      </c>
      <c r="G45" t="s">
        <v>181</v>
      </c>
      <c r="H45" t="s">
        <v>150</v>
      </c>
      <c r="I45" t="s">
        <v>136</v>
      </c>
      <c r="J45" t="s">
        <v>137</v>
      </c>
      <c r="K45" t="s">
        <v>144</v>
      </c>
      <c r="L45" t="s">
        <v>293</v>
      </c>
      <c r="M45" t="s">
        <v>294</v>
      </c>
      <c r="N45">
        <v>1.248611111</v>
      </c>
      <c r="O45">
        <v>0</v>
      </c>
      <c r="P45">
        <v>0</v>
      </c>
      <c r="Q45">
        <v>0</v>
      </c>
      <c r="R45">
        <v>0</v>
      </c>
      <c r="S45">
        <v>1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13.608497282528548</v>
      </c>
      <c r="AB45">
        <v>0</v>
      </c>
      <c r="AC45">
        <v>0</v>
      </c>
      <c r="AD45">
        <v>0</v>
      </c>
      <c r="AE45">
        <v>13.608497282528548</v>
      </c>
    </row>
    <row r="46" spans="1:31" x14ac:dyDescent="0.3">
      <c r="A46">
        <v>2496189</v>
      </c>
      <c r="B46">
        <v>1</v>
      </c>
      <c r="C46" t="s">
        <v>80</v>
      </c>
      <c r="D46" t="s">
        <v>98</v>
      </c>
      <c r="E46" t="s">
        <v>132</v>
      </c>
      <c r="F46" t="s">
        <v>295</v>
      </c>
      <c r="G46" t="s">
        <v>296</v>
      </c>
      <c r="H46" t="s">
        <v>135</v>
      </c>
      <c r="I46" t="s">
        <v>136</v>
      </c>
      <c r="J46" t="s">
        <v>137</v>
      </c>
      <c r="K46" t="s">
        <v>144</v>
      </c>
      <c r="L46" t="s">
        <v>297</v>
      </c>
      <c r="M46" t="s">
        <v>298</v>
      </c>
      <c r="N46">
        <v>1.136666666</v>
      </c>
      <c r="O46">
        <v>0</v>
      </c>
      <c r="P46">
        <v>90</v>
      </c>
      <c r="Q46">
        <v>0</v>
      </c>
      <c r="R46">
        <v>7</v>
      </c>
      <c r="S46">
        <v>0</v>
      </c>
      <c r="T46">
        <v>10</v>
      </c>
      <c r="U46">
        <v>0</v>
      </c>
      <c r="V46">
        <v>0</v>
      </c>
      <c r="W46">
        <v>0</v>
      </c>
      <c r="X46">
        <v>12.669837827884601</v>
      </c>
      <c r="Y46">
        <v>0</v>
      </c>
      <c r="Z46">
        <v>0.16661366436240446</v>
      </c>
      <c r="AA46">
        <v>0</v>
      </c>
      <c r="AB46">
        <v>12.040881173097096</v>
      </c>
      <c r="AC46">
        <v>0</v>
      </c>
      <c r="AD46">
        <v>0</v>
      </c>
      <c r="AE46">
        <v>24.877332665344102</v>
      </c>
    </row>
    <row r="47" spans="1:31" x14ac:dyDescent="0.3">
      <c r="A47">
        <v>2496191</v>
      </c>
      <c r="B47">
        <v>1</v>
      </c>
      <c r="C47" t="s">
        <v>80</v>
      </c>
      <c r="D47" t="s">
        <v>94</v>
      </c>
      <c r="E47" t="s">
        <v>162</v>
      </c>
      <c r="F47" t="s">
        <v>299</v>
      </c>
      <c r="G47" t="s">
        <v>181</v>
      </c>
      <c r="H47" t="s">
        <v>135</v>
      </c>
      <c r="I47" t="s">
        <v>136</v>
      </c>
      <c r="J47" t="s">
        <v>137</v>
      </c>
      <c r="K47" t="s">
        <v>144</v>
      </c>
      <c r="L47" t="s">
        <v>300</v>
      </c>
      <c r="M47" t="s">
        <v>301</v>
      </c>
      <c r="N47">
        <v>0.98027777699999996</v>
      </c>
      <c r="O47">
        <v>0</v>
      </c>
      <c r="P47">
        <v>2</v>
      </c>
      <c r="Q47">
        <v>0</v>
      </c>
      <c r="R47">
        <v>6</v>
      </c>
      <c r="S47">
        <v>0</v>
      </c>
      <c r="T47">
        <v>1</v>
      </c>
      <c r="U47">
        <v>0</v>
      </c>
      <c r="V47">
        <v>0</v>
      </c>
      <c r="W47">
        <v>0</v>
      </c>
      <c r="X47">
        <v>0.31080226216727674</v>
      </c>
      <c r="Y47">
        <v>0</v>
      </c>
      <c r="Z47">
        <v>0.75897150476878505</v>
      </c>
      <c r="AA47">
        <v>0</v>
      </c>
      <c r="AB47">
        <v>7.3288931101852288</v>
      </c>
      <c r="AC47">
        <v>0</v>
      </c>
      <c r="AD47">
        <v>0</v>
      </c>
      <c r="AE47">
        <v>8.3986668771212898</v>
      </c>
    </row>
    <row r="48" spans="1:31" x14ac:dyDescent="0.3">
      <c r="A48">
        <v>2496193</v>
      </c>
      <c r="B48">
        <v>1</v>
      </c>
      <c r="C48" t="s">
        <v>80</v>
      </c>
      <c r="D48" t="s">
        <v>83</v>
      </c>
      <c r="E48" t="s">
        <v>162</v>
      </c>
      <c r="F48" t="s">
        <v>302</v>
      </c>
      <c r="G48" t="s">
        <v>168</v>
      </c>
      <c r="H48" t="s">
        <v>135</v>
      </c>
      <c r="I48" t="s">
        <v>136</v>
      </c>
      <c r="J48" t="s">
        <v>137</v>
      </c>
      <c r="K48" t="s">
        <v>138</v>
      </c>
      <c r="L48" t="s">
        <v>303</v>
      </c>
      <c r="M48" t="s">
        <v>304</v>
      </c>
      <c r="N48">
        <v>3.659444444</v>
      </c>
      <c r="O48">
        <v>0</v>
      </c>
      <c r="P48">
        <v>128</v>
      </c>
      <c r="Q48">
        <v>0</v>
      </c>
      <c r="R48">
        <v>0</v>
      </c>
      <c r="S48">
        <v>0</v>
      </c>
      <c r="T48">
        <v>9</v>
      </c>
      <c r="U48">
        <v>0</v>
      </c>
      <c r="V48">
        <v>0</v>
      </c>
      <c r="W48">
        <v>0</v>
      </c>
      <c r="X48">
        <v>141.25619740245432</v>
      </c>
      <c r="Y48">
        <v>0</v>
      </c>
      <c r="Z48">
        <v>0</v>
      </c>
      <c r="AA48">
        <v>0</v>
      </c>
      <c r="AB48">
        <v>32.822270292820832</v>
      </c>
      <c r="AC48">
        <v>0</v>
      </c>
      <c r="AD48">
        <v>0</v>
      </c>
      <c r="AE48">
        <v>174.07846769527515</v>
      </c>
    </row>
    <row r="49" spans="1:31" x14ac:dyDescent="0.3">
      <c r="A49">
        <v>2496197</v>
      </c>
      <c r="B49">
        <v>1</v>
      </c>
      <c r="C49" t="s">
        <v>80</v>
      </c>
      <c r="D49" t="s">
        <v>95</v>
      </c>
      <c r="E49" t="s">
        <v>166</v>
      </c>
      <c r="F49" t="s">
        <v>305</v>
      </c>
      <c r="G49" t="s">
        <v>149</v>
      </c>
      <c r="H49" t="s">
        <v>150</v>
      </c>
      <c r="I49" t="s">
        <v>136</v>
      </c>
      <c r="J49" t="s">
        <v>137</v>
      </c>
      <c r="K49" t="s">
        <v>144</v>
      </c>
      <c r="L49" t="s">
        <v>306</v>
      </c>
      <c r="M49" t="s">
        <v>307</v>
      </c>
      <c r="N49">
        <v>6.1944444000000001E-2</v>
      </c>
      <c r="O49">
        <v>0</v>
      </c>
      <c r="P49">
        <v>100</v>
      </c>
      <c r="Q49">
        <v>0</v>
      </c>
      <c r="R49">
        <v>0</v>
      </c>
      <c r="S49">
        <v>8</v>
      </c>
      <c r="T49">
        <v>10</v>
      </c>
      <c r="U49">
        <v>2</v>
      </c>
      <c r="V49">
        <v>0</v>
      </c>
      <c r="W49">
        <v>0</v>
      </c>
      <c r="X49">
        <v>2.4017553629782027</v>
      </c>
      <c r="Y49">
        <v>0</v>
      </c>
      <c r="Z49">
        <v>0</v>
      </c>
      <c r="AA49">
        <v>7.2038728530559597</v>
      </c>
      <c r="AB49">
        <v>0.76709685931868032</v>
      </c>
      <c r="AC49">
        <v>32.432356455003543</v>
      </c>
      <c r="AD49">
        <v>0</v>
      </c>
      <c r="AE49">
        <v>42.805081530356389</v>
      </c>
    </row>
    <row r="50" spans="1:31" x14ac:dyDescent="0.3">
      <c r="A50">
        <v>2496198</v>
      </c>
      <c r="B50">
        <v>1</v>
      </c>
      <c r="C50" t="s">
        <v>80</v>
      </c>
      <c r="D50" t="s">
        <v>93</v>
      </c>
      <c r="E50" t="s">
        <v>162</v>
      </c>
      <c r="F50" t="s">
        <v>308</v>
      </c>
      <c r="G50" t="s">
        <v>181</v>
      </c>
      <c r="H50" t="s">
        <v>135</v>
      </c>
      <c r="I50" t="s">
        <v>136</v>
      </c>
      <c r="J50" t="s">
        <v>137</v>
      </c>
      <c r="K50" t="s">
        <v>144</v>
      </c>
      <c r="L50" t="s">
        <v>309</v>
      </c>
      <c r="M50" t="s">
        <v>310</v>
      </c>
      <c r="N50">
        <v>1.143333333</v>
      </c>
      <c r="O50">
        <v>0</v>
      </c>
      <c r="P50">
        <v>0</v>
      </c>
      <c r="Q50">
        <v>0</v>
      </c>
      <c r="R50">
        <v>5</v>
      </c>
      <c r="S50">
        <v>0</v>
      </c>
      <c r="T50">
        <v>4</v>
      </c>
      <c r="U50">
        <v>0</v>
      </c>
      <c r="V50">
        <v>0</v>
      </c>
      <c r="W50">
        <v>0</v>
      </c>
      <c r="X50">
        <v>0</v>
      </c>
      <c r="Y50">
        <v>0</v>
      </c>
      <c r="Z50">
        <v>1.2043010913215277</v>
      </c>
      <c r="AA50">
        <v>0</v>
      </c>
      <c r="AB50">
        <v>5.0575148165524473</v>
      </c>
      <c r="AC50">
        <v>0</v>
      </c>
      <c r="AD50">
        <v>0</v>
      </c>
      <c r="AE50">
        <v>6.2618159078739755</v>
      </c>
    </row>
    <row r="51" spans="1:31" x14ac:dyDescent="0.3">
      <c r="A51">
        <v>2496201</v>
      </c>
      <c r="B51">
        <v>1</v>
      </c>
      <c r="C51" t="s">
        <v>80</v>
      </c>
      <c r="D51" t="s">
        <v>88</v>
      </c>
      <c r="E51" t="s">
        <v>153</v>
      </c>
      <c r="F51" t="s">
        <v>311</v>
      </c>
      <c r="G51" t="s">
        <v>312</v>
      </c>
      <c r="H51" t="s">
        <v>135</v>
      </c>
      <c r="I51" t="s">
        <v>136</v>
      </c>
      <c r="J51" t="s">
        <v>137</v>
      </c>
      <c r="K51" t="s">
        <v>144</v>
      </c>
      <c r="L51" t="s">
        <v>313</v>
      </c>
      <c r="M51" t="s">
        <v>314</v>
      </c>
      <c r="N51">
        <v>2.3277777770000001</v>
      </c>
      <c r="O51">
        <v>0</v>
      </c>
      <c r="P51">
        <v>0</v>
      </c>
      <c r="Q51">
        <v>0</v>
      </c>
      <c r="R51">
        <v>0</v>
      </c>
      <c r="S51">
        <v>0</v>
      </c>
      <c r="T51">
        <v>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0.74859112616771306</v>
      </c>
      <c r="AC51">
        <v>0</v>
      </c>
      <c r="AD51">
        <v>0</v>
      </c>
      <c r="AE51">
        <v>0.74859112616771306</v>
      </c>
    </row>
    <row r="52" spans="1:31" x14ac:dyDescent="0.3">
      <c r="A52">
        <v>2496203</v>
      </c>
      <c r="B52">
        <v>1</v>
      </c>
      <c r="C52" t="s">
        <v>80</v>
      </c>
      <c r="D52" t="s">
        <v>101</v>
      </c>
      <c r="E52" t="s">
        <v>162</v>
      </c>
      <c r="F52" t="s">
        <v>315</v>
      </c>
      <c r="G52" t="s">
        <v>181</v>
      </c>
      <c r="H52" t="s">
        <v>135</v>
      </c>
      <c r="I52" t="s">
        <v>136</v>
      </c>
      <c r="J52" t="s">
        <v>137</v>
      </c>
      <c r="K52" t="s">
        <v>144</v>
      </c>
      <c r="L52" t="s">
        <v>316</v>
      </c>
      <c r="M52" t="s">
        <v>317</v>
      </c>
      <c r="N52">
        <v>1.036944444</v>
      </c>
      <c r="O52">
        <v>0</v>
      </c>
      <c r="P52">
        <v>98</v>
      </c>
      <c r="Q52">
        <v>0</v>
      </c>
      <c r="R52">
        <v>0</v>
      </c>
      <c r="S52">
        <v>0</v>
      </c>
      <c r="T52">
        <v>5</v>
      </c>
      <c r="U52">
        <v>0</v>
      </c>
      <c r="V52">
        <v>0</v>
      </c>
      <c r="W52">
        <v>0</v>
      </c>
      <c r="X52">
        <v>42.248929920761178</v>
      </c>
      <c r="Y52">
        <v>0</v>
      </c>
      <c r="Z52">
        <v>0</v>
      </c>
      <c r="AA52">
        <v>0</v>
      </c>
      <c r="AB52">
        <v>5.5713884836448191</v>
      </c>
      <c r="AC52">
        <v>0</v>
      </c>
      <c r="AD52">
        <v>0</v>
      </c>
      <c r="AE52">
        <v>47.820318404405995</v>
      </c>
    </row>
    <row r="53" spans="1:31" x14ac:dyDescent="0.3">
      <c r="A53">
        <v>2496208</v>
      </c>
      <c r="B53">
        <v>1</v>
      </c>
      <c r="C53" t="s">
        <v>80</v>
      </c>
      <c r="D53" t="s">
        <v>92</v>
      </c>
      <c r="E53" t="s">
        <v>153</v>
      </c>
      <c r="F53" t="s">
        <v>318</v>
      </c>
      <c r="G53" t="s">
        <v>230</v>
      </c>
      <c r="H53" t="s">
        <v>135</v>
      </c>
      <c r="I53" t="s">
        <v>136</v>
      </c>
      <c r="J53" t="s">
        <v>137</v>
      </c>
      <c r="K53" t="s">
        <v>144</v>
      </c>
      <c r="L53" t="s">
        <v>319</v>
      </c>
      <c r="M53" t="s">
        <v>320</v>
      </c>
      <c r="N53">
        <v>2.9416666660000002</v>
      </c>
      <c r="O53">
        <v>0</v>
      </c>
      <c r="P53">
        <v>1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2.6561502403944339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2.6561502403944339</v>
      </c>
    </row>
    <row r="54" spans="1:31" x14ac:dyDescent="0.3">
      <c r="A54">
        <v>2496209</v>
      </c>
      <c r="B54">
        <v>1</v>
      </c>
      <c r="C54" t="s">
        <v>80</v>
      </c>
      <c r="D54" t="s">
        <v>87</v>
      </c>
      <c r="E54" t="s">
        <v>153</v>
      </c>
      <c r="F54" t="s">
        <v>321</v>
      </c>
      <c r="G54" t="s">
        <v>155</v>
      </c>
      <c r="H54" t="s">
        <v>135</v>
      </c>
      <c r="I54" t="s">
        <v>136</v>
      </c>
      <c r="J54" t="s">
        <v>137</v>
      </c>
      <c r="K54" t="s">
        <v>144</v>
      </c>
      <c r="L54" t="s">
        <v>322</v>
      </c>
      <c r="M54" t="s">
        <v>323</v>
      </c>
      <c r="N54">
        <v>2.3172222219999998</v>
      </c>
      <c r="O54">
        <v>0</v>
      </c>
      <c r="P54">
        <v>1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0.45299349993230165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0.45299349993230165</v>
      </c>
    </row>
    <row r="55" spans="1:31" x14ac:dyDescent="0.3">
      <c r="A55">
        <v>2496210</v>
      </c>
      <c r="B55">
        <v>1</v>
      </c>
      <c r="C55" t="s">
        <v>81</v>
      </c>
      <c r="D55" t="s">
        <v>120</v>
      </c>
      <c r="E55" t="s">
        <v>184</v>
      </c>
      <c r="F55" t="s">
        <v>324</v>
      </c>
      <c r="G55" t="s">
        <v>149</v>
      </c>
      <c r="H55" t="s">
        <v>150</v>
      </c>
      <c r="I55" t="s">
        <v>136</v>
      </c>
      <c r="J55" t="s">
        <v>137</v>
      </c>
      <c r="K55" t="s">
        <v>144</v>
      </c>
      <c r="L55" t="s">
        <v>325</v>
      </c>
      <c r="M55" t="s">
        <v>326</v>
      </c>
      <c r="N55">
        <v>0.45166666599999999</v>
      </c>
      <c r="O55">
        <v>2</v>
      </c>
      <c r="P55">
        <v>485</v>
      </c>
      <c r="Q55">
        <v>31</v>
      </c>
      <c r="R55">
        <v>46</v>
      </c>
      <c r="S55">
        <v>8</v>
      </c>
      <c r="T55">
        <v>36</v>
      </c>
      <c r="U55">
        <v>0</v>
      </c>
      <c r="V55">
        <v>0</v>
      </c>
      <c r="W55">
        <v>9.9769767423333336E-2</v>
      </c>
      <c r="X55">
        <v>25.896109803350807</v>
      </c>
      <c r="Y55">
        <v>3.3340104665796355</v>
      </c>
      <c r="Z55">
        <v>2.5387248983695914</v>
      </c>
      <c r="AA55">
        <v>20.625463931729826</v>
      </c>
      <c r="AB55">
        <v>6.7636202267126482</v>
      </c>
      <c r="AC55">
        <v>0</v>
      </c>
      <c r="AD55">
        <v>0</v>
      </c>
      <c r="AE55">
        <v>59.257699094165837</v>
      </c>
    </row>
    <row r="56" spans="1:31" x14ac:dyDescent="0.3">
      <c r="A56">
        <v>2496215</v>
      </c>
      <c r="B56">
        <v>1</v>
      </c>
      <c r="C56" t="s">
        <v>81</v>
      </c>
      <c r="D56" t="s">
        <v>122</v>
      </c>
      <c r="E56" t="s">
        <v>166</v>
      </c>
      <c r="F56" t="s">
        <v>327</v>
      </c>
      <c r="G56" t="s">
        <v>134</v>
      </c>
      <c r="H56" t="s">
        <v>150</v>
      </c>
      <c r="I56" t="s">
        <v>136</v>
      </c>
      <c r="J56" t="s">
        <v>137</v>
      </c>
      <c r="K56" t="s">
        <v>138</v>
      </c>
      <c r="L56" t="s">
        <v>328</v>
      </c>
      <c r="M56" t="s">
        <v>329</v>
      </c>
      <c r="N56">
        <v>6.5166666659999999</v>
      </c>
      <c r="O56">
        <v>14</v>
      </c>
      <c r="P56">
        <v>859</v>
      </c>
      <c r="Q56">
        <v>2</v>
      </c>
      <c r="R56">
        <v>25</v>
      </c>
      <c r="S56">
        <v>3</v>
      </c>
      <c r="T56">
        <v>64</v>
      </c>
      <c r="U56">
        <v>1</v>
      </c>
      <c r="V56">
        <v>0</v>
      </c>
      <c r="W56">
        <v>10.546723587432533</v>
      </c>
      <c r="X56">
        <v>601.72529633339445</v>
      </c>
      <c r="Y56">
        <v>3.7131323798323752</v>
      </c>
      <c r="Z56">
        <v>22.936912505573375</v>
      </c>
      <c r="AA56">
        <v>36.745734043260008</v>
      </c>
      <c r="AB56">
        <v>230.4679823742639</v>
      </c>
      <c r="AC56">
        <v>28.67127550809419</v>
      </c>
      <c r="AD56">
        <v>0</v>
      </c>
      <c r="AE56">
        <v>934.80705673185071</v>
      </c>
    </row>
    <row r="57" spans="1:31" x14ac:dyDescent="0.3">
      <c r="A57">
        <v>2496218</v>
      </c>
      <c r="B57">
        <v>1</v>
      </c>
      <c r="C57" t="s">
        <v>80</v>
      </c>
      <c r="D57" t="s">
        <v>96</v>
      </c>
      <c r="E57" t="s">
        <v>184</v>
      </c>
      <c r="F57" t="s">
        <v>330</v>
      </c>
      <c r="G57" t="s">
        <v>149</v>
      </c>
      <c r="H57" t="s">
        <v>150</v>
      </c>
      <c r="I57" t="s">
        <v>136</v>
      </c>
      <c r="J57" t="s">
        <v>137</v>
      </c>
      <c r="K57" t="s">
        <v>144</v>
      </c>
      <c r="L57" t="s">
        <v>331</v>
      </c>
      <c r="M57" t="s">
        <v>332</v>
      </c>
      <c r="N57">
        <v>0.385833333</v>
      </c>
      <c r="O57">
        <v>0</v>
      </c>
      <c r="P57">
        <v>0</v>
      </c>
      <c r="Q57">
        <v>0</v>
      </c>
      <c r="R57">
        <v>0</v>
      </c>
      <c r="S57">
        <v>2</v>
      </c>
      <c r="T57">
        <v>0</v>
      </c>
      <c r="U57">
        <v>1</v>
      </c>
      <c r="V57">
        <v>0</v>
      </c>
      <c r="W57">
        <v>0</v>
      </c>
      <c r="X57">
        <v>0</v>
      </c>
      <c r="Y57">
        <v>0</v>
      </c>
      <c r="Z57">
        <v>0</v>
      </c>
      <c r="AA57">
        <v>19.388904897028318</v>
      </c>
      <c r="AB57">
        <v>0</v>
      </c>
      <c r="AC57">
        <v>65.223406600964992</v>
      </c>
      <c r="AD57">
        <v>0</v>
      </c>
      <c r="AE57">
        <v>84.612311497993318</v>
      </c>
    </row>
    <row r="58" spans="1:31" x14ac:dyDescent="0.3">
      <c r="A58">
        <v>2496222</v>
      </c>
      <c r="B58">
        <v>1</v>
      </c>
      <c r="C58" t="s">
        <v>80</v>
      </c>
      <c r="D58" t="s">
        <v>96</v>
      </c>
      <c r="E58" t="s">
        <v>153</v>
      </c>
      <c r="F58" t="s">
        <v>333</v>
      </c>
      <c r="G58" t="s">
        <v>155</v>
      </c>
      <c r="H58" t="s">
        <v>135</v>
      </c>
      <c r="I58" t="s">
        <v>136</v>
      </c>
      <c r="J58" t="s">
        <v>137</v>
      </c>
      <c r="K58" t="s">
        <v>144</v>
      </c>
      <c r="L58" t="s">
        <v>334</v>
      </c>
      <c r="M58" t="s">
        <v>335</v>
      </c>
      <c r="N58">
        <v>8.2094444440000007</v>
      </c>
      <c r="O58">
        <v>0</v>
      </c>
      <c r="P58">
        <v>2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4.7674504813034631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4.7674504813034631</v>
      </c>
    </row>
    <row r="59" spans="1:31" x14ac:dyDescent="0.3">
      <c r="A59">
        <v>2496224</v>
      </c>
      <c r="B59">
        <v>1</v>
      </c>
      <c r="C59" t="s">
        <v>80</v>
      </c>
      <c r="D59" t="s">
        <v>84</v>
      </c>
      <c r="E59" t="s">
        <v>162</v>
      </c>
      <c r="F59" t="s">
        <v>336</v>
      </c>
      <c r="G59" t="s">
        <v>181</v>
      </c>
      <c r="H59" t="s">
        <v>135</v>
      </c>
      <c r="I59" t="s">
        <v>136</v>
      </c>
      <c r="J59" t="s">
        <v>137</v>
      </c>
      <c r="K59" t="s">
        <v>144</v>
      </c>
      <c r="L59" t="s">
        <v>337</v>
      </c>
      <c r="M59" t="s">
        <v>338</v>
      </c>
      <c r="N59">
        <v>1.0991666659999999</v>
      </c>
      <c r="O59">
        <v>0</v>
      </c>
      <c r="P59">
        <v>69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15.993263790830289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15.993263790830289</v>
      </c>
    </row>
    <row r="60" spans="1:31" x14ac:dyDescent="0.3">
      <c r="A60">
        <v>2496226</v>
      </c>
      <c r="B60">
        <v>1</v>
      </c>
      <c r="C60" t="s">
        <v>80</v>
      </c>
      <c r="D60" t="s">
        <v>84</v>
      </c>
      <c r="E60" t="s">
        <v>132</v>
      </c>
      <c r="F60" t="s">
        <v>339</v>
      </c>
      <c r="G60" t="s">
        <v>181</v>
      </c>
      <c r="H60" t="s">
        <v>135</v>
      </c>
      <c r="I60" t="s">
        <v>136</v>
      </c>
      <c r="J60" t="s">
        <v>137</v>
      </c>
      <c r="K60" t="s">
        <v>144</v>
      </c>
      <c r="L60" t="s">
        <v>340</v>
      </c>
      <c r="M60" t="s">
        <v>341</v>
      </c>
      <c r="N60">
        <v>0.83805555499999995</v>
      </c>
      <c r="O60">
        <v>0</v>
      </c>
      <c r="P60">
        <v>10</v>
      </c>
      <c r="Q60">
        <v>0</v>
      </c>
      <c r="R60">
        <v>0</v>
      </c>
      <c r="S60">
        <v>0</v>
      </c>
      <c r="T60">
        <v>194</v>
      </c>
      <c r="U60">
        <v>0</v>
      </c>
      <c r="V60">
        <v>5</v>
      </c>
      <c r="W60">
        <v>0</v>
      </c>
      <c r="X60">
        <v>2.4079752044310303</v>
      </c>
      <c r="Y60">
        <v>0</v>
      </c>
      <c r="Z60">
        <v>0</v>
      </c>
      <c r="AA60">
        <v>0</v>
      </c>
      <c r="AB60">
        <v>209.83023685978932</v>
      </c>
      <c r="AC60">
        <v>0</v>
      </c>
      <c r="AD60">
        <v>101.80207390880454</v>
      </c>
      <c r="AE60">
        <v>314.04028597302488</v>
      </c>
    </row>
    <row r="61" spans="1:31" x14ac:dyDescent="0.3">
      <c r="A61">
        <v>2496228</v>
      </c>
      <c r="B61">
        <v>1</v>
      </c>
      <c r="C61" t="s">
        <v>80</v>
      </c>
      <c r="D61" t="s">
        <v>107</v>
      </c>
      <c r="E61" t="s">
        <v>162</v>
      </c>
      <c r="F61" t="s">
        <v>342</v>
      </c>
      <c r="G61" t="s">
        <v>210</v>
      </c>
      <c r="H61" t="s">
        <v>135</v>
      </c>
      <c r="I61" t="s">
        <v>136</v>
      </c>
      <c r="J61" t="s">
        <v>137</v>
      </c>
      <c r="K61" t="s">
        <v>144</v>
      </c>
      <c r="L61" t="s">
        <v>343</v>
      </c>
      <c r="M61" t="s">
        <v>344</v>
      </c>
      <c r="N61">
        <v>1.5525</v>
      </c>
      <c r="O61">
        <v>0</v>
      </c>
      <c r="P61">
        <v>1</v>
      </c>
      <c r="Q61">
        <v>0</v>
      </c>
      <c r="R61">
        <v>1</v>
      </c>
      <c r="S61">
        <v>0</v>
      </c>
      <c r="T61">
        <v>0</v>
      </c>
      <c r="U61">
        <v>0</v>
      </c>
      <c r="V61">
        <v>0</v>
      </c>
      <c r="W61">
        <v>0</v>
      </c>
      <c r="X61">
        <v>9.8197210296679174E-3</v>
      </c>
      <c r="Y61">
        <v>0</v>
      </c>
      <c r="Z61">
        <v>0.10610227665289734</v>
      </c>
      <c r="AA61">
        <v>0</v>
      </c>
      <c r="AB61">
        <v>0</v>
      </c>
      <c r="AC61">
        <v>0</v>
      </c>
      <c r="AD61">
        <v>0</v>
      </c>
      <c r="AE61">
        <v>0.11592199768256525</v>
      </c>
    </row>
    <row r="62" spans="1:31" x14ac:dyDescent="0.3">
      <c r="A62">
        <v>2496232</v>
      </c>
      <c r="B62">
        <v>1</v>
      </c>
      <c r="C62" t="s">
        <v>81</v>
      </c>
      <c r="D62" t="s">
        <v>118</v>
      </c>
      <c r="E62" t="s">
        <v>147</v>
      </c>
      <c r="F62" t="s">
        <v>345</v>
      </c>
      <c r="G62" t="s">
        <v>193</v>
      </c>
      <c r="H62" t="s">
        <v>150</v>
      </c>
      <c r="I62" t="s">
        <v>136</v>
      </c>
      <c r="J62" t="s">
        <v>137</v>
      </c>
      <c r="K62" t="s">
        <v>144</v>
      </c>
      <c r="L62" t="s">
        <v>346</v>
      </c>
      <c r="M62" t="s">
        <v>347</v>
      </c>
      <c r="N62">
        <v>1.9127777770000001</v>
      </c>
      <c r="O62">
        <v>0</v>
      </c>
      <c r="P62">
        <v>166</v>
      </c>
      <c r="Q62">
        <v>0</v>
      </c>
      <c r="R62">
        <v>0</v>
      </c>
      <c r="S62">
        <v>0</v>
      </c>
      <c r="T62">
        <v>1</v>
      </c>
      <c r="U62">
        <v>0</v>
      </c>
      <c r="V62">
        <v>0</v>
      </c>
      <c r="W62">
        <v>0</v>
      </c>
      <c r="X62">
        <v>65.981352552517095</v>
      </c>
      <c r="Y62">
        <v>0</v>
      </c>
      <c r="Z62">
        <v>0</v>
      </c>
      <c r="AA62">
        <v>0</v>
      </c>
      <c r="AB62">
        <v>0.66178369159456452</v>
      </c>
      <c r="AC62">
        <v>0</v>
      </c>
      <c r="AD62">
        <v>0</v>
      </c>
      <c r="AE62">
        <v>66.643136244111659</v>
      </c>
    </row>
    <row r="63" spans="1:31" x14ac:dyDescent="0.3">
      <c r="A63">
        <v>2496234</v>
      </c>
      <c r="B63">
        <v>1</v>
      </c>
      <c r="C63" t="s">
        <v>80</v>
      </c>
      <c r="D63" t="s">
        <v>109</v>
      </c>
      <c r="E63" t="s">
        <v>147</v>
      </c>
      <c r="F63" t="s">
        <v>348</v>
      </c>
      <c r="G63" t="s">
        <v>349</v>
      </c>
      <c r="H63" t="s">
        <v>150</v>
      </c>
      <c r="I63" t="s">
        <v>136</v>
      </c>
      <c r="J63" t="s">
        <v>137</v>
      </c>
      <c r="K63" t="s">
        <v>144</v>
      </c>
      <c r="L63" t="s">
        <v>350</v>
      </c>
      <c r="M63" t="s">
        <v>351</v>
      </c>
      <c r="N63">
        <v>0.79833333299999998</v>
      </c>
      <c r="O63">
        <v>0</v>
      </c>
      <c r="P63">
        <v>129</v>
      </c>
      <c r="Q63">
        <v>0</v>
      </c>
      <c r="R63">
        <v>2</v>
      </c>
      <c r="S63">
        <v>0</v>
      </c>
      <c r="T63">
        <v>14</v>
      </c>
      <c r="U63">
        <v>0</v>
      </c>
      <c r="V63">
        <v>0</v>
      </c>
      <c r="W63">
        <v>0</v>
      </c>
      <c r="X63">
        <v>12.332459253895127</v>
      </c>
      <c r="Y63">
        <v>0</v>
      </c>
      <c r="Z63">
        <v>0.33896932059377749</v>
      </c>
      <c r="AA63">
        <v>0</v>
      </c>
      <c r="AB63">
        <v>1.8731776710916463</v>
      </c>
      <c r="AC63">
        <v>0</v>
      </c>
      <c r="AD63">
        <v>0</v>
      </c>
      <c r="AE63">
        <v>14.544606245580551</v>
      </c>
    </row>
    <row r="64" spans="1:31" x14ac:dyDescent="0.3">
      <c r="A64">
        <v>2496242</v>
      </c>
      <c r="B64">
        <v>1</v>
      </c>
      <c r="C64" t="s">
        <v>81</v>
      </c>
      <c r="D64" t="s">
        <v>127</v>
      </c>
      <c r="E64" t="s">
        <v>162</v>
      </c>
      <c r="F64" t="s">
        <v>352</v>
      </c>
      <c r="G64" t="s">
        <v>210</v>
      </c>
      <c r="H64" t="s">
        <v>135</v>
      </c>
      <c r="I64" t="s">
        <v>136</v>
      </c>
      <c r="J64" t="s">
        <v>137</v>
      </c>
      <c r="K64" t="s">
        <v>144</v>
      </c>
      <c r="L64" t="s">
        <v>353</v>
      </c>
      <c r="M64" t="s">
        <v>354</v>
      </c>
      <c r="N64">
        <v>1.493333333</v>
      </c>
      <c r="O64">
        <v>0</v>
      </c>
      <c r="P64">
        <v>34</v>
      </c>
      <c r="Q64">
        <v>0</v>
      </c>
      <c r="R64">
        <v>10</v>
      </c>
      <c r="S64">
        <v>0</v>
      </c>
      <c r="T64">
        <v>1</v>
      </c>
      <c r="U64">
        <v>0</v>
      </c>
      <c r="V64">
        <v>0</v>
      </c>
      <c r="W64">
        <v>0</v>
      </c>
      <c r="X64">
        <v>9.5765025894482267</v>
      </c>
      <c r="Y64">
        <v>0</v>
      </c>
      <c r="Z64">
        <v>1.3580267528161114</v>
      </c>
      <c r="AA64">
        <v>0</v>
      </c>
      <c r="AB64">
        <v>0.17508141042160497</v>
      </c>
      <c r="AC64">
        <v>0</v>
      </c>
      <c r="AD64">
        <v>0</v>
      </c>
      <c r="AE64">
        <v>11.109610752685942</v>
      </c>
    </row>
    <row r="65" spans="1:31" x14ac:dyDescent="0.3">
      <c r="A65">
        <v>2496248</v>
      </c>
      <c r="B65">
        <v>1</v>
      </c>
      <c r="C65" t="s">
        <v>81</v>
      </c>
      <c r="D65" t="s">
        <v>119</v>
      </c>
      <c r="E65" t="s">
        <v>162</v>
      </c>
      <c r="F65" t="s">
        <v>355</v>
      </c>
      <c r="G65" t="s">
        <v>210</v>
      </c>
      <c r="H65" t="s">
        <v>135</v>
      </c>
      <c r="I65" t="s">
        <v>136</v>
      </c>
      <c r="J65" t="s">
        <v>137</v>
      </c>
      <c r="K65" t="s">
        <v>144</v>
      </c>
      <c r="L65" t="s">
        <v>356</v>
      </c>
      <c r="M65" t="s">
        <v>357</v>
      </c>
      <c r="N65">
        <v>3.7677777770000001</v>
      </c>
      <c r="O65">
        <v>0</v>
      </c>
      <c r="P65">
        <v>62</v>
      </c>
      <c r="Q65">
        <v>0</v>
      </c>
      <c r="R65">
        <v>2</v>
      </c>
      <c r="S65">
        <v>0</v>
      </c>
      <c r="T65">
        <v>2</v>
      </c>
      <c r="U65">
        <v>0</v>
      </c>
      <c r="V65">
        <v>0</v>
      </c>
      <c r="W65">
        <v>0</v>
      </c>
      <c r="X65">
        <v>15.674965515219576</v>
      </c>
      <c r="Y65">
        <v>0</v>
      </c>
      <c r="Z65">
        <v>2.4738376070388974</v>
      </c>
      <c r="AA65">
        <v>0</v>
      </c>
      <c r="AB65">
        <v>5.8245044076289467</v>
      </c>
      <c r="AC65">
        <v>0</v>
      </c>
      <c r="AD65">
        <v>0</v>
      </c>
      <c r="AE65">
        <v>23.973307529887421</v>
      </c>
    </row>
    <row r="66" spans="1:31" x14ac:dyDescent="0.3">
      <c r="A66">
        <v>2496253</v>
      </c>
      <c r="B66">
        <v>1</v>
      </c>
      <c r="C66" t="s">
        <v>81</v>
      </c>
      <c r="D66" t="s">
        <v>122</v>
      </c>
      <c r="E66" t="s">
        <v>166</v>
      </c>
      <c r="F66" t="s">
        <v>358</v>
      </c>
      <c r="G66" t="s">
        <v>149</v>
      </c>
      <c r="H66" t="s">
        <v>150</v>
      </c>
      <c r="I66" t="s">
        <v>136</v>
      </c>
      <c r="J66" t="s">
        <v>137</v>
      </c>
      <c r="K66" t="s">
        <v>144</v>
      </c>
      <c r="L66" t="s">
        <v>359</v>
      </c>
      <c r="M66" t="s">
        <v>360</v>
      </c>
      <c r="N66">
        <v>0.62947111099999997</v>
      </c>
      <c r="O66">
        <v>12</v>
      </c>
      <c r="P66">
        <v>1862</v>
      </c>
      <c r="Q66">
        <v>265</v>
      </c>
      <c r="R66">
        <v>96</v>
      </c>
      <c r="S66">
        <v>68</v>
      </c>
      <c r="T66">
        <v>186</v>
      </c>
      <c r="U66">
        <v>5</v>
      </c>
      <c r="V66">
        <v>1</v>
      </c>
      <c r="W66">
        <v>1.0653831083274889</v>
      </c>
      <c r="X66">
        <v>141.7341120877829</v>
      </c>
      <c r="Y66">
        <v>68.727248243296046</v>
      </c>
      <c r="Z66">
        <v>11.048634792293139</v>
      </c>
      <c r="AA66">
        <v>286.57740573532277</v>
      </c>
      <c r="AB66">
        <v>62.863489714655366</v>
      </c>
      <c r="AC66">
        <v>23.135980771034536</v>
      </c>
      <c r="AD66">
        <v>0.15515570686352848</v>
      </c>
      <c r="AE66">
        <v>595.30741015957574</v>
      </c>
    </row>
    <row r="67" spans="1:31" x14ac:dyDescent="0.3">
      <c r="A67">
        <v>2496254</v>
      </c>
      <c r="B67">
        <v>1</v>
      </c>
      <c r="C67" t="s">
        <v>81</v>
      </c>
      <c r="D67" t="s">
        <v>122</v>
      </c>
      <c r="E67" t="s">
        <v>166</v>
      </c>
      <c r="F67" t="s">
        <v>361</v>
      </c>
      <c r="G67" t="s">
        <v>149</v>
      </c>
      <c r="H67" t="s">
        <v>150</v>
      </c>
      <c r="I67" t="s">
        <v>136</v>
      </c>
      <c r="J67" t="s">
        <v>137</v>
      </c>
      <c r="K67" t="s">
        <v>144</v>
      </c>
      <c r="L67" t="s">
        <v>362</v>
      </c>
      <c r="M67" t="s">
        <v>363</v>
      </c>
      <c r="N67">
        <v>0.63385833300000005</v>
      </c>
      <c r="O67">
        <v>12</v>
      </c>
      <c r="P67">
        <v>1728</v>
      </c>
      <c r="Q67">
        <v>265</v>
      </c>
      <c r="R67">
        <v>96</v>
      </c>
      <c r="S67">
        <v>54</v>
      </c>
      <c r="T67">
        <v>171</v>
      </c>
      <c r="U67">
        <v>4</v>
      </c>
      <c r="V67">
        <v>1</v>
      </c>
      <c r="W67">
        <v>1.0738290468952651</v>
      </c>
      <c r="X67">
        <v>136.41610248829554</v>
      </c>
      <c r="Y67">
        <v>69.179190456947836</v>
      </c>
      <c r="Z67">
        <v>11.133086622655068</v>
      </c>
      <c r="AA67">
        <v>285.03059905995008</v>
      </c>
      <c r="AB67">
        <v>57.160984009669242</v>
      </c>
      <c r="AC67">
        <v>23.17539784381243</v>
      </c>
      <c r="AD67">
        <v>0.15551932134835139</v>
      </c>
      <c r="AE67">
        <v>583.32470884957388</v>
      </c>
    </row>
    <row r="68" spans="1:31" x14ac:dyDescent="0.3">
      <c r="A68">
        <v>2496255</v>
      </c>
      <c r="B68">
        <v>1</v>
      </c>
      <c r="C68" t="s">
        <v>81</v>
      </c>
      <c r="D68" t="s">
        <v>122</v>
      </c>
      <c r="E68" t="s">
        <v>166</v>
      </c>
      <c r="F68" t="s">
        <v>364</v>
      </c>
      <c r="G68" t="s">
        <v>149</v>
      </c>
      <c r="H68" t="s">
        <v>150</v>
      </c>
      <c r="I68" t="s">
        <v>136</v>
      </c>
      <c r="J68" t="s">
        <v>137</v>
      </c>
      <c r="K68" t="s">
        <v>144</v>
      </c>
      <c r="L68" t="s">
        <v>365</v>
      </c>
      <c r="M68" t="s">
        <v>366</v>
      </c>
      <c r="N68">
        <v>0.66833333299999997</v>
      </c>
      <c r="O68">
        <v>2</v>
      </c>
      <c r="P68">
        <v>684</v>
      </c>
      <c r="Q68">
        <v>195</v>
      </c>
      <c r="R68">
        <v>55</v>
      </c>
      <c r="S68">
        <v>25</v>
      </c>
      <c r="T68">
        <v>93</v>
      </c>
      <c r="U68">
        <v>0</v>
      </c>
      <c r="V68">
        <v>0</v>
      </c>
      <c r="W68">
        <v>0.32058325594000003</v>
      </c>
      <c r="X68">
        <v>61.176917105076257</v>
      </c>
      <c r="Y68">
        <v>32.778581923735629</v>
      </c>
      <c r="Z68">
        <v>6.3352514620247433</v>
      </c>
      <c r="AA68">
        <v>197.38547657188042</v>
      </c>
      <c r="AB68">
        <v>22.962296628153005</v>
      </c>
      <c r="AC68">
        <v>0</v>
      </c>
      <c r="AD68">
        <v>0</v>
      </c>
      <c r="AE68">
        <v>320.95910694681004</v>
      </c>
    </row>
    <row r="69" spans="1:31" x14ac:dyDescent="0.3">
      <c r="A69">
        <v>2496259</v>
      </c>
      <c r="B69">
        <v>1</v>
      </c>
      <c r="C69" t="s">
        <v>81</v>
      </c>
      <c r="D69" t="s">
        <v>128</v>
      </c>
      <c r="E69" t="s">
        <v>162</v>
      </c>
      <c r="F69" t="s">
        <v>367</v>
      </c>
      <c r="G69" t="s">
        <v>181</v>
      </c>
      <c r="H69" t="s">
        <v>135</v>
      </c>
      <c r="I69" t="s">
        <v>136</v>
      </c>
      <c r="J69" t="s">
        <v>137</v>
      </c>
      <c r="K69" t="s">
        <v>144</v>
      </c>
      <c r="L69" t="s">
        <v>368</v>
      </c>
      <c r="M69" t="s">
        <v>369</v>
      </c>
      <c r="N69">
        <v>1.004444444</v>
      </c>
      <c r="O69">
        <v>0</v>
      </c>
      <c r="P69">
        <v>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4.341599313718981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4.341599313718981</v>
      </c>
    </row>
    <row r="70" spans="1:31" x14ac:dyDescent="0.3">
      <c r="A70">
        <v>2496261</v>
      </c>
      <c r="B70">
        <v>1</v>
      </c>
      <c r="C70" t="s">
        <v>80</v>
      </c>
      <c r="D70" t="s">
        <v>83</v>
      </c>
      <c r="E70" t="s">
        <v>132</v>
      </c>
      <c r="F70" t="s">
        <v>370</v>
      </c>
      <c r="G70" t="s">
        <v>159</v>
      </c>
      <c r="H70" t="s">
        <v>135</v>
      </c>
      <c r="I70" t="s">
        <v>136</v>
      </c>
      <c r="J70" t="s">
        <v>3</v>
      </c>
      <c r="K70" t="s">
        <v>144</v>
      </c>
      <c r="L70" t="s">
        <v>371</v>
      </c>
      <c r="M70" t="s">
        <v>372</v>
      </c>
      <c r="N70">
        <v>0.72888888799999996</v>
      </c>
      <c r="O70">
        <v>0</v>
      </c>
      <c r="P70">
        <v>518</v>
      </c>
      <c r="Q70">
        <v>0</v>
      </c>
      <c r="R70">
        <v>0</v>
      </c>
      <c r="S70">
        <v>0</v>
      </c>
      <c r="T70">
        <v>74</v>
      </c>
      <c r="U70">
        <v>0</v>
      </c>
      <c r="V70">
        <v>0</v>
      </c>
      <c r="W70">
        <v>0</v>
      </c>
      <c r="X70">
        <v>87.938297140885652</v>
      </c>
      <c r="Y70">
        <v>0</v>
      </c>
      <c r="Z70">
        <v>0</v>
      </c>
      <c r="AA70">
        <v>0</v>
      </c>
      <c r="AB70">
        <v>65.745935404592288</v>
      </c>
      <c r="AC70">
        <v>0</v>
      </c>
      <c r="AD70">
        <v>0</v>
      </c>
      <c r="AE70">
        <v>153.68423254547793</v>
      </c>
    </row>
    <row r="71" spans="1:31" x14ac:dyDescent="0.3">
      <c r="A71">
        <v>2496262</v>
      </c>
      <c r="B71">
        <v>1</v>
      </c>
      <c r="C71" t="s">
        <v>80</v>
      </c>
      <c r="D71" t="s">
        <v>107</v>
      </c>
      <c r="E71" t="s">
        <v>153</v>
      </c>
      <c r="F71" t="s">
        <v>373</v>
      </c>
      <c r="G71" t="s">
        <v>230</v>
      </c>
      <c r="H71" t="s">
        <v>135</v>
      </c>
      <c r="I71" t="s">
        <v>136</v>
      </c>
      <c r="J71" t="s">
        <v>137</v>
      </c>
      <c r="K71" t="s">
        <v>144</v>
      </c>
      <c r="L71" t="s">
        <v>374</v>
      </c>
      <c r="M71" t="s">
        <v>375</v>
      </c>
      <c r="N71">
        <v>1.484722222</v>
      </c>
      <c r="O71">
        <v>0</v>
      </c>
      <c r="P71">
        <v>8</v>
      </c>
      <c r="Q71">
        <v>0</v>
      </c>
      <c r="R71">
        <v>0</v>
      </c>
      <c r="S71">
        <v>0</v>
      </c>
      <c r="T71">
        <v>1</v>
      </c>
      <c r="U71">
        <v>0</v>
      </c>
      <c r="V71">
        <v>0</v>
      </c>
      <c r="W71">
        <v>0</v>
      </c>
      <c r="X71">
        <v>3.0161668190222217</v>
      </c>
      <c r="Y71">
        <v>0</v>
      </c>
      <c r="Z71">
        <v>0</v>
      </c>
      <c r="AA71">
        <v>0</v>
      </c>
      <c r="AB71">
        <v>2.2820637289999999</v>
      </c>
      <c r="AC71">
        <v>0</v>
      </c>
      <c r="AD71">
        <v>0</v>
      </c>
      <c r="AE71">
        <v>5.2982305480222216</v>
      </c>
    </row>
    <row r="72" spans="1:31" x14ac:dyDescent="0.3">
      <c r="A72">
        <v>2496160</v>
      </c>
      <c r="B72">
        <v>2</v>
      </c>
      <c r="C72" t="s">
        <v>80</v>
      </c>
      <c r="D72" t="s">
        <v>83</v>
      </c>
      <c r="E72" t="s">
        <v>132</v>
      </c>
      <c r="F72" t="s">
        <v>376</v>
      </c>
      <c r="G72" t="s">
        <v>280</v>
      </c>
      <c r="H72" t="s">
        <v>135</v>
      </c>
      <c r="I72" t="s">
        <v>136</v>
      </c>
      <c r="J72" t="s">
        <v>137</v>
      </c>
      <c r="K72" t="s">
        <v>144</v>
      </c>
      <c r="L72" t="s">
        <v>282</v>
      </c>
      <c r="M72" t="s">
        <v>377</v>
      </c>
      <c r="N72">
        <v>0.53944444400000002</v>
      </c>
      <c r="O72">
        <v>0</v>
      </c>
      <c r="P72">
        <v>713</v>
      </c>
      <c r="Q72">
        <v>0</v>
      </c>
      <c r="R72">
        <v>0</v>
      </c>
      <c r="S72">
        <v>0</v>
      </c>
      <c r="T72">
        <v>87</v>
      </c>
      <c r="U72">
        <v>0</v>
      </c>
      <c r="V72">
        <v>1</v>
      </c>
      <c r="W72">
        <v>0</v>
      </c>
      <c r="X72">
        <v>99.034678784839556</v>
      </c>
      <c r="Y72">
        <v>0</v>
      </c>
      <c r="Z72">
        <v>0</v>
      </c>
      <c r="AA72">
        <v>0</v>
      </c>
      <c r="AB72">
        <v>56.962441360764238</v>
      </c>
      <c r="AC72">
        <v>0</v>
      </c>
      <c r="AD72">
        <v>17.385609207856277</v>
      </c>
      <c r="AE72">
        <v>173.38272935346006</v>
      </c>
    </row>
    <row r="73" spans="1:31" x14ac:dyDescent="0.3">
      <c r="A73">
        <v>2490039</v>
      </c>
      <c r="B73">
        <v>1</v>
      </c>
      <c r="C73" t="s">
        <v>80</v>
      </c>
      <c r="D73" t="s">
        <v>97</v>
      </c>
      <c r="E73" t="s">
        <v>166</v>
      </c>
      <c r="F73" t="s">
        <v>378</v>
      </c>
      <c r="G73" t="s">
        <v>149</v>
      </c>
      <c r="H73" t="s">
        <v>150</v>
      </c>
      <c r="I73" t="s">
        <v>136</v>
      </c>
      <c r="J73" t="s">
        <v>137</v>
      </c>
      <c r="K73" t="s">
        <v>144</v>
      </c>
      <c r="L73" t="s">
        <v>379</v>
      </c>
      <c r="M73" t="s">
        <v>380</v>
      </c>
      <c r="N73">
        <v>9.5555555E-2</v>
      </c>
      <c r="O73">
        <v>9</v>
      </c>
      <c r="P73">
        <v>7797</v>
      </c>
      <c r="Q73">
        <v>1</v>
      </c>
      <c r="R73">
        <v>131</v>
      </c>
      <c r="S73">
        <v>22</v>
      </c>
      <c r="T73">
        <v>1013</v>
      </c>
      <c r="U73">
        <v>1</v>
      </c>
      <c r="V73">
        <v>6</v>
      </c>
      <c r="W73">
        <v>2.6393818595413867</v>
      </c>
      <c r="X73">
        <v>154.2875195307796</v>
      </c>
      <c r="Y73">
        <v>1.9669973499166667E-2</v>
      </c>
      <c r="Z73">
        <v>2.0282063871152896</v>
      </c>
      <c r="AA73">
        <v>12.543752536840174</v>
      </c>
      <c r="AB73">
        <v>48.674488555721418</v>
      </c>
      <c r="AC73">
        <v>4.5694346157522423</v>
      </c>
      <c r="AD73">
        <v>9.1760001797931104E-2</v>
      </c>
      <c r="AE73">
        <v>224.85421346104718</v>
      </c>
    </row>
    <row r="74" spans="1:31" x14ac:dyDescent="0.3">
      <c r="A74">
        <v>2490348</v>
      </c>
      <c r="B74">
        <v>1</v>
      </c>
      <c r="C74" t="s">
        <v>80</v>
      </c>
      <c r="D74" t="s">
        <v>105</v>
      </c>
      <c r="E74" t="s">
        <v>184</v>
      </c>
      <c r="F74" t="s">
        <v>381</v>
      </c>
      <c r="G74" t="s">
        <v>382</v>
      </c>
      <c r="H74" t="s">
        <v>150</v>
      </c>
      <c r="I74" t="s">
        <v>136</v>
      </c>
      <c r="J74" t="s">
        <v>137</v>
      </c>
      <c r="K74" t="s">
        <v>144</v>
      </c>
      <c r="L74" t="s">
        <v>383</v>
      </c>
      <c r="M74" t="s">
        <v>384</v>
      </c>
      <c r="N74">
        <v>5.5852777769999999</v>
      </c>
      <c r="O74">
        <v>0</v>
      </c>
      <c r="P74">
        <v>0</v>
      </c>
      <c r="Q74">
        <v>0</v>
      </c>
      <c r="R74">
        <v>0</v>
      </c>
      <c r="S74">
        <v>1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242.3932811709021</v>
      </c>
      <c r="AB74">
        <v>0</v>
      </c>
      <c r="AC74">
        <v>0</v>
      </c>
      <c r="AD74">
        <v>0</v>
      </c>
      <c r="AE74">
        <v>242.3932811709021</v>
      </c>
    </row>
    <row r="75" spans="1:31" x14ac:dyDescent="0.3">
      <c r="A75">
        <v>2490016</v>
      </c>
      <c r="B75">
        <v>1</v>
      </c>
      <c r="C75" t="s">
        <v>80</v>
      </c>
      <c r="D75" t="s">
        <v>94</v>
      </c>
      <c r="E75" t="s">
        <v>132</v>
      </c>
      <c r="F75" t="s">
        <v>385</v>
      </c>
      <c r="G75" t="s">
        <v>296</v>
      </c>
      <c r="H75" t="s">
        <v>135</v>
      </c>
      <c r="I75" t="s">
        <v>136</v>
      </c>
      <c r="J75" t="s">
        <v>137</v>
      </c>
      <c r="K75" t="s">
        <v>144</v>
      </c>
      <c r="L75" t="s">
        <v>386</v>
      </c>
      <c r="M75" t="s">
        <v>387</v>
      </c>
      <c r="N75">
        <v>0.71416666600000001</v>
      </c>
      <c r="O75">
        <v>0</v>
      </c>
      <c r="P75">
        <v>12</v>
      </c>
      <c r="Q75">
        <v>0</v>
      </c>
      <c r="R75">
        <v>4</v>
      </c>
      <c r="S75">
        <v>0</v>
      </c>
      <c r="T75">
        <v>1</v>
      </c>
      <c r="U75">
        <v>0</v>
      </c>
      <c r="V75">
        <v>0</v>
      </c>
      <c r="W75">
        <v>0</v>
      </c>
      <c r="X75">
        <v>0.72417362667886409</v>
      </c>
      <c r="Y75">
        <v>0</v>
      </c>
      <c r="Z75">
        <v>0.66233676358683247</v>
      </c>
      <c r="AA75">
        <v>0</v>
      </c>
      <c r="AB75">
        <v>0.61662187047999995</v>
      </c>
      <c r="AC75">
        <v>0</v>
      </c>
      <c r="AD75">
        <v>0</v>
      </c>
      <c r="AE75">
        <v>2.0031322607456965</v>
      </c>
    </row>
    <row r="76" spans="1:31" x14ac:dyDescent="0.3">
      <c r="A76">
        <v>2490302</v>
      </c>
      <c r="B76">
        <v>1</v>
      </c>
      <c r="C76" t="s">
        <v>80</v>
      </c>
      <c r="D76" t="s">
        <v>105</v>
      </c>
      <c r="E76" t="s">
        <v>153</v>
      </c>
      <c r="F76" t="s">
        <v>388</v>
      </c>
      <c r="G76" t="s">
        <v>155</v>
      </c>
      <c r="H76" t="s">
        <v>135</v>
      </c>
      <c r="I76" t="s">
        <v>136</v>
      </c>
      <c r="J76" t="s">
        <v>137</v>
      </c>
      <c r="K76" t="s">
        <v>144</v>
      </c>
      <c r="L76" t="s">
        <v>389</v>
      </c>
      <c r="M76" t="s">
        <v>390</v>
      </c>
      <c r="N76">
        <v>1.519722222</v>
      </c>
      <c r="O76">
        <v>0</v>
      </c>
      <c r="P76">
        <v>1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0.10452383922211637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0.10452383922211637</v>
      </c>
    </row>
    <row r="77" spans="1:31" x14ac:dyDescent="0.3">
      <c r="A77">
        <v>2490179</v>
      </c>
      <c r="B77">
        <v>1</v>
      </c>
      <c r="C77" t="s">
        <v>80</v>
      </c>
      <c r="D77" t="s">
        <v>110</v>
      </c>
      <c r="E77" t="s">
        <v>132</v>
      </c>
      <c r="F77" t="s">
        <v>391</v>
      </c>
      <c r="G77" t="s">
        <v>392</v>
      </c>
      <c r="H77" t="s">
        <v>135</v>
      </c>
      <c r="I77" t="s">
        <v>136</v>
      </c>
      <c r="J77" t="s">
        <v>137</v>
      </c>
      <c r="K77" t="s">
        <v>144</v>
      </c>
      <c r="L77" t="s">
        <v>393</v>
      </c>
      <c r="M77" t="s">
        <v>394</v>
      </c>
      <c r="N77">
        <v>0.90666666600000001</v>
      </c>
      <c r="O77">
        <v>0</v>
      </c>
      <c r="P77">
        <v>289</v>
      </c>
      <c r="Q77">
        <v>0</v>
      </c>
      <c r="R77">
        <v>0</v>
      </c>
      <c r="S77">
        <v>0</v>
      </c>
      <c r="T77">
        <v>28</v>
      </c>
      <c r="U77">
        <v>0</v>
      </c>
      <c r="V77">
        <v>0</v>
      </c>
      <c r="W77">
        <v>0</v>
      </c>
      <c r="X77">
        <v>85.771298113090566</v>
      </c>
      <c r="Y77">
        <v>0</v>
      </c>
      <c r="Z77">
        <v>0</v>
      </c>
      <c r="AA77">
        <v>0</v>
      </c>
      <c r="AB77">
        <v>13.543191052956754</v>
      </c>
      <c r="AC77">
        <v>0</v>
      </c>
      <c r="AD77">
        <v>0</v>
      </c>
      <c r="AE77">
        <v>99.314489166047323</v>
      </c>
    </row>
    <row r="78" spans="1:31" x14ac:dyDescent="0.3">
      <c r="A78">
        <v>2490033</v>
      </c>
      <c r="B78">
        <v>1</v>
      </c>
      <c r="C78" t="s">
        <v>80</v>
      </c>
      <c r="D78" t="s">
        <v>107</v>
      </c>
      <c r="E78" t="s">
        <v>132</v>
      </c>
      <c r="F78" t="s">
        <v>395</v>
      </c>
      <c r="G78" t="s">
        <v>296</v>
      </c>
      <c r="H78" t="s">
        <v>135</v>
      </c>
      <c r="I78" t="s">
        <v>136</v>
      </c>
      <c r="J78" t="s">
        <v>137</v>
      </c>
      <c r="K78" t="s">
        <v>144</v>
      </c>
      <c r="L78" t="s">
        <v>396</v>
      </c>
      <c r="M78" t="s">
        <v>397</v>
      </c>
      <c r="N78">
        <v>4.0452777769999999</v>
      </c>
      <c r="O78">
        <v>0</v>
      </c>
      <c r="P78">
        <v>125</v>
      </c>
      <c r="Q78">
        <v>0</v>
      </c>
      <c r="R78">
        <v>0</v>
      </c>
      <c r="S78">
        <v>0</v>
      </c>
      <c r="T78">
        <v>2</v>
      </c>
      <c r="U78">
        <v>0</v>
      </c>
      <c r="V78">
        <v>0</v>
      </c>
      <c r="W78">
        <v>0</v>
      </c>
      <c r="X78">
        <v>33.758617985638111</v>
      </c>
      <c r="Y78">
        <v>0</v>
      </c>
      <c r="Z78">
        <v>0</v>
      </c>
      <c r="AA78">
        <v>0</v>
      </c>
      <c r="AB78">
        <v>5.5021950164334745</v>
      </c>
      <c r="AC78">
        <v>0</v>
      </c>
      <c r="AD78">
        <v>0</v>
      </c>
      <c r="AE78">
        <v>39.260813002071586</v>
      </c>
    </row>
    <row r="79" spans="1:31" x14ac:dyDescent="0.3">
      <c r="A79">
        <v>2490139</v>
      </c>
      <c r="B79">
        <v>1</v>
      </c>
      <c r="C79" t="s">
        <v>81</v>
      </c>
      <c r="D79" t="s">
        <v>128</v>
      </c>
      <c r="E79" t="s">
        <v>166</v>
      </c>
      <c r="F79" t="s">
        <v>398</v>
      </c>
      <c r="G79" t="s">
        <v>134</v>
      </c>
      <c r="H79" t="s">
        <v>150</v>
      </c>
      <c r="I79" t="s">
        <v>136</v>
      </c>
      <c r="J79" t="s">
        <v>137</v>
      </c>
      <c r="K79" t="s">
        <v>138</v>
      </c>
      <c r="L79" t="s">
        <v>399</v>
      </c>
      <c r="M79" t="s">
        <v>400</v>
      </c>
      <c r="N79">
        <v>1.7725</v>
      </c>
      <c r="O79">
        <v>4</v>
      </c>
      <c r="P79">
        <v>4499</v>
      </c>
      <c r="Q79">
        <v>16</v>
      </c>
      <c r="R79">
        <v>11</v>
      </c>
      <c r="S79">
        <v>10</v>
      </c>
      <c r="T79">
        <v>331</v>
      </c>
      <c r="U79">
        <v>0</v>
      </c>
      <c r="V79">
        <v>2</v>
      </c>
      <c r="W79">
        <v>55.094854828828524</v>
      </c>
      <c r="X79">
        <v>1712.5265486110197</v>
      </c>
      <c r="Y79">
        <v>6.2215661219452949</v>
      </c>
      <c r="Z79">
        <v>4.5808595004922008</v>
      </c>
      <c r="AA79">
        <v>287.87894692151229</v>
      </c>
      <c r="AB79">
        <v>921.83807007816495</v>
      </c>
      <c r="AC79">
        <v>0</v>
      </c>
      <c r="AD79">
        <v>91.666184436306494</v>
      </c>
      <c r="AE79">
        <v>3079.8070304982693</v>
      </c>
    </row>
    <row r="80" spans="1:31" x14ac:dyDescent="0.3">
      <c r="A80">
        <v>2490580</v>
      </c>
      <c r="B80">
        <v>1</v>
      </c>
      <c r="C80" t="s">
        <v>80</v>
      </c>
      <c r="D80" t="s">
        <v>97</v>
      </c>
      <c r="E80" t="s">
        <v>153</v>
      </c>
      <c r="F80" t="s">
        <v>401</v>
      </c>
      <c r="G80" t="s">
        <v>230</v>
      </c>
      <c r="H80" t="s">
        <v>135</v>
      </c>
      <c r="I80" t="s">
        <v>136</v>
      </c>
      <c r="J80" t="s">
        <v>137</v>
      </c>
      <c r="K80" t="s">
        <v>144</v>
      </c>
      <c r="L80" t="s">
        <v>402</v>
      </c>
      <c r="M80" t="s">
        <v>403</v>
      </c>
      <c r="N80">
        <v>4.4541666659999999</v>
      </c>
      <c r="O80">
        <v>0</v>
      </c>
      <c r="P80">
        <v>2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8.4524531375878311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8.4524531375878311</v>
      </c>
    </row>
    <row r="81" spans="1:31" x14ac:dyDescent="0.3">
      <c r="A81">
        <v>2490640</v>
      </c>
      <c r="B81">
        <v>1</v>
      </c>
      <c r="C81" t="s">
        <v>80</v>
      </c>
      <c r="D81" t="s">
        <v>110</v>
      </c>
      <c r="E81" t="s">
        <v>153</v>
      </c>
      <c r="F81" t="s">
        <v>404</v>
      </c>
      <c r="G81" t="s">
        <v>230</v>
      </c>
      <c r="H81" t="s">
        <v>135</v>
      </c>
      <c r="I81" t="s">
        <v>136</v>
      </c>
      <c r="J81" t="s">
        <v>137</v>
      </c>
      <c r="K81" t="s">
        <v>144</v>
      </c>
      <c r="L81" t="s">
        <v>405</v>
      </c>
      <c r="M81" t="s">
        <v>406</v>
      </c>
      <c r="N81">
        <v>3.187777777</v>
      </c>
      <c r="O81">
        <v>0</v>
      </c>
      <c r="P81">
        <v>0</v>
      </c>
      <c r="Q81">
        <v>0</v>
      </c>
      <c r="R81">
        <v>0</v>
      </c>
      <c r="S81">
        <v>0</v>
      </c>
      <c r="T81">
        <v>1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3.0020379212174997</v>
      </c>
      <c r="AC81">
        <v>0</v>
      </c>
      <c r="AD81">
        <v>0</v>
      </c>
      <c r="AE81">
        <v>3.0020379212174997</v>
      </c>
    </row>
    <row r="82" spans="1:31" x14ac:dyDescent="0.3">
      <c r="A82">
        <v>2490478</v>
      </c>
      <c r="B82">
        <v>2</v>
      </c>
      <c r="C82" t="s">
        <v>80</v>
      </c>
      <c r="D82" t="s">
        <v>97</v>
      </c>
      <c r="E82" t="s">
        <v>162</v>
      </c>
      <c r="F82" t="s">
        <v>407</v>
      </c>
      <c r="G82" t="s">
        <v>181</v>
      </c>
      <c r="H82" t="s">
        <v>135</v>
      </c>
      <c r="I82" t="s">
        <v>136</v>
      </c>
      <c r="J82" t="s">
        <v>137</v>
      </c>
      <c r="K82" t="s">
        <v>144</v>
      </c>
      <c r="L82" t="s">
        <v>408</v>
      </c>
      <c r="M82" t="s">
        <v>409</v>
      </c>
      <c r="N82">
        <v>0.84083333299999996</v>
      </c>
      <c r="O82">
        <v>0</v>
      </c>
      <c r="P82">
        <v>73</v>
      </c>
      <c r="Q82">
        <v>0</v>
      </c>
      <c r="R82">
        <v>2</v>
      </c>
      <c r="S82">
        <v>0</v>
      </c>
      <c r="T82">
        <v>6</v>
      </c>
      <c r="U82">
        <v>0</v>
      </c>
      <c r="V82">
        <v>0</v>
      </c>
      <c r="W82">
        <v>0</v>
      </c>
      <c r="X82">
        <v>18.86358569910249</v>
      </c>
      <c r="Y82">
        <v>0</v>
      </c>
      <c r="Z82">
        <v>0.14599952531484722</v>
      </c>
      <c r="AA82">
        <v>0</v>
      </c>
      <c r="AB82">
        <v>1.5231922126365967</v>
      </c>
      <c r="AC82">
        <v>0</v>
      </c>
      <c r="AD82">
        <v>0</v>
      </c>
      <c r="AE82">
        <v>20.532777437053934</v>
      </c>
    </row>
    <row r="83" spans="1:31" x14ac:dyDescent="0.3">
      <c r="A83">
        <v>2490285</v>
      </c>
      <c r="B83">
        <v>1</v>
      </c>
      <c r="C83" t="s">
        <v>80</v>
      </c>
      <c r="D83" t="s">
        <v>104</v>
      </c>
      <c r="E83" t="s">
        <v>162</v>
      </c>
      <c r="F83" t="s">
        <v>410</v>
      </c>
      <c r="G83" t="s">
        <v>210</v>
      </c>
      <c r="H83" t="s">
        <v>135</v>
      </c>
      <c r="I83" t="s">
        <v>136</v>
      </c>
      <c r="J83" t="s">
        <v>137</v>
      </c>
      <c r="K83" t="s">
        <v>144</v>
      </c>
      <c r="L83" t="s">
        <v>411</v>
      </c>
      <c r="M83" t="s">
        <v>412</v>
      </c>
      <c r="N83">
        <v>1.145</v>
      </c>
      <c r="O83">
        <v>0</v>
      </c>
      <c r="P83">
        <v>3</v>
      </c>
      <c r="Q83">
        <v>0</v>
      </c>
      <c r="R83">
        <v>11</v>
      </c>
      <c r="S83">
        <v>0</v>
      </c>
      <c r="T83">
        <v>3</v>
      </c>
      <c r="U83">
        <v>0</v>
      </c>
      <c r="V83">
        <v>0</v>
      </c>
      <c r="W83">
        <v>0</v>
      </c>
      <c r="X83">
        <v>0.14069162982581895</v>
      </c>
      <c r="Y83">
        <v>0</v>
      </c>
      <c r="Z83">
        <v>0.49473580070873446</v>
      </c>
      <c r="AA83">
        <v>0</v>
      </c>
      <c r="AB83">
        <v>9.3509540038109545E-2</v>
      </c>
      <c r="AC83">
        <v>0</v>
      </c>
      <c r="AD83">
        <v>0</v>
      </c>
      <c r="AE83">
        <v>0.72893697057266293</v>
      </c>
    </row>
    <row r="84" spans="1:31" x14ac:dyDescent="0.3">
      <c r="A84">
        <v>2490242</v>
      </c>
      <c r="B84">
        <v>1</v>
      </c>
      <c r="C84" t="s">
        <v>80</v>
      </c>
      <c r="D84" t="s">
        <v>94</v>
      </c>
      <c r="E84" t="s">
        <v>153</v>
      </c>
      <c r="F84" t="s">
        <v>413</v>
      </c>
      <c r="G84" t="s">
        <v>244</v>
      </c>
      <c r="H84" t="s">
        <v>135</v>
      </c>
      <c r="I84" t="s">
        <v>136</v>
      </c>
      <c r="J84" t="s">
        <v>137</v>
      </c>
      <c r="K84" t="s">
        <v>144</v>
      </c>
      <c r="L84" t="s">
        <v>414</v>
      </c>
      <c r="M84" t="s">
        <v>415</v>
      </c>
      <c r="N84">
        <v>0.61805555499999998</v>
      </c>
      <c r="O84">
        <v>0</v>
      </c>
      <c r="P84">
        <v>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0.1921952460913067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0.1921952460913067</v>
      </c>
    </row>
    <row r="85" spans="1:31" x14ac:dyDescent="0.3">
      <c r="A85">
        <v>2490388</v>
      </c>
      <c r="B85">
        <v>1</v>
      </c>
      <c r="C85" t="s">
        <v>80</v>
      </c>
      <c r="D85" t="s">
        <v>96</v>
      </c>
      <c r="E85" t="s">
        <v>153</v>
      </c>
      <c r="F85" t="s">
        <v>416</v>
      </c>
      <c r="G85" t="s">
        <v>244</v>
      </c>
      <c r="H85" t="s">
        <v>135</v>
      </c>
      <c r="I85" t="s">
        <v>136</v>
      </c>
      <c r="J85" t="s">
        <v>137</v>
      </c>
      <c r="K85" t="s">
        <v>144</v>
      </c>
      <c r="L85" t="s">
        <v>417</v>
      </c>
      <c r="M85" t="s">
        <v>418</v>
      </c>
      <c r="N85">
        <v>1.8797222220000001</v>
      </c>
      <c r="O85">
        <v>0</v>
      </c>
      <c r="P85">
        <v>0</v>
      </c>
      <c r="Q85">
        <v>0</v>
      </c>
      <c r="R85">
        <v>0</v>
      </c>
      <c r="S85">
        <v>0</v>
      </c>
      <c r="T85">
        <v>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1.2384989244960964</v>
      </c>
      <c r="AC85">
        <v>0</v>
      </c>
      <c r="AD85">
        <v>0</v>
      </c>
      <c r="AE85">
        <v>1.2384989244960964</v>
      </c>
    </row>
    <row r="86" spans="1:31" x14ac:dyDescent="0.3">
      <c r="A86">
        <v>2490454</v>
      </c>
      <c r="B86">
        <v>1</v>
      </c>
      <c r="C86" t="s">
        <v>81</v>
      </c>
      <c r="D86" t="s">
        <v>112</v>
      </c>
      <c r="E86" t="s">
        <v>153</v>
      </c>
      <c r="F86" t="s">
        <v>419</v>
      </c>
      <c r="G86" t="s">
        <v>244</v>
      </c>
      <c r="H86" t="s">
        <v>135</v>
      </c>
      <c r="I86" t="s">
        <v>136</v>
      </c>
      <c r="J86" t="s">
        <v>137</v>
      </c>
      <c r="K86" t="s">
        <v>144</v>
      </c>
      <c r="L86" t="s">
        <v>420</v>
      </c>
      <c r="M86" t="s">
        <v>421</v>
      </c>
      <c r="N86">
        <v>3.8033333329999999</v>
      </c>
      <c r="O86">
        <v>0</v>
      </c>
      <c r="P86">
        <v>10</v>
      </c>
      <c r="Q86">
        <v>0</v>
      </c>
      <c r="R86">
        <v>0</v>
      </c>
      <c r="S86">
        <v>0</v>
      </c>
      <c r="T86">
        <v>2</v>
      </c>
      <c r="U86">
        <v>0</v>
      </c>
      <c r="V86">
        <v>0</v>
      </c>
      <c r="W86">
        <v>0</v>
      </c>
      <c r="X86">
        <v>8.4880825311979056</v>
      </c>
      <c r="Y86">
        <v>0</v>
      </c>
      <c r="Z86">
        <v>0</v>
      </c>
      <c r="AA86">
        <v>0</v>
      </c>
      <c r="AB86">
        <v>4.2385607479727154</v>
      </c>
      <c r="AC86">
        <v>0</v>
      </c>
      <c r="AD86">
        <v>0</v>
      </c>
      <c r="AE86">
        <v>12.72664327917062</v>
      </c>
    </row>
    <row r="87" spans="1:31" x14ac:dyDescent="0.3">
      <c r="A87">
        <v>2490099</v>
      </c>
      <c r="B87">
        <v>1</v>
      </c>
      <c r="C87" t="s">
        <v>80</v>
      </c>
      <c r="D87" t="s">
        <v>94</v>
      </c>
      <c r="E87" t="s">
        <v>213</v>
      </c>
      <c r="F87" t="s">
        <v>422</v>
      </c>
      <c r="G87" t="s">
        <v>149</v>
      </c>
      <c r="H87" t="s">
        <v>150</v>
      </c>
      <c r="I87" t="s">
        <v>136</v>
      </c>
      <c r="J87" t="s">
        <v>137</v>
      </c>
      <c r="K87" t="s">
        <v>144</v>
      </c>
      <c r="L87" t="s">
        <v>423</v>
      </c>
      <c r="M87" t="s">
        <v>424</v>
      </c>
      <c r="N87">
        <v>2.2813888879999999</v>
      </c>
      <c r="O87">
        <v>7</v>
      </c>
      <c r="P87">
        <v>1803</v>
      </c>
      <c r="Q87">
        <v>53</v>
      </c>
      <c r="R87">
        <v>618</v>
      </c>
      <c r="S87">
        <v>20</v>
      </c>
      <c r="T87">
        <v>357</v>
      </c>
      <c r="U87">
        <v>11</v>
      </c>
      <c r="V87">
        <v>1</v>
      </c>
      <c r="W87">
        <v>2.6168933818732225</v>
      </c>
      <c r="X87">
        <v>559.79025076376581</v>
      </c>
      <c r="Y87">
        <v>62.206078599818085</v>
      </c>
      <c r="Z87">
        <v>471.12300078792168</v>
      </c>
      <c r="AA87">
        <v>366.94415715324993</v>
      </c>
      <c r="AB87">
        <v>518.0060532257404</v>
      </c>
      <c r="AC87">
        <v>1260.3399615469557</v>
      </c>
      <c r="AD87">
        <v>1.9617625103147225E-3</v>
      </c>
      <c r="AE87">
        <v>3241.028357221835</v>
      </c>
    </row>
    <row r="88" spans="1:31" x14ac:dyDescent="0.3">
      <c r="A88">
        <v>2490431</v>
      </c>
      <c r="B88">
        <v>1</v>
      </c>
      <c r="C88" t="s">
        <v>80</v>
      </c>
      <c r="D88" t="s">
        <v>84</v>
      </c>
      <c r="E88" t="s">
        <v>147</v>
      </c>
      <c r="F88" t="s">
        <v>425</v>
      </c>
      <c r="G88" t="s">
        <v>426</v>
      </c>
      <c r="H88" t="s">
        <v>150</v>
      </c>
      <c r="I88" t="s">
        <v>136</v>
      </c>
      <c r="J88" t="s">
        <v>137</v>
      </c>
      <c r="K88" t="s">
        <v>144</v>
      </c>
      <c r="L88" t="s">
        <v>427</v>
      </c>
      <c r="M88" t="s">
        <v>428</v>
      </c>
      <c r="N88">
        <v>2.7744444439999998</v>
      </c>
      <c r="O88">
        <v>0</v>
      </c>
      <c r="P88">
        <v>702</v>
      </c>
      <c r="Q88">
        <v>0</v>
      </c>
      <c r="R88">
        <v>0</v>
      </c>
      <c r="S88">
        <v>0</v>
      </c>
      <c r="T88">
        <v>497</v>
      </c>
      <c r="U88">
        <v>0</v>
      </c>
      <c r="V88">
        <v>2</v>
      </c>
      <c r="W88">
        <v>0</v>
      </c>
      <c r="X88">
        <v>490.23427997372949</v>
      </c>
      <c r="Y88">
        <v>0</v>
      </c>
      <c r="Z88">
        <v>0</v>
      </c>
      <c r="AA88">
        <v>0</v>
      </c>
      <c r="AB88">
        <v>823.83016497886513</v>
      </c>
      <c r="AC88">
        <v>0</v>
      </c>
      <c r="AD88">
        <v>31.80750261173575</v>
      </c>
      <c r="AE88">
        <v>1345.8719475643304</v>
      </c>
    </row>
    <row r="89" spans="1:31" x14ac:dyDescent="0.3">
      <c r="A89">
        <v>2490162</v>
      </c>
      <c r="B89">
        <v>1</v>
      </c>
      <c r="C89" t="s">
        <v>80</v>
      </c>
      <c r="D89" t="s">
        <v>82</v>
      </c>
      <c r="E89" t="s">
        <v>162</v>
      </c>
      <c r="F89" t="s">
        <v>429</v>
      </c>
      <c r="G89" t="s">
        <v>210</v>
      </c>
      <c r="H89" t="s">
        <v>135</v>
      </c>
      <c r="I89" t="s">
        <v>136</v>
      </c>
      <c r="J89" t="s">
        <v>137</v>
      </c>
      <c r="K89" t="s">
        <v>144</v>
      </c>
      <c r="L89" t="s">
        <v>430</v>
      </c>
      <c r="M89" t="s">
        <v>431</v>
      </c>
      <c r="N89">
        <v>1.061388888</v>
      </c>
      <c r="O89">
        <v>0</v>
      </c>
      <c r="P89">
        <v>45</v>
      </c>
      <c r="Q89">
        <v>0</v>
      </c>
      <c r="R89">
        <v>0</v>
      </c>
      <c r="S89">
        <v>0</v>
      </c>
      <c r="T89">
        <v>2</v>
      </c>
      <c r="U89">
        <v>0</v>
      </c>
      <c r="V89">
        <v>0</v>
      </c>
      <c r="W89">
        <v>0</v>
      </c>
      <c r="X89">
        <v>5.3575998621948493</v>
      </c>
      <c r="Y89">
        <v>0</v>
      </c>
      <c r="Z89">
        <v>0</v>
      </c>
      <c r="AA89">
        <v>0</v>
      </c>
      <c r="AB89">
        <v>0.41339762291067528</v>
      </c>
      <c r="AC89">
        <v>0</v>
      </c>
      <c r="AD89">
        <v>0</v>
      </c>
      <c r="AE89">
        <v>5.770997485105525</v>
      </c>
    </row>
    <row r="90" spans="1:31" x14ac:dyDescent="0.3">
      <c r="A90">
        <v>2490119</v>
      </c>
      <c r="B90">
        <v>1</v>
      </c>
      <c r="C90" t="s">
        <v>81</v>
      </c>
      <c r="D90" t="s">
        <v>119</v>
      </c>
      <c r="E90" t="s">
        <v>132</v>
      </c>
      <c r="F90" t="s">
        <v>432</v>
      </c>
      <c r="G90" t="s">
        <v>296</v>
      </c>
      <c r="H90" t="s">
        <v>135</v>
      </c>
      <c r="I90" t="s">
        <v>136</v>
      </c>
      <c r="J90" t="s">
        <v>137</v>
      </c>
      <c r="K90" t="s">
        <v>144</v>
      </c>
      <c r="L90" t="s">
        <v>433</v>
      </c>
      <c r="M90" t="s">
        <v>434</v>
      </c>
      <c r="N90">
        <v>1.623611111</v>
      </c>
      <c r="O90">
        <v>0</v>
      </c>
      <c r="P90">
        <v>26</v>
      </c>
      <c r="Q90">
        <v>0</v>
      </c>
      <c r="R90">
        <v>9</v>
      </c>
      <c r="S90">
        <v>0</v>
      </c>
      <c r="T90">
        <v>3</v>
      </c>
      <c r="U90">
        <v>0</v>
      </c>
      <c r="V90">
        <v>0</v>
      </c>
      <c r="W90">
        <v>0</v>
      </c>
      <c r="X90">
        <v>7.7030172296447672</v>
      </c>
      <c r="Y90">
        <v>0</v>
      </c>
      <c r="Z90">
        <v>5.927393595295122</v>
      </c>
      <c r="AA90">
        <v>0</v>
      </c>
      <c r="AB90">
        <v>2.880430389610277</v>
      </c>
      <c r="AC90">
        <v>0</v>
      </c>
      <c r="AD90">
        <v>0</v>
      </c>
      <c r="AE90">
        <v>16.510841214550169</v>
      </c>
    </row>
    <row r="91" spans="1:31" x14ac:dyDescent="0.3">
      <c r="A91">
        <v>2490262</v>
      </c>
      <c r="B91">
        <v>1</v>
      </c>
      <c r="C91" t="s">
        <v>81</v>
      </c>
      <c r="D91" t="s">
        <v>113</v>
      </c>
      <c r="E91" t="s">
        <v>153</v>
      </c>
      <c r="F91" t="s">
        <v>435</v>
      </c>
      <c r="G91" t="s">
        <v>155</v>
      </c>
      <c r="H91" t="s">
        <v>135</v>
      </c>
      <c r="I91" t="s">
        <v>136</v>
      </c>
      <c r="J91" t="s">
        <v>137</v>
      </c>
      <c r="K91" t="s">
        <v>144</v>
      </c>
      <c r="L91" t="s">
        <v>436</v>
      </c>
      <c r="M91" t="s">
        <v>437</v>
      </c>
      <c r="N91">
        <v>1.6425000000000001</v>
      </c>
      <c r="O91">
        <v>0</v>
      </c>
      <c r="P91">
        <v>1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8.434522943376889E-2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8.434522943376889E-2</v>
      </c>
    </row>
    <row r="92" spans="1:31" x14ac:dyDescent="0.3">
      <c r="A92">
        <v>2490411</v>
      </c>
      <c r="B92">
        <v>1</v>
      </c>
      <c r="C92" t="s">
        <v>80</v>
      </c>
      <c r="D92" t="s">
        <v>104</v>
      </c>
      <c r="E92" t="s">
        <v>166</v>
      </c>
      <c r="F92" t="s">
        <v>438</v>
      </c>
      <c r="G92" t="s">
        <v>149</v>
      </c>
      <c r="H92" t="s">
        <v>150</v>
      </c>
      <c r="I92" t="s">
        <v>136</v>
      </c>
      <c r="J92" t="s">
        <v>137</v>
      </c>
      <c r="K92" t="s">
        <v>144</v>
      </c>
      <c r="L92" t="s">
        <v>439</v>
      </c>
      <c r="M92" t="s">
        <v>440</v>
      </c>
      <c r="N92">
        <v>1.304166666</v>
      </c>
      <c r="O92">
        <v>11</v>
      </c>
      <c r="P92">
        <v>103</v>
      </c>
      <c r="Q92">
        <v>12</v>
      </c>
      <c r="R92">
        <v>19</v>
      </c>
      <c r="S92">
        <v>15</v>
      </c>
      <c r="T92">
        <v>27</v>
      </c>
      <c r="U92">
        <v>1</v>
      </c>
      <c r="V92">
        <v>0</v>
      </c>
      <c r="W92">
        <v>2.5674417970445385</v>
      </c>
      <c r="X92">
        <v>43.090842310432514</v>
      </c>
      <c r="Y92">
        <v>5.2428541925569467</v>
      </c>
      <c r="Z92">
        <v>6.9617902692786506</v>
      </c>
      <c r="AA92">
        <v>36.756432476569849</v>
      </c>
      <c r="AB92">
        <v>18.419133816469408</v>
      </c>
      <c r="AC92">
        <v>24.187111192030841</v>
      </c>
      <c r="AD92">
        <v>0</v>
      </c>
      <c r="AE92">
        <v>137.22560605438275</v>
      </c>
    </row>
    <row r="93" spans="1:31" x14ac:dyDescent="0.3">
      <c r="A93">
        <v>2490397</v>
      </c>
      <c r="B93">
        <v>1</v>
      </c>
      <c r="C93" t="s">
        <v>81</v>
      </c>
      <c r="D93" t="s">
        <v>113</v>
      </c>
      <c r="E93" t="s">
        <v>153</v>
      </c>
      <c r="F93" t="s">
        <v>441</v>
      </c>
      <c r="G93" t="s">
        <v>155</v>
      </c>
      <c r="H93" t="s">
        <v>135</v>
      </c>
      <c r="I93" t="s">
        <v>136</v>
      </c>
      <c r="J93" t="s">
        <v>137</v>
      </c>
      <c r="K93" t="s">
        <v>144</v>
      </c>
      <c r="L93" t="s">
        <v>442</v>
      </c>
      <c r="M93" t="s">
        <v>443</v>
      </c>
      <c r="N93">
        <v>3.7233333329999998</v>
      </c>
      <c r="O93">
        <v>0</v>
      </c>
      <c r="P93">
        <v>1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0.31490466897573449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0.31490466897573449</v>
      </c>
    </row>
    <row r="94" spans="1:31" x14ac:dyDescent="0.3">
      <c r="A94">
        <v>2490274</v>
      </c>
      <c r="B94">
        <v>1</v>
      </c>
      <c r="C94" t="s">
        <v>81</v>
      </c>
      <c r="D94" t="s">
        <v>116</v>
      </c>
      <c r="E94" t="s">
        <v>153</v>
      </c>
      <c r="F94" t="s">
        <v>444</v>
      </c>
      <c r="G94" t="s">
        <v>155</v>
      </c>
      <c r="H94" t="s">
        <v>135</v>
      </c>
      <c r="I94" t="s">
        <v>136</v>
      </c>
      <c r="J94" t="s">
        <v>137</v>
      </c>
      <c r="K94" t="s">
        <v>144</v>
      </c>
      <c r="L94" t="s">
        <v>445</v>
      </c>
      <c r="M94" t="s">
        <v>446</v>
      </c>
      <c r="N94">
        <v>1.563055555</v>
      </c>
      <c r="O94">
        <v>0</v>
      </c>
      <c r="P94">
        <v>1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0.17082980190945268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0.17082980190945268</v>
      </c>
    </row>
    <row r="95" spans="1:31" x14ac:dyDescent="0.3">
      <c r="A95">
        <v>2490082</v>
      </c>
      <c r="B95">
        <v>1</v>
      </c>
      <c r="C95" t="s">
        <v>80</v>
      </c>
      <c r="D95" t="s">
        <v>95</v>
      </c>
      <c r="E95" t="s">
        <v>153</v>
      </c>
      <c r="F95" t="s">
        <v>447</v>
      </c>
      <c r="G95" t="s">
        <v>230</v>
      </c>
      <c r="H95" t="s">
        <v>135</v>
      </c>
      <c r="I95" t="s">
        <v>136</v>
      </c>
      <c r="J95" t="s">
        <v>137</v>
      </c>
      <c r="K95" t="s">
        <v>144</v>
      </c>
      <c r="L95" t="s">
        <v>448</v>
      </c>
      <c r="M95" t="s">
        <v>449</v>
      </c>
      <c r="N95">
        <v>1.9880555550000001</v>
      </c>
      <c r="O95">
        <v>0</v>
      </c>
      <c r="P95">
        <v>9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3.5641441218360157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3.5641441218360157</v>
      </c>
    </row>
    <row r="96" spans="1:31" x14ac:dyDescent="0.3">
      <c r="A96">
        <v>2490105</v>
      </c>
      <c r="B96">
        <v>1</v>
      </c>
      <c r="C96" t="s">
        <v>80</v>
      </c>
      <c r="D96" t="s">
        <v>104</v>
      </c>
      <c r="E96" t="s">
        <v>184</v>
      </c>
      <c r="F96" t="s">
        <v>450</v>
      </c>
      <c r="G96" t="s">
        <v>149</v>
      </c>
      <c r="H96" t="s">
        <v>150</v>
      </c>
      <c r="I96" t="s">
        <v>136</v>
      </c>
      <c r="J96" t="s">
        <v>137</v>
      </c>
      <c r="K96" t="s">
        <v>144</v>
      </c>
      <c r="L96" t="s">
        <v>451</v>
      </c>
      <c r="M96" t="s">
        <v>452</v>
      </c>
      <c r="N96">
        <v>1.3138888879999999</v>
      </c>
      <c r="O96">
        <v>7</v>
      </c>
      <c r="P96">
        <v>72</v>
      </c>
      <c r="Q96">
        <v>52</v>
      </c>
      <c r="R96">
        <v>197</v>
      </c>
      <c r="S96">
        <v>13</v>
      </c>
      <c r="T96">
        <v>38</v>
      </c>
      <c r="U96">
        <v>2</v>
      </c>
      <c r="V96">
        <v>0</v>
      </c>
      <c r="W96">
        <v>3.2245832360378786</v>
      </c>
      <c r="X96">
        <v>13.06222500035582</v>
      </c>
      <c r="Y96">
        <v>10.318550372125099</v>
      </c>
      <c r="Z96">
        <v>51.336107230971201</v>
      </c>
      <c r="AA96">
        <v>23.742472138292779</v>
      </c>
      <c r="AB96">
        <v>15.189771449514522</v>
      </c>
      <c r="AC96">
        <v>9.9043154470410997</v>
      </c>
      <c r="AD96">
        <v>0</v>
      </c>
      <c r="AE96">
        <v>126.77802487433841</v>
      </c>
    </row>
    <row r="97" spans="1:31" x14ac:dyDescent="0.3">
      <c r="A97">
        <v>2490543</v>
      </c>
      <c r="B97">
        <v>1</v>
      </c>
      <c r="C97" t="s">
        <v>81</v>
      </c>
      <c r="D97" t="s">
        <v>123</v>
      </c>
      <c r="E97" t="s">
        <v>147</v>
      </c>
      <c r="F97" t="s">
        <v>453</v>
      </c>
      <c r="G97" t="s">
        <v>276</v>
      </c>
      <c r="H97" t="s">
        <v>150</v>
      </c>
      <c r="I97" t="s">
        <v>136</v>
      </c>
      <c r="J97" t="s">
        <v>137</v>
      </c>
      <c r="K97" t="s">
        <v>144</v>
      </c>
      <c r="L97" t="s">
        <v>454</v>
      </c>
      <c r="M97" t="s">
        <v>455</v>
      </c>
      <c r="N97">
        <v>3.0727777770000002</v>
      </c>
      <c r="O97">
        <v>0</v>
      </c>
      <c r="P97">
        <v>247</v>
      </c>
      <c r="Q97">
        <v>0</v>
      </c>
      <c r="R97">
        <v>1</v>
      </c>
      <c r="S97">
        <v>0</v>
      </c>
      <c r="T97">
        <v>12</v>
      </c>
      <c r="U97">
        <v>0</v>
      </c>
      <c r="V97">
        <v>0</v>
      </c>
      <c r="W97">
        <v>0</v>
      </c>
      <c r="X97">
        <v>209.88633626313012</v>
      </c>
      <c r="Y97">
        <v>0</v>
      </c>
      <c r="Z97">
        <v>6.7720352521527766E-5</v>
      </c>
      <c r="AA97">
        <v>0</v>
      </c>
      <c r="AB97">
        <v>12.730477436235937</v>
      </c>
      <c r="AC97">
        <v>0</v>
      </c>
      <c r="AD97">
        <v>0</v>
      </c>
      <c r="AE97">
        <v>222.61688141971857</v>
      </c>
    </row>
    <row r="98" spans="1:31" x14ac:dyDescent="0.3">
      <c r="A98">
        <v>2490151</v>
      </c>
      <c r="B98">
        <v>1</v>
      </c>
      <c r="C98" t="s">
        <v>80</v>
      </c>
      <c r="D98" t="s">
        <v>96</v>
      </c>
      <c r="E98" t="s">
        <v>162</v>
      </c>
      <c r="F98" t="s">
        <v>456</v>
      </c>
      <c r="G98" t="s">
        <v>210</v>
      </c>
      <c r="H98" t="s">
        <v>135</v>
      </c>
      <c r="I98" t="s">
        <v>136</v>
      </c>
      <c r="J98" t="s">
        <v>137</v>
      </c>
      <c r="K98" t="s">
        <v>144</v>
      </c>
      <c r="L98" t="s">
        <v>457</v>
      </c>
      <c r="M98" t="s">
        <v>458</v>
      </c>
      <c r="N98">
        <v>4.7894444439999999</v>
      </c>
      <c r="O98">
        <v>0</v>
      </c>
      <c r="P98">
        <v>14</v>
      </c>
      <c r="Q98">
        <v>0</v>
      </c>
      <c r="R98">
        <v>0</v>
      </c>
      <c r="S98">
        <v>0</v>
      </c>
      <c r="T98">
        <v>1</v>
      </c>
      <c r="U98">
        <v>0</v>
      </c>
      <c r="V98">
        <v>0</v>
      </c>
      <c r="W98">
        <v>0</v>
      </c>
      <c r="X98">
        <v>33.780331379606437</v>
      </c>
      <c r="Y98">
        <v>0</v>
      </c>
      <c r="Z98">
        <v>0</v>
      </c>
      <c r="AA98">
        <v>0</v>
      </c>
      <c r="AB98">
        <v>3.2001819972435941</v>
      </c>
      <c r="AC98">
        <v>0</v>
      </c>
      <c r="AD98">
        <v>0</v>
      </c>
      <c r="AE98">
        <v>36.980513376850034</v>
      </c>
    </row>
    <row r="99" spans="1:31" x14ac:dyDescent="0.3">
      <c r="A99">
        <v>2490483</v>
      </c>
      <c r="B99">
        <v>1</v>
      </c>
      <c r="C99" t="s">
        <v>81</v>
      </c>
      <c r="D99" t="s">
        <v>119</v>
      </c>
      <c r="E99" t="s">
        <v>132</v>
      </c>
      <c r="F99" t="s">
        <v>459</v>
      </c>
      <c r="G99" t="s">
        <v>296</v>
      </c>
      <c r="H99" t="s">
        <v>135</v>
      </c>
      <c r="I99" t="s">
        <v>136</v>
      </c>
      <c r="J99" t="s">
        <v>137</v>
      </c>
      <c r="K99" t="s">
        <v>144</v>
      </c>
      <c r="L99" t="s">
        <v>460</v>
      </c>
      <c r="M99" t="s">
        <v>461</v>
      </c>
      <c r="N99">
        <v>2.3166666660000002</v>
      </c>
      <c r="O99">
        <v>0</v>
      </c>
      <c r="P99">
        <v>0</v>
      </c>
      <c r="Q99">
        <v>0</v>
      </c>
      <c r="R99">
        <v>4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4.8788158486325006</v>
      </c>
      <c r="AA99">
        <v>0</v>
      </c>
      <c r="AB99">
        <v>0</v>
      </c>
      <c r="AC99">
        <v>0</v>
      </c>
      <c r="AD99">
        <v>0</v>
      </c>
      <c r="AE99">
        <v>4.8788158486325006</v>
      </c>
    </row>
    <row r="100" spans="1:31" x14ac:dyDescent="0.3">
      <c r="A100">
        <v>2490437</v>
      </c>
      <c r="B100">
        <v>1</v>
      </c>
      <c r="C100" t="s">
        <v>81</v>
      </c>
      <c r="D100" t="s">
        <v>128</v>
      </c>
      <c r="E100" t="s">
        <v>132</v>
      </c>
      <c r="F100" t="s">
        <v>462</v>
      </c>
      <c r="G100" t="s">
        <v>296</v>
      </c>
      <c r="H100" t="s">
        <v>135</v>
      </c>
      <c r="I100" t="s">
        <v>136</v>
      </c>
      <c r="J100" t="s">
        <v>137</v>
      </c>
      <c r="K100" t="s">
        <v>144</v>
      </c>
      <c r="L100" t="s">
        <v>463</v>
      </c>
      <c r="M100" t="s">
        <v>464</v>
      </c>
      <c r="N100">
        <v>1.8605555549999999</v>
      </c>
      <c r="O100">
        <v>0</v>
      </c>
      <c r="P100">
        <v>88</v>
      </c>
      <c r="Q100">
        <v>0</v>
      </c>
      <c r="R100">
        <v>0</v>
      </c>
      <c r="S100">
        <v>0</v>
      </c>
      <c r="T100">
        <v>10</v>
      </c>
      <c r="U100">
        <v>0</v>
      </c>
      <c r="V100">
        <v>0</v>
      </c>
      <c r="W100">
        <v>0</v>
      </c>
      <c r="X100">
        <v>15.407269310707987</v>
      </c>
      <c r="Y100">
        <v>0</v>
      </c>
      <c r="Z100">
        <v>0</v>
      </c>
      <c r="AA100">
        <v>0</v>
      </c>
      <c r="AB100">
        <v>10.231549128359008</v>
      </c>
      <c r="AC100">
        <v>0</v>
      </c>
      <c r="AD100">
        <v>0</v>
      </c>
      <c r="AE100">
        <v>25.638818439066995</v>
      </c>
    </row>
    <row r="101" spans="1:31" x14ac:dyDescent="0.3">
      <c r="A101">
        <v>2490384</v>
      </c>
      <c r="B101">
        <v>2</v>
      </c>
      <c r="C101" t="s">
        <v>80</v>
      </c>
      <c r="D101" t="s">
        <v>85</v>
      </c>
      <c r="E101" t="s">
        <v>132</v>
      </c>
      <c r="F101" t="s">
        <v>465</v>
      </c>
      <c r="G101" t="s">
        <v>466</v>
      </c>
      <c r="H101" t="s">
        <v>135</v>
      </c>
      <c r="I101" t="s">
        <v>136</v>
      </c>
      <c r="J101" t="s">
        <v>137</v>
      </c>
      <c r="K101" t="s">
        <v>144</v>
      </c>
      <c r="L101" t="s">
        <v>467</v>
      </c>
      <c r="M101" t="s">
        <v>468</v>
      </c>
      <c r="N101">
        <v>2.0836111110000002</v>
      </c>
      <c r="O101">
        <v>0</v>
      </c>
      <c r="P101">
        <v>732</v>
      </c>
      <c r="Q101">
        <v>0</v>
      </c>
      <c r="R101">
        <v>0</v>
      </c>
      <c r="S101">
        <v>0</v>
      </c>
      <c r="T101">
        <v>77</v>
      </c>
      <c r="U101">
        <v>0</v>
      </c>
      <c r="V101">
        <v>0</v>
      </c>
      <c r="W101">
        <v>0</v>
      </c>
      <c r="X101">
        <v>365.35917364330697</v>
      </c>
      <c r="Y101">
        <v>0</v>
      </c>
      <c r="Z101">
        <v>0</v>
      </c>
      <c r="AA101">
        <v>0</v>
      </c>
      <c r="AB101">
        <v>128.78035071416429</v>
      </c>
      <c r="AC101">
        <v>0</v>
      </c>
      <c r="AD101">
        <v>0</v>
      </c>
      <c r="AE101">
        <v>494.13952435747126</v>
      </c>
    </row>
    <row r="102" spans="1:31" x14ac:dyDescent="0.3">
      <c r="A102">
        <v>2490171</v>
      </c>
      <c r="B102">
        <v>1</v>
      </c>
      <c r="C102" t="s">
        <v>81</v>
      </c>
      <c r="D102" t="s">
        <v>128</v>
      </c>
      <c r="E102" t="s">
        <v>184</v>
      </c>
      <c r="F102" t="s">
        <v>469</v>
      </c>
      <c r="G102" t="s">
        <v>168</v>
      </c>
      <c r="H102" t="s">
        <v>150</v>
      </c>
      <c r="I102" t="s">
        <v>136</v>
      </c>
      <c r="J102" t="s">
        <v>137</v>
      </c>
      <c r="K102" t="s">
        <v>138</v>
      </c>
      <c r="L102" t="s">
        <v>470</v>
      </c>
      <c r="M102" t="s">
        <v>471</v>
      </c>
      <c r="N102">
        <v>3.0163888879999998</v>
      </c>
      <c r="O102">
        <v>0</v>
      </c>
      <c r="P102">
        <v>220</v>
      </c>
      <c r="Q102">
        <v>1</v>
      </c>
      <c r="R102">
        <v>3</v>
      </c>
      <c r="S102">
        <v>6</v>
      </c>
      <c r="T102">
        <v>21</v>
      </c>
      <c r="U102">
        <v>2</v>
      </c>
      <c r="V102">
        <v>0</v>
      </c>
      <c r="W102">
        <v>0</v>
      </c>
      <c r="X102">
        <v>142.50675261263504</v>
      </c>
      <c r="Y102">
        <v>0.34811024861763334</v>
      </c>
      <c r="Z102">
        <v>3.5838817934472003</v>
      </c>
      <c r="AA102">
        <v>15.303098319074028</v>
      </c>
      <c r="AB102">
        <v>45.756205653306608</v>
      </c>
      <c r="AC102">
        <v>175.00983311652726</v>
      </c>
      <c r="AD102">
        <v>0</v>
      </c>
      <c r="AE102">
        <v>382.50788174360775</v>
      </c>
    </row>
    <row r="103" spans="1:31" x14ac:dyDescent="0.3">
      <c r="A103">
        <v>2490128</v>
      </c>
      <c r="B103">
        <v>1</v>
      </c>
      <c r="C103" t="s">
        <v>80</v>
      </c>
      <c r="D103" t="s">
        <v>93</v>
      </c>
      <c r="E103" t="s">
        <v>162</v>
      </c>
      <c r="F103" t="s">
        <v>472</v>
      </c>
      <c r="G103" t="s">
        <v>210</v>
      </c>
      <c r="H103" t="s">
        <v>135</v>
      </c>
      <c r="I103" t="s">
        <v>136</v>
      </c>
      <c r="J103" t="s">
        <v>137</v>
      </c>
      <c r="K103" t="s">
        <v>144</v>
      </c>
      <c r="L103" t="s">
        <v>473</v>
      </c>
      <c r="M103" t="s">
        <v>474</v>
      </c>
      <c r="N103">
        <v>7.4247222219999998</v>
      </c>
      <c r="O103">
        <v>0</v>
      </c>
      <c r="P103">
        <v>1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0.8678611639541588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0.8678611639541588</v>
      </c>
    </row>
    <row r="104" spans="1:31" x14ac:dyDescent="0.3">
      <c r="A104">
        <v>2490022</v>
      </c>
      <c r="B104">
        <v>1</v>
      </c>
      <c r="C104" t="s">
        <v>80</v>
      </c>
      <c r="D104" t="s">
        <v>100</v>
      </c>
      <c r="E104" t="s">
        <v>166</v>
      </c>
      <c r="F104" t="s">
        <v>475</v>
      </c>
      <c r="G104" t="s">
        <v>426</v>
      </c>
      <c r="H104" t="s">
        <v>150</v>
      </c>
      <c r="I104" t="s">
        <v>136</v>
      </c>
      <c r="J104" t="s">
        <v>137</v>
      </c>
      <c r="K104" t="s">
        <v>144</v>
      </c>
      <c r="L104" t="s">
        <v>476</v>
      </c>
      <c r="M104" t="s">
        <v>477</v>
      </c>
      <c r="N104">
        <v>0.69527777700000004</v>
      </c>
      <c r="O104">
        <v>0</v>
      </c>
      <c r="P104">
        <v>96</v>
      </c>
      <c r="Q104">
        <v>3</v>
      </c>
      <c r="R104">
        <v>19</v>
      </c>
      <c r="S104">
        <v>13</v>
      </c>
      <c r="T104">
        <v>124</v>
      </c>
      <c r="U104">
        <v>1</v>
      </c>
      <c r="V104">
        <v>0</v>
      </c>
      <c r="W104">
        <v>0</v>
      </c>
      <c r="X104">
        <v>29.233483447670412</v>
      </c>
      <c r="Y104">
        <v>2.4147101730510854</v>
      </c>
      <c r="Z104">
        <v>3.7459248286470195</v>
      </c>
      <c r="AA104">
        <v>94.95710273730306</v>
      </c>
      <c r="AB104">
        <v>162.54100592274094</v>
      </c>
      <c r="AC104">
        <v>13.585318116178858</v>
      </c>
      <c r="AD104">
        <v>0</v>
      </c>
      <c r="AE104">
        <v>306.47754522559137</v>
      </c>
    </row>
    <row r="105" spans="1:31" x14ac:dyDescent="0.3">
      <c r="A105">
        <v>2490649</v>
      </c>
      <c r="B105">
        <v>1</v>
      </c>
      <c r="C105" t="s">
        <v>81</v>
      </c>
      <c r="D105" t="s">
        <v>123</v>
      </c>
      <c r="E105" t="s">
        <v>147</v>
      </c>
      <c r="F105" t="s">
        <v>478</v>
      </c>
      <c r="G105" t="s">
        <v>149</v>
      </c>
      <c r="H105" t="s">
        <v>150</v>
      </c>
      <c r="I105" t="s">
        <v>136</v>
      </c>
      <c r="J105" t="s">
        <v>137</v>
      </c>
      <c r="K105" t="s">
        <v>144</v>
      </c>
      <c r="L105" t="s">
        <v>479</v>
      </c>
      <c r="M105" t="s">
        <v>480</v>
      </c>
      <c r="N105">
        <v>2.1483333330000001</v>
      </c>
      <c r="O105">
        <v>0</v>
      </c>
      <c r="P105">
        <v>250</v>
      </c>
      <c r="Q105">
        <v>0</v>
      </c>
      <c r="R105">
        <v>1</v>
      </c>
      <c r="S105">
        <v>0</v>
      </c>
      <c r="T105">
        <v>331</v>
      </c>
      <c r="U105">
        <v>0</v>
      </c>
      <c r="V105">
        <v>13</v>
      </c>
      <c r="W105">
        <v>0</v>
      </c>
      <c r="X105">
        <v>139.53399894253656</v>
      </c>
      <c r="Y105">
        <v>0</v>
      </c>
      <c r="Z105">
        <v>3.7827845350833336E-5</v>
      </c>
      <c r="AA105">
        <v>0</v>
      </c>
      <c r="AB105">
        <v>436.43422288616125</v>
      </c>
      <c r="AC105">
        <v>0</v>
      </c>
      <c r="AD105">
        <v>66.83227104002431</v>
      </c>
      <c r="AE105">
        <v>642.80053069656753</v>
      </c>
    </row>
    <row r="106" spans="1:31" x14ac:dyDescent="0.3">
      <c r="A106">
        <v>2490457</v>
      </c>
      <c r="B106">
        <v>1</v>
      </c>
      <c r="C106" t="s">
        <v>80</v>
      </c>
      <c r="D106" t="s">
        <v>100</v>
      </c>
      <c r="E106" t="s">
        <v>153</v>
      </c>
      <c r="F106" t="s">
        <v>481</v>
      </c>
      <c r="G106" t="s">
        <v>230</v>
      </c>
      <c r="H106" t="s">
        <v>135</v>
      </c>
      <c r="I106" t="s">
        <v>136</v>
      </c>
      <c r="J106" t="s">
        <v>137</v>
      </c>
      <c r="K106" t="s">
        <v>144</v>
      </c>
      <c r="L106" t="s">
        <v>482</v>
      </c>
      <c r="M106" t="s">
        <v>483</v>
      </c>
      <c r="N106">
        <v>4.78</v>
      </c>
      <c r="O106">
        <v>0</v>
      </c>
      <c r="P106">
        <v>4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2.6606630115884986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2.6606630115884986</v>
      </c>
    </row>
    <row r="107" spans="1:31" x14ac:dyDescent="0.3">
      <c r="A107">
        <v>2490563</v>
      </c>
      <c r="B107">
        <v>1</v>
      </c>
      <c r="C107" t="s">
        <v>80</v>
      </c>
      <c r="D107" t="s">
        <v>88</v>
      </c>
      <c r="E107" t="s">
        <v>153</v>
      </c>
      <c r="F107" t="s">
        <v>484</v>
      </c>
      <c r="G107" t="s">
        <v>230</v>
      </c>
      <c r="H107" t="s">
        <v>135</v>
      </c>
      <c r="I107" t="s">
        <v>136</v>
      </c>
      <c r="J107" t="s">
        <v>137</v>
      </c>
      <c r="K107" t="s">
        <v>144</v>
      </c>
      <c r="L107" t="s">
        <v>485</v>
      </c>
      <c r="M107" t="s">
        <v>486</v>
      </c>
      <c r="N107">
        <v>1.3063888880000001</v>
      </c>
      <c r="O107">
        <v>0</v>
      </c>
      <c r="P107">
        <v>38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12.693113248706437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12.693113248706437</v>
      </c>
    </row>
    <row r="108" spans="1:31" x14ac:dyDescent="0.3">
      <c r="A108">
        <v>2490065</v>
      </c>
      <c r="B108">
        <v>1</v>
      </c>
      <c r="C108" t="s">
        <v>80</v>
      </c>
      <c r="D108" t="s">
        <v>96</v>
      </c>
      <c r="E108" t="s">
        <v>153</v>
      </c>
      <c r="F108" t="s">
        <v>487</v>
      </c>
      <c r="G108" t="s">
        <v>155</v>
      </c>
      <c r="H108" t="s">
        <v>135</v>
      </c>
      <c r="I108" t="s">
        <v>136</v>
      </c>
      <c r="J108" t="s">
        <v>137</v>
      </c>
      <c r="K108" t="s">
        <v>144</v>
      </c>
      <c r="L108" t="s">
        <v>488</v>
      </c>
      <c r="M108" t="s">
        <v>489</v>
      </c>
      <c r="N108">
        <v>1.4502777769999999</v>
      </c>
      <c r="O108">
        <v>0</v>
      </c>
      <c r="P108">
        <v>1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8.7285147916247169E-2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8.7285147916247169E-2</v>
      </c>
    </row>
    <row r="109" spans="1:31" x14ac:dyDescent="0.3">
      <c r="A109">
        <v>2490085</v>
      </c>
      <c r="B109">
        <v>1</v>
      </c>
      <c r="C109" t="s">
        <v>80</v>
      </c>
      <c r="D109" t="s">
        <v>108</v>
      </c>
      <c r="E109" t="s">
        <v>162</v>
      </c>
      <c r="F109" t="s">
        <v>490</v>
      </c>
      <c r="G109" t="s">
        <v>210</v>
      </c>
      <c r="H109" t="s">
        <v>135</v>
      </c>
      <c r="I109" t="s">
        <v>136</v>
      </c>
      <c r="J109" t="s">
        <v>137</v>
      </c>
      <c r="K109" t="s">
        <v>144</v>
      </c>
      <c r="L109" t="s">
        <v>491</v>
      </c>
      <c r="M109" t="s">
        <v>492</v>
      </c>
      <c r="N109">
        <v>3.3622222220000002</v>
      </c>
      <c r="O109">
        <v>0</v>
      </c>
      <c r="P109">
        <v>12</v>
      </c>
      <c r="Q109">
        <v>0</v>
      </c>
      <c r="R109">
        <v>4</v>
      </c>
      <c r="S109">
        <v>0</v>
      </c>
      <c r="T109">
        <v>1</v>
      </c>
      <c r="U109">
        <v>0</v>
      </c>
      <c r="V109">
        <v>0</v>
      </c>
      <c r="W109">
        <v>0</v>
      </c>
      <c r="X109">
        <v>6.6911127538867818</v>
      </c>
      <c r="Y109">
        <v>0</v>
      </c>
      <c r="Z109">
        <v>0.59091194449882067</v>
      </c>
      <c r="AA109">
        <v>0</v>
      </c>
      <c r="AB109">
        <v>0.42185543574797801</v>
      </c>
      <c r="AC109">
        <v>0</v>
      </c>
      <c r="AD109">
        <v>0</v>
      </c>
      <c r="AE109">
        <v>7.7038801341335805</v>
      </c>
    </row>
    <row r="110" spans="1:31" x14ac:dyDescent="0.3">
      <c r="A110">
        <v>2490394</v>
      </c>
      <c r="B110">
        <v>1</v>
      </c>
      <c r="C110" t="s">
        <v>80</v>
      </c>
      <c r="D110" t="s">
        <v>84</v>
      </c>
      <c r="E110" t="s">
        <v>166</v>
      </c>
      <c r="F110" t="s">
        <v>493</v>
      </c>
      <c r="G110" t="s">
        <v>149</v>
      </c>
      <c r="H110" t="s">
        <v>150</v>
      </c>
      <c r="I110" t="s">
        <v>136</v>
      </c>
      <c r="J110" t="s">
        <v>137</v>
      </c>
      <c r="K110" t="s">
        <v>144</v>
      </c>
      <c r="L110" t="s">
        <v>494</v>
      </c>
      <c r="M110" t="s">
        <v>495</v>
      </c>
      <c r="N110">
        <v>1.169444444</v>
      </c>
      <c r="O110">
        <v>0</v>
      </c>
      <c r="P110">
        <v>3789</v>
      </c>
      <c r="Q110">
        <v>0</v>
      </c>
      <c r="R110">
        <v>0</v>
      </c>
      <c r="S110">
        <v>1</v>
      </c>
      <c r="T110">
        <v>1095</v>
      </c>
      <c r="U110">
        <v>0</v>
      </c>
      <c r="V110">
        <v>8</v>
      </c>
      <c r="W110">
        <v>0</v>
      </c>
      <c r="X110">
        <v>1149.5799083439938</v>
      </c>
      <c r="Y110">
        <v>0</v>
      </c>
      <c r="Z110">
        <v>0</v>
      </c>
      <c r="AA110">
        <v>1.2989554236083334</v>
      </c>
      <c r="AB110">
        <v>809.64373054271573</v>
      </c>
      <c r="AC110">
        <v>0</v>
      </c>
      <c r="AD110">
        <v>62.746893639353857</v>
      </c>
      <c r="AE110">
        <v>2023.2694879496717</v>
      </c>
    </row>
    <row r="111" spans="1:31" x14ac:dyDescent="0.3">
      <c r="A111">
        <v>2490231</v>
      </c>
      <c r="B111">
        <v>1</v>
      </c>
      <c r="C111" t="s">
        <v>80</v>
      </c>
      <c r="D111" t="s">
        <v>85</v>
      </c>
      <c r="E111" t="s">
        <v>153</v>
      </c>
      <c r="F111" t="s">
        <v>496</v>
      </c>
      <c r="G111" t="s">
        <v>155</v>
      </c>
      <c r="H111" t="s">
        <v>135</v>
      </c>
      <c r="I111" t="s">
        <v>136</v>
      </c>
      <c r="J111" t="s">
        <v>137</v>
      </c>
      <c r="K111" t="s">
        <v>144</v>
      </c>
      <c r="L111" t="s">
        <v>497</v>
      </c>
      <c r="M111" t="s">
        <v>498</v>
      </c>
      <c r="N111">
        <v>1.0275000000000001</v>
      </c>
      <c r="O111">
        <v>0</v>
      </c>
      <c r="P111">
        <v>4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2.7585006453496326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2.7585006453496326</v>
      </c>
    </row>
    <row r="112" spans="1:31" x14ac:dyDescent="0.3">
      <c r="A112">
        <v>2490254</v>
      </c>
      <c r="B112">
        <v>1</v>
      </c>
      <c r="C112" t="s">
        <v>80</v>
      </c>
      <c r="D112" t="s">
        <v>100</v>
      </c>
      <c r="E112" t="s">
        <v>166</v>
      </c>
      <c r="F112" t="s">
        <v>499</v>
      </c>
      <c r="G112" t="s">
        <v>149</v>
      </c>
      <c r="H112" t="s">
        <v>150</v>
      </c>
      <c r="I112" t="s">
        <v>136</v>
      </c>
      <c r="J112" t="s">
        <v>137</v>
      </c>
      <c r="K112" t="s">
        <v>144</v>
      </c>
      <c r="L112" t="s">
        <v>500</v>
      </c>
      <c r="M112" t="s">
        <v>501</v>
      </c>
      <c r="N112">
        <v>0.27194444400000001</v>
      </c>
      <c r="O112">
        <v>2</v>
      </c>
      <c r="P112">
        <v>1449</v>
      </c>
      <c r="Q112">
        <v>14</v>
      </c>
      <c r="R112">
        <v>152</v>
      </c>
      <c r="S112">
        <v>31</v>
      </c>
      <c r="T112">
        <v>137</v>
      </c>
      <c r="U112">
        <v>1</v>
      </c>
      <c r="V112">
        <v>0</v>
      </c>
      <c r="W112">
        <v>0.14665137795812319</v>
      </c>
      <c r="X112">
        <v>135.62582976305504</v>
      </c>
      <c r="Y112">
        <v>17.992289369601696</v>
      </c>
      <c r="Z112">
        <v>21.977694097821097</v>
      </c>
      <c r="AA112">
        <v>34.150992977352281</v>
      </c>
      <c r="AB112">
        <v>31.702360973845156</v>
      </c>
      <c r="AC112">
        <v>5.8083841190399985</v>
      </c>
      <c r="AD112">
        <v>0</v>
      </c>
      <c r="AE112">
        <v>247.40420267867339</v>
      </c>
    </row>
    <row r="113" spans="1:31" x14ac:dyDescent="0.3">
      <c r="A113">
        <v>2490400</v>
      </c>
      <c r="B113">
        <v>1</v>
      </c>
      <c r="C113" t="s">
        <v>81</v>
      </c>
      <c r="D113" t="s">
        <v>112</v>
      </c>
      <c r="E113" t="s">
        <v>153</v>
      </c>
      <c r="F113" t="s">
        <v>502</v>
      </c>
      <c r="G113" t="s">
        <v>230</v>
      </c>
      <c r="H113" t="s">
        <v>135</v>
      </c>
      <c r="I113" t="s">
        <v>136</v>
      </c>
      <c r="J113" t="s">
        <v>137</v>
      </c>
      <c r="K113" t="s">
        <v>144</v>
      </c>
      <c r="L113" t="s">
        <v>503</v>
      </c>
      <c r="M113" t="s">
        <v>504</v>
      </c>
      <c r="N113">
        <v>1.0466666659999999</v>
      </c>
      <c r="O113">
        <v>0</v>
      </c>
      <c r="P113">
        <v>5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1.4740680526243761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1.4740680526243761</v>
      </c>
    </row>
    <row r="114" spans="1:31" x14ac:dyDescent="0.3">
      <c r="A114">
        <v>2490045</v>
      </c>
      <c r="B114">
        <v>1</v>
      </c>
      <c r="C114" t="s">
        <v>80</v>
      </c>
      <c r="D114" t="s">
        <v>82</v>
      </c>
      <c r="E114" t="s">
        <v>166</v>
      </c>
      <c r="F114" t="s">
        <v>505</v>
      </c>
      <c r="G114" t="s">
        <v>203</v>
      </c>
      <c r="H114" t="s">
        <v>150</v>
      </c>
      <c r="I114" t="s">
        <v>506</v>
      </c>
      <c r="J114" t="s">
        <v>137</v>
      </c>
      <c r="K114" t="s">
        <v>138</v>
      </c>
      <c r="L114" t="s">
        <v>507</v>
      </c>
      <c r="M114" t="s">
        <v>508</v>
      </c>
      <c r="N114">
        <v>1.3611111E-2</v>
      </c>
      <c r="O114">
        <v>0</v>
      </c>
      <c r="P114">
        <v>3191</v>
      </c>
      <c r="Q114">
        <v>0</v>
      </c>
      <c r="R114">
        <v>0</v>
      </c>
      <c r="S114">
        <v>3</v>
      </c>
      <c r="T114">
        <v>740</v>
      </c>
      <c r="U114">
        <v>0</v>
      </c>
      <c r="V114">
        <v>2</v>
      </c>
      <c r="W114">
        <v>0</v>
      </c>
      <c r="X114">
        <v>13.548895541328235</v>
      </c>
      <c r="Y114">
        <v>0</v>
      </c>
      <c r="Z114">
        <v>0</v>
      </c>
      <c r="AA114">
        <v>10.287710354705117</v>
      </c>
      <c r="AB114">
        <v>3.36298061226426</v>
      </c>
      <c r="AC114">
        <v>0</v>
      </c>
      <c r="AD114">
        <v>0.49922149523981768</v>
      </c>
      <c r="AE114">
        <v>27.698808003537433</v>
      </c>
    </row>
    <row r="115" spans="1:31" x14ac:dyDescent="0.3">
      <c r="A115">
        <v>2490294</v>
      </c>
      <c r="B115">
        <v>1</v>
      </c>
      <c r="C115" t="s">
        <v>80</v>
      </c>
      <c r="D115" t="s">
        <v>97</v>
      </c>
      <c r="E115" t="s">
        <v>153</v>
      </c>
      <c r="F115" t="s">
        <v>509</v>
      </c>
      <c r="G115" t="s">
        <v>230</v>
      </c>
      <c r="H115" t="s">
        <v>135</v>
      </c>
      <c r="I115" t="s">
        <v>136</v>
      </c>
      <c r="J115" t="s">
        <v>137</v>
      </c>
      <c r="K115" t="s">
        <v>144</v>
      </c>
      <c r="L115" t="s">
        <v>510</v>
      </c>
      <c r="M115" t="s">
        <v>511</v>
      </c>
      <c r="N115">
        <v>1.1158333330000001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2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6.73065010898522E-2</v>
      </c>
      <c r="AC115">
        <v>0</v>
      </c>
      <c r="AD115">
        <v>0</v>
      </c>
      <c r="AE115">
        <v>6.73065010898522E-2</v>
      </c>
    </row>
    <row r="116" spans="1:31" x14ac:dyDescent="0.3">
      <c r="A116">
        <v>2490248</v>
      </c>
      <c r="B116">
        <v>1</v>
      </c>
      <c r="C116" t="s">
        <v>81</v>
      </c>
      <c r="D116" t="s">
        <v>118</v>
      </c>
      <c r="E116" t="s">
        <v>147</v>
      </c>
      <c r="F116" t="s">
        <v>512</v>
      </c>
      <c r="G116" t="s">
        <v>193</v>
      </c>
      <c r="H116" t="s">
        <v>150</v>
      </c>
      <c r="I116" t="s">
        <v>136</v>
      </c>
      <c r="J116" t="s">
        <v>137</v>
      </c>
      <c r="K116" t="s">
        <v>144</v>
      </c>
      <c r="L116" t="s">
        <v>513</v>
      </c>
      <c r="M116" t="s">
        <v>514</v>
      </c>
      <c r="N116">
        <v>0.69805555500000005</v>
      </c>
      <c r="O116">
        <v>0</v>
      </c>
      <c r="P116">
        <v>42</v>
      </c>
      <c r="Q116">
        <v>0</v>
      </c>
      <c r="R116">
        <v>10</v>
      </c>
      <c r="S116">
        <v>0</v>
      </c>
      <c r="T116">
        <v>3</v>
      </c>
      <c r="U116">
        <v>0</v>
      </c>
      <c r="V116">
        <v>0</v>
      </c>
      <c r="W116">
        <v>0</v>
      </c>
      <c r="X116">
        <v>6.0915671871911012</v>
      </c>
      <c r="Y116">
        <v>0</v>
      </c>
      <c r="Z116">
        <v>0.78670533474416438</v>
      </c>
      <c r="AA116">
        <v>0</v>
      </c>
      <c r="AB116">
        <v>0.33541861755641306</v>
      </c>
      <c r="AC116">
        <v>0</v>
      </c>
      <c r="AD116">
        <v>0</v>
      </c>
      <c r="AE116">
        <v>7.2136911394916785</v>
      </c>
    </row>
    <row r="117" spans="1:31" x14ac:dyDescent="0.3">
      <c r="A117">
        <v>2490185</v>
      </c>
      <c r="B117">
        <v>1</v>
      </c>
      <c r="C117" t="s">
        <v>80</v>
      </c>
      <c r="D117" t="s">
        <v>93</v>
      </c>
      <c r="E117" t="s">
        <v>166</v>
      </c>
      <c r="F117" t="s">
        <v>515</v>
      </c>
      <c r="G117" t="s">
        <v>149</v>
      </c>
      <c r="H117" t="s">
        <v>150</v>
      </c>
      <c r="I117" t="s">
        <v>136</v>
      </c>
      <c r="J117" t="s">
        <v>137</v>
      </c>
      <c r="K117" t="s">
        <v>144</v>
      </c>
      <c r="L117" t="s">
        <v>516</v>
      </c>
      <c r="M117" t="s">
        <v>517</v>
      </c>
      <c r="N117">
        <v>1.2661111110000001</v>
      </c>
      <c r="O117">
        <v>0</v>
      </c>
      <c r="P117">
        <v>428</v>
      </c>
      <c r="Q117">
        <v>47</v>
      </c>
      <c r="R117">
        <v>357</v>
      </c>
      <c r="S117">
        <v>19</v>
      </c>
      <c r="T117">
        <v>226</v>
      </c>
      <c r="U117">
        <v>0</v>
      </c>
      <c r="V117">
        <v>1</v>
      </c>
      <c r="W117">
        <v>0</v>
      </c>
      <c r="X117">
        <v>99.590138402078779</v>
      </c>
      <c r="Y117">
        <v>6.0221010738593375</v>
      </c>
      <c r="Z117">
        <v>176.3643735458048</v>
      </c>
      <c r="AA117">
        <v>44.929806504424683</v>
      </c>
      <c r="AB117">
        <v>184.31625313363395</v>
      </c>
      <c r="AC117">
        <v>0</v>
      </c>
      <c r="AD117">
        <v>5.9366674537333339E-5</v>
      </c>
      <c r="AE117">
        <v>511.22273202647602</v>
      </c>
    </row>
    <row r="118" spans="1:31" x14ac:dyDescent="0.3">
      <c r="A118">
        <v>2490431</v>
      </c>
      <c r="B118">
        <v>2</v>
      </c>
      <c r="C118" t="s">
        <v>80</v>
      </c>
      <c r="D118" t="s">
        <v>84</v>
      </c>
      <c r="E118" t="s">
        <v>147</v>
      </c>
      <c r="F118" t="s">
        <v>518</v>
      </c>
      <c r="G118" t="s">
        <v>426</v>
      </c>
      <c r="H118" t="s">
        <v>150</v>
      </c>
      <c r="I118" t="s">
        <v>136</v>
      </c>
      <c r="J118" t="s">
        <v>137</v>
      </c>
      <c r="K118" t="s">
        <v>144</v>
      </c>
      <c r="L118" t="s">
        <v>428</v>
      </c>
      <c r="M118" t="s">
        <v>519</v>
      </c>
      <c r="N118">
        <v>1.778888888</v>
      </c>
      <c r="O118">
        <v>0</v>
      </c>
      <c r="P118">
        <v>682</v>
      </c>
      <c r="Q118">
        <v>0</v>
      </c>
      <c r="R118">
        <v>0</v>
      </c>
      <c r="S118">
        <v>0</v>
      </c>
      <c r="T118">
        <v>131</v>
      </c>
      <c r="U118">
        <v>0</v>
      </c>
      <c r="V118">
        <v>0</v>
      </c>
      <c r="W118">
        <v>0</v>
      </c>
      <c r="X118">
        <v>357.65810313803502</v>
      </c>
      <c r="Y118">
        <v>0</v>
      </c>
      <c r="Z118">
        <v>0</v>
      </c>
      <c r="AA118">
        <v>0</v>
      </c>
      <c r="AB118">
        <v>141.48361897320271</v>
      </c>
      <c r="AC118">
        <v>0</v>
      </c>
      <c r="AD118">
        <v>0</v>
      </c>
      <c r="AE118">
        <v>499.14172211123775</v>
      </c>
    </row>
    <row r="119" spans="1:31" x14ac:dyDescent="0.3">
      <c r="A119">
        <v>2490440</v>
      </c>
      <c r="B119">
        <v>1</v>
      </c>
      <c r="C119" t="s">
        <v>80</v>
      </c>
      <c r="D119" t="s">
        <v>82</v>
      </c>
      <c r="E119" t="s">
        <v>132</v>
      </c>
      <c r="F119" t="s">
        <v>520</v>
      </c>
      <c r="G119" t="s">
        <v>181</v>
      </c>
      <c r="H119" t="s">
        <v>135</v>
      </c>
      <c r="I119" t="s">
        <v>136</v>
      </c>
      <c r="J119" t="s">
        <v>137</v>
      </c>
      <c r="K119" t="s">
        <v>144</v>
      </c>
      <c r="L119" t="s">
        <v>521</v>
      </c>
      <c r="M119" t="s">
        <v>522</v>
      </c>
      <c r="N119">
        <v>2.1155555549999998</v>
      </c>
      <c r="O119">
        <v>0</v>
      </c>
      <c r="P119">
        <v>576</v>
      </c>
      <c r="Q119">
        <v>0</v>
      </c>
      <c r="R119">
        <v>0</v>
      </c>
      <c r="S119">
        <v>0</v>
      </c>
      <c r="T119">
        <v>34</v>
      </c>
      <c r="U119">
        <v>0</v>
      </c>
      <c r="V119">
        <v>0</v>
      </c>
      <c r="W119">
        <v>0</v>
      </c>
      <c r="X119">
        <v>323.77371131792745</v>
      </c>
      <c r="Y119">
        <v>0</v>
      </c>
      <c r="Z119">
        <v>0</v>
      </c>
      <c r="AA119">
        <v>0</v>
      </c>
      <c r="AB119">
        <v>28.453691579791226</v>
      </c>
      <c r="AC119">
        <v>0</v>
      </c>
      <c r="AD119">
        <v>0</v>
      </c>
      <c r="AE119">
        <v>352.22740289771866</v>
      </c>
    </row>
    <row r="120" spans="1:31" x14ac:dyDescent="0.3">
      <c r="A120">
        <v>2490586</v>
      </c>
      <c r="B120">
        <v>1</v>
      </c>
      <c r="C120" t="s">
        <v>81</v>
      </c>
      <c r="D120" t="s">
        <v>128</v>
      </c>
      <c r="E120" t="s">
        <v>132</v>
      </c>
      <c r="F120" t="s">
        <v>523</v>
      </c>
      <c r="G120" t="s">
        <v>296</v>
      </c>
      <c r="H120" t="s">
        <v>135</v>
      </c>
      <c r="I120" t="s">
        <v>136</v>
      </c>
      <c r="J120" t="s">
        <v>137</v>
      </c>
      <c r="K120" t="s">
        <v>144</v>
      </c>
      <c r="L120" t="s">
        <v>524</v>
      </c>
      <c r="M120" t="s">
        <v>525</v>
      </c>
      <c r="N120">
        <v>4.278888888</v>
      </c>
      <c r="O120">
        <v>0</v>
      </c>
      <c r="P120">
        <v>88</v>
      </c>
      <c r="Q120">
        <v>0</v>
      </c>
      <c r="R120">
        <v>0</v>
      </c>
      <c r="S120">
        <v>0</v>
      </c>
      <c r="T120">
        <v>12</v>
      </c>
      <c r="U120">
        <v>0</v>
      </c>
      <c r="V120">
        <v>0</v>
      </c>
      <c r="W120">
        <v>0</v>
      </c>
      <c r="X120">
        <v>51.327831048982027</v>
      </c>
      <c r="Y120">
        <v>0</v>
      </c>
      <c r="Z120">
        <v>0</v>
      </c>
      <c r="AA120">
        <v>0</v>
      </c>
      <c r="AB120">
        <v>0.78555428349552003</v>
      </c>
      <c r="AC120">
        <v>0</v>
      </c>
      <c r="AD120">
        <v>0</v>
      </c>
      <c r="AE120">
        <v>52.113385332477549</v>
      </c>
    </row>
    <row r="121" spans="1:31" x14ac:dyDescent="0.3">
      <c r="A121">
        <v>2490666</v>
      </c>
      <c r="B121">
        <v>1</v>
      </c>
      <c r="C121" t="s">
        <v>81</v>
      </c>
      <c r="D121" t="s">
        <v>115</v>
      </c>
      <c r="E121" t="s">
        <v>166</v>
      </c>
      <c r="F121" t="s">
        <v>526</v>
      </c>
      <c r="G121" t="s">
        <v>181</v>
      </c>
      <c r="H121" t="s">
        <v>150</v>
      </c>
      <c r="I121" t="s">
        <v>136</v>
      </c>
      <c r="J121" t="s">
        <v>137</v>
      </c>
      <c r="K121" t="s">
        <v>144</v>
      </c>
      <c r="L121" t="s">
        <v>527</v>
      </c>
      <c r="M121" t="s">
        <v>528</v>
      </c>
      <c r="N121">
        <v>0.30416666599999997</v>
      </c>
      <c r="O121">
        <v>1</v>
      </c>
      <c r="P121">
        <v>507</v>
      </c>
      <c r="Q121">
        <v>18</v>
      </c>
      <c r="R121">
        <v>194</v>
      </c>
      <c r="S121">
        <v>3</v>
      </c>
      <c r="T121">
        <v>38</v>
      </c>
      <c r="U121">
        <v>1</v>
      </c>
      <c r="V121">
        <v>0</v>
      </c>
      <c r="W121">
        <v>1.9890584753749999E-2</v>
      </c>
      <c r="X121">
        <v>12.617158029070684</v>
      </c>
      <c r="Y121">
        <v>6.6237690849109994</v>
      </c>
      <c r="Z121">
        <v>11.20596717203224</v>
      </c>
      <c r="AA121">
        <v>0.72275986979860751</v>
      </c>
      <c r="AB121">
        <v>4.7505909088147851</v>
      </c>
      <c r="AC121">
        <v>3.8865428920668066</v>
      </c>
      <c r="AD121">
        <v>0</v>
      </c>
      <c r="AE121">
        <v>39.826678541447876</v>
      </c>
    </row>
    <row r="122" spans="1:31" x14ac:dyDescent="0.3">
      <c r="A122">
        <v>2490025</v>
      </c>
      <c r="B122">
        <v>1</v>
      </c>
      <c r="C122" t="s">
        <v>80</v>
      </c>
      <c r="D122" t="s">
        <v>96</v>
      </c>
      <c r="E122" t="s">
        <v>162</v>
      </c>
      <c r="F122" t="s">
        <v>529</v>
      </c>
      <c r="G122" t="s">
        <v>530</v>
      </c>
      <c r="H122" t="s">
        <v>135</v>
      </c>
      <c r="I122" t="s">
        <v>136</v>
      </c>
      <c r="J122" t="s">
        <v>137</v>
      </c>
      <c r="K122" t="s">
        <v>144</v>
      </c>
      <c r="L122" t="s">
        <v>531</v>
      </c>
      <c r="M122" t="s">
        <v>532</v>
      </c>
      <c r="N122">
        <v>1.6375</v>
      </c>
      <c r="O122">
        <v>0</v>
      </c>
      <c r="P122">
        <v>0</v>
      </c>
      <c r="Q122">
        <v>0</v>
      </c>
      <c r="R122">
        <v>16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1.1177655216818321</v>
      </c>
      <c r="AA122">
        <v>0</v>
      </c>
      <c r="AB122">
        <v>0</v>
      </c>
      <c r="AC122">
        <v>0</v>
      </c>
      <c r="AD122">
        <v>0</v>
      </c>
      <c r="AE122">
        <v>1.1177655216818321</v>
      </c>
    </row>
    <row r="123" spans="1:31" x14ac:dyDescent="0.3">
      <c r="A123">
        <v>2490623</v>
      </c>
      <c r="B123">
        <v>1</v>
      </c>
      <c r="C123" t="s">
        <v>80</v>
      </c>
      <c r="D123" t="s">
        <v>99</v>
      </c>
      <c r="E123" t="s">
        <v>153</v>
      </c>
      <c r="F123" t="s">
        <v>533</v>
      </c>
      <c r="G123" t="s">
        <v>230</v>
      </c>
      <c r="H123" t="s">
        <v>135</v>
      </c>
      <c r="I123" t="s">
        <v>136</v>
      </c>
      <c r="J123" t="s">
        <v>137</v>
      </c>
      <c r="K123" t="s">
        <v>144</v>
      </c>
      <c r="L123" t="s">
        <v>534</v>
      </c>
      <c r="M123" t="s">
        <v>535</v>
      </c>
      <c r="N123">
        <v>7.681944444</v>
      </c>
      <c r="O123">
        <v>0</v>
      </c>
      <c r="P123">
        <v>2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1.6304808591336675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1.6304808591336675</v>
      </c>
    </row>
    <row r="124" spans="1:31" x14ac:dyDescent="0.3">
      <c r="A124">
        <v>2490497</v>
      </c>
      <c r="B124">
        <v>1</v>
      </c>
      <c r="C124" t="s">
        <v>80</v>
      </c>
      <c r="D124" t="s">
        <v>99</v>
      </c>
      <c r="E124" t="s">
        <v>162</v>
      </c>
      <c r="F124" t="s">
        <v>536</v>
      </c>
      <c r="G124" t="s">
        <v>537</v>
      </c>
      <c r="H124" t="s">
        <v>135</v>
      </c>
      <c r="I124" t="s">
        <v>136</v>
      </c>
      <c r="J124" t="s">
        <v>137</v>
      </c>
      <c r="K124" t="s">
        <v>144</v>
      </c>
      <c r="L124" t="s">
        <v>538</v>
      </c>
      <c r="M124" t="s">
        <v>539</v>
      </c>
      <c r="N124">
        <v>6.4911111110000004</v>
      </c>
      <c r="O124">
        <v>0</v>
      </c>
      <c r="P124">
        <v>36</v>
      </c>
      <c r="Q124">
        <v>0</v>
      </c>
      <c r="R124">
        <v>0</v>
      </c>
      <c r="S124">
        <v>0</v>
      </c>
      <c r="T124">
        <v>1</v>
      </c>
      <c r="U124">
        <v>0</v>
      </c>
      <c r="V124">
        <v>0</v>
      </c>
      <c r="W124">
        <v>0</v>
      </c>
      <c r="X124">
        <v>44.147091969258518</v>
      </c>
      <c r="Y124">
        <v>0</v>
      </c>
      <c r="Z124">
        <v>0</v>
      </c>
      <c r="AA124">
        <v>0</v>
      </c>
      <c r="AB124">
        <v>3.1656540139988718</v>
      </c>
      <c r="AC124">
        <v>0</v>
      </c>
      <c r="AD124">
        <v>0</v>
      </c>
      <c r="AE124">
        <v>47.312745983257393</v>
      </c>
    </row>
    <row r="125" spans="1:31" x14ac:dyDescent="0.3">
      <c r="A125">
        <v>2490646</v>
      </c>
      <c r="B125">
        <v>1</v>
      </c>
      <c r="C125" t="s">
        <v>81</v>
      </c>
      <c r="D125" t="s">
        <v>128</v>
      </c>
      <c r="E125" t="s">
        <v>162</v>
      </c>
      <c r="F125" t="s">
        <v>540</v>
      </c>
      <c r="G125" t="s">
        <v>210</v>
      </c>
      <c r="H125" t="s">
        <v>135</v>
      </c>
      <c r="I125" t="s">
        <v>136</v>
      </c>
      <c r="J125" t="s">
        <v>137</v>
      </c>
      <c r="K125" t="s">
        <v>144</v>
      </c>
      <c r="L125" t="s">
        <v>541</v>
      </c>
      <c r="M125" t="s">
        <v>542</v>
      </c>
      <c r="N125">
        <v>2.1613888879999998</v>
      </c>
      <c r="O125">
        <v>0</v>
      </c>
      <c r="P125">
        <v>26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8.3529598038144464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8.3529598038144464</v>
      </c>
    </row>
    <row r="126" spans="1:31" x14ac:dyDescent="0.3">
      <c r="A126">
        <v>2490211</v>
      </c>
      <c r="B126">
        <v>1</v>
      </c>
      <c r="C126" t="s">
        <v>81</v>
      </c>
      <c r="D126" t="s">
        <v>118</v>
      </c>
      <c r="E126" t="s">
        <v>147</v>
      </c>
      <c r="F126" t="s">
        <v>543</v>
      </c>
      <c r="G126" t="s">
        <v>168</v>
      </c>
      <c r="H126" t="s">
        <v>150</v>
      </c>
      <c r="I126" t="s">
        <v>136</v>
      </c>
      <c r="J126" t="s">
        <v>137</v>
      </c>
      <c r="K126" t="s">
        <v>138</v>
      </c>
      <c r="L126" t="s">
        <v>544</v>
      </c>
      <c r="M126" t="s">
        <v>545</v>
      </c>
      <c r="N126">
        <v>7.4569444440000003</v>
      </c>
      <c r="O126">
        <v>0</v>
      </c>
      <c r="P126">
        <v>4</v>
      </c>
      <c r="Q126">
        <v>0</v>
      </c>
      <c r="R126">
        <v>4</v>
      </c>
      <c r="S126">
        <v>0</v>
      </c>
      <c r="T126">
        <v>80</v>
      </c>
      <c r="U126">
        <v>0</v>
      </c>
      <c r="V126">
        <v>3</v>
      </c>
      <c r="W126">
        <v>0</v>
      </c>
      <c r="X126">
        <v>10.86362883745244</v>
      </c>
      <c r="Y126">
        <v>0</v>
      </c>
      <c r="Z126">
        <v>4.1634805969415671</v>
      </c>
      <c r="AA126">
        <v>0</v>
      </c>
      <c r="AB126">
        <v>388.97356781767604</v>
      </c>
      <c r="AC126">
        <v>0</v>
      </c>
      <c r="AD126">
        <v>69.314039742027916</v>
      </c>
      <c r="AE126">
        <v>473.31471699409792</v>
      </c>
    </row>
    <row r="127" spans="1:31" x14ac:dyDescent="0.3">
      <c r="A127">
        <v>2490132</v>
      </c>
      <c r="B127">
        <v>2</v>
      </c>
      <c r="C127" t="s">
        <v>80</v>
      </c>
      <c r="D127" t="s">
        <v>105</v>
      </c>
      <c r="E127" t="s">
        <v>132</v>
      </c>
      <c r="F127" t="s">
        <v>546</v>
      </c>
      <c r="G127" t="s">
        <v>181</v>
      </c>
      <c r="H127" t="s">
        <v>135</v>
      </c>
      <c r="I127" t="s">
        <v>136</v>
      </c>
      <c r="J127" t="s">
        <v>137</v>
      </c>
      <c r="K127" t="s">
        <v>144</v>
      </c>
      <c r="L127" t="s">
        <v>547</v>
      </c>
      <c r="M127" t="s">
        <v>548</v>
      </c>
      <c r="N127">
        <v>2.0608333330000002</v>
      </c>
      <c r="O127">
        <v>0</v>
      </c>
      <c r="P127">
        <v>229</v>
      </c>
      <c r="Q127">
        <v>0</v>
      </c>
      <c r="R127">
        <v>0</v>
      </c>
      <c r="S127">
        <v>0</v>
      </c>
      <c r="T127">
        <v>16</v>
      </c>
      <c r="U127">
        <v>0</v>
      </c>
      <c r="V127">
        <v>0</v>
      </c>
      <c r="W127">
        <v>0</v>
      </c>
      <c r="X127">
        <v>116.38711362786363</v>
      </c>
      <c r="Y127">
        <v>0</v>
      </c>
      <c r="Z127">
        <v>0</v>
      </c>
      <c r="AA127">
        <v>0</v>
      </c>
      <c r="AB127">
        <v>26.317773489262258</v>
      </c>
      <c r="AC127">
        <v>0</v>
      </c>
      <c r="AD127">
        <v>0</v>
      </c>
      <c r="AE127">
        <v>142.70488711712588</v>
      </c>
    </row>
    <row r="128" spans="1:31" x14ac:dyDescent="0.3">
      <c r="A128">
        <v>2490111</v>
      </c>
      <c r="B128">
        <v>1</v>
      </c>
      <c r="C128" t="s">
        <v>80</v>
      </c>
      <c r="D128" t="s">
        <v>94</v>
      </c>
      <c r="E128" t="s">
        <v>166</v>
      </c>
      <c r="F128" t="s">
        <v>549</v>
      </c>
      <c r="G128" t="s">
        <v>149</v>
      </c>
      <c r="H128" t="s">
        <v>150</v>
      </c>
      <c r="I128" t="s">
        <v>136</v>
      </c>
      <c r="J128" t="s">
        <v>137</v>
      </c>
      <c r="K128" t="s">
        <v>144</v>
      </c>
      <c r="L128" t="s">
        <v>550</v>
      </c>
      <c r="M128" t="s">
        <v>551</v>
      </c>
      <c r="N128">
        <v>9.1944444E-2</v>
      </c>
      <c r="O128">
        <v>0</v>
      </c>
      <c r="P128">
        <v>228</v>
      </c>
      <c r="Q128">
        <v>0</v>
      </c>
      <c r="R128">
        <v>36</v>
      </c>
      <c r="S128">
        <v>1</v>
      </c>
      <c r="T128">
        <v>39</v>
      </c>
      <c r="U128">
        <v>1</v>
      </c>
      <c r="V128">
        <v>0</v>
      </c>
      <c r="W128">
        <v>0</v>
      </c>
      <c r="X128">
        <v>5.938123618108559</v>
      </c>
      <c r="Y128">
        <v>0</v>
      </c>
      <c r="Z128">
        <v>2.0137001898533047</v>
      </c>
      <c r="AA128">
        <v>0.10232423970083332</v>
      </c>
      <c r="AB128">
        <v>2.235138532665768</v>
      </c>
      <c r="AC128">
        <v>4.9906609585670829E-2</v>
      </c>
      <c r="AD128">
        <v>0</v>
      </c>
      <c r="AE128">
        <v>10.339193189914136</v>
      </c>
    </row>
    <row r="129" spans="1:31" x14ac:dyDescent="0.3">
      <c r="A129">
        <v>2490297</v>
      </c>
      <c r="B129">
        <v>1</v>
      </c>
      <c r="C129" t="s">
        <v>80</v>
      </c>
      <c r="D129" t="s">
        <v>83</v>
      </c>
      <c r="E129" t="s">
        <v>153</v>
      </c>
      <c r="F129" t="s">
        <v>552</v>
      </c>
      <c r="G129" t="s">
        <v>244</v>
      </c>
      <c r="H129" t="s">
        <v>135</v>
      </c>
      <c r="I129" t="s">
        <v>136</v>
      </c>
      <c r="J129" t="s">
        <v>137</v>
      </c>
      <c r="K129" t="s">
        <v>144</v>
      </c>
      <c r="L129" t="s">
        <v>553</v>
      </c>
      <c r="M129" t="s">
        <v>554</v>
      </c>
      <c r="N129">
        <v>2.6605555550000002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1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3.6961959258399997</v>
      </c>
      <c r="AC129">
        <v>0</v>
      </c>
      <c r="AD129">
        <v>0</v>
      </c>
      <c r="AE129">
        <v>3.6961959258399997</v>
      </c>
    </row>
    <row r="130" spans="1:31" x14ac:dyDescent="0.3">
      <c r="A130">
        <v>2490303</v>
      </c>
      <c r="B130">
        <v>1</v>
      </c>
      <c r="C130" t="s">
        <v>80</v>
      </c>
      <c r="D130" t="s">
        <v>105</v>
      </c>
      <c r="E130" t="s">
        <v>162</v>
      </c>
      <c r="F130" t="s">
        <v>555</v>
      </c>
      <c r="G130" t="s">
        <v>530</v>
      </c>
      <c r="H130" t="s">
        <v>135</v>
      </c>
      <c r="I130" t="s">
        <v>136</v>
      </c>
      <c r="J130" t="s">
        <v>137</v>
      </c>
      <c r="K130" t="s">
        <v>144</v>
      </c>
      <c r="L130" t="s">
        <v>556</v>
      </c>
      <c r="M130" t="s">
        <v>557</v>
      </c>
      <c r="N130">
        <v>3.1930555549999999</v>
      </c>
      <c r="O130">
        <v>0</v>
      </c>
      <c r="P130">
        <v>11</v>
      </c>
      <c r="Q130">
        <v>0</v>
      </c>
      <c r="R130">
        <v>14</v>
      </c>
      <c r="S130">
        <v>0</v>
      </c>
      <c r="T130">
        <v>18</v>
      </c>
      <c r="U130">
        <v>0</v>
      </c>
      <c r="V130">
        <v>0</v>
      </c>
      <c r="W130">
        <v>0</v>
      </c>
      <c r="X130">
        <v>14.155502338403489</v>
      </c>
      <c r="Y130">
        <v>0</v>
      </c>
      <c r="Z130">
        <v>4.8529459732945934</v>
      </c>
      <c r="AA130">
        <v>0</v>
      </c>
      <c r="AB130">
        <v>106.40213151231691</v>
      </c>
      <c r="AC130">
        <v>0</v>
      </c>
      <c r="AD130">
        <v>0</v>
      </c>
      <c r="AE130">
        <v>125.410579824015</v>
      </c>
    </row>
    <row r="131" spans="1:31" x14ac:dyDescent="0.3">
      <c r="A131">
        <v>2512779</v>
      </c>
      <c r="B131">
        <v>1</v>
      </c>
      <c r="C131" t="s">
        <v>80</v>
      </c>
      <c r="D131" t="s">
        <v>99</v>
      </c>
      <c r="E131" t="s">
        <v>147</v>
      </c>
      <c r="F131" t="s">
        <v>558</v>
      </c>
      <c r="G131" t="s">
        <v>181</v>
      </c>
      <c r="H131" t="s">
        <v>150</v>
      </c>
      <c r="I131" t="s">
        <v>136</v>
      </c>
      <c r="J131" t="s">
        <v>137</v>
      </c>
      <c r="K131" t="s">
        <v>144</v>
      </c>
      <c r="L131" t="s">
        <v>559</v>
      </c>
      <c r="M131" t="s">
        <v>560</v>
      </c>
      <c r="N131">
        <v>0.85138888800000001</v>
      </c>
      <c r="O131">
        <v>0</v>
      </c>
      <c r="P131">
        <v>177</v>
      </c>
      <c r="Q131">
        <v>0</v>
      </c>
      <c r="R131">
        <v>4</v>
      </c>
      <c r="S131">
        <v>0</v>
      </c>
      <c r="T131">
        <v>14</v>
      </c>
      <c r="U131">
        <v>0</v>
      </c>
      <c r="V131">
        <v>0</v>
      </c>
      <c r="W131">
        <v>0</v>
      </c>
      <c r="X131">
        <v>34.955522588930627</v>
      </c>
      <c r="Y131">
        <v>0</v>
      </c>
      <c r="Z131">
        <v>0.56295770852629323</v>
      </c>
      <c r="AA131">
        <v>0</v>
      </c>
      <c r="AB131">
        <v>5.4240801359791444</v>
      </c>
      <c r="AC131">
        <v>0</v>
      </c>
      <c r="AD131">
        <v>0</v>
      </c>
      <c r="AE131">
        <v>40.942560433436064</v>
      </c>
    </row>
    <row r="132" spans="1:31" x14ac:dyDescent="0.3">
      <c r="A132">
        <v>2490280</v>
      </c>
      <c r="B132">
        <v>1</v>
      </c>
      <c r="C132" t="s">
        <v>80</v>
      </c>
      <c r="D132" t="s">
        <v>103</v>
      </c>
      <c r="E132" t="s">
        <v>147</v>
      </c>
      <c r="F132" t="s">
        <v>561</v>
      </c>
      <c r="G132" t="s">
        <v>149</v>
      </c>
      <c r="H132" t="s">
        <v>150</v>
      </c>
      <c r="I132" t="s">
        <v>136</v>
      </c>
      <c r="J132" t="s">
        <v>137</v>
      </c>
      <c r="K132" t="s">
        <v>144</v>
      </c>
      <c r="L132" t="s">
        <v>562</v>
      </c>
      <c r="M132" t="s">
        <v>563</v>
      </c>
      <c r="N132">
        <v>0.49194444399999998</v>
      </c>
      <c r="O132">
        <v>0</v>
      </c>
      <c r="P132">
        <v>8</v>
      </c>
      <c r="Q132">
        <v>0</v>
      </c>
      <c r="R132">
        <v>28</v>
      </c>
      <c r="S132">
        <v>1</v>
      </c>
      <c r="T132">
        <v>6</v>
      </c>
      <c r="U132">
        <v>0</v>
      </c>
      <c r="V132">
        <v>0</v>
      </c>
      <c r="W132">
        <v>0</v>
      </c>
      <c r="X132">
        <v>3.5761393307035378</v>
      </c>
      <c r="Y132">
        <v>0</v>
      </c>
      <c r="Z132">
        <v>15.329106613292588</v>
      </c>
      <c r="AA132">
        <v>26.259458104964377</v>
      </c>
      <c r="AB132">
        <v>2.1594587047531513</v>
      </c>
      <c r="AC132">
        <v>0</v>
      </c>
      <c r="AD132">
        <v>0</v>
      </c>
      <c r="AE132">
        <v>47.324162753713651</v>
      </c>
    </row>
    <row r="133" spans="1:31" x14ac:dyDescent="0.3">
      <c r="A133">
        <v>2490675</v>
      </c>
      <c r="B133">
        <v>1</v>
      </c>
      <c r="C133" t="s">
        <v>81</v>
      </c>
      <c r="D133" t="s">
        <v>123</v>
      </c>
      <c r="E133" t="s">
        <v>147</v>
      </c>
      <c r="F133" t="s">
        <v>564</v>
      </c>
      <c r="G133" t="s">
        <v>382</v>
      </c>
      <c r="H133" t="s">
        <v>150</v>
      </c>
      <c r="I133" t="s">
        <v>136</v>
      </c>
      <c r="J133" t="s">
        <v>137</v>
      </c>
      <c r="K133" t="s">
        <v>144</v>
      </c>
      <c r="L133" t="s">
        <v>565</v>
      </c>
      <c r="M133" t="s">
        <v>566</v>
      </c>
      <c r="N133">
        <v>1.0313888879999999</v>
      </c>
      <c r="O133">
        <v>0</v>
      </c>
      <c r="P133">
        <v>3</v>
      </c>
      <c r="Q133">
        <v>0</v>
      </c>
      <c r="R133">
        <v>0</v>
      </c>
      <c r="S133">
        <v>0</v>
      </c>
      <c r="T133">
        <v>332</v>
      </c>
      <c r="U133">
        <v>0</v>
      </c>
      <c r="V133">
        <v>14</v>
      </c>
      <c r="W133">
        <v>0</v>
      </c>
      <c r="X133">
        <v>0.32095286329646905</v>
      </c>
      <c r="Y133">
        <v>0</v>
      </c>
      <c r="Z133">
        <v>0</v>
      </c>
      <c r="AA133">
        <v>0</v>
      </c>
      <c r="AB133">
        <v>189.05672379846001</v>
      </c>
      <c r="AC133">
        <v>0</v>
      </c>
      <c r="AD133">
        <v>34.762177358929847</v>
      </c>
      <c r="AE133">
        <v>224.13985402068633</v>
      </c>
    </row>
    <row r="134" spans="1:31" x14ac:dyDescent="0.3">
      <c r="A134">
        <v>2489984</v>
      </c>
      <c r="B134">
        <v>2</v>
      </c>
      <c r="C134" t="s">
        <v>81</v>
      </c>
      <c r="D134" t="s">
        <v>128</v>
      </c>
      <c r="E134" t="s">
        <v>184</v>
      </c>
      <c r="F134" t="s">
        <v>567</v>
      </c>
      <c r="G134" t="s">
        <v>181</v>
      </c>
      <c r="H134" t="s">
        <v>150</v>
      </c>
      <c r="I134" t="s">
        <v>136</v>
      </c>
      <c r="J134" t="s">
        <v>137</v>
      </c>
      <c r="K134" t="s">
        <v>144</v>
      </c>
      <c r="L134" t="s">
        <v>568</v>
      </c>
      <c r="M134" t="s">
        <v>569</v>
      </c>
      <c r="N134">
        <v>0.67833333299999998</v>
      </c>
      <c r="O134">
        <v>1</v>
      </c>
      <c r="P134">
        <v>601</v>
      </c>
      <c r="Q134">
        <v>3</v>
      </c>
      <c r="R134">
        <v>4</v>
      </c>
      <c r="S134">
        <v>8</v>
      </c>
      <c r="T134">
        <v>51</v>
      </c>
      <c r="U134">
        <v>0</v>
      </c>
      <c r="V134">
        <v>0</v>
      </c>
      <c r="W134">
        <v>0.15082736289920001</v>
      </c>
      <c r="X134">
        <v>37.968917595481621</v>
      </c>
      <c r="Y134">
        <v>1.5846653770915968</v>
      </c>
      <c r="Z134">
        <v>1.2274550576796646</v>
      </c>
      <c r="AA134">
        <v>6.4811252277214768</v>
      </c>
      <c r="AB134">
        <v>10.983381936493606</v>
      </c>
      <c r="AC134">
        <v>0</v>
      </c>
      <c r="AD134">
        <v>0</v>
      </c>
      <c r="AE134">
        <v>58.396372557367165</v>
      </c>
    </row>
    <row r="135" spans="1:31" x14ac:dyDescent="0.3">
      <c r="A135">
        <v>2490549</v>
      </c>
      <c r="B135">
        <v>1</v>
      </c>
      <c r="C135" t="s">
        <v>81</v>
      </c>
      <c r="D135" t="s">
        <v>128</v>
      </c>
      <c r="E135" t="s">
        <v>166</v>
      </c>
      <c r="F135" t="s">
        <v>570</v>
      </c>
      <c r="G135" t="s">
        <v>149</v>
      </c>
      <c r="H135" t="s">
        <v>150</v>
      </c>
      <c r="I135" t="s">
        <v>136</v>
      </c>
      <c r="J135" t="s">
        <v>137</v>
      </c>
      <c r="K135" t="s">
        <v>144</v>
      </c>
      <c r="L135" t="s">
        <v>571</v>
      </c>
      <c r="M135" t="s">
        <v>572</v>
      </c>
      <c r="N135">
        <v>1.0433333330000001</v>
      </c>
      <c r="O135">
        <v>0</v>
      </c>
      <c r="P135">
        <v>8</v>
      </c>
      <c r="Q135">
        <v>0</v>
      </c>
      <c r="R135">
        <v>0</v>
      </c>
      <c r="S135">
        <v>1</v>
      </c>
      <c r="T135">
        <v>0</v>
      </c>
      <c r="U135">
        <v>1</v>
      </c>
      <c r="V135">
        <v>0</v>
      </c>
      <c r="W135">
        <v>0</v>
      </c>
      <c r="X135">
        <v>1.8145405223168749</v>
      </c>
      <c r="Y135">
        <v>0</v>
      </c>
      <c r="Z135">
        <v>0</v>
      </c>
      <c r="AA135">
        <v>1.1763733153516667</v>
      </c>
      <c r="AB135">
        <v>0</v>
      </c>
      <c r="AC135">
        <v>40.320503851839995</v>
      </c>
      <c r="AD135">
        <v>0</v>
      </c>
      <c r="AE135">
        <v>43.311417689508538</v>
      </c>
    </row>
    <row r="136" spans="1:31" x14ac:dyDescent="0.3">
      <c r="A136">
        <v>2490051</v>
      </c>
      <c r="B136">
        <v>1</v>
      </c>
      <c r="C136" t="s">
        <v>80</v>
      </c>
      <c r="D136" t="s">
        <v>82</v>
      </c>
      <c r="E136" t="s">
        <v>166</v>
      </c>
      <c r="F136" t="s">
        <v>573</v>
      </c>
      <c r="G136" t="s">
        <v>203</v>
      </c>
      <c r="H136" t="s">
        <v>150</v>
      </c>
      <c r="I136" t="s">
        <v>136</v>
      </c>
      <c r="J136" t="s">
        <v>137</v>
      </c>
      <c r="K136" t="s">
        <v>138</v>
      </c>
      <c r="L136" t="s">
        <v>574</v>
      </c>
      <c r="M136" t="s">
        <v>575</v>
      </c>
      <c r="N136">
        <v>0.101111111</v>
      </c>
      <c r="O136">
        <v>0</v>
      </c>
      <c r="P136">
        <v>7027</v>
      </c>
      <c r="Q136">
        <v>0</v>
      </c>
      <c r="R136">
        <v>0</v>
      </c>
      <c r="S136">
        <v>5</v>
      </c>
      <c r="T136">
        <v>518</v>
      </c>
      <c r="U136">
        <v>0</v>
      </c>
      <c r="V136">
        <v>0</v>
      </c>
      <c r="W136">
        <v>0</v>
      </c>
      <c r="X136">
        <v>229.31618895321822</v>
      </c>
      <c r="Y136">
        <v>0</v>
      </c>
      <c r="Z136">
        <v>0</v>
      </c>
      <c r="AA136">
        <v>22.640328538839707</v>
      </c>
      <c r="AB136">
        <v>19.682813085744499</v>
      </c>
      <c r="AC136">
        <v>0</v>
      </c>
      <c r="AD136">
        <v>0</v>
      </c>
      <c r="AE136">
        <v>271.63933057780241</v>
      </c>
    </row>
    <row r="137" spans="1:31" x14ac:dyDescent="0.3">
      <c r="A137">
        <v>2490526</v>
      </c>
      <c r="B137">
        <v>1</v>
      </c>
      <c r="C137" t="s">
        <v>80</v>
      </c>
      <c r="D137" t="s">
        <v>105</v>
      </c>
      <c r="E137" t="s">
        <v>153</v>
      </c>
      <c r="F137" t="s">
        <v>576</v>
      </c>
      <c r="G137" t="s">
        <v>230</v>
      </c>
      <c r="H137" t="s">
        <v>135</v>
      </c>
      <c r="I137" t="s">
        <v>136</v>
      </c>
      <c r="J137" t="s">
        <v>137</v>
      </c>
      <c r="K137" t="s">
        <v>144</v>
      </c>
      <c r="L137" t="s">
        <v>577</v>
      </c>
      <c r="M137" t="s">
        <v>578</v>
      </c>
      <c r="N137">
        <v>6.7011111110000003</v>
      </c>
      <c r="O137">
        <v>0</v>
      </c>
      <c r="P137">
        <v>2</v>
      </c>
      <c r="Q137">
        <v>0</v>
      </c>
      <c r="R137">
        <v>0</v>
      </c>
      <c r="S137">
        <v>0</v>
      </c>
      <c r="T137">
        <v>1</v>
      </c>
      <c r="U137">
        <v>0</v>
      </c>
      <c r="V137">
        <v>0</v>
      </c>
      <c r="W137">
        <v>0</v>
      </c>
      <c r="X137">
        <v>6.055853929496843</v>
      </c>
      <c r="Y137">
        <v>0</v>
      </c>
      <c r="Z137">
        <v>0</v>
      </c>
      <c r="AA137">
        <v>0</v>
      </c>
      <c r="AB137">
        <v>3.2531138113488005E-2</v>
      </c>
      <c r="AC137">
        <v>0</v>
      </c>
      <c r="AD137">
        <v>0</v>
      </c>
      <c r="AE137">
        <v>6.0883850676103313</v>
      </c>
    </row>
    <row r="138" spans="1:31" x14ac:dyDescent="0.3">
      <c r="A138">
        <v>2490194</v>
      </c>
      <c r="B138">
        <v>1</v>
      </c>
      <c r="C138" t="s">
        <v>80</v>
      </c>
      <c r="D138" t="s">
        <v>101</v>
      </c>
      <c r="E138" t="s">
        <v>147</v>
      </c>
      <c r="F138" t="s">
        <v>579</v>
      </c>
      <c r="G138" t="s">
        <v>168</v>
      </c>
      <c r="H138" t="s">
        <v>150</v>
      </c>
      <c r="I138" t="s">
        <v>136</v>
      </c>
      <c r="J138" t="s">
        <v>137</v>
      </c>
      <c r="K138" t="s">
        <v>138</v>
      </c>
      <c r="L138" t="s">
        <v>580</v>
      </c>
      <c r="M138" t="s">
        <v>581</v>
      </c>
      <c r="N138">
        <v>6.5391666659999999</v>
      </c>
      <c r="O138">
        <v>0</v>
      </c>
      <c r="P138">
        <v>565</v>
      </c>
      <c r="Q138">
        <v>0</v>
      </c>
      <c r="R138">
        <v>1</v>
      </c>
      <c r="S138">
        <v>0</v>
      </c>
      <c r="T138">
        <v>18</v>
      </c>
      <c r="U138">
        <v>0</v>
      </c>
      <c r="V138">
        <v>0</v>
      </c>
      <c r="W138">
        <v>0</v>
      </c>
      <c r="X138">
        <v>542.07068250558018</v>
      </c>
      <c r="Y138">
        <v>0</v>
      </c>
      <c r="Z138">
        <v>9.6125313126673318E-3</v>
      </c>
      <c r="AA138">
        <v>0</v>
      </c>
      <c r="AB138">
        <v>54.975111334441664</v>
      </c>
      <c r="AC138">
        <v>0</v>
      </c>
      <c r="AD138">
        <v>0</v>
      </c>
      <c r="AE138">
        <v>597.05540637133447</v>
      </c>
    </row>
    <row r="139" spans="1:31" x14ac:dyDescent="0.3">
      <c r="A139">
        <v>2490406</v>
      </c>
      <c r="B139">
        <v>1</v>
      </c>
      <c r="C139" t="s">
        <v>81</v>
      </c>
      <c r="D139" t="s">
        <v>123</v>
      </c>
      <c r="E139" t="s">
        <v>147</v>
      </c>
      <c r="F139" t="s">
        <v>582</v>
      </c>
      <c r="G139" t="s">
        <v>168</v>
      </c>
      <c r="H139" t="s">
        <v>150</v>
      </c>
      <c r="I139" t="s">
        <v>136</v>
      </c>
      <c r="J139" t="s">
        <v>137</v>
      </c>
      <c r="K139" t="s">
        <v>138</v>
      </c>
      <c r="L139" t="s">
        <v>583</v>
      </c>
      <c r="M139" t="s">
        <v>584</v>
      </c>
      <c r="N139">
        <v>8.1797222220000005</v>
      </c>
      <c r="O139">
        <v>0</v>
      </c>
      <c r="P139">
        <v>3</v>
      </c>
      <c r="Q139">
        <v>0</v>
      </c>
      <c r="R139">
        <v>0</v>
      </c>
      <c r="S139">
        <v>0</v>
      </c>
      <c r="T139">
        <v>332</v>
      </c>
      <c r="U139">
        <v>0</v>
      </c>
      <c r="V139">
        <v>14</v>
      </c>
      <c r="W139">
        <v>0</v>
      </c>
      <c r="X139">
        <v>2.7097222487744723</v>
      </c>
      <c r="Y139">
        <v>0</v>
      </c>
      <c r="Z139">
        <v>0</v>
      </c>
      <c r="AA139">
        <v>0</v>
      </c>
      <c r="AB139">
        <v>2280.0644609203641</v>
      </c>
      <c r="AC139">
        <v>0</v>
      </c>
      <c r="AD139">
        <v>314.50198700232812</v>
      </c>
      <c r="AE139">
        <v>2597.2761701714667</v>
      </c>
    </row>
    <row r="140" spans="1:31" x14ac:dyDescent="0.3">
      <c r="A140">
        <v>2490569</v>
      </c>
      <c r="B140">
        <v>1</v>
      </c>
      <c r="C140" t="s">
        <v>80</v>
      </c>
      <c r="D140" t="s">
        <v>93</v>
      </c>
      <c r="E140" t="s">
        <v>162</v>
      </c>
      <c r="F140" t="s">
        <v>585</v>
      </c>
      <c r="G140" t="s">
        <v>530</v>
      </c>
      <c r="H140" t="s">
        <v>135</v>
      </c>
      <c r="I140" t="s">
        <v>136</v>
      </c>
      <c r="J140" t="s">
        <v>137</v>
      </c>
      <c r="K140" t="s">
        <v>144</v>
      </c>
      <c r="L140" t="s">
        <v>586</v>
      </c>
      <c r="M140" t="s">
        <v>587</v>
      </c>
      <c r="N140">
        <v>2.7041666659999999</v>
      </c>
      <c r="O140">
        <v>0</v>
      </c>
      <c r="P140">
        <v>7</v>
      </c>
      <c r="Q140">
        <v>0</v>
      </c>
      <c r="R140">
        <v>2</v>
      </c>
      <c r="S140">
        <v>0</v>
      </c>
      <c r="T140">
        <v>1</v>
      </c>
      <c r="U140">
        <v>0</v>
      </c>
      <c r="V140">
        <v>0</v>
      </c>
      <c r="W140">
        <v>0</v>
      </c>
      <c r="X140">
        <v>0.334740217304202</v>
      </c>
      <c r="Y140">
        <v>0</v>
      </c>
      <c r="Z140">
        <v>2.1992023590272747E-2</v>
      </c>
      <c r="AA140">
        <v>0</v>
      </c>
      <c r="AB140">
        <v>1.223277150929676</v>
      </c>
      <c r="AC140">
        <v>0</v>
      </c>
      <c r="AD140">
        <v>0</v>
      </c>
      <c r="AE140">
        <v>1.5800093918241509</v>
      </c>
    </row>
    <row r="141" spans="1:31" x14ac:dyDescent="0.3">
      <c r="A141">
        <v>2490537</v>
      </c>
      <c r="B141">
        <v>2</v>
      </c>
      <c r="C141" t="s">
        <v>80</v>
      </c>
      <c r="D141" t="s">
        <v>97</v>
      </c>
      <c r="E141" t="s">
        <v>132</v>
      </c>
      <c r="F141" t="s">
        <v>588</v>
      </c>
      <c r="G141" t="s">
        <v>280</v>
      </c>
      <c r="H141" t="s">
        <v>135</v>
      </c>
      <c r="I141" t="s">
        <v>136</v>
      </c>
      <c r="J141" t="s">
        <v>137</v>
      </c>
      <c r="K141" t="s">
        <v>144</v>
      </c>
      <c r="L141" t="s">
        <v>589</v>
      </c>
      <c r="M141" t="s">
        <v>590</v>
      </c>
      <c r="N141">
        <v>0.60111111100000003</v>
      </c>
      <c r="O141">
        <v>0</v>
      </c>
      <c r="P141">
        <v>329</v>
      </c>
      <c r="Q141">
        <v>0</v>
      </c>
      <c r="R141">
        <v>4</v>
      </c>
      <c r="S141">
        <v>0</v>
      </c>
      <c r="T141">
        <v>17</v>
      </c>
      <c r="U141">
        <v>0</v>
      </c>
      <c r="V141">
        <v>0</v>
      </c>
      <c r="W141">
        <v>0</v>
      </c>
      <c r="X141">
        <v>56.957856768344463</v>
      </c>
      <c r="Y141">
        <v>0</v>
      </c>
      <c r="Z141">
        <v>0.84895240119417092</v>
      </c>
      <c r="AA141">
        <v>0</v>
      </c>
      <c r="AB141">
        <v>4.817925739356955</v>
      </c>
      <c r="AC141">
        <v>0</v>
      </c>
      <c r="AD141">
        <v>0</v>
      </c>
      <c r="AE141">
        <v>62.62473490889559</v>
      </c>
    </row>
    <row r="142" spans="1:31" x14ac:dyDescent="0.3">
      <c r="A142">
        <v>2490426</v>
      </c>
      <c r="B142">
        <v>1</v>
      </c>
      <c r="C142" t="s">
        <v>80</v>
      </c>
      <c r="D142" t="s">
        <v>83</v>
      </c>
      <c r="E142" t="s">
        <v>132</v>
      </c>
      <c r="F142" t="s">
        <v>591</v>
      </c>
      <c r="G142" t="s">
        <v>181</v>
      </c>
      <c r="H142" t="s">
        <v>135</v>
      </c>
      <c r="I142" t="s">
        <v>136</v>
      </c>
      <c r="J142" t="s">
        <v>137</v>
      </c>
      <c r="K142" t="s">
        <v>144</v>
      </c>
      <c r="L142" t="s">
        <v>592</v>
      </c>
      <c r="M142" t="s">
        <v>593</v>
      </c>
      <c r="N142">
        <v>1.5425</v>
      </c>
      <c r="O142">
        <v>0</v>
      </c>
      <c r="P142">
        <v>454</v>
      </c>
      <c r="Q142">
        <v>0</v>
      </c>
      <c r="R142">
        <v>0</v>
      </c>
      <c r="S142">
        <v>0</v>
      </c>
      <c r="T142">
        <v>19</v>
      </c>
      <c r="U142">
        <v>0</v>
      </c>
      <c r="V142">
        <v>0</v>
      </c>
      <c r="W142">
        <v>0</v>
      </c>
      <c r="X142">
        <v>183.95785158394133</v>
      </c>
      <c r="Y142">
        <v>0</v>
      </c>
      <c r="Z142">
        <v>0</v>
      </c>
      <c r="AA142">
        <v>0</v>
      </c>
      <c r="AB142">
        <v>13.22345217772377</v>
      </c>
      <c r="AC142">
        <v>0</v>
      </c>
      <c r="AD142">
        <v>0</v>
      </c>
      <c r="AE142">
        <v>197.18130376166511</v>
      </c>
    </row>
    <row r="143" spans="1:31" x14ac:dyDescent="0.3">
      <c r="A143">
        <v>2490214</v>
      </c>
      <c r="B143">
        <v>1</v>
      </c>
      <c r="C143" t="s">
        <v>80</v>
      </c>
      <c r="D143" t="s">
        <v>103</v>
      </c>
      <c r="E143" t="s">
        <v>147</v>
      </c>
      <c r="F143" t="s">
        <v>594</v>
      </c>
      <c r="G143" t="s">
        <v>149</v>
      </c>
      <c r="H143" t="s">
        <v>150</v>
      </c>
      <c r="I143" t="s">
        <v>136</v>
      </c>
      <c r="J143" t="s">
        <v>137</v>
      </c>
      <c r="K143" t="s">
        <v>144</v>
      </c>
      <c r="L143" t="s">
        <v>595</v>
      </c>
      <c r="M143" t="s">
        <v>596</v>
      </c>
      <c r="N143">
        <v>8.6111111000000004E-2</v>
      </c>
      <c r="O143">
        <v>1</v>
      </c>
      <c r="P143">
        <v>14611</v>
      </c>
      <c r="Q143">
        <v>32</v>
      </c>
      <c r="R143">
        <v>74</v>
      </c>
      <c r="S143">
        <v>52</v>
      </c>
      <c r="T143">
        <v>1984</v>
      </c>
      <c r="U143">
        <v>14</v>
      </c>
      <c r="V143">
        <v>15</v>
      </c>
      <c r="W143">
        <v>4.0622733753706952E-2</v>
      </c>
      <c r="X143">
        <v>324.07435387098099</v>
      </c>
      <c r="Y143">
        <v>6.6575647731663583</v>
      </c>
      <c r="Z143">
        <v>6.6105909993215066</v>
      </c>
      <c r="AA143">
        <v>52.121514027096183</v>
      </c>
      <c r="AB143">
        <v>185.57512928185776</v>
      </c>
      <c r="AC143">
        <v>22.339079514853616</v>
      </c>
      <c r="AD143">
        <v>12.237555876350825</v>
      </c>
      <c r="AE143">
        <v>609.65641107738099</v>
      </c>
    </row>
    <row r="144" spans="1:31" x14ac:dyDescent="0.3">
      <c r="A144">
        <v>2490071</v>
      </c>
      <c r="B144">
        <v>1</v>
      </c>
      <c r="C144" t="s">
        <v>80</v>
      </c>
      <c r="D144" t="s">
        <v>105</v>
      </c>
      <c r="E144" t="s">
        <v>166</v>
      </c>
      <c r="F144" t="s">
        <v>597</v>
      </c>
      <c r="G144" t="s">
        <v>149</v>
      </c>
      <c r="H144" t="s">
        <v>150</v>
      </c>
      <c r="I144" t="s">
        <v>136</v>
      </c>
      <c r="J144" t="s">
        <v>137</v>
      </c>
      <c r="K144" t="s">
        <v>144</v>
      </c>
      <c r="L144" t="s">
        <v>598</v>
      </c>
      <c r="M144" t="s">
        <v>599</v>
      </c>
      <c r="N144">
        <v>1.356666666</v>
      </c>
      <c r="O144">
        <v>1</v>
      </c>
      <c r="P144">
        <v>101</v>
      </c>
      <c r="Q144">
        <v>6</v>
      </c>
      <c r="R144">
        <v>9</v>
      </c>
      <c r="S144">
        <v>24</v>
      </c>
      <c r="T144">
        <v>9</v>
      </c>
      <c r="U144">
        <v>3</v>
      </c>
      <c r="V144">
        <v>0</v>
      </c>
      <c r="W144">
        <v>0.13000213963918225</v>
      </c>
      <c r="X144">
        <v>34.901924262823151</v>
      </c>
      <c r="Y144">
        <v>1.235078904754263</v>
      </c>
      <c r="Z144">
        <v>2.5439587410047348</v>
      </c>
      <c r="AA144">
        <v>384.40424724118282</v>
      </c>
      <c r="AB144">
        <v>19.140918903071164</v>
      </c>
      <c r="AC144">
        <v>328.68994873821936</v>
      </c>
      <c r="AD144">
        <v>0</v>
      </c>
      <c r="AE144">
        <v>771.04607893069465</v>
      </c>
    </row>
    <row r="145" spans="1:31" x14ac:dyDescent="0.3">
      <c r="A145">
        <v>2490114</v>
      </c>
      <c r="B145">
        <v>1</v>
      </c>
      <c r="C145" t="s">
        <v>81</v>
      </c>
      <c r="D145" t="s">
        <v>127</v>
      </c>
      <c r="E145" t="s">
        <v>141</v>
      </c>
      <c r="F145" t="s">
        <v>600</v>
      </c>
      <c r="G145" t="s">
        <v>210</v>
      </c>
      <c r="H145" t="s">
        <v>135</v>
      </c>
      <c r="I145" t="s">
        <v>136</v>
      </c>
      <c r="J145" t="s">
        <v>137</v>
      </c>
      <c r="K145" t="s">
        <v>144</v>
      </c>
      <c r="L145" t="s">
        <v>601</v>
      </c>
      <c r="M145" t="s">
        <v>602</v>
      </c>
      <c r="N145">
        <v>2.7394444440000001</v>
      </c>
      <c r="O145">
        <v>0</v>
      </c>
      <c r="P145">
        <v>246</v>
      </c>
      <c r="Q145">
        <v>0</v>
      </c>
      <c r="R145">
        <v>0</v>
      </c>
      <c r="S145">
        <v>0</v>
      </c>
      <c r="T145">
        <v>6</v>
      </c>
      <c r="U145">
        <v>0</v>
      </c>
      <c r="V145">
        <v>0</v>
      </c>
      <c r="W145">
        <v>0</v>
      </c>
      <c r="X145">
        <v>135.36947833696377</v>
      </c>
      <c r="Y145">
        <v>0</v>
      </c>
      <c r="Z145">
        <v>0</v>
      </c>
      <c r="AA145">
        <v>0</v>
      </c>
      <c r="AB145">
        <v>1.4320017969776475</v>
      </c>
      <c r="AC145">
        <v>0</v>
      </c>
      <c r="AD145">
        <v>0</v>
      </c>
      <c r="AE145">
        <v>136.80148013394142</v>
      </c>
    </row>
    <row r="146" spans="1:31" x14ac:dyDescent="0.3">
      <c r="A146">
        <v>2490655</v>
      </c>
      <c r="B146">
        <v>1</v>
      </c>
      <c r="C146" t="s">
        <v>81</v>
      </c>
      <c r="D146" t="s">
        <v>127</v>
      </c>
      <c r="E146" t="s">
        <v>184</v>
      </c>
      <c r="F146" t="s">
        <v>603</v>
      </c>
      <c r="G146" t="s">
        <v>149</v>
      </c>
      <c r="H146" t="s">
        <v>150</v>
      </c>
      <c r="I146" t="s">
        <v>136</v>
      </c>
      <c r="J146" t="s">
        <v>137</v>
      </c>
      <c r="K146" t="s">
        <v>144</v>
      </c>
      <c r="L146" t="s">
        <v>604</v>
      </c>
      <c r="M146" t="s">
        <v>605</v>
      </c>
      <c r="N146">
        <v>0.65805555500000001</v>
      </c>
      <c r="O146">
        <v>0</v>
      </c>
      <c r="P146">
        <v>0</v>
      </c>
      <c r="Q146">
        <v>9</v>
      </c>
      <c r="R146">
        <v>25</v>
      </c>
      <c r="S146">
        <v>12</v>
      </c>
      <c r="T146">
        <v>1</v>
      </c>
      <c r="U146">
        <v>2</v>
      </c>
      <c r="V146">
        <v>0</v>
      </c>
      <c r="W146">
        <v>0</v>
      </c>
      <c r="X146">
        <v>0</v>
      </c>
      <c r="Y146">
        <v>1.2946908081002106</v>
      </c>
      <c r="Z146">
        <v>7.5166515073384961</v>
      </c>
      <c r="AA146">
        <v>93.063940175938342</v>
      </c>
      <c r="AB146">
        <v>1.4126682151344019</v>
      </c>
      <c r="AC146">
        <v>13.819545423774109</v>
      </c>
      <c r="AD146">
        <v>0</v>
      </c>
      <c r="AE146">
        <v>117.10749613028557</v>
      </c>
    </row>
    <row r="147" spans="1:31" x14ac:dyDescent="0.3">
      <c r="A147">
        <v>2490323</v>
      </c>
      <c r="B147">
        <v>1</v>
      </c>
      <c r="C147" t="s">
        <v>81</v>
      </c>
      <c r="D147" t="s">
        <v>128</v>
      </c>
      <c r="E147" t="s">
        <v>153</v>
      </c>
      <c r="F147" t="s">
        <v>606</v>
      </c>
      <c r="G147" t="s">
        <v>230</v>
      </c>
      <c r="H147" t="s">
        <v>135</v>
      </c>
      <c r="I147" t="s">
        <v>136</v>
      </c>
      <c r="J147" t="s">
        <v>137</v>
      </c>
      <c r="K147" t="s">
        <v>144</v>
      </c>
      <c r="L147" t="s">
        <v>607</v>
      </c>
      <c r="M147" t="s">
        <v>608</v>
      </c>
      <c r="N147">
        <v>4.1583333329999999</v>
      </c>
      <c r="O147">
        <v>0</v>
      </c>
      <c r="P147">
        <v>7</v>
      </c>
      <c r="Q147">
        <v>0</v>
      </c>
      <c r="R147">
        <v>0</v>
      </c>
      <c r="S147">
        <v>0</v>
      </c>
      <c r="T147">
        <v>1</v>
      </c>
      <c r="U147">
        <v>0</v>
      </c>
      <c r="V147">
        <v>0</v>
      </c>
      <c r="W147">
        <v>0</v>
      </c>
      <c r="X147">
        <v>5.7052072858678491</v>
      </c>
      <c r="Y147">
        <v>0</v>
      </c>
      <c r="Z147">
        <v>0</v>
      </c>
      <c r="AA147">
        <v>0</v>
      </c>
      <c r="AB147">
        <v>14.019304204330078</v>
      </c>
      <c r="AC147">
        <v>0</v>
      </c>
      <c r="AD147">
        <v>0</v>
      </c>
      <c r="AE147">
        <v>19.724511490197926</v>
      </c>
    </row>
    <row r="148" spans="1:31" x14ac:dyDescent="0.3">
      <c r="A148">
        <v>2490346</v>
      </c>
      <c r="B148">
        <v>1</v>
      </c>
      <c r="C148" t="s">
        <v>80</v>
      </c>
      <c r="D148" t="s">
        <v>107</v>
      </c>
      <c r="E148" t="s">
        <v>147</v>
      </c>
      <c r="F148" t="s">
        <v>609</v>
      </c>
      <c r="G148" t="s">
        <v>193</v>
      </c>
      <c r="H148" t="s">
        <v>150</v>
      </c>
      <c r="I148" t="s">
        <v>136</v>
      </c>
      <c r="J148" t="s">
        <v>137</v>
      </c>
      <c r="K148" t="s">
        <v>144</v>
      </c>
      <c r="L148" t="s">
        <v>610</v>
      </c>
      <c r="M148" t="s">
        <v>611</v>
      </c>
      <c r="N148">
        <v>7.4063888880000004</v>
      </c>
      <c r="O148">
        <v>1</v>
      </c>
      <c r="P148">
        <v>376</v>
      </c>
      <c r="Q148">
        <v>0</v>
      </c>
      <c r="R148">
        <v>0</v>
      </c>
      <c r="S148">
        <v>5</v>
      </c>
      <c r="T148">
        <v>11</v>
      </c>
      <c r="U148">
        <v>0</v>
      </c>
      <c r="V148">
        <v>0</v>
      </c>
      <c r="W148">
        <v>18.382331366386229</v>
      </c>
      <c r="X148">
        <v>293.30383334122217</v>
      </c>
      <c r="Y148">
        <v>0</v>
      </c>
      <c r="Z148">
        <v>0</v>
      </c>
      <c r="AA148">
        <v>113.43258007533791</v>
      </c>
      <c r="AB148">
        <v>29.297476169794979</v>
      </c>
      <c r="AC148">
        <v>0</v>
      </c>
      <c r="AD148">
        <v>0</v>
      </c>
      <c r="AE148">
        <v>454.4162209527413</v>
      </c>
    </row>
    <row r="149" spans="1:31" x14ac:dyDescent="0.3">
      <c r="A149">
        <v>2490446</v>
      </c>
      <c r="B149">
        <v>1</v>
      </c>
      <c r="C149" t="s">
        <v>81</v>
      </c>
      <c r="D149" t="s">
        <v>119</v>
      </c>
      <c r="E149" t="s">
        <v>147</v>
      </c>
      <c r="F149" t="s">
        <v>612</v>
      </c>
      <c r="G149" t="s">
        <v>193</v>
      </c>
      <c r="H149" t="s">
        <v>150</v>
      </c>
      <c r="I149" t="s">
        <v>136</v>
      </c>
      <c r="J149" t="s">
        <v>137</v>
      </c>
      <c r="K149" t="s">
        <v>144</v>
      </c>
      <c r="L149" t="s">
        <v>613</v>
      </c>
      <c r="M149" t="s">
        <v>614</v>
      </c>
      <c r="N149">
        <v>1.3577777769999999</v>
      </c>
      <c r="O149">
        <v>0</v>
      </c>
      <c r="P149">
        <v>241</v>
      </c>
      <c r="Q149">
        <v>0</v>
      </c>
      <c r="R149">
        <v>4</v>
      </c>
      <c r="S149">
        <v>0</v>
      </c>
      <c r="T149">
        <v>14</v>
      </c>
      <c r="U149">
        <v>0</v>
      </c>
      <c r="V149">
        <v>0</v>
      </c>
      <c r="W149">
        <v>0</v>
      </c>
      <c r="X149">
        <v>23.357207562083605</v>
      </c>
      <c r="Y149">
        <v>0</v>
      </c>
      <c r="Z149">
        <v>2.932626650152334E-2</v>
      </c>
      <c r="AA149">
        <v>0</v>
      </c>
      <c r="AB149">
        <v>4.6931327685856852</v>
      </c>
      <c r="AC149">
        <v>0</v>
      </c>
      <c r="AD149">
        <v>0</v>
      </c>
      <c r="AE149">
        <v>28.079666597170814</v>
      </c>
    </row>
    <row r="150" spans="1:31" x14ac:dyDescent="0.3">
      <c r="A150">
        <v>2490423</v>
      </c>
      <c r="B150">
        <v>1</v>
      </c>
      <c r="C150" t="s">
        <v>80</v>
      </c>
      <c r="D150" t="s">
        <v>100</v>
      </c>
      <c r="E150" t="s">
        <v>184</v>
      </c>
      <c r="F150" t="s">
        <v>615</v>
      </c>
      <c r="G150" t="s">
        <v>181</v>
      </c>
      <c r="H150" t="s">
        <v>150</v>
      </c>
      <c r="I150" t="s">
        <v>136</v>
      </c>
      <c r="J150" t="s">
        <v>137</v>
      </c>
      <c r="K150" t="s">
        <v>144</v>
      </c>
      <c r="L150" t="s">
        <v>616</v>
      </c>
      <c r="M150" t="s">
        <v>617</v>
      </c>
      <c r="N150">
        <v>0.30527777699999997</v>
      </c>
      <c r="O150">
        <v>0</v>
      </c>
      <c r="P150">
        <v>30</v>
      </c>
      <c r="Q150">
        <v>1</v>
      </c>
      <c r="R150">
        <v>12</v>
      </c>
      <c r="S150">
        <v>8</v>
      </c>
      <c r="T150">
        <v>19</v>
      </c>
      <c r="U150">
        <v>3</v>
      </c>
      <c r="V150">
        <v>0</v>
      </c>
      <c r="W150">
        <v>0</v>
      </c>
      <c r="X150">
        <v>1.8250905237944208</v>
      </c>
      <c r="Y150">
        <v>0.63270547704174063</v>
      </c>
      <c r="Z150">
        <v>1.6050728189715229</v>
      </c>
      <c r="AA150">
        <v>8.3167795210461257</v>
      </c>
      <c r="AB150">
        <v>2.4900257926321476</v>
      </c>
      <c r="AC150">
        <v>7.0209210730371137</v>
      </c>
      <c r="AD150">
        <v>0</v>
      </c>
      <c r="AE150">
        <v>21.890595206523074</v>
      </c>
    </row>
    <row r="151" spans="1:31" x14ac:dyDescent="0.3">
      <c r="A151">
        <v>2490200</v>
      </c>
      <c r="B151">
        <v>1</v>
      </c>
      <c r="C151" t="s">
        <v>80</v>
      </c>
      <c r="D151" t="s">
        <v>105</v>
      </c>
      <c r="E151" t="s">
        <v>162</v>
      </c>
      <c r="F151" t="s">
        <v>618</v>
      </c>
      <c r="G151" t="s">
        <v>168</v>
      </c>
      <c r="H151" t="s">
        <v>135</v>
      </c>
      <c r="I151" t="s">
        <v>136</v>
      </c>
      <c r="J151" t="s">
        <v>137</v>
      </c>
      <c r="K151" t="s">
        <v>138</v>
      </c>
      <c r="L151" t="s">
        <v>619</v>
      </c>
      <c r="M151" t="s">
        <v>620</v>
      </c>
      <c r="N151">
        <v>7.0277777769999998</v>
      </c>
      <c r="O151">
        <v>0</v>
      </c>
      <c r="P151">
        <v>31</v>
      </c>
      <c r="Q151">
        <v>0</v>
      </c>
      <c r="R151">
        <v>0</v>
      </c>
      <c r="S151">
        <v>0</v>
      </c>
      <c r="T151">
        <v>4</v>
      </c>
      <c r="U151">
        <v>0</v>
      </c>
      <c r="V151">
        <v>0</v>
      </c>
      <c r="W151">
        <v>0</v>
      </c>
      <c r="X151">
        <v>58.255873526996531</v>
      </c>
      <c r="Y151">
        <v>0</v>
      </c>
      <c r="Z151">
        <v>0</v>
      </c>
      <c r="AA151">
        <v>0</v>
      </c>
      <c r="AB151">
        <v>19.357583727092649</v>
      </c>
      <c r="AC151">
        <v>0</v>
      </c>
      <c r="AD151">
        <v>0</v>
      </c>
      <c r="AE151">
        <v>77.613457254089184</v>
      </c>
    </row>
    <row r="152" spans="1:31" x14ac:dyDescent="0.3">
      <c r="A152">
        <v>2490386</v>
      </c>
      <c r="B152">
        <v>1</v>
      </c>
      <c r="C152" t="s">
        <v>80</v>
      </c>
      <c r="D152" t="s">
        <v>100</v>
      </c>
      <c r="E152" t="s">
        <v>184</v>
      </c>
      <c r="F152" t="s">
        <v>621</v>
      </c>
      <c r="G152" t="s">
        <v>149</v>
      </c>
      <c r="H152" t="s">
        <v>150</v>
      </c>
      <c r="I152" t="s">
        <v>136</v>
      </c>
      <c r="J152" t="s">
        <v>137</v>
      </c>
      <c r="K152" t="s">
        <v>144</v>
      </c>
      <c r="L152" t="s">
        <v>622</v>
      </c>
      <c r="M152" t="s">
        <v>623</v>
      </c>
      <c r="N152">
        <v>0.56499999999999995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38</v>
      </c>
      <c r="U152">
        <v>0</v>
      </c>
      <c r="V152">
        <v>5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23.771084744863462</v>
      </c>
      <c r="AC152">
        <v>0</v>
      </c>
      <c r="AD152">
        <v>47.500016678548057</v>
      </c>
      <c r="AE152">
        <v>71.271101423411523</v>
      </c>
    </row>
    <row r="153" spans="1:31" x14ac:dyDescent="0.3">
      <c r="A153">
        <v>2490237</v>
      </c>
      <c r="B153">
        <v>1</v>
      </c>
      <c r="C153" t="s">
        <v>80</v>
      </c>
      <c r="D153" t="s">
        <v>99</v>
      </c>
      <c r="E153" t="s">
        <v>162</v>
      </c>
      <c r="F153" t="s">
        <v>624</v>
      </c>
      <c r="G153" t="s">
        <v>530</v>
      </c>
      <c r="H153" t="s">
        <v>135</v>
      </c>
      <c r="I153" t="s">
        <v>136</v>
      </c>
      <c r="J153" t="s">
        <v>137</v>
      </c>
      <c r="K153" t="s">
        <v>144</v>
      </c>
      <c r="L153" t="s">
        <v>625</v>
      </c>
      <c r="M153" t="s">
        <v>626</v>
      </c>
      <c r="N153">
        <v>5.1074999999999999</v>
      </c>
      <c r="O153">
        <v>0</v>
      </c>
      <c r="P153">
        <v>96</v>
      </c>
      <c r="Q153">
        <v>0</v>
      </c>
      <c r="R153">
        <v>0</v>
      </c>
      <c r="S153">
        <v>0</v>
      </c>
      <c r="T153">
        <v>4</v>
      </c>
      <c r="U153">
        <v>0</v>
      </c>
      <c r="V153">
        <v>0</v>
      </c>
      <c r="W153">
        <v>0</v>
      </c>
      <c r="X153">
        <v>107.41453279763741</v>
      </c>
      <c r="Y153">
        <v>0</v>
      </c>
      <c r="Z153">
        <v>0</v>
      </c>
      <c r="AA153">
        <v>0</v>
      </c>
      <c r="AB153">
        <v>8.5771373169192504</v>
      </c>
      <c r="AC153">
        <v>0</v>
      </c>
      <c r="AD153">
        <v>0</v>
      </c>
      <c r="AE153">
        <v>115.99167011455665</v>
      </c>
    </row>
    <row r="154" spans="1:31" x14ac:dyDescent="0.3">
      <c r="A154">
        <v>2490091</v>
      </c>
      <c r="B154">
        <v>1</v>
      </c>
      <c r="C154" t="s">
        <v>80</v>
      </c>
      <c r="D154" t="s">
        <v>96</v>
      </c>
      <c r="E154" t="s">
        <v>153</v>
      </c>
      <c r="F154" t="s">
        <v>627</v>
      </c>
      <c r="G154" t="s">
        <v>155</v>
      </c>
      <c r="H154" t="s">
        <v>135</v>
      </c>
      <c r="I154" t="s">
        <v>136</v>
      </c>
      <c r="J154" t="s">
        <v>137</v>
      </c>
      <c r="K154" t="s">
        <v>144</v>
      </c>
      <c r="L154" t="s">
        <v>628</v>
      </c>
      <c r="M154" t="s">
        <v>629</v>
      </c>
      <c r="N154">
        <v>4.0941666659999996</v>
      </c>
      <c r="O154">
        <v>0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0.5042364769997667</v>
      </c>
      <c r="AA154">
        <v>0</v>
      </c>
      <c r="AB154">
        <v>0</v>
      </c>
      <c r="AC154">
        <v>0</v>
      </c>
      <c r="AD154">
        <v>0</v>
      </c>
      <c r="AE154">
        <v>0.5042364769997667</v>
      </c>
    </row>
    <row r="155" spans="1:31" x14ac:dyDescent="0.3">
      <c r="A155">
        <v>2490552</v>
      </c>
      <c r="B155">
        <v>1</v>
      </c>
      <c r="C155" t="s">
        <v>80</v>
      </c>
      <c r="D155" t="s">
        <v>87</v>
      </c>
      <c r="E155" t="s">
        <v>153</v>
      </c>
      <c r="F155" t="s">
        <v>630</v>
      </c>
      <c r="G155" t="s">
        <v>244</v>
      </c>
      <c r="H155" t="s">
        <v>135</v>
      </c>
      <c r="I155" t="s">
        <v>136</v>
      </c>
      <c r="J155" t="s">
        <v>137</v>
      </c>
      <c r="K155" t="s">
        <v>144</v>
      </c>
      <c r="L155" t="s">
        <v>631</v>
      </c>
      <c r="M155" t="s">
        <v>632</v>
      </c>
      <c r="N155">
        <v>0.76861111100000001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1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1.0239466398700001</v>
      </c>
      <c r="AC155">
        <v>0</v>
      </c>
      <c r="AD155">
        <v>0</v>
      </c>
      <c r="AE155">
        <v>1.0239466398700001</v>
      </c>
    </row>
    <row r="156" spans="1:31" x14ac:dyDescent="0.3">
      <c r="A156">
        <v>2490380</v>
      </c>
      <c r="B156">
        <v>1</v>
      </c>
      <c r="C156" t="s">
        <v>80</v>
      </c>
      <c r="D156" t="s">
        <v>91</v>
      </c>
      <c r="E156" t="s">
        <v>147</v>
      </c>
      <c r="F156" t="s">
        <v>633</v>
      </c>
      <c r="G156" t="s">
        <v>181</v>
      </c>
      <c r="H156" t="s">
        <v>150</v>
      </c>
      <c r="I156" t="s">
        <v>136</v>
      </c>
      <c r="J156" t="s">
        <v>137</v>
      </c>
      <c r="K156" t="s">
        <v>144</v>
      </c>
      <c r="L156" t="s">
        <v>634</v>
      </c>
      <c r="M156" t="s">
        <v>635</v>
      </c>
      <c r="N156">
        <v>1.5236111109999999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1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2.0737823688725001</v>
      </c>
      <c r="AC156">
        <v>0</v>
      </c>
      <c r="AD156">
        <v>0</v>
      </c>
      <c r="AE156">
        <v>2.0737823688725001</v>
      </c>
    </row>
    <row r="157" spans="1:31" x14ac:dyDescent="0.3">
      <c r="A157">
        <v>2490295</v>
      </c>
      <c r="B157">
        <v>2</v>
      </c>
      <c r="C157" t="s">
        <v>80</v>
      </c>
      <c r="D157" t="s">
        <v>105</v>
      </c>
      <c r="E157" t="s">
        <v>147</v>
      </c>
      <c r="F157" t="s">
        <v>636</v>
      </c>
      <c r="G157" t="s">
        <v>193</v>
      </c>
      <c r="H157" t="s">
        <v>150</v>
      </c>
      <c r="I157" t="s">
        <v>136</v>
      </c>
      <c r="J157" t="s">
        <v>137</v>
      </c>
      <c r="K157" t="s">
        <v>144</v>
      </c>
      <c r="L157" t="s">
        <v>637</v>
      </c>
      <c r="M157" t="s">
        <v>638</v>
      </c>
      <c r="N157">
        <v>0.99888888799999997</v>
      </c>
      <c r="O157">
        <v>0</v>
      </c>
      <c r="P157">
        <v>0</v>
      </c>
      <c r="Q157">
        <v>0</v>
      </c>
      <c r="R157">
        <v>0</v>
      </c>
      <c r="S157">
        <v>1</v>
      </c>
      <c r="T157">
        <v>0</v>
      </c>
      <c r="U157">
        <v>1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0.71089821637316675</v>
      </c>
      <c r="AB157">
        <v>0</v>
      </c>
      <c r="AC157">
        <v>1.2993122000194253</v>
      </c>
      <c r="AD157">
        <v>0</v>
      </c>
      <c r="AE157">
        <v>2.0102104163925922</v>
      </c>
    </row>
    <row r="158" spans="1:31" x14ac:dyDescent="0.3">
      <c r="A158">
        <v>2490572</v>
      </c>
      <c r="B158">
        <v>1</v>
      </c>
      <c r="C158" t="s">
        <v>80</v>
      </c>
      <c r="D158" t="s">
        <v>100</v>
      </c>
      <c r="E158" t="s">
        <v>184</v>
      </c>
      <c r="F158" t="s">
        <v>639</v>
      </c>
      <c r="G158" t="s">
        <v>149</v>
      </c>
      <c r="H158" t="s">
        <v>150</v>
      </c>
      <c r="I158" t="s">
        <v>136</v>
      </c>
      <c r="J158" t="s">
        <v>137</v>
      </c>
      <c r="K158" t="s">
        <v>144</v>
      </c>
      <c r="L158" t="s">
        <v>640</v>
      </c>
      <c r="M158" t="s">
        <v>641</v>
      </c>
      <c r="N158">
        <v>2.6</v>
      </c>
      <c r="O158">
        <v>0</v>
      </c>
      <c r="P158">
        <v>4</v>
      </c>
      <c r="Q158">
        <v>58</v>
      </c>
      <c r="R158">
        <v>72</v>
      </c>
      <c r="S158">
        <v>2</v>
      </c>
      <c r="T158">
        <v>5</v>
      </c>
      <c r="U158">
        <v>0</v>
      </c>
      <c r="V158">
        <v>0</v>
      </c>
      <c r="W158">
        <v>0</v>
      </c>
      <c r="X158">
        <v>8.3426217531830087</v>
      </c>
      <c r="Y158">
        <v>91.861936026323932</v>
      </c>
      <c r="Z158">
        <v>260.5154930094526</v>
      </c>
      <c r="AA158">
        <v>109.56525149941892</v>
      </c>
      <c r="AB158">
        <v>0.92162524223679243</v>
      </c>
      <c r="AC158">
        <v>0</v>
      </c>
      <c r="AD158">
        <v>0</v>
      </c>
      <c r="AE158">
        <v>471.2069275306153</v>
      </c>
    </row>
    <row r="159" spans="1:31" x14ac:dyDescent="0.3">
      <c r="A159">
        <v>2490652</v>
      </c>
      <c r="B159">
        <v>1</v>
      </c>
      <c r="C159" t="s">
        <v>80</v>
      </c>
      <c r="D159" t="s">
        <v>95</v>
      </c>
      <c r="E159" t="s">
        <v>184</v>
      </c>
      <c r="F159" t="s">
        <v>642</v>
      </c>
      <c r="G159" t="s">
        <v>149</v>
      </c>
      <c r="H159" t="s">
        <v>150</v>
      </c>
      <c r="I159" t="s">
        <v>136</v>
      </c>
      <c r="J159" t="s">
        <v>137</v>
      </c>
      <c r="K159" t="s">
        <v>144</v>
      </c>
      <c r="L159" t="s">
        <v>643</v>
      </c>
      <c r="M159" t="s">
        <v>644</v>
      </c>
      <c r="N159">
        <v>0.98638888800000002</v>
      </c>
      <c r="O159">
        <v>0</v>
      </c>
      <c r="P159">
        <v>651</v>
      </c>
      <c r="Q159">
        <v>3</v>
      </c>
      <c r="R159">
        <v>18</v>
      </c>
      <c r="S159">
        <v>5</v>
      </c>
      <c r="T159">
        <v>35</v>
      </c>
      <c r="U159">
        <v>0</v>
      </c>
      <c r="V159">
        <v>0</v>
      </c>
      <c r="W159">
        <v>0</v>
      </c>
      <c r="X159">
        <v>125.21641462400032</v>
      </c>
      <c r="Y159">
        <v>2.1722347233452464</v>
      </c>
      <c r="Z159">
        <v>3.6055548479681252</v>
      </c>
      <c r="AA159">
        <v>60.390128775547232</v>
      </c>
      <c r="AB159">
        <v>11.036411351267335</v>
      </c>
      <c r="AC159">
        <v>0</v>
      </c>
      <c r="AD159">
        <v>0</v>
      </c>
      <c r="AE159">
        <v>202.42074432212826</v>
      </c>
    </row>
    <row r="160" spans="1:31" x14ac:dyDescent="0.3">
      <c r="A160">
        <v>2490609</v>
      </c>
      <c r="B160">
        <v>1</v>
      </c>
      <c r="C160" t="s">
        <v>80</v>
      </c>
      <c r="D160" t="s">
        <v>85</v>
      </c>
      <c r="E160" t="s">
        <v>162</v>
      </c>
      <c r="F160" t="s">
        <v>645</v>
      </c>
      <c r="G160" t="s">
        <v>466</v>
      </c>
      <c r="H160" t="s">
        <v>135</v>
      </c>
      <c r="I160" t="s">
        <v>136</v>
      </c>
      <c r="J160" t="s">
        <v>137</v>
      </c>
      <c r="K160" t="s">
        <v>144</v>
      </c>
      <c r="L160" t="s">
        <v>646</v>
      </c>
      <c r="M160" t="s">
        <v>647</v>
      </c>
      <c r="N160">
        <v>2.173611111</v>
      </c>
      <c r="O160">
        <v>0</v>
      </c>
      <c r="P160">
        <v>141</v>
      </c>
      <c r="Q160">
        <v>0</v>
      </c>
      <c r="R160">
        <v>0</v>
      </c>
      <c r="S160">
        <v>0</v>
      </c>
      <c r="T160">
        <v>9</v>
      </c>
      <c r="U160">
        <v>0</v>
      </c>
      <c r="V160">
        <v>0</v>
      </c>
      <c r="W160">
        <v>0</v>
      </c>
      <c r="X160">
        <v>79.879809351474577</v>
      </c>
      <c r="Y160">
        <v>0</v>
      </c>
      <c r="Z160">
        <v>0</v>
      </c>
      <c r="AA160">
        <v>0</v>
      </c>
      <c r="AB160">
        <v>9.0453120213120339</v>
      </c>
      <c r="AC160">
        <v>0</v>
      </c>
      <c r="AD160">
        <v>0</v>
      </c>
      <c r="AE160">
        <v>88.925121372786606</v>
      </c>
    </row>
    <row r="161" spans="1:31" x14ac:dyDescent="0.3">
      <c r="A161">
        <v>2490068</v>
      </c>
      <c r="B161">
        <v>1</v>
      </c>
      <c r="C161" t="s">
        <v>80</v>
      </c>
      <c r="D161" t="s">
        <v>101</v>
      </c>
      <c r="E161" t="s">
        <v>147</v>
      </c>
      <c r="F161" t="s">
        <v>648</v>
      </c>
      <c r="G161" t="s">
        <v>649</v>
      </c>
      <c r="H161" t="s">
        <v>150</v>
      </c>
      <c r="I161" t="s">
        <v>136</v>
      </c>
      <c r="J161" t="s">
        <v>137</v>
      </c>
      <c r="K161" t="s">
        <v>144</v>
      </c>
      <c r="L161" t="s">
        <v>650</v>
      </c>
      <c r="M161" t="s">
        <v>651</v>
      </c>
      <c r="N161">
        <v>3.253055555</v>
      </c>
      <c r="O161">
        <v>0</v>
      </c>
      <c r="P161">
        <v>63</v>
      </c>
      <c r="Q161">
        <v>0</v>
      </c>
      <c r="R161">
        <v>23</v>
      </c>
      <c r="S161">
        <v>0</v>
      </c>
      <c r="T161">
        <v>11</v>
      </c>
      <c r="U161">
        <v>0</v>
      </c>
      <c r="V161">
        <v>0</v>
      </c>
      <c r="W161">
        <v>0</v>
      </c>
      <c r="X161">
        <v>72.772799353360213</v>
      </c>
      <c r="Y161">
        <v>0</v>
      </c>
      <c r="Z161">
        <v>7.1099011747346212</v>
      </c>
      <c r="AA161">
        <v>0</v>
      </c>
      <c r="AB161">
        <v>30.494443487079824</v>
      </c>
      <c r="AC161">
        <v>0</v>
      </c>
      <c r="AD161">
        <v>0</v>
      </c>
      <c r="AE161">
        <v>110.37714401517465</v>
      </c>
    </row>
    <row r="162" spans="1:31" x14ac:dyDescent="0.3">
      <c r="A162">
        <v>2490627</v>
      </c>
      <c r="B162">
        <v>2</v>
      </c>
      <c r="C162" t="s">
        <v>80</v>
      </c>
      <c r="D162" t="s">
        <v>97</v>
      </c>
      <c r="E162" t="s">
        <v>162</v>
      </c>
      <c r="F162" t="s">
        <v>407</v>
      </c>
      <c r="G162" t="s">
        <v>652</v>
      </c>
      <c r="H162" t="s">
        <v>135</v>
      </c>
      <c r="I162" t="s">
        <v>136</v>
      </c>
      <c r="J162" t="s">
        <v>137</v>
      </c>
      <c r="K162" t="s">
        <v>144</v>
      </c>
      <c r="L162" t="s">
        <v>653</v>
      </c>
      <c r="M162" t="s">
        <v>654</v>
      </c>
      <c r="N162">
        <v>0.35805555500000003</v>
      </c>
      <c r="O162">
        <v>0</v>
      </c>
      <c r="P162">
        <v>73</v>
      </c>
      <c r="Q162">
        <v>0</v>
      </c>
      <c r="R162">
        <v>2</v>
      </c>
      <c r="S162">
        <v>0</v>
      </c>
      <c r="T162">
        <v>6</v>
      </c>
      <c r="U162">
        <v>0</v>
      </c>
      <c r="V162">
        <v>0</v>
      </c>
      <c r="W162">
        <v>0</v>
      </c>
      <c r="X162">
        <v>8.4413360872186001</v>
      </c>
      <c r="Y162">
        <v>0</v>
      </c>
      <c r="Z162">
        <v>5.0592665542694169E-2</v>
      </c>
      <c r="AA162">
        <v>0</v>
      </c>
      <c r="AB162">
        <v>0.46575842334321083</v>
      </c>
      <c r="AC162">
        <v>0</v>
      </c>
      <c r="AD162">
        <v>0</v>
      </c>
      <c r="AE162">
        <v>8.9576871761045052</v>
      </c>
    </row>
    <row r="163" spans="1:31" x14ac:dyDescent="0.3">
      <c r="A163">
        <v>2490040</v>
      </c>
      <c r="B163">
        <v>1</v>
      </c>
      <c r="C163" t="s">
        <v>80</v>
      </c>
      <c r="D163" t="s">
        <v>97</v>
      </c>
      <c r="E163" t="s">
        <v>166</v>
      </c>
      <c r="F163" t="s">
        <v>655</v>
      </c>
      <c r="G163" t="s">
        <v>149</v>
      </c>
      <c r="H163" t="s">
        <v>150</v>
      </c>
      <c r="I163" t="s">
        <v>136</v>
      </c>
      <c r="J163" t="s">
        <v>137</v>
      </c>
      <c r="K163" t="s">
        <v>144</v>
      </c>
      <c r="L163" t="s">
        <v>379</v>
      </c>
      <c r="M163" t="s">
        <v>656</v>
      </c>
      <c r="N163">
        <v>0.105</v>
      </c>
      <c r="O163">
        <v>9</v>
      </c>
      <c r="P163">
        <v>4767</v>
      </c>
      <c r="Q163">
        <v>14</v>
      </c>
      <c r="R163">
        <v>193</v>
      </c>
      <c r="S163">
        <v>28</v>
      </c>
      <c r="T163">
        <v>650</v>
      </c>
      <c r="U163">
        <v>0</v>
      </c>
      <c r="V163">
        <v>9</v>
      </c>
      <c r="W163">
        <v>5.4801010515157618</v>
      </c>
      <c r="X163">
        <v>119.06694455607963</v>
      </c>
      <c r="Y163">
        <v>1.0297237143138751</v>
      </c>
      <c r="Z163">
        <v>4.0351354672799626</v>
      </c>
      <c r="AA163">
        <v>16.898379922635982</v>
      </c>
      <c r="AB163">
        <v>35.546955113100971</v>
      </c>
      <c r="AC163">
        <v>0</v>
      </c>
      <c r="AD163">
        <v>1.0997566024937728</v>
      </c>
      <c r="AE163">
        <v>183.15699642741995</v>
      </c>
    </row>
    <row r="164" spans="1:31" x14ac:dyDescent="0.3">
      <c r="A164">
        <v>2490372</v>
      </c>
      <c r="B164">
        <v>1</v>
      </c>
      <c r="C164" t="s">
        <v>80</v>
      </c>
      <c r="D164" t="s">
        <v>92</v>
      </c>
      <c r="E164" t="s">
        <v>162</v>
      </c>
      <c r="F164" t="s">
        <v>657</v>
      </c>
      <c r="G164" t="s">
        <v>210</v>
      </c>
      <c r="H164" t="s">
        <v>135</v>
      </c>
      <c r="I164" t="s">
        <v>136</v>
      </c>
      <c r="J164" t="s">
        <v>137</v>
      </c>
      <c r="K164" t="s">
        <v>144</v>
      </c>
      <c r="L164" t="s">
        <v>658</v>
      </c>
      <c r="M164" t="s">
        <v>659</v>
      </c>
      <c r="N164">
        <v>2.2952777769999999</v>
      </c>
      <c r="O164">
        <v>0</v>
      </c>
      <c r="P164">
        <v>67</v>
      </c>
      <c r="Q164">
        <v>0</v>
      </c>
      <c r="R164">
        <v>5</v>
      </c>
      <c r="S164">
        <v>0</v>
      </c>
      <c r="T164">
        <v>9</v>
      </c>
      <c r="U164">
        <v>0</v>
      </c>
      <c r="V164">
        <v>0</v>
      </c>
      <c r="W164">
        <v>0</v>
      </c>
      <c r="X164">
        <v>48.410603266763225</v>
      </c>
      <c r="Y164">
        <v>0</v>
      </c>
      <c r="Z164">
        <v>3.3036966297999526</v>
      </c>
      <c r="AA164">
        <v>0</v>
      </c>
      <c r="AB164">
        <v>16.744350663910808</v>
      </c>
      <c r="AC164">
        <v>0</v>
      </c>
      <c r="AD164">
        <v>0</v>
      </c>
      <c r="AE164">
        <v>68.458650560473984</v>
      </c>
    </row>
    <row r="165" spans="1:31" x14ac:dyDescent="0.3">
      <c r="A165">
        <v>2490180</v>
      </c>
      <c r="B165">
        <v>1</v>
      </c>
      <c r="C165" t="s">
        <v>81</v>
      </c>
      <c r="D165" t="s">
        <v>115</v>
      </c>
      <c r="E165" t="s">
        <v>147</v>
      </c>
      <c r="F165" t="s">
        <v>660</v>
      </c>
      <c r="G165" t="s">
        <v>276</v>
      </c>
      <c r="H165" t="s">
        <v>150</v>
      </c>
      <c r="I165" t="s">
        <v>136</v>
      </c>
      <c r="J165" t="s">
        <v>137</v>
      </c>
      <c r="K165" t="s">
        <v>144</v>
      </c>
      <c r="L165" t="s">
        <v>661</v>
      </c>
      <c r="M165" t="s">
        <v>662</v>
      </c>
      <c r="N165">
        <v>6.9972222220000004</v>
      </c>
      <c r="O165">
        <v>0</v>
      </c>
      <c r="P165">
        <v>27</v>
      </c>
      <c r="Q165">
        <v>0</v>
      </c>
      <c r="R165">
        <v>1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18.81118486477024</v>
      </c>
      <c r="Y165">
        <v>0</v>
      </c>
      <c r="Z165">
        <v>1.015621814700669</v>
      </c>
      <c r="AA165">
        <v>0</v>
      </c>
      <c r="AB165">
        <v>0</v>
      </c>
      <c r="AC165">
        <v>0</v>
      </c>
      <c r="AD165">
        <v>0</v>
      </c>
      <c r="AE165">
        <v>19.826806679470909</v>
      </c>
    </row>
    <row r="166" spans="1:31" x14ac:dyDescent="0.3">
      <c r="A166">
        <v>2490349</v>
      </c>
      <c r="B166">
        <v>1</v>
      </c>
      <c r="C166" t="s">
        <v>80</v>
      </c>
      <c r="D166" t="s">
        <v>104</v>
      </c>
      <c r="E166" t="s">
        <v>153</v>
      </c>
      <c r="F166" t="s">
        <v>663</v>
      </c>
      <c r="G166" t="s">
        <v>155</v>
      </c>
      <c r="H166" t="s">
        <v>135</v>
      </c>
      <c r="I166" t="s">
        <v>136</v>
      </c>
      <c r="J166" t="s">
        <v>137</v>
      </c>
      <c r="K166" t="s">
        <v>144</v>
      </c>
      <c r="L166" t="s">
        <v>664</v>
      </c>
      <c r="M166" t="s">
        <v>665</v>
      </c>
      <c r="N166">
        <v>2.991666666</v>
      </c>
      <c r="O166">
        <v>0</v>
      </c>
      <c r="P166">
        <v>1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0.97592003190386256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0.97592003190386256</v>
      </c>
    </row>
    <row r="167" spans="1:31" x14ac:dyDescent="0.3">
      <c r="A167">
        <v>2490326</v>
      </c>
      <c r="B167">
        <v>1</v>
      </c>
      <c r="C167" t="s">
        <v>80</v>
      </c>
      <c r="D167" t="s">
        <v>105</v>
      </c>
      <c r="E167" t="s">
        <v>184</v>
      </c>
      <c r="F167" t="s">
        <v>666</v>
      </c>
      <c r="G167" t="s">
        <v>149</v>
      </c>
      <c r="H167" t="s">
        <v>150</v>
      </c>
      <c r="I167" t="s">
        <v>136</v>
      </c>
      <c r="J167" t="s">
        <v>137</v>
      </c>
      <c r="K167" t="s">
        <v>144</v>
      </c>
      <c r="L167" t="s">
        <v>667</v>
      </c>
      <c r="M167" t="s">
        <v>668</v>
      </c>
      <c r="N167">
        <v>1.2075</v>
      </c>
      <c r="O167">
        <v>1</v>
      </c>
      <c r="P167">
        <v>3</v>
      </c>
      <c r="Q167">
        <v>0</v>
      </c>
      <c r="R167">
        <v>2</v>
      </c>
      <c r="S167">
        <v>10</v>
      </c>
      <c r="T167">
        <v>12</v>
      </c>
      <c r="U167">
        <v>1</v>
      </c>
      <c r="V167">
        <v>0</v>
      </c>
      <c r="W167">
        <v>3.3183548815974837</v>
      </c>
      <c r="X167">
        <v>1.1898799518528516</v>
      </c>
      <c r="Y167">
        <v>0</v>
      </c>
      <c r="Z167">
        <v>0.72981054280922875</v>
      </c>
      <c r="AA167">
        <v>38.571294002841995</v>
      </c>
      <c r="AB167">
        <v>21.063389452237388</v>
      </c>
      <c r="AC167">
        <v>218.16279410914723</v>
      </c>
      <c r="AD167">
        <v>0</v>
      </c>
      <c r="AE167">
        <v>283.0355229404862</v>
      </c>
    </row>
    <row r="168" spans="1:31" x14ac:dyDescent="0.3">
      <c r="A168">
        <v>2490203</v>
      </c>
      <c r="B168">
        <v>1</v>
      </c>
      <c r="C168" t="s">
        <v>80</v>
      </c>
      <c r="D168" t="s">
        <v>99</v>
      </c>
      <c r="E168" t="s">
        <v>162</v>
      </c>
      <c r="F168" t="s">
        <v>669</v>
      </c>
      <c r="G168" t="s">
        <v>210</v>
      </c>
      <c r="H168" t="s">
        <v>135</v>
      </c>
      <c r="I168" t="s">
        <v>136</v>
      </c>
      <c r="J168" t="s">
        <v>137</v>
      </c>
      <c r="K168" t="s">
        <v>144</v>
      </c>
      <c r="L168" t="s">
        <v>670</v>
      </c>
      <c r="M168" t="s">
        <v>671</v>
      </c>
      <c r="N168">
        <v>2.1927777769999999</v>
      </c>
      <c r="O168">
        <v>0</v>
      </c>
      <c r="P168">
        <v>47</v>
      </c>
      <c r="Q168">
        <v>0</v>
      </c>
      <c r="R168">
        <v>0</v>
      </c>
      <c r="S168">
        <v>0</v>
      </c>
      <c r="T168">
        <v>7</v>
      </c>
      <c r="U168">
        <v>0</v>
      </c>
      <c r="V168">
        <v>0</v>
      </c>
      <c r="W168">
        <v>0</v>
      </c>
      <c r="X168">
        <v>36.214749988493729</v>
      </c>
      <c r="Y168">
        <v>0</v>
      </c>
      <c r="Z168">
        <v>0</v>
      </c>
      <c r="AA168">
        <v>0</v>
      </c>
      <c r="AB168">
        <v>24.828001231469315</v>
      </c>
      <c r="AC168">
        <v>0</v>
      </c>
      <c r="AD168">
        <v>0</v>
      </c>
      <c r="AE168">
        <v>61.042751219963044</v>
      </c>
    </row>
    <row r="169" spans="1:31" x14ac:dyDescent="0.3">
      <c r="A169">
        <v>2490140</v>
      </c>
      <c r="B169">
        <v>1</v>
      </c>
      <c r="C169" t="s">
        <v>81</v>
      </c>
      <c r="D169" t="s">
        <v>112</v>
      </c>
      <c r="E169" t="s">
        <v>147</v>
      </c>
      <c r="F169" t="s">
        <v>672</v>
      </c>
      <c r="G169" t="s">
        <v>168</v>
      </c>
      <c r="H169" t="s">
        <v>150</v>
      </c>
      <c r="I169" t="s">
        <v>136</v>
      </c>
      <c r="J169" t="s">
        <v>137</v>
      </c>
      <c r="K169" t="s">
        <v>138</v>
      </c>
      <c r="L169" t="s">
        <v>673</v>
      </c>
      <c r="M169" t="s">
        <v>674</v>
      </c>
      <c r="N169">
        <v>7.8794444439999998</v>
      </c>
      <c r="O169">
        <v>0</v>
      </c>
      <c r="P169">
        <v>1</v>
      </c>
      <c r="Q169">
        <v>1</v>
      </c>
      <c r="R169">
        <v>9</v>
      </c>
      <c r="S169">
        <v>68</v>
      </c>
      <c r="T169">
        <v>466</v>
      </c>
      <c r="U169">
        <v>8</v>
      </c>
      <c r="V169">
        <v>5</v>
      </c>
      <c r="W169">
        <v>0</v>
      </c>
      <c r="X169">
        <v>4.6541274072166798</v>
      </c>
      <c r="Y169">
        <v>11.563727655581177</v>
      </c>
      <c r="Z169">
        <v>129.71819252158321</v>
      </c>
      <c r="AA169">
        <v>1125.3312829464801</v>
      </c>
      <c r="AB169">
        <v>1926.8621246806958</v>
      </c>
      <c r="AC169">
        <v>880.93325600960395</v>
      </c>
      <c r="AD169">
        <v>178.03843488419031</v>
      </c>
      <c r="AE169">
        <v>4257.1011461053513</v>
      </c>
    </row>
    <row r="170" spans="1:31" x14ac:dyDescent="0.3">
      <c r="A170">
        <v>2490186</v>
      </c>
      <c r="B170">
        <v>1</v>
      </c>
      <c r="C170" t="s">
        <v>80</v>
      </c>
      <c r="D170" t="s">
        <v>93</v>
      </c>
      <c r="E170" t="s">
        <v>166</v>
      </c>
      <c r="F170" t="s">
        <v>675</v>
      </c>
      <c r="G170" t="s">
        <v>149</v>
      </c>
      <c r="H170" t="s">
        <v>150</v>
      </c>
      <c r="I170" t="s">
        <v>136</v>
      </c>
      <c r="J170" t="s">
        <v>137</v>
      </c>
      <c r="K170" t="s">
        <v>144</v>
      </c>
      <c r="L170" t="s">
        <v>676</v>
      </c>
      <c r="M170" t="s">
        <v>677</v>
      </c>
      <c r="N170">
        <v>2.895277777</v>
      </c>
      <c r="O170">
        <v>0</v>
      </c>
      <c r="P170">
        <v>51</v>
      </c>
      <c r="Q170">
        <v>51</v>
      </c>
      <c r="R170">
        <v>150</v>
      </c>
      <c r="S170">
        <v>3</v>
      </c>
      <c r="T170">
        <v>58</v>
      </c>
      <c r="U170">
        <v>1</v>
      </c>
      <c r="V170">
        <v>0</v>
      </c>
      <c r="W170">
        <v>0</v>
      </c>
      <c r="X170">
        <v>42.428120972118194</v>
      </c>
      <c r="Y170">
        <v>333.46170098704027</v>
      </c>
      <c r="Z170">
        <v>430.35426628649054</v>
      </c>
      <c r="AA170">
        <v>33.066367976394091</v>
      </c>
      <c r="AB170">
        <v>93.647009974448565</v>
      </c>
      <c r="AC170">
        <v>509.36573486885129</v>
      </c>
      <c r="AD170">
        <v>0</v>
      </c>
      <c r="AE170">
        <v>1442.3232010653428</v>
      </c>
    </row>
    <row r="171" spans="1:31" x14ac:dyDescent="0.3">
      <c r="A171">
        <v>2490541</v>
      </c>
      <c r="B171">
        <v>1</v>
      </c>
      <c r="C171" t="s">
        <v>81</v>
      </c>
      <c r="D171" t="s">
        <v>121</v>
      </c>
      <c r="E171" t="s">
        <v>184</v>
      </c>
      <c r="F171" t="s">
        <v>678</v>
      </c>
      <c r="G171" t="s">
        <v>149</v>
      </c>
      <c r="H171" t="s">
        <v>150</v>
      </c>
      <c r="I171" t="s">
        <v>136</v>
      </c>
      <c r="J171" t="s">
        <v>137</v>
      </c>
      <c r="K171" t="s">
        <v>144</v>
      </c>
      <c r="L171" t="s">
        <v>679</v>
      </c>
      <c r="M171" t="s">
        <v>680</v>
      </c>
      <c r="N171">
        <v>0.41027777700000001</v>
      </c>
      <c r="O171">
        <v>0</v>
      </c>
      <c r="P171">
        <v>284</v>
      </c>
      <c r="Q171">
        <v>4</v>
      </c>
      <c r="R171">
        <v>37</v>
      </c>
      <c r="S171">
        <v>6</v>
      </c>
      <c r="T171">
        <v>16</v>
      </c>
      <c r="U171">
        <v>0</v>
      </c>
      <c r="V171">
        <v>0</v>
      </c>
      <c r="W171">
        <v>0</v>
      </c>
      <c r="X171">
        <v>13.159951844355595</v>
      </c>
      <c r="Y171">
        <v>0.74132962063201224</v>
      </c>
      <c r="Z171">
        <v>4.674399266679127</v>
      </c>
      <c r="AA171">
        <v>4.6104695619062408</v>
      </c>
      <c r="AB171">
        <v>3.7097544280846488</v>
      </c>
      <c r="AC171">
        <v>0</v>
      </c>
      <c r="AD171">
        <v>0</v>
      </c>
      <c r="AE171">
        <v>26.895904721657622</v>
      </c>
    </row>
    <row r="172" spans="1:31" x14ac:dyDescent="0.3">
      <c r="A172">
        <v>2490332</v>
      </c>
      <c r="B172">
        <v>1</v>
      </c>
      <c r="C172" t="s">
        <v>81</v>
      </c>
      <c r="D172" t="s">
        <v>116</v>
      </c>
      <c r="E172" t="s">
        <v>153</v>
      </c>
      <c r="F172" t="s">
        <v>681</v>
      </c>
      <c r="G172" t="s">
        <v>155</v>
      </c>
      <c r="H172" t="s">
        <v>135</v>
      </c>
      <c r="I172" t="s">
        <v>136</v>
      </c>
      <c r="J172" t="s">
        <v>137</v>
      </c>
      <c r="K172" t="s">
        <v>144</v>
      </c>
      <c r="L172" t="s">
        <v>682</v>
      </c>
      <c r="M172" t="s">
        <v>683</v>
      </c>
      <c r="N172">
        <v>0.62777777700000004</v>
      </c>
      <c r="O172">
        <v>0</v>
      </c>
      <c r="P172">
        <v>1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0.63161976082987892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0.63161976082987892</v>
      </c>
    </row>
    <row r="173" spans="1:31" x14ac:dyDescent="0.3">
      <c r="A173">
        <v>2490312</v>
      </c>
      <c r="B173">
        <v>1</v>
      </c>
      <c r="C173" t="s">
        <v>80</v>
      </c>
      <c r="D173" t="s">
        <v>105</v>
      </c>
      <c r="E173" t="s">
        <v>153</v>
      </c>
      <c r="F173" t="s">
        <v>684</v>
      </c>
      <c r="G173" t="s">
        <v>230</v>
      </c>
      <c r="H173" t="s">
        <v>135</v>
      </c>
      <c r="I173" t="s">
        <v>136</v>
      </c>
      <c r="J173" t="s">
        <v>137</v>
      </c>
      <c r="K173" t="s">
        <v>144</v>
      </c>
      <c r="L173" t="s">
        <v>685</v>
      </c>
      <c r="M173" t="s">
        <v>686</v>
      </c>
      <c r="N173">
        <v>0.70027777700000005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1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6.5718903810697255E-2</v>
      </c>
      <c r="AC173">
        <v>0</v>
      </c>
      <c r="AD173">
        <v>0</v>
      </c>
      <c r="AE173">
        <v>6.5718903810697255E-2</v>
      </c>
    </row>
    <row r="174" spans="1:31" x14ac:dyDescent="0.3">
      <c r="A174">
        <v>2490100</v>
      </c>
      <c r="B174">
        <v>1</v>
      </c>
      <c r="C174" t="s">
        <v>81</v>
      </c>
      <c r="D174" t="s">
        <v>127</v>
      </c>
      <c r="E174" t="s">
        <v>147</v>
      </c>
      <c r="F174" t="s">
        <v>687</v>
      </c>
      <c r="G174" t="s">
        <v>149</v>
      </c>
      <c r="H174" t="s">
        <v>150</v>
      </c>
      <c r="I174" t="s">
        <v>136</v>
      </c>
      <c r="J174" t="s">
        <v>137</v>
      </c>
      <c r="K174" t="s">
        <v>144</v>
      </c>
      <c r="L174" t="s">
        <v>688</v>
      </c>
      <c r="M174" t="s">
        <v>689</v>
      </c>
      <c r="N174">
        <v>4.4074999999999998</v>
      </c>
      <c r="O174">
        <v>2</v>
      </c>
      <c r="P174">
        <v>7</v>
      </c>
      <c r="Q174">
        <v>39</v>
      </c>
      <c r="R174">
        <v>156</v>
      </c>
      <c r="S174">
        <v>4</v>
      </c>
      <c r="T174">
        <v>13</v>
      </c>
      <c r="U174">
        <v>0</v>
      </c>
      <c r="V174">
        <v>0</v>
      </c>
      <c r="W174">
        <v>3.0536827103940554</v>
      </c>
      <c r="X174">
        <v>22.287280146009447</v>
      </c>
      <c r="Y174">
        <v>42.672312955803584</v>
      </c>
      <c r="Z174">
        <v>187.36955483050534</v>
      </c>
      <c r="AA174">
        <v>2.7790087405765345</v>
      </c>
      <c r="AB174">
        <v>30.232614613608565</v>
      </c>
      <c r="AC174">
        <v>0</v>
      </c>
      <c r="AD174">
        <v>0</v>
      </c>
      <c r="AE174">
        <v>288.39445399689754</v>
      </c>
    </row>
    <row r="175" spans="1:31" x14ac:dyDescent="0.3">
      <c r="A175">
        <v>2490432</v>
      </c>
      <c r="B175">
        <v>1</v>
      </c>
      <c r="C175" t="s">
        <v>80</v>
      </c>
      <c r="D175" t="s">
        <v>103</v>
      </c>
      <c r="E175" t="s">
        <v>153</v>
      </c>
      <c r="F175" t="s">
        <v>690</v>
      </c>
      <c r="G175" t="s">
        <v>155</v>
      </c>
      <c r="H175" t="s">
        <v>135</v>
      </c>
      <c r="I175" t="s">
        <v>136</v>
      </c>
      <c r="J175" t="s">
        <v>137</v>
      </c>
      <c r="K175" t="s">
        <v>144</v>
      </c>
      <c r="L175" t="s">
        <v>691</v>
      </c>
      <c r="M175" t="s">
        <v>692</v>
      </c>
      <c r="N175">
        <v>2.5099999999999998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1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3.3473322555566667</v>
      </c>
      <c r="AC175">
        <v>0</v>
      </c>
      <c r="AD175">
        <v>0</v>
      </c>
      <c r="AE175">
        <v>3.3473322555566667</v>
      </c>
    </row>
    <row r="176" spans="1:31" x14ac:dyDescent="0.3">
      <c r="A176">
        <v>2490077</v>
      </c>
      <c r="B176">
        <v>1</v>
      </c>
      <c r="C176" t="s">
        <v>80</v>
      </c>
      <c r="D176" t="s">
        <v>94</v>
      </c>
      <c r="E176" t="s">
        <v>147</v>
      </c>
      <c r="F176" t="s">
        <v>693</v>
      </c>
      <c r="G176" t="s">
        <v>149</v>
      </c>
      <c r="H176" t="s">
        <v>150</v>
      </c>
      <c r="I176" t="s">
        <v>136</v>
      </c>
      <c r="J176" t="s">
        <v>137</v>
      </c>
      <c r="K176" t="s">
        <v>144</v>
      </c>
      <c r="L176" t="s">
        <v>694</v>
      </c>
      <c r="M176" t="s">
        <v>695</v>
      </c>
      <c r="N176">
        <v>2.7188888879999999</v>
      </c>
      <c r="O176">
        <v>0</v>
      </c>
      <c r="P176">
        <v>2524</v>
      </c>
      <c r="Q176">
        <v>0</v>
      </c>
      <c r="R176">
        <v>0</v>
      </c>
      <c r="S176">
        <v>0</v>
      </c>
      <c r="T176">
        <v>277</v>
      </c>
      <c r="U176">
        <v>0</v>
      </c>
      <c r="V176">
        <v>0</v>
      </c>
      <c r="W176">
        <v>0</v>
      </c>
      <c r="X176">
        <v>1724.0408852779151</v>
      </c>
      <c r="Y176">
        <v>0</v>
      </c>
      <c r="Z176">
        <v>0</v>
      </c>
      <c r="AA176">
        <v>0</v>
      </c>
      <c r="AB176">
        <v>558.85049338889257</v>
      </c>
      <c r="AC176">
        <v>0</v>
      </c>
      <c r="AD176">
        <v>0</v>
      </c>
      <c r="AE176">
        <v>2282.8913786668077</v>
      </c>
    </row>
    <row r="177" spans="1:31" x14ac:dyDescent="0.3">
      <c r="A177">
        <v>2490518</v>
      </c>
      <c r="B177">
        <v>1</v>
      </c>
      <c r="C177" t="s">
        <v>80</v>
      </c>
      <c r="D177" t="s">
        <v>103</v>
      </c>
      <c r="E177" t="s">
        <v>184</v>
      </c>
      <c r="F177" t="s">
        <v>696</v>
      </c>
      <c r="G177" t="s">
        <v>168</v>
      </c>
      <c r="H177" t="s">
        <v>150</v>
      </c>
      <c r="I177" t="s">
        <v>136</v>
      </c>
      <c r="J177" t="s">
        <v>137</v>
      </c>
      <c r="K177" t="s">
        <v>138</v>
      </c>
      <c r="L177" t="s">
        <v>697</v>
      </c>
      <c r="M177" t="s">
        <v>698</v>
      </c>
      <c r="N177">
        <v>2.380833333</v>
      </c>
      <c r="O177">
        <v>0</v>
      </c>
      <c r="P177">
        <v>0</v>
      </c>
      <c r="Q177">
        <v>0</v>
      </c>
      <c r="R177">
        <v>0</v>
      </c>
      <c r="S177">
        <v>16</v>
      </c>
      <c r="T177">
        <v>4</v>
      </c>
      <c r="U177">
        <v>13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530.88053009929331</v>
      </c>
      <c r="AB177">
        <v>10.599895560614353</v>
      </c>
      <c r="AC177">
        <v>826.81316301022537</v>
      </c>
      <c r="AD177">
        <v>0</v>
      </c>
      <c r="AE177">
        <v>1368.293588670133</v>
      </c>
    </row>
    <row r="178" spans="1:31" x14ac:dyDescent="0.3">
      <c r="A178">
        <v>2490081</v>
      </c>
      <c r="B178">
        <v>2</v>
      </c>
      <c r="C178" t="s">
        <v>80</v>
      </c>
      <c r="D178" t="s">
        <v>99</v>
      </c>
      <c r="E178" t="s">
        <v>166</v>
      </c>
      <c r="F178" t="s">
        <v>699</v>
      </c>
      <c r="G178" t="s">
        <v>149</v>
      </c>
      <c r="H178" t="s">
        <v>150</v>
      </c>
      <c r="I178" t="s">
        <v>136</v>
      </c>
      <c r="J178" t="s">
        <v>137</v>
      </c>
      <c r="K178" t="s">
        <v>144</v>
      </c>
      <c r="L178" t="s">
        <v>700</v>
      </c>
      <c r="M178" t="s">
        <v>701</v>
      </c>
      <c r="N178">
        <v>0.64805555500000001</v>
      </c>
      <c r="O178">
        <v>3</v>
      </c>
      <c r="P178">
        <v>1875</v>
      </c>
      <c r="Q178">
        <v>1</v>
      </c>
      <c r="R178">
        <v>34</v>
      </c>
      <c r="S178">
        <v>7</v>
      </c>
      <c r="T178">
        <v>193</v>
      </c>
      <c r="U178">
        <v>0</v>
      </c>
      <c r="V178">
        <v>3</v>
      </c>
      <c r="W178">
        <v>3.9342554336888802</v>
      </c>
      <c r="X178">
        <v>225.40077931745398</v>
      </c>
      <c r="Y178">
        <v>0.16942257591607709</v>
      </c>
      <c r="Z178">
        <v>2.7893572129028841</v>
      </c>
      <c r="AA178">
        <v>8.2746167055513986</v>
      </c>
      <c r="AB178">
        <v>68.002843628140425</v>
      </c>
      <c r="AC178">
        <v>0</v>
      </c>
      <c r="AD178">
        <v>0.6163430254979646</v>
      </c>
      <c r="AE178">
        <v>309.18761789915163</v>
      </c>
    </row>
    <row r="179" spans="1:31" x14ac:dyDescent="0.3">
      <c r="A179">
        <v>2490412</v>
      </c>
      <c r="B179">
        <v>1</v>
      </c>
      <c r="C179" t="s">
        <v>80</v>
      </c>
      <c r="D179" t="s">
        <v>83</v>
      </c>
      <c r="E179" t="s">
        <v>147</v>
      </c>
      <c r="F179" t="s">
        <v>702</v>
      </c>
      <c r="G179" t="s">
        <v>193</v>
      </c>
      <c r="H179" t="s">
        <v>150</v>
      </c>
      <c r="I179" t="s">
        <v>136</v>
      </c>
      <c r="J179" t="s">
        <v>137</v>
      </c>
      <c r="K179" t="s">
        <v>144</v>
      </c>
      <c r="L179" t="s">
        <v>703</v>
      </c>
      <c r="M179" t="s">
        <v>704</v>
      </c>
      <c r="N179">
        <v>2.5444444439999998</v>
      </c>
      <c r="O179">
        <v>0</v>
      </c>
      <c r="P179">
        <v>454</v>
      </c>
      <c r="Q179">
        <v>0</v>
      </c>
      <c r="R179">
        <v>0</v>
      </c>
      <c r="S179">
        <v>0</v>
      </c>
      <c r="T179">
        <v>19</v>
      </c>
      <c r="U179">
        <v>0</v>
      </c>
      <c r="V179">
        <v>0</v>
      </c>
      <c r="W179">
        <v>0</v>
      </c>
      <c r="X179">
        <v>304.30089908036774</v>
      </c>
      <c r="Y179">
        <v>0</v>
      </c>
      <c r="Z179">
        <v>0</v>
      </c>
      <c r="AA179">
        <v>0</v>
      </c>
      <c r="AB179">
        <v>21.870892102769083</v>
      </c>
      <c r="AC179">
        <v>0</v>
      </c>
      <c r="AD179">
        <v>0</v>
      </c>
      <c r="AE179">
        <v>326.1717911831368</v>
      </c>
    </row>
    <row r="180" spans="1:31" x14ac:dyDescent="0.3">
      <c r="A180">
        <v>2490561</v>
      </c>
      <c r="B180">
        <v>1</v>
      </c>
      <c r="C180" t="s">
        <v>80</v>
      </c>
      <c r="D180" t="s">
        <v>107</v>
      </c>
      <c r="E180" t="s">
        <v>132</v>
      </c>
      <c r="F180" t="s">
        <v>705</v>
      </c>
      <c r="G180" t="s">
        <v>181</v>
      </c>
      <c r="H180" t="s">
        <v>135</v>
      </c>
      <c r="I180" t="s">
        <v>136</v>
      </c>
      <c r="J180" t="s">
        <v>137</v>
      </c>
      <c r="K180" t="s">
        <v>144</v>
      </c>
      <c r="L180" t="s">
        <v>706</v>
      </c>
      <c r="M180" t="s">
        <v>707</v>
      </c>
      <c r="N180">
        <v>0.966388888</v>
      </c>
      <c r="O180">
        <v>0</v>
      </c>
      <c r="P180">
        <v>114</v>
      </c>
      <c r="Q180">
        <v>0</v>
      </c>
      <c r="R180">
        <v>0</v>
      </c>
      <c r="S180">
        <v>0</v>
      </c>
      <c r="T180">
        <v>10</v>
      </c>
      <c r="U180">
        <v>0</v>
      </c>
      <c r="V180">
        <v>0</v>
      </c>
      <c r="W180">
        <v>0</v>
      </c>
      <c r="X180">
        <v>9.4185130837744921</v>
      </c>
      <c r="Y180">
        <v>0</v>
      </c>
      <c r="Z180">
        <v>0</v>
      </c>
      <c r="AA180">
        <v>0</v>
      </c>
      <c r="AB180">
        <v>8.4150994219708242</v>
      </c>
      <c r="AC180">
        <v>0</v>
      </c>
      <c r="AD180">
        <v>0</v>
      </c>
      <c r="AE180">
        <v>17.833612505745315</v>
      </c>
    </row>
    <row r="181" spans="1:31" x14ac:dyDescent="0.3">
      <c r="A181">
        <v>2490515</v>
      </c>
      <c r="B181">
        <v>1</v>
      </c>
      <c r="C181" t="s">
        <v>80</v>
      </c>
      <c r="D181" t="s">
        <v>83</v>
      </c>
      <c r="E181" t="s">
        <v>147</v>
      </c>
      <c r="F181" t="s">
        <v>708</v>
      </c>
      <c r="G181" t="s">
        <v>193</v>
      </c>
      <c r="H181" t="s">
        <v>150</v>
      </c>
      <c r="I181" t="s">
        <v>136</v>
      </c>
      <c r="J181" t="s">
        <v>137</v>
      </c>
      <c r="K181" t="s">
        <v>144</v>
      </c>
      <c r="L181" t="s">
        <v>709</v>
      </c>
      <c r="M181" t="s">
        <v>710</v>
      </c>
      <c r="N181">
        <v>2.1841666659999999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2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23.595234166048609</v>
      </c>
      <c r="AD181">
        <v>0</v>
      </c>
      <c r="AE181">
        <v>23.595234166048609</v>
      </c>
    </row>
    <row r="182" spans="1:31" x14ac:dyDescent="0.3">
      <c r="A182">
        <v>2490183</v>
      </c>
      <c r="B182">
        <v>1</v>
      </c>
      <c r="C182" t="s">
        <v>81</v>
      </c>
      <c r="D182" t="s">
        <v>128</v>
      </c>
      <c r="E182" t="s">
        <v>153</v>
      </c>
      <c r="F182" t="s">
        <v>606</v>
      </c>
      <c r="G182" t="s">
        <v>244</v>
      </c>
      <c r="H182" t="s">
        <v>135</v>
      </c>
      <c r="I182" t="s">
        <v>136</v>
      </c>
      <c r="J182" t="s">
        <v>137</v>
      </c>
      <c r="K182" t="s">
        <v>144</v>
      </c>
      <c r="L182" t="s">
        <v>711</v>
      </c>
      <c r="M182" t="s">
        <v>712</v>
      </c>
      <c r="N182">
        <v>1.591111111</v>
      </c>
      <c r="O182">
        <v>0</v>
      </c>
      <c r="P182">
        <v>7</v>
      </c>
      <c r="Q182">
        <v>0</v>
      </c>
      <c r="R182">
        <v>0</v>
      </c>
      <c r="S182">
        <v>0</v>
      </c>
      <c r="T182">
        <v>1</v>
      </c>
      <c r="U182">
        <v>0</v>
      </c>
      <c r="V182">
        <v>0</v>
      </c>
      <c r="W182">
        <v>0</v>
      </c>
      <c r="X182">
        <v>2.2809230611364257</v>
      </c>
      <c r="Y182">
        <v>0</v>
      </c>
      <c r="Z182">
        <v>0</v>
      </c>
      <c r="AA182">
        <v>0</v>
      </c>
      <c r="AB182">
        <v>5.5317047177311194</v>
      </c>
      <c r="AC182">
        <v>0</v>
      </c>
      <c r="AD182">
        <v>0</v>
      </c>
      <c r="AE182">
        <v>7.8126277788675456</v>
      </c>
    </row>
    <row r="183" spans="1:31" x14ac:dyDescent="0.3">
      <c r="A183">
        <v>2490369</v>
      </c>
      <c r="B183">
        <v>1</v>
      </c>
      <c r="C183" t="s">
        <v>80</v>
      </c>
      <c r="D183" t="s">
        <v>83</v>
      </c>
      <c r="E183" t="s">
        <v>213</v>
      </c>
      <c r="F183" t="s">
        <v>713</v>
      </c>
      <c r="G183" t="s">
        <v>134</v>
      </c>
      <c r="H183" t="s">
        <v>150</v>
      </c>
      <c r="I183" t="s">
        <v>136</v>
      </c>
      <c r="J183" t="s">
        <v>137</v>
      </c>
      <c r="K183" t="s">
        <v>138</v>
      </c>
      <c r="L183" t="s">
        <v>714</v>
      </c>
      <c r="M183" t="s">
        <v>715</v>
      </c>
      <c r="N183">
        <v>2.139172222</v>
      </c>
      <c r="O183">
        <v>23</v>
      </c>
      <c r="P183">
        <v>2668</v>
      </c>
      <c r="Q183">
        <v>15</v>
      </c>
      <c r="R183">
        <v>402</v>
      </c>
      <c r="S183">
        <v>54</v>
      </c>
      <c r="T183">
        <v>444</v>
      </c>
      <c r="U183">
        <v>5</v>
      </c>
      <c r="V183">
        <v>1</v>
      </c>
      <c r="W183">
        <v>23.335599606268481</v>
      </c>
      <c r="X183">
        <v>1158.9518482845581</v>
      </c>
      <c r="Y183">
        <v>60.161310085315918</v>
      </c>
      <c r="Z183">
        <v>330.74909014676348</v>
      </c>
      <c r="AA183">
        <v>412.56630068744249</v>
      </c>
      <c r="AB183">
        <v>753.86413950510325</v>
      </c>
      <c r="AC183">
        <v>323.24765186555135</v>
      </c>
      <c r="AD183">
        <v>3.9734433716565833</v>
      </c>
      <c r="AE183">
        <v>3066.8493835526597</v>
      </c>
    </row>
    <row r="184" spans="1:31" x14ac:dyDescent="0.3">
      <c r="A184">
        <v>2490083</v>
      </c>
      <c r="B184">
        <v>1</v>
      </c>
      <c r="C184" t="s">
        <v>80</v>
      </c>
      <c r="D184" t="s">
        <v>88</v>
      </c>
      <c r="E184" t="s">
        <v>141</v>
      </c>
      <c r="F184" t="s">
        <v>716</v>
      </c>
      <c r="G184" t="s">
        <v>143</v>
      </c>
      <c r="H184" t="s">
        <v>135</v>
      </c>
      <c r="I184" t="s">
        <v>136</v>
      </c>
      <c r="J184" t="s">
        <v>137</v>
      </c>
      <c r="K184" t="s">
        <v>144</v>
      </c>
      <c r="L184" t="s">
        <v>717</v>
      </c>
      <c r="M184" t="s">
        <v>718</v>
      </c>
      <c r="N184">
        <v>0.99333333300000004</v>
      </c>
      <c r="O184">
        <v>0</v>
      </c>
      <c r="P184">
        <v>102</v>
      </c>
      <c r="Q184">
        <v>0</v>
      </c>
      <c r="R184">
        <v>0</v>
      </c>
      <c r="S184">
        <v>0</v>
      </c>
      <c r="T184">
        <v>27</v>
      </c>
      <c r="U184">
        <v>0</v>
      </c>
      <c r="V184">
        <v>0</v>
      </c>
      <c r="W184">
        <v>0</v>
      </c>
      <c r="X184">
        <v>29.149197921714219</v>
      </c>
      <c r="Y184">
        <v>0</v>
      </c>
      <c r="Z184">
        <v>0</v>
      </c>
      <c r="AA184">
        <v>0</v>
      </c>
      <c r="AB184">
        <v>15.73878830541414</v>
      </c>
      <c r="AC184">
        <v>0</v>
      </c>
      <c r="AD184">
        <v>0</v>
      </c>
      <c r="AE184">
        <v>44.887986227128359</v>
      </c>
    </row>
    <row r="185" spans="1:31" x14ac:dyDescent="0.3">
      <c r="A185">
        <v>2490352</v>
      </c>
      <c r="B185">
        <v>1</v>
      </c>
      <c r="C185" t="s">
        <v>80</v>
      </c>
      <c r="D185" t="s">
        <v>107</v>
      </c>
      <c r="E185" t="s">
        <v>153</v>
      </c>
      <c r="F185" t="s">
        <v>719</v>
      </c>
      <c r="G185" t="s">
        <v>230</v>
      </c>
      <c r="H185" t="s">
        <v>135</v>
      </c>
      <c r="I185" t="s">
        <v>136</v>
      </c>
      <c r="J185" t="s">
        <v>137</v>
      </c>
      <c r="K185" t="s">
        <v>144</v>
      </c>
      <c r="L185" t="s">
        <v>720</v>
      </c>
      <c r="M185" t="s">
        <v>721</v>
      </c>
      <c r="N185">
        <v>3.3591666660000001</v>
      </c>
      <c r="O185">
        <v>0</v>
      </c>
      <c r="P185">
        <v>2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0.68558635272033008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0.68558635272033008</v>
      </c>
    </row>
    <row r="186" spans="1:31" x14ac:dyDescent="0.3">
      <c r="A186">
        <v>2490329</v>
      </c>
      <c r="B186">
        <v>1</v>
      </c>
      <c r="C186" t="s">
        <v>80</v>
      </c>
      <c r="D186" t="s">
        <v>103</v>
      </c>
      <c r="E186" t="s">
        <v>147</v>
      </c>
      <c r="F186" t="s">
        <v>722</v>
      </c>
      <c r="G186" t="s">
        <v>168</v>
      </c>
      <c r="H186" t="s">
        <v>150</v>
      </c>
      <c r="I186" t="s">
        <v>136</v>
      </c>
      <c r="J186" t="s">
        <v>137</v>
      </c>
      <c r="K186" t="s">
        <v>138</v>
      </c>
      <c r="L186" t="s">
        <v>723</v>
      </c>
      <c r="M186" t="s">
        <v>724</v>
      </c>
      <c r="N186">
        <v>1.1363888879999999</v>
      </c>
      <c r="O186">
        <v>0</v>
      </c>
      <c r="P186">
        <v>0</v>
      </c>
      <c r="Q186">
        <v>0</v>
      </c>
      <c r="R186">
        <v>0</v>
      </c>
      <c r="S186">
        <v>1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366.20621409825287</v>
      </c>
      <c r="AB186">
        <v>0</v>
      </c>
      <c r="AC186">
        <v>0</v>
      </c>
      <c r="AD186">
        <v>0</v>
      </c>
      <c r="AE186">
        <v>366.20621409825287</v>
      </c>
    </row>
    <row r="187" spans="1:31" x14ac:dyDescent="0.3">
      <c r="A187">
        <v>2490144</v>
      </c>
      <c r="B187">
        <v>2</v>
      </c>
      <c r="C187" t="s">
        <v>80</v>
      </c>
      <c r="D187" t="s">
        <v>105</v>
      </c>
      <c r="E187" t="s">
        <v>184</v>
      </c>
      <c r="F187" t="s">
        <v>725</v>
      </c>
      <c r="G187" t="s">
        <v>193</v>
      </c>
      <c r="H187" t="s">
        <v>150</v>
      </c>
      <c r="I187" t="s">
        <v>136</v>
      </c>
      <c r="J187" t="s">
        <v>137</v>
      </c>
      <c r="K187" t="s">
        <v>144</v>
      </c>
      <c r="L187" t="s">
        <v>726</v>
      </c>
      <c r="M187" t="s">
        <v>727</v>
      </c>
      <c r="N187">
        <v>0.584166666</v>
      </c>
      <c r="O187">
        <v>1</v>
      </c>
      <c r="P187">
        <v>3</v>
      </c>
      <c r="Q187">
        <v>0</v>
      </c>
      <c r="R187">
        <v>2</v>
      </c>
      <c r="S187">
        <v>10</v>
      </c>
      <c r="T187">
        <v>12</v>
      </c>
      <c r="U187">
        <v>1</v>
      </c>
      <c r="V187">
        <v>0</v>
      </c>
      <c r="W187">
        <v>1.7180399586298702</v>
      </c>
      <c r="X187">
        <v>0.59809467728492183</v>
      </c>
      <c r="Y187">
        <v>0</v>
      </c>
      <c r="Z187">
        <v>0.37435240186045748</v>
      </c>
      <c r="AA187">
        <v>19.108986487330036</v>
      </c>
      <c r="AB187">
        <v>10.391007689708832</v>
      </c>
      <c r="AC187">
        <v>107.94062535500231</v>
      </c>
      <c r="AD187">
        <v>0</v>
      </c>
      <c r="AE187">
        <v>140.13110656981644</v>
      </c>
    </row>
    <row r="188" spans="1:31" x14ac:dyDescent="0.3">
      <c r="A188">
        <v>2490578</v>
      </c>
      <c r="B188">
        <v>1</v>
      </c>
      <c r="C188" t="s">
        <v>81</v>
      </c>
      <c r="D188" t="s">
        <v>115</v>
      </c>
      <c r="E188" t="s">
        <v>162</v>
      </c>
      <c r="F188" t="s">
        <v>728</v>
      </c>
      <c r="G188" t="s">
        <v>530</v>
      </c>
      <c r="H188" t="s">
        <v>135</v>
      </c>
      <c r="I188" t="s">
        <v>136</v>
      </c>
      <c r="J188" t="s">
        <v>137</v>
      </c>
      <c r="K188" t="s">
        <v>144</v>
      </c>
      <c r="L188" t="s">
        <v>729</v>
      </c>
      <c r="M188" t="s">
        <v>730</v>
      </c>
      <c r="N188">
        <v>6.0088888880000004</v>
      </c>
      <c r="O188">
        <v>0</v>
      </c>
      <c r="P188">
        <v>7</v>
      </c>
      <c r="Q188">
        <v>0</v>
      </c>
      <c r="R188">
        <v>1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5.7154571696913887</v>
      </c>
      <c r="Y188">
        <v>0</v>
      </c>
      <c r="Z188">
        <v>3.1631959104073784</v>
      </c>
      <c r="AA188">
        <v>0</v>
      </c>
      <c r="AB188">
        <v>0</v>
      </c>
      <c r="AC188">
        <v>0</v>
      </c>
      <c r="AD188">
        <v>0</v>
      </c>
      <c r="AE188">
        <v>8.8786530800987666</v>
      </c>
    </row>
    <row r="189" spans="1:31" x14ac:dyDescent="0.3">
      <c r="A189">
        <v>2490143</v>
      </c>
      <c r="B189">
        <v>1</v>
      </c>
      <c r="C189" t="s">
        <v>81</v>
      </c>
      <c r="D189" t="s">
        <v>118</v>
      </c>
      <c r="E189" t="s">
        <v>147</v>
      </c>
      <c r="F189" t="s">
        <v>731</v>
      </c>
      <c r="G189" t="s">
        <v>193</v>
      </c>
      <c r="H189" t="s">
        <v>150</v>
      </c>
      <c r="I189" t="s">
        <v>136</v>
      </c>
      <c r="J189" t="s">
        <v>137</v>
      </c>
      <c r="K189" t="s">
        <v>144</v>
      </c>
      <c r="L189" t="s">
        <v>732</v>
      </c>
      <c r="M189" t="s">
        <v>733</v>
      </c>
      <c r="N189">
        <v>4.0872222220000003</v>
      </c>
      <c r="O189">
        <v>0</v>
      </c>
      <c r="P189">
        <v>248</v>
      </c>
      <c r="Q189">
        <v>0</v>
      </c>
      <c r="R189">
        <v>2</v>
      </c>
      <c r="S189">
        <v>0</v>
      </c>
      <c r="T189">
        <v>14</v>
      </c>
      <c r="U189">
        <v>0</v>
      </c>
      <c r="V189">
        <v>0</v>
      </c>
      <c r="W189">
        <v>0</v>
      </c>
      <c r="X189">
        <v>184.56793711943789</v>
      </c>
      <c r="Y189">
        <v>0</v>
      </c>
      <c r="Z189">
        <v>3.7163416746595872</v>
      </c>
      <c r="AA189">
        <v>0</v>
      </c>
      <c r="AB189">
        <v>23.191931782133786</v>
      </c>
      <c r="AC189">
        <v>0</v>
      </c>
      <c r="AD189">
        <v>0</v>
      </c>
      <c r="AE189">
        <v>211.47621057623127</v>
      </c>
    </row>
    <row r="190" spans="1:31" x14ac:dyDescent="0.3">
      <c r="A190">
        <v>2490478</v>
      </c>
      <c r="B190">
        <v>1</v>
      </c>
      <c r="C190" t="s">
        <v>80</v>
      </c>
      <c r="D190" t="s">
        <v>97</v>
      </c>
      <c r="E190" t="s">
        <v>153</v>
      </c>
      <c r="F190" t="s">
        <v>734</v>
      </c>
      <c r="G190" t="s">
        <v>230</v>
      </c>
      <c r="H190" t="s">
        <v>135</v>
      </c>
      <c r="I190" t="s">
        <v>136</v>
      </c>
      <c r="J190" t="s">
        <v>137</v>
      </c>
      <c r="K190" t="s">
        <v>144</v>
      </c>
      <c r="L190" t="s">
        <v>735</v>
      </c>
      <c r="M190" t="s">
        <v>408</v>
      </c>
      <c r="N190">
        <v>1.180833333</v>
      </c>
      <c r="O190">
        <v>0</v>
      </c>
      <c r="P190">
        <v>3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1.4188509993279277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1.4188509993279277</v>
      </c>
    </row>
    <row r="191" spans="1:31" x14ac:dyDescent="0.3">
      <c r="A191">
        <v>2490123</v>
      </c>
      <c r="B191">
        <v>1</v>
      </c>
      <c r="C191" t="s">
        <v>80</v>
      </c>
      <c r="D191" t="s">
        <v>105</v>
      </c>
      <c r="E191" t="s">
        <v>147</v>
      </c>
      <c r="F191" t="s">
        <v>736</v>
      </c>
      <c r="G191" t="s">
        <v>193</v>
      </c>
      <c r="H191" t="s">
        <v>150</v>
      </c>
      <c r="I191" t="s">
        <v>136</v>
      </c>
      <c r="J191" t="s">
        <v>137</v>
      </c>
      <c r="K191" t="s">
        <v>144</v>
      </c>
      <c r="L191" t="s">
        <v>737</v>
      </c>
      <c r="M191" t="s">
        <v>738</v>
      </c>
      <c r="N191">
        <v>0.86194444400000003</v>
      </c>
      <c r="O191">
        <v>2</v>
      </c>
      <c r="P191">
        <v>0</v>
      </c>
      <c r="Q191">
        <v>2</v>
      </c>
      <c r="R191">
        <v>0</v>
      </c>
      <c r="S191">
        <v>11</v>
      </c>
      <c r="T191">
        <v>0</v>
      </c>
      <c r="U191">
        <v>1</v>
      </c>
      <c r="V191">
        <v>0</v>
      </c>
      <c r="W191">
        <v>1.8874511307781812</v>
      </c>
      <c r="X191">
        <v>0</v>
      </c>
      <c r="Y191">
        <v>0.33927421060907892</v>
      </c>
      <c r="Z191">
        <v>0</v>
      </c>
      <c r="AA191">
        <v>19.601762284617436</v>
      </c>
      <c r="AB191">
        <v>0</v>
      </c>
      <c r="AC191">
        <v>11.72808042491058</v>
      </c>
      <c r="AD191">
        <v>0</v>
      </c>
      <c r="AE191">
        <v>33.556568050915274</v>
      </c>
    </row>
    <row r="192" spans="1:31" x14ac:dyDescent="0.3">
      <c r="A192">
        <v>2490664</v>
      </c>
      <c r="B192">
        <v>1</v>
      </c>
      <c r="C192" t="s">
        <v>80</v>
      </c>
      <c r="D192" t="s">
        <v>96</v>
      </c>
      <c r="E192" t="s">
        <v>132</v>
      </c>
      <c r="F192" t="s">
        <v>739</v>
      </c>
      <c r="G192" t="s">
        <v>296</v>
      </c>
      <c r="H192" t="s">
        <v>135</v>
      </c>
      <c r="I192" t="s">
        <v>136</v>
      </c>
      <c r="J192" t="s">
        <v>137</v>
      </c>
      <c r="K192" t="s">
        <v>144</v>
      </c>
      <c r="L192" t="s">
        <v>740</v>
      </c>
      <c r="M192" t="s">
        <v>741</v>
      </c>
      <c r="N192">
        <v>1.1575</v>
      </c>
      <c r="O192">
        <v>0</v>
      </c>
      <c r="P192">
        <v>104</v>
      </c>
      <c r="Q192">
        <v>0</v>
      </c>
      <c r="R192">
        <v>0</v>
      </c>
      <c r="S192">
        <v>0</v>
      </c>
      <c r="T192">
        <v>15</v>
      </c>
      <c r="U192">
        <v>0</v>
      </c>
      <c r="V192">
        <v>0</v>
      </c>
      <c r="W192">
        <v>0</v>
      </c>
      <c r="X192">
        <v>82.205792707253281</v>
      </c>
      <c r="Y192">
        <v>0</v>
      </c>
      <c r="Z192">
        <v>0</v>
      </c>
      <c r="AA192">
        <v>0</v>
      </c>
      <c r="AB192">
        <v>8.3736678942599312</v>
      </c>
      <c r="AC192">
        <v>0</v>
      </c>
      <c r="AD192">
        <v>0</v>
      </c>
      <c r="AE192">
        <v>90.579460601513205</v>
      </c>
    </row>
    <row r="193" spans="1:31" x14ac:dyDescent="0.3">
      <c r="A193">
        <v>2490558</v>
      </c>
      <c r="B193">
        <v>1</v>
      </c>
      <c r="C193" t="s">
        <v>80</v>
      </c>
      <c r="D193" t="s">
        <v>83</v>
      </c>
      <c r="E193" t="s">
        <v>162</v>
      </c>
      <c r="F193" t="s">
        <v>742</v>
      </c>
      <c r="G193" t="s">
        <v>181</v>
      </c>
      <c r="H193" t="s">
        <v>135</v>
      </c>
      <c r="I193" t="s">
        <v>136</v>
      </c>
      <c r="J193" t="s">
        <v>137</v>
      </c>
      <c r="K193" t="s">
        <v>144</v>
      </c>
      <c r="L193" t="s">
        <v>743</v>
      </c>
      <c r="M193" t="s">
        <v>744</v>
      </c>
      <c r="N193">
        <v>0.65472222199999996</v>
      </c>
      <c r="O193">
        <v>0</v>
      </c>
      <c r="P193">
        <v>50</v>
      </c>
      <c r="Q193">
        <v>0</v>
      </c>
      <c r="R193">
        <v>0</v>
      </c>
      <c r="S193">
        <v>0</v>
      </c>
      <c r="T193">
        <v>19</v>
      </c>
      <c r="U193">
        <v>0</v>
      </c>
      <c r="V193">
        <v>0</v>
      </c>
      <c r="W193">
        <v>0</v>
      </c>
      <c r="X193">
        <v>20.480651210012617</v>
      </c>
      <c r="Y193">
        <v>0</v>
      </c>
      <c r="Z193">
        <v>0</v>
      </c>
      <c r="AA193">
        <v>0</v>
      </c>
      <c r="AB193">
        <v>9.5209557233534117</v>
      </c>
      <c r="AC193">
        <v>0</v>
      </c>
      <c r="AD193">
        <v>0</v>
      </c>
      <c r="AE193">
        <v>30.001606933366027</v>
      </c>
    </row>
    <row r="194" spans="1:31" x14ac:dyDescent="0.3">
      <c r="A194">
        <v>2490409</v>
      </c>
      <c r="B194">
        <v>1</v>
      </c>
      <c r="C194" t="s">
        <v>81</v>
      </c>
      <c r="D194" t="s">
        <v>128</v>
      </c>
      <c r="E194" t="s">
        <v>162</v>
      </c>
      <c r="F194" t="s">
        <v>745</v>
      </c>
      <c r="G194" t="s">
        <v>210</v>
      </c>
      <c r="H194" t="s">
        <v>135</v>
      </c>
      <c r="I194" t="s">
        <v>136</v>
      </c>
      <c r="J194" t="s">
        <v>137</v>
      </c>
      <c r="K194" t="s">
        <v>144</v>
      </c>
      <c r="L194" t="s">
        <v>746</v>
      </c>
      <c r="M194" t="s">
        <v>747</v>
      </c>
      <c r="N194">
        <v>4.7191666659999996</v>
      </c>
      <c r="O194">
        <v>0</v>
      </c>
      <c r="P194">
        <v>13</v>
      </c>
      <c r="Q194">
        <v>0</v>
      </c>
      <c r="R194">
        <v>1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5.8019527575020389</v>
      </c>
      <c r="Y194">
        <v>0</v>
      </c>
      <c r="Z194">
        <v>0.69446976349051792</v>
      </c>
      <c r="AA194">
        <v>0</v>
      </c>
      <c r="AB194">
        <v>0</v>
      </c>
      <c r="AC194">
        <v>0</v>
      </c>
      <c r="AD194">
        <v>0</v>
      </c>
      <c r="AE194">
        <v>6.4964225209925566</v>
      </c>
    </row>
    <row r="195" spans="1:31" x14ac:dyDescent="0.3">
      <c r="A195">
        <v>2490266</v>
      </c>
      <c r="B195">
        <v>1</v>
      </c>
      <c r="C195" t="s">
        <v>80</v>
      </c>
      <c r="D195" t="s">
        <v>84</v>
      </c>
      <c r="E195" t="s">
        <v>153</v>
      </c>
      <c r="F195" t="s">
        <v>748</v>
      </c>
      <c r="G195" t="s">
        <v>244</v>
      </c>
      <c r="H195" t="s">
        <v>135</v>
      </c>
      <c r="I195" t="s">
        <v>136</v>
      </c>
      <c r="J195" t="s">
        <v>137</v>
      </c>
      <c r="K195" t="s">
        <v>144</v>
      </c>
      <c r="L195" t="s">
        <v>749</v>
      </c>
      <c r="M195" t="s">
        <v>750</v>
      </c>
      <c r="N195">
        <v>2.059722222</v>
      </c>
      <c r="O195">
        <v>0</v>
      </c>
      <c r="P195">
        <v>27</v>
      </c>
      <c r="Q195">
        <v>0</v>
      </c>
      <c r="R195">
        <v>0</v>
      </c>
      <c r="S195">
        <v>0</v>
      </c>
      <c r="T195">
        <v>8</v>
      </c>
      <c r="U195">
        <v>0</v>
      </c>
      <c r="V195">
        <v>0</v>
      </c>
      <c r="W195">
        <v>0</v>
      </c>
      <c r="X195">
        <v>11.298325656177939</v>
      </c>
      <c r="Y195">
        <v>0</v>
      </c>
      <c r="Z195">
        <v>0</v>
      </c>
      <c r="AA195">
        <v>0</v>
      </c>
      <c r="AB195">
        <v>0.58282204100606749</v>
      </c>
      <c r="AC195">
        <v>0</v>
      </c>
      <c r="AD195">
        <v>0</v>
      </c>
      <c r="AE195">
        <v>11.881147697184007</v>
      </c>
    </row>
    <row r="196" spans="1:31" x14ac:dyDescent="0.3">
      <c r="A196">
        <v>2490166</v>
      </c>
      <c r="B196">
        <v>1</v>
      </c>
      <c r="C196" t="s">
        <v>80</v>
      </c>
      <c r="D196" t="s">
        <v>97</v>
      </c>
      <c r="E196" t="s">
        <v>166</v>
      </c>
      <c r="F196" t="s">
        <v>751</v>
      </c>
      <c r="G196" t="s">
        <v>134</v>
      </c>
      <c r="H196" t="s">
        <v>150</v>
      </c>
      <c r="I196" t="s">
        <v>136</v>
      </c>
      <c r="J196" t="s">
        <v>137</v>
      </c>
      <c r="K196" t="s">
        <v>138</v>
      </c>
      <c r="L196" t="s">
        <v>752</v>
      </c>
      <c r="M196" t="s">
        <v>753</v>
      </c>
      <c r="N196">
        <v>3.7327777769999999</v>
      </c>
      <c r="O196">
        <v>4</v>
      </c>
      <c r="P196">
        <v>2558</v>
      </c>
      <c r="Q196">
        <v>5</v>
      </c>
      <c r="R196">
        <v>438</v>
      </c>
      <c r="S196">
        <v>34</v>
      </c>
      <c r="T196">
        <v>669</v>
      </c>
      <c r="U196">
        <v>5</v>
      </c>
      <c r="V196">
        <v>1</v>
      </c>
      <c r="W196">
        <v>609.67878261849933</v>
      </c>
      <c r="X196">
        <v>4072.1271743784318</v>
      </c>
      <c r="Y196">
        <v>54.890152919408912</v>
      </c>
      <c r="Z196">
        <v>720.60015374105853</v>
      </c>
      <c r="AA196">
        <v>1585.5697971435077</v>
      </c>
      <c r="AB196">
        <v>1898.688819200469</v>
      </c>
      <c r="AC196">
        <v>269.93446212693624</v>
      </c>
      <c r="AD196">
        <v>3.2873555579784579</v>
      </c>
      <c r="AE196">
        <v>9214.7766976862895</v>
      </c>
    </row>
    <row r="197" spans="1:31" x14ac:dyDescent="0.3">
      <c r="A197">
        <v>2490418</v>
      </c>
      <c r="B197">
        <v>1</v>
      </c>
      <c r="C197" t="s">
        <v>81</v>
      </c>
      <c r="D197" t="s">
        <v>120</v>
      </c>
      <c r="E197" t="s">
        <v>166</v>
      </c>
      <c r="F197" t="s">
        <v>754</v>
      </c>
      <c r="G197" t="s">
        <v>149</v>
      </c>
      <c r="H197" t="s">
        <v>150</v>
      </c>
      <c r="I197" t="s">
        <v>136</v>
      </c>
      <c r="J197" t="s">
        <v>137</v>
      </c>
      <c r="K197" t="s">
        <v>144</v>
      </c>
      <c r="L197" t="s">
        <v>755</v>
      </c>
      <c r="M197" t="s">
        <v>756</v>
      </c>
      <c r="N197">
        <v>2.2980555549999999</v>
      </c>
      <c r="O197">
        <v>1</v>
      </c>
      <c r="P197">
        <v>1208</v>
      </c>
      <c r="Q197">
        <v>93</v>
      </c>
      <c r="R197">
        <v>66</v>
      </c>
      <c r="S197">
        <v>25</v>
      </c>
      <c r="T197">
        <v>67</v>
      </c>
      <c r="U197">
        <v>2</v>
      </c>
      <c r="V197">
        <v>0</v>
      </c>
      <c r="W197">
        <v>0.11418676939960237</v>
      </c>
      <c r="X197">
        <v>368.9154654558323</v>
      </c>
      <c r="Y197">
        <v>76.776670148075212</v>
      </c>
      <c r="Z197">
        <v>16.362698074243326</v>
      </c>
      <c r="AA197">
        <v>166.80640509526293</v>
      </c>
      <c r="AB197">
        <v>57.062748738704016</v>
      </c>
      <c r="AC197">
        <v>70.256355117982338</v>
      </c>
      <c r="AD197">
        <v>0</v>
      </c>
      <c r="AE197">
        <v>756.29452939949977</v>
      </c>
    </row>
    <row r="198" spans="1:31" x14ac:dyDescent="0.3">
      <c r="A198">
        <v>2490086</v>
      </c>
      <c r="B198">
        <v>1</v>
      </c>
      <c r="C198" t="s">
        <v>80</v>
      </c>
      <c r="D198" t="s">
        <v>99</v>
      </c>
      <c r="E198" t="s">
        <v>162</v>
      </c>
      <c r="F198" t="s">
        <v>757</v>
      </c>
      <c r="G198" t="s">
        <v>210</v>
      </c>
      <c r="H198" t="s">
        <v>135</v>
      </c>
      <c r="I198" t="s">
        <v>136</v>
      </c>
      <c r="J198" t="s">
        <v>137</v>
      </c>
      <c r="K198" t="s">
        <v>144</v>
      </c>
      <c r="L198" t="s">
        <v>758</v>
      </c>
      <c r="M198" t="s">
        <v>759</v>
      </c>
      <c r="N198">
        <v>4.4411111109999997</v>
      </c>
      <c r="O198">
        <v>0</v>
      </c>
      <c r="P198">
        <v>30</v>
      </c>
      <c r="Q198">
        <v>0</v>
      </c>
      <c r="R198">
        <v>0</v>
      </c>
      <c r="S198">
        <v>0</v>
      </c>
      <c r="T198">
        <v>7</v>
      </c>
      <c r="U198">
        <v>0</v>
      </c>
      <c r="V198">
        <v>0</v>
      </c>
      <c r="W198">
        <v>0</v>
      </c>
      <c r="X198">
        <v>35.09463778428912</v>
      </c>
      <c r="Y198">
        <v>0</v>
      </c>
      <c r="Z198">
        <v>0</v>
      </c>
      <c r="AA198">
        <v>0</v>
      </c>
      <c r="AB198">
        <v>26.450879245781785</v>
      </c>
      <c r="AC198">
        <v>0</v>
      </c>
      <c r="AD198">
        <v>0</v>
      </c>
      <c r="AE198">
        <v>61.545517030070904</v>
      </c>
    </row>
    <row r="199" spans="1:31" x14ac:dyDescent="0.3">
      <c r="A199">
        <v>2490278</v>
      </c>
      <c r="B199">
        <v>1</v>
      </c>
      <c r="C199" t="s">
        <v>81</v>
      </c>
      <c r="D199" t="s">
        <v>112</v>
      </c>
      <c r="E199" t="s">
        <v>132</v>
      </c>
      <c r="F199" t="s">
        <v>760</v>
      </c>
      <c r="G199" t="s">
        <v>761</v>
      </c>
      <c r="H199" t="s">
        <v>135</v>
      </c>
      <c r="I199" t="s">
        <v>136</v>
      </c>
      <c r="J199" t="s">
        <v>137</v>
      </c>
      <c r="K199" t="s">
        <v>144</v>
      </c>
      <c r="L199" t="s">
        <v>762</v>
      </c>
      <c r="M199" t="s">
        <v>763</v>
      </c>
      <c r="N199">
        <v>3.736111111</v>
      </c>
      <c r="O199">
        <v>0</v>
      </c>
      <c r="P199">
        <v>29</v>
      </c>
      <c r="Q199">
        <v>0</v>
      </c>
      <c r="R199">
        <v>29</v>
      </c>
      <c r="S199">
        <v>0</v>
      </c>
      <c r="T199">
        <v>3</v>
      </c>
      <c r="U199">
        <v>0</v>
      </c>
      <c r="V199">
        <v>0</v>
      </c>
      <c r="W199">
        <v>0</v>
      </c>
      <c r="X199">
        <v>11.271260099102527</v>
      </c>
      <c r="Y199">
        <v>0</v>
      </c>
      <c r="Z199">
        <v>8.0862674841067204</v>
      </c>
      <c r="AA199">
        <v>0</v>
      </c>
      <c r="AB199">
        <v>15.746051456327496</v>
      </c>
      <c r="AC199">
        <v>0</v>
      </c>
      <c r="AD199">
        <v>0</v>
      </c>
      <c r="AE199">
        <v>35.10357903953674</v>
      </c>
    </row>
    <row r="200" spans="1:31" x14ac:dyDescent="0.3">
      <c r="A200">
        <v>2490673</v>
      </c>
      <c r="B200">
        <v>1</v>
      </c>
      <c r="C200" t="s">
        <v>80</v>
      </c>
      <c r="D200" t="s">
        <v>96</v>
      </c>
      <c r="E200" t="s">
        <v>166</v>
      </c>
      <c r="F200" t="s">
        <v>764</v>
      </c>
      <c r="G200" t="s">
        <v>765</v>
      </c>
      <c r="H200" t="s">
        <v>150</v>
      </c>
      <c r="I200" t="s">
        <v>136</v>
      </c>
      <c r="J200" t="s">
        <v>137</v>
      </c>
      <c r="K200" t="s">
        <v>144</v>
      </c>
      <c r="L200" t="s">
        <v>766</v>
      </c>
      <c r="M200" t="s">
        <v>767</v>
      </c>
      <c r="N200">
        <v>3.3811111110000001</v>
      </c>
      <c r="O200">
        <v>0</v>
      </c>
      <c r="P200">
        <v>344</v>
      </c>
      <c r="Q200">
        <v>0</v>
      </c>
      <c r="R200">
        <v>1</v>
      </c>
      <c r="S200">
        <v>3</v>
      </c>
      <c r="T200">
        <v>1</v>
      </c>
      <c r="U200">
        <v>0</v>
      </c>
      <c r="V200">
        <v>0</v>
      </c>
      <c r="W200">
        <v>0</v>
      </c>
      <c r="X200">
        <v>154.01581493544722</v>
      </c>
      <c r="Y200">
        <v>0</v>
      </c>
      <c r="Z200">
        <v>3.7756204949537193E-2</v>
      </c>
      <c r="AA200">
        <v>17.089813347339302</v>
      </c>
      <c r="AB200">
        <v>1.0135248978328004</v>
      </c>
      <c r="AC200">
        <v>0</v>
      </c>
      <c r="AD200">
        <v>0</v>
      </c>
      <c r="AE200">
        <v>172.15690938556887</v>
      </c>
    </row>
    <row r="201" spans="1:31" x14ac:dyDescent="0.3">
      <c r="A201">
        <v>2490295</v>
      </c>
      <c r="B201">
        <v>1</v>
      </c>
      <c r="C201" t="s">
        <v>80</v>
      </c>
      <c r="D201" t="s">
        <v>105</v>
      </c>
      <c r="E201" t="s">
        <v>184</v>
      </c>
      <c r="F201" t="s">
        <v>768</v>
      </c>
      <c r="G201" t="s">
        <v>193</v>
      </c>
      <c r="H201" t="s">
        <v>150</v>
      </c>
      <c r="I201" t="s">
        <v>136</v>
      </c>
      <c r="J201" t="s">
        <v>137</v>
      </c>
      <c r="K201" t="s">
        <v>144</v>
      </c>
      <c r="L201" t="s">
        <v>769</v>
      </c>
      <c r="M201" t="s">
        <v>637</v>
      </c>
      <c r="N201">
        <v>2.821388888</v>
      </c>
      <c r="O201">
        <v>0</v>
      </c>
      <c r="P201">
        <v>0</v>
      </c>
      <c r="Q201">
        <v>0</v>
      </c>
      <c r="R201">
        <v>0</v>
      </c>
      <c r="S201">
        <v>1</v>
      </c>
      <c r="T201">
        <v>0</v>
      </c>
      <c r="U201">
        <v>1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2.0593402893443336</v>
      </c>
      <c r="AB201">
        <v>0</v>
      </c>
      <c r="AC201">
        <v>3.7406364051938028</v>
      </c>
      <c r="AD201">
        <v>0</v>
      </c>
      <c r="AE201">
        <v>5.7999766945381364</v>
      </c>
    </row>
    <row r="202" spans="1:31" x14ac:dyDescent="0.3">
      <c r="A202">
        <v>2490627</v>
      </c>
      <c r="B202">
        <v>1</v>
      </c>
      <c r="C202" t="s">
        <v>80</v>
      </c>
      <c r="D202" t="s">
        <v>97</v>
      </c>
      <c r="E202" t="s">
        <v>153</v>
      </c>
      <c r="F202" t="s">
        <v>770</v>
      </c>
      <c r="G202" t="s">
        <v>652</v>
      </c>
      <c r="H202" t="s">
        <v>135</v>
      </c>
      <c r="I202" t="s">
        <v>136</v>
      </c>
      <c r="J202" t="s">
        <v>137</v>
      </c>
      <c r="K202" t="s">
        <v>144</v>
      </c>
      <c r="L202" t="s">
        <v>771</v>
      </c>
      <c r="M202" t="s">
        <v>653</v>
      </c>
      <c r="N202">
        <v>1.671944444</v>
      </c>
      <c r="O202">
        <v>0</v>
      </c>
      <c r="P202">
        <v>1</v>
      </c>
      <c r="Q202">
        <v>0</v>
      </c>
      <c r="R202">
        <v>1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0.54530194006960042</v>
      </c>
      <c r="Y202">
        <v>0</v>
      </c>
      <c r="Z202">
        <v>0.11538728075662801</v>
      </c>
      <c r="AA202">
        <v>0</v>
      </c>
      <c r="AB202">
        <v>0</v>
      </c>
      <c r="AC202">
        <v>0</v>
      </c>
      <c r="AD202">
        <v>0</v>
      </c>
      <c r="AE202">
        <v>0.66068922082622838</v>
      </c>
    </row>
    <row r="203" spans="1:31" x14ac:dyDescent="0.3">
      <c r="A203">
        <v>2490481</v>
      </c>
      <c r="B203">
        <v>1</v>
      </c>
      <c r="C203" t="s">
        <v>81</v>
      </c>
      <c r="D203" t="s">
        <v>128</v>
      </c>
      <c r="E203" t="s">
        <v>213</v>
      </c>
      <c r="F203" t="s">
        <v>772</v>
      </c>
      <c r="G203" t="s">
        <v>203</v>
      </c>
      <c r="H203" t="s">
        <v>150</v>
      </c>
      <c r="I203" t="s">
        <v>136</v>
      </c>
      <c r="J203" t="s">
        <v>137</v>
      </c>
      <c r="K203" t="s">
        <v>138</v>
      </c>
      <c r="L203" t="s">
        <v>773</v>
      </c>
      <c r="M203" t="s">
        <v>774</v>
      </c>
      <c r="N203">
        <v>0.181388888</v>
      </c>
      <c r="O203">
        <v>4</v>
      </c>
      <c r="P203">
        <v>4866</v>
      </c>
      <c r="Q203">
        <v>16</v>
      </c>
      <c r="R203">
        <v>12</v>
      </c>
      <c r="S203">
        <v>12</v>
      </c>
      <c r="T203">
        <v>385</v>
      </c>
      <c r="U203">
        <v>0</v>
      </c>
      <c r="V203">
        <v>2</v>
      </c>
      <c r="W203">
        <v>4.9217273419652718</v>
      </c>
      <c r="X203">
        <v>191.32746609185378</v>
      </c>
      <c r="Y203">
        <v>0.5793659190261452</v>
      </c>
      <c r="Z203">
        <v>0.49514310785142801</v>
      </c>
      <c r="AA203">
        <v>164.11911964551643</v>
      </c>
      <c r="AB203">
        <v>119.9057630003872</v>
      </c>
      <c r="AC203">
        <v>0</v>
      </c>
      <c r="AD203">
        <v>6.6307968607567016</v>
      </c>
      <c r="AE203">
        <v>487.97938196735691</v>
      </c>
    </row>
    <row r="204" spans="1:31" x14ac:dyDescent="0.3">
      <c r="A204">
        <v>2490587</v>
      </c>
      <c r="B204">
        <v>1</v>
      </c>
      <c r="C204" t="s">
        <v>80</v>
      </c>
      <c r="D204" t="s">
        <v>82</v>
      </c>
      <c r="E204" t="s">
        <v>153</v>
      </c>
      <c r="F204" t="s">
        <v>775</v>
      </c>
      <c r="G204" t="s">
        <v>155</v>
      </c>
      <c r="H204" t="s">
        <v>135</v>
      </c>
      <c r="I204" t="s">
        <v>136</v>
      </c>
      <c r="J204" t="s">
        <v>137</v>
      </c>
      <c r="K204" t="s">
        <v>144</v>
      </c>
      <c r="L204" t="s">
        <v>776</v>
      </c>
      <c r="M204" t="s">
        <v>777</v>
      </c>
      <c r="N204">
        <v>2.3336111110000002</v>
      </c>
      <c r="O204">
        <v>0</v>
      </c>
      <c r="P204">
        <v>1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0.67162837021666655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0.67162837021666655</v>
      </c>
    </row>
    <row r="205" spans="1:31" x14ac:dyDescent="0.3">
      <c r="A205">
        <v>2490667</v>
      </c>
      <c r="B205">
        <v>1</v>
      </c>
      <c r="C205" t="s">
        <v>80</v>
      </c>
      <c r="D205" t="s">
        <v>95</v>
      </c>
      <c r="E205" t="s">
        <v>213</v>
      </c>
      <c r="F205" t="s">
        <v>778</v>
      </c>
      <c r="G205" t="s">
        <v>779</v>
      </c>
      <c r="H205" t="s">
        <v>150</v>
      </c>
      <c r="I205" t="s">
        <v>136</v>
      </c>
      <c r="J205" t="s">
        <v>137</v>
      </c>
      <c r="K205" t="s">
        <v>144</v>
      </c>
      <c r="L205" t="s">
        <v>780</v>
      </c>
      <c r="M205" t="s">
        <v>781</v>
      </c>
      <c r="N205">
        <v>1.2044444439999999</v>
      </c>
      <c r="O205">
        <v>0</v>
      </c>
      <c r="P205">
        <v>736</v>
      </c>
      <c r="Q205">
        <v>6</v>
      </c>
      <c r="R205">
        <v>20</v>
      </c>
      <c r="S205">
        <v>8</v>
      </c>
      <c r="T205">
        <v>39</v>
      </c>
      <c r="U205">
        <v>1</v>
      </c>
      <c r="V205">
        <v>0</v>
      </c>
      <c r="W205">
        <v>0</v>
      </c>
      <c r="X205">
        <v>165.83696289373177</v>
      </c>
      <c r="Y205">
        <v>22.183532254777184</v>
      </c>
      <c r="Z205">
        <v>4.4344406371254506</v>
      </c>
      <c r="AA205">
        <v>156.63245873434713</v>
      </c>
      <c r="AB205">
        <v>20.529296245407245</v>
      </c>
      <c r="AC205">
        <v>30.133847501189116</v>
      </c>
      <c r="AD205">
        <v>0</v>
      </c>
      <c r="AE205">
        <v>399.75053826657791</v>
      </c>
    </row>
    <row r="206" spans="1:31" x14ac:dyDescent="0.3">
      <c r="A206">
        <v>2490169</v>
      </c>
      <c r="B206">
        <v>1</v>
      </c>
      <c r="C206" t="s">
        <v>80</v>
      </c>
      <c r="D206" t="s">
        <v>92</v>
      </c>
      <c r="E206" t="s">
        <v>141</v>
      </c>
      <c r="F206" t="s">
        <v>782</v>
      </c>
      <c r="G206" t="s">
        <v>210</v>
      </c>
      <c r="H206" t="s">
        <v>135</v>
      </c>
      <c r="I206" t="s">
        <v>136</v>
      </c>
      <c r="J206" t="s">
        <v>137</v>
      </c>
      <c r="K206" t="s">
        <v>144</v>
      </c>
      <c r="L206" t="s">
        <v>783</v>
      </c>
      <c r="M206" t="s">
        <v>784</v>
      </c>
      <c r="N206">
        <v>2.7475000000000001</v>
      </c>
      <c r="O206">
        <v>0</v>
      </c>
      <c r="P206">
        <v>261</v>
      </c>
      <c r="Q206">
        <v>0</v>
      </c>
      <c r="R206">
        <v>5</v>
      </c>
      <c r="S206">
        <v>0</v>
      </c>
      <c r="T206">
        <v>20</v>
      </c>
      <c r="U206">
        <v>0</v>
      </c>
      <c r="V206">
        <v>0</v>
      </c>
      <c r="W206">
        <v>0</v>
      </c>
      <c r="X206">
        <v>176.51495885508152</v>
      </c>
      <c r="Y206">
        <v>0</v>
      </c>
      <c r="Z206">
        <v>5.6134816508827831E-2</v>
      </c>
      <c r="AA206">
        <v>0</v>
      </c>
      <c r="AB206">
        <v>37.594563874742036</v>
      </c>
      <c r="AC206">
        <v>0</v>
      </c>
      <c r="AD206">
        <v>0</v>
      </c>
      <c r="AE206">
        <v>214.1656575463324</v>
      </c>
    </row>
    <row r="207" spans="1:31" x14ac:dyDescent="0.3">
      <c r="A207">
        <v>2490381</v>
      </c>
      <c r="B207">
        <v>1</v>
      </c>
      <c r="C207" t="s">
        <v>81</v>
      </c>
      <c r="D207" t="s">
        <v>128</v>
      </c>
      <c r="E207" t="s">
        <v>184</v>
      </c>
      <c r="F207" t="s">
        <v>785</v>
      </c>
      <c r="G207" t="s">
        <v>149</v>
      </c>
      <c r="H207" t="s">
        <v>150</v>
      </c>
      <c r="I207" t="s">
        <v>136</v>
      </c>
      <c r="J207" t="s">
        <v>137</v>
      </c>
      <c r="K207" t="s">
        <v>144</v>
      </c>
      <c r="L207" t="s">
        <v>786</v>
      </c>
      <c r="M207" t="s">
        <v>787</v>
      </c>
      <c r="N207">
        <v>1.245833333</v>
      </c>
      <c r="O207">
        <v>3</v>
      </c>
      <c r="P207">
        <v>572</v>
      </c>
      <c r="Q207">
        <v>99</v>
      </c>
      <c r="R207">
        <v>29</v>
      </c>
      <c r="S207">
        <v>9</v>
      </c>
      <c r="T207">
        <v>67</v>
      </c>
      <c r="U207">
        <v>0</v>
      </c>
      <c r="V207">
        <v>0</v>
      </c>
      <c r="W207">
        <v>1.7587783211314751</v>
      </c>
      <c r="X207">
        <v>118.2097140389931</v>
      </c>
      <c r="Y207">
        <v>61.536861039888073</v>
      </c>
      <c r="Z207">
        <v>6.2557313036856304</v>
      </c>
      <c r="AA207">
        <v>30.551663172147006</v>
      </c>
      <c r="AB207">
        <v>37.708636401939863</v>
      </c>
      <c r="AC207">
        <v>0</v>
      </c>
      <c r="AD207">
        <v>0</v>
      </c>
      <c r="AE207">
        <v>256.02138427778516</v>
      </c>
    </row>
    <row r="208" spans="1:31" x14ac:dyDescent="0.3">
      <c r="A208">
        <v>2490504</v>
      </c>
      <c r="B208">
        <v>1</v>
      </c>
      <c r="C208" t="s">
        <v>81</v>
      </c>
      <c r="D208" t="s">
        <v>112</v>
      </c>
      <c r="E208" t="s">
        <v>153</v>
      </c>
      <c r="F208" t="s">
        <v>788</v>
      </c>
      <c r="G208" t="s">
        <v>155</v>
      </c>
      <c r="H208" t="s">
        <v>135</v>
      </c>
      <c r="I208" t="s">
        <v>136</v>
      </c>
      <c r="J208" t="s">
        <v>137</v>
      </c>
      <c r="K208" t="s">
        <v>144</v>
      </c>
      <c r="L208" t="s">
        <v>789</v>
      </c>
      <c r="M208" t="s">
        <v>790</v>
      </c>
      <c r="N208">
        <v>1.352777777</v>
      </c>
      <c r="O208">
        <v>0</v>
      </c>
      <c r="P208">
        <v>7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1.5753789185359399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1.5753789185359399</v>
      </c>
    </row>
    <row r="209" spans="1:31" x14ac:dyDescent="0.3">
      <c r="A209">
        <v>2490149</v>
      </c>
      <c r="B209">
        <v>1</v>
      </c>
      <c r="C209" t="s">
        <v>80</v>
      </c>
      <c r="D209" t="s">
        <v>97</v>
      </c>
      <c r="E209" t="s">
        <v>147</v>
      </c>
      <c r="F209" t="s">
        <v>791</v>
      </c>
      <c r="G209" t="s">
        <v>168</v>
      </c>
      <c r="H209" t="s">
        <v>150</v>
      </c>
      <c r="I209" t="s">
        <v>136</v>
      </c>
      <c r="J209" t="s">
        <v>137</v>
      </c>
      <c r="K209" t="s">
        <v>138</v>
      </c>
      <c r="L209" t="s">
        <v>792</v>
      </c>
      <c r="M209" t="s">
        <v>793</v>
      </c>
      <c r="N209">
        <v>7.0836111109999997</v>
      </c>
      <c r="O209">
        <v>0</v>
      </c>
      <c r="P209">
        <v>1097</v>
      </c>
      <c r="Q209">
        <v>0</v>
      </c>
      <c r="R209">
        <v>48</v>
      </c>
      <c r="S209">
        <v>3</v>
      </c>
      <c r="T209">
        <v>464</v>
      </c>
      <c r="U209">
        <v>0</v>
      </c>
      <c r="V209">
        <v>0</v>
      </c>
      <c r="W209">
        <v>0</v>
      </c>
      <c r="X209">
        <v>3544.6356165491584</v>
      </c>
      <c r="Y209">
        <v>0</v>
      </c>
      <c r="Z209">
        <v>101.69600592672877</v>
      </c>
      <c r="AA209">
        <v>214.23038230768321</v>
      </c>
      <c r="AB209">
        <v>2825.4677338027022</v>
      </c>
      <c r="AC209">
        <v>0</v>
      </c>
      <c r="AD209">
        <v>0</v>
      </c>
      <c r="AE209">
        <v>6686.0297385862723</v>
      </c>
    </row>
    <row r="210" spans="1:31" x14ac:dyDescent="0.3">
      <c r="A210">
        <v>2490069</v>
      </c>
      <c r="B210">
        <v>1</v>
      </c>
      <c r="C210" t="s">
        <v>80</v>
      </c>
      <c r="D210" t="s">
        <v>105</v>
      </c>
      <c r="E210" t="s">
        <v>166</v>
      </c>
      <c r="F210" t="s">
        <v>189</v>
      </c>
      <c r="G210" t="s">
        <v>149</v>
      </c>
      <c r="H210" t="s">
        <v>150</v>
      </c>
      <c r="I210" t="s">
        <v>136</v>
      </c>
      <c r="J210" t="s">
        <v>137</v>
      </c>
      <c r="K210" t="s">
        <v>144</v>
      </c>
      <c r="L210" t="s">
        <v>794</v>
      </c>
      <c r="M210" t="s">
        <v>795</v>
      </c>
      <c r="N210">
        <v>5.2222221999999999E-2</v>
      </c>
      <c r="O210">
        <v>4</v>
      </c>
      <c r="P210">
        <v>328</v>
      </c>
      <c r="Q210">
        <v>6</v>
      </c>
      <c r="R210">
        <v>4</v>
      </c>
      <c r="S210">
        <v>37</v>
      </c>
      <c r="T210">
        <v>165</v>
      </c>
      <c r="U210">
        <v>24</v>
      </c>
      <c r="V210">
        <v>36</v>
      </c>
      <c r="W210">
        <v>0.49980691789703013</v>
      </c>
      <c r="X210">
        <v>4.4868244203297616</v>
      </c>
      <c r="Y210">
        <v>0.37319098259441841</v>
      </c>
      <c r="Z210">
        <v>0.50252484950173515</v>
      </c>
      <c r="AA210">
        <v>12.553936209864174</v>
      </c>
      <c r="AB210">
        <v>16.204267558729953</v>
      </c>
      <c r="AC210">
        <v>46.823223358720121</v>
      </c>
      <c r="AD210">
        <v>18.145235468650213</v>
      </c>
      <c r="AE210">
        <v>99.589009766287404</v>
      </c>
    </row>
    <row r="211" spans="1:31" x14ac:dyDescent="0.3">
      <c r="A211">
        <v>2490159</v>
      </c>
      <c r="B211">
        <v>2</v>
      </c>
      <c r="C211" t="s">
        <v>80</v>
      </c>
      <c r="D211" t="s">
        <v>93</v>
      </c>
      <c r="E211" t="s">
        <v>132</v>
      </c>
      <c r="F211" t="s">
        <v>796</v>
      </c>
      <c r="G211" t="s">
        <v>530</v>
      </c>
      <c r="H211" t="s">
        <v>135</v>
      </c>
      <c r="I211" t="s">
        <v>136</v>
      </c>
      <c r="J211" t="s">
        <v>137</v>
      </c>
      <c r="K211" t="s">
        <v>144</v>
      </c>
      <c r="L211" t="s">
        <v>797</v>
      </c>
      <c r="M211" t="s">
        <v>798</v>
      </c>
      <c r="N211">
        <v>0.648888888</v>
      </c>
      <c r="O211">
        <v>0</v>
      </c>
      <c r="P211">
        <v>29</v>
      </c>
      <c r="Q211">
        <v>0</v>
      </c>
      <c r="R211">
        <v>5</v>
      </c>
      <c r="S211">
        <v>0</v>
      </c>
      <c r="T211">
        <v>8</v>
      </c>
      <c r="U211">
        <v>0</v>
      </c>
      <c r="V211">
        <v>0</v>
      </c>
      <c r="W211">
        <v>0</v>
      </c>
      <c r="X211">
        <v>4.6136917372953103</v>
      </c>
      <c r="Y211">
        <v>0</v>
      </c>
      <c r="Z211">
        <v>0.54185582239397156</v>
      </c>
      <c r="AA211">
        <v>0</v>
      </c>
      <c r="AB211">
        <v>3.3001568112200799</v>
      </c>
      <c r="AC211">
        <v>0</v>
      </c>
      <c r="AD211">
        <v>0</v>
      </c>
      <c r="AE211">
        <v>8.4557043709093627</v>
      </c>
    </row>
    <row r="212" spans="1:31" x14ac:dyDescent="0.3">
      <c r="A212">
        <v>2490604</v>
      </c>
      <c r="B212">
        <v>1</v>
      </c>
      <c r="C212" t="s">
        <v>80</v>
      </c>
      <c r="D212" t="s">
        <v>105</v>
      </c>
      <c r="E212" t="s">
        <v>147</v>
      </c>
      <c r="F212" t="s">
        <v>799</v>
      </c>
      <c r="G212" t="s">
        <v>193</v>
      </c>
      <c r="H212" t="s">
        <v>150</v>
      </c>
      <c r="I212" t="s">
        <v>136</v>
      </c>
      <c r="J212" t="s">
        <v>137</v>
      </c>
      <c r="K212" t="s">
        <v>144</v>
      </c>
      <c r="L212" t="s">
        <v>800</v>
      </c>
      <c r="M212" t="s">
        <v>801</v>
      </c>
      <c r="N212">
        <v>1.936388888</v>
      </c>
      <c r="O212">
        <v>0</v>
      </c>
      <c r="P212">
        <v>0</v>
      </c>
      <c r="Q212">
        <v>0</v>
      </c>
      <c r="R212">
        <v>0</v>
      </c>
      <c r="S212">
        <v>1</v>
      </c>
      <c r="T212">
        <v>0</v>
      </c>
      <c r="U212">
        <v>1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8.23772613267632</v>
      </c>
      <c r="AB212">
        <v>0</v>
      </c>
      <c r="AC212">
        <v>662.12885396391266</v>
      </c>
      <c r="AD212">
        <v>0</v>
      </c>
      <c r="AE212">
        <v>670.36658009658902</v>
      </c>
    </row>
    <row r="213" spans="1:31" x14ac:dyDescent="0.3">
      <c r="A213">
        <v>2490106</v>
      </c>
      <c r="B213">
        <v>1</v>
      </c>
      <c r="C213" t="s">
        <v>81</v>
      </c>
      <c r="D213" t="s">
        <v>127</v>
      </c>
      <c r="E213" t="s">
        <v>147</v>
      </c>
      <c r="F213" t="s">
        <v>802</v>
      </c>
      <c r="G213" t="s">
        <v>149</v>
      </c>
      <c r="H213" t="s">
        <v>150</v>
      </c>
      <c r="I213" t="s">
        <v>136</v>
      </c>
      <c r="J213" t="s">
        <v>137</v>
      </c>
      <c r="K213" t="s">
        <v>144</v>
      </c>
      <c r="L213" t="s">
        <v>803</v>
      </c>
      <c r="M213" t="s">
        <v>804</v>
      </c>
      <c r="N213">
        <v>3.6077777769999999</v>
      </c>
      <c r="O213">
        <v>0</v>
      </c>
      <c r="P213">
        <v>919</v>
      </c>
      <c r="Q213">
        <v>11</v>
      </c>
      <c r="R213">
        <v>27</v>
      </c>
      <c r="S213">
        <v>3</v>
      </c>
      <c r="T213">
        <v>108</v>
      </c>
      <c r="U213">
        <v>0</v>
      </c>
      <c r="V213">
        <v>1</v>
      </c>
      <c r="W213">
        <v>0</v>
      </c>
      <c r="X213">
        <v>984.13491303856472</v>
      </c>
      <c r="Y213">
        <v>7.242865069837249</v>
      </c>
      <c r="Z213">
        <v>25.35166386803893</v>
      </c>
      <c r="AA213">
        <v>39.044478239321954</v>
      </c>
      <c r="AB213">
        <v>223.23460337400215</v>
      </c>
      <c r="AC213">
        <v>0</v>
      </c>
      <c r="AD213">
        <v>15.826424441691319</v>
      </c>
      <c r="AE213">
        <v>1294.8349480314562</v>
      </c>
    </row>
    <row r="214" spans="1:31" x14ac:dyDescent="0.3">
      <c r="A214">
        <v>2490275</v>
      </c>
      <c r="B214">
        <v>1</v>
      </c>
      <c r="C214" t="s">
        <v>80</v>
      </c>
      <c r="D214" t="s">
        <v>93</v>
      </c>
      <c r="E214" t="s">
        <v>132</v>
      </c>
      <c r="F214" t="s">
        <v>805</v>
      </c>
      <c r="G214" t="s">
        <v>296</v>
      </c>
      <c r="H214" t="s">
        <v>135</v>
      </c>
      <c r="I214" t="s">
        <v>136</v>
      </c>
      <c r="J214" t="s">
        <v>137</v>
      </c>
      <c r="K214" t="s">
        <v>144</v>
      </c>
      <c r="L214" t="s">
        <v>806</v>
      </c>
      <c r="M214" t="s">
        <v>807</v>
      </c>
      <c r="N214">
        <v>6.8363888880000001</v>
      </c>
      <c r="O214">
        <v>0</v>
      </c>
      <c r="P214">
        <v>0</v>
      </c>
      <c r="Q214">
        <v>0</v>
      </c>
      <c r="R214">
        <v>11</v>
      </c>
      <c r="S214">
        <v>0</v>
      </c>
      <c r="T214">
        <v>3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77.713504588912912</v>
      </c>
      <c r="AA214">
        <v>0</v>
      </c>
      <c r="AB214">
        <v>9.9396624870355392</v>
      </c>
      <c r="AC214">
        <v>0</v>
      </c>
      <c r="AD214">
        <v>0</v>
      </c>
      <c r="AE214">
        <v>87.653167075948446</v>
      </c>
    </row>
    <row r="215" spans="1:31" x14ac:dyDescent="0.3">
      <c r="A215">
        <v>2490129</v>
      </c>
      <c r="B215">
        <v>1</v>
      </c>
      <c r="C215" t="s">
        <v>80</v>
      </c>
      <c r="D215" t="s">
        <v>99</v>
      </c>
      <c r="E215" t="s">
        <v>162</v>
      </c>
      <c r="F215" t="s">
        <v>808</v>
      </c>
      <c r="G215" t="s">
        <v>210</v>
      </c>
      <c r="H215" t="s">
        <v>135</v>
      </c>
      <c r="I215" t="s">
        <v>136</v>
      </c>
      <c r="J215" t="s">
        <v>137</v>
      </c>
      <c r="K215" t="s">
        <v>144</v>
      </c>
      <c r="L215" t="s">
        <v>809</v>
      </c>
      <c r="M215" t="s">
        <v>810</v>
      </c>
      <c r="N215">
        <v>2.6397222220000001</v>
      </c>
      <c r="O215">
        <v>0</v>
      </c>
      <c r="P215">
        <v>58</v>
      </c>
      <c r="Q215">
        <v>0</v>
      </c>
      <c r="R215">
        <v>0</v>
      </c>
      <c r="S215">
        <v>0</v>
      </c>
      <c r="T215">
        <v>2</v>
      </c>
      <c r="U215">
        <v>0</v>
      </c>
      <c r="V215">
        <v>0</v>
      </c>
      <c r="W215">
        <v>0</v>
      </c>
      <c r="X215">
        <v>61.91624327365669</v>
      </c>
      <c r="Y215">
        <v>0</v>
      </c>
      <c r="Z215">
        <v>0</v>
      </c>
      <c r="AA215">
        <v>0</v>
      </c>
      <c r="AB215">
        <v>0.33782206837142248</v>
      </c>
      <c r="AC215">
        <v>0</v>
      </c>
      <c r="AD215">
        <v>0</v>
      </c>
      <c r="AE215">
        <v>62.254065342028113</v>
      </c>
    </row>
    <row r="216" spans="1:31" x14ac:dyDescent="0.3">
      <c r="A216">
        <v>2485027</v>
      </c>
      <c r="B216">
        <v>1</v>
      </c>
      <c r="C216" t="s">
        <v>81</v>
      </c>
      <c r="D216" t="s">
        <v>122</v>
      </c>
      <c r="E216" t="s">
        <v>166</v>
      </c>
      <c r="F216" t="s">
        <v>811</v>
      </c>
      <c r="G216" t="s">
        <v>149</v>
      </c>
      <c r="H216" t="s">
        <v>150</v>
      </c>
      <c r="I216" t="s">
        <v>136</v>
      </c>
      <c r="J216" t="s">
        <v>137</v>
      </c>
      <c r="K216" t="s">
        <v>144</v>
      </c>
      <c r="L216" t="s">
        <v>812</v>
      </c>
      <c r="M216" t="s">
        <v>813</v>
      </c>
      <c r="N216">
        <v>0.31666666599999999</v>
      </c>
      <c r="O216">
        <v>0</v>
      </c>
      <c r="P216">
        <v>5712</v>
      </c>
      <c r="Q216">
        <v>0</v>
      </c>
      <c r="R216">
        <v>12</v>
      </c>
      <c r="S216">
        <v>8</v>
      </c>
      <c r="T216">
        <v>418</v>
      </c>
      <c r="U216">
        <v>0</v>
      </c>
      <c r="V216">
        <v>2</v>
      </c>
      <c r="W216">
        <v>0</v>
      </c>
      <c r="X216">
        <v>439.64311633760752</v>
      </c>
      <c r="Y216">
        <v>0</v>
      </c>
      <c r="Z216">
        <v>1.0918329354356167</v>
      </c>
      <c r="AA216">
        <v>30.509511865944031</v>
      </c>
      <c r="AB216">
        <v>126.276734808447</v>
      </c>
      <c r="AC216">
        <v>0</v>
      </c>
      <c r="AD216">
        <v>4.2558747097422263</v>
      </c>
      <c r="AE216">
        <v>601.77707065717641</v>
      </c>
    </row>
    <row r="217" spans="1:31" x14ac:dyDescent="0.3">
      <c r="A217">
        <v>2485047</v>
      </c>
      <c r="B217">
        <v>1</v>
      </c>
      <c r="C217" t="s">
        <v>80</v>
      </c>
      <c r="D217" t="s">
        <v>103</v>
      </c>
      <c r="E217" t="s">
        <v>166</v>
      </c>
      <c r="F217" t="s">
        <v>814</v>
      </c>
      <c r="G217" t="s">
        <v>149</v>
      </c>
      <c r="H217" t="s">
        <v>150</v>
      </c>
      <c r="I217" t="s">
        <v>136</v>
      </c>
      <c r="J217" t="s">
        <v>137</v>
      </c>
      <c r="K217" t="s">
        <v>144</v>
      </c>
      <c r="L217" t="s">
        <v>815</v>
      </c>
      <c r="M217" t="s">
        <v>816</v>
      </c>
      <c r="N217">
        <v>0.88111111099999995</v>
      </c>
      <c r="O217">
        <v>0</v>
      </c>
      <c r="P217">
        <v>941</v>
      </c>
      <c r="Q217">
        <v>0</v>
      </c>
      <c r="R217">
        <v>4</v>
      </c>
      <c r="S217">
        <v>0</v>
      </c>
      <c r="T217">
        <v>91</v>
      </c>
      <c r="U217">
        <v>0</v>
      </c>
      <c r="V217">
        <v>0</v>
      </c>
      <c r="W217">
        <v>0</v>
      </c>
      <c r="X217">
        <v>217.05141830464694</v>
      </c>
      <c r="Y217">
        <v>0</v>
      </c>
      <c r="Z217">
        <v>0.70618007854624998</v>
      </c>
      <c r="AA217">
        <v>0</v>
      </c>
      <c r="AB217">
        <v>61.667741397759386</v>
      </c>
      <c r="AC217">
        <v>0</v>
      </c>
      <c r="AD217">
        <v>0</v>
      </c>
      <c r="AE217">
        <v>279.42533978095258</v>
      </c>
    </row>
    <row r="218" spans="1:31" x14ac:dyDescent="0.3">
      <c r="A218">
        <v>2485024</v>
      </c>
      <c r="B218">
        <v>1</v>
      </c>
      <c r="C218" t="s">
        <v>81</v>
      </c>
      <c r="D218" t="s">
        <v>122</v>
      </c>
      <c r="E218" t="s">
        <v>166</v>
      </c>
      <c r="F218" t="s">
        <v>817</v>
      </c>
      <c r="G218" t="s">
        <v>149</v>
      </c>
      <c r="H218" t="s">
        <v>150</v>
      </c>
      <c r="I218" t="s">
        <v>136</v>
      </c>
      <c r="J218" t="s">
        <v>137</v>
      </c>
      <c r="K218" t="s">
        <v>144</v>
      </c>
      <c r="L218" t="s">
        <v>818</v>
      </c>
      <c r="M218" t="s">
        <v>819</v>
      </c>
      <c r="N218">
        <v>0.67944444400000004</v>
      </c>
      <c r="O218">
        <v>0</v>
      </c>
      <c r="P218">
        <v>4755</v>
      </c>
      <c r="Q218">
        <v>0</v>
      </c>
      <c r="R218">
        <v>40</v>
      </c>
      <c r="S218">
        <v>2</v>
      </c>
      <c r="T218">
        <v>201</v>
      </c>
      <c r="U218">
        <v>0</v>
      </c>
      <c r="V218">
        <v>0</v>
      </c>
      <c r="W218">
        <v>0</v>
      </c>
      <c r="X218">
        <v>747.53779261857414</v>
      </c>
      <c r="Y218">
        <v>0</v>
      </c>
      <c r="Z218">
        <v>3.6484758586416066</v>
      </c>
      <c r="AA218">
        <v>18.997791606644377</v>
      </c>
      <c r="AB218">
        <v>97.350893996415991</v>
      </c>
      <c r="AC218">
        <v>0</v>
      </c>
      <c r="AD218">
        <v>0</v>
      </c>
      <c r="AE218">
        <v>867.53495408027607</v>
      </c>
    </row>
    <row r="219" spans="1:31" x14ac:dyDescent="0.3">
      <c r="A219">
        <v>2485196</v>
      </c>
      <c r="B219">
        <v>1</v>
      </c>
      <c r="C219" t="s">
        <v>80</v>
      </c>
      <c r="D219" t="s">
        <v>96</v>
      </c>
      <c r="E219" t="s">
        <v>153</v>
      </c>
      <c r="F219" t="s">
        <v>820</v>
      </c>
      <c r="G219" t="s">
        <v>244</v>
      </c>
      <c r="H219" t="s">
        <v>135</v>
      </c>
      <c r="I219" t="s">
        <v>136</v>
      </c>
      <c r="J219" t="s">
        <v>137</v>
      </c>
      <c r="K219" t="s">
        <v>144</v>
      </c>
      <c r="L219" t="s">
        <v>821</v>
      </c>
      <c r="M219" t="s">
        <v>822</v>
      </c>
      <c r="N219">
        <v>4.3461111109999999</v>
      </c>
      <c r="O219">
        <v>0</v>
      </c>
      <c r="P219">
        <v>1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0.39720591897015251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0.39720591897015251</v>
      </c>
    </row>
    <row r="220" spans="1:31" x14ac:dyDescent="0.3">
      <c r="A220">
        <v>2484904</v>
      </c>
      <c r="B220">
        <v>1</v>
      </c>
      <c r="C220" t="s">
        <v>80</v>
      </c>
      <c r="D220" t="s">
        <v>103</v>
      </c>
      <c r="E220" t="s">
        <v>147</v>
      </c>
      <c r="F220" t="s">
        <v>823</v>
      </c>
      <c r="G220" t="s">
        <v>134</v>
      </c>
      <c r="H220" t="s">
        <v>150</v>
      </c>
      <c r="I220" t="s">
        <v>136</v>
      </c>
      <c r="J220" t="s">
        <v>137</v>
      </c>
      <c r="K220" t="s">
        <v>138</v>
      </c>
      <c r="L220" t="s">
        <v>824</v>
      </c>
      <c r="M220" t="s">
        <v>825</v>
      </c>
      <c r="N220">
        <v>5.7002777770000002</v>
      </c>
      <c r="O220">
        <v>0</v>
      </c>
      <c r="P220">
        <v>197</v>
      </c>
      <c r="Q220">
        <v>0</v>
      </c>
      <c r="R220">
        <v>5</v>
      </c>
      <c r="S220">
        <v>0</v>
      </c>
      <c r="T220">
        <v>48</v>
      </c>
      <c r="U220">
        <v>0</v>
      </c>
      <c r="V220">
        <v>0</v>
      </c>
      <c r="W220">
        <v>0</v>
      </c>
      <c r="X220">
        <v>200.78693958394598</v>
      </c>
      <c r="Y220">
        <v>0</v>
      </c>
      <c r="Z220">
        <v>4.2267833065952605</v>
      </c>
      <c r="AA220">
        <v>0</v>
      </c>
      <c r="AB220">
        <v>152.89891726613089</v>
      </c>
      <c r="AC220">
        <v>0</v>
      </c>
      <c r="AD220">
        <v>0</v>
      </c>
      <c r="AE220">
        <v>357.91264015667213</v>
      </c>
    </row>
    <row r="221" spans="1:31" x14ac:dyDescent="0.3">
      <c r="A221">
        <v>2485130</v>
      </c>
      <c r="B221">
        <v>1</v>
      </c>
      <c r="C221" t="s">
        <v>80</v>
      </c>
      <c r="D221" t="s">
        <v>93</v>
      </c>
      <c r="E221" t="s">
        <v>132</v>
      </c>
      <c r="F221" t="s">
        <v>826</v>
      </c>
      <c r="G221" t="s">
        <v>181</v>
      </c>
      <c r="H221" t="s">
        <v>135</v>
      </c>
      <c r="I221" t="s">
        <v>136</v>
      </c>
      <c r="J221" t="s">
        <v>137</v>
      </c>
      <c r="K221" t="s">
        <v>144</v>
      </c>
      <c r="L221" t="s">
        <v>827</v>
      </c>
      <c r="M221" t="s">
        <v>828</v>
      </c>
      <c r="N221">
        <v>3.3833333329999999</v>
      </c>
      <c r="O221">
        <v>0</v>
      </c>
      <c r="P221">
        <v>47</v>
      </c>
      <c r="Q221">
        <v>0</v>
      </c>
      <c r="R221">
        <v>8</v>
      </c>
      <c r="S221">
        <v>0</v>
      </c>
      <c r="T221">
        <v>13</v>
      </c>
      <c r="U221">
        <v>0</v>
      </c>
      <c r="V221">
        <v>0</v>
      </c>
      <c r="W221">
        <v>0</v>
      </c>
      <c r="X221">
        <v>8.2567902425009443</v>
      </c>
      <c r="Y221">
        <v>0</v>
      </c>
      <c r="Z221">
        <v>1.8772751421587726</v>
      </c>
      <c r="AA221">
        <v>0</v>
      </c>
      <c r="AB221">
        <v>16.911266188049471</v>
      </c>
      <c r="AC221">
        <v>0</v>
      </c>
      <c r="AD221">
        <v>0</v>
      </c>
      <c r="AE221">
        <v>27.045331572709188</v>
      </c>
    </row>
    <row r="222" spans="1:31" x14ac:dyDescent="0.3">
      <c r="A222">
        <v>2485153</v>
      </c>
      <c r="B222">
        <v>1</v>
      </c>
      <c r="C222" t="s">
        <v>80</v>
      </c>
      <c r="D222" t="s">
        <v>83</v>
      </c>
      <c r="E222" t="s">
        <v>147</v>
      </c>
      <c r="F222" t="s">
        <v>829</v>
      </c>
      <c r="G222" t="s">
        <v>149</v>
      </c>
      <c r="H222" t="s">
        <v>150</v>
      </c>
      <c r="I222" t="s">
        <v>136</v>
      </c>
      <c r="J222" t="s">
        <v>137</v>
      </c>
      <c r="K222" t="s">
        <v>144</v>
      </c>
      <c r="L222" t="s">
        <v>830</v>
      </c>
      <c r="M222" t="s">
        <v>831</v>
      </c>
      <c r="N222">
        <v>0.61194444400000003</v>
      </c>
      <c r="O222">
        <v>0</v>
      </c>
      <c r="P222">
        <v>3160</v>
      </c>
      <c r="Q222">
        <v>0</v>
      </c>
      <c r="R222">
        <v>3</v>
      </c>
      <c r="S222">
        <v>9</v>
      </c>
      <c r="T222">
        <v>1279</v>
      </c>
      <c r="U222">
        <v>6</v>
      </c>
      <c r="V222">
        <v>28</v>
      </c>
      <c r="W222">
        <v>0</v>
      </c>
      <c r="X222">
        <v>474.52559270377475</v>
      </c>
      <c r="Y222">
        <v>0</v>
      </c>
      <c r="Z222">
        <v>1.8514095556641548</v>
      </c>
      <c r="AA222">
        <v>20.070895455835167</v>
      </c>
      <c r="AB222">
        <v>742.05746222635833</v>
      </c>
      <c r="AC222">
        <v>111.93420904190148</v>
      </c>
      <c r="AD222">
        <v>326.76284290140063</v>
      </c>
      <c r="AE222">
        <v>1677.2024118849345</v>
      </c>
    </row>
    <row r="223" spans="1:31" x14ac:dyDescent="0.3">
      <c r="A223">
        <v>2484821</v>
      </c>
      <c r="B223">
        <v>1</v>
      </c>
      <c r="C223" t="s">
        <v>80</v>
      </c>
      <c r="D223" t="s">
        <v>100</v>
      </c>
      <c r="E223" t="s">
        <v>147</v>
      </c>
      <c r="F223" t="s">
        <v>832</v>
      </c>
      <c r="G223" t="s">
        <v>349</v>
      </c>
      <c r="H223" t="s">
        <v>150</v>
      </c>
      <c r="I223" t="s">
        <v>136</v>
      </c>
      <c r="J223" t="s">
        <v>137</v>
      </c>
      <c r="K223" t="s">
        <v>144</v>
      </c>
      <c r="L223" t="s">
        <v>833</v>
      </c>
      <c r="M223" t="s">
        <v>834</v>
      </c>
      <c r="N223">
        <v>0.35472222199999998</v>
      </c>
      <c r="O223">
        <v>0</v>
      </c>
      <c r="P223">
        <v>464</v>
      </c>
      <c r="Q223">
        <v>0</v>
      </c>
      <c r="R223">
        <v>3</v>
      </c>
      <c r="S223">
        <v>0</v>
      </c>
      <c r="T223">
        <v>62</v>
      </c>
      <c r="U223">
        <v>0</v>
      </c>
      <c r="V223">
        <v>0</v>
      </c>
      <c r="W223">
        <v>0</v>
      </c>
      <c r="X223">
        <v>31.146918238910281</v>
      </c>
      <c r="Y223">
        <v>0</v>
      </c>
      <c r="Z223">
        <v>4.7292319030916669E-5</v>
      </c>
      <c r="AA223">
        <v>0</v>
      </c>
      <c r="AB223">
        <v>14.354632334153054</v>
      </c>
      <c r="AC223">
        <v>0</v>
      </c>
      <c r="AD223">
        <v>0</v>
      </c>
      <c r="AE223">
        <v>45.501597865382365</v>
      </c>
    </row>
    <row r="224" spans="1:31" x14ac:dyDescent="0.3">
      <c r="A224">
        <v>2484967</v>
      </c>
      <c r="B224">
        <v>1</v>
      </c>
      <c r="C224" t="s">
        <v>80</v>
      </c>
      <c r="D224" t="s">
        <v>103</v>
      </c>
      <c r="E224" t="s">
        <v>147</v>
      </c>
      <c r="F224" t="s">
        <v>835</v>
      </c>
      <c r="G224" t="s">
        <v>149</v>
      </c>
      <c r="H224" t="s">
        <v>150</v>
      </c>
      <c r="I224" t="s">
        <v>136</v>
      </c>
      <c r="J224" t="s">
        <v>137</v>
      </c>
      <c r="K224" t="s">
        <v>144</v>
      </c>
      <c r="L224" t="s">
        <v>836</v>
      </c>
      <c r="M224" t="s">
        <v>837</v>
      </c>
      <c r="N224">
        <v>0.63638888800000004</v>
      </c>
      <c r="O224">
        <v>0</v>
      </c>
      <c r="P224">
        <v>1781</v>
      </c>
      <c r="Q224">
        <v>0</v>
      </c>
      <c r="R224">
        <v>52</v>
      </c>
      <c r="S224">
        <v>0</v>
      </c>
      <c r="T224">
        <v>194</v>
      </c>
      <c r="U224">
        <v>0</v>
      </c>
      <c r="V224">
        <v>0</v>
      </c>
      <c r="W224">
        <v>0</v>
      </c>
      <c r="X224">
        <v>310.12590348620188</v>
      </c>
      <c r="Y224">
        <v>0</v>
      </c>
      <c r="Z224">
        <v>9.0119529372258622</v>
      </c>
      <c r="AA224">
        <v>0</v>
      </c>
      <c r="AB224">
        <v>155.75565141099122</v>
      </c>
      <c r="AC224">
        <v>0</v>
      </c>
      <c r="AD224">
        <v>0</v>
      </c>
      <c r="AE224">
        <v>474.89350783441898</v>
      </c>
    </row>
    <row r="225" spans="1:31" x14ac:dyDescent="0.3">
      <c r="A225">
        <v>2484844</v>
      </c>
      <c r="B225">
        <v>1</v>
      </c>
      <c r="C225" t="s">
        <v>81</v>
      </c>
      <c r="D225" t="s">
        <v>112</v>
      </c>
      <c r="E225" t="s">
        <v>184</v>
      </c>
      <c r="F225" t="s">
        <v>838</v>
      </c>
      <c r="G225" t="s">
        <v>149</v>
      </c>
      <c r="H225" t="s">
        <v>150</v>
      </c>
      <c r="I225" t="s">
        <v>136</v>
      </c>
      <c r="J225" t="s">
        <v>137</v>
      </c>
      <c r="K225" t="s">
        <v>144</v>
      </c>
      <c r="L225" t="s">
        <v>839</v>
      </c>
      <c r="M225" t="s">
        <v>840</v>
      </c>
      <c r="N225">
        <v>1.0277777770000001</v>
      </c>
      <c r="O225">
        <v>0</v>
      </c>
      <c r="P225">
        <v>1713</v>
      </c>
      <c r="Q225">
        <v>0</v>
      </c>
      <c r="R225">
        <v>31</v>
      </c>
      <c r="S225">
        <v>1</v>
      </c>
      <c r="T225">
        <v>79</v>
      </c>
      <c r="U225">
        <v>0</v>
      </c>
      <c r="V225">
        <v>0</v>
      </c>
      <c r="W225">
        <v>0</v>
      </c>
      <c r="X225">
        <v>358.05172661025097</v>
      </c>
      <c r="Y225">
        <v>0</v>
      </c>
      <c r="Z225">
        <v>1.2750003512847505</v>
      </c>
      <c r="AA225">
        <v>16.531007082993028</v>
      </c>
      <c r="AB225">
        <v>66.20098799521584</v>
      </c>
      <c r="AC225">
        <v>0</v>
      </c>
      <c r="AD225">
        <v>0</v>
      </c>
      <c r="AE225">
        <v>442.05872203974457</v>
      </c>
    </row>
    <row r="226" spans="1:31" x14ac:dyDescent="0.3">
      <c r="A226">
        <v>2485170</v>
      </c>
      <c r="B226">
        <v>1</v>
      </c>
      <c r="C226" t="s">
        <v>80</v>
      </c>
      <c r="D226" t="s">
        <v>97</v>
      </c>
      <c r="E226" t="s">
        <v>147</v>
      </c>
      <c r="F226" t="s">
        <v>841</v>
      </c>
      <c r="G226" t="s">
        <v>193</v>
      </c>
      <c r="H226" t="s">
        <v>150</v>
      </c>
      <c r="I226" t="s">
        <v>136</v>
      </c>
      <c r="J226" t="s">
        <v>137</v>
      </c>
      <c r="K226" t="s">
        <v>144</v>
      </c>
      <c r="L226" t="s">
        <v>842</v>
      </c>
      <c r="M226" t="s">
        <v>843</v>
      </c>
      <c r="N226">
        <v>1.4524999999999999</v>
      </c>
      <c r="O226">
        <v>0</v>
      </c>
      <c r="P226">
        <v>153</v>
      </c>
      <c r="Q226">
        <v>0</v>
      </c>
      <c r="R226">
        <v>14</v>
      </c>
      <c r="S226">
        <v>0</v>
      </c>
      <c r="T226">
        <v>13</v>
      </c>
      <c r="U226">
        <v>0</v>
      </c>
      <c r="V226">
        <v>0</v>
      </c>
      <c r="W226">
        <v>0</v>
      </c>
      <c r="X226">
        <v>40.510932070715782</v>
      </c>
      <c r="Y226">
        <v>0</v>
      </c>
      <c r="Z226">
        <v>3.884301136120111</v>
      </c>
      <c r="AA226">
        <v>0</v>
      </c>
      <c r="AB226">
        <v>3.5972665066035066</v>
      </c>
      <c r="AC226">
        <v>0</v>
      </c>
      <c r="AD226">
        <v>0</v>
      </c>
      <c r="AE226">
        <v>47.992499713439393</v>
      </c>
    </row>
    <row r="227" spans="1:31" x14ac:dyDescent="0.3">
      <c r="A227">
        <v>2484884</v>
      </c>
      <c r="B227">
        <v>1</v>
      </c>
      <c r="C227" t="s">
        <v>81</v>
      </c>
      <c r="D227" t="s">
        <v>125</v>
      </c>
      <c r="E227" t="s">
        <v>166</v>
      </c>
      <c r="F227" t="s">
        <v>844</v>
      </c>
      <c r="G227" t="s">
        <v>203</v>
      </c>
      <c r="H227" t="s">
        <v>150</v>
      </c>
      <c r="I227" t="s">
        <v>136</v>
      </c>
      <c r="J227" t="s">
        <v>137</v>
      </c>
      <c r="K227" t="s">
        <v>138</v>
      </c>
      <c r="L227" t="s">
        <v>845</v>
      </c>
      <c r="M227" t="s">
        <v>846</v>
      </c>
      <c r="N227">
        <v>8.3333332999999996E-2</v>
      </c>
      <c r="O227">
        <v>2</v>
      </c>
      <c r="P227">
        <v>1120</v>
      </c>
      <c r="Q227">
        <v>238</v>
      </c>
      <c r="R227">
        <v>173</v>
      </c>
      <c r="S227">
        <v>17</v>
      </c>
      <c r="T227">
        <v>103</v>
      </c>
      <c r="U227">
        <v>3</v>
      </c>
      <c r="V227">
        <v>0</v>
      </c>
      <c r="W227">
        <v>3.4079788292949997E-2</v>
      </c>
      <c r="X227">
        <v>17.147409822278611</v>
      </c>
      <c r="Y227">
        <v>9.7086250453350758</v>
      </c>
      <c r="Z227">
        <v>6.5726709847516567</v>
      </c>
      <c r="AA227">
        <v>5.1173669129240587</v>
      </c>
      <c r="AB227">
        <v>4.9349494197834582</v>
      </c>
      <c r="AC227">
        <v>34.11245849097606</v>
      </c>
      <c r="AD227">
        <v>0</v>
      </c>
      <c r="AE227">
        <v>77.627560464341869</v>
      </c>
    </row>
    <row r="228" spans="1:31" x14ac:dyDescent="0.3">
      <c r="A228">
        <v>2484927</v>
      </c>
      <c r="B228">
        <v>1</v>
      </c>
      <c r="C228" t="s">
        <v>81</v>
      </c>
      <c r="D228" t="s">
        <v>127</v>
      </c>
      <c r="E228" t="s">
        <v>147</v>
      </c>
      <c r="F228" t="s">
        <v>847</v>
      </c>
      <c r="G228" t="s">
        <v>193</v>
      </c>
      <c r="H228" t="s">
        <v>150</v>
      </c>
      <c r="I228" t="s">
        <v>136</v>
      </c>
      <c r="J228" t="s">
        <v>137</v>
      </c>
      <c r="K228" t="s">
        <v>144</v>
      </c>
      <c r="L228" t="s">
        <v>848</v>
      </c>
      <c r="M228" t="s">
        <v>849</v>
      </c>
      <c r="N228">
        <v>1.671944444</v>
      </c>
      <c r="O228">
        <v>0</v>
      </c>
      <c r="P228">
        <v>44</v>
      </c>
      <c r="Q228">
        <v>0</v>
      </c>
      <c r="R228">
        <v>0</v>
      </c>
      <c r="S228">
        <v>0</v>
      </c>
      <c r="T228">
        <v>2</v>
      </c>
      <c r="U228">
        <v>0</v>
      </c>
      <c r="V228">
        <v>0</v>
      </c>
      <c r="W228">
        <v>0</v>
      </c>
      <c r="X228">
        <v>11.56251295132139</v>
      </c>
      <c r="Y228">
        <v>0</v>
      </c>
      <c r="Z228">
        <v>0</v>
      </c>
      <c r="AA228">
        <v>0</v>
      </c>
      <c r="AB228">
        <v>2.9355714547643585</v>
      </c>
      <c r="AC228">
        <v>0</v>
      </c>
      <c r="AD228">
        <v>0</v>
      </c>
      <c r="AE228">
        <v>14.498084406085749</v>
      </c>
    </row>
    <row r="229" spans="1:31" x14ac:dyDescent="0.3">
      <c r="A229">
        <v>2484881</v>
      </c>
      <c r="B229">
        <v>1</v>
      </c>
      <c r="C229" t="s">
        <v>80</v>
      </c>
      <c r="D229" t="s">
        <v>84</v>
      </c>
      <c r="E229" t="s">
        <v>132</v>
      </c>
      <c r="F229" t="s">
        <v>850</v>
      </c>
      <c r="G229" t="s">
        <v>168</v>
      </c>
      <c r="H229" t="s">
        <v>135</v>
      </c>
      <c r="I229" t="s">
        <v>136</v>
      </c>
      <c r="J229" t="s">
        <v>137</v>
      </c>
      <c r="K229" t="s">
        <v>138</v>
      </c>
      <c r="L229" t="s">
        <v>851</v>
      </c>
      <c r="M229" t="s">
        <v>852</v>
      </c>
      <c r="N229">
        <v>7.1294444439999998</v>
      </c>
      <c r="O229">
        <v>0</v>
      </c>
      <c r="P229">
        <v>678</v>
      </c>
      <c r="Q229">
        <v>0</v>
      </c>
      <c r="R229">
        <v>0</v>
      </c>
      <c r="S229">
        <v>0</v>
      </c>
      <c r="T229">
        <v>75</v>
      </c>
      <c r="U229">
        <v>0</v>
      </c>
      <c r="V229">
        <v>0</v>
      </c>
      <c r="W229">
        <v>0</v>
      </c>
      <c r="X229">
        <v>1319.6160466379167</v>
      </c>
      <c r="Y229">
        <v>0</v>
      </c>
      <c r="Z229">
        <v>0</v>
      </c>
      <c r="AA229">
        <v>0</v>
      </c>
      <c r="AB229">
        <v>712.66144042123256</v>
      </c>
      <c r="AC229">
        <v>0</v>
      </c>
      <c r="AD229">
        <v>0</v>
      </c>
      <c r="AE229">
        <v>2032.2774870591493</v>
      </c>
    </row>
    <row r="230" spans="1:31" x14ac:dyDescent="0.3">
      <c r="A230">
        <v>2484858</v>
      </c>
      <c r="B230">
        <v>1</v>
      </c>
      <c r="C230" t="s">
        <v>80</v>
      </c>
      <c r="D230" t="s">
        <v>101</v>
      </c>
      <c r="E230" t="s">
        <v>132</v>
      </c>
      <c r="F230" t="s">
        <v>853</v>
      </c>
      <c r="G230" t="s">
        <v>296</v>
      </c>
      <c r="H230" t="s">
        <v>135</v>
      </c>
      <c r="I230" t="s">
        <v>136</v>
      </c>
      <c r="J230" t="s">
        <v>137</v>
      </c>
      <c r="K230" t="s">
        <v>144</v>
      </c>
      <c r="L230" t="s">
        <v>854</v>
      </c>
      <c r="M230" t="s">
        <v>855</v>
      </c>
      <c r="N230">
        <v>0.96194444400000001</v>
      </c>
      <c r="O230">
        <v>0</v>
      </c>
      <c r="P230">
        <v>124</v>
      </c>
      <c r="Q230">
        <v>0</v>
      </c>
      <c r="R230">
        <v>0</v>
      </c>
      <c r="S230">
        <v>0</v>
      </c>
      <c r="T230">
        <v>2</v>
      </c>
      <c r="U230">
        <v>0</v>
      </c>
      <c r="V230">
        <v>0</v>
      </c>
      <c r="W230">
        <v>0</v>
      </c>
      <c r="X230">
        <v>33.476562054464473</v>
      </c>
      <c r="Y230">
        <v>0</v>
      </c>
      <c r="Z230">
        <v>0</v>
      </c>
      <c r="AA230">
        <v>0</v>
      </c>
      <c r="AB230">
        <v>3.2052826806549994</v>
      </c>
      <c r="AC230">
        <v>0</v>
      </c>
      <c r="AD230">
        <v>0</v>
      </c>
      <c r="AE230">
        <v>36.681844735119469</v>
      </c>
    </row>
    <row r="231" spans="1:31" x14ac:dyDescent="0.3">
      <c r="A231">
        <v>2485093</v>
      </c>
      <c r="B231">
        <v>1</v>
      </c>
      <c r="C231" t="s">
        <v>81</v>
      </c>
      <c r="D231" t="s">
        <v>128</v>
      </c>
      <c r="E231" t="s">
        <v>153</v>
      </c>
      <c r="F231" t="s">
        <v>856</v>
      </c>
      <c r="G231" t="s">
        <v>155</v>
      </c>
      <c r="H231" t="s">
        <v>135</v>
      </c>
      <c r="I231" t="s">
        <v>136</v>
      </c>
      <c r="J231" t="s">
        <v>137</v>
      </c>
      <c r="K231" t="s">
        <v>144</v>
      </c>
      <c r="L231" t="s">
        <v>857</v>
      </c>
      <c r="M231" t="s">
        <v>858</v>
      </c>
      <c r="N231">
        <v>1.5319444440000001</v>
      </c>
      <c r="O231">
        <v>0</v>
      </c>
      <c r="P231">
        <v>1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1.3704794244607232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1.3704794244607232</v>
      </c>
    </row>
    <row r="232" spans="1:31" x14ac:dyDescent="0.3">
      <c r="A232">
        <v>2519362</v>
      </c>
      <c r="B232">
        <v>1</v>
      </c>
      <c r="C232" t="s">
        <v>80</v>
      </c>
      <c r="D232" t="s">
        <v>103</v>
      </c>
      <c r="E232" t="s">
        <v>213</v>
      </c>
      <c r="F232" t="s">
        <v>859</v>
      </c>
      <c r="G232" t="s">
        <v>149</v>
      </c>
      <c r="H232" t="s">
        <v>150</v>
      </c>
      <c r="I232" t="s">
        <v>136</v>
      </c>
      <c r="J232" t="s">
        <v>137</v>
      </c>
      <c r="K232" t="s">
        <v>144</v>
      </c>
      <c r="L232" t="s">
        <v>860</v>
      </c>
      <c r="M232" t="s">
        <v>861</v>
      </c>
      <c r="N232">
        <v>0.19388888800000001</v>
      </c>
      <c r="O232">
        <v>0</v>
      </c>
      <c r="P232">
        <v>15483</v>
      </c>
      <c r="Q232">
        <v>1</v>
      </c>
      <c r="R232">
        <v>71</v>
      </c>
      <c r="S232">
        <v>3</v>
      </c>
      <c r="T232">
        <v>1591</v>
      </c>
      <c r="U232">
        <v>0</v>
      </c>
      <c r="V232">
        <v>1</v>
      </c>
      <c r="W232">
        <v>0</v>
      </c>
      <c r="X232">
        <v>820.51705573968525</v>
      </c>
      <c r="Y232">
        <v>3.3908549618660442</v>
      </c>
      <c r="Z232">
        <v>4.0733164996096356</v>
      </c>
      <c r="AA232">
        <v>51.159796315318175</v>
      </c>
      <c r="AB232">
        <v>437.61495121325993</v>
      </c>
      <c r="AC232">
        <v>0</v>
      </c>
      <c r="AD232">
        <v>20.428680853840003</v>
      </c>
      <c r="AE232">
        <v>1337.1846555835791</v>
      </c>
    </row>
    <row r="233" spans="1:31" x14ac:dyDescent="0.3">
      <c r="A233">
        <v>2485096</v>
      </c>
      <c r="B233">
        <v>2</v>
      </c>
      <c r="C233" t="s">
        <v>81</v>
      </c>
      <c r="D233" t="s">
        <v>112</v>
      </c>
      <c r="E233" t="s">
        <v>132</v>
      </c>
      <c r="F233" t="s">
        <v>862</v>
      </c>
      <c r="G233" t="s">
        <v>210</v>
      </c>
      <c r="H233" t="s">
        <v>135</v>
      </c>
      <c r="I233" t="s">
        <v>136</v>
      </c>
      <c r="J233" t="s">
        <v>137</v>
      </c>
      <c r="K233" t="s">
        <v>144</v>
      </c>
      <c r="L233" t="s">
        <v>863</v>
      </c>
      <c r="M233" t="s">
        <v>864</v>
      </c>
      <c r="N233">
        <v>0.30499999999999999</v>
      </c>
      <c r="O233">
        <v>0</v>
      </c>
      <c r="P233">
        <v>37</v>
      </c>
      <c r="Q233">
        <v>0</v>
      </c>
      <c r="R233">
        <v>18</v>
      </c>
      <c r="S233">
        <v>0</v>
      </c>
      <c r="T233">
        <v>2</v>
      </c>
      <c r="U233">
        <v>0</v>
      </c>
      <c r="V233">
        <v>0</v>
      </c>
      <c r="W233">
        <v>0</v>
      </c>
      <c r="X233">
        <v>1.2396066250203608</v>
      </c>
      <c r="Y233">
        <v>0</v>
      </c>
      <c r="Z233">
        <v>0.77816299021588797</v>
      </c>
      <c r="AA233">
        <v>0</v>
      </c>
      <c r="AB233">
        <v>0.52830850264631946</v>
      </c>
      <c r="AC233">
        <v>0</v>
      </c>
      <c r="AD233">
        <v>0</v>
      </c>
      <c r="AE233">
        <v>2.5460781178825682</v>
      </c>
    </row>
    <row r="234" spans="1:31" x14ac:dyDescent="0.3">
      <c r="A234">
        <v>2485150</v>
      </c>
      <c r="B234">
        <v>1</v>
      </c>
      <c r="C234" t="s">
        <v>80</v>
      </c>
      <c r="D234" t="s">
        <v>96</v>
      </c>
      <c r="E234" t="s">
        <v>162</v>
      </c>
      <c r="F234" t="s">
        <v>865</v>
      </c>
      <c r="G234" t="s">
        <v>159</v>
      </c>
      <c r="H234" t="s">
        <v>135</v>
      </c>
      <c r="I234" t="s">
        <v>136</v>
      </c>
      <c r="J234" t="s">
        <v>3</v>
      </c>
      <c r="K234" t="s">
        <v>144</v>
      </c>
      <c r="L234" t="s">
        <v>866</v>
      </c>
      <c r="M234" t="s">
        <v>867</v>
      </c>
      <c r="N234">
        <v>2.9738888879999998</v>
      </c>
      <c r="O234">
        <v>0</v>
      </c>
      <c r="P234">
        <v>58</v>
      </c>
      <c r="Q234">
        <v>0</v>
      </c>
      <c r="R234">
        <v>0</v>
      </c>
      <c r="S234">
        <v>0</v>
      </c>
      <c r="T234">
        <v>5</v>
      </c>
      <c r="U234">
        <v>0</v>
      </c>
      <c r="V234">
        <v>0</v>
      </c>
      <c r="W234">
        <v>0</v>
      </c>
      <c r="X234">
        <v>88.615150188585446</v>
      </c>
      <c r="Y234">
        <v>0</v>
      </c>
      <c r="Z234">
        <v>0</v>
      </c>
      <c r="AA234">
        <v>0</v>
      </c>
      <c r="AB234">
        <v>6.065445126413235</v>
      </c>
      <c r="AC234">
        <v>0</v>
      </c>
      <c r="AD234">
        <v>0</v>
      </c>
      <c r="AE234">
        <v>94.680595314998683</v>
      </c>
    </row>
    <row r="235" spans="1:31" x14ac:dyDescent="0.3">
      <c r="A235">
        <v>2485202</v>
      </c>
      <c r="B235">
        <v>1</v>
      </c>
      <c r="C235" t="s">
        <v>80</v>
      </c>
      <c r="D235" t="s">
        <v>93</v>
      </c>
      <c r="E235" t="s">
        <v>162</v>
      </c>
      <c r="F235" t="s">
        <v>868</v>
      </c>
      <c r="G235" t="s">
        <v>210</v>
      </c>
      <c r="H235" t="s">
        <v>135</v>
      </c>
      <c r="I235" t="s">
        <v>136</v>
      </c>
      <c r="J235" t="s">
        <v>137</v>
      </c>
      <c r="K235" t="s">
        <v>144</v>
      </c>
      <c r="L235" t="s">
        <v>869</v>
      </c>
      <c r="M235" t="s">
        <v>870</v>
      </c>
      <c r="N235">
        <v>4.0774999999999997</v>
      </c>
      <c r="O235">
        <v>0</v>
      </c>
      <c r="P235">
        <v>138</v>
      </c>
      <c r="Q235">
        <v>0</v>
      </c>
      <c r="R235">
        <v>0</v>
      </c>
      <c r="S235">
        <v>0</v>
      </c>
      <c r="T235">
        <v>4</v>
      </c>
      <c r="U235">
        <v>0</v>
      </c>
      <c r="V235">
        <v>0</v>
      </c>
      <c r="W235">
        <v>0</v>
      </c>
      <c r="X235">
        <v>150.37998975071503</v>
      </c>
      <c r="Y235">
        <v>0</v>
      </c>
      <c r="Z235">
        <v>0</v>
      </c>
      <c r="AA235">
        <v>0</v>
      </c>
      <c r="AB235">
        <v>12.948985511740132</v>
      </c>
      <c r="AC235">
        <v>0</v>
      </c>
      <c r="AD235">
        <v>0</v>
      </c>
      <c r="AE235">
        <v>163.32897526245515</v>
      </c>
    </row>
    <row r="236" spans="1:31" x14ac:dyDescent="0.3">
      <c r="A236">
        <v>2484870</v>
      </c>
      <c r="B236">
        <v>1</v>
      </c>
      <c r="C236" t="s">
        <v>80</v>
      </c>
      <c r="D236" t="s">
        <v>92</v>
      </c>
      <c r="E236" t="s">
        <v>166</v>
      </c>
      <c r="F236" t="s">
        <v>871</v>
      </c>
      <c r="G236" t="s">
        <v>149</v>
      </c>
      <c r="H236" t="s">
        <v>150</v>
      </c>
      <c r="I236" t="s">
        <v>136</v>
      </c>
      <c r="J236" t="s">
        <v>137</v>
      </c>
      <c r="K236" t="s">
        <v>144</v>
      </c>
      <c r="L236" t="s">
        <v>872</v>
      </c>
      <c r="M236" t="s">
        <v>873</v>
      </c>
      <c r="N236">
        <v>1.9269444440000001</v>
      </c>
      <c r="O236">
        <v>0</v>
      </c>
      <c r="P236">
        <v>381</v>
      </c>
      <c r="Q236">
        <v>0</v>
      </c>
      <c r="R236">
        <v>3</v>
      </c>
      <c r="S236">
        <v>8</v>
      </c>
      <c r="T236">
        <v>23</v>
      </c>
      <c r="U236">
        <v>0</v>
      </c>
      <c r="V236">
        <v>1</v>
      </c>
      <c r="W236">
        <v>0</v>
      </c>
      <c r="X236">
        <v>336.32722989714728</v>
      </c>
      <c r="Y236">
        <v>0</v>
      </c>
      <c r="Z236">
        <v>3.3638247379243653</v>
      </c>
      <c r="AA236">
        <v>502.85705194783901</v>
      </c>
      <c r="AB236">
        <v>65.403349959429491</v>
      </c>
      <c r="AC236">
        <v>0</v>
      </c>
      <c r="AD236">
        <v>4.5047080839363574</v>
      </c>
      <c r="AE236">
        <v>912.45616462627652</v>
      </c>
    </row>
    <row r="237" spans="1:31" x14ac:dyDescent="0.3">
      <c r="A237">
        <v>2484824</v>
      </c>
      <c r="B237">
        <v>1</v>
      </c>
      <c r="C237" t="s">
        <v>80</v>
      </c>
      <c r="D237" t="s">
        <v>82</v>
      </c>
      <c r="E237" t="s">
        <v>166</v>
      </c>
      <c r="F237" t="s">
        <v>874</v>
      </c>
      <c r="G237" t="s">
        <v>203</v>
      </c>
      <c r="H237" t="s">
        <v>150</v>
      </c>
      <c r="I237" t="s">
        <v>136</v>
      </c>
      <c r="J237" t="s">
        <v>137</v>
      </c>
      <c r="K237" t="s">
        <v>138</v>
      </c>
      <c r="L237" t="s">
        <v>875</v>
      </c>
      <c r="M237" t="s">
        <v>876</v>
      </c>
      <c r="N237">
        <v>9.9166666000000001E-2</v>
      </c>
      <c r="O237">
        <v>0</v>
      </c>
      <c r="P237">
        <v>4885</v>
      </c>
      <c r="Q237">
        <v>0</v>
      </c>
      <c r="R237">
        <v>0</v>
      </c>
      <c r="S237">
        <v>0</v>
      </c>
      <c r="T237">
        <v>377</v>
      </c>
      <c r="U237">
        <v>1</v>
      </c>
      <c r="V237">
        <v>0</v>
      </c>
      <c r="W237">
        <v>0</v>
      </c>
      <c r="X237">
        <v>144.66103393484113</v>
      </c>
      <c r="Y237">
        <v>0</v>
      </c>
      <c r="Z237">
        <v>0</v>
      </c>
      <c r="AA237">
        <v>0</v>
      </c>
      <c r="AB237">
        <v>13.387961896439634</v>
      </c>
      <c r="AC237">
        <v>5.5664191574249999</v>
      </c>
      <c r="AD237">
        <v>0</v>
      </c>
      <c r="AE237">
        <v>163.61541498870577</v>
      </c>
    </row>
    <row r="238" spans="1:31" x14ac:dyDescent="0.3">
      <c r="A238">
        <v>2484970</v>
      </c>
      <c r="B238">
        <v>1</v>
      </c>
      <c r="C238" t="s">
        <v>80</v>
      </c>
      <c r="D238" t="s">
        <v>100</v>
      </c>
      <c r="E238" t="s">
        <v>166</v>
      </c>
      <c r="F238" t="s">
        <v>877</v>
      </c>
      <c r="G238" t="s">
        <v>149</v>
      </c>
      <c r="H238" t="s">
        <v>150</v>
      </c>
      <c r="I238" t="s">
        <v>136</v>
      </c>
      <c r="J238" t="s">
        <v>137</v>
      </c>
      <c r="K238" t="s">
        <v>144</v>
      </c>
      <c r="L238" t="s">
        <v>878</v>
      </c>
      <c r="M238" t="s">
        <v>879</v>
      </c>
      <c r="N238">
        <v>0.24305555500000001</v>
      </c>
      <c r="O238">
        <v>13</v>
      </c>
      <c r="P238">
        <v>7379</v>
      </c>
      <c r="Q238">
        <v>43</v>
      </c>
      <c r="R238">
        <v>756</v>
      </c>
      <c r="S238">
        <v>63</v>
      </c>
      <c r="T238">
        <v>1053</v>
      </c>
      <c r="U238">
        <v>9</v>
      </c>
      <c r="V238">
        <v>2</v>
      </c>
      <c r="W238">
        <v>1.3657947183445105</v>
      </c>
      <c r="X238">
        <v>525.21592580477113</v>
      </c>
      <c r="Y238">
        <v>19.89749733160685</v>
      </c>
      <c r="Z238">
        <v>61.682635140095456</v>
      </c>
      <c r="AA238">
        <v>92.728978665402835</v>
      </c>
      <c r="AB238">
        <v>248.70799352790905</v>
      </c>
      <c r="AC238">
        <v>146.94937999192211</v>
      </c>
      <c r="AD238">
        <v>0.96401129997447932</v>
      </c>
      <c r="AE238">
        <v>1097.5122164800264</v>
      </c>
    </row>
    <row r="239" spans="1:31" x14ac:dyDescent="0.3">
      <c r="A239">
        <v>2484933</v>
      </c>
      <c r="B239">
        <v>1</v>
      </c>
      <c r="C239" t="s">
        <v>81</v>
      </c>
      <c r="D239" t="s">
        <v>121</v>
      </c>
      <c r="E239" t="s">
        <v>184</v>
      </c>
      <c r="F239" t="s">
        <v>880</v>
      </c>
      <c r="G239" t="s">
        <v>168</v>
      </c>
      <c r="H239" t="s">
        <v>150</v>
      </c>
      <c r="I239" t="s">
        <v>136</v>
      </c>
      <c r="J239" t="s">
        <v>137</v>
      </c>
      <c r="K239" t="s">
        <v>138</v>
      </c>
      <c r="L239" t="s">
        <v>881</v>
      </c>
      <c r="M239" t="s">
        <v>882</v>
      </c>
      <c r="N239">
        <v>4.113888888</v>
      </c>
      <c r="O239">
        <v>0</v>
      </c>
      <c r="P239">
        <v>137</v>
      </c>
      <c r="Q239">
        <v>1</v>
      </c>
      <c r="R239">
        <v>3</v>
      </c>
      <c r="S239">
        <v>3</v>
      </c>
      <c r="T239">
        <v>3</v>
      </c>
      <c r="U239">
        <v>0</v>
      </c>
      <c r="V239">
        <v>0</v>
      </c>
      <c r="W239">
        <v>0</v>
      </c>
      <c r="X239">
        <v>48.54671107382282</v>
      </c>
      <c r="Y239">
        <v>1.0587163104141037</v>
      </c>
      <c r="Z239">
        <v>2.8484660287796247E-2</v>
      </c>
      <c r="AA239">
        <v>39.939164650858963</v>
      </c>
      <c r="AB239">
        <v>20.992787886619997</v>
      </c>
      <c r="AC239">
        <v>0</v>
      </c>
      <c r="AD239">
        <v>0</v>
      </c>
      <c r="AE239">
        <v>110.56586458200368</v>
      </c>
    </row>
    <row r="240" spans="1:31" x14ac:dyDescent="0.3">
      <c r="A240">
        <v>2484830</v>
      </c>
      <c r="B240">
        <v>1</v>
      </c>
      <c r="C240" t="s">
        <v>80</v>
      </c>
      <c r="D240" t="s">
        <v>92</v>
      </c>
      <c r="E240" t="s">
        <v>166</v>
      </c>
      <c r="F240" t="s">
        <v>883</v>
      </c>
      <c r="G240" t="s">
        <v>149</v>
      </c>
      <c r="H240" t="s">
        <v>150</v>
      </c>
      <c r="I240" t="s">
        <v>136</v>
      </c>
      <c r="J240" t="s">
        <v>137</v>
      </c>
      <c r="K240" t="s">
        <v>144</v>
      </c>
      <c r="L240" t="s">
        <v>884</v>
      </c>
      <c r="M240" t="s">
        <v>885</v>
      </c>
      <c r="N240">
        <v>0.36527777700000003</v>
      </c>
      <c r="O240">
        <v>0</v>
      </c>
      <c r="P240">
        <v>98</v>
      </c>
      <c r="Q240">
        <v>7</v>
      </c>
      <c r="R240">
        <v>19</v>
      </c>
      <c r="S240">
        <v>4</v>
      </c>
      <c r="T240">
        <v>6</v>
      </c>
      <c r="U240">
        <v>2</v>
      </c>
      <c r="V240">
        <v>0</v>
      </c>
      <c r="W240">
        <v>0</v>
      </c>
      <c r="X240">
        <v>8.0779604448610201</v>
      </c>
      <c r="Y240">
        <v>22.699238121452808</v>
      </c>
      <c r="Z240">
        <v>0.66199326833068783</v>
      </c>
      <c r="AA240">
        <v>23.580328082006453</v>
      </c>
      <c r="AB240">
        <v>2.7484755269674768</v>
      </c>
      <c r="AC240">
        <v>21.144805971712636</v>
      </c>
      <c r="AD240">
        <v>0</v>
      </c>
      <c r="AE240">
        <v>78.912801415331074</v>
      </c>
    </row>
    <row r="241" spans="1:31" x14ac:dyDescent="0.3">
      <c r="A241">
        <v>2485096</v>
      </c>
      <c r="B241">
        <v>1</v>
      </c>
      <c r="C241" t="s">
        <v>81</v>
      </c>
      <c r="D241" t="s">
        <v>112</v>
      </c>
      <c r="E241" t="s">
        <v>162</v>
      </c>
      <c r="F241" t="s">
        <v>886</v>
      </c>
      <c r="G241" t="s">
        <v>210</v>
      </c>
      <c r="H241" t="s">
        <v>135</v>
      </c>
      <c r="I241" t="s">
        <v>136</v>
      </c>
      <c r="J241" t="s">
        <v>137</v>
      </c>
      <c r="K241" t="s">
        <v>144</v>
      </c>
      <c r="L241" t="s">
        <v>887</v>
      </c>
      <c r="M241" t="s">
        <v>863</v>
      </c>
      <c r="N241">
        <v>0.579166666</v>
      </c>
      <c r="O241">
        <v>0</v>
      </c>
      <c r="P241">
        <v>28</v>
      </c>
      <c r="Q241">
        <v>0</v>
      </c>
      <c r="R241">
        <v>3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2.1045527529285799</v>
      </c>
      <c r="Y241">
        <v>0</v>
      </c>
      <c r="Z241">
        <v>0.33959285781791188</v>
      </c>
      <c r="AA241">
        <v>0</v>
      </c>
      <c r="AB241">
        <v>0</v>
      </c>
      <c r="AC241">
        <v>0</v>
      </c>
      <c r="AD241">
        <v>0</v>
      </c>
      <c r="AE241">
        <v>2.4441456107464918</v>
      </c>
    </row>
    <row r="242" spans="1:31" x14ac:dyDescent="0.3">
      <c r="A242">
        <v>2485139</v>
      </c>
      <c r="B242">
        <v>1</v>
      </c>
      <c r="C242" t="s">
        <v>80</v>
      </c>
      <c r="D242" t="s">
        <v>108</v>
      </c>
      <c r="E242" t="s">
        <v>184</v>
      </c>
      <c r="F242" t="s">
        <v>888</v>
      </c>
      <c r="G242" t="s">
        <v>149</v>
      </c>
      <c r="H242" t="s">
        <v>150</v>
      </c>
      <c r="I242" t="s">
        <v>506</v>
      </c>
      <c r="J242" t="s">
        <v>137</v>
      </c>
      <c r="K242" t="s">
        <v>144</v>
      </c>
      <c r="L242" t="s">
        <v>889</v>
      </c>
      <c r="M242" t="s">
        <v>890</v>
      </c>
      <c r="N242">
        <v>5.5555550000000002E-3</v>
      </c>
      <c r="O242">
        <v>0</v>
      </c>
      <c r="P242">
        <v>402</v>
      </c>
      <c r="Q242">
        <v>1</v>
      </c>
      <c r="R242">
        <v>119</v>
      </c>
      <c r="S242">
        <v>3</v>
      </c>
      <c r="T242">
        <v>60</v>
      </c>
      <c r="U242">
        <v>0</v>
      </c>
      <c r="V242">
        <v>0</v>
      </c>
      <c r="W242">
        <v>0</v>
      </c>
      <c r="X242">
        <v>0.28485302427791603</v>
      </c>
      <c r="Y242">
        <v>2.8786827333333333E-3</v>
      </c>
      <c r="Z242">
        <v>0.10037143018122892</v>
      </c>
      <c r="AA242">
        <v>5.3554086211186104E-2</v>
      </c>
      <c r="AB242">
        <v>0.19009153313180222</v>
      </c>
      <c r="AC242">
        <v>0</v>
      </c>
      <c r="AD242">
        <v>0</v>
      </c>
      <c r="AE242">
        <v>0.63174875653546669</v>
      </c>
    </row>
    <row r="243" spans="1:31" x14ac:dyDescent="0.3">
      <c r="A243">
        <v>2485159</v>
      </c>
      <c r="B243">
        <v>1</v>
      </c>
      <c r="C243" t="s">
        <v>80</v>
      </c>
      <c r="D243" t="s">
        <v>93</v>
      </c>
      <c r="E243" t="s">
        <v>162</v>
      </c>
      <c r="F243" t="s">
        <v>891</v>
      </c>
      <c r="G243" t="s">
        <v>210</v>
      </c>
      <c r="H243" t="s">
        <v>135</v>
      </c>
      <c r="I243" t="s">
        <v>136</v>
      </c>
      <c r="J243" t="s">
        <v>137</v>
      </c>
      <c r="K243" t="s">
        <v>144</v>
      </c>
      <c r="L243" t="s">
        <v>892</v>
      </c>
      <c r="M243" t="s">
        <v>893</v>
      </c>
      <c r="N243">
        <v>3.590833333</v>
      </c>
      <c r="O243">
        <v>0</v>
      </c>
      <c r="P243">
        <v>37</v>
      </c>
      <c r="Q243">
        <v>0</v>
      </c>
      <c r="R243">
        <v>0</v>
      </c>
      <c r="S243">
        <v>0</v>
      </c>
      <c r="T243">
        <v>4</v>
      </c>
      <c r="U243">
        <v>0</v>
      </c>
      <c r="V243">
        <v>0</v>
      </c>
      <c r="W243">
        <v>0</v>
      </c>
      <c r="X243">
        <v>39.932204880412918</v>
      </c>
      <c r="Y243">
        <v>0</v>
      </c>
      <c r="Z243">
        <v>0</v>
      </c>
      <c r="AA243">
        <v>0</v>
      </c>
      <c r="AB243">
        <v>7.5995646849111615</v>
      </c>
      <c r="AC243">
        <v>0</v>
      </c>
      <c r="AD243">
        <v>0</v>
      </c>
      <c r="AE243">
        <v>47.531769565324083</v>
      </c>
    </row>
    <row r="244" spans="1:31" x14ac:dyDescent="0.3">
      <c r="A244">
        <v>2484953</v>
      </c>
      <c r="B244">
        <v>1</v>
      </c>
      <c r="C244" t="s">
        <v>80</v>
      </c>
      <c r="D244" t="s">
        <v>85</v>
      </c>
      <c r="E244" t="s">
        <v>141</v>
      </c>
      <c r="F244" t="s">
        <v>894</v>
      </c>
      <c r="G244" t="s">
        <v>466</v>
      </c>
      <c r="H244" t="s">
        <v>135</v>
      </c>
      <c r="I244" t="s">
        <v>136</v>
      </c>
      <c r="J244" t="s">
        <v>137</v>
      </c>
      <c r="K244" t="s">
        <v>144</v>
      </c>
      <c r="L244" t="s">
        <v>895</v>
      </c>
      <c r="M244" t="s">
        <v>896</v>
      </c>
      <c r="N244">
        <v>6.5558333329999998</v>
      </c>
      <c r="O244">
        <v>0</v>
      </c>
      <c r="P244">
        <v>14</v>
      </c>
      <c r="Q244">
        <v>0</v>
      </c>
      <c r="R244">
        <v>0</v>
      </c>
      <c r="S244">
        <v>0</v>
      </c>
      <c r="T244">
        <v>72</v>
      </c>
      <c r="U244">
        <v>0</v>
      </c>
      <c r="V244">
        <v>0</v>
      </c>
      <c r="W244">
        <v>0</v>
      </c>
      <c r="X244">
        <v>21.537106227122415</v>
      </c>
      <c r="Y244">
        <v>0</v>
      </c>
      <c r="Z244">
        <v>0</v>
      </c>
      <c r="AA244">
        <v>0</v>
      </c>
      <c r="AB244">
        <v>196.36576297335645</v>
      </c>
      <c r="AC244">
        <v>0</v>
      </c>
      <c r="AD244">
        <v>0</v>
      </c>
      <c r="AE244">
        <v>217.90286920047888</v>
      </c>
    </row>
    <row r="245" spans="1:31" x14ac:dyDescent="0.3">
      <c r="A245">
        <v>2485059</v>
      </c>
      <c r="B245">
        <v>1</v>
      </c>
      <c r="C245" t="s">
        <v>81</v>
      </c>
      <c r="D245" t="s">
        <v>127</v>
      </c>
      <c r="E245" t="s">
        <v>147</v>
      </c>
      <c r="F245" t="s">
        <v>687</v>
      </c>
      <c r="G245" t="s">
        <v>149</v>
      </c>
      <c r="H245" t="s">
        <v>150</v>
      </c>
      <c r="I245" t="s">
        <v>136</v>
      </c>
      <c r="J245" t="s">
        <v>137</v>
      </c>
      <c r="K245" t="s">
        <v>144</v>
      </c>
      <c r="L245" t="s">
        <v>897</v>
      </c>
      <c r="M245" t="s">
        <v>898</v>
      </c>
      <c r="N245">
        <v>1.5772222220000001</v>
      </c>
      <c r="O245">
        <v>2</v>
      </c>
      <c r="P245">
        <v>7</v>
      </c>
      <c r="Q245">
        <v>39</v>
      </c>
      <c r="R245">
        <v>156</v>
      </c>
      <c r="S245">
        <v>4</v>
      </c>
      <c r="T245">
        <v>13</v>
      </c>
      <c r="U245">
        <v>0</v>
      </c>
      <c r="V245">
        <v>0</v>
      </c>
      <c r="W245">
        <v>1.0492695348348131</v>
      </c>
      <c r="X245">
        <v>8.4670905052539034</v>
      </c>
      <c r="Y245">
        <v>15.529137244814969</v>
      </c>
      <c r="Z245">
        <v>58.696384878510429</v>
      </c>
      <c r="AA245">
        <v>1.2129661488819825</v>
      </c>
      <c r="AB245">
        <v>13.422510678680188</v>
      </c>
      <c r="AC245">
        <v>0</v>
      </c>
      <c r="AD245">
        <v>0</v>
      </c>
      <c r="AE245">
        <v>98.37735899097629</v>
      </c>
    </row>
    <row r="246" spans="1:31" x14ac:dyDescent="0.3">
      <c r="A246">
        <v>2485036</v>
      </c>
      <c r="B246">
        <v>1</v>
      </c>
      <c r="C246" t="s">
        <v>80</v>
      </c>
      <c r="D246" t="s">
        <v>106</v>
      </c>
      <c r="E246" t="s">
        <v>166</v>
      </c>
      <c r="F246" t="s">
        <v>899</v>
      </c>
      <c r="G246" t="s">
        <v>149</v>
      </c>
      <c r="H246" t="s">
        <v>150</v>
      </c>
      <c r="I246" t="s">
        <v>136</v>
      </c>
      <c r="J246" t="s">
        <v>137</v>
      </c>
      <c r="K246" t="s">
        <v>144</v>
      </c>
      <c r="L246" t="s">
        <v>900</v>
      </c>
      <c r="M246" t="s">
        <v>901</v>
      </c>
      <c r="N246">
        <v>6.9444443999999994E-2</v>
      </c>
      <c r="O246">
        <v>0</v>
      </c>
      <c r="P246">
        <v>4</v>
      </c>
      <c r="Q246">
        <v>31</v>
      </c>
      <c r="R246">
        <v>265</v>
      </c>
      <c r="S246">
        <v>9</v>
      </c>
      <c r="T246">
        <v>63</v>
      </c>
      <c r="U246">
        <v>0</v>
      </c>
      <c r="V246">
        <v>0</v>
      </c>
      <c r="W246">
        <v>0</v>
      </c>
      <c r="X246">
        <v>5.6665171566888897E-2</v>
      </c>
      <c r="Y246">
        <v>1.9390207047483403</v>
      </c>
      <c r="Z246">
        <v>10.112878097575766</v>
      </c>
      <c r="AA246">
        <v>1.4367019065993616</v>
      </c>
      <c r="AB246">
        <v>4.190000729458502</v>
      </c>
      <c r="AC246">
        <v>0</v>
      </c>
      <c r="AD246">
        <v>0</v>
      </c>
      <c r="AE246">
        <v>17.735266609948859</v>
      </c>
    </row>
    <row r="247" spans="1:31" x14ac:dyDescent="0.3">
      <c r="A247">
        <v>2484890</v>
      </c>
      <c r="B247">
        <v>1</v>
      </c>
      <c r="C247" t="s">
        <v>80</v>
      </c>
      <c r="D247" t="s">
        <v>97</v>
      </c>
      <c r="E247" t="s">
        <v>162</v>
      </c>
      <c r="F247" t="s">
        <v>902</v>
      </c>
      <c r="G247" t="s">
        <v>168</v>
      </c>
      <c r="H247" t="s">
        <v>135</v>
      </c>
      <c r="I247" t="s">
        <v>136</v>
      </c>
      <c r="J247" t="s">
        <v>137</v>
      </c>
      <c r="K247" t="s">
        <v>138</v>
      </c>
      <c r="L247" t="s">
        <v>903</v>
      </c>
      <c r="M247" t="s">
        <v>904</v>
      </c>
      <c r="N247">
        <v>8.2741666659999993</v>
      </c>
      <c r="O247">
        <v>0</v>
      </c>
      <c r="P247">
        <v>57</v>
      </c>
      <c r="Q247">
        <v>0</v>
      </c>
      <c r="R247">
        <v>2</v>
      </c>
      <c r="S247">
        <v>0</v>
      </c>
      <c r="T247">
        <v>5</v>
      </c>
      <c r="U247">
        <v>0</v>
      </c>
      <c r="V247">
        <v>0</v>
      </c>
      <c r="W247">
        <v>0</v>
      </c>
      <c r="X247">
        <v>267.34851564174164</v>
      </c>
      <c r="Y247">
        <v>0</v>
      </c>
      <c r="Z247">
        <v>0.36663325367975658</v>
      </c>
      <c r="AA247">
        <v>0</v>
      </c>
      <c r="AB247">
        <v>24.914285634533595</v>
      </c>
      <c r="AC247">
        <v>0</v>
      </c>
      <c r="AD247">
        <v>0</v>
      </c>
      <c r="AE247">
        <v>292.62943452995501</v>
      </c>
    </row>
    <row r="248" spans="1:31" x14ac:dyDescent="0.3">
      <c r="A248">
        <v>2485136</v>
      </c>
      <c r="B248">
        <v>1</v>
      </c>
      <c r="C248" t="s">
        <v>80</v>
      </c>
      <c r="D248" t="s">
        <v>103</v>
      </c>
      <c r="E248" t="s">
        <v>153</v>
      </c>
      <c r="F248" t="s">
        <v>905</v>
      </c>
      <c r="G248" t="s">
        <v>155</v>
      </c>
      <c r="H248" t="s">
        <v>135</v>
      </c>
      <c r="I248" t="s">
        <v>136</v>
      </c>
      <c r="J248" t="s">
        <v>137</v>
      </c>
      <c r="K248" t="s">
        <v>144</v>
      </c>
      <c r="L248" t="s">
        <v>906</v>
      </c>
      <c r="M248" t="s">
        <v>907</v>
      </c>
      <c r="N248">
        <v>1.4211111110000001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1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0.9027263808625251</v>
      </c>
      <c r="AC248">
        <v>0</v>
      </c>
      <c r="AD248">
        <v>0</v>
      </c>
      <c r="AE248">
        <v>0.9027263808625251</v>
      </c>
    </row>
    <row r="249" spans="1:31" x14ac:dyDescent="0.3">
      <c r="A249">
        <v>2485268</v>
      </c>
      <c r="B249">
        <v>1</v>
      </c>
      <c r="C249" t="s">
        <v>80</v>
      </c>
      <c r="D249" t="s">
        <v>99</v>
      </c>
      <c r="E249" t="s">
        <v>162</v>
      </c>
      <c r="F249" t="s">
        <v>908</v>
      </c>
      <c r="G249" t="s">
        <v>210</v>
      </c>
      <c r="H249" t="s">
        <v>135</v>
      </c>
      <c r="I249" t="s">
        <v>136</v>
      </c>
      <c r="J249" t="s">
        <v>137</v>
      </c>
      <c r="K249" t="s">
        <v>144</v>
      </c>
      <c r="L249" t="s">
        <v>909</v>
      </c>
      <c r="M249" t="s">
        <v>910</v>
      </c>
      <c r="N249">
        <v>1.3691666659999999</v>
      </c>
      <c r="O249">
        <v>0</v>
      </c>
      <c r="P249">
        <v>98</v>
      </c>
      <c r="Q249">
        <v>0</v>
      </c>
      <c r="R249">
        <v>2</v>
      </c>
      <c r="S249">
        <v>0</v>
      </c>
      <c r="T249">
        <v>14</v>
      </c>
      <c r="U249">
        <v>0</v>
      </c>
      <c r="V249">
        <v>0</v>
      </c>
      <c r="W249">
        <v>0</v>
      </c>
      <c r="X249">
        <v>58.535171108604906</v>
      </c>
      <c r="Y249">
        <v>0</v>
      </c>
      <c r="Z249">
        <v>8.7342321038281337E-2</v>
      </c>
      <c r="AA249">
        <v>0</v>
      </c>
      <c r="AB249">
        <v>18.325212862357013</v>
      </c>
      <c r="AC249">
        <v>0</v>
      </c>
      <c r="AD249">
        <v>0</v>
      </c>
      <c r="AE249">
        <v>76.947726292000198</v>
      </c>
    </row>
    <row r="250" spans="1:31" x14ac:dyDescent="0.3">
      <c r="A250">
        <v>2484973</v>
      </c>
      <c r="B250">
        <v>1</v>
      </c>
      <c r="C250" t="s">
        <v>81</v>
      </c>
      <c r="D250" t="s">
        <v>118</v>
      </c>
      <c r="E250" t="s">
        <v>153</v>
      </c>
      <c r="F250" t="s">
        <v>911</v>
      </c>
      <c r="G250" t="s">
        <v>155</v>
      </c>
      <c r="H250" t="s">
        <v>135</v>
      </c>
      <c r="I250" t="s">
        <v>136</v>
      </c>
      <c r="J250" t="s">
        <v>137</v>
      </c>
      <c r="K250" t="s">
        <v>144</v>
      </c>
      <c r="L250" t="s">
        <v>912</v>
      </c>
      <c r="M250" t="s">
        <v>913</v>
      </c>
      <c r="N250">
        <v>2.0297222220000002</v>
      </c>
      <c r="O250">
        <v>0</v>
      </c>
      <c r="P250">
        <v>2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0.40178837737320222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0.40178837737320222</v>
      </c>
    </row>
    <row r="251" spans="1:31" x14ac:dyDescent="0.3">
      <c r="A251">
        <v>2484976</v>
      </c>
      <c r="B251">
        <v>1</v>
      </c>
      <c r="C251" t="s">
        <v>81</v>
      </c>
      <c r="D251" t="s">
        <v>118</v>
      </c>
      <c r="E251" t="s">
        <v>147</v>
      </c>
      <c r="F251" t="s">
        <v>914</v>
      </c>
      <c r="G251" t="s">
        <v>193</v>
      </c>
      <c r="H251" t="s">
        <v>150</v>
      </c>
      <c r="I251" t="s">
        <v>136</v>
      </c>
      <c r="J251" t="s">
        <v>137</v>
      </c>
      <c r="K251" t="s">
        <v>144</v>
      </c>
      <c r="L251" t="s">
        <v>915</v>
      </c>
      <c r="M251" t="s">
        <v>916</v>
      </c>
      <c r="N251">
        <v>0.77111111099999996</v>
      </c>
      <c r="O251">
        <v>0</v>
      </c>
      <c r="P251">
        <v>0</v>
      </c>
      <c r="Q251">
        <v>6</v>
      </c>
      <c r="R251">
        <v>0</v>
      </c>
      <c r="S251">
        <v>1</v>
      </c>
      <c r="T251">
        <v>0</v>
      </c>
      <c r="U251">
        <v>3</v>
      </c>
      <c r="V251">
        <v>0</v>
      </c>
      <c r="W251">
        <v>0</v>
      </c>
      <c r="X251">
        <v>0</v>
      </c>
      <c r="Y251">
        <v>7.5801262416774753</v>
      </c>
      <c r="Z251">
        <v>0</v>
      </c>
      <c r="AA251">
        <v>14.710064271780954</v>
      </c>
      <c r="AB251">
        <v>0</v>
      </c>
      <c r="AC251">
        <v>376.0988671464691</v>
      </c>
      <c r="AD251">
        <v>0</v>
      </c>
      <c r="AE251">
        <v>398.38905765992752</v>
      </c>
    </row>
    <row r="252" spans="1:31" x14ac:dyDescent="0.3">
      <c r="A252">
        <v>2485142</v>
      </c>
      <c r="B252">
        <v>1</v>
      </c>
      <c r="C252" t="s">
        <v>80</v>
      </c>
      <c r="D252" t="s">
        <v>85</v>
      </c>
      <c r="E252" t="s">
        <v>153</v>
      </c>
      <c r="F252" t="s">
        <v>917</v>
      </c>
      <c r="G252" t="s">
        <v>155</v>
      </c>
      <c r="H252" t="s">
        <v>135</v>
      </c>
      <c r="I252" t="s">
        <v>136</v>
      </c>
      <c r="J252" t="s">
        <v>137</v>
      </c>
      <c r="K252" t="s">
        <v>144</v>
      </c>
      <c r="L252" t="s">
        <v>918</v>
      </c>
      <c r="M252" t="s">
        <v>919</v>
      </c>
      <c r="N252">
        <v>2.4755555550000001</v>
      </c>
      <c r="O252">
        <v>0</v>
      </c>
      <c r="P252">
        <v>1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1.8206758589003116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1.8206758589003116</v>
      </c>
    </row>
    <row r="253" spans="1:31" x14ac:dyDescent="0.3">
      <c r="A253">
        <v>2485119</v>
      </c>
      <c r="B253">
        <v>1</v>
      </c>
      <c r="C253" t="s">
        <v>80</v>
      </c>
      <c r="D253" t="s">
        <v>103</v>
      </c>
      <c r="E253" t="s">
        <v>153</v>
      </c>
      <c r="F253" t="s">
        <v>920</v>
      </c>
      <c r="G253" t="s">
        <v>155</v>
      </c>
      <c r="H253" t="s">
        <v>135</v>
      </c>
      <c r="I253" t="s">
        <v>136</v>
      </c>
      <c r="J253" t="s">
        <v>137</v>
      </c>
      <c r="K253" t="s">
        <v>144</v>
      </c>
      <c r="L253" t="s">
        <v>921</v>
      </c>
      <c r="M253" t="s">
        <v>922</v>
      </c>
      <c r="N253">
        <v>1.0347222220000001</v>
      </c>
      <c r="O253">
        <v>0</v>
      </c>
      <c r="P253">
        <v>10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2.5417593950160788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2.5417593950160788</v>
      </c>
    </row>
    <row r="254" spans="1:31" x14ac:dyDescent="0.3">
      <c r="A254">
        <v>2485185</v>
      </c>
      <c r="B254">
        <v>1</v>
      </c>
      <c r="C254" t="s">
        <v>80</v>
      </c>
      <c r="D254" t="s">
        <v>83</v>
      </c>
      <c r="E254" t="s">
        <v>147</v>
      </c>
      <c r="F254" t="s">
        <v>923</v>
      </c>
      <c r="G254" t="s">
        <v>924</v>
      </c>
      <c r="H254" t="s">
        <v>150</v>
      </c>
      <c r="I254" t="s">
        <v>136</v>
      </c>
      <c r="J254" t="s">
        <v>137</v>
      </c>
      <c r="K254" t="s">
        <v>144</v>
      </c>
      <c r="L254" t="s">
        <v>925</v>
      </c>
      <c r="M254" t="s">
        <v>926</v>
      </c>
      <c r="N254">
        <v>1.543055555</v>
      </c>
      <c r="O254">
        <v>0</v>
      </c>
      <c r="P254">
        <v>0</v>
      </c>
      <c r="Q254">
        <v>1</v>
      </c>
      <c r="R254">
        <v>0</v>
      </c>
      <c r="S254">
        <v>2</v>
      </c>
      <c r="T254">
        <v>0</v>
      </c>
      <c r="U254">
        <v>1</v>
      </c>
      <c r="V254">
        <v>0</v>
      </c>
      <c r="W254">
        <v>0</v>
      </c>
      <c r="X254">
        <v>0</v>
      </c>
      <c r="Y254">
        <v>2.1575861426233458</v>
      </c>
      <c r="Z254">
        <v>0</v>
      </c>
      <c r="AA254">
        <v>42.060980694688702</v>
      </c>
      <c r="AB254">
        <v>0</v>
      </c>
      <c r="AC254">
        <v>15.785003649216769</v>
      </c>
      <c r="AD254">
        <v>0</v>
      </c>
      <c r="AE254">
        <v>60.003570486528815</v>
      </c>
    </row>
    <row r="255" spans="1:31" x14ac:dyDescent="0.3">
      <c r="A255">
        <v>2485162</v>
      </c>
      <c r="B255">
        <v>1</v>
      </c>
      <c r="C255" t="s">
        <v>80</v>
      </c>
      <c r="D255" t="s">
        <v>97</v>
      </c>
      <c r="E255" t="s">
        <v>153</v>
      </c>
      <c r="F255" t="s">
        <v>927</v>
      </c>
      <c r="G255" t="s">
        <v>155</v>
      </c>
      <c r="H255" t="s">
        <v>135</v>
      </c>
      <c r="I255" t="s">
        <v>136</v>
      </c>
      <c r="J255" t="s">
        <v>137</v>
      </c>
      <c r="K255" t="s">
        <v>144</v>
      </c>
      <c r="L255" t="s">
        <v>928</v>
      </c>
      <c r="M255" t="s">
        <v>929</v>
      </c>
      <c r="N255">
        <v>2.7891666659999999</v>
      </c>
      <c r="O255">
        <v>0</v>
      </c>
      <c r="P255">
        <v>2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4.3199949703920186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4.3199949703920186</v>
      </c>
    </row>
    <row r="256" spans="1:31" x14ac:dyDescent="0.3">
      <c r="A256">
        <v>2485205</v>
      </c>
      <c r="B256">
        <v>1</v>
      </c>
      <c r="C256" t="s">
        <v>80</v>
      </c>
      <c r="D256" t="s">
        <v>92</v>
      </c>
      <c r="E256" t="s">
        <v>153</v>
      </c>
      <c r="F256" t="s">
        <v>930</v>
      </c>
      <c r="G256" t="s">
        <v>230</v>
      </c>
      <c r="H256" t="s">
        <v>135</v>
      </c>
      <c r="I256" t="s">
        <v>136</v>
      </c>
      <c r="J256" t="s">
        <v>137</v>
      </c>
      <c r="K256" t="s">
        <v>144</v>
      </c>
      <c r="L256" t="s">
        <v>931</v>
      </c>
      <c r="M256" t="s">
        <v>932</v>
      </c>
      <c r="N256">
        <v>1.8705555549999999</v>
      </c>
      <c r="O256">
        <v>0</v>
      </c>
      <c r="P256">
        <v>1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1.6226850717488334E-2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1.6226850717488334E-2</v>
      </c>
    </row>
    <row r="257" spans="1:31" x14ac:dyDescent="0.3">
      <c r="A257">
        <v>2484907</v>
      </c>
      <c r="B257">
        <v>1</v>
      </c>
      <c r="C257" t="s">
        <v>80</v>
      </c>
      <c r="D257" t="s">
        <v>82</v>
      </c>
      <c r="E257" t="s">
        <v>147</v>
      </c>
      <c r="F257" t="s">
        <v>933</v>
      </c>
      <c r="G257" t="s">
        <v>134</v>
      </c>
      <c r="H257" t="s">
        <v>150</v>
      </c>
      <c r="I257" t="s">
        <v>136</v>
      </c>
      <c r="J257" t="s">
        <v>137</v>
      </c>
      <c r="K257" t="s">
        <v>138</v>
      </c>
      <c r="L257" t="s">
        <v>934</v>
      </c>
      <c r="M257" t="s">
        <v>935</v>
      </c>
      <c r="N257">
        <v>4.5161111109999998</v>
      </c>
      <c r="O257">
        <v>0</v>
      </c>
      <c r="P257">
        <v>439</v>
      </c>
      <c r="Q257">
        <v>0</v>
      </c>
      <c r="R257">
        <v>0</v>
      </c>
      <c r="S257">
        <v>0</v>
      </c>
      <c r="T257">
        <v>129</v>
      </c>
      <c r="U257">
        <v>0</v>
      </c>
      <c r="V257">
        <v>0</v>
      </c>
      <c r="W257">
        <v>0</v>
      </c>
      <c r="X257">
        <v>779.19716612053821</v>
      </c>
      <c r="Y257">
        <v>0</v>
      </c>
      <c r="Z257">
        <v>0</v>
      </c>
      <c r="AA257">
        <v>0</v>
      </c>
      <c r="AB257">
        <v>550.26306664611195</v>
      </c>
      <c r="AC257">
        <v>0</v>
      </c>
      <c r="AD257">
        <v>0</v>
      </c>
      <c r="AE257">
        <v>1329.4602327666503</v>
      </c>
    </row>
    <row r="258" spans="1:31" x14ac:dyDescent="0.3">
      <c r="A258">
        <v>2485099</v>
      </c>
      <c r="B258">
        <v>1</v>
      </c>
      <c r="C258" t="s">
        <v>80</v>
      </c>
      <c r="D258" t="s">
        <v>88</v>
      </c>
      <c r="E258" t="s">
        <v>132</v>
      </c>
      <c r="F258" t="s">
        <v>936</v>
      </c>
      <c r="G258" t="s">
        <v>134</v>
      </c>
      <c r="H258" t="s">
        <v>135</v>
      </c>
      <c r="I258" t="s">
        <v>136</v>
      </c>
      <c r="J258" t="s">
        <v>137</v>
      </c>
      <c r="K258" t="s">
        <v>138</v>
      </c>
      <c r="L258" t="s">
        <v>937</v>
      </c>
      <c r="M258" t="s">
        <v>938</v>
      </c>
      <c r="N258">
        <v>0.75083333299999999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3</v>
      </c>
      <c r="U258">
        <v>0</v>
      </c>
      <c r="V258">
        <v>1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2.4582489240151766</v>
      </c>
      <c r="AC258">
        <v>0</v>
      </c>
      <c r="AD258">
        <v>14.137864544382969</v>
      </c>
      <c r="AE258">
        <v>16.596113468398144</v>
      </c>
    </row>
    <row r="259" spans="1:31" x14ac:dyDescent="0.3">
      <c r="A259">
        <v>2518249</v>
      </c>
      <c r="B259">
        <v>1</v>
      </c>
      <c r="C259" t="s">
        <v>80</v>
      </c>
      <c r="D259" t="s">
        <v>107</v>
      </c>
      <c r="E259" t="s">
        <v>166</v>
      </c>
      <c r="F259" t="s">
        <v>939</v>
      </c>
      <c r="G259" t="s">
        <v>149</v>
      </c>
      <c r="H259" t="s">
        <v>150</v>
      </c>
      <c r="I259" t="s">
        <v>136</v>
      </c>
      <c r="J259" t="s">
        <v>137</v>
      </c>
      <c r="K259" t="s">
        <v>144</v>
      </c>
      <c r="L259" t="s">
        <v>940</v>
      </c>
      <c r="M259" t="s">
        <v>941</v>
      </c>
      <c r="N259">
        <v>1.5263888880000001</v>
      </c>
      <c r="O259">
        <v>0</v>
      </c>
      <c r="P259">
        <v>1215</v>
      </c>
      <c r="Q259">
        <v>0</v>
      </c>
      <c r="R259">
        <v>0</v>
      </c>
      <c r="S259">
        <v>0</v>
      </c>
      <c r="T259">
        <v>75</v>
      </c>
      <c r="U259">
        <v>0</v>
      </c>
      <c r="V259">
        <v>1</v>
      </c>
      <c r="W259">
        <v>0</v>
      </c>
      <c r="X259">
        <v>638.73253600767839</v>
      </c>
      <c r="Y259">
        <v>0</v>
      </c>
      <c r="Z259">
        <v>0</v>
      </c>
      <c r="AA259">
        <v>0</v>
      </c>
      <c r="AB259">
        <v>77.319690839427281</v>
      </c>
      <c r="AC259">
        <v>0</v>
      </c>
      <c r="AD259">
        <v>2.9151629386454641</v>
      </c>
      <c r="AE259">
        <v>718.96738978575115</v>
      </c>
    </row>
    <row r="260" spans="1:31" x14ac:dyDescent="0.3">
      <c r="A260">
        <v>2484962</v>
      </c>
      <c r="B260">
        <v>1</v>
      </c>
      <c r="C260" t="s">
        <v>80</v>
      </c>
      <c r="D260" t="s">
        <v>95</v>
      </c>
      <c r="E260" t="s">
        <v>184</v>
      </c>
      <c r="F260" t="s">
        <v>942</v>
      </c>
      <c r="G260" t="s">
        <v>149</v>
      </c>
      <c r="H260" t="s">
        <v>150</v>
      </c>
      <c r="I260" t="s">
        <v>136</v>
      </c>
      <c r="J260" t="s">
        <v>137</v>
      </c>
      <c r="K260" t="s">
        <v>144</v>
      </c>
      <c r="L260" t="s">
        <v>943</v>
      </c>
      <c r="M260" t="s">
        <v>944</v>
      </c>
      <c r="N260">
        <v>0.27750000000000002</v>
      </c>
      <c r="O260">
        <v>0</v>
      </c>
      <c r="P260">
        <v>0</v>
      </c>
      <c r="Q260">
        <v>0</v>
      </c>
      <c r="R260">
        <v>0</v>
      </c>
      <c r="S260">
        <v>2</v>
      </c>
      <c r="T260">
        <v>0</v>
      </c>
      <c r="U260">
        <v>1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5.6499555746629024</v>
      </c>
      <c r="AB260">
        <v>0</v>
      </c>
      <c r="AC260">
        <v>17.578942277308325</v>
      </c>
      <c r="AD260">
        <v>0</v>
      </c>
      <c r="AE260">
        <v>23.228897851971226</v>
      </c>
    </row>
    <row r="261" spans="1:31" x14ac:dyDescent="0.3">
      <c r="A261">
        <v>2484939</v>
      </c>
      <c r="B261">
        <v>1</v>
      </c>
      <c r="C261" t="s">
        <v>80</v>
      </c>
      <c r="D261" t="s">
        <v>111</v>
      </c>
      <c r="E261" t="s">
        <v>132</v>
      </c>
      <c r="F261" t="s">
        <v>945</v>
      </c>
      <c r="G261" t="s">
        <v>134</v>
      </c>
      <c r="H261" t="s">
        <v>135</v>
      </c>
      <c r="I261" t="s">
        <v>136</v>
      </c>
      <c r="J261" t="s">
        <v>137</v>
      </c>
      <c r="K261" t="s">
        <v>138</v>
      </c>
      <c r="L261" t="s">
        <v>946</v>
      </c>
      <c r="M261" t="s">
        <v>947</v>
      </c>
      <c r="N261">
        <v>0.96861111099999997</v>
      </c>
      <c r="O261">
        <v>0</v>
      </c>
      <c r="P261">
        <v>241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66.545334456600401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66.545334456600401</v>
      </c>
    </row>
    <row r="262" spans="1:31" x14ac:dyDescent="0.3">
      <c r="A262">
        <v>2484916</v>
      </c>
      <c r="B262">
        <v>1</v>
      </c>
      <c r="C262" t="s">
        <v>80</v>
      </c>
      <c r="D262" t="s">
        <v>97</v>
      </c>
      <c r="E262" t="s">
        <v>162</v>
      </c>
      <c r="F262" t="s">
        <v>948</v>
      </c>
      <c r="G262" t="s">
        <v>168</v>
      </c>
      <c r="H262" t="s">
        <v>135</v>
      </c>
      <c r="I262" t="s">
        <v>136</v>
      </c>
      <c r="J262" t="s">
        <v>137</v>
      </c>
      <c r="K262" t="s">
        <v>138</v>
      </c>
      <c r="L262" t="s">
        <v>949</v>
      </c>
      <c r="M262" t="s">
        <v>950</v>
      </c>
      <c r="N262">
        <v>7.5816666660000003</v>
      </c>
      <c r="O262">
        <v>0</v>
      </c>
      <c r="P262">
        <v>63</v>
      </c>
      <c r="Q262">
        <v>0</v>
      </c>
      <c r="R262">
        <v>11</v>
      </c>
      <c r="S262">
        <v>0</v>
      </c>
      <c r="T262">
        <v>5</v>
      </c>
      <c r="U262">
        <v>0</v>
      </c>
      <c r="V262">
        <v>0</v>
      </c>
      <c r="W262">
        <v>0</v>
      </c>
      <c r="X262">
        <v>83.109810582314978</v>
      </c>
      <c r="Y262">
        <v>0</v>
      </c>
      <c r="Z262">
        <v>16.271969317067104</v>
      </c>
      <c r="AA262">
        <v>0</v>
      </c>
      <c r="AB262">
        <v>4.3146521803045257</v>
      </c>
      <c r="AC262">
        <v>0</v>
      </c>
      <c r="AD262">
        <v>0</v>
      </c>
      <c r="AE262">
        <v>103.6964320796866</v>
      </c>
    </row>
    <row r="263" spans="1:31" x14ac:dyDescent="0.3">
      <c r="A263">
        <v>2484922</v>
      </c>
      <c r="B263">
        <v>1</v>
      </c>
      <c r="C263" t="s">
        <v>80</v>
      </c>
      <c r="D263" t="s">
        <v>100</v>
      </c>
      <c r="E263" t="s">
        <v>184</v>
      </c>
      <c r="F263" t="s">
        <v>951</v>
      </c>
      <c r="G263" t="s">
        <v>149</v>
      </c>
      <c r="H263" t="s">
        <v>150</v>
      </c>
      <c r="I263" t="s">
        <v>136</v>
      </c>
      <c r="J263" t="s">
        <v>137</v>
      </c>
      <c r="K263" t="s">
        <v>144</v>
      </c>
      <c r="L263" t="s">
        <v>952</v>
      </c>
      <c r="M263" t="s">
        <v>953</v>
      </c>
      <c r="N263">
        <v>0.36444444399999998</v>
      </c>
      <c r="O263">
        <v>6</v>
      </c>
      <c r="P263">
        <v>361</v>
      </c>
      <c r="Q263">
        <v>24</v>
      </c>
      <c r="R263">
        <v>71</v>
      </c>
      <c r="S263">
        <v>10</v>
      </c>
      <c r="T263">
        <v>56</v>
      </c>
      <c r="U263">
        <v>0</v>
      </c>
      <c r="V263">
        <v>0</v>
      </c>
      <c r="W263">
        <v>2.7886355692411944</v>
      </c>
      <c r="X263">
        <v>43.309899702863035</v>
      </c>
      <c r="Y263">
        <v>3.7678086528486245</v>
      </c>
      <c r="Z263">
        <v>10.606076630193551</v>
      </c>
      <c r="AA263">
        <v>10.936998769794213</v>
      </c>
      <c r="AB263">
        <v>19.992917441284025</v>
      </c>
      <c r="AC263">
        <v>0</v>
      </c>
      <c r="AD263">
        <v>0</v>
      </c>
      <c r="AE263">
        <v>91.402336766224636</v>
      </c>
    </row>
    <row r="264" spans="1:31" x14ac:dyDescent="0.3">
      <c r="A264">
        <v>2485025</v>
      </c>
      <c r="B264">
        <v>1</v>
      </c>
      <c r="C264" t="s">
        <v>80</v>
      </c>
      <c r="D264" t="s">
        <v>101</v>
      </c>
      <c r="E264" t="s">
        <v>162</v>
      </c>
      <c r="F264" t="s">
        <v>954</v>
      </c>
      <c r="G264" t="s">
        <v>210</v>
      </c>
      <c r="H264" t="s">
        <v>135</v>
      </c>
      <c r="I264" t="s">
        <v>136</v>
      </c>
      <c r="J264" t="s">
        <v>137</v>
      </c>
      <c r="K264" t="s">
        <v>144</v>
      </c>
      <c r="L264" t="s">
        <v>955</v>
      </c>
      <c r="M264" t="s">
        <v>956</v>
      </c>
      <c r="N264">
        <v>2.443333333</v>
      </c>
      <c r="O264">
        <v>0</v>
      </c>
      <c r="P264">
        <v>36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14.172016677226324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14.172016677226324</v>
      </c>
    </row>
    <row r="265" spans="1:31" x14ac:dyDescent="0.3">
      <c r="A265">
        <v>2484833</v>
      </c>
      <c r="B265">
        <v>1</v>
      </c>
      <c r="C265" t="s">
        <v>80</v>
      </c>
      <c r="D265" t="s">
        <v>96</v>
      </c>
      <c r="E265" t="s">
        <v>147</v>
      </c>
      <c r="F265" t="s">
        <v>957</v>
      </c>
      <c r="G265" t="s">
        <v>181</v>
      </c>
      <c r="H265" t="s">
        <v>150</v>
      </c>
      <c r="I265" t="s">
        <v>136</v>
      </c>
      <c r="J265" t="s">
        <v>137</v>
      </c>
      <c r="K265" t="s">
        <v>144</v>
      </c>
      <c r="L265" t="s">
        <v>958</v>
      </c>
      <c r="M265" t="s">
        <v>959</v>
      </c>
      <c r="N265">
        <v>0.55972222199999999</v>
      </c>
      <c r="O265">
        <v>0</v>
      </c>
      <c r="P265">
        <v>96</v>
      </c>
      <c r="Q265">
        <v>0</v>
      </c>
      <c r="R265">
        <v>5</v>
      </c>
      <c r="S265">
        <v>0</v>
      </c>
      <c r="T265">
        <v>15</v>
      </c>
      <c r="U265">
        <v>0</v>
      </c>
      <c r="V265">
        <v>0</v>
      </c>
      <c r="W265">
        <v>0</v>
      </c>
      <c r="X265">
        <v>23.367850166609728</v>
      </c>
      <c r="Y265">
        <v>0</v>
      </c>
      <c r="Z265">
        <v>1.9468747961592043</v>
      </c>
      <c r="AA265">
        <v>0</v>
      </c>
      <c r="AB265">
        <v>5.7689432041080222</v>
      </c>
      <c r="AC265">
        <v>0</v>
      </c>
      <c r="AD265">
        <v>0</v>
      </c>
      <c r="AE265">
        <v>31.083668166876954</v>
      </c>
    </row>
    <row r="266" spans="1:31" x14ac:dyDescent="0.3">
      <c r="A266">
        <v>2485045</v>
      </c>
      <c r="B266">
        <v>1</v>
      </c>
      <c r="C266" t="s">
        <v>80</v>
      </c>
      <c r="D266" t="s">
        <v>85</v>
      </c>
      <c r="E266" t="s">
        <v>132</v>
      </c>
      <c r="F266" t="s">
        <v>960</v>
      </c>
      <c r="G266" t="s">
        <v>181</v>
      </c>
      <c r="H266" t="s">
        <v>135</v>
      </c>
      <c r="I266" t="s">
        <v>136</v>
      </c>
      <c r="J266" t="s">
        <v>137</v>
      </c>
      <c r="K266" t="s">
        <v>144</v>
      </c>
      <c r="L266" t="s">
        <v>961</v>
      </c>
      <c r="M266" t="s">
        <v>962</v>
      </c>
      <c r="N266">
        <v>0.66194444399999997</v>
      </c>
      <c r="O266">
        <v>0</v>
      </c>
      <c r="P266">
        <v>24</v>
      </c>
      <c r="Q266">
        <v>0</v>
      </c>
      <c r="R266">
        <v>0</v>
      </c>
      <c r="S266">
        <v>0</v>
      </c>
      <c r="T266">
        <v>167</v>
      </c>
      <c r="U266">
        <v>0</v>
      </c>
      <c r="V266">
        <v>0</v>
      </c>
      <c r="W266">
        <v>0</v>
      </c>
      <c r="X266">
        <v>4.5785385342789509</v>
      </c>
      <c r="Y266">
        <v>0</v>
      </c>
      <c r="Z266">
        <v>0</v>
      </c>
      <c r="AA266">
        <v>0</v>
      </c>
      <c r="AB266">
        <v>160.18994774815357</v>
      </c>
      <c r="AC266">
        <v>0</v>
      </c>
      <c r="AD266">
        <v>0</v>
      </c>
      <c r="AE266">
        <v>164.76848628243252</v>
      </c>
    </row>
    <row r="267" spans="1:31" x14ac:dyDescent="0.3">
      <c r="A267">
        <v>2485208</v>
      </c>
      <c r="B267">
        <v>1</v>
      </c>
      <c r="C267" t="s">
        <v>81</v>
      </c>
      <c r="D267" t="s">
        <v>112</v>
      </c>
      <c r="E267" t="s">
        <v>162</v>
      </c>
      <c r="F267" t="s">
        <v>963</v>
      </c>
      <c r="G267" t="s">
        <v>210</v>
      </c>
      <c r="H267" t="s">
        <v>135</v>
      </c>
      <c r="I267" t="s">
        <v>136</v>
      </c>
      <c r="J267" t="s">
        <v>137</v>
      </c>
      <c r="K267" t="s">
        <v>144</v>
      </c>
      <c r="L267" t="s">
        <v>964</v>
      </c>
      <c r="M267" t="s">
        <v>965</v>
      </c>
      <c r="N267">
        <v>2.3963888880000002</v>
      </c>
      <c r="O267">
        <v>0</v>
      </c>
      <c r="P267">
        <v>0</v>
      </c>
      <c r="Q267">
        <v>0</v>
      </c>
      <c r="R267">
        <v>2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3.3581316508320282E-2</v>
      </c>
      <c r="AA267">
        <v>0</v>
      </c>
      <c r="AB267">
        <v>0</v>
      </c>
      <c r="AC267">
        <v>0</v>
      </c>
      <c r="AD267">
        <v>0</v>
      </c>
      <c r="AE267">
        <v>3.3581316508320282E-2</v>
      </c>
    </row>
    <row r="268" spans="1:31" x14ac:dyDescent="0.3">
      <c r="A268">
        <v>2485145</v>
      </c>
      <c r="B268">
        <v>1</v>
      </c>
      <c r="C268" t="s">
        <v>80</v>
      </c>
      <c r="D268" t="s">
        <v>97</v>
      </c>
      <c r="E268" t="s">
        <v>153</v>
      </c>
      <c r="F268" t="s">
        <v>966</v>
      </c>
      <c r="G268" t="s">
        <v>230</v>
      </c>
      <c r="H268" t="s">
        <v>135</v>
      </c>
      <c r="I268" t="s">
        <v>136</v>
      </c>
      <c r="J268" t="s">
        <v>137</v>
      </c>
      <c r="K268" t="s">
        <v>144</v>
      </c>
      <c r="L268" t="s">
        <v>967</v>
      </c>
      <c r="M268" t="s">
        <v>968</v>
      </c>
      <c r="N268">
        <v>3.0413888880000002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1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8.9958471914364431</v>
      </c>
      <c r="AC268">
        <v>0</v>
      </c>
      <c r="AD268">
        <v>0</v>
      </c>
      <c r="AE268">
        <v>8.9958471914364431</v>
      </c>
    </row>
    <row r="269" spans="1:31" x14ac:dyDescent="0.3">
      <c r="A269">
        <v>2484853</v>
      </c>
      <c r="B269">
        <v>1</v>
      </c>
      <c r="C269" t="s">
        <v>80</v>
      </c>
      <c r="D269" t="s">
        <v>103</v>
      </c>
      <c r="E269" t="s">
        <v>166</v>
      </c>
      <c r="F269" t="s">
        <v>969</v>
      </c>
      <c r="G269" t="s">
        <v>149</v>
      </c>
      <c r="H269" t="s">
        <v>150</v>
      </c>
      <c r="I269" t="s">
        <v>136</v>
      </c>
      <c r="J269" t="s">
        <v>137</v>
      </c>
      <c r="K269" t="s">
        <v>144</v>
      </c>
      <c r="L269" t="s">
        <v>970</v>
      </c>
      <c r="M269" t="s">
        <v>971</v>
      </c>
      <c r="N269">
        <v>1.5580555549999999</v>
      </c>
      <c r="O269">
        <v>0</v>
      </c>
      <c r="P269">
        <v>29</v>
      </c>
      <c r="Q269">
        <v>6</v>
      </c>
      <c r="R269">
        <v>9</v>
      </c>
      <c r="S269">
        <v>27</v>
      </c>
      <c r="T269">
        <v>42</v>
      </c>
      <c r="U269">
        <v>28</v>
      </c>
      <c r="V269">
        <v>7</v>
      </c>
      <c r="W269">
        <v>0</v>
      </c>
      <c r="X269">
        <v>39.02606802940484</v>
      </c>
      <c r="Y269">
        <v>53.87492116420254</v>
      </c>
      <c r="Z269">
        <v>14.473372235708165</v>
      </c>
      <c r="AA269">
        <v>416.05168368161571</v>
      </c>
      <c r="AB269">
        <v>115.16169738345928</v>
      </c>
      <c r="AC269">
        <v>3844.0702157967007</v>
      </c>
      <c r="AD269">
        <v>661.88937794302103</v>
      </c>
      <c r="AE269">
        <v>5144.5473362341118</v>
      </c>
    </row>
    <row r="270" spans="1:31" x14ac:dyDescent="0.3">
      <c r="A270">
        <v>2485082</v>
      </c>
      <c r="B270">
        <v>1</v>
      </c>
      <c r="C270" t="s">
        <v>81</v>
      </c>
      <c r="D270" t="s">
        <v>112</v>
      </c>
      <c r="E270" t="s">
        <v>147</v>
      </c>
      <c r="F270" t="s">
        <v>972</v>
      </c>
      <c r="G270" t="s">
        <v>149</v>
      </c>
      <c r="H270" t="s">
        <v>150</v>
      </c>
      <c r="I270" t="s">
        <v>136</v>
      </c>
      <c r="J270" t="s">
        <v>137</v>
      </c>
      <c r="K270" t="s">
        <v>144</v>
      </c>
      <c r="L270" t="s">
        <v>973</v>
      </c>
      <c r="M270" t="s">
        <v>974</v>
      </c>
      <c r="N270">
        <v>0.98888888799999997</v>
      </c>
      <c r="O270">
        <v>0</v>
      </c>
      <c r="P270">
        <v>145</v>
      </c>
      <c r="Q270">
        <v>0</v>
      </c>
      <c r="R270">
        <v>0</v>
      </c>
      <c r="S270">
        <v>0</v>
      </c>
      <c r="T270">
        <v>146</v>
      </c>
      <c r="U270">
        <v>0</v>
      </c>
      <c r="V270">
        <v>0</v>
      </c>
      <c r="W270">
        <v>0</v>
      </c>
      <c r="X270">
        <v>23.88656891064733</v>
      </c>
      <c r="Y270">
        <v>0</v>
      </c>
      <c r="Z270">
        <v>0</v>
      </c>
      <c r="AA270">
        <v>0</v>
      </c>
      <c r="AB270">
        <v>65.238498422557839</v>
      </c>
      <c r="AC270">
        <v>0</v>
      </c>
      <c r="AD270">
        <v>0</v>
      </c>
      <c r="AE270">
        <v>89.125067333205166</v>
      </c>
    </row>
    <row r="271" spans="1:31" x14ac:dyDescent="0.3">
      <c r="A271">
        <v>2484919</v>
      </c>
      <c r="B271">
        <v>1</v>
      </c>
      <c r="C271" t="s">
        <v>80</v>
      </c>
      <c r="D271" t="s">
        <v>92</v>
      </c>
      <c r="E271" t="s">
        <v>153</v>
      </c>
      <c r="F271" t="s">
        <v>975</v>
      </c>
      <c r="G271" t="s">
        <v>230</v>
      </c>
      <c r="H271" t="s">
        <v>135</v>
      </c>
      <c r="I271" t="s">
        <v>136</v>
      </c>
      <c r="J271" t="s">
        <v>137</v>
      </c>
      <c r="K271" t="s">
        <v>144</v>
      </c>
      <c r="L271" t="s">
        <v>976</v>
      </c>
      <c r="M271" t="s">
        <v>977</v>
      </c>
      <c r="N271">
        <v>2.0241666660000002</v>
      </c>
      <c r="O271">
        <v>0</v>
      </c>
      <c r="P271">
        <v>1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0.19402905118729474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0.19402905118729474</v>
      </c>
    </row>
    <row r="272" spans="1:31" x14ac:dyDescent="0.3">
      <c r="A272">
        <v>2485088</v>
      </c>
      <c r="B272">
        <v>1</v>
      </c>
      <c r="C272" t="s">
        <v>81</v>
      </c>
      <c r="D272" t="s">
        <v>126</v>
      </c>
      <c r="E272" t="s">
        <v>147</v>
      </c>
      <c r="F272" t="s">
        <v>978</v>
      </c>
      <c r="G272" t="s">
        <v>186</v>
      </c>
      <c r="H272" t="s">
        <v>150</v>
      </c>
      <c r="I272" t="s">
        <v>136</v>
      </c>
      <c r="J272" t="s">
        <v>137</v>
      </c>
      <c r="K272" t="s">
        <v>144</v>
      </c>
      <c r="L272" t="s">
        <v>979</v>
      </c>
      <c r="M272" t="s">
        <v>980</v>
      </c>
      <c r="N272">
        <v>3.4016666660000001</v>
      </c>
      <c r="O272">
        <v>0</v>
      </c>
      <c r="P272">
        <v>258</v>
      </c>
      <c r="Q272">
        <v>11</v>
      </c>
      <c r="R272">
        <v>87</v>
      </c>
      <c r="S272">
        <v>3</v>
      </c>
      <c r="T272">
        <v>17</v>
      </c>
      <c r="U272">
        <v>0</v>
      </c>
      <c r="V272">
        <v>0</v>
      </c>
      <c r="W272">
        <v>0</v>
      </c>
      <c r="X272">
        <v>73.220809520926522</v>
      </c>
      <c r="Y272">
        <v>106.52523727507185</v>
      </c>
      <c r="Z272">
        <v>23.206316849814272</v>
      </c>
      <c r="AA272">
        <v>13.109256653047499</v>
      </c>
      <c r="AB272">
        <v>8.5950648640828593</v>
      </c>
      <c r="AC272">
        <v>0</v>
      </c>
      <c r="AD272">
        <v>0</v>
      </c>
      <c r="AE272">
        <v>224.65668516294303</v>
      </c>
    </row>
    <row r="273" spans="1:31" x14ac:dyDescent="0.3">
      <c r="A273">
        <v>2485065</v>
      </c>
      <c r="B273">
        <v>1</v>
      </c>
      <c r="C273" t="s">
        <v>80</v>
      </c>
      <c r="D273" t="s">
        <v>94</v>
      </c>
      <c r="E273" t="s">
        <v>147</v>
      </c>
      <c r="F273" t="s">
        <v>981</v>
      </c>
      <c r="G273" t="s">
        <v>149</v>
      </c>
      <c r="H273" t="s">
        <v>150</v>
      </c>
      <c r="I273" t="s">
        <v>136</v>
      </c>
      <c r="J273" t="s">
        <v>137</v>
      </c>
      <c r="K273" t="s">
        <v>144</v>
      </c>
      <c r="L273" t="s">
        <v>982</v>
      </c>
      <c r="M273" t="s">
        <v>983</v>
      </c>
      <c r="N273">
        <v>0.42722222199999998</v>
      </c>
      <c r="O273">
        <v>0</v>
      </c>
      <c r="P273">
        <v>131</v>
      </c>
      <c r="Q273">
        <v>12</v>
      </c>
      <c r="R273">
        <v>3</v>
      </c>
      <c r="S273">
        <v>7</v>
      </c>
      <c r="T273">
        <v>10</v>
      </c>
      <c r="U273">
        <v>4</v>
      </c>
      <c r="V273">
        <v>0</v>
      </c>
      <c r="W273">
        <v>0</v>
      </c>
      <c r="X273">
        <v>8.991664177937718</v>
      </c>
      <c r="Y273">
        <v>1.931273994539263</v>
      </c>
      <c r="Z273">
        <v>8.4025600857477012E-2</v>
      </c>
      <c r="AA273">
        <v>6.2602746364337793</v>
      </c>
      <c r="AB273">
        <v>1.0372308923798168</v>
      </c>
      <c r="AC273">
        <v>119.49040179395075</v>
      </c>
      <c r="AD273">
        <v>0</v>
      </c>
      <c r="AE273">
        <v>137.7948710960988</v>
      </c>
    </row>
    <row r="274" spans="1:31" x14ac:dyDescent="0.3">
      <c r="A274">
        <v>2484936</v>
      </c>
      <c r="B274">
        <v>1</v>
      </c>
      <c r="C274" t="s">
        <v>81</v>
      </c>
      <c r="D274" t="s">
        <v>119</v>
      </c>
      <c r="E274" t="s">
        <v>162</v>
      </c>
      <c r="F274" t="s">
        <v>984</v>
      </c>
      <c r="G274" t="s">
        <v>537</v>
      </c>
      <c r="H274" t="s">
        <v>135</v>
      </c>
      <c r="I274" t="s">
        <v>136</v>
      </c>
      <c r="J274" t="s">
        <v>137</v>
      </c>
      <c r="K274" t="s">
        <v>144</v>
      </c>
      <c r="L274" t="s">
        <v>985</v>
      </c>
      <c r="M274" t="s">
        <v>986</v>
      </c>
      <c r="N274">
        <v>2.2513888880000001</v>
      </c>
      <c r="O274">
        <v>0</v>
      </c>
      <c r="P274">
        <v>1</v>
      </c>
      <c r="Q274">
        <v>0</v>
      </c>
      <c r="R274">
        <v>3</v>
      </c>
      <c r="S274">
        <v>0</v>
      </c>
      <c r="T274">
        <v>1</v>
      </c>
      <c r="U274">
        <v>0</v>
      </c>
      <c r="V274">
        <v>0</v>
      </c>
      <c r="W274">
        <v>0</v>
      </c>
      <c r="X274">
        <v>0.21677477251412824</v>
      </c>
      <c r="Y274">
        <v>0</v>
      </c>
      <c r="Z274">
        <v>6.9714553929883336E-2</v>
      </c>
      <c r="AA274">
        <v>0</v>
      </c>
      <c r="AB274">
        <v>0.26458676273531279</v>
      </c>
      <c r="AC274">
        <v>0</v>
      </c>
      <c r="AD274">
        <v>0</v>
      </c>
      <c r="AE274">
        <v>0.55107608917932438</v>
      </c>
    </row>
    <row r="275" spans="1:31" x14ac:dyDescent="0.3">
      <c r="A275">
        <v>2484873</v>
      </c>
      <c r="B275">
        <v>1</v>
      </c>
      <c r="C275" t="s">
        <v>80</v>
      </c>
      <c r="D275" t="s">
        <v>83</v>
      </c>
      <c r="E275" t="s">
        <v>162</v>
      </c>
      <c r="F275" t="s">
        <v>987</v>
      </c>
      <c r="G275" t="s">
        <v>168</v>
      </c>
      <c r="H275" t="s">
        <v>135</v>
      </c>
      <c r="I275" t="s">
        <v>136</v>
      </c>
      <c r="J275" t="s">
        <v>137</v>
      </c>
      <c r="K275" t="s">
        <v>138</v>
      </c>
      <c r="L275" t="s">
        <v>988</v>
      </c>
      <c r="M275" t="s">
        <v>989</v>
      </c>
      <c r="N275">
        <v>7.3025000000000002</v>
      </c>
      <c r="O275">
        <v>0</v>
      </c>
      <c r="P275">
        <v>146</v>
      </c>
      <c r="Q275">
        <v>0</v>
      </c>
      <c r="R275">
        <v>0</v>
      </c>
      <c r="S275">
        <v>0</v>
      </c>
      <c r="T275">
        <v>2</v>
      </c>
      <c r="U275">
        <v>0</v>
      </c>
      <c r="V275">
        <v>0</v>
      </c>
      <c r="W275">
        <v>0</v>
      </c>
      <c r="X275">
        <v>374.19579933136799</v>
      </c>
      <c r="Y275">
        <v>0</v>
      </c>
      <c r="Z275">
        <v>0</v>
      </c>
      <c r="AA275">
        <v>0</v>
      </c>
      <c r="AB275">
        <v>2.958231638695231</v>
      </c>
      <c r="AC275">
        <v>0</v>
      </c>
      <c r="AD275">
        <v>0</v>
      </c>
      <c r="AE275">
        <v>377.15403097006322</v>
      </c>
    </row>
    <row r="276" spans="1:31" x14ac:dyDescent="0.3">
      <c r="A276">
        <v>2485117</v>
      </c>
      <c r="B276">
        <v>2</v>
      </c>
      <c r="C276" t="s">
        <v>80</v>
      </c>
      <c r="D276" t="s">
        <v>90</v>
      </c>
      <c r="E276" t="s">
        <v>132</v>
      </c>
      <c r="F276" t="s">
        <v>990</v>
      </c>
      <c r="G276" t="s">
        <v>530</v>
      </c>
      <c r="H276" t="s">
        <v>135</v>
      </c>
      <c r="I276" t="s">
        <v>136</v>
      </c>
      <c r="J276" t="s">
        <v>137</v>
      </c>
      <c r="K276" t="s">
        <v>144</v>
      </c>
      <c r="L276" t="s">
        <v>991</v>
      </c>
      <c r="M276" t="s">
        <v>992</v>
      </c>
      <c r="N276">
        <v>0.56166666600000004</v>
      </c>
      <c r="O276">
        <v>0</v>
      </c>
      <c r="P276">
        <v>5</v>
      </c>
      <c r="Q276">
        <v>0</v>
      </c>
      <c r="R276">
        <v>0</v>
      </c>
      <c r="S276">
        <v>0</v>
      </c>
      <c r="T276">
        <v>174</v>
      </c>
      <c r="U276">
        <v>0</v>
      </c>
      <c r="V276">
        <v>1</v>
      </c>
      <c r="W276">
        <v>0</v>
      </c>
      <c r="X276">
        <v>0.54819503996081298</v>
      </c>
      <c r="Y276">
        <v>0</v>
      </c>
      <c r="Z276">
        <v>0</v>
      </c>
      <c r="AA276">
        <v>0</v>
      </c>
      <c r="AB276">
        <v>92.409277848184203</v>
      </c>
      <c r="AC276">
        <v>0</v>
      </c>
      <c r="AD276">
        <v>1.8286208657647076</v>
      </c>
      <c r="AE276">
        <v>94.786093753909725</v>
      </c>
    </row>
    <row r="277" spans="1:31" x14ac:dyDescent="0.3">
      <c r="A277">
        <v>2484953</v>
      </c>
      <c r="B277">
        <v>2</v>
      </c>
      <c r="C277" t="s">
        <v>80</v>
      </c>
      <c r="D277" t="s">
        <v>85</v>
      </c>
      <c r="E277" t="s">
        <v>132</v>
      </c>
      <c r="F277" t="s">
        <v>960</v>
      </c>
      <c r="G277" t="s">
        <v>466</v>
      </c>
      <c r="H277" t="s">
        <v>135</v>
      </c>
      <c r="I277" t="s">
        <v>136</v>
      </c>
      <c r="J277" t="s">
        <v>137</v>
      </c>
      <c r="K277" t="s">
        <v>144</v>
      </c>
      <c r="L277" t="s">
        <v>896</v>
      </c>
      <c r="M277" t="s">
        <v>993</v>
      </c>
      <c r="N277">
        <v>1.0222222219999999</v>
      </c>
      <c r="O277">
        <v>0</v>
      </c>
      <c r="P277">
        <v>38</v>
      </c>
      <c r="Q277">
        <v>0</v>
      </c>
      <c r="R277">
        <v>0</v>
      </c>
      <c r="S277">
        <v>0</v>
      </c>
      <c r="T277">
        <v>239</v>
      </c>
      <c r="U277">
        <v>0</v>
      </c>
      <c r="V277">
        <v>0</v>
      </c>
      <c r="W277">
        <v>0</v>
      </c>
      <c r="X277">
        <v>10.718315639052623</v>
      </c>
      <c r="Y277">
        <v>0</v>
      </c>
      <c r="Z277">
        <v>0</v>
      </c>
      <c r="AA277">
        <v>0</v>
      </c>
      <c r="AB277">
        <v>247.02391437749517</v>
      </c>
      <c r="AC277">
        <v>0</v>
      </c>
      <c r="AD277">
        <v>0</v>
      </c>
      <c r="AE277">
        <v>257.74223001654781</v>
      </c>
    </row>
    <row r="278" spans="1:31" x14ac:dyDescent="0.3">
      <c r="A278">
        <v>2484828</v>
      </c>
      <c r="B278">
        <v>2</v>
      </c>
      <c r="C278" t="s">
        <v>81</v>
      </c>
      <c r="D278" t="s">
        <v>114</v>
      </c>
      <c r="E278" t="s">
        <v>147</v>
      </c>
      <c r="F278" t="s">
        <v>994</v>
      </c>
      <c r="G278" t="s">
        <v>181</v>
      </c>
      <c r="H278" t="s">
        <v>150</v>
      </c>
      <c r="I278" t="s">
        <v>136</v>
      </c>
      <c r="J278" t="s">
        <v>137</v>
      </c>
      <c r="K278" t="s">
        <v>144</v>
      </c>
      <c r="L278" t="s">
        <v>995</v>
      </c>
      <c r="M278" t="s">
        <v>996</v>
      </c>
      <c r="N278">
        <v>0.1</v>
      </c>
      <c r="O278">
        <v>0</v>
      </c>
      <c r="P278">
        <v>510</v>
      </c>
      <c r="Q278">
        <v>0</v>
      </c>
      <c r="R278">
        <v>0</v>
      </c>
      <c r="S278">
        <v>1</v>
      </c>
      <c r="T278">
        <v>31</v>
      </c>
      <c r="U278">
        <v>0</v>
      </c>
      <c r="V278">
        <v>0</v>
      </c>
      <c r="W278">
        <v>0</v>
      </c>
      <c r="X278">
        <v>3.710091366715591</v>
      </c>
      <c r="Y278">
        <v>0</v>
      </c>
      <c r="Z278">
        <v>0</v>
      </c>
      <c r="AA278">
        <v>0.11081790720000001</v>
      </c>
      <c r="AB278">
        <v>0.60625023181015003</v>
      </c>
      <c r="AC278">
        <v>0</v>
      </c>
      <c r="AD278">
        <v>0</v>
      </c>
      <c r="AE278">
        <v>4.4271595057257409</v>
      </c>
    </row>
    <row r="279" spans="1:31" x14ac:dyDescent="0.3">
      <c r="A279">
        <v>2485068</v>
      </c>
      <c r="B279">
        <v>1</v>
      </c>
      <c r="C279" t="s">
        <v>80</v>
      </c>
      <c r="D279" t="s">
        <v>82</v>
      </c>
      <c r="E279" t="s">
        <v>153</v>
      </c>
      <c r="F279" t="s">
        <v>997</v>
      </c>
      <c r="G279" t="s">
        <v>230</v>
      </c>
      <c r="H279" t="s">
        <v>135</v>
      </c>
      <c r="I279" t="s">
        <v>136</v>
      </c>
      <c r="J279" t="s">
        <v>137</v>
      </c>
      <c r="K279" t="s">
        <v>144</v>
      </c>
      <c r="L279" t="s">
        <v>998</v>
      </c>
      <c r="M279" t="s">
        <v>999</v>
      </c>
      <c r="N279">
        <v>4.5733333329999999</v>
      </c>
      <c r="O279">
        <v>0</v>
      </c>
      <c r="P279">
        <v>5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11.835674993002902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11.835674993002902</v>
      </c>
    </row>
    <row r="280" spans="1:31" x14ac:dyDescent="0.3">
      <c r="A280">
        <v>2485211</v>
      </c>
      <c r="B280">
        <v>1</v>
      </c>
      <c r="C280" t="s">
        <v>80</v>
      </c>
      <c r="D280" t="s">
        <v>104</v>
      </c>
      <c r="E280" t="s">
        <v>162</v>
      </c>
      <c r="F280" t="s">
        <v>1000</v>
      </c>
      <c r="G280" t="s">
        <v>280</v>
      </c>
      <c r="H280" t="s">
        <v>135</v>
      </c>
      <c r="I280" t="s">
        <v>136</v>
      </c>
      <c r="J280" t="s">
        <v>137</v>
      </c>
      <c r="K280" t="s">
        <v>144</v>
      </c>
      <c r="L280" t="s">
        <v>1001</v>
      </c>
      <c r="M280" t="s">
        <v>1002</v>
      </c>
      <c r="N280">
        <v>1.5119444440000001</v>
      </c>
      <c r="O280">
        <v>0</v>
      </c>
      <c r="P280">
        <v>75</v>
      </c>
      <c r="Q280">
        <v>0</v>
      </c>
      <c r="R280">
        <v>0</v>
      </c>
      <c r="S280">
        <v>0</v>
      </c>
      <c r="T280">
        <v>9</v>
      </c>
      <c r="U280">
        <v>0</v>
      </c>
      <c r="V280">
        <v>0</v>
      </c>
      <c r="W280">
        <v>0</v>
      </c>
      <c r="X280">
        <v>24.622483204555479</v>
      </c>
      <c r="Y280">
        <v>0</v>
      </c>
      <c r="Z280">
        <v>0</v>
      </c>
      <c r="AA280">
        <v>0</v>
      </c>
      <c r="AB280">
        <v>9.3648881685570409</v>
      </c>
      <c r="AC280">
        <v>0</v>
      </c>
      <c r="AD280">
        <v>0</v>
      </c>
      <c r="AE280">
        <v>33.987371373112524</v>
      </c>
    </row>
    <row r="281" spans="1:31" x14ac:dyDescent="0.3">
      <c r="A281">
        <v>2484899</v>
      </c>
      <c r="B281">
        <v>1</v>
      </c>
      <c r="C281" t="s">
        <v>81</v>
      </c>
      <c r="D281" t="s">
        <v>117</v>
      </c>
      <c r="E281" t="s">
        <v>162</v>
      </c>
      <c r="F281" t="s">
        <v>1003</v>
      </c>
      <c r="G281" t="s">
        <v>168</v>
      </c>
      <c r="H281" t="s">
        <v>135</v>
      </c>
      <c r="I281" t="s">
        <v>136</v>
      </c>
      <c r="J281" t="s">
        <v>137</v>
      </c>
      <c r="K281" t="s">
        <v>138</v>
      </c>
      <c r="L281" t="s">
        <v>1004</v>
      </c>
      <c r="M281" t="s">
        <v>1005</v>
      </c>
      <c r="N281">
        <v>8.0680555550000008</v>
      </c>
      <c r="O281">
        <v>0</v>
      </c>
      <c r="P281">
        <v>50</v>
      </c>
      <c r="Q281">
        <v>0</v>
      </c>
      <c r="R281">
        <v>0</v>
      </c>
      <c r="S281">
        <v>0</v>
      </c>
      <c r="T281">
        <v>1</v>
      </c>
      <c r="U281">
        <v>0</v>
      </c>
      <c r="V281">
        <v>0</v>
      </c>
      <c r="W281">
        <v>0</v>
      </c>
      <c r="X281">
        <v>88.790473253192062</v>
      </c>
      <c r="Y281">
        <v>0</v>
      </c>
      <c r="Z281">
        <v>0</v>
      </c>
      <c r="AA281">
        <v>0</v>
      </c>
      <c r="AB281">
        <v>0.286638020766801</v>
      </c>
      <c r="AC281">
        <v>0</v>
      </c>
      <c r="AD281">
        <v>0</v>
      </c>
      <c r="AE281">
        <v>89.077111273958863</v>
      </c>
    </row>
    <row r="282" spans="1:31" x14ac:dyDescent="0.3">
      <c r="A282">
        <v>2485005</v>
      </c>
      <c r="B282">
        <v>1</v>
      </c>
      <c r="C282" t="s">
        <v>80</v>
      </c>
      <c r="D282" t="s">
        <v>101</v>
      </c>
      <c r="E282" t="s">
        <v>147</v>
      </c>
      <c r="F282" t="s">
        <v>1006</v>
      </c>
      <c r="G282" t="s">
        <v>193</v>
      </c>
      <c r="H282" t="s">
        <v>150</v>
      </c>
      <c r="I282" t="s">
        <v>136</v>
      </c>
      <c r="J282" t="s">
        <v>137</v>
      </c>
      <c r="K282" t="s">
        <v>144</v>
      </c>
      <c r="L282" t="s">
        <v>1007</v>
      </c>
      <c r="M282" t="s">
        <v>1008</v>
      </c>
      <c r="N282">
        <v>1.0227777769999999</v>
      </c>
      <c r="O282">
        <v>0</v>
      </c>
      <c r="P282">
        <v>5</v>
      </c>
      <c r="Q282">
        <v>0</v>
      </c>
      <c r="R282">
        <v>5</v>
      </c>
      <c r="S282">
        <v>1</v>
      </c>
      <c r="T282">
        <v>1</v>
      </c>
      <c r="U282">
        <v>0</v>
      </c>
      <c r="V282">
        <v>0</v>
      </c>
      <c r="W282">
        <v>0</v>
      </c>
      <c r="X282">
        <v>4.7200749835559277</v>
      </c>
      <c r="Y282">
        <v>0</v>
      </c>
      <c r="Z282">
        <v>1.0936699841078517</v>
      </c>
      <c r="AA282">
        <v>1.4580599756891668</v>
      </c>
      <c r="AB282">
        <v>7.4431917610974008E-2</v>
      </c>
      <c r="AC282">
        <v>0</v>
      </c>
      <c r="AD282">
        <v>0</v>
      </c>
      <c r="AE282">
        <v>7.3462368609639199</v>
      </c>
    </row>
    <row r="283" spans="1:31" x14ac:dyDescent="0.3">
      <c r="A283">
        <v>2484968</v>
      </c>
      <c r="B283">
        <v>1</v>
      </c>
      <c r="C283" t="s">
        <v>80</v>
      </c>
      <c r="D283" t="s">
        <v>101</v>
      </c>
      <c r="E283" t="s">
        <v>153</v>
      </c>
      <c r="F283" t="s">
        <v>1009</v>
      </c>
      <c r="G283" t="s">
        <v>155</v>
      </c>
      <c r="H283" t="s">
        <v>135</v>
      </c>
      <c r="I283" t="s">
        <v>136</v>
      </c>
      <c r="J283" t="s">
        <v>137</v>
      </c>
      <c r="K283" t="s">
        <v>144</v>
      </c>
      <c r="L283" t="s">
        <v>1010</v>
      </c>
      <c r="M283" t="s">
        <v>1011</v>
      </c>
      <c r="N283">
        <v>2.5333333329999999</v>
      </c>
      <c r="O283">
        <v>0</v>
      </c>
      <c r="P283">
        <v>1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0.73448107577519894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0.73448107577519894</v>
      </c>
    </row>
    <row r="284" spans="1:31" x14ac:dyDescent="0.3">
      <c r="A284">
        <v>2484885</v>
      </c>
      <c r="B284">
        <v>1</v>
      </c>
      <c r="C284" t="s">
        <v>81</v>
      </c>
      <c r="D284" t="s">
        <v>120</v>
      </c>
      <c r="E284" t="s">
        <v>153</v>
      </c>
      <c r="F284" t="s">
        <v>1012</v>
      </c>
      <c r="G284" t="s">
        <v>244</v>
      </c>
      <c r="H284" t="s">
        <v>135</v>
      </c>
      <c r="I284" t="s">
        <v>136</v>
      </c>
      <c r="J284" t="s">
        <v>137</v>
      </c>
      <c r="K284" t="s">
        <v>144</v>
      </c>
      <c r="L284" t="s">
        <v>1013</v>
      </c>
      <c r="M284" t="s">
        <v>1014</v>
      </c>
      <c r="N284">
        <v>1.1088888880000001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2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3.9059178657583336</v>
      </c>
      <c r="AC284">
        <v>0</v>
      </c>
      <c r="AD284">
        <v>0</v>
      </c>
      <c r="AE284">
        <v>3.9059178657583336</v>
      </c>
    </row>
    <row r="285" spans="1:31" x14ac:dyDescent="0.3">
      <c r="A285">
        <v>2484882</v>
      </c>
      <c r="B285">
        <v>1</v>
      </c>
      <c r="C285" t="s">
        <v>81</v>
      </c>
      <c r="D285" t="s">
        <v>125</v>
      </c>
      <c r="E285" t="s">
        <v>213</v>
      </c>
      <c r="F285" t="s">
        <v>1015</v>
      </c>
      <c r="G285" t="s">
        <v>168</v>
      </c>
      <c r="H285" t="s">
        <v>150</v>
      </c>
      <c r="I285" t="s">
        <v>136</v>
      </c>
      <c r="J285" t="s">
        <v>137</v>
      </c>
      <c r="K285" t="s">
        <v>138</v>
      </c>
      <c r="L285" t="s">
        <v>1016</v>
      </c>
      <c r="M285" t="s">
        <v>1017</v>
      </c>
      <c r="N285">
        <v>14.815555555</v>
      </c>
      <c r="O285">
        <v>6</v>
      </c>
      <c r="P285">
        <v>5158</v>
      </c>
      <c r="Q285">
        <v>371</v>
      </c>
      <c r="R285">
        <v>810</v>
      </c>
      <c r="S285">
        <v>42</v>
      </c>
      <c r="T285">
        <v>717</v>
      </c>
      <c r="U285">
        <v>3</v>
      </c>
      <c r="V285">
        <v>1</v>
      </c>
      <c r="W285">
        <v>125.73015798243816</v>
      </c>
      <c r="X285">
        <v>13415.845560658843</v>
      </c>
      <c r="Y285">
        <v>2115.1139681517434</v>
      </c>
      <c r="Z285">
        <v>2656.1257750422715</v>
      </c>
      <c r="AA285">
        <v>2437.0209873670838</v>
      </c>
      <c r="AB285">
        <v>6005.381231770376</v>
      </c>
      <c r="AC285">
        <v>2493.6250172457944</v>
      </c>
      <c r="AD285">
        <v>143.01779098809448</v>
      </c>
      <c r="AE285">
        <v>29391.860489206643</v>
      </c>
    </row>
    <row r="286" spans="1:31" x14ac:dyDescent="0.3">
      <c r="A286">
        <v>2485263</v>
      </c>
      <c r="B286">
        <v>1</v>
      </c>
      <c r="C286" t="s">
        <v>80</v>
      </c>
      <c r="D286" t="s">
        <v>97</v>
      </c>
      <c r="E286" t="s">
        <v>147</v>
      </c>
      <c r="F286" t="s">
        <v>1018</v>
      </c>
      <c r="G286" t="s">
        <v>181</v>
      </c>
      <c r="H286" t="s">
        <v>150</v>
      </c>
      <c r="I286" t="s">
        <v>136</v>
      </c>
      <c r="J286" t="s">
        <v>137</v>
      </c>
      <c r="K286" t="s">
        <v>144</v>
      </c>
      <c r="L286" t="s">
        <v>1019</v>
      </c>
      <c r="M286" t="s">
        <v>1020</v>
      </c>
      <c r="N286">
        <v>0.32027777699999999</v>
      </c>
      <c r="O286">
        <v>0</v>
      </c>
      <c r="P286">
        <v>77</v>
      </c>
      <c r="Q286">
        <v>0</v>
      </c>
      <c r="R286">
        <v>3</v>
      </c>
      <c r="S286">
        <v>0</v>
      </c>
      <c r="T286">
        <v>5</v>
      </c>
      <c r="U286">
        <v>0</v>
      </c>
      <c r="V286">
        <v>0</v>
      </c>
      <c r="W286">
        <v>0</v>
      </c>
      <c r="X286">
        <v>8.0959679751097813</v>
      </c>
      <c r="Y286">
        <v>0</v>
      </c>
      <c r="Z286">
        <v>8.8842087043126388E-3</v>
      </c>
      <c r="AA286">
        <v>0</v>
      </c>
      <c r="AB286">
        <v>1.2562358516161305</v>
      </c>
      <c r="AC286">
        <v>0</v>
      </c>
      <c r="AD286">
        <v>0</v>
      </c>
      <c r="AE286">
        <v>9.3610880354302246</v>
      </c>
    </row>
    <row r="287" spans="1:31" x14ac:dyDescent="0.3">
      <c r="A287">
        <v>2485008</v>
      </c>
      <c r="B287">
        <v>1</v>
      </c>
      <c r="C287" t="s">
        <v>80</v>
      </c>
      <c r="D287" t="s">
        <v>97</v>
      </c>
      <c r="E287" t="s">
        <v>153</v>
      </c>
      <c r="F287" t="s">
        <v>1021</v>
      </c>
      <c r="G287" t="s">
        <v>159</v>
      </c>
      <c r="H287" t="s">
        <v>135</v>
      </c>
      <c r="I287" t="s">
        <v>136</v>
      </c>
      <c r="J287" t="s">
        <v>3</v>
      </c>
      <c r="K287" t="s">
        <v>144</v>
      </c>
      <c r="L287" t="s">
        <v>1022</v>
      </c>
      <c r="M287" t="s">
        <v>1023</v>
      </c>
      <c r="N287">
        <v>4.4972222220000004</v>
      </c>
      <c r="O287">
        <v>0</v>
      </c>
      <c r="P287">
        <v>1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8.4513984772337902E-2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8.4513984772337902E-2</v>
      </c>
    </row>
    <row r="288" spans="1:31" x14ac:dyDescent="0.3">
      <c r="A288">
        <v>2486529</v>
      </c>
      <c r="B288">
        <v>1</v>
      </c>
      <c r="C288" t="s">
        <v>81</v>
      </c>
      <c r="D288" t="s">
        <v>128</v>
      </c>
      <c r="E288" t="s">
        <v>162</v>
      </c>
      <c r="F288" t="s">
        <v>1024</v>
      </c>
      <c r="G288" t="s">
        <v>159</v>
      </c>
      <c r="H288" t="s">
        <v>135</v>
      </c>
      <c r="I288" t="s">
        <v>136</v>
      </c>
      <c r="J288" t="s">
        <v>3</v>
      </c>
      <c r="K288" t="s">
        <v>144</v>
      </c>
      <c r="L288" t="s">
        <v>1025</v>
      </c>
      <c r="M288" t="s">
        <v>1026</v>
      </c>
      <c r="N288">
        <v>7.2175000000000002</v>
      </c>
      <c r="O288">
        <v>0</v>
      </c>
      <c r="P288">
        <v>68</v>
      </c>
      <c r="Q288">
        <v>0</v>
      </c>
      <c r="R288">
        <v>0</v>
      </c>
      <c r="S288">
        <v>0</v>
      </c>
      <c r="T288">
        <v>4</v>
      </c>
      <c r="U288">
        <v>0</v>
      </c>
      <c r="V288">
        <v>0</v>
      </c>
      <c r="W288">
        <v>0</v>
      </c>
      <c r="X288">
        <v>195.36435042092756</v>
      </c>
      <c r="Y288">
        <v>0</v>
      </c>
      <c r="Z288">
        <v>0</v>
      </c>
      <c r="AA288">
        <v>0</v>
      </c>
      <c r="AB288">
        <v>47.563831445016262</v>
      </c>
      <c r="AC288">
        <v>0</v>
      </c>
      <c r="AD288">
        <v>0</v>
      </c>
      <c r="AE288">
        <v>242.92818186594383</v>
      </c>
    </row>
    <row r="289" spans="1:31" x14ac:dyDescent="0.3">
      <c r="A289">
        <v>2486530</v>
      </c>
      <c r="B289">
        <v>1</v>
      </c>
      <c r="C289" t="s">
        <v>81</v>
      </c>
      <c r="D289" t="s">
        <v>128</v>
      </c>
      <c r="E289" t="s">
        <v>162</v>
      </c>
      <c r="F289" t="s">
        <v>1027</v>
      </c>
      <c r="G289" t="s">
        <v>530</v>
      </c>
      <c r="H289" t="s">
        <v>135</v>
      </c>
      <c r="I289" t="s">
        <v>136</v>
      </c>
      <c r="J289" t="s">
        <v>137</v>
      </c>
      <c r="K289" t="s">
        <v>144</v>
      </c>
      <c r="L289" t="s">
        <v>1028</v>
      </c>
      <c r="M289" t="s">
        <v>1029</v>
      </c>
      <c r="N289">
        <v>2.8080555550000001</v>
      </c>
      <c r="O289">
        <v>0</v>
      </c>
      <c r="P289">
        <v>227</v>
      </c>
      <c r="Q289">
        <v>0</v>
      </c>
      <c r="R289">
        <v>1</v>
      </c>
      <c r="S289">
        <v>0</v>
      </c>
      <c r="T289">
        <v>22</v>
      </c>
      <c r="U289">
        <v>0</v>
      </c>
      <c r="V289">
        <v>0</v>
      </c>
      <c r="W289">
        <v>0</v>
      </c>
      <c r="X289">
        <v>141.53540810273194</v>
      </c>
      <c r="Y289">
        <v>0</v>
      </c>
      <c r="Z289">
        <v>17.913714754365579</v>
      </c>
      <c r="AA289">
        <v>0</v>
      </c>
      <c r="AB289">
        <v>75.715073692082456</v>
      </c>
      <c r="AC289">
        <v>0</v>
      </c>
      <c r="AD289">
        <v>0</v>
      </c>
      <c r="AE289">
        <v>235.16419654917996</v>
      </c>
    </row>
    <row r="290" spans="1:31" x14ac:dyDescent="0.3">
      <c r="A290">
        <v>2486531</v>
      </c>
      <c r="B290">
        <v>1</v>
      </c>
      <c r="C290" t="s">
        <v>80</v>
      </c>
      <c r="D290" t="s">
        <v>104</v>
      </c>
      <c r="E290" t="s">
        <v>147</v>
      </c>
      <c r="F290" t="s">
        <v>1030</v>
      </c>
      <c r="G290" t="s">
        <v>193</v>
      </c>
      <c r="H290" t="s">
        <v>150</v>
      </c>
      <c r="I290" t="s">
        <v>136</v>
      </c>
      <c r="J290" t="s">
        <v>137</v>
      </c>
      <c r="K290" t="s">
        <v>144</v>
      </c>
      <c r="L290" t="s">
        <v>1031</v>
      </c>
      <c r="M290" t="s">
        <v>1032</v>
      </c>
      <c r="N290">
        <v>2.0147222220000001</v>
      </c>
      <c r="O290">
        <v>0</v>
      </c>
      <c r="P290">
        <v>0</v>
      </c>
      <c r="Q290">
        <v>0</v>
      </c>
      <c r="R290">
        <v>2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11.532931861068338</v>
      </c>
      <c r="AA290">
        <v>0</v>
      </c>
      <c r="AB290">
        <v>0</v>
      </c>
      <c r="AC290">
        <v>0</v>
      </c>
      <c r="AD290">
        <v>0</v>
      </c>
      <c r="AE290">
        <v>11.532931861068338</v>
      </c>
    </row>
    <row r="291" spans="1:31" x14ac:dyDescent="0.3">
      <c r="A291">
        <v>2486534</v>
      </c>
      <c r="B291">
        <v>1</v>
      </c>
      <c r="C291" t="s">
        <v>81</v>
      </c>
      <c r="D291" t="s">
        <v>120</v>
      </c>
      <c r="E291" t="s">
        <v>166</v>
      </c>
      <c r="F291" t="s">
        <v>754</v>
      </c>
      <c r="G291" t="s">
        <v>149</v>
      </c>
      <c r="H291" t="s">
        <v>150</v>
      </c>
      <c r="I291" t="s">
        <v>136</v>
      </c>
      <c r="J291" t="s">
        <v>137</v>
      </c>
      <c r="K291" t="s">
        <v>144</v>
      </c>
      <c r="L291" t="s">
        <v>1033</v>
      </c>
      <c r="M291" t="s">
        <v>1034</v>
      </c>
      <c r="N291">
        <v>1.1000000000000001</v>
      </c>
      <c r="O291">
        <v>1</v>
      </c>
      <c r="P291">
        <v>1205</v>
      </c>
      <c r="Q291">
        <v>111</v>
      </c>
      <c r="R291">
        <v>66</v>
      </c>
      <c r="S291">
        <v>29</v>
      </c>
      <c r="T291">
        <v>67</v>
      </c>
      <c r="U291">
        <v>2</v>
      </c>
      <c r="V291">
        <v>0</v>
      </c>
      <c r="W291">
        <v>5.0428266916116668E-2</v>
      </c>
      <c r="X291">
        <v>187.0787077265438</v>
      </c>
      <c r="Y291">
        <v>40.440816984629343</v>
      </c>
      <c r="Z291">
        <v>8.5557190174603051</v>
      </c>
      <c r="AA291">
        <v>107.17418448457201</v>
      </c>
      <c r="AB291">
        <v>32.478298974534148</v>
      </c>
      <c r="AC291">
        <v>104.90934377711392</v>
      </c>
      <c r="AD291">
        <v>0</v>
      </c>
      <c r="AE291">
        <v>480.68749923176961</v>
      </c>
    </row>
    <row r="292" spans="1:31" x14ac:dyDescent="0.3">
      <c r="A292">
        <v>2486536</v>
      </c>
      <c r="B292">
        <v>1</v>
      </c>
      <c r="C292" t="s">
        <v>81</v>
      </c>
      <c r="D292" t="s">
        <v>117</v>
      </c>
      <c r="E292" t="s">
        <v>153</v>
      </c>
      <c r="F292" t="s">
        <v>1035</v>
      </c>
      <c r="G292" t="s">
        <v>155</v>
      </c>
      <c r="H292" t="s">
        <v>135</v>
      </c>
      <c r="I292" t="s">
        <v>136</v>
      </c>
      <c r="J292" t="s">
        <v>137</v>
      </c>
      <c r="K292" t="s">
        <v>144</v>
      </c>
      <c r="L292" t="s">
        <v>1036</v>
      </c>
      <c r="M292" t="s">
        <v>1037</v>
      </c>
      <c r="N292">
        <v>1.3194444439999999</v>
      </c>
      <c r="O292">
        <v>0</v>
      </c>
      <c r="P292">
        <v>1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0.17256481552663885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0.17256481552663885</v>
      </c>
    </row>
    <row r="293" spans="1:31" x14ac:dyDescent="0.3">
      <c r="A293">
        <v>2486538</v>
      </c>
      <c r="B293">
        <v>1</v>
      </c>
      <c r="C293" t="s">
        <v>80</v>
      </c>
      <c r="D293" t="s">
        <v>84</v>
      </c>
      <c r="E293" t="s">
        <v>153</v>
      </c>
      <c r="F293" t="s">
        <v>1038</v>
      </c>
      <c r="G293" t="s">
        <v>244</v>
      </c>
      <c r="H293" t="s">
        <v>135</v>
      </c>
      <c r="I293" t="s">
        <v>136</v>
      </c>
      <c r="J293" t="s">
        <v>137</v>
      </c>
      <c r="K293" t="s">
        <v>144</v>
      </c>
      <c r="L293" t="s">
        <v>1039</v>
      </c>
      <c r="M293" t="s">
        <v>1040</v>
      </c>
      <c r="N293">
        <v>1.1483333330000001</v>
      </c>
      <c r="O293">
        <v>0</v>
      </c>
      <c r="P293">
        <v>1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0.13823838029921218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0.13823838029921218</v>
      </c>
    </row>
    <row r="294" spans="1:31" x14ac:dyDescent="0.3">
      <c r="A294">
        <v>2486540</v>
      </c>
      <c r="B294">
        <v>1</v>
      </c>
      <c r="C294" t="s">
        <v>80</v>
      </c>
      <c r="D294" t="s">
        <v>96</v>
      </c>
      <c r="E294" t="s">
        <v>153</v>
      </c>
      <c r="F294" t="s">
        <v>1041</v>
      </c>
      <c r="G294" t="s">
        <v>155</v>
      </c>
      <c r="H294" t="s">
        <v>135</v>
      </c>
      <c r="I294" t="s">
        <v>136</v>
      </c>
      <c r="J294" t="s">
        <v>137</v>
      </c>
      <c r="K294" t="s">
        <v>144</v>
      </c>
      <c r="L294" t="s">
        <v>1042</v>
      </c>
      <c r="M294" t="s">
        <v>1043</v>
      </c>
      <c r="N294">
        <v>8.068333333</v>
      </c>
      <c r="O294">
        <v>0</v>
      </c>
      <c r="P294">
        <v>1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4.2142235186383106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4.2142235186383106</v>
      </c>
    </row>
    <row r="295" spans="1:31" x14ac:dyDescent="0.3">
      <c r="A295">
        <v>2486541</v>
      </c>
      <c r="B295">
        <v>1</v>
      </c>
      <c r="C295" t="s">
        <v>80</v>
      </c>
      <c r="D295" t="s">
        <v>96</v>
      </c>
      <c r="E295" t="s">
        <v>153</v>
      </c>
      <c r="F295" t="s">
        <v>1044</v>
      </c>
      <c r="G295" t="s">
        <v>244</v>
      </c>
      <c r="H295" t="s">
        <v>135</v>
      </c>
      <c r="I295" t="s">
        <v>136</v>
      </c>
      <c r="J295" t="s">
        <v>137</v>
      </c>
      <c r="K295" t="s">
        <v>144</v>
      </c>
      <c r="L295" t="s">
        <v>1045</v>
      </c>
      <c r="M295" t="s">
        <v>1046</v>
      </c>
      <c r="N295">
        <v>4.4452777770000003</v>
      </c>
      <c r="O295">
        <v>0</v>
      </c>
      <c r="P295">
        <v>1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6.4543058670394267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6.4543058670394267</v>
      </c>
    </row>
    <row r="296" spans="1:31" x14ac:dyDescent="0.3">
      <c r="A296">
        <v>2486543</v>
      </c>
      <c r="B296">
        <v>1</v>
      </c>
      <c r="C296" t="s">
        <v>80</v>
      </c>
      <c r="D296" t="s">
        <v>96</v>
      </c>
      <c r="E296" t="s">
        <v>162</v>
      </c>
      <c r="F296" t="s">
        <v>1047</v>
      </c>
      <c r="G296" t="s">
        <v>181</v>
      </c>
      <c r="H296" t="s">
        <v>135</v>
      </c>
      <c r="I296" t="s">
        <v>136</v>
      </c>
      <c r="J296" t="s">
        <v>137</v>
      </c>
      <c r="K296" t="s">
        <v>144</v>
      </c>
      <c r="L296" t="s">
        <v>1048</v>
      </c>
      <c r="M296" t="s">
        <v>1049</v>
      </c>
      <c r="N296">
        <v>5.3963888879999997</v>
      </c>
      <c r="O296">
        <v>0</v>
      </c>
      <c r="P296">
        <v>7</v>
      </c>
      <c r="Q296">
        <v>0</v>
      </c>
      <c r="R296">
        <v>6</v>
      </c>
      <c r="S296">
        <v>0</v>
      </c>
      <c r="T296">
        <v>3</v>
      </c>
      <c r="U296">
        <v>0</v>
      </c>
      <c r="V296">
        <v>0</v>
      </c>
      <c r="W296">
        <v>0</v>
      </c>
      <c r="X296">
        <v>51.885480030423722</v>
      </c>
      <c r="Y296">
        <v>0</v>
      </c>
      <c r="Z296">
        <v>9.9452513501611701</v>
      </c>
      <c r="AA296">
        <v>0</v>
      </c>
      <c r="AB296">
        <v>4.7924901802216793</v>
      </c>
      <c r="AC296">
        <v>0</v>
      </c>
      <c r="AD296">
        <v>0</v>
      </c>
      <c r="AE296">
        <v>66.62322156080657</v>
      </c>
    </row>
    <row r="297" spans="1:31" x14ac:dyDescent="0.3">
      <c r="A297">
        <v>2486546</v>
      </c>
      <c r="B297">
        <v>1</v>
      </c>
      <c r="C297" t="s">
        <v>81</v>
      </c>
      <c r="D297" t="s">
        <v>128</v>
      </c>
      <c r="E297" t="s">
        <v>184</v>
      </c>
      <c r="F297" t="s">
        <v>1050</v>
      </c>
      <c r="G297" t="s">
        <v>181</v>
      </c>
      <c r="H297" t="s">
        <v>150</v>
      </c>
      <c r="I297" t="s">
        <v>136</v>
      </c>
      <c r="J297" t="s">
        <v>137</v>
      </c>
      <c r="K297" t="s">
        <v>144</v>
      </c>
      <c r="L297" t="s">
        <v>1051</v>
      </c>
      <c r="M297" t="s">
        <v>1052</v>
      </c>
      <c r="N297">
        <v>0.84583333299999997</v>
      </c>
      <c r="O297">
        <v>7</v>
      </c>
      <c r="P297">
        <v>1131</v>
      </c>
      <c r="Q297">
        <v>27</v>
      </c>
      <c r="R297">
        <v>19</v>
      </c>
      <c r="S297">
        <v>23</v>
      </c>
      <c r="T297">
        <v>81</v>
      </c>
      <c r="U297">
        <v>1</v>
      </c>
      <c r="V297">
        <v>0</v>
      </c>
      <c r="W297">
        <v>1.2742154662168086</v>
      </c>
      <c r="X297">
        <v>110.34328431320728</v>
      </c>
      <c r="Y297">
        <v>147.15715514494633</v>
      </c>
      <c r="Z297">
        <v>1.9357160867840641</v>
      </c>
      <c r="AA297">
        <v>69.419055546879179</v>
      </c>
      <c r="AB297">
        <v>19.137772554469024</v>
      </c>
      <c r="AC297">
        <v>133.23305124792915</v>
      </c>
      <c r="AD297">
        <v>0</v>
      </c>
      <c r="AE297">
        <v>482.50025036043183</v>
      </c>
    </row>
    <row r="298" spans="1:31" x14ac:dyDescent="0.3">
      <c r="A298">
        <v>2486549</v>
      </c>
      <c r="B298">
        <v>1</v>
      </c>
      <c r="C298" t="s">
        <v>80</v>
      </c>
      <c r="D298" t="s">
        <v>83</v>
      </c>
      <c r="E298" t="s">
        <v>153</v>
      </c>
      <c r="F298" t="s">
        <v>1053</v>
      </c>
      <c r="G298" t="s">
        <v>312</v>
      </c>
      <c r="H298" t="s">
        <v>135</v>
      </c>
      <c r="I298" t="s">
        <v>136</v>
      </c>
      <c r="J298" t="s">
        <v>137</v>
      </c>
      <c r="K298" t="s">
        <v>144</v>
      </c>
      <c r="L298" t="s">
        <v>1054</v>
      </c>
      <c r="M298" t="s">
        <v>1055</v>
      </c>
      <c r="N298">
        <v>2.0975000000000001</v>
      </c>
      <c r="O298">
        <v>0</v>
      </c>
      <c r="P298">
        <v>5</v>
      </c>
      <c r="Q298">
        <v>0</v>
      </c>
      <c r="R298">
        <v>0</v>
      </c>
      <c r="S298">
        <v>0</v>
      </c>
      <c r="T298">
        <v>1</v>
      </c>
      <c r="U298">
        <v>0</v>
      </c>
      <c r="V298">
        <v>0</v>
      </c>
      <c r="W298">
        <v>0</v>
      </c>
      <c r="X298">
        <v>1.9124937567418216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1.9124937567418216</v>
      </c>
    </row>
    <row r="299" spans="1:31" x14ac:dyDescent="0.3">
      <c r="A299">
        <v>2486550</v>
      </c>
      <c r="B299">
        <v>1</v>
      </c>
      <c r="C299" t="s">
        <v>80</v>
      </c>
      <c r="D299" t="s">
        <v>99</v>
      </c>
      <c r="E299" t="s">
        <v>153</v>
      </c>
      <c r="F299" t="s">
        <v>1056</v>
      </c>
      <c r="G299" t="s">
        <v>244</v>
      </c>
      <c r="H299" t="s">
        <v>135</v>
      </c>
      <c r="I299" t="s">
        <v>136</v>
      </c>
      <c r="J299" t="s">
        <v>137</v>
      </c>
      <c r="K299" t="s">
        <v>144</v>
      </c>
      <c r="L299" t="s">
        <v>1057</v>
      </c>
      <c r="M299" t="s">
        <v>1058</v>
      </c>
      <c r="N299">
        <v>3.006388888</v>
      </c>
      <c r="O299">
        <v>0</v>
      </c>
      <c r="P299">
        <v>1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1.547326546925714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1.547326546925714</v>
      </c>
    </row>
    <row r="300" spans="1:31" x14ac:dyDescent="0.3">
      <c r="A300">
        <v>2486551</v>
      </c>
      <c r="B300">
        <v>1</v>
      </c>
      <c r="C300" t="s">
        <v>80</v>
      </c>
      <c r="D300" t="s">
        <v>100</v>
      </c>
      <c r="E300" t="s">
        <v>162</v>
      </c>
      <c r="F300" t="s">
        <v>1059</v>
      </c>
      <c r="G300" t="s">
        <v>210</v>
      </c>
      <c r="H300" t="s">
        <v>135</v>
      </c>
      <c r="I300" t="s">
        <v>136</v>
      </c>
      <c r="J300" t="s">
        <v>137</v>
      </c>
      <c r="K300" t="s">
        <v>144</v>
      </c>
      <c r="L300" t="s">
        <v>1060</v>
      </c>
      <c r="M300" t="s">
        <v>1061</v>
      </c>
      <c r="N300">
        <v>1.314444444</v>
      </c>
      <c r="O300">
        <v>0</v>
      </c>
      <c r="P300">
        <v>61</v>
      </c>
      <c r="Q300">
        <v>0</v>
      </c>
      <c r="R300">
        <v>1</v>
      </c>
      <c r="S300">
        <v>0</v>
      </c>
      <c r="T300">
        <v>2</v>
      </c>
      <c r="U300">
        <v>0</v>
      </c>
      <c r="V300">
        <v>0</v>
      </c>
      <c r="W300">
        <v>0</v>
      </c>
      <c r="X300">
        <v>10.999761320465881</v>
      </c>
      <c r="Y300">
        <v>0</v>
      </c>
      <c r="Z300">
        <v>0</v>
      </c>
      <c r="AA300">
        <v>0</v>
      </c>
      <c r="AB300">
        <v>0.88705481977636425</v>
      </c>
      <c r="AC300">
        <v>0</v>
      </c>
      <c r="AD300">
        <v>0</v>
      </c>
      <c r="AE300">
        <v>11.886816140242246</v>
      </c>
    </row>
    <row r="301" spans="1:31" x14ac:dyDescent="0.3">
      <c r="A301">
        <v>2486552</v>
      </c>
      <c r="B301">
        <v>1</v>
      </c>
      <c r="C301" t="s">
        <v>80</v>
      </c>
      <c r="D301" t="s">
        <v>90</v>
      </c>
      <c r="E301" t="s">
        <v>153</v>
      </c>
      <c r="F301" t="s">
        <v>1062</v>
      </c>
      <c r="G301" t="s">
        <v>155</v>
      </c>
      <c r="H301" t="s">
        <v>135</v>
      </c>
      <c r="I301" t="s">
        <v>136</v>
      </c>
      <c r="J301" t="s">
        <v>137</v>
      </c>
      <c r="K301" t="s">
        <v>144</v>
      </c>
      <c r="L301" t="s">
        <v>1063</v>
      </c>
      <c r="M301" t="s">
        <v>1064</v>
      </c>
      <c r="N301">
        <v>0.86138888800000002</v>
      </c>
      <c r="O301">
        <v>0</v>
      </c>
      <c r="P301">
        <v>1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0.65247626364792255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0.65247626364792255</v>
      </c>
    </row>
    <row r="302" spans="1:31" x14ac:dyDescent="0.3">
      <c r="A302">
        <v>2486553</v>
      </c>
      <c r="B302">
        <v>1</v>
      </c>
      <c r="C302" t="s">
        <v>80</v>
      </c>
      <c r="D302" t="s">
        <v>92</v>
      </c>
      <c r="E302" t="s">
        <v>162</v>
      </c>
      <c r="F302" t="s">
        <v>1065</v>
      </c>
      <c r="G302" t="s">
        <v>210</v>
      </c>
      <c r="H302" t="s">
        <v>135</v>
      </c>
      <c r="I302" t="s">
        <v>136</v>
      </c>
      <c r="J302" t="s">
        <v>137</v>
      </c>
      <c r="K302" t="s">
        <v>144</v>
      </c>
      <c r="L302" t="s">
        <v>1066</v>
      </c>
      <c r="M302" t="s">
        <v>1067</v>
      </c>
      <c r="N302">
        <v>0.72499999999999998</v>
      </c>
      <c r="O302">
        <v>0</v>
      </c>
      <c r="P302">
        <v>13</v>
      </c>
      <c r="Q302">
        <v>0</v>
      </c>
      <c r="R302">
        <v>0</v>
      </c>
      <c r="S302">
        <v>0</v>
      </c>
      <c r="T302">
        <v>28</v>
      </c>
      <c r="U302">
        <v>0</v>
      </c>
      <c r="V302">
        <v>0</v>
      </c>
      <c r="W302">
        <v>0</v>
      </c>
      <c r="X302">
        <v>3.2034257346033574</v>
      </c>
      <c r="Y302">
        <v>0</v>
      </c>
      <c r="Z302">
        <v>0</v>
      </c>
      <c r="AA302">
        <v>0</v>
      </c>
      <c r="AB302">
        <v>30.385220761779152</v>
      </c>
      <c r="AC302">
        <v>0</v>
      </c>
      <c r="AD302">
        <v>0</v>
      </c>
      <c r="AE302">
        <v>33.588646496382509</v>
      </c>
    </row>
    <row r="303" spans="1:31" x14ac:dyDescent="0.3">
      <c r="A303">
        <v>2486555</v>
      </c>
      <c r="B303">
        <v>1</v>
      </c>
      <c r="C303" t="s">
        <v>80</v>
      </c>
      <c r="D303" t="s">
        <v>103</v>
      </c>
      <c r="E303" t="s">
        <v>132</v>
      </c>
      <c r="F303" t="s">
        <v>1068</v>
      </c>
      <c r="G303" t="s">
        <v>181</v>
      </c>
      <c r="H303" t="s">
        <v>135</v>
      </c>
      <c r="I303" t="s">
        <v>136</v>
      </c>
      <c r="J303" t="s">
        <v>137</v>
      </c>
      <c r="K303" t="s">
        <v>144</v>
      </c>
      <c r="L303" t="s">
        <v>1069</v>
      </c>
      <c r="M303" t="s">
        <v>1070</v>
      </c>
      <c r="N303">
        <v>1.197777777</v>
      </c>
      <c r="O303">
        <v>0</v>
      </c>
      <c r="P303">
        <v>213</v>
      </c>
      <c r="Q303">
        <v>0</v>
      </c>
      <c r="R303">
        <v>0</v>
      </c>
      <c r="S303">
        <v>0</v>
      </c>
      <c r="T303">
        <v>57</v>
      </c>
      <c r="U303">
        <v>0</v>
      </c>
      <c r="V303">
        <v>0</v>
      </c>
      <c r="W303">
        <v>0</v>
      </c>
      <c r="X303">
        <v>83.670765285300533</v>
      </c>
      <c r="Y303">
        <v>0</v>
      </c>
      <c r="Z303">
        <v>0</v>
      </c>
      <c r="AA303">
        <v>0</v>
      </c>
      <c r="AB303">
        <v>71.265776998037097</v>
      </c>
      <c r="AC303">
        <v>0</v>
      </c>
      <c r="AD303">
        <v>0</v>
      </c>
      <c r="AE303">
        <v>154.93654228333764</v>
      </c>
    </row>
    <row r="304" spans="1:31" x14ac:dyDescent="0.3">
      <c r="A304">
        <v>2486559</v>
      </c>
      <c r="B304">
        <v>1</v>
      </c>
      <c r="C304" t="s">
        <v>80</v>
      </c>
      <c r="D304" t="s">
        <v>104</v>
      </c>
      <c r="E304" t="s">
        <v>166</v>
      </c>
      <c r="F304" t="s">
        <v>1071</v>
      </c>
      <c r="G304" t="s">
        <v>181</v>
      </c>
      <c r="H304" t="s">
        <v>150</v>
      </c>
      <c r="I304" t="s">
        <v>136</v>
      </c>
      <c r="J304" t="s">
        <v>137</v>
      </c>
      <c r="K304" t="s">
        <v>144</v>
      </c>
      <c r="L304" t="s">
        <v>1072</v>
      </c>
      <c r="M304" t="s">
        <v>1073</v>
      </c>
      <c r="N304">
        <v>0.94527777700000004</v>
      </c>
      <c r="O304">
        <v>10</v>
      </c>
      <c r="P304">
        <v>209</v>
      </c>
      <c r="Q304">
        <v>9</v>
      </c>
      <c r="R304">
        <v>32</v>
      </c>
      <c r="S304">
        <v>17</v>
      </c>
      <c r="T304">
        <v>65</v>
      </c>
      <c r="U304">
        <v>1</v>
      </c>
      <c r="V304">
        <v>0</v>
      </c>
      <c r="W304">
        <v>40.50690948829871</v>
      </c>
      <c r="X304">
        <v>112.28864246063257</v>
      </c>
      <c r="Y304">
        <v>8.2544319842862564</v>
      </c>
      <c r="Z304">
        <v>31.689954930474844</v>
      </c>
      <c r="AA304">
        <v>193.73658447493457</v>
      </c>
      <c r="AB304">
        <v>126.56212897887418</v>
      </c>
      <c r="AC304">
        <v>16.481744090762795</v>
      </c>
      <c r="AD304">
        <v>0</v>
      </c>
      <c r="AE304">
        <v>529.52039640826399</v>
      </c>
    </row>
    <row r="305" spans="1:31" x14ac:dyDescent="0.3">
      <c r="A305">
        <v>2486561</v>
      </c>
      <c r="B305">
        <v>1</v>
      </c>
      <c r="C305" t="s">
        <v>80</v>
      </c>
      <c r="D305" t="s">
        <v>94</v>
      </c>
      <c r="E305" t="s">
        <v>162</v>
      </c>
      <c r="F305" t="s">
        <v>1074</v>
      </c>
      <c r="G305" t="s">
        <v>181</v>
      </c>
      <c r="H305" t="s">
        <v>135</v>
      </c>
      <c r="I305" t="s">
        <v>136</v>
      </c>
      <c r="J305" t="s">
        <v>137</v>
      </c>
      <c r="K305" t="s">
        <v>144</v>
      </c>
      <c r="L305" t="s">
        <v>1075</v>
      </c>
      <c r="M305" t="s">
        <v>1076</v>
      </c>
      <c r="N305">
        <v>1.126666666</v>
      </c>
      <c r="O305">
        <v>0</v>
      </c>
      <c r="P305">
        <v>287</v>
      </c>
      <c r="Q305">
        <v>0</v>
      </c>
      <c r="R305">
        <v>0</v>
      </c>
      <c r="S305">
        <v>0</v>
      </c>
      <c r="T305">
        <v>5</v>
      </c>
      <c r="U305">
        <v>0</v>
      </c>
      <c r="V305">
        <v>0</v>
      </c>
      <c r="W305">
        <v>0</v>
      </c>
      <c r="X305">
        <v>98.634945383252699</v>
      </c>
      <c r="Y305">
        <v>0</v>
      </c>
      <c r="Z305">
        <v>0</v>
      </c>
      <c r="AA305">
        <v>0</v>
      </c>
      <c r="AB305">
        <v>3.4365249590724471</v>
      </c>
      <c r="AC305">
        <v>0</v>
      </c>
      <c r="AD305">
        <v>0</v>
      </c>
      <c r="AE305">
        <v>102.07147034232514</v>
      </c>
    </row>
    <row r="306" spans="1:31" x14ac:dyDescent="0.3">
      <c r="A306">
        <v>2486567</v>
      </c>
      <c r="B306">
        <v>1</v>
      </c>
      <c r="C306" t="s">
        <v>80</v>
      </c>
      <c r="D306" t="s">
        <v>93</v>
      </c>
      <c r="E306" t="s">
        <v>132</v>
      </c>
      <c r="F306" t="s">
        <v>1077</v>
      </c>
      <c r="G306" t="s">
        <v>296</v>
      </c>
      <c r="H306" t="s">
        <v>135</v>
      </c>
      <c r="I306" t="s">
        <v>136</v>
      </c>
      <c r="J306" t="s">
        <v>137</v>
      </c>
      <c r="K306" t="s">
        <v>144</v>
      </c>
      <c r="L306" t="s">
        <v>1078</v>
      </c>
      <c r="M306" t="s">
        <v>1079</v>
      </c>
      <c r="N306">
        <v>1.6205555549999999</v>
      </c>
      <c r="O306">
        <v>0</v>
      </c>
      <c r="P306">
        <v>3</v>
      </c>
      <c r="Q306">
        <v>0</v>
      </c>
      <c r="R306">
        <v>21</v>
      </c>
      <c r="S306">
        <v>0</v>
      </c>
      <c r="T306">
        <v>12</v>
      </c>
      <c r="U306">
        <v>0</v>
      </c>
      <c r="V306">
        <v>0</v>
      </c>
      <c r="W306">
        <v>0</v>
      </c>
      <c r="X306">
        <v>1.4056232557405504</v>
      </c>
      <c r="Y306">
        <v>0</v>
      </c>
      <c r="Z306">
        <v>18.949743514182263</v>
      </c>
      <c r="AA306">
        <v>0</v>
      </c>
      <c r="AB306">
        <v>8.5115174436561674</v>
      </c>
      <c r="AC306">
        <v>0</v>
      </c>
      <c r="AD306">
        <v>0</v>
      </c>
      <c r="AE306">
        <v>28.866884213578981</v>
      </c>
    </row>
    <row r="307" spans="1:31" x14ac:dyDescent="0.3">
      <c r="A307">
        <v>2486568</v>
      </c>
      <c r="B307">
        <v>1</v>
      </c>
      <c r="C307" t="s">
        <v>81</v>
      </c>
      <c r="D307" t="s">
        <v>118</v>
      </c>
      <c r="E307" t="s">
        <v>153</v>
      </c>
      <c r="F307" t="s">
        <v>1080</v>
      </c>
      <c r="G307" t="s">
        <v>155</v>
      </c>
      <c r="H307" t="s">
        <v>135</v>
      </c>
      <c r="I307" t="s">
        <v>136</v>
      </c>
      <c r="J307" t="s">
        <v>137</v>
      </c>
      <c r="K307" t="s">
        <v>144</v>
      </c>
      <c r="L307" t="s">
        <v>1081</v>
      </c>
      <c r="M307" t="s">
        <v>1082</v>
      </c>
      <c r="N307">
        <v>1.017222222</v>
      </c>
      <c r="O307">
        <v>0</v>
      </c>
      <c r="P307">
        <v>1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0.199364413906713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0.199364413906713</v>
      </c>
    </row>
    <row r="308" spans="1:31" x14ac:dyDescent="0.3">
      <c r="A308">
        <v>2486552</v>
      </c>
      <c r="B308">
        <v>2</v>
      </c>
      <c r="C308" t="s">
        <v>80</v>
      </c>
      <c r="D308" t="s">
        <v>90</v>
      </c>
      <c r="E308" t="s">
        <v>132</v>
      </c>
      <c r="F308" t="s">
        <v>1083</v>
      </c>
      <c r="G308" t="s">
        <v>155</v>
      </c>
      <c r="H308" t="s">
        <v>135</v>
      </c>
      <c r="I308" t="s">
        <v>136</v>
      </c>
      <c r="J308" t="s">
        <v>137</v>
      </c>
      <c r="K308" t="s">
        <v>144</v>
      </c>
      <c r="L308" t="s">
        <v>1064</v>
      </c>
      <c r="M308" t="s">
        <v>1084</v>
      </c>
      <c r="N308">
        <v>0.53472222199999997</v>
      </c>
      <c r="O308">
        <v>0</v>
      </c>
      <c r="P308">
        <v>392</v>
      </c>
      <c r="Q308">
        <v>0</v>
      </c>
      <c r="R308">
        <v>0</v>
      </c>
      <c r="S308">
        <v>0</v>
      </c>
      <c r="T308">
        <v>46</v>
      </c>
      <c r="U308">
        <v>0</v>
      </c>
      <c r="V308">
        <v>0</v>
      </c>
      <c r="W308">
        <v>0</v>
      </c>
      <c r="X308">
        <v>80.344176682238597</v>
      </c>
      <c r="Y308">
        <v>0</v>
      </c>
      <c r="Z308">
        <v>0</v>
      </c>
      <c r="AA308">
        <v>0</v>
      </c>
      <c r="AB308">
        <v>10.528050822941363</v>
      </c>
      <c r="AC308">
        <v>0</v>
      </c>
      <c r="AD308">
        <v>0</v>
      </c>
      <c r="AE308">
        <v>90.872227505179964</v>
      </c>
    </row>
    <row r="309" spans="1:31" x14ac:dyDescent="0.3">
      <c r="A309">
        <v>2486572</v>
      </c>
      <c r="B309">
        <v>1</v>
      </c>
      <c r="C309" t="s">
        <v>81</v>
      </c>
      <c r="D309" t="s">
        <v>128</v>
      </c>
      <c r="E309" t="s">
        <v>184</v>
      </c>
      <c r="F309" t="s">
        <v>1085</v>
      </c>
      <c r="G309" t="s">
        <v>181</v>
      </c>
      <c r="H309" t="s">
        <v>150</v>
      </c>
      <c r="I309" t="s">
        <v>136</v>
      </c>
      <c r="J309" t="s">
        <v>137</v>
      </c>
      <c r="K309" t="s">
        <v>144</v>
      </c>
      <c r="L309" t="s">
        <v>1086</v>
      </c>
      <c r="M309" t="s">
        <v>1087</v>
      </c>
      <c r="N309">
        <v>1.2194444440000001</v>
      </c>
      <c r="O309">
        <v>0</v>
      </c>
      <c r="P309">
        <v>0</v>
      </c>
      <c r="Q309">
        <v>0</v>
      </c>
      <c r="R309">
        <v>0</v>
      </c>
      <c r="S309">
        <v>1</v>
      </c>
      <c r="T309">
        <v>0</v>
      </c>
      <c r="U309">
        <v>1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1.5788259960916666</v>
      </c>
      <c r="AB309">
        <v>0</v>
      </c>
      <c r="AC309">
        <v>33.164759129817604</v>
      </c>
      <c r="AD309">
        <v>0</v>
      </c>
      <c r="AE309">
        <v>34.74358512590927</v>
      </c>
    </row>
    <row r="310" spans="1:31" x14ac:dyDescent="0.3">
      <c r="A310">
        <v>2486579</v>
      </c>
      <c r="B310">
        <v>1</v>
      </c>
      <c r="C310" t="s">
        <v>80</v>
      </c>
      <c r="D310" t="s">
        <v>103</v>
      </c>
      <c r="E310" t="s">
        <v>166</v>
      </c>
      <c r="F310" t="s">
        <v>1088</v>
      </c>
      <c r="G310" t="s">
        <v>149</v>
      </c>
      <c r="H310" t="s">
        <v>150</v>
      </c>
      <c r="I310" t="s">
        <v>136</v>
      </c>
      <c r="J310" t="s">
        <v>137</v>
      </c>
      <c r="K310" t="s">
        <v>144</v>
      </c>
      <c r="L310" t="s">
        <v>1089</v>
      </c>
      <c r="M310" t="s">
        <v>1090</v>
      </c>
      <c r="N310">
        <v>1.038888888</v>
      </c>
      <c r="O310">
        <v>1</v>
      </c>
      <c r="P310">
        <v>292</v>
      </c>
      <c r="Q310">
        <v>18</v>
      </c>
      <c r="R310">
        <v>106</v>
      </c>
      <c r="S310">
        <v>10</v>
      </c>
      <c r="T310">
        <v>49</v>
      </c>
      <c r="U310">
        <v>4</v>
      </c>
      <c r="V310">
        <v>0</v>
      </c>
      <c r="W310">
        <v>7.8499934299791763</v>
      </c>
      <c r="X310">
        <v>75.435938976670229</v>
      </c>
      <c r="Y310">
        <v>210.20176898541746</v>
      </c>
      <c r="Z310">
        <v>102.39664362794035</v>
      </c>
      <c r="AA310">
        <v>8.3251958173625553</v>
      </c>
      <c r="AB310">
        <v>31.038557264944767</v>
      </c>
      <c r="AC310">
        <v>487.08992907616243</v>
      </c>
      <c r="AD310">
        <v>0</v>
      </c>
      <c r="AE310">
        <v>922.33802717847698</v>
      </c>
    </row>
    <row r="311" spans="1:31" x14ac:dyDescent="0.3">
      <c r="A311">
        <v>2486582</v>
      </c>
      <c r="B311">
        <v>1</v>
      </c>
      <c r="C311" t="s">
        <v>81</v>
      </c>
      <c r="D311" t="s">
        <v>118</v>
      </c>
      <c r="E311" t="s">
        <v>153</v>
      </c>
      <c r="F311" t="s">
        <v>1091</v>
      </c>
      <c r="G311" t="s">
        <v>159</v>
      </c>
      <c r="H311" t="s">
        <v>135</v>
      </c>
      <c r="I311" t="s">
        <v>136</v>
      </c>
      <c r="J311" t="s">
        <v>3</v>
      </c>
      <c r="K311" t="s">
        <v>144</v>
      </c>
      <c r="L311" t="s">
        <v>1092</v>
      </c>
      <c r="M311" t="s">
        <v>1093</v>
      </c>
      <c r="N311">
        <v>1.9225000000000001</v>
      </c>
      <c r="O311">
        <v>0</v>
      </c>
      <c r="P311">
        <v>11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4.6889782568725256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4.6889782568725256</v>
      </c>
    </row>
    <row r="312" spans="1:31" x14ac:dyDescent="0.3">
      <c r="A312">
        <v>2486583</v>
      </c>
      <c r="B312">
        <v>1</v>
      </c>
      <c r="C312" t="s">
        <v>80</v>
      </c>
      <c r="D312" t="s">
        <v>94</v>
      </c>
      <c r="E312" t="s">
        <v>162</v>
      </c>
      <c r="F312" t="s">
        <v>1094</v>
      </c>
      <c r="G312" t="s">
        <v>181</v>
      </c>
      <c r="H312" t="s">
        <v>135</v>
      </c>
      <c r="I312" t="s">
        <v>136</v>
      </c>
      <c r="J312" t="s">
        <v>137</v>
      </c>
      <c r="K312" t="s">
        <v>144</v>
      </c>
      <c r="L312" t="s">
        <v>1095</v>
      </c>
      <c r="M312" t="s">
        <v>1096</v>
      </c>
      <c r="N312">
        <v>5.3461111109999999</v>
      </c>
      <c r="O312">
        <v>0</v>
      </c>
      <c r="P312">
        <v>100</v>
      </c>
      <c r="Q312">
        <v>0</v>
      </c>
      <c r="R312">
        <v>0</v>
      </c>
      <c r="S312">
        <v>0</v>
      </c>
      <c r="T312">
        <v>4</v>
      </c>
      <c r="U312">
        <v>0</v>
      </c>
      <c r="V312">
        <v>0</v>
      </c>
      <c r="W312">
        <v>0</v>
      </c>
      <c r="X312">
        <v>149.21070919878818</v>
      </c>
      <c r="Y312">
        <v>0</v>
      </c>
      <c r="Z312">
        <v>0</v>
      </c>
      <c r="AA312">
        <v>0</v>
      </c>
      <c r="AB312">
        <v>45.335452814703935</v>
      </c>
      <c r="AC312">
        <v>0</v>
      </c>
      <c r="AD312">
        <v>0</v>
      </c>
      <c r="AE312">
        <v>194.54616201349211</v>
      </c>
    </row>
    <row r="313" spans="1:31" x14ac:dyDescent="0.3">
      <c r="A313">
        <v>2486585</v>
      </c>
      <c r="B313">
        <v>1</v>
      </c>
      <c r="C313" t="s">
        <v>80</v>
      </c>
      <c r="D313" t="s">
        <v>96</v>
      </c>
      <c r="E313" t="s">
        <v>162</v>
      </c>
      <c r="F313" t="s">
        <v>1097</v>
      </c>
      <c r="G313" t="s">
        <v>210</v>
      </c>
      <c r="H313" t="s">
        <v>135</v>
      </c>
      <c r="I313" t="s">
        <v>136</v>
      </c>
      <c r="J313" t="s">
        <v>137</v>
      </c>
      <c r="K313" t="s">
        <v>144</v>
      </c>
      <c r="L313" t="s">
        <v>1098</v>
      </c>
      <c r="M313" t="s">
        <v>1099</v>
      </c>
      <c r="N313">
        <v>7.7747222220000003</v>
      </c>
      <c r="O313">
        <v>0</v>
      </c>
      <c r="P313">
        <v>75</v>
      </c>
      <c r="Q313">
        <v>0</v>
      </c>
      <c r="R313">
        <v>0</v>
      </c>
      <c r="S313">
        <v>0</v>
      </c>
      <c r="T313">
        <v>1</v>
      </c>
      <c r="U313">
        <v>0</v>
      </c>
      <c r="V313">
        <v>0</v>
      </c>
      <c r="W313">
        <v>0</v>
      </c>
      <c r="X313">
        <v>91.89723113087534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91.89723113087534</v>
      </c>
    </row>
    <row r="314" spans="1:31" x14ac:dyDescent="0.3">
      <c r="A314">
        <v>2486587</v>
      </c>
      <c r="B314">
        <v>1</v>
      </c>
      <c r="C314" t="s">
        <v>80</v>
      </c>
      <c r="D314" t="s">
        <v>100</v>
      </c>
      <c r="E314" t="s">
        <v>162</v>
      </c>
      <c r="F314" t="s">
        <v>1100</v>
      </c>
      <c r="G314" t="s">
        <v>1101</v>
      </c>
      <c r="H314" t="s">
        <v>135</v>
      </c>
      <c r="I314" t="s">
        <v>136</v>
      </c>
      <c r="J314" t="s">
        <v>137</v>
      </c>
      <c r="K314" t="s">
        <v>144</v>
      </c>
      <c r="L314" t="s">
        <v>1102</v>
      </c>
      <c r="M314" t="s">
        <v>1103</v>
      </c>
      <c r="N314">
        <v>0.69194444399999999</v>
      </c>
      <c r="O314">
        <v>0</v>
      </c>
      <c r="P314">
        <v>98</v>
      </c>
      <c r="Q314">
        <v>0</v>
      </c>
      <c r="R314">
        <v>0</v>
      </c>
      <c r="S314">
        <v>0</v>
      </c>
      <c r="T314">
        <v>16</v>
      </c>
      <c r="U314">
        <v>0</v>
      </c>
      <c r="V314">
        <v>0</v>
      </c>
      <c r="W314">
        <v>0</v>
      </c>
      <c r="X314">
        <v>15.347916781775913</v>
      </c>
      <c r="Y314">
        <v>0</v>
      </c>
      <c r="Z314">
        <v>0</v>
      </c>
      <c r="AA314">
        <v>0</v>
      </c>
      <c r="AB314">
        <v>3.7941930213332817</v>
      </c>
      <c r="AC314">
        <v>0</v>
      </c>
      <c r="AD314">
        <v>0</v>
      </c>
      <c r="AE314">
        <v>19.142109803109193</v>
      </c>
    </row>
    <row r="315" spans="1:31" x14ac:dyDescent="0.3">
      <c r="A315">
        <v>2486594</v>
      </c>
      <c r="B315">
        <v>1</v>
      </c>
      <c r="C315" t="s">
        <v>80</v>
      </c>
      <c r="D315" t="s">
        <v>95</v>
      </c>
      <c r="E315" t="s">
        <v>162</v>
      </c>
      <c r="F315" t="s">
        <v>1104</v>
      </c>
      <c r="G315" t="s">
        <v>181</v>
      </c>
      <c r="H315" t="s">
        <v>135</v>
      </c>
      <c r="I315" t="s">
        <v>136</v>
      </c>
      <c r="J315" t="s">
        <v>137</v>
      </c>
      <c r="K315" t="s">
        <v>144</v>
      </c>
      <c r="L315" t="s">
        <v>1105</v>
      </c>
      <c r="M315" t="s">
        <v>1106</v>
      </c>
      <c r="N315">
        <v>1.883888888</v>
      </c>
      <c r="O315">
        <v>0</v>
      </c>
      <c r="P315">
        <v>63</v>
      </c>
      <c r="Q315">
        <v>0</v>
      </c>
      <c r="R315">
        <v>1</v>
      </c>
      <c r="S315">
        <v>0</v>
      </c>
      <c r="T315">
        <v>3</v>
      </c>
      <c r="U315">
        <v>0</v>
      </c>
      <c r="V315">
        <v>0</v>
      </c>
      <c r="W315">
        <v>0</v>
      </c>
      <c r="X315">
        <v>45.823061513718436</v>
      </c>
      <c r="Y315">
        <v>0</v>
      </c>
      <c r="Z315">
        <v>7.7681537606764453E-2</v>
      </c>
      <c r="AA315">
        <v>0</v>
      </c>
      <c r="AB315">
        <v>2.3820103447799998</v>
      </c>
      <c r="AC315">
        <v>0</v>
      </c>
      <c r="AD315">
        <v>0</v>
      </c>
      <c r="AE315">
        <v>48.2827533961052</v>
      </c>
    </row>
    <row r="316" spans="1:31" x14ac:dyDescent="0.3">
      <c r="A316">
        <v>2486596</v>
      </c>
      <c r="B316">
        <v>1</v>
      </c>
      <c r="C316" t="s">
        <v>81</v>
      </c>
      <c r="D316" t="s">
        <v>128</v>
      </c>
      <c r="E316" t="s">
        <v>153</v>
      </c>
      <c r="F316" t="s">
        <v>1107</v>
      </c>
      <c r="G316" t="s">
        <v>230</v>
      </c>
      <c r="H316" t="s">
        <v>135</v>
      </c>
      <c r="I316" t="s">
        <v>136</v>
      </c>
      <c r="J316" t="s">
        <v>137</v>
      </c>
      <c r="K316" t="s">
        <v>144</v>
      </c>
      <c r="L316" t="s">
        <v>1108</v>
      </c>
      <c r="M316" t="s">
        <v>1109</v>
      </c>
      <c r="N316">
        <v>1.0436111109999999</v>
      </c>
      <c r="O316">
        <v>0</v>
      </c>
      <c r="P316">
        <v>10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2.183657311624041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2.183657311624041</v>
      </c>
    </row>
    <row r="317" spans="1:31" x14ac:dyDescent="0.3">
      <c r="A317">
        <v>2486600</v>
      </c>
      <c r="B317">
        <v>1</v>
      </c>
      <c r="C317" t="s">
        <v>80</v>
      </c>
      <c r="D317" t="s">
        <v>97</v>
      </c>
      <c r="E317" t="s">
        <v>147</v>
      </c>
      <c r="F317" t="s">
        <v>1110</v>
      </c>
      <c r="G317" t="s">
        <v>193</v>
      </c>
      <c r="H317" t="s">
        <v>150</v>
      </c>
      <c r="I317" t="s">
        <v>136</v>
      </c>
      <c r="J317" t="s">
        <v>137</v>
      </c>
      <c r="K317" t="s">
        <v>144</v>
      </c>
      <c r="L317" t="s">
        <v>1111</v>
      </c>
      <c r="M317" t="s">
        <v>1112</v>
      </c>
      <c r="N317">
        <v>1.4594444440000001</v>
      </c>
      <c r="O317">
        <v>0</v>
      </c>
      <c r="P317">
        <v>22</v>
      </c>
      <c r="Q317">
        <v>0</v>
      </c>
      <c r="R317">
        <v>7</v>
      </c>
      <c r="S317">
        <v>0</v>
      </c>
      <c r="T317">
        <v>7</v>
      </c>
      <c r="U317">
        <v>0</v>
      </c>
      <c r="V317">
        <v>0</v>
      </c>
      <c r="W317">
        <v>0</v>
      </c>
      <c r="X317">
        <v>26.732890512963273</v>
      </c>
      <c r="Y317">
        <v>0</v>
      </c>
      <c r="Z317">
        <v>1.4669475772738385</v>
      </c>
      <c r="AA317">
        <v>0</v>
      </c>
      <c r="AB317">
        <v>33.217978468300217</v>
      </c>
      <c r="AC317">
        <v>0</v>
      </c>
      <c r="AD317">
        <v>0</v>
      </c>
      <c r="AE317">
        <v>61.417816558537325</v>
      </c>
    </row>
    <row r="318" spans="1:31" x14ac:dyDescent="0.3">
      <c r="A318">
        <v>2486603</v>
      </c>
      <c r="B318">
        <v>1</v>
      </c>
      <c r="C318" t="s">
        <v>80</v>
      </c>
      <c r="D318" t="s">
        <v>107</v>
      </c>
      <c r="E318" t="s">
        <v>162</v>
      </c>
      <c r="F318" t="s">
        <v>1113</v>
      </c>
      <c r="G318" t="s">
        <v>181</v>
      </c>
      <c r="H318" t="s">
        <v>135</v>
      </c>
      <c r="I318" t="s">
        <v>136</v>
      </c>
      <c r="J318" t="s">
        <v>137</v>
      </c>
      <c r="K318" t="s">
        <v>144</v>
      </c>
      <c r="L318" t="s">
        <v>1114</v>
      </c>
      <c r="M318" t="s">
        <v>1115</v>
      </c>
      <c r="N318">
        <v>1.1105555549999999</v>
      </c>
      <c r="O318">
        <v>0</v>
      </c>
      <c r="P318">
        <v>138</v>
      </c>
      <c r="Q318">
        <v>0</v>
      </c>
      <c r="R318">
        <v>0</v>
      </c>
      <c r="S318">
        <v>0</v>
      </c>
      <c r="T318">
        <v>3</v>
      </c>
      <c r="U318">
        <v>0</v>
      </c>
      <c r="V318">
        <v>0</v>
      </c>
      <c r="W318">
        <v>0</v>
      </c>
      <c r="X318">
        <v>25.198400065270896</v>
      </c>
      <c r="Y318">
        <v>0</v>
      </c>
      <c r="Z318">
        <v>0</v>
      </c>
      <c r="AA318">
        <v>0</v>
      </c>
      <c r="AB318">
        <v>1.4484601500695546</v>
      </c>
      <c r="AC318">
        <v>0</v>
      </c>
      <c r="AD318">
        <v>0</v>
      </c>
      <c r="AE318">
        <v>26.64686021534045</v>
      </c>
    </row>
    <row r="319" spans="1:31" x14ac:dyDescent="0.3">
      <c r="A319">
        <v>2486604</v>
      </c>
      <c r="B319">
        <v>1</v>
      </c>
      <c r="C319" t="s">
        <v>81</v>
      </c>
      <c r="D319" t="s">
        <v>112</v>
      </c>
      <c r="E319" t="s">
        <v>162</v>
      </c>
      <c r="F319" t="s">
        <v>1116</v>
      </c>
      <c r="G319" t="s">
        <v>210</v>
      </c>
      <c r="H319" t="s">
        <v>135</v>
      </c>
      <c r="I319" t="s">
        <v>136</v>
      </c>
      <c r="J319" t="s">
        <v>137</v>
      </c>
      <c r="K319" t="s">
        <v>144</v>
      </c>
      <c r="L319" t="s">
        <v>1117</v>
      </c>
      <c r="M319" t="s">
        <v>1118</v>
      </c>
      <c r="N319">
        <v>2.2969444440000002</v>
      </c>
      <c r="O319">
        <v>0</v>
      </c>
      <c r="P319">
        <v>14</v>
      </c>
      <c r="Q319">
        <v>0</v>
      </c>
      <c r="R319">
        <v>15</v>
      </c>
      <c r="S319">
        <v>0</v>
      </c>
      <c r="T319">
        <v>1</v>
      </c>
      <c r="U319">
        <v>0</v>
      </c>
      <c r="V319">
        <v>0</v>
      </c>
      <c r="W319">
        <v>0</v>
      </c>
      <c r="X319">
        <v>1.3979144019336811</v>
      </c>
      <c r="Y319">
        <v>0</v>
      </c>
      <c r="Z319">
        <v>1.5854358527211907</v>
      </c>
      <c r="AA319">
        <v>0</v>
      </c>
      <c r="AB319">
        <v>2.5356634710572222E-2</v>
      </c>
      <c r="AC319">
        <v>0</v>
      </c>
      <c r="AD319">
        <v>0</v>
      </c>
      <c r="AE319">
        <v>3.0087068893654441</v>
      </c>
    </row>
    <row r="320" spans="1:31" x14ac:dyDescent="0.3">
      <c r="A320">
        <v>2486587</v>
      </c>
      <c r="B320">
        <v>2</v>
      </c>
      <c r="C320" t="s">
        <v>80</v>
      </c>
      <c r="D320" t="s">
        <v>100</v>
      </c>
      <c r="E320" t="s">
        <v>132</v>
      </c>
      <c r="F320" t="s">
        <v>1119</v>
      </c>
      <c r="G320" t="s">
        <v>1101</v>
      </c>
      <c r="H320" t="s">
        <v>135</v>
      </c>
      <c r="I320" t="s">
        <v>136</v>
      </c>
      <c r="J320" t="s">
        <v>137</v>
      </c>
      <c r="K320" t="s">
        <v>144</v>
      </c>
      <c r="L320" t="s">
        <v>1103</v>
      </c>
      <c r="M320" t="s">
        <v>1120</v>
      </c>
      <c r="N320">
        <v>1.253055555</v>
      </c>
      <c r="O320">
        <v>0</v>
      </c>
      <c r="P320">
        <v>264</v>
      </c>
      <c r="Q320">
        <v>0</v>
      </c>
      <c r="R320">
        <v>1</v>
      </c>
      <c r="S320">
        <v>0</v>
      </c>
      <c r="T320">
        <v>19</v>
      </c>
      <c r="U320">
        <v>0</v>
      </c>
      <c r="V320">
        <v>0</v>
      </c>
      <c r="W320">
        <v>0</v>
      </c>
      <c r="X320">
        <v>67.912390347969605</v>
      </c>
      <c r="Y320">
        <v>0</v>
      </c>
      <c r="Z320">
        <v>0</v>
      </c>
      <c r="AA320">
        <v>0</v>
      </c>
      <c r="AB320">
        <v>7.0768660101329868</v>
      </c>
      <c r="AC320">
        <v>0</v>
      </c>
      <c r="AD320">
        <v>0</v>
      </c>
      <c r="AE320">
        <v>74.989256358102594</v>
      </c>
    </row>
    <row r="321" spans="1:31" x14ac:dyDescent="0.3">
      <c r="A321">
        <v>2486609</v>
      </c>
      <c r="B321">
        <v>1</v>
      </c>
      <c r="C321" t="s">
        <v>80</v>
      </c>
      <c r="D321" t="s">
        <v>99</v>
      </c>
      <c r="E321" t="s">
        <v>153</v>
      </c>
      <c r="F321" t="s">
        <v>1121</v>
      </c>
      <c r="G321" t="s">
        <v>244</v>
      </c>
      <c r="H321" t="s">
        <v>135</v>
      </c>
      <c r="I321" t="s">
        <v>136</v>
      </c>
      <c r="J321" t="s">
        <v>137</v>
      </c>
      <c r="K321" t="s">
        <v>144</v>
      </c>
      <c r="L321" t="s">
        <v>1122</v>
      </c>
      <c r="M321" t="s">
        <v>1123</v>
      </c>
      <c r="N321">
        <v>1.3616666660000001</v>
      </c>
      <c r="O321">
        <v>0</v>
      </c>
      <c r="P321">
        <v>1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0.46027014258253535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0.46027014258253535</v>
      </c>
    </row>
    <row r="322" spans="1:31" x14ac:dyDescent="0.3">
      <c r="A322">
        <v>2486616</v>
      </c>
      <c r="B322">
        <v>1</v>
      </c>
      <c r="C322" t="s">
        <v>80</v>
      </c>
      <c r="D322" t="s">
        <v>101</v>
      </c>
      <c r="E322" t="s">
        <v>162</v>
      </c>
      <c r="F322" t="s">
        <v>1124</v>
      </c>
      <c r="G322" t="s">
        <v>181</v>
      </c>
      <c r="H322" t="s">
        <v>135</v>
      </c>
      <c r="I322" t="s">
        <v>136</v>
      </c>
      <c r="J322" t="s">
        <v>137</v>
      </c>
      <c r="K322" t="s">
        <v>144</v>
      </c>
      <c r="L322" t="s">
        <v>1125</v>
      </c>
      <c r="M322" t="s">
        <v>1126</v>
      </c>
      <c r="N322">
        <v>0.650277777</v>
      </c>
      <c r="O322">
        <v>0</v>
      </c>
      <c r="P322">
        <v>95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9.9774750404416253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9.9774750404416253</v>
      </c>
    </row>
    <row r="323" spans="1:31" x14ac:dyDescent="0.3">
      <c r="A323">
        <v>2486619</v>
      </c>
      <c r="B323">
        <v>1</v>
      </c>
      <c r="C323" t="s">
        <v>81</v>
      </c>
      <c r="D323" t="s">
        <v>113</v>
      </c>
      <c r="E323" t="s">
        <v>153</v>
      </c>
      <c r="F323" t="s">
        <v>1127</v>
      </c>
      <c r="G323" t="s">
        <v>155</v>
      </c>
      <c r="H323" t="s">
        <v>135</v>
      </c>
      <c r="I323" t="s">
        <v>136</v>
      </c>
      <c r="J323" t="s">
        <v>137</v>
      </c>
      <c r="K323" t="s">
        <v>144</v>
      </c>
      <c r="L323" t="s">
        <v>1128</v>
      </c>
      <c r="M323" t="s">
        <v>1129</v>
      </c>
      <c r="N323">
        <v>1.5361111110000001</v>
      </c>
      <c r="O323">
        <v>0</v>
      </c>
      <c r="P323">
        <v>1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0.15993407626515643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0.15993407626515643</v>
      </c>
    </row>
    <row r="324" spans="1:31" x14ac:dyDescent="0.3">
      <c r="A324">
        <v>2486620</v>
      </c>
      <c r="B324">
        <v>1</v>
      </c>
      <c r="C324" t="s">
        <v>80</v>
      </c>
      <c r="D324" t="s">
        <v>101</v>
      </c>
      <c r="E324" t="s">
        <v>166</v>
      </c>
      <c r="F324" t="s">
        <v>1130</v>
      </c>
      <c r="G324" t="s">
        <v>193</v>
      </c>
      <c r="H324" t="s">
        <v>150</v>
      </c>
      <c r="I324" t="s">
        <v>136</v>
      </c>
      <c r="J324" t="s">
        <v>137</v>
      </c>
      <c r="K324" t="s">
        <v>144</v>
      </c>
      <c r="L324" t="s">
        <v>1131</v>
      </c>
      <c r="M324" t="s">
        <v>1132</v>
      </c>
      <c r="N324">
        <v>1.8261111109999999</v>
      </c>
      <c r="O324">
        <v>5</v>
      </c>
      <c r="P324">
        <v>0</v>
      </c>
      <c r="Q324">
        <v>2</v>
      </c>
      <c r="R324">
        <v>0</v>
      </c>
      <c r="S324">
        <v>14</v>
      </c>
      <c r="T324">
        <v>0</v>
      </c>
      <c r="U324">
        <v>0</v>
      </c>
      <c r="V324">
        <v>0</v>
      </c>
      <c r="W324">
        <v>30.790179046291296</v>
      </c>
      <c r="X324">
        <v>0</v>
      </c>
      <c r="Y324">
        <v>6.004314706808537</v>
      </c>
      <c r="Z324">
        <v>0</v>
      </c>
      <c r="AA324">
        <v>562.29465384182549</v>
      </c>
      <c r="AB324">
        <v>0</v>
      </c>
      <c r="AC324">
        <v>0</v>
      </c>
      <c r="AD324">
        <v>0</v>
      </c>
      <c r="AE324">
        <v>599.08914759492529</v>
      </c>
    </row>
    <row r="325" spans="1:31" x14ac:dyDescent="0.3">
      <c r="A325">
        <v>2486629</v>
      </c>
      <c r="B325">
        <v>1</v>
      </c>
      <c r="C325" t="s">
        <v>80</v>
      </c>
      <c r="D325" t="s">
        <v>100</v>
      </c>
      <c r="E325" t="s">
        <v>162</v>
      </c>
      <c r="F325" t="s">
        <v>1133</v>
      </c>
      <c r="G325" t="s">
        <v>210</v>
      </c>
      <c r="H325" t="s">
        <v>135</v>
      </c>
      <c r="I325" t="s">
        <v>136</v>
      </c>
      <c r="J325" t="s">
        <v>137</v>
      </c>
      <c r="K325" t="s">
        <v>144</v>
      </c>
      <c r="L325" t="s">
        <v>1134</v>
      </c>
      <c r="M325" t="s">
        <v>1135</v>
      </c>
      <c r="N325">
        <v>2.5869444439999998</v>
      </c>
      <c r="O325">
        <v>0</v>
      </c>
      <c r="P325">
        <v>150</v>
      </c>
      <c r="Q325">
        <v>0</v>
      </c>
      <c r="R325">
        <v>3</v>
      </c>
      <c r="S325">
        <v>0</v>
      </c>
      <c r="T325">
        <v>30</v>
      </c>
      <c r="U325">
        <v>0</v>
      </c>
      <c r="V325">
        <v>0</v>
      </c>
      <c r="W325">
        <v>0</v>
      </c>
      <c r="X325">
        <v>80.408866809786332</v>
      </c>
      <c r="Y325">
        <v>0</v>
      </c>
      <c r="Z325">
        <v>4.8115135452857227E-3</v>
      </c>
      <c r="AA325">
        <v>0</v>
      </c>
      <c r="AB325">
        <v>35.066102808544933</v>
      </c>
      <c r="AC325">
        <v>0</v>
      </c>
      <c r="AD325">
        <v>0</v>
      </c>
      <c r="AE325">
        <v>115.47978113187656</v>
      </c>
    </row>
    <row r="326" spans="1:31" x14ac:dyDescent="0.3">
      <c r="A326">
        <v>2486631</v>
      </c>
      <c r="B326">
        <v>1</v>
      </c>
      <c r="C326" t="s">
        <v>81</v>
      </c>
      <c r="D326" t="s">
        <v>122</v>
      </c>
      <c r="E326" t="s">
        <v>162</v>
      </c>
      <c r="F326" t="s">
        <v>1136</v>
      </c>
      <c r="G326" t="s">
        <v>210</v>
      </c>
      <c r="H326" t="s">
        <v>135</v>
      </c>
      <c r="I326" t="s">
        <v>136</v>
      </c>
      <c r="J326" t="s">
        <v>137</v>
      </c>
      <c r="K326" t="s">
        <v>144</v>
      </c>
      <c r="L326" t="s">
        <v>1137</v>
      </c>
      <c r="M326" t="s">
        <v>1138</v>
      </c>
      <c r="N326">
        <v>2.2916666659999998</v>
      </c>
      <c r="O326">
        <v>0</v>
      </c>
      <c r="P326">
        <v>149</v>
      </c>
      <c r="Q326">
        <v>0</v>
      </c>
      <c r="R326">
        <v>0</v>
      </c>
      <c r="S326">
        <v>0</v>
      </c>
      <c r="T326">
        <v>13</v>
      </c>
      <c r="U326">
        <v>0</v>
      </c>
      <c r="V326">
        <v>0</v>
      </c>
      <c r="W326">
        <v>0</v>
      </c>
      <c r="X326">
        <v>68.905732884756645</v>
      </c>
      <c r="Y326">
        <v>0</v>
      </c>
      <c r="Z326">
        <v>0</v>
      </c>
      <c r="AA326">
        <v>0</v>
      </c>
      <c r="AB326">
        <v>2.6003473902092167</v>
      </c>
      <c r="AC326">
        <v>0</v>
      </c>
      <c r="AD326">
        <v>0</v>
      </c>
      <c r="AE326">
        <v>71.506080274965868</v>
      </c>
    </row>
    <row r="327" spans="1:31" x14ac:dyDescent="0.3">
      <c r="A327">
        <v>2486632</v>
      </c>
      <c r="B327">
        <v>1</v>
      </c>
      <c r="C327" t="s">
        <v>81</v>
      </c>
      <c r="D327" t="s">
        <v>118</v>
      </c>
      <c r="E327" t="s">
        <v>153</v>
      </c>
      <c r="F327" t="s">
        <v>1139</v>
      </c>
      <c r="G327" t="s">
        <v>155</v>
      </c>
      <c r="H327" t="s">
        <v>135</v>
      </c>
      <c r="I327" t="s">
        <v>136</v>
      </c>
      <c r="J327" t="s">
        <v>137</v>
      </c>
      <c r="K327" t="s">
        <v>144</v>
      </c>
      <c r="L327" t="s">
        <v>1140</v>
      </c>
      <c r="M327" t="s">
        <v>1141</v>
      </c>
      <c r="N327">
        <v>1.081388888</v>
      </c>
      <c r="O327">
        <v>0</v>
      </c>
      <c r="P327">
        <v>1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9.2365802525883153E-2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9.2365802525883153E-2</v>
      </c>
    </row>
    <row r="328" spans="1:31" x14ac:dyDescent="0.3">
      <c r="A328">
        <v>2486633</v>
      </c>
      <c r="B328">
        <v>1</v>
      </c>
      <c r="C328" t="s">
        <v>80</v>
      </c>
      <c r="D328" t="s">
        <v>96</v>
      </c>
      <c r="E328" t="s">
        <v>162</v>
      </c>
      <c r="F328" t="s">
        <v>1142</v>
      </c>
      <c r="G328" t="s">
        <v>466</v>
      </c>
      <c r="H328" t="s">
        <v>135</v>
      </c>
      <c r="I328" t="s">
        <v>136</v>
      </c>
      <c r="J328" t="s">
        <v>137</v>
      </c>
      <c r="K328" t="s">
        <v>144</v>
      </c>
      <c r="L328" t="s">
        <v>1143</v>
      </c>
      <c r="M328" t="s">
        <v>1144</v>
      </c>
      <c r="N328">
        <v>7.528611111</v>
      </c>
      <c r="O328">
        <v>0</v>
      </c>
      <c r="P328">
        <v>98</v>
      </c>
      <c r="Q328">
        <v>0</v>
      </c>
      <c r="R328">
        <v>0</v>
      </c>
      <c r="S328">
        <v>0</v>
      </c>
      <c r="T328">
        <v>8</v>
      </c>
      <c r="U328">
        <v>0</v>
      </c>
      <c r="V328">
        <v>0</v>
      </c>
      <c r="W328">
        <v>0</v>
      </c>
      <c r="X328">
        <v>273.40243366786916</v>
      </c>
      <c r="Y328">
        <v>0</v>
      </c>
      <c r="Z328">
        <v>0</v>
      </c>
      <c r="AA328">
        <v>0</v>
      </c>
      <c r="AB328">
        <v>60.236867128689745</v>
      </c>
      <c r="AC328">
        <v>0</v>
      </c>
      <c r="AD328">
        <v>0</v>
      </c>
      <c r="AE328">
        <v>333.63930079655893</v>
      </c>
    </row>
    <row r="329" spans="1:31" x14ac:dyDescent="0.3">
      <c r="A329">
        <v>2486642</v>
      </c>
      <c r="B329">
        <v>1</v>
      </c>
      <c r="C329" t="s">
        <v>80</v>
      </c>
      <c r="D329" t="s">
        <v>96</v>
      </c>
      <c r="E329" t="s">
        <v>162</v>
      </c>
      <c r="F329" t="s">
        <v>1145</v>
      </c>
      <c r="G329" t="s">
        <v>181</v>
      </c>
      <c r="H329" t="s">
        <v>135</v>
      </c>
      <c r="I329" t="s">
        <v>136</v>
      </c>
      <c r="J329" t="s">
        <v>137</v>
      </c>
      <c r="K329" t="s">
        <v>144</v>
      </c>
      <c r="L329" t="s">
        <v>1146</v>
      </c>
      <c r="M329" t="s">
        <v>1147</v>
      </c>
      <c r="N329">
        <v>5.4141666659999999</v>
      </c>
      <c r="O329">
        <v>0</v>
      </c>
      <c r="P329">
        <v>59</v>
      </c>
      <c r="Q329">
        <v>0</v>
      </c>
      <c r="R329">
        <v>0</v>
      </c>
      <c r="S329">
        <v>0</v>
      </c>
      <c r="T329">
        <v>9</v>
      </c>
      <c r="U329">
        <v>0</v>
      </c>
      <c r="V329">
        <v>0</v>
      </c>
      <c r="W329">
        <v>0</v>
      </c>
      <c r="X329">
        <v>166.18062665192517</v>
      </c>
      <c r="Y329">
        <v>0</v>
      </c>
      <c r="Z329">
        <v>0</v>
      </c>
      <c r="AA329">
        <v>0</v>
      </c>
      <c r="AB329">
        <v>30.41632586807421</v>
      </c>
      <c r="AC329">
        <v>0</v>
      </c>
      <c r="AD329">
        <v>0</v>
      </c>
      <c r="AE329">
        <v>196.59695251999938</v>
      </c>
    </row>
    <row r="330" spans="1:31" x14ac:dyDescent="0.3">
      <c r="A330">
        <v>2486648</v>
      </c>
      <c r="B330">
        <v>1</v>
      </c>
      <c r="C330" t="s">
        <v>81</v>
      </c>
      <c r="D330" t="s">
        <v>112</v>
      </c>
      <c r="E330" t="s">
        <v>132</v>
      </c>
      <c r="F330" t="s">
        <v>1148</v>
      </c>
      <c r="G330" t="s">
        <v>159</v>
      </c>
      <c r="H330" t="s">
        <v>135</v>
      </c>
      <c r="I330" t="s">
        <v>136</v>
      </c>
      <c r="J330" t="s">
        <v>3</v>
      </c>
      <c r="K330" t="s">
        <v>144</v>
      </c>
      <c r="L330" t="s">
        <v>1149</v>
      </c>
      <c r="M330" t="s">
        <v>1150</v>
      </c>
      <c r="N330">
        <v>3.9761111109999998</v>
      </c>
      <c r="O330">
        <v>0</v>
      </c>
      <c r="P330">
        <v>137</v>
      </c>
      <c r="Q330">
        <v>0</v>
      </c>
      <c r="R330">
        <v>4</v>
      </c>
      <c r="S330">
        <v>0</v>
      </c>
      <c r="T330">
        <v>10</v>
      </c>
      <c r="U330">
        <v>0</v>
      </c>
      <c r="V330">
        <v>0</v>
      </c>
      <c r="W330">
        <v>0</v>
      </c>
      <c r="X330">
        <v>83.100222951806728</v>
      </c>
      <c r="Y330">
        <v>0</v>
      </c>
      <c r="Z330">
        <v>0.13162626775713959</v>
      </c>
      <c r="AA330">
        <v>0</v>
      </c>
      <c r="AB330">
        <v>10.173111249177971</v>
      </c>
      <c r="AC330">
        <v>0</v>
      </c>
      <c r="AD330">
        <v>0</v>
      </c>
      <c r="AE330">
        <v>93.404960468741848</v>
      </c>
    </row>
    <row r="331" spans="1:31" x14ac:dyDescent="0.3">
      <c r="A331">
        <v>2520258</v>
      </c>
      <c r="B331">
        <v>1</v>
      </c>
      <c r="C331" t="s">
        <v>80</v>
      </c>
      <c r="D331" t="s">
        <v>97</v>
      </c>
      <c r="E331" t="s">
        <v>147</v>
      </c>
      <c r="F331" t="s">
        <v>1151</v>
      </c>
      <c r="G331" t="s">
        <v>1152</v>
      </c>
      <c r="H331" t="s">
        <v>150</v>
      </c>
      <c r="I331" t="s">
        <v>136</v>
      </c>
      <c r="J331" t="s">
        <v>137</v>
      </c>
      <c r="K331" t="s">
        <v>144</v>
      </c>
      <c r="L331" t="s">
        <v>1153</v>
      </c>
      <c r="M331" t="s">
        <v>1154</v>
      </c>
      <c r="N331">
        <v>6.75</v>
      </c>
      <c r="O331">
        <v>0</v>
      </c>
      <c r="P331">
        <v>48</v>
      </c>
      <c r="Q331">
        <v>0</v>
      </c>
      <c r="R331">
        <v>22</v>
      </c>
      <c r="S331">
        <v>0</v>
      </c>
      <c r="T331">
        <v>5</v>
      </c>
      <c r="U331">
        <v>0</v>
      </c>
      <c r="V331">
        <v>0</v>
      </c>
      <c r="W331">
        <v>0</v>
      </c>
      <c r="X331">
        <v>319.65229238039564</v>
      </c>
      <c r="Y331">
        <v>0</v>
      </c>
      <c r="Z331">
        <v>68.012412775861335</v>
      </c>
      <c r="AA331">
        <v>0</v>
      </c>
      <c r="AB331">
        <v>65.925924393051361</v>
      </c>
      <c r="AC331">
        <v>0</v>
      </c>
      <c r="AD331">
        <v>0</v>
      </c>
      <c r="AE331">
        <v>453.59062954930835</v>
      </c>
    </row>
    <row r="332" spans="1:31" x14ac:dyDescent="0.3">
      <c r="A332">
        <v>2520630</v>
      </c>
      <c r="B332">
        <v>1</v>
      </c>
      <c r="C332" t="s">
        <v>80</v>
      </c>
      <c r="D332" t="s">
        <v>84</v>
      </c>
      <c r="E332" t="s">
        <v>184</v>
      </c>
      <c r="F332" t="s">
        <v>1155</v>
      </c>
      <c r="G332" t="s">
        <v>181</v>
      </c>
      <c r="H332" t="s">
        <v>150</v>
      </c>
      <c r="I332" t="s">
        <v>136</v>
      </c>
      <c r="J332" t="s">
        <v>137</v>
      </c>
      <c r="K332" t="s">
        <v>144</v>
      </c>
      <c r="L332" t="s">
        <v>1156</v>
      </c>
      <c r="M332" t="s">
        <v>1157</v>
      </c>
      <c r="N332">
        <v>0.68333333299999999</v>
      </c>
      <c r="O332">
        <v>5</v>
      </c>
      <c r="P332">
        <v>1932</v>
      </c>
      <c r="Q332">
        <v>3</v>
      </c>
      <c r="R332">
        <v>170</v>
      </c>
      <c r="S332">
        <v>10</v>
      </c>
      <c r="T332">
        <v>236</v>
      </c>
      <c r="U332">
        <v>0</v>
      </c>
      <c r="V332">
        <v>0</v>
      </c>
      <c r="W332">
        <v>0.63213529508580013</v>
      </c>
      <c r="X332">
        <v>296.27700054848572</v>
      </c>
      <c r="Y332">
        <v>2.1509238087566502</v>
      </c>
      <c r="Z332">
        <v>27.622890230050114</v>
      </c>
      <c r="AA332">
        <v>8.7726990611809121</v>
      </c>
      <c r="AB332">
        <v>166.46800096373505</v>
      </c>
      <c r="AC332">
        <v>0</v>
      </c>
      <c r="AD332">
        <v>0</v>
      </c>
      <c r="AE332">
        <v>501.92364990729425</v>
      </c>
    </row>
    <row r="333" spans="1:31" x14ac:dyDescent="0.3">
      <c r="A333">
        <v>2487125</v>
      </c>
      <c r="B333">
        <v>1</v>
      </c>
      <c r="C333" t="s">
        <v>81</v>
      </c>
      <c r="D333" t="s">
        <v>120</v>
      </c>
      <c r="E333" t="s">
        <v>184</v>
      </c>
      <c r="F333" t="s">
        <v>1158</v>
      </c>
      <c r="G333" t="s">
        <v>149</v>
      </c>
      <c r="H333" t="s">
        <v>150</v>
      </c>
      <c r="I333" t="s">
        <v>136</v>
      </c>
      <c r="J333" t="s">
        <v>137</v>
      </c>
      <c r="K333" t="s">
        <v>144</v>
      </c>
      <c r="L333" t="s">
        <v>1159</v>
      </c>
      <c r="M333" t="s">
        <v>1160</v>
      </c>
      <c r="N333">
        <v>0.75527777699999998</v>
      </c>
      <c r="O333">
        <v>0</v>
      </c>
      <c r="P333">
        <v>325</v>
      </c>
      <c r="Q333">
        <v>15</v>
      </c>
      <c r="R333">
        <v>8</v>
      </c>
      <c r="S333">
        <v>0</v>
      </c>
      <c r="T333">
        <v>44</v>
      </c>
      <c r="U333">
        <v>0</v>
      </c>
      <c r="V333">
        <v>0</v>
      </c>
      <c r="W333">
        <v>0</v>
      </c>
      <c r="X333">
        <v>50.925843473503754</v>
      </c>
      <c r="Y333">
        <v>6.5167383470018825</v>
      </c>
      <c r="Z333">
        <v>0.99585989266846575</v>
      </c>
      <c r="AA333">
        <v>0</v>
      </c>
      <c r="AB333">
        <v>8.4114950876074026</v>
      </c>
      <c r="AC333">
        <v>0</v>
      </c>
      <c r="AD333">
        <v>0</v>
      </c>
      <c r="AE333">
        <v>66.849936800781506</v>
      </c>
    </row>
    <row r="334" spans="1:31" x14ac:dyDescent="0.3">
      <c r="A334">
        <v>2486787</v>
      </c>
      <c r="B334">
        <v>1</v>
      </c>
      <c r="C334" t="s">
        <v>80</v>
      </c>
      <c r="D334" t="s">
        <v>92</v>
      </c>
      <c r="E334" t="s">
        <v>153</v>
      </c>
      <c r="F334" t="s">
        <v>1161</v>
      </c>
      <c r="G334" t="s">
        <v>230</v>
      </c>
      <c r="H334" t="s">
        <v>135</v>
      </c>
      <c r="I334" t="s">
        <v>136</v>
      </c>
      <c r="J334" t="s">
        <v>137</v>
      </c>
      <c r="K334" t="s">
        <v>144</v>
      </c>
      <c r="L334" t="s">
        <v>1162</v>
      </c>
      <c r="M334" t="s">
        <v>1163</v>
      </c>
      <c r="N334">
        <v>4.3394444439999997</v>
      </c>
      <c r="O334">
        <v>0</v>
      </c>
      <c r="P334">
        <v>5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7.2716869120375591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7.2716869120375591</v>
      </c>
    </row>
    <row r="335" spans="1:31" x14ac:dyDescent="0.3">
      <c r="A335">
        <v>2487079</v>
      </c>
      <c r="B335">
        <v>1</v>
      </c>
      <c r="C335" t="s">
        <v>80</v>
      </c>
      <c r="D335" t="s">
        <v>105</v>
      </c>
      <c r="E335" t="s">
        <v>153</v>
      </c>
      <c r="F335" t="s">
        <v>1164</v>
      </c>
      <c r="G335" t="s">
        <v>312</v>
      </c>
      <c r="H335" t="s">
        <v>135</v>
      </c>
      <c r="I335" t="s">
        <v>136</v>
      </c>
      <c r="J335" t="s">
        <v>137</v>
      </c>
      <c r="K335" t="s">
        <v>144</v>
      </c>
      <c r="L335" t="s">
        <v>1165</v>
      </c>
      <c r="M335" t="s">
        <v>1166</v>
      </c>
      <c r="N335">
        <v>5.0719444439999997</v>
      </c>
      <c r="O335">
        <v>0</v>
      </c>
      <c r="P335">
        <v>4</v>
      </c>
      <c r="Q335">
        <v>0</v>
      </c>
      <c r="R335">
        <v>0</v>
      </c>
      <c r="S335">
        <v>0</v>
      </c>
      <c r="T335">
        <v>1</v>
      </c>
      <c r="U335">
        <v>0</v>
      </c>
      <c r="V335">
        <v>0</v>
      </c>
      <c r="W335">
        <v>0</v>
      </c>
      <c r="X335">
        <v>5.0889813338835506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5.0889813338835506</v>
      </c>
    </row>
    <row r="336" spans="1:31" x14ac:dyDescent="0.3">
      <c r="A336">
        <v>2486747</v>
      </c>
      <c r="B336">
        <v>1</v>
      </c>
      <c r="C336" t="s">
        <v>80</v>
      </c>
      <c r="D336" t="s">
        <v>82</v>
      </c>
      <c r="E336" t="s">
        <v>153</v>
      </c>
      <c r="F336" t="s">
        <v>1167</v>
      </c>
      <c r="G336" t="s">
        <v>159</v>
      </c>
      <c r="H336" t="s">
        <v>135</v>
      </c>
      <c r="I336" t="s">
        <v>136</v>
      </c>
      <c r="J336" t="s">
        <v>3</v>
      </c>
      <c r="K336" t="s">
        <v>144</v>
      </c>
      <c r="L336" t="s">
        <v>1168</v>
      </c>
      <c r="M336" t="s">
        <v>1169</v>
      </c>
      <c r="N336">
        <v>7.5772222219999996</v>
      </c>
      <c r="O336">
        <v>0</v>
      </c>
      <c r="P336">
        <v>4</v>
      </c>
      <c r="Q336">
        <v>0</v>
      </c>
      <c r="R336">
        <v>0</v>
      </c>
      <c r="S336">
        <v>0</v>
      </c>
      <c r="T336">
        <v>1</v>
      </c>
      <c r="U336">
        <v>0</v>
      </c>
      <c r="V336">
        <v>0</v>
      </c>
      <c r="W336">
        <v>0</v>
      </c>
      <c r="X336">
        <v>3.6578750950415122</v>
      </c>
      <c r="Y336">
        <v>0</v>
      </c>
      <c r="Z336">
        <v>0</v>
      </c>
      <c r="AA336">
        <v>0</v>
      </c>
      <c r="AB336">
        <v>5.5120223739726306</v>
      </c>
      <c r="AC336">
        <v>0</v>
      </c>
      <c r="AD336">
        <v>0</v>
      </c>
      <c r="AE336">
        <v>9.1698974690141419</v>
      </c>
    </row>
    <row r="337" spans="1:31" x14ac:dyDescent="0.3">
      <c r="A337">
        <v>2487142</v>
      </c>
      <c r="B337">
        <v>1</v>
      </c>
      <c r="C337" t="s">
        <v>80</v>
      </c>
      <c r="D337" t="s">
        <v>101</v>
      </c>
      <c r="E337" t="s">
        <v>153</v>
      </c>
      <c r="F337" t="s">
        <v>1170</v>
      </c>
      <c r="G337" t="s">
        <v>155</v>
      </c>
      <c r="H337" t="s">
        <v>135</v>
      </c>
      <c r="I337" t="s">
        <v>136</v>
      </c>
      <c r="J337" t="s">
        <v>137</v>
      </c>
      <c r="K337" t="s">
        <v>144</v>
      </c>
      <c r="L337" t="s">
        <v>1171</v>
      </c>
      <c r="M337" t="s">
        <v>1172</v>
      </c>
      <c r="N337">
        <v>2.196666666</v>
      </c>
      <c r="O337">
        <v>0</v>
      </c>
      <c r="P337">
        <v>1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0.38429189143595288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0.38429189143595288</v>
      </c>
    </row>
    <row r="338" spans="1:31" x14ac:dyDescent="0.3">
      <c r="A338">
        <v>2520355</v>
      </c>
      <c r="B338">
        <v>1</v>
      </c>
      <c r="C338" t="s">
        <v>81</v>
      </c>
      <c r="D338" t="s">
        <v>122</v>
      </c>
      <c r="E338" t="s">
        <v>132</v>
      </c>
      <c r="F338" t="s">
        <v>1173</v>
      </c>
      <c r="G338" t="s">
        <v>181</v>
      </c>
      <c r="H338" t="s">
        <v>135</v>
      </c>
      <c r="I338" t="s">
        <v>136</v>
      </c>
      <c r="J338" t="s">
        <v>137</v>
      </c>
      <c r="K338" t="s">
        <v>144</v>
      </c>
      <c r="L338" t="s">
        <v>1174</v>
      </c>
      <c r="M338" t="s">
        <v>1175</v>
      </c>
      <c r="N338">
        <v>1.101111111</v>
      </c>
      <c r="O338">
        <v>0</v>
      </c>
      <c r="P338">
        <v>117</v>
      </c>
      <c r="Q338">
        <v>0</v>
      </c>
      <c r="R338">
        <v>0</v>
      </c>
      <c r="S338">
        <v>0</v>
      </c>
      <c r="T338">
        <v>14</v>
      </c>
      <c r="U338">
        <v>0</v>
      </c>
      <c r="V338">
        <v>0</v>
      </c>
      <c r="W338">
        <v>0</v>
      </c>
      <c r="X338">
        <v>10.923237403951363</v>
      </c>
      <c r="Y338">
        <v>0</v>
      </c>
      <c r="Z338">
        <v>0</v>
      </c>
      <c r="AA338">
        <v>0</v>
      </c>
      <c r="AB338">
        <v>13.085629173736313</v>
      </c>
      <c r="AC338">
        <v>0</v>
      </c>
      <c r="AD338">
        <v>0</v>
      </c>
      <c r="AE338">
        <v>24.008866577687677</v>
      </c>
    </row>
    <row r="339" spans="1:31" x14ac:dyDescent="0.3">
      <c r="A339">
        <v>2487162</v>
      </c>
      <c r="B339">
        <v>1</v>
      </c>
      <c r="C339" t="s">
        <v>80</v>
      </c>
      <c r="D339" t="s">
        <v>85</v>
      </c>
      <c r="E339" t="s">
        <v>153</v>
      </c>
      <c r="F339" t="s">
        <v>1176</v>
      </c>
      <c r="G339" t="s">
        <v>244</v>
      </c>
      <c r="H339" t="s">
        <v>135</v>
      </c>
      <c r="I339" t="s">
        <v>136</v>
      </c>
      <c r="J339" t="s">
        <v>137</v>
      </c>
      <c r="K339" t="s">
        <v>144</v>
      </c>
      <c r="L339" t="s">
        <v>1177</v>
      </c>
      <c r="M339" t="s">
        <v>1178</v>
      </c>
      <c r="N339">
        <v>2.789722222</v>
      </c>
      <c r="O339">
        <v>0</v>
      </c>
      <c r="P339">
        <v>10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5.5091090803149978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5.5091090803149978</v>
      </c>
    </row>
    <row r="340" spans="1:31" x14ac:dyDescent="0.3">
      <c r="A340">
        <v>2486870</v>
      </c>
      <c r="B340">
        <v>1</v>
      </c>
      <c r="C340" t="s">
        <v>80</v>
      </c>
      <c r="D340" t="s">
        <v>85</v>
      </c>
      <c r="E340" t="s">
        <v>153</v>
      </c>
      <c r="F340" t="s">
        <v>1179</v>
      </c>
      <c r="G340" t="s">
        <v>159</v>
      </c>
      <c r="H340" t="s">
        <v>135</v>
      </c>
      <c r="I340" t="s">
        <v>136</v>
      </c>
      <c r="J340" t="s">
        <v>3</v>
      </c>
      <c r="K340" t="s">
        <v>144</v>
      </c>
      <c r="L340" t="s">
        <v>1180</v>
      </c>
      <c r="M340" t="s">
        <v>1181</v>
      </c>
      <c r="N340">
        <v>2.4286111109999999</v>
      </c>
      <c r="O340">
        <v>0</v>
      </c>
      <c r="P340">
        <v>1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0.36040743902919492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0.36040743902919492</v>
      </c>
    </row>
    <row r="341" spans="1:31" x14ac:dyDescent="0.3">
      <c r="A341">
        <v>2487119</v>
      </c>
      <c r="B341">
        <v>1</v>
      </c>
      <c r="C341" t="s">
        <v>81</v>
      </c>
      <c r="D341" t="s">
        <v>113</v>
      </c>
      <c r="E341" t="s">
        <v>153</v>
      </c>
      <c r="F341" t="s">
        <v>1182</v>
      </c>
      <c r="G341" t="s">
        <v>155</v>
      </c>
      <c r="H341" t="s">
        <v>135</v>
      </c>
      <c r="I341" t="s">
        <v>136</v>
      </c>
      <c r="J341" t="s">
        <v>137</v>
      </c>
      <c r="K341" t="s">
        <v>144</v>
      </c>
      <c r="L341" t="s">
        <v>1183</v>
      </c>
      <c r="M341" t="s">
        <v>1184</v>
      </c>
      <c r="N341">
        <v>2.4872222220000002</v>
      </c>
      <c r="O341">
        <v>0</v>
      </c>
      <c r="P341">
        <v>1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0.19249131363520125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0.19249131363520125</v>
      </c>
    </row>
    <row r="342" spans="1:31" x14ac:dyDescent="0.3">
      <c r="A342">
        <v>2486727</v>
      </c>
      <c r="B342">
        <v>1</v>
      </c>
      <c r="C342" t="s">
        <v>80</v>
      </c>
      <c r="D342" t="s">
        <v>92</v>
      </c>
      <c r="E342" t="s">
        <v>166</v>
      </c>
      <c r="F342" t="s">
        <v>1185</v>
      </c>
      <c r="G342" t="s">
        <v>134</v>
      </c>
      <c r="H342" t="s">
        <v>150</v>
      </c>
      <c r="I342" t="s">
        <v>136</v>
      </c>
      <c r="J342" t="s">
        <v>137</v>
      </c>
      <c r="K342" t="s">
        <v>138</v>
      </c>
      <c r="L342" t="s">
        <v>1186</v>
      </c>
      <c r="M342" t="s">
        <v>1187</v>
      </c>
      <c r="N342">
        <v>8.2899999999999991</v>
      </c>
      <c r="O342">
        <v>4</v>
      </c>
      <c r="P342">
        <v>191</v>
      </c>
      <c r="Q342">
        <v>5</v>
      </c>
      <c r="R342">
        <v>3</v>
      </c>
      <c r="S342">
        <v>7</v>
      </c>
      <c r="T342">
        <v>26</v>
      </c>
      <c r="U342">
        <v>0</v>
      </c>
      <c r="V342">
        <v>0</v>
      </c>
      <c r="W342">
        <v>13.507434405174843</v>
      </c>
      <c r="X342">
        <v>206.12293814503076</v>
      </c>
      <c r="Y342">
        <v>79.972395093461785</v>
      </c>
      <c r="Z342">
        <v>0.22097379690296315</v>
      </c>
      <c r="AA342">
        <v>123.79390937504932</v>
      </c>
      <c r="AB342">
        <v>248.05527745375241</v>
      </c>
      <c r="AC342">
        <v>0</v>
      </c>
      <c r="AD342">
        <v>0</v>
      </c>
      <c r="AE342">
        <v>671.67292826937205</v>
      </c>
    </row>
    <row r="343" spans="1:31" x14ac:dyDescent="0.3">
      <c r="A343">
        <v>2486770</v>
      </c>
      <c r="B343">
        <v>1</v>
      </c>
      <c r="C343" t="s">
        <v>81</v>
      </c>
      <c r="D343" t="s">
        <v>117</v>
      </c>
      <c r="E343" t="s">
        <v>162</v>
      </c>
      <c r="F343" t="s">
        <v>1188</v>
      </c>
      <c r="G343" t="s">
        <v>168</v>
      </c>
      <c r="H343" t="s">
        <v>135</v>
      </c>
      <c r="I343" t="s">
        <v>136</v>
      </c>
      <c r="J343" t="s">
        <v>137</v>
      </c>
      <c r="K343" t="s">
        <v>138</v>
      </c>
      <c r="L343" t="s">
        <v>1189</v>
      </c>
      <c r="M343" t="s">
        <v>1190</v>
      </c>
      <c r="N343">
        <v>7.2733333330000001</v>
      </c>
      <c r="O343">
        <v>0</v>
      </c>
      <c r="P343">
        <v>50</v>
      </c>
      <c r="Q343">
        <v>0</v>
      </c>
      <c r="R343">
        <v>0</v>
      </c>
      <c r="S343">
        <v>0</v>
      </c>
      <c r="T343">
        <v>22</v>
      </c>
      <c r="U343">
        <v>0</v>
      </c>
      <c r="V343">
        <v>0</v>
      </c>
      <c r="W343">
        <v>0</v>
      </c>
      <c r="X343">
        <v>69.074083176939865</v>
      </c>
      <c r="Y343">
        <v>0</v>
      </c>
      <c r="Z343">
        <v>0</v>
      </c>
      <c r="AA343">
        <v>0</v>
      </c>
      <c r="AB343">
        <v>79.845970092380028</v>
      </c>
      <c r="AC343">
        <v>0</v>
      </c>
      <c r="AD343">
        <v>0</v>
      </c>
      <c r="AE343">
        <v>148.92005326931991</v>
      </c>
    </row>
    <row r="344" spans="1:31" x14ac:dyDescent="0.3">
      <c r="A344">
        <v>2487122</v>
      </c>
      <c r="B344">
        <v>1</v>
      </c>
      <c r="C344" t="s">
        <v>80</v>
      </c>
      <c r="D344" t="s">
        <v>101</v>
      </c>
      <c r="E344" t="s">
        <v>147</v>
      </c>
      <c r="F344" t="s">
        <v>1191</v>
      </c>
      <c r="G344" t="s">
        <v>193</v>
      </c>
      <c r="H344" t="s">
        <v>150</v>
      </c>
      <c r="I344" t="s">
        <v>136</v>
      </c>
      <c r="J344" t="s">
        <v>137</v>
      </c>
      <c r="K344" t="s">
        <v>144</v>
      </c>
      <c r="L344" t="s">
        <v>1192</v>
      </c>
      <c r="M344" t="s">
        <v>1193</v>
      </c>
      <c r="N344">
        <v>1.473333333</v>
      </c>
      <c r="O344">
        <v>0</v>
      </c>
      <c r="P344">
        <v>97</v>
      </c>
      <c r="Q344">
        <v>0</v>
      </c>
      <c r="R344">
        <v>3</v>
      </c>
      <c r="S344">
        <v>0</v>
      </c>
      <c r="T344">
        <v>6</v>
      </c>
      <c r="U344">
        <v>0</v>
      </c>
      <c r="V344">
        <v>0</v>
      </c>
      <c r="W344">
        <v>0</v>
      </c>
      <c r="X344">
        <v>54.76114861358662</v>
      </c>
      <c r="Y344">
        <v>0</v>
      </c>
      <c r="Z344">
        <v>2.074173157718918</v>
      </c>
      <c r="AA344">
        <v>0</v>
      </c>
      <c r="AB344">
        <v>12.944928926653608</v>
      </c>
      <c r="AC344">
        <v>0</v>
      </c>
      <c r="AD344">
        <v>0</v>
      </c>
      <c r="AE344">
        <v>69.780250697959147</v>
      </c>
    </row>
    <row r="345" spans="1:31" x14ac:dyDescent="0.3">
      <c r="A345">
        <v>2486744</v>
      </c>
      <c r="B345">
        <v>1</v>
      </c>
      <c r="C345" t="s">
        <v>81</v>
      </c>
      <c r="D345" t="s">
        <v>118</v>
      </c>
      <c r="E345" t="s">
        <v>147</v>
      </c>
      <c r="F345" t="s">
        <v>1194</v>
      </c>
      <c r="G345" t="s">
        <v>134</v>
      </c>
      <c r="H345" t="s">
        <v>150</v>
      </c>
      <c r="I345" t="s">
        <v>136</v>
      </c>
      <c r="J345" t="s">
        <v>137</v>
      </c>
      <c r="K345" t="s">
        <v>138</v>
      </c>
      <c r="L345" t="s">
        <v>1195</v>
      </c>
      <c r="M345" t="s">
        <v>1196</v>
      </c>
      <c r="N345">
        <v>7.1552777770000002</v>
      </c>
      <c r="O345">
        <v>0</v>
      </c>
      <c r="P345">
        <v>3229</v>
      </c>
      <c r="Q345">
        <v>0</v>
      </c>
      <c r="R345">
        <v>2</v>
      </c>
      <c r="S345">
        <v>0</v>
      </c>
      <c r="T345">
        <v>119</v>
      </c>
      <c r="U345">
        <v>0</v>
      </c>
      <c r="V345">
        <v>0</v>
      </c>
      <c r="W345">
        <v>0</v>
      </c>
      <c r="X345">
        <v>5455.8337454672373</v>
      </c>
      <c r="Y345">
        <v>0</v>
      </c>
      <c r="Z345">
        <v>0</v>
      </c>
      <c r="AA345">
        <v>0</v>
      </c>
      <c r="AB345">
        <v>817.87959248467644</v>
      </c>
      <c r="AC345">
        <v>0</v>
      </c>
      <c r="AD345">
        <v>0</v>
      </c>
      <c r="AE345">
        <v>6273.7133379519137</v>
      </c>
    </row>
    <row r="346" spans="1:31" x14ac:dyDescent="0.3">
      <c r="A346">
        <v>2487139</v>
      </c>
      <c r="B346">
        <v>1</v>
      </c>
      <c r="C346" t="s">
        <v>80</v>
      </c>
      <c r="D346" t="s">
        <v>104</v>
      </c>
      <c r="E346" t="s">
        <v>153</v>
      </c>
      <c r="F346" t="s">
        <v>1197</v>
      </c>
      <c r="G346" t="s">
        <v>244</v>
      </c>
      <c r="H346" t="s">
        <v>135</v>
      </c>
      <c r="I346" t="s">
        <v>136</v>
      </c>
      <c r="J346" t="s">
        <v>137</v>
      </c>
      <c r="K346" t="s">
        <v>144</v>
      </c>
      <c r="L346" t="s">
        <v>1198</v>
      </c>
      <c r="M346" t="s">
        <v>1199</v>
      </c>
      <c r="N346">
        <v>0.65722222200000002</v>
      </c>
      <c r="O346">
        <v>0</v>
      </c>
      <c r="P346">
        <v>1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0.18669149986444444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0.18669149986444444</v>
      </c>
    </row>
    <row r="347" spans="1:31" x14ac:dyDescent="0.3">
      <c r="A347">
        <v>2487245</v>
      </c>
      <c r="B347">
        <v>1</v>
      </c>
      <c r="C347" t="s">
        <v>80</v>
      </c>
      <c r="D347" t="s">
        <v>103</v>
      </c>
      <c r="E347" t="s">
        <v>153</v>
      </c>
      <c r="F347" t="s">
        <v>1200</v>
      </c>
      <c r="G347" t="s">
        <v>155</v>
      </c>
      <c r="H347" t="s">
        <v>135</v>
      </c>
      <c r="I347" t="s">
        <v>136</v>
      </c>
      <c r="J347" t="s">
        <v>137</v>
      </c>
      <c r="K347" t="s">
        <v>144</v>
      </c>
      <c r="L347" t="s">
        <v>1201</v>
      </c>
      <c r="M347" t="s">
        <v>1202</v>
      </c>
      <c r="N347">
        <v>4.0133333330000003</v>
      </c>
      <c r="O347">
        <v>0</v>
      </c>
      <c r="P347">
        <v>1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2.8963649734529411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2.8963649734529411</v>
      </c>
    </row>
    <row r="348" spans="1:31" x14ac:dyDescent="0.3">
      <c r="A348">
        <v>2486750</v>
      </c>
      <c r="B348">
        <v>2</v>
      </c>
      <c r="C348" t="s">
        <v>80</v>
      </c>
      <c r="D348" t="s">
        <v>96</v>
      </c>
      <c r="E348" t="s">
        <v>162</v>
      </c>
      <c r="F348" t="s">
        <v>865</v>
      </c>
      <c r="G348" t="s">
        <v>159</v>
      </c>
      <c r="H348" t="s">
        <v>135</v>
      </c>
      <c r="I348" t="s">
        <v>136</v>
      </c>
      <c r="J348" t="s">
        <v>3</v>
      </c>
      <c r="K348" t="s">
        <v>144</v>
      </c>
      <c r="L348" t="s">
        <v>1203</v>
      </c>
      <c r="M348" t="s">
        <v>1204</v>
      </c>
      <c r="N348">
        <v>0.58944444399999996</v>
      </c>
      <c r="O348">
        <v>0</v>
      </c>
      <c r="P348">
        <v>58</v>
      </c>
      <c r="Q348">
        <v>0</v>
      </c>
      <c r="R348">
        <v>0</v>
      </c>
      <c r="S348">
        <v>0</v>
      </c>
      <c r="T348">
        <v>5</v>
      </c>
      <c r="U348">
        <v>0</v>
      </c>
      <c r="V348">
        <v>0</v>
      </c>
      <c r="W348">
        <v>0</v>
      </c>
      <c r="X348">
        <v>17.477378284930683</v>
      </c>
      <c r="Y348">
        <v>0</v>
      </c>
      <c r="Z348">
        <v>0</v>
      </c>
      <c r="AA348">
        <v>0</v>
      </c>
      <c r="AB348">
        <v>1.6428861796611203</v>
      </c>
      <c r="AC348">
        <v>0</v>
      </c>
      <c r="AD348">
        <v>0</v>
      </c>
      <c r="AE348">
        <v>19.120264464591802</v>
      </c>
    </row>
    <row r="349" spans="1:31" x14ac:dyDescent="0.3">
      <c r="A349">
        <v>2486750</v>
      </c>
      <c r="B349">
        <v>1</v>
      </c>
      <c r="C349" t="s">
        <v>80</v>
      </c>
      <c r="D349" t="s">
        <v>96</v>
      </c>
      <c r="E349" t="s">
        <v>153</v>
      </c>
      <c r="F349" t="s">
        <v>1205</v>
      </c>
      <c r="G349" t="s">
        <v>159</v>
      </c>
      <c r="H349" t="s">
        <v>135</v>
      </c>
      <c r="I349" t="s">
        <v>136</v>
      </c>
      <c r="J349" t="s">
        <v>3</v>
      </c>
      <c r="K349" t="s">
        <v>144</v>
      </c>
      <c r="L349" t="s">
        <v>1206</v>
      </c>
      <c r="M349" t="s">
        <v>1203</v>
      </c>
      <c r="N349">
        <v>2.3427777769999998</v>
      </c>
      <c r="O349">
        <v>0</v>
      </c>
      <c r="P349">
        <v>1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0.96059346644853716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0.96059346644853716</v>
      </c>
    </row>
    <row r="350" spans="1:31" x14ac:dyDescent="0.3">
      <c r="A350">
        <v>2487016</v>
      </c>
      <c r="B350">
        <v>1</v>
      </c>
      <c r="C350" t="s">
        <v>80</v>
      </c>
      <c r="D350" t="s">
        <v>103</v>
      </c>
      <c r="E350" t="s">
        <v>162</v>
      </c>
      <c r="F350" t="s">
        <v>1207</v>
      </c>
      <c r="G350" t="s">
        <v>159</v>
      </c>
      <c r="H350" t="s">
        <v>135</v>
      </c>
      <c r="I350" t="s">
        <v>136</v>
      </c>
      <c r="J350" t="s">
        <v>3</v>
      </c>
      <c r="K350" t="s">
        <v>144</v>
      </c>
      <c r="L350" t="s">
        <v>1208</v>
      </c>
      <c r="M350" t="s">
        <v>1209</v>
      </c>
      <c r="N350">
        <v>0.75694444400000005</v>
      </c>
      <c r="O350">
        <v>0</v>
      </c>
      <c r="P350">
        <v>1</v>
      </c>
      <c r="Q350">
        <v>0</v>
      </c>
      <c r="R350">
        <v>0</v>
      </c>
      <c r="S350">
        <v>0</v>
      </c>
      <c r="T350">
        <v>15</v>
      </c>
      <c r="U350">
        <v>0</v>
      </c>
      <c r="V350">
        <v>0</v>
      </c>
      <c r="W350">
        <v>0</v>
      </c>
      <c r="X350">
        <v>0.12489319852852555</v>
      </c>
      <c r="Y350">
        <v>0</v>
      </c>
      <c r="Z350">
        <v>0</v>
      </c>
      <c r="AA350">
        <v>0</v>
      </c>
      <c r="AB350">
        <v>9.8718908060436217</v>
      </c>
      <c r="AC350">
        <v>0</v>
      </c>
      <c r="AD350">
        <v>0</v>
      </c>
      <c r="AE350">
        <v>9.996784004572147</v>
      </c>
    </row>
    <row r="351" spans="1:31" x14ac:dyDescent="0.3">
      <c r="A351">
        <v>2487208</v>
      </c>
      <c r="B351">
        <v>1</v>
      </c>
      <c r="C351" t="s">
        <v>80</v>
      </c>
      <c r="D351" t="s">
        <v>84</v>
      </c>
      <c r="E351" t="s">
        <v>153</v>
      </c>
      <c r="F351" t="s">
        <v>1210</v>
      </c>
      <c r="G351" t="s">
        <v>155</v>
      </c>
      <c r="H351" t="s">
        <v>135</v>
      </c>
      <c r="I351" t="s">
        <v>136</v>
      </c>
      <c r="J351" t="s">
        <v>137</v>
      </c>
      <c r="K351" t="s">
        <v>144</v>
      </c>
      <c r="L351" t="s">
        <v>1211</v>
      </c>
      <c r="M351" t="s">
        <v>1212</v>
      </c>
      <c r="N351">
        <v>4.6011111109999998</v>
      </c>
      <c r="O351">
        <v>0</v>
      </c>
      <c r="P351">
        <v>10</v>
      </c>
      <c r="Q351">
        <v>0</v>
      </c>
      <c r="R351">
        <v>0</v>
      </c>
      <c r="S351">
        <v>0</v>
      </c>
      <c r="T351">
        <v>1</v>
      </c>
      <c r="U351">
        <v>0</v>
      </c>
      <c r="V351">
        <v>0</v>
      </c>
      <c r="W351">
        <v>0</v>
      </c>
      <c r="X351">
        <v>7.8555613364962262</v>
      </c>
      <c r="Y351">
        <v>0</v>
      </c>
      <c r="Z351">
        <v>0</v>
      </c>
      <c r="AA351">
        <v>0</v>
      </c>
      <c r="AB351">
        <v>4.4737936594999992</v>
      </c>
      <c r="AC351">
        <v>0</v>
      </c>
      <c r="AD351">
        <v>0</v>
      </c>
      <c r="AE351">
        <v>12.329354995996226</v>
      </c>
    </row>
    <row r="352" spans="1:31" x14ac:dyDescent="0.3">
      <c r="A352">
        <v>2488375</v>
      </c>
      <c r="B352">
        <v>1</v>
      </c>
      <c r="C352" t="s">
        <v>80</v>
      </c>
      <c r="D352" t="s">
        <v>82</v>
      </c>
      <c r="E352" t="s">
        <v>153</v>
      </c>
      <c r="F352" t="s">
        <v>1213</v>
      </c>
      <c r="G352" t="s">
        <v>159</v>
      </c>
      <c r="H352" t="s">
        <v>135</v>
      </c>
      <c r="I352" t="s">
        <v>136</v>
      </c>
      <c r="J352" t="s">
        <v>3</v>
      </c>
      <c r="K352" t="s">
        <v>144</v>
      </c>
      <c r="L352" t="s">
        <v>1214</v>
      </c>
      <c r="M352" t="s">
        <v>1215</v>
      </c>
      <c r="N352">
        <v>7.1036111110000002</v>
      </c>
      <c r="O352">
        <v>0</v>
      </c>
      <c r="P352">
        <v>1</v>
      </c>
      <c r="Q352">
        <v>0</v>
      </c>
      <c r="R352">
        <v>0</v>
      </c>
      <c r="S352">
        <v>0</v>
      </c>
      <c r="T352">
        <v>1</v>
      </c>
      <c r="U352">
        <v>0</v>
      </c>
      <c r="V352">
        <v>0</v>
      </c>
      <c r="W352">
        <v>0</v>
      </c>
      <c r="X352">
        <v>4.6211040698212713</v>
      </c>
      <c r="Y352">
        <v>0</v>
      </c>
      <c r="Z352">
        <v>0</v>
      </c>
      <c r="AA352">
        <v>0</v>
      </c>
      <c r="AB352">
        <v>13.121000514306669</v>
      </c>
      <c r="AC352">
        <v>0</v>
      </c>
      <c r="AD352">
        <v>0</v>
      </c>
      <c r="AE352">
        <v>17.74210458412794</v>
      </c>
    </row>
    <row r="353" spans="1:31" x14ac:dyDescent="0.3">
      <c r="A353">
        <v>2488377</v>
      </c>
      <c r="B353">
        <v>1</v>
      </c>
      <c r="C353" t="s">
        <v>80</v>
      </c>
      <c r="D353" t="s">
        <v>103</v>
      </c>
      <c r="E353" t="s">
        <v>147</v>
      </c>
      <c r="F353" t="s">
        <v>1216</v>
      </c>
      <c r="G353" t="s">
        <v>168</v>
      </c>
      <c r="H353" t="s">
        <v>150</v>
      </c>
      <c r="I353" t="s">
        <v>136</v>
      </c>
      <c r="J353" t="s">
        <v>137</v>
      </c>
      <c r="K353" t="s">
        <v>138</v>
      </c>
      <c r="L353" t="s">
        <v>1217</v>
      </c>
      <c r="M353" t="s">
        <v>1218</v>
      </c>
      <c r="N353">
        <v>1.4852777770000001</v>
      </c>
      <c r="O353">
        <v>0</v>
      </c>
      <c r="P353">
        <v>3</v>
      </c>
      <c r="Q353">
        <v>0</v>
      </c>
      <c r="R353">
        <v>0</v>
      </c>
      <c r="S353">
        <v>6</v>
      </c>
      <c r="T353">
        <v>458</v>
      </c>
      <c r="U353">
        <v>3</v>
      </c>
      <c r="V353">
        <v>3</v>
      </c>
      <c r="W353">
        <v>0</v>
      </c>
      <c r="X353">
        <v>1.3556626268274459</v>
      </c>
      <c r="Y353">
        <v>0</v>
      </c>
      <c r="Z353">
        <v>0</v>
      </c>
      <c r="AA353">
        <v>139.19430113628792</v>
      </c>
      <c r="AB353">
        <v>459.07498362681815</v>
      </c>
      <c r="AC353">
        <v>136.80017281458328</v>
      </c>
      <c r="AD353">
        <v>47.357939278005055</v>
      </c>
      <c r="AE353">
        <v>783.78305948252182</v>
      </c>
    </row>
    <row r="354" spans="1:31" x14ac:dyDescent="0.3">
      <c r="A354">
        <v>2488378</v>
      </c>
      <c r="B354">
        <v>1</v>
      </c>
      <c r="C354" t="s">
        <v>80</v>
      </c>
      <c r="D354" t="s">
        <v>106</v>
      </c>
      <c r="E354" t="s">
        <v>162</v>
      </c>
      <c r="F354" t="s">
        <v>1219</v>
      </c>
      <c r="G354" t="s">
        <v>159</v>
      </c>
      <c r="H354" t="s">
        <v>135</v>
      </c>
      <c r="I354" t="s">
        <v>136</v>
      </c>
      <c r="J354" t="s">
        <v>3</v>
      </c>
      <c r="K354" t="s">
        <v>144</v>
      </c>
      <c r="L354" t="s">
        <v>1220</v>
      </c>
      <c r="M354" t="s">
        <v>1221</v>
      </c>
      <c r="N354">
        <v>2.4458333329999999</v>
      </c>
      <c r="O354">
        <v>0</v>
      </c>
      <c r="P354">
        <v>96</v>
      </c>
      <c r="Q354">
        <v>0</v>
      </c>
      <c r="R354">
        <v>0</v>
      </c>
      <c r="S354">
        <v>0</v>
      </c>
      <c r="T354">
        <v>7</v>
      </c>
      <c r="U354">
        <v>0</v>
      </c>
      <c r="V354">
        <v>0</v>
      </c>
      <c r="W354">
        <v>0</v>
      </c>
      <c r="X354">
        <v>31.224651273072883</v>
      </c>
      <c r="Y354">
        <v>0</v>
      </c>
      <c r="Z354">
        <v>0</v>
      </c>
      <c r="AA354">
        <v>0</v>
      </c>
      <c r="AB354">
        <v>6.4349913173074818</v>
      </c>
      <c r="AC354">
        <v>0</v>
      </c>
      <c r="AD354">
        <v>0</v>
      </c>
      <c r="AE354">
        <v>37.659642590380365</v>
      </c>
    </row>
    <row r="355" spans="1:31" x14ac:dyDescent="0.3">
      <c r="A355">
        <v>2488379</v>
      </c>
      <c r="B355">
        <v>1</v>
      </c>
      <c r="C355" t="s">
        <v>80</v>
      </c>
      <c r="D355" t="s">
        <v>90</v>
      </c>
      <c r="E355" t="s">
        <v>153</v>
      </c>
      <c r="F355" t="s">
        <v>1222</v>
      </c>
      <c r="G355" t="s">
        <v>155</v>
      </c>
      <c r="H355" t="s">
        <v>135</v>
      </c>
      <c r="I355" t="s">
        <v>136</v>
      </c>
      <c r="J355" t="s">
        <v>137</v>
      </c>
      <c r="K355" t="s">
        <v>144</v>
      </c>
      <c r="L355" t="s">
        <v>1223</v>
      </c>
      <c r="M355" t="s">
        <v>1224</v>
      </c>
      <c r="N355">
        <v>3.9424999999999999</v>
      </c>
      <c r="O355">
        <v>0</v>
      </c>
      <c r="P355">
        <v>1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4.9659719733201664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4.9659719733201664</v>
      </c>
    </row>
    <row r="356" spans="1:31" x14ac:dyDescent="0.3">
      <c r="A356">
        <v>2488381</v>
      </c>
      <c r="B356">
        <v>1</v>
      </c>
      <c r="C356" t="s">
        <v>80</v>
      </c>
      <c r="D356" t="s">
        <v>105</v>
      </c>
      <c r="E356" t="s">
        <v>153</v>
      </c>
      <c r="F356" t="s">
        <v>1225</v>
      </c>
      <c r="G356" t="s">
        <v>155</v>
      </c>
      <c r="H356" t="s">
        <v>135</v>
      </c>
      <c r="I356" t="s">
        <v>136</v>
      </c>
      <c r="J356" t="s">
        <v>137</v>
      </c>
      <c r="K356" t="s">
        <v>144</v>
      </c>
      <c r="L356" t="s">
        <v>1226</v>
      </c>
      <c r="M356" t="s">
        <v>1227</v>
      </c>
      <c r="N356">
        <v>1.0877777769999999</v>
      </c>
      <c r="O356">
        <v>0</v>
      </c>
      <c r="P356">
        <v>11</v>
      </c>
      <c r="Q356">
        <v>0</v>
      </c>
      <c r="R356">
        <v>0</v>
      </c>
      <c r="S356">
        <v>0</v>
      </c>
      <c r="T356">
        <v>2</v>
      </c>
      <c r="U356">
        <v>0</v>
      </c>
      <c r="V356">
        <v>0</v>
      </c>
      <c r="W356">
        <v>0</v>
      </c>
      <c r="X356">
        <v>2.0795476724089559</v>
      </c>
      <c r="Y356">
        <v>0</v>
      </c>
      <c r="Z356">
        <v>0</v>
      </c>
      <c r="AA356">
        <v>0</v>
      </c>
      <c r="AB356">
        <v>4.4284179739066669</v>
      </c>
      <c r="AC356">
        <v>0</v>
      </c>
      <c r="AD356">
        <v>0</v>
      </c>
      <c r="AE356">
        <v>6.5079656463156228</v>
      </c>
    </row>
    <row r="357" spans="1:31" x14ac:dyDescent="0.3">
      <c r="A357">
        <v>2488385</v>
      </c>
      <c r="B357">
        <v>1</v>
      </c>
      <c r="C357" t="s">
        <v>80</v>
      </c>
      <c r="D357" t="s">
        <v>92</v>
      </c>
      <c r="E357" t="s">
        <v>141</v>
      </c>
      <c r="F357" t="s">
        <v>1228</v>
      </c>
      <c r="G357" t="s">
        <v>466</v>
      </c>
      <c r="H357" t="s">
        <v>135</v>
      </c>
      <c r="I357" t="s">
        <v>136</v>
      </c>
      <c r="J357" t="s">
        <v>137</v>
      </c>
      <c r="K357" t="s">
        <v>144</v>
      </c>
      <c r="L357" t="s">
        <v>1229</v>
      </c>
      <c r="M357" t="s">
        <v>1230</v>
      </c>
      <c r="N357">
        <v>6.5175000000000001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6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20.28366418580125</v>
      </c>
      <c r="AC357">
        <v>0</v>
      </c>
      <c r="AD357">
        <v>0</v>
      </c>
      <c r="AE357">
        <v>20.28366418580125</v>
      </c>
    </row>
    <row r="358" spans="1:31" x14ac:dyDescent="0.3">
      <c r="A358">
        <v>2488390</v>
      </c>
      <c r="B358">
        <v>1</v>
      </c>
      <c r="C358" t="s">
        <v>80</v>
      </c>
      <c r="D358" t="s">
        <v>83</v>
      </c>
      <c r="E358" t="s">
        <v>147</v>
      </c>
      <c r="F358" t="s">
        <v>1231</v>
      </c>
      <c r="G358" t="s">
        <v>149</v>
      </c>
      <c r="H358" t="s">
        <v>150</v>
      </c>
      <c r="I358" t="s">
        <v>136</v>
      </c>
      <c r="J358" t="s">
        <v>137</v>
      </c>
      <c r="K358" t="s">
        <v>144</v>
      </c>
      <c r="L358" t="s">
        <v>1232</v>
      </c>
      <c r="M358" t="s">
        <v>1233</v>
      </c>
      <c r="N358">
        <v>2.9227777769999999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350</v>
      </c>
      <c r="U358">
        <v>4</v>
      </c>
      <c r="V358">
        <v>2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1141.067962652917</v>
      </c>
      <c r="AC358">
        <v>2708.4938949847633</v>
      </c>
      <c r="AD358">
        <v>631.53466690656069</v>
      </c>
      <c r="AE358">
        <v>4481.0965245442403</v>
      </c>
    </row>
    <row r="359" spans="1:31" x14ac:dyDescent="0.3">
      <c r="A359">
        <v>2488393</v>
      </c>
      <c r="B359">
        <v>1</v>
      </c>
      <c r="C359" t="s">
        <v>81</v>
      </c>
      <c r="D359" t="s">
        <v>122</v>
      </c>
      <c r="E359" t="s">
        <v>166</v>
      </c>
      <c r="F359" t="s">
        <v>817</v>
      </c>
      <c r="G359" t="s">
        <v>134</v>
      </c>
      <c r="H359" t="s">
        <v>150</v>
      </c>
      <c r="I359" t="s">
        <v>136</v>
      </c>
      <c r="J359" t="s">
        <v>137</v>
      </c>
      <c r="K359" t="s">
        <v>138</v>
      </c>
      <c r="L359" t="s">
        <v>1234</v>
      </c>
      <c r="M359" t="s">
        <v>1235</v>
      </c>
      <c r="N359">
        <v>0.54055555499999997</v>
      </c>
      <c r="O359">
        <v>0</v>
      </c>
      <c r="P359">
        <v>4756</v>
      </c>
      <c r="Q359">
        <v>0</v>
      </c>
      <c r="R359">
        <v>40</v>
      </c>
      <c r="S359">
        <v>2</v>
      </c>
      <c r="T359">
        <v>201</v>
      </c>
      <c r="U359">
        <v>0</v>
      </c>
      <c r="V359">
        <v>0</v>
      </c>
      <c r="W359">
        <v>0</v>
      </c>
      <c r="X359">
        <v>648.25293654981044</v>
      </c>
      <c r="Y359">
        <v>0</v>
      </c>
      <c r="Z359">
        <v>3.4798642638304571</v>
      </c>
      <c r="AA359">
        <v>22.228330013367927</v>
      </c>
      <c r="AB359">
        <v>98.536983039916493</v>
      </c>
      <c r="AC359">
        <v>0</v>
      </c>
      <c r="AD359">
        <v>0</v>
      </c>
      <c r="AE359">
        <v>772.49811386692522</v>
      </c>
    </row>
    <row r="360" spans="1:31" x14ac:dyDescent="0.3">
      <c r="A360">
        <v>2488394</v>
      </c>
      <c r="B360">
        <v>1</v>
      </c>
      <c r="C360" t="s">
        <v>81</v>
      </c>
      <c r="D360" t="s">
        <v>128</v>
      </c>
      <c r="E360" t="s">
        <v>141</v>
      </c>
      <c r="F360" t="s">
        <v>1236</v>
      </c>
      <c r="G360" t="s">
        <v>210</v>
      </c>
      <c r="H360" t="s">
        <v>135</v>
      </c>
      <c r="I360" t="s">
        <v>136</v>
      </c>
      <c r="J360" t="s">
        <v>137</v>
      </c>
      <c r="K360" t="s">
        <v>144</v>
      </c>
      <c r="L360" t="s">
        <v>1237</v>
      </c>
      <c r="M360" t="s">
        <v>1238</v>
      </c>
      <c r="N360">
        <v>0.96777777700000001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4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16.68425402938017</v>
      </c>
      <c r="AC360">
        <v>0</v>
      </c>
      <c r="AD360">
        <v>0</v>
      </c>
      <c r="AE360">
        <v>16.68425402938017</v>
      </c>
    </row>
    <row r="361" spans="1:31" x14ac:dyDescent="0.3">
      <c r="A361">
        <v>2488395</v>
      </c>
      <c r="B361">
        <v>1</v>
      </c>
      <c r="C361" t="s">
        <v>81</v>
      </c>
      <c r="D361" t="s">
        <v>117</v>
      </c>
      <c r="E361" t="s">
        <v>184</v>
      </c>
      <c r="F361" t="s">
        <v>1239</v>
      </c>
      <c r="G361" t="s">
        <v>149</v>
      </c>
      <c r="H361" t="s">
        <v>150</v>
      </c>
      <c r="I361" t="s">
        <v>506</v>
      </c>
      <c r="J361" t="s">
        <v>137</v>
      </c>
      <c r="K361" t="s">
        <v>144</v>
      </c>
      <c r="L361" t="s">
        <v>1240</v>
      </c>
      <c r="M361" t="s">
        <v>1241</v>
      </c>
      <c r="N361">
        <v>3.3333333E-2</v>
      </c>
      <c r="O361">
        <v>0</v>
      </c>
      <c r="P361">
        <v>1053</v>
      </c>
      <c r="Q361">
        <v>9</v>
      </c>
      <c r="R361">
        <v>54</v>
      </c>
      <c r="S361">
        <v>6</v>
      </c>
      <c r="T361">
        <v>127</v>
      </c>
      <c r="U361">
        <v>2</v>
      </c>
      <c r="V361">
        <v>0</v>
      </c>
      <c r="W361">
        <v>0</v>
      </c>
      <c r="X361">
        <v>4.7155988147968335</v>
      </c>
      <c r="Y361">
        <v>3.8772877364794502</v>
      </c>
      <c r="Z361">
        <v>0.46998642757977338</v>
      </c>
      <c r="AA361">
        <v>0.98894020356437329</v>
      </c>
      <c r="AB361">
        <v>3.4700362126941928</v>
      </c>
      <c r="AC361">
        <v>9.8912623367831074</v>
      </c>
      <c r="AD361">
        <v>0</v>
      </c>
      <c r="AE361">
        <v>23.413111731897729</v>
      </c>
    </row>
    <row r="362" spans="1:31" x14ac:dyDescent="0.3">
      <c r="A362">
        <v>2488397</v>
      </c>
      <c r="B362">
        <v>1</v>
      </c>
      <c r="C362" t="s">
        <v>80</v>
      </c>
      <c r="D362" t="s">
        <v>97</v>
      </c>
      <c r="E362" t="s">
        <v>153</v>
      </c>
      <c r="F362" t="s">
        <v>1242</v>
      </c>
      <c r="G362" t="s">
        <v>155</v>
      </c>
      <c r="H362" t="s">
        <v>135</v>
      </c>
      <c r="I362" t="s">
        <v>136</v>
      </c>
      <c r="J362" t="s">
        <v>137</v>
      </c>
      <c r="K362" t="s">
        <v>144</v>
      </c>
      <c r="L362" t="s">
        <v>1243</v>
      </c>
      <c r="M362" t="s">
        <v>1244</v>
      </c>
      <c r="N362">
        <v>1.170833333</v>
      </c>
      <c r="O362">
        <v>0</v>
      </c>
      <c r="P362">
        <v>1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0.40624875051222009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0.40624875051222009</v>
      </c>
    </row>
    <row r="363" spans="1:31" x14ac:dyDescent="0.3">
      <c r="A363">
        <v>2488400</v>
      </c>
      <c r="B363">
        <v>1</v>
      </c>
      <c r="C363" t="s">
        <v>80</v>
      </c>
      <c r="D363" t="s">
        <v>110</v>
      </c>
      <c r="E363" t="s">
        <v>162</v>
      </c>
      <c r="F363" t="s">
        <v>1245</v>
      </c>
      <c r="G363" t="s">
        <v>134</v>
      </c>
      <c r="H363" t="s">
        <v>135</v>
      </c>
      <c r="I363" t="s">
        <v>136</v>
      </c>
      <c r="J363" t="s">
        <v>137</v>
      </c>
      <c r="K363" t="s">
        <v>138</v>
      </c>
      <c r="L363" t="s">
        <v>1246</v>
      </c>
      <c r="M363" t="s">
        <v>1247</v>
      </c>
      <c r="N363">
        <v>2.9936111109999999</v>
      </c>
      <c r="O363">
        <v>0</v>
      </c>
      <c r="P363">
        <v>197</v>
      </c>
      <c r="Q363">
        <v>0</v>
      </c>
      <c r="R363">
        <v>0</v>
      </c>
      <c r="S363">
        <v>0</v>
      </c>
      <c r="T363">
        <v>27</v>
      </c>
      <c r="U363">
        <v>0</v>
      </c>
      <c r="V363">
        <v>0</v>
      </c>
      <c r="W363">
        <v>0</v>
      </c>
      <c r="X363">
        <v>223.25031708426533</v>
      </c>
      <c r="Y363">
        <v>0</v>
      </c>
      <c r="Z363">
        <v>0</v>
      </c>
      <c r="AA363">
        <v>0</v>
      </c>
      <c r="AB363">
        <v>55.290834497256853</v>
      </c>
      <c r="AC363">
        <v>0</v>
      </c>
      <c r="AD363">
        <v>0</v>
      </c>
      <c r="AE363">
        <v>278.54115158152217</v>
      </c>
    </row>
    <row r="364" spans="1:31" x14ac:dyDescent="0.3">
      <c r="A364">
        <v>2488401</v>
      </c>
      <c r="B364">
        <v>1</v>
      </c>
      <c r="C364" t="s">
        <v>81</v>
      </c>
      <c r="D364" t="s">
        <v>127</v>
      </c>
      <c r="E364" t="s">
        <v>153</v>
      </c>
      <c r="F364" t="s">
        <v>1248</v>
      </c>
      <c r="G364" t="s">
        <v>244</v>
      </c>
      <c r="H364" t="s">
        <v>135</v>
      </c>
      <c r="I364" t="s">
        <v>136</v>
      </c>
      <c r="J364" t="s">
        <v>137</v>
      </c>
      <c r="K364" t="s">
        <v>144</v>
      </c>
      <c r="L364" t="s">
        <v>1249</v>
      </c>
      <c r="M364" t="s">
        <v>1250</v>
      </c>
      <c r="N364">
        <v>1.4622222220000001</v>
      </c>
      <c r="O364">
        <v>0</v>
      </c>
      <c r="P364">
        <v>25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11.257156881256584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11.257156881256584</v>
      </c>
    </row>
    <row r="365" spans="1:31" x14ac:dyDescent="0.3">
      <c r="A365">
        <v>2488404</v>
      </c>
      <c r="B365">
        <v>1</v>
      </c>
      <c r="C365" t="s">
        <v>81</v>
      </c>
      <c r="D365" t="s">
        <v>119</v>
      </c>
      <c r="E365" t="s">
        <v>184</v>
      </c>
      <c r="F365" t="s">
        <v>1251</v>
      </c>
      <c r="G365" t="s">
        <v>134</v>
      </c>
      <c r="H365" t="s">
        <v>150</v>
      </c>
      <c r="I365" t="s">
        <v>136</v>
      </c>
      <c r="J365" t="s">
        <v>137</v>
      </c>
      <c r="K365" t="s">
        <v>138</v>
      </c>
      <c r="L365" t="s">
        <v>1252</v>
      </c>
      <c r="M365" t="s">
        <v>1253</v>
      </c>
      <c r="N365">
        <v>8.0708333329999995</v>
      </c>
      <c r="O365">
        <v>0</v>
      </c>
      <c r="P365">
        <v>1657</v>
      </c>
      <c r="Q365">
        <v>121</v>
      </c>
      <c r="R365">
        <v>388</v>
      </c>
      <c r="S365">
        <v>9</v>
      </c>
      <c r="T365">
        <v>89</v>
      </c>
      <c r="U365">
        <v>0</v>
      </c>
      <c r="V365">
        <v>0</v>
      </c>
      <c r="W365">
        <v>0</v>
      </c>
      <c r="X365">
        <v>1826.8926579587499</v>
      </c>
      <c r="Y365">
        <v>529.91353411781233</v>
      </c>
      <c r="Z365">
        <v>1321.6073810414593</v>
      </c>
      <c r="AA365">
        <v>414.74305388432794</v>
      </c>
      <c r="AB365">
        <v>536.82994756335484</v>
      </c>
      <c r="AC365">
        <v>0</v>
      </c>
      <c r="AD365">
        <v>0</v>
      </c>
      <c r="AE365">
        <v>4629.9865745657044</v>
      </c>
    </row>
    <row r="366" spans="1:31" x14ac:dyDescent="0.3">
      <c r="A366">
        <v>2488405</v>
      </c>
      <c r="B366">
        <v>1</v>
      </c>
      <c r="C366" t="s">
        <v>80</v>
      </c>
      <c r="D366" t="s">
        <v>97</v>
      </c>
      <c r="E366" t="s">
        <v>132</v>
      </c>
      <c r="F366" t="s">
        <v>1254</v>
      </c>
      <c r="G366" t="s">
        <v>168</v>
      </c>
      <c r="H366" t="s">
        <v>135</v>
      </c>
      <c r="I366" t="s">
        <v>136</v>
      </c>
      <c r="J366" t="s">
        <v>137</v>
      </c>
      <c r="K366" t="s">
        <v>138</v>
      </c>
      <c r="L366" t="s">
        <v>1255</v>
      </c>
      <c r="M366" t="s">
        <v>1256</v>
      </c>
      <c r="N366">
        <v>8.0250000000000004</v>
      </c>
      <c r="O366">
        <v>0</v>
      </c>
      <c r="P366">
        <v>281</v>
      </c>
      <c r="Q366">
        <v>0</v>
      </c>
      <c r="R366">
        <v>1</v>
      </c>
      <c r="S366">
        <v>0</v>
      </c>
      <c r="T366">
        <v>28</v>
      </c>
      <c r="U366">
        <v>0</v>
      </c>
      <c r="V366">
        <v>0</v>
      </c>
      <c r="W366">
        <v>0</v>
      </c>
      <c r="X366">
        <v>757.95015238163228</v>
      </c>
      <c r="Y366">
        <v>0</v>
      </c>
      <c r="Z366">
        <v>4.3369690763359863</v>
      </c>
      <c r="AA366">
        <v>0</v>
      </c>
      <c r="AB366">
        <v>382.26551473642587</v>
      </c>
      <c r="AC366">
        <v>0</v>
      </c>
      <c r="AD366">
        <v>0</v>
      </c>
      <c r="AE366">
        <v>1144.5526361943942</v>
      </c>
    </row>
    <row r="367" spans="1:31" x14ac:dyDescent="0.3">
      <c r="A367">
        <v>2488406</v>
      </c>
      <c r="B367">
        <v>1</v>
      </c>
      <c r="C367" t="s">
        <v>80</v>
      </c>
      <c r="D367" t="s">
        <v>107</v>
      </c>
      <c r="E367" t="s">
        <v>147</v>
      </c>
      <c r="F367" t="s">
        <v>1257</v>
      </c>
      <c r="G367" t="s">
        <v>193</v>
      </c>
      <c r="H367" t="s">
        <v>150</v>
      </c>
      <c r="I367" t="s">
        <v>136</v>
      </c>
      <c r="J367" t="s">
        <v>137</v>
      </c>
      <c r="K367" t="s">
        <v>144</v>
      </c>
      <c r="L367" t="s">
        <v>1258</v>
      </c>
      <c r="M367" t="s">
        <v>1259</v>
      </c>
      <c r="N367">
        <v>1.756388888</v>
      </c>
      <c r="O367">
        <v>0</v>
      </c>
      <c r="P367">
        <v>130</v>
      </c>
      <c r="Q367">
        <v>0</v>
      </c>
      <c r="R367">
        <v>1</v>
      </c>
      <c r="S367">
        <v>0</v>
      </c>
      <c r="T367">
        <v>12</v>
      </c>
      <c r="U367">
        <v>0</v>
      </c>
      <c r="V367">
        <v>0</v>
      </c>
      <c r="W367">
        <v>0</v>
      </c>
      <c r="X367">
        <v>43.898745641890052</v>
      </c>
      <c r="Y367">
        <v>0</v>
      </c>
      <c r="Z367">
        <v>0.34439667449462802</v>
      </c>
      <c r="AA367">
        <v>0</v>
      </c>
      <c r="AB367">
        <v>48.133647675152979</v>
      </c>
      <c r="AC367">
        <v>0</v>
      </c>
      <c r="AD367">
        <v>0</v>
      </c>
      <c r="AE367">
        <v>92.376789991537663</v>
      </c>
    </row>
    <row r="368" spans="1:31" x14ac:dyDescent="0.3">
      <c r="A368">
        <v>2488410</v>
      </c>
      <c r="B368">
        <v>1</v>
      </c>
      <c r="C368" t="s">
        <v>81</v>
      </c>
      <c r="D368" t="s">
        <v>117</v>
      </c>
      <c r="E368" t="s">
        <v>162</v>
      </c>
      <c r="F368" t="s">
        <v>1260</v>
      </c>
      <c r="G368" t="s">
        <v>168</v>
      </c>
      <c r="H368" t="s">
        <v>135</v>
      </c>
      <c r="I368" t="s">
        <v>136</v>
      </c>
      <c r="J368" t="s">
        <v>137</v>
      </c>
      <c r="K368" t="s">
        <v>138</v>
      </c>
      <c r="L368" t="s">
        <v>1261</v>
      </c>
      <c r="M368" t="s">
        <v>1262</v>
      </c>
      <c r="N368">
        <v>8.1902777770000004</v>
      </c>
      <c r="O368">
        <v>0</v>
      </c>
      <c r="P368">
        <v>117</v>
      </c>
      <c r="Q368">
        <v>0</v>
      </c>
      <c r="R368">
        <v>0</v>
      </c>
      <c r="S368">
        <v>0</v>
      </c>
      <c r="T368">
        <v>19</v>
      </c>
      <c r="U368">
        <v>0</v>
      </c>
      <c r="V368">
        <v>0</v>
      </c>
      <c r="W368">
        <v>0</v>
      </c>
      <c r="X368">
        <v>214.3339828148163</v>
      </c>
      <c r="Y368">
        <v>0</v>
      </c>
      <c r="Z368">
        <v>0</v>
      </c>
      <c r="AA368">
        <v>0</v>
      </c>
      <c r="AB368">
        <v>109.06859657140564</v>
      </c>
      <c r="AC368">
        <v>0</v>
      </c>
      <c r="AD368">
        <v>0</v>
      </c>
      <c r="AE368">
        <v>323.40257938622193</v>
      </c>
    </row>
    <row r="369" spans="1:31" x14ac:dyDescent="0.3">
      <c r="A369">
        <v>2488411</v>
      </c>
      <c r="B369">
        <v>1</v>
      </c>
      <c r="C369" t="s">
        <v>80</v>
      </c>
      <c r="D369" t="s">
        <v>93</v>
      </c>
      <c r="E369" t="s">
        <v>162</v>
      </c>
      <c r="F369" t="s">
        <v>1263</v>
      </c>
      <c r="G369" t="s">
        <v>168</v>
      </c>
      <c r="H369" t="s">
        <v>135</v>
      </c>
      <c r="I369" t="s">
        <v>136</v>
      </c>
      <c r="J369" t="s">
        <v>137</v>
      </c>
      <c r="K369" t="s">
        <v>138</v>
      </c>
      <c r="L369" t="s">
        <v>1264</v>
      </c>
      <c r="M369" t="s">
        <v>1265</v>
      </c>
      <c r="N369">
        <v>8.5122222220000001</v>
      </c>
      <c r="O369">
        <v>0</v>
      </c>
      <c r="P369">
        <v>173</v>
      </c>
      <c r="Q369">
        <v>0</v>
      </c>
      <c r="R369">
        <v>1</v>
      </c>
      <c r="S369">
        <v>0</v>
      </c>
      <c r="T369">
        <v>17</v>
      </c>
      <c r="U369">
        <v>0</v>
      </c>
      <c r="V369">
        <v>0</v>
      </c>
      <c r="W369">
        <v>0</v>
      </c>
      <c r="X369">
        <v>436.74590794134599</v>
      </c>
      <c r="Y369">
        <v>0</v>
      </c>
      <c r="Z369">
        <v>4.6529300586200009</v>
      </c>
      <c r="AA369">
        <v>0</v>
      </c>
      <c r="AB369">
        <v>167.80417999971161</v>
      </c>
      <c r="AC369">
        <v>0</v>
      </c>
      <c r="AD369">
        <v>0</v>
      </c>
      <c r="AE369">
        <v>609.20301799967751</v>
      </c>
    </row>
    <row r="370" spans="1:31" x14ac:dyDescent="0.3">
      <c r="A370">
        <v>2488412</v>
      </c>
      <c r="B370">
        <v>1</v>
      </c>
      <c r="C370" t="s">
        <v>80</v>
      </c>
      <c r="D370" t="s">
        <v>95</v>
      </c>
      <c r="E370" t="s">
        <v>141</v>
      </c>
      <c r="F370" t="s">
        <v>1266</v>
      </c>
      <c r="G370" t="s">
        <v>134</v>
      </c>
      <c r="H370" t="s">
        <v>135</v>
      </c>
      <c r="I370" t="s">
        <v>136</v>
      </c>
      <c r="J370" t="s">
        <v>137</v>
      </c>
      <c r="K370" t="s">
        <v>138</v>
      </c>
      <c r="L370" t="s">
        <v>1267</v>
      </c>
      <c r="M370" t="s">
        <v>1268</v>
      </c>
      <c r="N370">
        <v>2.5499999999999998</v>
      </c>
      <c r="O370">
        <v>0</v>
      </c>
      <c r="P370">
        <v>57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36.945457316794382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36.945457316794382</v>
      </c>
    </row>
    <row r="371" spans="1:31" x14ac:dyDescent="0.3">
      <c r="A371">
        <v>2488414</v>
      </c>
      <c r="B371">
        <v>1</v>
      </c>
      <c r="C371" t="s">
        <v>80</v>
      </c>
      <c r="D371" t="s">
        <v>100</v>
      </c>
      <c r="E371" t="s">
        <v>162</v>
      </c>
      <c r="F371" t="s">
        <v>1269</v>
      </c>
      <c r="G371" t="s">
        <v>280</v>
      </c>
      <c r="H371" t="s">
        <v>135</v>
      </c>
      <c r="I371" t="s">
        <v>136</v>
      </c>
      <c r="J371" t="s">
        <v>137</v>
      </c>
      <c r="K371" t="s">
        <v>144</v>
      </c>
      <c r="L371" t="s">
        <v>1270</v>
      </c>
      <c r="M371" t="s">
        <v>1271</v>
      </c>
      <c r="N371">
        <v>0.83611111100000002</v>
      </c>
      <c r="O371">
        <v>0</v>
      </c>
      <c r="P371">
        <v>37</v>
      </c>
      <c r="Q371">
        <v>0</v>
      </c>
      <c r="R371">
        <v>0</v>
      </c>
      <c r="S371">
        <v>0</v>
      </c>
      <c r="T371">
        <v>1</v>
      </c>
      <c r="U371">
        <v>0</v>
      </c>
      <c r="V371">
        <v>0</v>
      </c>
      <c r="W371">
        <v>0</v>
      </c>
      <c r="X371">
        <v>11.724518197612772</v>
      </c>
      <c r="Y371">
        <v>0</v>
      </c>
      <c r="Z371">
        <v>0</v>
      </c>
      <c r="AA371">
        <v>0</v>
      </c>
      <c r="AB371">
        <v>0.20135926970145002</v>
      </c>
      <c r="AC371">
        <v>0</v>
      </c>
      <c r="AD371">
        <v>0</v>
      </c>
      <c r="AE371">
        <v>11.925877467314223</v>
      </c>
    </row>
    <row r="372" spans="1:31" x14ac:dyDescent="0.3">
      <c r="A372">
        <v>2488417</v>
      </c>
      <c r="B372">
        <v>1</v>
      </c>
      <c r="C372" t="s">
        <v>80</v>
      </c>
      <c r="D372" t="s">
        <v>96</v>
      </c>
      <c r="E372" t="s">
        <v>141</v>
      </c>
      <c r="F372" t="s">
        <v>1272</v>
      </c>
      <c r="G372" t="s">
        <v>466</v>
      </c>
      <c r="H372" t="s">
        <v>135</v>
      </c>
      <c r="I372" t="s">
        <v>136</v>
      </c>
      <c r="J372" t="s">
        <v>137</v>
      </c>
      <c r="K372" t="s">
        <v>144</v>
      </c>
      <c r="L372" t="s">
        <v>1273</v>
      </c>
      <c r="M372" t="s">
        <v>1274</v>
      </c>
      <c r="N372">
        <v>7.090833333</v>
      </c>
      <c r="O372">
        <v>0</v>
      </c>
      <c r="P372">
        <v>2</v>
      </c>
      <c r="Q372">
        <v>0</v>
      </c>
      <c r="R372">
        <v>0</v>
      </c>
      <c r="S372">
        <v>0</v>
      </c>
      <c r="T372">
        <v>7</v>
      </c>
      <c r="U372">
        <v>0</v>
      </c>
      <c r="V372">
        <v>0</v>
      </c>
      <c r="W372">
        <v>0</v>
      </c>
      <c r="X372">
        <v>4.963945496935434</v>
      </c>
      <c r="Y372">
        <v>0</v>
      </c>
      <c r="Z372">
        <v>0</v>
      </c>
      <c r="AA372">
        <v>0</v>
      </c>
      <c r="AB372">
        <v>96.84099345494576</v>
      </c>
      <c r="AC372">
        <v>0</v>
      </c>
      <c r="AD372">
        <v>0</v>
      </c>
      <c r="AE372">
        <v>101.8049389518812</v>
      </c>
    </row>
    <row r="373" spans="1:31" x14ac:dyDescent="0.3">
      <c r="A373">
        <v>2488418</v>
      </c>
      <c r="B373">
        <v>1</v>
      </c>
      <c r="C373" t="s">
        <v>80</v>
      </c>
      <c r="D373" t="s">
        <v>83</v>
      </c>
      <c r="E373" t="s">
        <v>162</v>
      </c>
      <c r="F373" t="s">
        <v>987</v>
      </c>
      <c r="G373" t="s">
        <v>168</v>
      </c>
      <c r="H373" t="s">
        <v>135</v>
      </c>
      <c r="I373" t="s">
        <v>136</v>
      </c>
      <c r="J373" t="s">
        <v>137</v>
      </c>
      <c r="K373" t="s">
        <v>138</v>
      </c>
      <c r="L373" t="s">
        <v>1275</v>
      </c>
      <c r="M373" t="s">
        <v>1276</v>
      </c>
      <c r="N373">
        <v>6.8797222219999998</v>
      </c>
      <c r="O373">
        <v>0</v>
      </c>
      <c r="P373">
        <v>146</v>
      </c>
      <c r="Q373">
        <v>0</v>
      </c>
      <c r="R373">
        <v>0</v>
      </c>
      <c r="S373">
        <v>0</v>
      </c>
      <c r="T373">
        <v>2</v>
      </c>
      <c r="U373">
        <v>0</v>
      </c>
      <c r="V373">
        <v>0</v>
      </c>
      <c r="W373">
        <v>0</v>
      </c>
      <c r="X373">
        <v>365.02533046285566</v>
      </c>
      <c r="Y373">
        <v>0</v>
      </c>
      <c r="Z373">
        <v>0</v>
      </c>
      <c r="AA373">
        <v>0</v>
      </c>
      <c r="AB373">
        <v>3.4137106797776444</v>
      </c>
      <c r="AC373">
        <v>0</v>
      </c>
      <c r="AD373">
        <v>0</v>
      </c>
      <c r="AE373">
        <v>368.4390411426333</v>
      </c>
    </row>
    <row r="374" spans="1:31" x14ac:dyDescent="0.3">
      <c r="A374">
        <v>2488420</v>
      </c>
      <c r="B374">
        <v>1</v>
      </c>
      <c r="C374" t="s">
        <v>81</v>
      </c>
      <c r="D374" t="s">
        <v>128</v>
      </c>
      <c r="E374" t="s">
        <v>132</v>
      </c>
      <c r="F374" t="s">
        <v>1277</v>
      </c>
      <c r="G374" t="s">
        <v>1278</v>
      </c>
      <c r="H374" t="s">
        <v>135</v>
      </c>
      <c r="I374" t="s">
        <v>136</v>
      </c>
      <c r="J374" t="s">
        <v>137</v>
      </c>
      <c r="K374" t="s">
        <v>144</v>
      </c>
      <c r="L374" t="s">
        <v>1279</v>
      </c>
      <c r="M374" t="s">
        <v>1280</v>
      </c>
      <c r="N374">
        <v>6.7222222220000001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6</v>
      </c>
      <c r="U374">
        <v>0</v>
      </c>
      <c r="V374">
        <v>6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394.88572718506731</v>
      </c>
      <c r="AC374">
        <v>0</v>
      </c>
      <c r="AD374">
        <v>3098.3890221673155</v>
      </c>
      <c r="AE374">
        <v>3493.274749352383</v>
      </c>
    </row>
    <row r="375" spans="1:31" x14ac:dyDescent="0.3">
      <c r="A375">
        <v>2488425</v>
      </c>
      <c r="B375">
        <v>1</v>
      </c>
      <c r="C375" t="s">
        <v>80</v>
      </c>
      <c r="D375" t="s">
        <v>94</v>
      </c>
      <c r="E375" t="s">
        <v>166</v>
      </c>
      <c r="F375" t="s">
        <v>1281</v>
      </c>
      <c r="G375" t="s">
        <v>134</v>
      </c>
      <c r="H375" t="s">
        <v>150</v>
      </c>
      <c r="I375" t="s">
        <v>136</v>
      </c>
      <c r="J375" t="s">
        <v>137</v>
      </c>
      <c r="K375" t="s">
        <v>138</v>
      </c>
      <c r="L375" t="s">
        <v>1282</v>
      </c>
      <c r="M375" t="s">
        <v>1283</v>
      </c>
      <c r="N375">
        <v>1.5294444439999999</v>
      </c>
      <c r="O375">
        <v>0</v>
      </c>
      <c r="P375">
        <v>316</v>
      </c>
      <c r="Q375">
        <v>0</v>
      </c>
      <c r="R375">
        <v>0</v>
      </c>
      <c r="S375">
        <v>0</v>
      </c>
      <c r="T375">
        <v>74</v>
      </c>
      <c r="U375">
        <v>0</v>
      </c>
      <c r="V375">
        <v>1</v>
      </c>
      <c r="W375">
        <v>0</v>
      </c>
      <c r="X375">
        <v>93.946860636732069</v>
      </c>
      <c r="Y375">
        <v>0</v>
      </c>
      <c r="Z375">
        <v>0</v>
      </c>
      <c r="AA375">
        <v>0</v>
      </c>
      <c r="AB375">
        <v>124.18179772299412</v>
      </c>
      <c r="AC375">
        <v>0</v>
      </c>
      <c r="AD375">
        <v>51.305888167304076</v>
      </c>
      <c r="AE375">
        <v>269.43454652703025</v>
      </c>
    </row>
    <row r="376" spans="1:31" x14ac:dyDescent="0.3">
      <c r="A376">
        <v>2488426</v>
      </c>
      <c r="B376">
        <v>1</v>
      </c>
      <c r="C376" t="s">
        <v>80</v>
      </c>
      <c r="D376" t="s">
        <v>99</v>
      </c>
      <c r="E376" t="s">
        <v>166</v>
      </c>
      <c r="F376" t="s">
        <v>1284</v>
      </c>
      <c r="G376" t="s">
        <v>134</v>
      </c>
      <c r="H376" t="s">
        <v>150</v>
      </c>
      <c r="I376" t="s">
        <v>136</v>
      </c>
      <c r="J376" t="s">
        <v>137</v>
      </c>
      <c r="K376" t="s">
        <v>138</v>
      </c>
      <c r="L376" t="s">
        <v>1285</v>
      </c>
      <c r="M376" t="s">
        <v>1286</v>
      </c>
      <c r="N376">
        <v>3.1033333330000001</v>
      </c>
      <c r="O376">
        <v>0</v>
      </c>
      <c r="P376">
        <v>0</v>
      </c>
      <c r="Q376">
        <v>0</v>
      </c>
      <c r="R376">
        <v>0</v>
      </c>
      <c r="S376">
        <v>8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1220.7819183187062</v>
      </c>
      <c r="AB376">
        <v>0</v>
      </c>
      <c r="AC376">
        <v>0</v>
      </c>
      <c r="AD376">
        <v>0</v>
      </c>
      <c r="AE376">
        <v>1220.7819183187062</v>
      </c>
    </row>
    <row r="377" spans="1:31" x14ac:dyDescent="0.3">
      <c r="A377">
        <v>2488427</v>
      </c>
      <c r="B377">
        <v>1</v>
      </c>
      <c r="C377" t="s">
        <v>80</v>
      </c>
      <c r="D377" t="s">
        <v>100</v>
      </c>
      <c r="E377" t="s">
        <v>166</v>
      </c>
      <c r="F377" t="s">
        <v>1287</v>
      </c>
      <c r="G377" t="s">
        <v>168</v>
      </c>
      <c r="H377" t="s">
        <v>150</v>
      </c>
      <c r="I377" t="s">
        <v>136</v>
      </c>
      <c r="J377" t="s">
        <v>137</v>
      </c>
      <c r="K377" t="s">
        <v>138</v>
      </c>
      <c r="L377" t="s">
        <v>1288</v>
      </c>
      <c r="M377" t="s">
        <v>1289</v>
      </c>
      <c r="N377">
        <v>1.498611111</v>
      </c>
      <c r="O377">
        <v>4</v>
      </c>
      <c r="P377">
        <v>1663</v>
      </c>
      <c r="Q377">
        <v>4</v>
      </c>
      <c r="R377">
        <v>105</v>
      </c>
      <c r="S377">
        <v>9</v>
      </c>
      <c r="T377">
        <v>76</v>
      </c>
      <c r="U377">
        <v>0</v>
      </c>
      <c r="V377">
        <v>0</v>
      </c>
      <c r="W377">
        <v>64.754032832844686</v>
      </c>
      <c r="X377">
        <v>424.65819720648869</v>
      </c>
      <c r="Y377">
        <v>8.4412484802501169</v>
      </c>
      <c r="Z377">
        <v>32.380088157682493</v>
      </c>
      <c r="AA377">
        <v>348.31022752977037</v>
      </c>
      <c r="AB377">
        <v>107.56698539796793</v>
      </c>
      <c r="AC377">
        <v>0</v>
      </c>
      <c r="AD377">
        <v>0</v>
      </c>
      <c r="AE377">
        <v>986.11077960500438</v>
      </c>
    </row>
    <row r="378" spans="1:31" x14ac:dyDescent="0.3">
      <c r="A378">
        <v>2488432</v>
      </c>
      <c r="B378">
        <v>1</v>
      </c>
      <c r="C378" t="s">
        <v>80</v>
      </c>
      <c r="D378" t="s">
        <v>84</v>
      </c>
      <c r="E378" t="s">
        <v>132</v>
      </c>
      <c r="F378" t="s">
        <v>1290</v>
      </c>
      <c r="G378" t="s">
        <v>168</v>
      </c>
      <c r="H378" t="s">
        <v>135</v>
      </c>
      <c r="I378" t="s">
        <v>136</v>
      </c>
      <c r="J378" t="s">
        <v>137</v>
      </c>
      <c r="K378" t="s">
        <v>138</v>
      </c>
      <c r="L378" t="s">
        <v>1291</v>
      </c>
      <c r="M378" t="s">
        <v>1292</v>
      </c>
      <c r="N378">
        <v>4.9677777770000002</v>
      </c>
      <c r="O378">
        <v>0</v>
      </c>
      <c r="P378">
        <v>1161</v>
      </c>
      <c r="Q378">
        <v>0</v>
      </c>
      <c r="R378">
        <v>0</v>
      </c>
      <c r="S378">
        <v>0</v>
      </c>
      <c r="T378">
        <v>57</v>
      </c>
      <c r="U378">
        <v>0</v>
      </c>
      <c r="V378">
        <v>0</v>
      </c>
      <c r="W378">
        <v>0</v>
      </c>
      <c r="X378">
        <v>1388.9412657976497</v>
      </c>
      <c r="Y378">
        <v>0</v>
      </c>
      <c r="Z378">
        <v>0</v>
      </c>
      <c r="AA378">
        <v>0</v>
      </c>
      <c r="AB378">
        <v>274.91112891398927</v>
      </c>
      <c r="AC378">
        <v>0</v>
      </c>
      <c r="AD378">
        <v>0</v>
      </c>
      <c r="AE378">
        <v>1663.8523947116391</v>
      </c>
    </row>
    <row r="379" spans="1:31" x14ac:dyDescent="0.3">
      <c r="A379">
        <v>2488439</v>
      </c>
      <c r="B379">
        <v>1</v>
      </c>
      <c r="C379" t="s">
        <v>80</v>
      </c>
      <c r="D379" t="s">
        <v>90</v>
      </c>
      <c r="E379" t="s">
        <v>162</v>
      </c>
      <c r="F379" t="s">
        <v>1293</v>
      </c>
      <c r="G379" t="s">
        <v>134</v>
      </c>
      <c r="H379" t="s">
        <v>135</v>
      </c>
      <c r="I379" t="s">
        <v>136</v>
      </c>
      <c r="J379" t="s">
        <v>137</v>
      </c>
      <c r="K379" t="s">
        <v>138</v>
      </c>
      <c r="L379" t="s">
        <v>1294</v>
      </c>
      <c r="M379" t="s">
        <v>1295</v>
      </c>
      <c r="N379">
        <v>7.7408333330000003</v>
      </c>
      <c r="O379">
        <v>0</v>
      </c>
      <c r="P379">
        <v>213</v>
      </c>
      <c r="Q379">
        <v>0</v>
      </c>
      <c r="R379">
        <v>0</v>
      </c>
      <c r="S379">
        <v>0</v>
      </c>
      <c r="T379">
        <v>10</v>
      </c>
      <c r="U379">
        <v>0</v>
      </c>
      <c r="V379">
        <v>0</v>
      </c>
      <c r="W379">
        <v>0</v>
      </c>
      <c r="X379">
        <v>434.66079724890733</v>
      </c>
      <c r="Y379">
        <v>0</v>
      </c>
      <c r="Z379">
        <v>0</v>
      </c>
      <c r="AA379">
        <v>0</v>
      </c>
      <c r="AB379">
        <v>24.87095121882815</v>
      </c>
      <c r="AC379">
        <v>0</v>
      </c>
      <c r="AD379">
        <v>0</v>
      </c>
      <c r="AE379">
        <v>459.5317484677355</v>
      </c>
    </row>
    <row r="380" spans="1:31" x14ac:dyDescent="0.3">
      <c r="A380">
        <v>2488441</v>
      </c>
      <c r="B380">
        <v>1</v>
      </c>
      <c r="C380" t="s">
        <v>80</v>
      </c>
      <c r="D380" t="s">
        <v>87</v>
      </c>
      <c r="E380" t="s">
        <v>141</v>
      </c>
      <c r="F380" t="s">
        <v>1296</v>
      </c>
      <c r="G380" t="s">
        <v>181</v>
      </c>
      <c r="H380" t="s">
        <v>135</v>
      </c>
      <c r="I380" t="s">
        <v>136</v>
      </c>
      <c r="J380" t="s">
        <v>137</v>
      </c>
      <c r="K380" t="s">
        <v>144</v>
      </c>
      <c r="L380" t="s">
        <v>1297</v>
      </c>
      <c r="M380" t="s">
        <v>1298</v>
      </c>
      <c r="N380">
        <v>0.82861111099999996</v>
      </c>
      <c r="O380">
        <v>0</v>
      </c>
      <c r="P380">
        <v>19</v>
      </c>
      <c r="Q380">
        <v>0</v>
      </c>
      <c r="R380">
        <v>0</v>
      </c>
      <c r="S380">
        <v>0</v>
      </c>
      <c r="T380">
        <v>23</v>
      </c>
      <c r="U380">
        <v>0</v>
      </c>
      <c r="V380">
        <v>0</v>
      </c>
      <c r="W380">
        <v>0</v>
      </c>
      <c r="X380">
        <v>3.062072551590604</v>
      </c>
      <c r="Y380">
        <v>0</v>
      </c>
      <c r="Z380">
        <v>0</v>
      </c>
      <c r="AA380">
        <v>0</v>
      </c>
      <c r="AB380">
        <v>25.443120204492221</v>
      </c>
      <c r="AC380">
        <v>0</v>
      </c>
      <c r="AD380">
        <v>0</v>
      </c>
      <c r="AE380">
        <v>28.505192756082824</v>
      </c>
    </row>
    <row r="381" spans="1:31" x14ac:dyDescent="0.3">
      <c r="A381">
        <v>2488442</v>
      </c>
      <c r="B381">
        <v>1</v>
      </c>
      <c r="C381" t="s">
        <v>80</v>
      </c>
      <c r="D381" t="s">
        <v>83</v>
      </c>
      <c r="E381" t="s">
        <v>162</v>
      </c>
      <c r="F381" t="s">
        <v>1299</v>
      </c>
      <c r="G381" t="s">
        <v>168</v>
      </c>
      <c r="H381" t="s">
        <v>135</v>
      </c>
      <c r="I381" t="s">
        <v>136</v>
      </c>
      <c r="J381" t="s">
        <v>137</v>
      </c>
      <c r="K381" t="s">
        <v>138</v>
      </c>
      <c r="L381" t="s">
        <v>1300</v>
      </c>
      <c r="M381" t="s">
        <v>1301</v>
      </c>
      <c r="N381">
        <v>6.7602777769999998</v>
      </c>
      <c r="O381">
        <v>0</v>
      </c>
      <c r="P381">
        <v>173</v>
      </c>
      <c r="Q381">
        <v>0</v>
      </c>
      <c r="R381">
        <v>0</v>
      </c>
      <c r="S381">
        <v>0</v>
      </c>
      <c r="T381">
        <v>6</v>
      </c>
      <c r="U381">
        <v>0</v>
      </c>
      <c r="V381">
        <v>0</v>
      </c>
      <c r="W381">
        <v>0</v>
      </c>
      <c r="X381">
        <v>444.09488061763915</v>
      </c>
      <c r="Y381">
        <v>0</v>
      </c>
      <c r="Z381">
        <v>0</v>
      </c>
      <c r="AA381">
        <v>0</v>
      </c>
      <c r="AB381">
        <v>4.411605748266016</v>
      </c>
      <c r="AC381">
        <v>0</v>
      </c>
      <c r="AD381">
        <v>0</v>
      </c>
      <c r="AE381">
        <v>448.50648636590518</v>
      </c>
    </row>
    <row r="382" spans="1:31" x14ac:dyDescent="0.3">
      <c r="A382">
        <v>2488443</v>
      </c>
      <c r="B382">
        <v>1</v>
      </c>
      <c r="C382" t="s">
        <v>80</v>
      </c>
      <c r="D382" t="s">
        <v>96</v>
      </c>
      <c r="E382" t="s">
        <v>166</v>
      </c>
      <c r="F382" t="s">
        <v>1302</v>
      </c>
      <c r="G382" t="s">
        <v>168</v>
      </c>
      <c r="H382" t="s">
        <v>150</v>
      </c>
      <c r="I382" t="s">
        <v>136</v>
      </c>
      <c r="J382" t="s">
        <v>137</v>
      </c>
      <c r="K382" t="s">
        <v>138</v>
      </c>
      <c r="L382" t="s">
        <v>1303</v>
      </c>
      <c r="M382" t="s">
        <v>1304</v>
      </c>
      <c r="N382">
        <v>3.1463888880000002</v>
      </c>
      <c r="O382">
        <v>0</v>
      </c>
      <c r="P382">
        <v>112</v>
      </c>
      <c r="Q382">
        <v>0</v>
      </c>
      <c r="R382">
        <v>0</v>
      </c>
      <c r="S382">
        <v>0</v>
      </c>
      <c r="T382">
        <v>4</v>
      </c>
      <c r="U382">
        <v>0</v>
      </c>
      <c r="V382">
        <v>0</v>
      </c>
      <c r="W382">
        <v>0</v>
      </c>
      <c r="X382">
        <v>143.76451586457813</v>
      </c>
      <c r="Y382">
        <v>0</v>
      </c>
      <c r="Z382">
        <v>0</v>
      </c>
      <c r="AA382">
        <v>0</v>
      </c>
      <c r="AB382">
        <v>14.118408300682697</v>
      </c>
      <c r="AC382">
        <v>0</v>
      </c>
      <c r="AD382">
        <v>0</v>
      </c>
      <c r="AE382">
        <v>157.88292416526082</v>
      </c>
    </row>
    <row r="383" spans="1:31" x14ac:dyDescent="0.3">
      <c r="A383">
        <v>2488449</v>
      </c>
      <c r="B383">
        <v>1</v>
      </c>
      <c r="C383" t="s">
        <v>81</v>
      </c>
      <c r="D383" t="s">
        <v>117</v>
      </c>
      <c r="E383" t="s">
        <v>162</v>
      </c>
      <c r="F383" t="s">
        <v>1305</v>
      </c>
      <c r="G383" t="s">
        <v>168</v>
      </c>
      <c r="H383" t="s">
        <v>135</v>
      </c>
      <c r="I383" t="s">
        <v>136</v>
      </c>
      <c r="J383" t="s">
        <v>137</v>
      </c>
      <c r="K383" t="s">
        <v>138</v>
      </c>
      <c r="L383" t="s">
        <v>1306</v>
      </c>
      <c r="M383" t="s">
        <v>1307</v>
      </c>
      <c r="N383">
        <v>7.943888888</v>
      </c>
      <c r="O383">
        <v>0</v>
      </c>
      <c r="P383">
        <v>119</v>
      </c>
      <c r="Q383">
        <v>0</v>
      </c>
      <c r="R383">
        <v>0</v>
      </c>
      <c r="S383">
        <v>0</v>
      </c>
      <c r="T383">
        <v>22</v>
      </c>
      <c r="U383">
        <v>0</v>
      </c>
      <c r="V383">
        <v>1</v>
      </c>
      <c r="W383">
        <v>0</v>
      </c>
      <c r="X383">
        <v>214.31580290299223</v>
      </c>
      <c r="Y383">
        <v>0</v>
      </c>
      <c r="Z383">
        <v>0</v>
      </c>
      <c r="AA383">
        <v>0</v>
      </c>
      <c r="AB383">
        <v>153.89466109002535</v>
      </c>
      <c r="AC383">
        <v>0</v>
      </c>
      <c r="AD383">
        <v>24.111874289733844</v>
      </c>
      <c r="AE383">
        <v>392.32233828275145</v>
      </c>
    </row>
    <row r="384" spans="1:31" x14ac:dyDescent="0.3">
      <c r="A384">
        <v>2488450</v>
      </c>
      <c r="B384">
        <v>1</v>
      </c>
      <c r="C384" t="s">
        <v>81</v>
      </c>
      <c r="D384" t="s">
        <v>118</v>
      </c>
      <c r="E384" t="s">
        <v>147</v>
      </c>
      <c r="F384" t="s">
        <v>1308</v>
      </c>
      <c r="G384" t="s">
        <v>134</v>
      </c>
      <c r="H384" t="s">
        <v>150</v>
      </c>
      <c r="I384" t="s">
        <v>136</v>
      </c>
      <c r="J384" t="s">
        <v>137</v>
      </c>
      <c r="K384" t="s">
        <v>138</v>
      </c>
      <c r="L384" t="s">
        <v>1309</v>
      </c>
      <c r="M384" t="s">
        <v>1310</v>
      </c>
      <c r="N384">
        <v>7.0597222220000004</v>
      </c>
      <c r="O384">
        <v>0</v>
      </c>
      <c r="P384">
        <v>3187</v>
      </c>
      <c r="Q384">
        <v>0</v>
      </c>
      <c r="R384">
        <v>0</v>
      </c>
      <c r="S384">
        <v>2</v>
      </c>
      <c r="T384">
        <v>52</v>
      </c>
      <c r="U384">
        <v>0</v>
      </c>
      <c r="V384">
        <v>0</v>
      </c>
      <c r="W384">
        <v>0</v>
      </c>
      <c r="X384">
        <v>6083.2323524366557</v>
      </c>
      <c r="Y384">
        <v>0</v>
      </c>
      <c r="Z384">
        <v>0</v>
      </c>
      <c r="AA384">
        <v>3144.2869263760913</v>
      </c>
      <c r="AB384">
        <v>503.93022231919952</v>
      </c>
      <c r="AC384">
        <v>0</v>
      </c>
      <c r="AD384">
        <v>0</v>
      </c>
      <c r="AE384">
        <v>9731.449501131945</v>
      </c>
    </row>
    <row r="385" spans="1:31" x14ac:dyDescent="0.3">
      <c r="A385">
        <v>2488452</v>
      </c>
      <c r="B385">
        <v>1</v>
      </c>
      <c r="C385" t="s">
        <v>80</v>
      </c>
      <c r="D385" t="s">
        <v>88</v>
      </c>
      <c r="E385" t="s">
        <v>141</v>
      </c>
      <c r="F385" t="s">
        <v>1311</v>
      </c>
      <c r="G385" t="s">
        <v>134</v>
      </c>
      <c r="H385" t="s">
        <v>135</v>
      </c>
      <c r="I385" t="s">
        <v>136</v>
      </c>
      <c r="J385" t="s">
        <v>137</v>
      </c>
      <c r="K385" t="s">
        <v>138</v>
      </c>
      <c r="L385" t="s">
        <v>1312</v>
      </c>
      <c r="M385" t="s">
        <v>1313</v>
      </c>
      <c r="N385">
        <v>7.3294444439999999</v>
      </c>
      <c r="O385">
        <v>0</v>
      </c>
      <c r="P385">
        <v>35</v>
      </c>
      <c r="Q385">
        <v>0</v>
      </c>
      <c r="R385">
        <v>0</v>
      </c>
      <c r="S385">
        <v>0</v>
      </c>
      <c r="T385">
        <v>3</v>
      </c>
      <c r="U385">
        <v>0</v>
      </c>
      <c r="V385">
        <v>0</v>
      </c>
      <c r="W385">
        <v>0</v>
      </c>
      <c r="X385">
        <v>73.826163322848714</v>
      </c>
      <c r="Y385">
        <v>0</v>
      </c>
      <c r="Z385">
        <v>0</v>
      </c>
      <c r="AA385">
        <v>0</v>
      </c>
      <c r="AB385">
        <v>20.529127126290273</v>
      </c>
      <c r="AC385">
        <v>0</v>
      </c>
      <c r="AD385">
        <v>0</v>
      </c>
      <c r="AE385">
        <v>94.355290449138991</v>
      </c>
    </row>
    <row r="386" spans="1:31" x14ac:dyDescent="0.3">
      <c r="A386">
        <v>2488453</v>
      </c>
      <c r="B386">
        <v>1</v>
      </c>
      <c r="C386" t="s">
        <v>81</v>
      </c>
      <c r="D386" t="s">
        <v>123</v>
      </c>
      <c r="E386" t="s">
        <v>132</v>
      </c>
      <c r="F386" t="s">
        <v>1314</v>
      </c>
      <c r="G386" t="s">
        <v>296</v>
      </c>
      <c r="H386" t="s">
        <v>135</v>
      </c>
      <c r="I386" t="s">
        <v>136</v>
      </c>
      <c r="J386" t="s">
        <v>137</v>
      </c>
      <c r="K386" t="s">
        <v>144</v>
      </c>
      <c r="L386" t="s">
        <v>1315</v>
      </c>
      <c r="M386" t="s">
        <v>1316</v>
      </c>
      <c r="N386">
        <v>1.7008333330000001</v>
      </c>
      <c r="O386">
        <v>0</v>
      </c>
      <c r="P386">
        <v>0</v>
      </c>
      <c r="Q386">
        <v>0</v>
      </c>
      <c r="R386">
        <v>18</v>
      </c>
      <c r="S386">
        <v>0</v>
      </c>
      <c r="T386">
        <v>1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10.816672912425901</v>
      </c>
      <c r="AA386">
        <v>0</v>
      </c>
      <c r="AB386">
        <v>0.18872772360186446</v>
      </c>
      <c r="AC386">
        <v>0</v>
      </c>
      <c r="AD386">
        <v>0</v>
      </c>
      <c r="AE386">
        <v>11.005400636027765</v>
      </c>
    </row>
    <row r="387" spans="1:31" x14ac:dyDescent="0.3">
      <c r="A387">
        <v>2488456</v>
      </c>
      <c r="B387">
        <v>1</v>
      </c>
      <c r="C387" t="s">
        <v>81</v>
      </c>
      <c r="D387" t="s">
        <v>128</v>
      </c>
      <c r="E387" t="s">
        <v>147</v>
      </c>
      <c r="F387" t="s">
        <v>1317</v>
      </c>
      <c r="G387" t="s">
        <v>149</v>
      </c>
      <c r="H387" t="s">
        <v>150</v>
      </c>
      <c r="I387" t="s">
        <v>136</v>
      </c>
      <c r="J387" t="s">
        <v>137</v>
      </c>
      <c r="K387" t="s">
        <v>144</v>
      </c>
      <c r="L387" t="s">
        <v>1318</v>
      </c>
      <c r="M387" t="s">
        <v>1319</v>
      </c>
      <c r="N387">
        <v>0.48638888800000002</v>
      </c>
      <c r="O387">
        <v>4</v>
      </c>
      <c r="P387">
        <v>47</v>
      </c>
      <c r="Q387">
        <v>10</v>
      </c>
      <c r="R387">
        <v>101</v>
      </c>
      <c r="S387">
        <v>10</v>
      </c>
      <c r="T387">
        <v>9</v>
      </c>
      <c r="U387">
        <v>1</v>
      </c>
      <c r="V387">
        <v>0</v>
      </c>
      <c r="W387">
        <v>0.71466901270191452</v>
      </c>
      <c r="X387">
        <v>3.8078549294094159</v>
      </c>
      <c r="Y387">
        <v>4.244998100204822</v>
      </c>
      <c r="Z387">
        <v>14.143768945451773</v>
      </c>
      <c r="AA387">
        <v>68.991160647663705</v>
      </c>
      <c r="AB387">
        <v>6.6337952120718278</v>
      </c>
      <c r="AC387">
        <v>17.232755757867981</v>
      </c>
      <c r="AD387">
        <v>0</v>
      </c>
      <c r="AE387">
        <v>115.76900260537144</v>
      </c>
    </row>
    <row r="388" spans="1:31" x14ac:dyDescent="0.3">
      <c r="A388">
        <v>2488457</v>
      </c>
      <c r="B388">
        <v>1</v>
      </c>
      <c r="C388" t="s">
        <v>80</v>
      </c>
      <c r="D388" t="s">
        <v>103</v>
      </c>
      <c r="E388" t="s">
        <v>147</v>
      </c>
      <c r="F388" t="s">
        <v>1320</v>
      </c>
      <c r="G388" t="s">
        <v>168</v>
      </c>
      <c r="H388" t="s">
        <v>150</v>
      </c>
      <c r="I388" t="s">
        <v>136</v>
      </c>
      <c r="J388" t="s">
        <v>137</v>
      </c>
      <c r="K388" t="s">
        <v>138</v>
      </c>
      <c r="L388" t="s">
        <v>1321</v>
      </c>
      <c r="M388" t="s">
        <v>1322</v>
      </c>
      <c r="N388">
        <v>7.1013888879999998</v>
      </c>
      <c r="O388">
        <v>0</v>
      </c>
      <c r="P388">
        <v>428</v>
      </c>
      <c r="Q388">
        <v>0</v>
      </c>
      <c r="R388">
        <v>0</v>
      </c>
      <c r="S388">
        <v>0</v>
      </c>
      <c r="T388">
        <v>16</v>
      </c>
      <c r="U388">
        <v>0</v>
      </c>
      <c r="V388">
        <v>0</v>
      </c>
      <c r="W388">
        <v>0</v>
      </c>
      <c r="X388">
        <v>876.88878859245199</v>
      </c>
      <c r="Y388">
        <v>0</v>
      </c>
      <c r="Z388">
        <v>0</v>
      </c>
      <c r="AA388">
        <v>0</v>
      </c>
      <c r="AB388">
        <v>316.02113025625755</v>
      </c>
      <c r="AC388">
        <v>0</v>
      </c>
      <c r="AD388">
        <v>0</v>
      </c>
      <c r="AE388">
        <v>1192.9099188487096</v>
      </c>
    </row>
    <row r="389" spans="1:31" x14ac:dyDescent="0.3">
      <c r="A389">
        <v>2488458</v>
      </c>
      <c r="B389">
        <v>1</v>
      </c>
      <c r="C389" t="s">
        <v>80</v>
      </c>
      <c r="D389" t="s">
        <v>105</v>
      </c>
      <c r="E389" t="s">
        <v>147</v>
      </c>
      <c r="F389" t="s">
        <v>1323</v>
      </c>
      <c r="G389" t="s">
        <v>193</v>
      </c>
      <c r="H389" t="s">
        <v>150</v>
      </c>
      <c r="I389" t="s">
        <v>136</v>
      </c>
      <c r="J389" t="s">
        <v>137</v>
      </c>
      <c r="K389" t="s">
        <v>144</v>
      </c>
      <c r="L389" t="s">
        <v>1324</v>
      </c>
      <c r="M389" t="s">
        <v>1325</v>
      </c>
      <c r="N389">
        <v>1.927777777</v>
      </c>
      <c r="O389">
        <v>0</v>
      </c>
      <c r="P389">
        <v>88</v>
      </c>
      <c r="Q389">
        <v>0</v>
      </c>
      <c r="R389">
        <v>1</v>
      </c>
      <c r="S389">
        <v>0</v>
      </c>
      <c r="T389">
        <v>8</v>
      </c>
      <c r="U389">
        <v>0</v>
      </c>
      <c r="V389">
        <v>0</v>
      </c>
      <c r="W389">
        <v>0</v>
      </c>
      <c r="X389">
        <v>18.93950497279431</v>
      </c>
      <c r="Y389">
        <v>0</v>
      </c>
      <c r="Z389">
        <v>5.8914345642666675</v>
      </c>
      <c r="AA389">
        <v>0</v>
      </c>
      <c r="AB389">
        <v>8.7580847948063756</v>
      </c>
      <c r="AC389">
        <v>0</v>
      </c>
      <c r="AD389">
        <v>0</v>
      </c>
      <c r="AE389">
        <v>33.58902433186735</v>
      </c>
    </row>
    <row r="390" spans="1:31" x14ac:dyDescent="0.3">
      <c r="A390">
        <v>2488460</v>
      </c>
      <c r="B390">
        <v>1</v>
      </c>
      <c r="C390" t="s">
        <v>80</v>
      </c>
      <c r="D390" t="s">
        <v>98</v>
      </c>
      <c r="E390" t="s">
        <v>132</v>
      </c>
      <c r="F390" t="s">
        <v>1326</v>
      </c>
      <c r="G390" t="s">
        <v>181</v>
      </c>
      <c r="H390" t="s">
        <v>135</v>
      </c>
      <c r="I390" t="s">
        <v>136</v>
      </c>
      <c r="J390" t="s">
        <v>137</v>
      </c>
      <c r="K390" t="s">
        <v>144</v>
      </c>
      <c r="L390" t="s">
        <v>1327</v>
      </c>
      <c r="M390" t="s">
        <v>1328</v>
      </c>
      <c r="N390">
        <v>0.895277777</v>
      </c>
      <c r="O390">
        <v>0</v>
      </c>
      <c r="P390">
        <v>20</v>
      </c>
      <c r="Q390">
        <v>0</v>
      </c>
      <c r="R390">
        <v>2</v>
      </c>
      <c r="S390">
        <v>0</v>
      </c>
      <c r="T390">
        <v>16</v>
      </c>
      <c r="U390">
        <v>0</v>
      </c>
      <c r="V390">
        <v>0</v>
      </c>
      <c r="W390">
        <v>0</v>
      </c>
      <c r="X390">
        <v>4.3010825666002876</v>
      </c>
      <c r="Y390">
        <v>0</v>
      </c>
      <c r="Z390">
        <v>9.7372441408550003E-2</v>
      </c>
      <c r="AA390">
        <v>0</v>
      </c>
      <c r="AB390">
        <v>6.2993296168436945</v>
      </c>
      <c r="AC390">
        <v>0</v>
      </c>
      <c r="AD390">
        <v>0</v>
      </c>
      <c r="AE390">
        <v>10.697784624852531</v>
      </c>
    </row>
    <row r="391" spans="1:31" x14ac:dyDescent="0.3">
      <c r="A391">
        <v>2488461</v>
      </c>
      <c r="B391">
        <v>1</v>
      </c>
      <c r="C391" t="s">
        <v>80</v>
      </c>
      <c r="D391" t="s">
        <v>97</v>
      </c>
      <c r="E391" t="s">
        <v>166</v>
      </c>
      <c r="F391" t="s">
        <v>1329</v>
      </c>
      <c r="G391" t="s">
        <v>168</v>
      </c>
      <c r="H391" t="s">
        <v>150</v>
      </c>
      <c r="I391" t="s">
        <v>136</v>
      </c>
      <c r="J391" t="s">
        <v>137</v>
      </c>
      <c r="K391" t="s">
        <v>138</v>
      </c>
      <c r="L391" t="s">
        <v>1330</v>
      </c>
      <c r="M391" t="s">
        <v>1331</v>
      </c>
      <c r="N391">
        <v>9.8519444440000008</v>
      </c>
      <c r="O391">
        <v>2</v>
      </c>
      <c r="P391">
        <v>985</v>
      </c>
      <c r="Q391">
        <v>1</v>
      </c>
      <c r="R391">
        <v>32</v>
      </c>
      <c r="S391">
        <v>5</v>
      </c>
      <c r="T391">
        <v>74</v>
      </c>
      <c r="U391">
        <v>0</v>
      </c>
      <c r="V391">
        <v>0</v>
      </c>
      <c r="W391">
        <v>279.43000465908489</v>
      </c>
      <c r="X391">
        <v>1925.6274121636241</v>
      </c>
      <c r="Y391">
        <v>1.0018078761801894</v>
      </c>
      <c r="Z391">
        <v>79.143217171741384</v>
      </c>
      <c r="AA391">
        <v>76.694131097581831</v>
      </c>
      <c r="AB391">
        <v>1028.5625638433933</v>
      </c>
      <c r="AC391">
        <v>0</v>
      </c>
      <c r="AD391">
        <v>0</v>
      </c>
      <c r="AE391">
        <v>3390.4591368116053</v>
      </c>
    </row>
    <row r="392" spans="1:31" x14ac:dyDescent="0.3">
      <c r="A392">
        <v>2488466</v>
      </c>
      <c r="B392">
        <v>1</v>
      </c>
      <c r="C392" t="s">
        <v>80</v>
      </c>
      <c r="D392" t="s">
        <v>84</v>
      </c>
      <c r="E392" t="s">
        <v>132</v>
      </c>
      <c r="F392" t="s">
        <v>1332</v>
      </c>
      <c r="G392" t="s">
        <v>168</v>
      </c>
      <c r="H392" t="s">
        <v>135</v>
      </c>
      <c r="I392" t="s">
        <v>136</v>
      </c>
      <c r="J392" t="s">
        <v>137</v>
      </c>
      <c r="K392" t="s">
        <v>138</v>
      </c>
      <c r="L392" t="s">
        <v>1333</v>
      </c>
      <c r="M392" t="s">
        <v>1334</v>
      </c>
      <c r="N392">
        <v>7.5783333329999998</v>
      </c>
      <c r="O392">
        <v>0</v>
      </c>
      <c r="P392">
        <v>515</v>
      </c>
      <c r="Q392">
        <v>0</v>
      </c>
      <c r="R392">
        <v>0</v>
      </c>
      <c r="S392">
        <v>0</v>
      </c>
      <c r="T392">
        <v>14</v>
      </c>
      <c r="U392">
        <v>0</v>
      </c>
      <c r="V392">
        <v>0</v>
      </c>
      <c r="W392">
        <v>0</v>
      </c>
      <c r="X392">
        <v>956.49285289461932</v>
      </c>
      <c r="Y392">
        <v>0</v>
      </c>
      <c r="Z392">
        <v>0</v>
      </c>
      <c r="AA392">
        <v>0</v>
      </c>
      <c r="AB392">
        <v>358.40027377642974</v>
      </c>
      <c r="AC392">
        <v>0</v>
      </c>
      <c r="AD392">
        <v>0</v>
      </c>
      <c r="AE392">
        <v>1314.893126671049</v>
      </c>
    </row>
    <row r="393" spans="1:31" x14ac:dyDescent="0.3">
      <c r="A393">
        <v>2488467</v>
      </c>
      <c r="B393">
        <v>1</v>
      </c>
      <c r="C393" t="s">
        <v>80</v>
      </c>
      <c r="D393" t="s">
        <v>96</v>
      </c>
      <c r="E393" t="s">
        <v>147</v>
      </c>
      <c r="F393" t="s">
        <v>1335</v>
      </c>
      <c r="G393" t="s">
        <v>168</v>
      </c>
      <c r="H393" t="s">
        <v>150</v>
      </c>
      <c r="I393" t="s">
        <v>136</v>
      </c>
      <c r="J393" t="s">
        <v>137</v>
      </c>
      <c r="K393" t="s">
        <v>138</v>
      </c>
      <c r="L393" t="s">
        <v>1336</v>
      </c>
      <c r="M393" t="s">
        <v>1337</v>
      </c>
      <c r="N393">
        <v>6.3797222219999998</v>
      </c>
      <c r="O393">
        <v>0</v>
      </c>
      <c r="P393">
        <v>314</v>
      </c>
      <c r="Q393">
        <v>0</v>
      </c>
      <c r="R393">
        <v>0</v>
      </c>
      <c r="S393">
        <v>2</v>
      </c>
      <c r="T393">
        <v>46</v>
      </c>
      <c r="U393">
        <v>0</v>
      </c>
      <c r="V393">
        <v>0</v>
      </c>
      <c r="W393">
        <v>0</v>
      </c>
      <c r="X393">
        <v>903.84429372034856</v>
      </c>
      <c r="Y393">
        <v>0</v>
      </c>
      <c r="Z393">
        <v>0</v>
      </c>
      <c r="AA393">
        <v>861.46945099133086</v>
      </c>
      <c r="AB393">
        <v>362.44294612369453</v>
      </c>
      <c r="AC393">
        <v>0</v>
      </c>
      <c r="AD393">
        <v>0</v>
      </c>
      <c r="AE393">
        <v>2127.7566908353738</v>
      </c>
    </row>
    <row r="394" spans="1:31" x14ac:dyDescent="0.3">
      <c r="A394">
        <v>2488468</v>
      </c>
      <c r="B394">
        <v>1</v>
      </c>
      <c r="C394" t="s">
        <v>80</v>
      </c>
      <c r="D394" t="s">
        <v>90</v>
      </c>
      <c r="E394" t="s">
        <v>153</v>
      </c>
      <c r="F394" t="s">
        <v>1338</v>
      </c>
      <c r="G394" t="s">
        <v>159</v>
      </c>
      <c r="H394" t="s">
        <v>135</v>
      </c>
      <c r="I394" t="s">
        <v>136</v>
      </c>
      <c r="J394" t="s">
        <v>3</v>
      </c>
      <c r="K394" t="s">
        <v>144</v>
      </c>
      <c r="L394" t="s">
        <v>1339</v>
      </c>
      <c r="M394" t="s">
        <v>1340</v>
      </c>
      <c r="N394">
        <v>6.4708333329999999</v>
      </c>
      <c r="O394">
        <v>0</v>
      </c>
      <c r="P394">
        <v>1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8.7191578877983229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8.7191578877983229</v>
      </c>
    </row>
    <row r="395" spans="1:31" x14ac:dyDescent="0.3">
      <c r="A395">
        <v>2488473</v>
      </c>
      <c r="B395">
        <v>1</v>
      </c>
      <c r="C395" t="s">
        <v>81</v>
      </c>
      <c r="D395" t="s">
        <v>112</v>
      </c>
      <c r="E395" t="s">
        <v>141</v>
      </c>
      <c r="F395" t="s">
        <v>1341</v>
      </c>
      <c r="G395" t="s">
        <v>466</v>
      </c>
      <c r="H395" t="s">
        <v>135</v>
      </c>
      <c r="I395" t="s">
        <v>136</v>
      </c>
      <c r="J395" t="s">
        <v>137</v>
      </c>
      <c r="K395" t="s">
        <v>144</v>
      </c>
      <c r="L395" t="s">
        <v>1342</v>
      </c>
      <c r="M395" t="s">
        <v>1343</v>
      </c>
      <c r="N395">
        <v>6.4111111110000003</v>
      </c>
      <c r="O395">
        <v>0</v>
      </c>
      <c r="P395">
        <v>69</v>
      </c>
      <c r="Q395">
        <v>0</v>
      </c>
      <c r="R395">
        <v>0</v>
      </c>
      <c r="S395">
        <v>0</v>
      </c>
      <c r="T395">
        <v>11</v>
      </c>
      <c r="U395">
        <v>0</v>
      </c>
      <c r="V395">
        <v>0</v>
      </c>
      <c r="W395">
        <v>0</v>
      </c>
      <c r="X395">
        <v>87.112852439289867</v>
      </c>
      <c r="Y395">
        <v>0</v>
      </c>
      <c r="Z395">
        <v>0</v>
      </c>
      <c r="AA395">
        <v>0</v>
      </c>
      <c r="AB395">
        <v>173.52256779104513</v>
      </c>
      <c r="AC395">
        <v>0</v>
      </c>
      <c r="AD395">
        <v>0</v>
      </c>
      <c r="AE395">
        <v>260.635420230335</v>
      </c>
    </row>
    <row r="396" spans="1:31" x14ac:dyDescent="0.3">
      <c r="A396">
        <v>2488475</v>
      </c>
      <c r="B396">
        <v>1</v>
      </c>
      <c r="C396" t="s">
        <v>81</v>
      </c>
      <c r="D396" t="s">
        <v>123</v>
      </c>
      <c r="E396" t="s">
        <v>147</v>
      </c>
      <c r="F396" t="s">
        <v>1344</v>
      </c>
      <c r="G396" t="s">
        <v>134</v>
      </c>
      <c r="H396" t="s">
        <v>150</v>
      </c>
      <c r="I396" t="s">
        <v>136</v>
      </c>
      <c r="J396" t="s">
        <v>137</v>
      </c>
      <c r="K396" t="s">
        <v>138</v>
      </c>
      <c r="L396" t="s">
        <v>1345</v>
      </c>
      <c r="M396" t="s">
        <v>1346</v>
      </c>
      <c r="N396">
        <v>2.0361111109999999</v>
      </c>
      <c r="O396">
        <v>0</v>
      </c>
      <c r="P396">
        <v>720</v>
      </c>
      <c r="Q396">
        <v>0</v>
      </c>
      <c r="R396">
        <v>3</v>
      </c>
      <c r="S396">
        <v>1</v>
      </c>
      <c r="T396">
        <v>35</v>
      </c>
      <c r="U396">
        <v>0</v>
      </c>
      <c r="V396">
        <v>1</v>
      </c>
      <c r="W396">
        <v>0</v>
      </c>
      <c r="X396">
        <v>408.22227147432687</v>
      </c>
      <c r="Y396">
        <v>0</v>
      </c>
      <c r="Z396">
        <v>3.885187575233247</v>
      </c>
      <c r="AA396">
        <v>6.9427738744904124</v>
      </c>
      <c r="AB396">
        <v>74.470837882892624</v>
      </c>
      <c r="AC396">
        <v>0</v>
      </c>
      <c r="AD396">
        <v>15.383231004500514</v>
      </c>
      <c r="AE396">
        <v>508.90430181144364</v>
      </c>
    </row>
    <row r="397" spans="1:31" x14ac:dyDescent="0.3">
      <c r="A397">
        <v>2488479</v>
      </c>
      <c r="B397">
        <v>1</v>
      </c>
      <c r="C397" t="s">
        <v>80</v>
      </c>
      <c r="D397" t="s">
        <v>103</v>
      </c>
      <c r="E397" t="s">
        <v>166</v>
      </c>
      <c r="F397" t="s">
        <v>1347</v>
      </c>
      <c r="G397" t="s">
        <v>203</v>
      </c>
      <c r="H397" t="s">
        <v>150</v>
      </c>
      <c r="I397" t="s">
        <v>136</v>
      </c>
      <c r="J397" t="s">
        <v>137</v>
      </c>
      <c r="K397" t="s">
        <v>144</v>
      </c>
      <c r="L397" t="s">
        <v>1348</v>
      </c>
      <c r="M397" t="s">
        <v>1349</v>
      </c>
      <c r="N397">
        <v>0.29638888800000002</v>
      </c>
      <c r="O397">
        <v>0</v>
      </c>
      <c r="P397">
        <v>940</v>
      </c>
      <c r="Q397">
        <v>0</v>
      </c>
      <c r="R397">
        <v>4</v>
      </c>
      <c r="S397">
        <v>0</v>
      </c>
      <c r="T397">
        <v>89</v>
      </c>
      <c r="U397">
        <v>0</v>
      </c>
      <c r="V397">
        <v>0</v>
      </c>
      <c r="W397">
        <v>0</v>
      </c>
      <c r="X397">
        <v>77.307508737156468</v>
      </c>
      <c r="Y397">
        <v>0</v>
      </c>
      <c r="Z397">
        <v>0.27840739628913758</v>
      </c>
      <c r="AA397">
        <v>0</v>
      </c>
      <c r="AB397">
        <v>26.46772795836776</v>
      </c>
      <c r="AC397">
        <v>0</v>
      </c>
      <c r="AD397">
        <v>0</v>
      </c>
      <c r="AE397">
        <v>104.05364409181337</v>
      </c>
    </row>
    <row r="398" spans="1:31" x14ac:dyDescent="0.3">
      <c r="A398">
        <v>2488480</v>
      </c>
      <c r="B398">
        <v>1</v>
      </c>
      <c r="C398" t="s">
        <v>81</v>
      </c>
      <c r="D398" t="s">
        <v>116</v>
      </c>
      <c r="E398" t="s">
        <v>184</v>
      </c>
      <c r="F398" t="s">
        <v>1350</v>
      </c>
      <c r="G398" t="s">
        <v>149</v>
      </c>
      <c r="H398" t="s">
        <v>150</v>
      </c>
      <c r="I398" t="s">
        <v>136</v>
      </c>
      <c r="J398" t="s">
        <v>137</v>
      </c>
      <c r="K398" t="s">
        <v>144</v>
      </c>
      <c r="L398" t="s">
        <v>1351</v>
      </c>
      <c r="M398" t="s">
        <v>1352</v>
      </c>
      <c r="N398">
        <v>0.66833333299999997</v>
      </c>
      <c r="O398">
        <v>0</v>
      </c>
      <c r="P398">
        <v>778</v>
      </c>
      <c r="Q398">
        <v>4</v>
      </c>
      <c r="R398">
        <v>42</v>
      </c>
      <c r="S398">
        <v>0</v>
      </c>
      <c r="T398">
        <v>104</v>
      </c>
      <c r="U398">
        <v>1</v>
      </c>
      <c r="V398">
        <v>0</v>
      </c>
      <c r="W398">
        <v>0</v>
      </c>
      <c r="X398">
        <v>108.08510247182463</v>
      </c>
      <c r="Y398">
        <v>4.7056976306219127</v>
      </c>
      <c r="Z398">
        <v>4.3223655353813752</v>
      </c>
      <c r="AA398">
        <v>0</v>
      </c>
      <c r="AB398">
        <v>35.12971350666578</v>
      </c>
      <c r="AC398">
        <v>124.39019243023999</v>
      </c>
      <c r="AD398">
        <v>0</v>
      </c>
      <c r="AE398">
        <v>276.63307157473372</v>
      </c>
    </row>
    <row r="399" spans="1:31" x14ac:dyDescent="0.3">
      <c r="A399">
        <v>2488481</v>
      </c>
      <c r="B399">
        <v>1</v>
      </c>
      <c r="C399" t="s">
        <v>80</v>
      </c>
      <c r="D399" t="s">
        <v>84</v>
      </c>
      <c r="E399" t="s">
        <v>132</v>
      </c>
      <c r="F399" t="s">
        <v>1353</v>
      </c>
      <c r="G399" t="s">
        <v>168</v>
      </c>
      <c r="H399" t="s">
        <v>135</v>
      </c>
      <c r="I399" t="s">
        <v>136</v>
      </c>
      <c r="J399" t="s">
        <v>137</v>
      </c>
      <c r="K399" t="s">
        <v>138</v>
      </c>
      <c r="L399" t="s">
        <v>1354</v>
      </c>
      <c r="M399" t="s">
        <v>1355</v>
      </c>
      <c r="N399">
        <v>3.2475000000000001</v>
      </c>
      <c r="O399">
        <v>0</v>
      </c>
      <c r="P399">
        <v>994</v>
      </c>
      <c r="Q399">
        <v>0</v>
      </c>
      <c r="R399">
        <v>0</v>
      </c>
      <c r="S399">
        <v>0</v>
      </c>
      <c r="T399">
        <v>42</v>
      </c>
      <c r="U399">
        <v>0</v>
      </c>
      <c r="V399">
        <v>0</v>
      </c>
      <c r="W399">
        <v>0</v>
      </c>
      <c r="X399">
        <v>799.15145671856635</v>
      </c>
      <c r="Y399">
        <v>0</v>
      </c>
      <c r="Z399">
        <v>0</v>
      </c>
      <c r="AA399">
        <v>0</v>
      </c>
      <c r="AB399">
        <v>357.97592957370682</v>
      </c>
      <c r="AC399">
        <v>0</v>
      </c>
      <c r="AD399">
        <v>0</v>
      </c>
      <c r="AE399">
        <v>1157.1273862922731</v>
      </c>
    </row>
    <row r="400" spans="1:31" x14ac:dyDescent="0.3">
      <c r="A400">
        <v>2488483</v>
      </c>
      <c r="B400">
        <v>1</v>
      </c>
      <c r="C400" t="s">
        <v>80</v>
      </c>
      <c r="D400" t="s">
        <v>93</v>
      </c>
      <c r="E400" t="s">
        <v>166</v>
      </c>
      <c r="F400" t="s">
        <v>1356</v>
      </c>
      <c r="G400" t="s">
        <v>168</v>
      </c>
      <c r="H400" t="s">
        <v>150</v>
      </c>
      <c r="I400" t="s">
        <v>136</v>
      </c>
      <c r="J400" t="s">
        <v>137</v>
      </c>
      <c r="K400" t="s">
        <v>138</v>
      </c>
      <c r="L400" t="s">
        <v>1357</v>
      </c>
      <c r="M400" t="s">
        <v>1358</v>
      </c>
      <c r="N400">
        <v>4.068888888</v>
      </c>
      <c r="O400">
        <v>0</v>
      </c>
      <c r="P400">
        <v>1411</v>
      </c>
      <c r="Q400">
        <v>26</v>
      </c>
      <c r="R400">
        <v>64</v>
      </c>
      <c r="S400">
        <v>12</v>
      </c>
      <c r="T400">
        <v>208</v>
      </c>
      <c r="U400">
        <v>1</v>
      </c>
      <c r="V400">
        <v>1</v>
      </c>
      <c r="W400">
        <v>0</v>
      </c>
      <c r="X400">
        <v>1410.5920662160083</v>
      </c>
      <c r="Y400">
        <v>94.183813256318132</v>
      </c>
      <c r="Z400">
        <v>142.10153015876679</v>
      </c>
      <c r="AA400">
        <v>274.84346911109338</v>
      </c>
      <c r="AB400">
        <v>599.97718969562823</v>
      </c>
      <c r="AC400">
        <v>1814.834298254515</v>
      </c>
      <c r="AD400">
        <v>224.21213675084164</v>
      </c>
      <c r="AE400">
        <v>4560.7445034431721</v>
      </c>
    </row>
    <row r="401" spans="1:31" x14ac:dyDescent="0.3">
      <c r="A401">
        <v>2488485</v>
      </c>
      <c r="B401">
        <v>1</v>
      </c>
      <c r="C401" t="s">
        <v>81</v>
      </c>
      <c r="D401" t="s">
        <v>127</v>
      </c>
      <c r="E401" t="s">
        <v>184</v>
      </c>
      <c r="F401" t="s">
        <v>1359</v>
      </c>
      <c r="G401" t="s">
        <v>149</v>
      </c>
      <c r="H401" t="s">
        <v>150</v>
      </c>
      <c r="I401" t="s">
        <v>136</v>
      </c>
      <c r="J401" t="s">
        <v>137</v>
      </c>
      <c r="K401" t="s">
        <v>144</v>
      </c>
      <c r="L401" t="s">
        <v>1360</v>
      </c>
      <c r="M401" t="s">
        <v>1361</v>
      </c>
      <c r="N401">
        <v>1.449166666</v>
      </c>
      <c r="O401">
        <v>4</v>
      </c>
      <c r="P401">
        <v>12</v>
      </c>
      <c r="Q401">
        <v>182</v>
      </c>
      <c r="R401">
        <v>120</v>
      </c>
      <c r="S401">
        <v>18</v>
      </c>
      <c r="T401">
        <v>8</v>
      </c>
      <c r="U401">
        <v>0</v>
      </c>
      <c r="V401">
        <v>0</v>
      </c>
      <c r="W401">
        <v>2.9954455365434023</v>
      </c>
      <c r="X401">
        <v>0.78999321638916598</v>
      </c>
      <c r="Y401">
        <v>90.370545247690089</v>
      </c>
      <c r="Z401">
        <v>65.514453240086709</v>
      </c>
      <c r="AA401">
        <v>59.654097015833301</v>
      </c>
      <c r="AB401">
        <v>14.033790785030346</v>
      </c>
      <c r="AC401">
        <v>0</v>
      </c>
      <c r="AD401">
        <v>0</v>
      </c>
      <c r="AE401">
        <v>233.35832504157301</v>
      </c>
    </row>
    <row r="402" spans="1:31" x14ac:dyDescent="0.3">
      <c r="A402">
        <v>2488486</v>
      </c>
      <c r="B402">
        <v>1</v>
      </c>
      <c r="C402" t="s">
        <v>81</v>
      </c>
      <c r="D402" t="s">
        <v>118</v>
      </c>
      <c r="E402" t="s">
        <v>147</v>
      </c>
      <c r="F402" t="s">
        <v>1362</v>
      </c>
      <c r="G402" t="s">
        <v>134</v>
      </c>
      <c r="H402" t="s">
        <v>150</v>
      </c>
      <c r="I402" t="s">
        <v>136</v>
      </c>
      <c r="J402" t="s">
        <v>137</v>
      </c>
      <c r="K402" t="s">
        <v>138</v>
      </c>
      <c r="L402" t="s">
        <v>1363</v>
      </c>
      <c r="M402" t="s">
        <v>1364</v>
      </c>
      <c r="N402">
        <v>3.5566666659999999</v>
      </c>
      <c r="O402">
        <v>0</v>
      </c>
      <c r="P402">
        <v>129</v>
      </c>
      <c r="Q402">
        <v>0</v>
      </c>
      <c r="R402">
        <v>0</v>
      </c>
      <c r="S402">
        <v>0</v>
      </c>
      <c r="T402">
        <v>6</v>
      </c>
      <c r="U402">
        <v>0</v>
      </c>
      <c r="V402">
        <v>2</v>
      </c>
      <c r="W402">
        <v>0</v>
      </c>
      <c r="X402">
        <v>129.81763071506853</v>
      </c>
      <c r="Y402">
        <v>0</v>
      </c>
      <c r="Z402">
        <v>0</v>
      </c>
      <c r="AA402">
        <v>0</v>
      </c>
      <c r="AB402">
        <v>9.5957943394838097</v>
      </c>
      <c r="AC402">
        <v>0</v>
      </c>
      <c r="AD402">
        <v>202.84842414964811</v>
      </c>
      <c r="AE402">
        <v>342.26184920420042</v>
      </c>
    </row>
    <row r="403" spans="1:31" x14ac:dyDescent="0.3">
      <c r="A403">
        <v>2488488</v>
      </c>
      <c r="B403">
        <v>1</v>
      </c>
      <c r="C403" t="s">
        <v>81</v>
      </c>
      <c r="D403" t="s">
        <v>118</v>
      </c>
      <c r="E403" t="s">
        <v>184</v>
      </c>
      <c r="F403" t="s">
        <v>1365</v>
      </c>
      <c r="G403" t="s">
        <v>149</v>
      </c>
      <c r="H403" t="s">
        <v>150</v>
      </c>
      <c r="I403" t="s">
        <v>506</v>
      </c>
      <c r="J403" t="s">
        <v>137</v>
      </c>
      <c r="K403" t="s">
        <v>144</v>
      </c>
      <c r="L403" t="s">
        <v>1366</v>
      </c>
      <c r="M403" t="s">
        <v>1367</v>
      </c>
      <c r="N403">
        <v>8.3333330000000001E-3</v>
      </c>
      <c r="O403">
        <v>27</v>
      </c>
      <c r="P403">
        <v>7791</v>
      </c>
      <c r="Q403">
        <v>309</v>
      </c>
      <c r="R403">
        <v>539</v>
      </c>
      <c r="S403">
        <v>84</v>
      </c>
      <c r="T403">
        <v>788</v>
      </c>
      <c r="U403">
        <v>25</v>
      </c>
      <c r="V403">
        <v>4</v>
      </c>
      <c r="W403">
        <v>8.1500381928353335E-2</v>
      </c>
      <c r="X403">
        <v>12.983246282567993</v>
      </c>
      <c r="Y403">
        <v>2.6669705235299177</v>
      </c>
      <c r="Z403">
        <v>2.7068255636534393</v>
      </c>
      <c r="AA403">
        <v>8.2854270207778296</v>
      </c>
      <c r="AB403">
        <v>5.482270273935689</v>
      </c>
      <c r="AC403">
        <v>49.311721871323748</v>
      </c>
      <c r="AD403">
        <v>2.102569501301085</v>
      </c>
      <c r="AE403">
        <v>83.620531419018064</v>
      </c>
    </row>
    <row r="404" spans="1:31" x14ac:dyDescent="0.3">
      <c r="A404">
        <v>2488498</v>
      </c>
      <c r="B404">
        <v>1</v>
      </c>
      <c r="C404" t="s">
        <v>81</v>
      </c>
      <c r="D404" t="s">
        <v>118</v>
      </c>
      <c r="E404" t="s">
        <v>166</v>
      </c>
      <c r="F404" t="s">
        <v>1368</v>
      </c>
      <c r="G404" t="s">
        <v>181</v>
      </c>
      <c r="H404" t="s">
        <v>150</v>
      </c>
      <c r="I404" t="s">
        <v>136</v>
      </c>
      <c r="J404" t="s">
        <v>137</v>
      </c>
      <c r="K404" t="s">
        <v>144</v>
      </c>
      <c r="L404" t="s">
        <v>1369</v>
      </c>
      <c r="M404" t="s">
        <v>1370</v>
      </c>
      <c r="N404">
        <v>0.55194444399999998</v>
      </c>
      <c r="O404">
        <v>0</v>
      </c>
      <c r="P404">
        <v>331</v>
      </c>
      <c r="Q404">
        <v>9</v>
      </c>
      <c r="R404">
        <v>89</v>
      </c>
      <c r="S404">
        <v>11</v>
      </c>
      <c r="T404">
        <v>70</v>
      </c>
      <c r="U404">
        <v>1</v>
      </c>
      <c r="V404">
        <v>0</v>
      </c>
      <c r="W404">
        <v>0</v>
      </c>
      <c r="X404">
        <v>43.784862690908533</v>
      </c>
      <c r="Y404">
        <v>6.7621532636016335</v>
      </c>
      <c r="Z404">
        <v>30.98353953216079</v>
      </c>
      <c r="AA404">
        <v>289.75222884346294</v>
      </c>
      <c r="AB404">
        <v>26.100078796214074</v>
      </c>
      <c r="AC404">
        <v>833.04341902809142</v>
      </c>
      <c r="AD404">
        <v>0</v>
      </c>
      <c r="AE404">
        <v>1230.4262821544394</v>
      </c>
    </row>
    <row r="405" spans="1:31" x14ac:dyDescent="0.3">
      <c r="A405">
        <v>2488502</v>
      </c>
      <c r="B405">
        <v>1</v>
      </c>
      <c r="C405" t="s">
        <v>80</v>
      </c>
      <c r="D405" t="s">
        <v>105</v>
      </c>
      <c r="E405" t="s">
        <v>153</v>
      </c>
      <c r="F405" t="s">
        <v>1371</v>
      </c>
      <c r="G405" t="s">
        <v>230</v>
      </c>
      <c r="H405" t="s">
        <v>135</v>
      </c>
      <c r="I405" t="s">
        <v>136</v>
      </c>
      <c r="J405" t="s">
        <v>137</v>
      </c>
      <c r="K405" t="s">
        <v>144</v>
      </c>
      <c r="L405" t="s">
        <v>1372</v>
      </c>
      <c r="M405" t="s">
        <v>1373</v>
      </c>
      <c r="N405">
        <v>0.61361111099999999</v>
      </c>
      <c r="O405">
        <v>0</v>
      </c>
      <c r="P405">
        <v>8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1.405990134373333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1.405990134373333</v>
      </c>
    </row>
    <row r="406" spans="1:31" x14ac:dyDescent="0.3">
      <c r="A406">
        <v>2488503</v>
      </c>
      <c r="B406">
        <v>1</v>
      </c>
      <c r="C406" t="s">
        <v>81</v>
      </c>
      <c r="D406" t="s">
        <v>117</v>
      </c>
      <c r="E406" t="s">
        <v>166</v>
      </c>
      <c r="F406" t="s">
        <v>1374</v>
      </c>
      <c r="G406" t="s">
        <v>149</v>
      </c>
      <c r="H406" t="s">
        <v>150</v>
      </c>
      <c r="I406" t="s">
        <v>136</v>
      </c>
      <c r="J406" t="s">
        <v>137</v>
      </c>
      <c r="K406" t="s">
        <v>144</v>
      </c>
      <c r="L406" t="s">
        <v>1375</v>
      </c>
      <c r="M406" t="s">
        <v>1376</v>
      </c>
      <c r="N406">
        <v>0.36361111099999999</v>
      </c>
      <c r="O406">
        <v>0</v>
      </c>
      <c r="P406">
        <v>439</v>
      </c>
      <c r="Q406">
        <v>35</v>
      </c>
      <c r="R406">
        <v>47</v>
      </c>
      <c r="S406">
        <v>7</v>
      </c>
      <c r="T406">
        <v>32</v>
      </c>
      <c r="U406">
        <v>0</v>
      </c>
      <c r="V406">
        <v>0</v>
      </c>
      <c r="W406">
        <v>0</v>
      </c>
      <c r="X406">
        <v>20.425832059706686</v>
      </c>
      <c r="Y406">
        <v>11.249067776072373</v>
      </c>
      <c r="Z406">
        <v>2.6734321630111482</v>
      </c>
      <c r="AA406">
        <v>49.805414060945203</v>
      </c>
      <c r="AB406">
        <v>11.349230182875266</v>
      </c>
      <c r="AC406">
        <v>0</v>
      </c>
      <c r="AD406">
        <v>0</v>
      </c>
      <c r="AE406">
        <v>95.502976242610671</v>
      </c>
    </row>
    <row r="407" spans="1:31" x14ac:dyDescent="0.3">
      <c r="A407">
        <v>2488507</v>
      </c>
      <c r="B407">
        <v>1</v>
      </c>
      <c r="C407" t="s">
        <v>81</v>
      </c>
      <c r="D407" t="s">
        <v>127</v>
      </c>
      <c r="E407" t="s">
        <v>184</v>
      </c>
      <c r="F407" t="s">
        <v>1377</v>
      </c>
      <c r="G407" t="s">
        <v>149</v>
      </c>
      <c r="H407" t="s">
        <v>150</v>
      </c>
      <c r="I407" t="s">
        <v>136</v>
      </c>
      <c r="J407" t="s">
        <v>137</v>
      </c>
      <c r="K407" t="s">
        <v>144</v>
      </c>
      <c r="L407" t="s">
        <v>1378</v>
      </c>
      <c r="M407" t="s">
        <v>1379</v>
      </c>
      <c r="N407">
        <v>1.8819444439999999</v>
      </c>
      <c r="O407">
        <v>0</v>
      </c>
      <c r="P407">
        <v>0</v>
      </c>
      <c r="Q407">
        <v>29</v>
      </c>
      <c r="R407">
        <v>7</v>
      </c>
      <c r="S407">
        <v>2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70.919214698212727</v>
      </c>
      <c r="Z407">
        <v>20.030472259103224</v>
      </c>
      <c r="AA407">
        <v>3.9568321107516682</v>
      </c>
      <c r="AB407">
        <v>0</v>
      </c>
      <c r="AC407">
        <v>0</v>
      </c>
      <c r="AD407">
        <v>0</v>
      </c>
      <c r="AE407">
        <v>94.90651906806761</v>
      </c>
    </row>
    <row r="408" spans="1:31" x14ac:dyDescent="0.3">
      <c r="A408">
        <v>2488510</v>
      </c>
      <c r="B408">
        <v>1</v>
      </c>
      <c r="C408" t="s">
        <v>80</v>
      </c>
      <c r="D408" t="s">
        <v>96</v>
      </c>
      <c r="E408" t="s">
        <v>162</v>
      </c>
      <c r="F408" t="s">
        <v>1380</v>
      </c>
      <c r="G408" t="s">
        <v>168</v>
      </c>
      <c r="H408" t="s">
        <v>135</v>
      </c>
      <c r="I408" t="s">
        <v>136</v>
      </c>
      <c r="J408" t="s">
        <v>137</v>
      </c>
      <c r="K408" t="s">
        <v>138</v>
      </c>
      <c r="L408" t="s">
        <v>1381</v>
      </c>
      <c r="M408" t="s">
        <v>1382</v>
      </c>
      <c r="N408">
        <v>2.9938888879999999</v>
      </c>
      <c r="O408">
        <v>0</v>
      </c>
      <c r="P408">
        <v>59</v>
      </c>
      <c r="Q408">
        <v>0</v>
      </c>
      <c r="R408">
        <v>0</v>
      </c>
      <c r="S408">
        <v>0</v>
      </c>
      <c r="T408">
        <v>2</v>
      </c>
      <c r="U408">
        <v>0</v>
      </c>
      <c r="V408">
        <v>0</v>
      </c>
      <c r="W408">
        <v>0</v>
      </c>
      <c r="X408">
        <v>75.714923011611091</v>
      </c>
      <c r="Y408">
        <v>0</v>
      </c>
      <c r="Z408">
        <v>0</v>
      </c>
      <c r="AA408">
        <v>0</v>
      </c>
      <c r="AB408">
        <v>0.42884997872961378</v>
      </c>
      <c r="AC408">
        <v>0</v>
      </c>
      <c r="AD408">
        <v>0</v>
      </c>
      <c r="AE408">
        <v>76.143772990340707</v>
      </c>
    </row>
    <row r="409" spans="1:31" x14ac:dyDescent="0.3">
      <c r="A409">
        <v>2488511</v>
      </c>
      <c r="B409">
        <v>1</v>
      </c>
      <c r="C409" t="s">
        <v>81</v>
      </c>
      <c r="D409" t="s">
        <v>112</v>
      </c>
      <c r="E409" t="s">
        <v>166</v>
      </c>
      <c r="F409" t="s">
        <v>1383</v>
      </c>
      <c r="G409" t="s">
        <v>149</v>
      </c>
      <c r="H409" t="s">
        <v>150</v>
      </c>
      <c r="I409" t="s">
        <v>136</v>
      </c>
      <c r="J409" t="s">
        <v>137</v>
      </c>
      <c r="K409" t="s">
        <v>144</v>
      </c>
      <c r="L409" t="s">
        <v>1384</v>
      </c>
      <c r="M409" t="s">
        <v>1385</v>
      </c>
      <c r="N409">
        <v>0.22666666599999999</v>
      </c>
      <c r="O409">
        <v>0</v>
      </c>
      <c r="P409">
        <v>1290</v>
      </c>
      <c r="Q409">
        <v>5</v>
      </c>
      <c r="R409">
        <v>38</v>
      </c>
      <c r="S409">
        <v>10</v>
      </c>
      <c r="T409">
        <v>71</v>
      </c>
      <c r="U409">
        <v>0</v>
      </c>
      <c r="V409">
        <v>0</v>
      </c>
      <c r="W409">
        <v>0</v>
      </c>
      <c r="X409">
        <v>24.544192581295199</v>
      </c>
      <c r="Y409">
        <v>8.3105364685226046</v>
      </c>
      <c r="Z409">
        <v>1.7882980346019357</v>
      </c>
      <c r="AA409">
        <v>8.356728777150348</v>
      </c>
      <c r="AB409">
        <v>10.978560488472157</v>
      </c>
      <c r="AC409">
        <v>0</v>
      </c>
      <c r="AD409">
        <v>0</v>
      </c>
      <c r="AE409">
        <v>53.978316350042249</v>
      </c>
    </row>
    <row r="410" spans="1:31" x14ac:dyDescent="0.3">
      <c r="A410">
        <v>2488513</v>
      </c>
      <c r="B410">
        <v>1</v>
      </c>
      <c r="C410" t="s">
        <v>81</v>
      </c>
      <c r="D410" t="s">
        <v>114</v>
      </c>
      <c r="E410" t="s">
        <v>153</v>
      </c>
      <c r="F410" t="s">
        <v>1386</v>
      </c>
      <c r="G410" t="s">
        <v>181</v>
      </c>
      <c r="H410" t="s">
        <v>135</v>
      </c>
      <c r="I410" t="s">
        <v>136</v>
      </c>
      <c r="J410" t="s">
        <v>137</v>
      </c>
      <c r="K410" t="s">
        <v>144</v>
      </c>
      <c r="L410" t="s">
        <v>1387</v>
      </c>
      <c r="M410" t="s">
        <v>1388</v>
      </c>
      <c r="N410">
        <v>0.31</v>
      </c>
      <c r="O410">
        <v>0</v>
      </c>
      <c r="P410">
        <v>1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4.5982424048980008E-2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4.5982424048980008E-2</v>
      </c>
    </row>
    <row r="411" spans="1:31" x14ac:dyDescent="0.3">
      <c r="A411">
        <v>2488517</v>
      </c>
      <c r="B411">
        <v>1</v>
      </c>
      <c r="C411" t="s">
        <v>80</v>
      </c>
      <c r="D411" t="s">
        <v>104</v>
      </c>
      <c r="E411" t="s">
        <v>132</v>
      </c>
      <c r="F411" t="s">
        <v>1389</v>
      </c>
      <c r="G411" t="s">
        <v>181</v>
      </c>
      <c r="H411" t="s">
        <v>135</v>
      </c>
      <c r="I411" t="s">
        <v>136</v>
      </c>
      <c r="J411" t="s">
        <v>137</v>
      </c>
      <c r="K411" t="s">
        <v>144</v>
      </c>
      <c r="L411" t="s">
        <v>1390</v>
      </c>
      <c r="M411" t="s">
        <v>1391</v>
      </c>
      <c r="N411">
        <v>0.71111111100000002</v>
      </c>
      <c r="O411">
        <v>0</v>
      </c>
      <c r="P411">
        <v>29</v>
      </c>
      <c r="Q411">
        <v>0</v>
      </c>
      <c r="R411">
        <v>2</v>
      </c>
      <c r="S411">
        <v>0</v>
      </c>
      <c r="T411">
        <v>54</v>
      </c>
      <c r="U411">
        <v>0</v>
      </c>
      <c r="V411">
        <v>0</v>
      </c>
      <c r="W411">
        <v>0</v>
      </c>
      <c r="X411">
        <v>4.625298921024811</v>
      </c>
      <c r="Y411">
        <v>0</v>
      </c>
      <c r="Z411">
        <v>0.3502276988035401</v>
      </c>
      <c r="AA411">
        <v>0</v>
      </c>
      <c r="AB411">
        <v>29.650652379529827</v>
      </c>
      <c r="AC411">
        <v>0</v>
      </c>
      <c r="AD411">
        <v>0</v>
      </c>
      <c r="AE411">
        <v>34.626178999358174</v>
      </c>
    </row>
    <row r="412" spans="1:31" x14ac:dyDescent="0.3">
      <c r="A412">
        <v>2488518</v>
      </c>
      <c r="B412">
        <v>1</v>
      </c>
      <c r="C412" t="s">
        <v>80</v>
      </c>
      <c r="D412" t="s">
        <v>88</v>
      </c>
      <c r="E412" t="s">
        <v>132</v>
      </c>
      <c r="F412" t="s">
        <v>1392</v>
      </c>
      <c r="G412" t="s">
        <v>168</v>
      </c>
      <c r="H412" t="s">
        <v>135</v>
      </c>
      <c r="I412" t="s">
        <v>136</v>
      </c>
      <c r="J412" t="s">
        <v>137</v>
      </c>
      <c r="K412" t="s">
        <v>138</v>
      </c>
      <c r="L412" t="s">
        <v>1393</v>
      </c>
      <c r="M412" t="s">
        <v>1394</v>
      </c>
      <c r="N412">
        <v>1.426111111</v>
      </c>
      <c r="O412">
        <v>0</v>
      </c>
      <c r="P412">
        <v>54</v>
      </c>
      <c r="Q412">
        <v>0</v>
      </c>
      <c r="R412">
        <v>0</v>
      </c>
      <c r="S412">
        <v>0</v>
      </c>
      <c r="T412">
        <v>14</v>
      </c>
      <c r="U412">
        <v>0</v>
      </c>
      <c r="V412">
        <v>0</v>
      </c>
      <c r="W412">
        <v>0</v>
      </c>
      <c r="X412">
        <v>27.787339891873284</v>
      </c>
      <c r="Y412">
        <v>0</v>
      </c>
      <c r="Z412">
        <v>0</v>
      </c>
      <c r="AA412">
        <v>0</v>
      </c>
      <c r="AB412">
        <v>15.212137559767331</v>
      </c>
      <c r="AC412">
        <v>0</v>
      </c>
      <c r="AD412">
        <v>0</v>
      </c>
      <c r="AE412">
        <v>42.999477451640615</v>
      </c>
    </row>
    <row r="413" spans="1:31" x14ac:dyDescent="0.3">
      <c r="A413">
        <v>2488527</v>
      </c>
      <c r="B413">
        <v>1</v>
      </c>
      <c r="C413" t="s">
        <v>80</v>
      </c>
      <c r="D413" t="s">
        <v>83</v>
      </c>
      <c r="E413" t="s">
        <v>147</v>
      </c>
      <c r="F413" t="s">
        <v>1395</v>
      </c>
      <c r="G413" t="s">
        <v>203</v>
      </c>
      <c r="H413" t="s">
        <v>150</v>
      </c>
      <c r="I413" t="s">
        <v>136</v>
      </c>
      <c r="J413" t="s">
        <v>137</v>
      </c>
      <c r="K413" t="s">
        <v>144</v>
      </c>
      <c r="L413" t="s">
        <v>1396</v>
      </c>
      <c r="M413" t="s">
        <v>1397</v>
      </c>
      <c r="N413">
        <v>0.26972222200000001</v>
      </c>
      <c r="O413">
        <v>0</v>
      </c>
      <c r="P413">
        <v>781</v>
      </c>
      <c r="Q413">
        <v>0</v>
      </c>
      <c r="R413">
        <v>0</v>
      </c>
      <c r="S413">
        <v>0</v>
      </c>
      <c r="T413">
        <v>12</v>
      </c>
      <c r="U413">
        <v>0</v>
      </c>
      <c r="V413">
        <v>0</v>
      </c>
      <c r="W413">
        <v>0</v>
      </c>
      <c r="X413">
        <v>62.260197129144331</v>
      </c>
      <c r="Y413">
        <v>0</v>
      </c>
      <c r="Z413">
        <v>0</v>
      </c>
      <c r="AA413">
        <v>0</v>
      </c>
      <c r="AB413">
        <v>10.08628319212977</v>
      </c>
      <c r="AC413">
        <v>0</v>
      </c>
      <c r="AD413">
        <v>0</v>
      </c>
      <c r="AE413">
        <v>72.3464803212741</v>
      </c>
    </row>
    <row r="414" spans="1:31" x14ac:dyDescent="0.3">
      <c r="A414">
        <v>2488528</v>
      </c>
      <c r="B414">
        <v>1</v>
      </c>
      <c r="C414" t="s">
        <v>80</v>
      </c>
      <c r="D414" t="s">
        <v>94</v>
      </c>
      <c r="E414" t="s">
        <v>162</v>
      </c>
      <c r="F414" t="s">
        <v>1398</v>
      </c>
      <c r="G414" t="s">
        <v>181</v>
      </c>
      <c r="H414" t="s">
        <v>135</v>
      </c>
      <c r="I414" t="s">
        <v>136</v>
      </c>
      <c r="J414" t="s">
        <v>137</v>
      </c>
      <c r="K414" t="s">
        <v>144</v>
      </c>
      <c r="L414" t="s">
        <v>1399</v>
      </c>
      <c r="M414" t="s">
        <v>1400</v>
      </c>
      <c r="N414">
        <v>0.87305555499999998</v>
      </c>
      <c r="O414">
        <v>0</v>
      </c>
      <c r="P414">
        <v>122</v>
      </c>
      <c r="Q414">
        <v>0</v>
      </c>
      <c r="R414">
        <v>0</v>
      </c>
      <c r="S414">
        <v>0</v>
      </c>
      <c r="T414">
        <v>20</v>
      </c>
      <c r="U414">
        <v>0</v>
      </c>
      <c r="V414">
        <v>0</v>
      </c>
      <c r="W414">
        <v>0</v>
      </c>
      <c r="X414">
        <v>34.210788279563957</v>
      </c>
      <c r="Y414">
        <v>0</v>
      </c>
      <c r="Z414">
        <v>0</v>
      </c>
      <c r="AA414">
        <v>0</v>
      </c>
      <c r="AB414">
        <v>28.607882778996618</v>
      </c>
      <c r="AC414">
        <v>0</v>
      </c>
      <c r="AD414">
        <v>0</v>
      </c>
      <c r="AE414">
        <v>62.818671058560575</v>
      </c>
    </row>
    <row r="415" spans="1:31" x14ac:dyDescent="0.3">
      <c r="A415">
        <v>2488532</v>
      </c>
      <c r="B415">
        <v>1</v>
      </c>
      <c r="C415" t="s">
        <v>80</v>
      </c>
      <c r="D415" t="s">
        <v>100</v>
      </c>
      <c r="E415" t="s">
        <v>162</v>
      </c>
      <c r="F415" t="s">
        <v>1401</v>
      </c>
      <c r="G415" t="s">
        <v>181</v>
      </c>
      <c r="H415" t="s">
        <v>135</v>
      </c>
      <c r="I415" t="s">
        <v>136</v>
      </c>
      <c r="J415" t="s">
        <v>137</v>
      </c>
      <c r="K415" t="s">
        <v>144</v>
      </c>
      <c r="L415" t="s">
        <v>1402</v>
      </c>
      <c r="M415" t="s">
        <v>1403</v>
      </c>
      <c r="N415">
        <v>0.68777777699999998</v>
      </c>
      <c r="O415">
        <v>0</v>
      </c>
      <c r="P415">
        <v>30</v>
      </c>
      <c r="Q415">
        <v>0</v>
      </c>
      <c r="R415">
        <v>2</v>
      </c>
      <c r="S415">
        <v>0</v>
      </c>
      <c r="T415">
        <v>11</v>
      </c>
      <c r="U415">
        <v>0</v>
      </c>
      <c r="V415">
        <v>0</v>
      </c>
      <c r="W415">
        <v>0</v>
      </c>
      <c r="X415">
        <v>3.4278302441012367</v>
      </c>
      <c r="Y415">
        <v>0</v>
      </c>
      <c r="Z415">
        <v>0.31516136718407534</v>
      </c>
      <c r="AA415">
        <v>0</v>
      </c>
      <c r="AB415">
        <v>8.3970305655071158</v>
      </c>
      <c r="AC415">
        <v>0</v>
      </c>
      <c r="AD415">
        <v>0</v>
      </c>
      <c r="AE415">
        <v>12.140022176792428</v>
      </c>
    </row>
    <row r="416" spans="1:31" x14ac:dyDescent="0.3">
      <c r="A416">
        <v>2488534</v>
      </c>
      <c r="B416">
        <v>1</v>
      </c>
      <c r="C416" t="s">
        <v>81</v>
      </c>
      <c r="D416" t="s">
        <v>123</v>
      </c>
      <c r="E416" t="s">
        <v>153</v>
      </c>
      <c r="F416" t="s">
        <v>1404</v>
      </c>
      <c r="G416" t="s">
        <v>159</v>
      </c>
      <c r="H416" t="s">
        <v>135</v>
      </c>
      <c r="I416" t="s">
        <v>136</v>
      </c>
      <c r="J416" t="s">
        <v>3</v>
      </c>
      <c r="K416" t="s">
        <v>144</v>
      </c>
      <c r="L416" t="s">
        <v>1405</v>
      </c>
      <c r="M416" t="s">
        <v>1406</v>
      </c>
      <c r="N416">
        <v>4.9788888880000002</v>
      </c>
      <c r="O416">
        <v>0</v>
      </c>
      <c r="P416">
        <v>2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2.9665817830353376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2.9665817830353376</v>
      </c>
    </row>
    <row r="417" spans="1:31" x14ac:dyDescent="0.3">
      <c r="A417">
        <v>2488536</v>
      </c>
      <c r="B417">
        <v>1</v>
      </c>
      <c r="C417" t="s">
        <v>81</v>
      </c>
      <c r="D417" t="s">
        <v>127</v>
      </c>
      <c r="E417" t="s">
        <v>153</v>
      </c>
      <c r="F417" t="s">
        <v>1407</v>
      </c>
      <c r="G417" t="s">
        <v>159</v>
      </c>
      <c r="H417" t="s">
        <v>135</v>
      </c>
      <c r="I417" t="s">
        <v>136</v>
      </c>
      <c r="J417" t="s">
        <v>3</v>
      </c>
      <c r="K417" t="s">
        <v>144</v>
      </c>
      <c r="L417" t="s">
        <v>1408</v>
      </c>
      <c r="M417" t="s">
        <v>1409</v>
      </c>
      <c r="N417">
        <v>1.8547222219999999</v>
      </c>
      <c r="O417">
        <v>0</v>
      </c>
      <c r="P417">
        <v>3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0.88135196287451478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0.88135196287451478</v>
      </c>
    </row>
    <row r="418" spans="1:31" x14ac:dyDescent="0.3">
      <c r="A418">
        <v>2488540</v>
      </c>
      <c r="B418">
        <v>1</v>
      </c>
      <c r="C418" t="s">
        <v>80</v>
      </c>
      <c r="D418" t="s">
        <v>83</v>
      </c>
      <c r="E418" t="s">
        <v>147</v>
      </c>
      <c r="F418" t="s">
        <v>1410</v>
      </c>
      <c r="G418" t="s">
        <v>203</v>
      </c>
      <c r="H418" t="s">
        <v>150</v>
      </c>
      <c r="I418" t="s">
        <v>136</v>
      </c>
      <c r="J418" t="s">
        <v>137</v>
      </c>
      <c r="K418" t="s">
        <v>144</v>
      </c>
      <c r="L418" t="s">
        <v>1411</v>
      </c>
      <c r="M418" t="s">
        <v>1412</v>
      </c>
      <c r="N418">
        <v>5.8888888E-2</v>
      </c>
      <c r="O418">
        <v>0</v>
      </c>
      <c r="P418">
        <v>446</v>
      </c>
      <c r="Q418">
        <v>0</v>
      </c>
      <c r="R418">
        <v>0</v>
      </c>
      <c r="S418">
        <v>0</v>
      </c>
      <c r="T418">
        <v>52</v>
      </c>
      <c r="U418">
        <v>0</v>
      </c>
      <c r="V418">
        <v>0</v>
      </c>
      <c r="W418">
        <v>0</v>
      </c>
      <c r="X418">
        <v>7.4561183340983295</v>
      </c>
      <c r="Y418">
        <v>0</v>
      </c>
      <c r="Z418">
        <v>0</v>
      </c>
      <c r="AA418">
        <v>0</v>
      </c>
      <c r="AB418">
        <v>2.2718006790390266</v>
      </c>
      <c r="AC418">
        <v>0</v>
      </c>
      <c r="AD418">
        <v>0</v>
      </c>
      <c r="AE418">
        <v>9.7279190131373561</v>
      </c>
    </row>
    <row r="419" spans="1:31" x14ac:dyDescent="0.3">
      <c r="A419">
        <v>2488545</v>
      </c>
      <c r="B419">
        <v>1</v>
      </c>
      <c r="C419" t="s">
        <v>80</v>
      </c>
      <c r="D419" t="s">
        <v>92</v>
      </c>
      <c r="E419" t="s">
        <v>153</v>
      </c>
      <c r="F419" t="s">
        <v>1413</v>
      </c>
      <c r="G419" t="s">
        <v>312</v>
      </c>
      <c r="H419" t="s">
        <v>135</v>
      </c>
      <c r="I419" t="s">
        <v>136</v>
      </c>
      <c r="J419" t="s">
        <v>137</v>
      </c>
      <c r="K419" t="s">
        <v>144</v>
      </c>
      <c r="L419" t="s">
        <v>1414</v>
      </c>
      <c r="M419" t="s">
        <v>1415</v>
      </c>
      <c r="N419">
        <v>7.9222222220000003</v>
      </c>
      <c r="O419">
        <v>0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2.2142675045266671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2.2142675045266671</v>
      </c>
    </row>
    <row r="420" spans="1:31" x14ac:dyDescent="0.3">
      <c r="A420">
        <v>2488547</v>
      </c>
      <c r="B420">
        <v>1</v>
      </c>
      <c r="C420" t="s">
        <v>80</v>
      </c>
      <c r="D420" t="s">
        <v>105</v>
      </c>
      <c r="E420" t="s">
        <v>153</v>
      </c>
      <c r="F420" t="s">
        <v>1416</v>
      </c>
      <c r="G420" t="s">
        <v>230</v>
      </c>
      <c r="H420" t="s">
        <v>135</v>
      </c>
      <c r="I420" t="s">
        <v>136</v>
      </c>
      <c r="J420" t="s">
        <v>137</v>
      </c>
      <c r="K420" t="s">
        <v>144</v>
      </c>
      <c r="L420" t="s">
        <v>1417</v>
      </c>
      <c r="M420" t="s">
        <v>1418</v>
      </c>
      <c r="N420">
        <v>1.557222222</v>
      </c>
      <c r="O420">
        <v>0</v>
      </c>
      <c r="P420">
        <v>7</v>
      </c>
      <c r="Q420">
        <v>0</v>
      </c>
      <c r="R420">
        <v>0</v>
      </c>
      <c r="S420">
        <v>0</v>
      </c>
      <c r="T420">
        <v>1</v>
      </c>
      <c r="U420">
        <v>0</v>
      </c>
      <c r="V420">
        <v>0</v>
      </c>
      <c r="W420">
        <v>0</v>
      </c>
      <c r="X420">
        <v>2.3235081959519066</v>
      </c>
      <c r="Y420">
        <v>0</v>
      </c>
      <c r="Z420">
        <v>0</v>
      </c>
      <c r="AA420">
        <v>0</v>
      </c>
      <c r="AB420">
        <v>10.938240486859787</v>
      </c>
      <c r="AC420">
        <v>0</v>
      </c>
      <c r="AD420">
        <v>0</v>
      </c>
      <c r="AE420">
        <v>13.261748682811692</v>
      </c>
    </row>
    <row r="421" spans="1:31" x14ac:dyDescent="0.3">
      <c r="A421">
        <v>2488550</v>
      </c>
      <c r="B421">
        <v>1</v>
      </c>
      <c r="C421" t="s">
        <v>80</v>
      </c>
      <c r="D421" t="s">
        <v>108</v>
      </c>
      <c r="E421" t="s">
        <v>184</v>
      </c>
      <c r="F421" t="s">
        <v>1419</v>
      </c>
      <c r="G421" t="s">
        <v>149</v>
      </c>
      <c r="H421" t="s">
        <v>150</v>
      </c>
      <c r="I421" t="s">
        <v>136</v>
      </c>
      <c r="J421" t="s">
        <v>137</v>
      </c>
      <c r="K421" t="s">
        <v>144</v>
      </c>
      <c r="L421" t="s">
        <v>1420</v>
      </c>
      <c r="M421" t="s">
        <v>1421</v>
      </c>
      <c r="N421">
        <v>0.83805555499999995</v>
      </c>
      <c r="O421">
        <v>0</v>
      </c>
      <c r="P421">
        <v>731</v>
      </c>
      <c r="Q421">
        <v>0</v>
      </c>
      <c r="R421">
        <v>226</v>
      </c>
      <c r="S421">
        <v>3</v>
      </c>
      <c r="T421">
        <v>156</v>
      </c>
      <c r="U421">
        <v>0</v>
      </c>
      <c r="V421">
        <v>0</v>
      </c>
      <c r="W421">
        <v>0</v>
      </c>
      <c r="X421">
        <v>95.629877888216811</v>
      </c>
      <c r="Y421">
        <v>0</v>
      </c>
      <c r="Z421">
        <v>61.554646883746777</v>
      </c>
      <c r="AA421">
        <v>5.9506027701988815</v>
      </c>
      <c r="AB421">
        <v>91.523230703367588</v>
      </c>
      <c r="AC421">
        <v>0</v>
      </c>
      <c r="AD421">
        <v>0</v>
      </c>
      <c r="AE421">
        <v>254.65835824553005</v>
      </c>
    </row>
    <row r="422" spans="1:31" x14ac:dyDescent="0.3">
      <c r="A422">
        <v>2488458</v>
      </c>
      <c r="B422">
        <v>2</v>
      </c>
      <c r="C422" t="s">
        <v>80</v>
      </c>
      <c r="D422" t="s">
        <v>105</v>
      </c>
      <c r="E422" t="s">
        <v>184</v>
      </c>
      <c r="F422" t="s">
        <v>1422</v>
      </c>
      <c r="G422" t="s">
        <v>193</v>
      </c>
      <c r="H422" t="s">
        <v>150</v>
      </c>
      <c r="I422" t="s">
        <v>136</v>
      </c>
      <c r="J422" t="s">
        <v>137</v>
      </c>
      <c r="K422" t="s">
        <v>144</v>
      </c>
      <c r="L422" t="s">
        <v>1325</v>
      </c>
      <c r="M422" t="s">
        <v>1423</v>
      </c>
      <c r="N422">
        <v>1.3883333330000001</v>
      </c>
      <c r="O422">
        <v>5</v>
      </c>
      <c r="P422">
        <v>680</v>
      </c>
      <c r="Q422">
        <v>12</v>
      </c>
      <c r="R422">
        <v>91</v>
      </c>
      <c r="S422">
        <v>8</v>
      </c>
      <c r="T422">
        <v>75</v>
      </c>
      <c r="U422">
        <v>0</v>
      </c>
      <c r="V422">
        <v>0</v>
      </c>
      <c r="W422">
        <v>2.7793791519819013</v>
      </c>
      <c r="X422">
        <v>217.02857054275029</v>
      </c>
      <c r="Y422">
        <v>103.23015947551903</v>
      </c>
      <c r="Z422">
        <v>14.580659305144813</v>
      </c>
      <c r="AA422">
        <v>16.72888683345197</v>
      </c>
      <c r="AB422">
        <v>71.648607167798971</v>
      </c>
      <c r="AC422">
        <v>0</v>
      </c>
      <c r="AD422">
        <v>0</v>
      </c>
      <c r="AE422">
        <v>425.99626247664696</v>
      </c>
    </row>
    <row r="423" spans="1:31" x14ac:dyDescent="0.3">
      <c r="A423">
        <v>2488563</v>
      </c>
      <c r="B423">
        <v>1</v>
      </c>
      <c r="C423" t="s">
        <v>80</v>
      </c>
      <c r="D423" t="s">
        <v>99</v>
      </c>
      <c r="E423" t="s">
        <v>162</v>
      </c>
      <c r="F423" t="s">
        <v>1424</v>
      </c>
      <c r="G423" t="s">
        <v>210</v>
      </c>
      <c r="H423" t="s">
        <v>135</v>
      </c>
      <c r="I423" t="s">
        <v>136</v>
      </c>
      <c r="J423" t="s">
        <v>137</v>
      </c>
      <c r="K423" t="s">
        <v>144</v>
      </c>
      <c r="L423" t="s">
        <v>1425</v>
      </c>
      <c r="M423" t="s">
        <v>1426</v>
      </c>
      <c r="N423">
        <v>3.4866666660000001</v>
      </c>
      <c r="O423">
        <v>0</v>
      </c>
      <c r="P423">
        <v>48</v>
      </c>
      <c r="Q423">
        <v>0</v>
      </c>
      <c r="R423">
        <v>3</v>
      </c>
      <c r="S423">
        <v>0</v>
      </c>
      <c r="T423">
        <v>4</v>
      </c>
      <c r="U423">
        <v>0</v>
      </c>
      <c r="V423">
        <v>0</v>
      </c>
      <c r="W423">
        <v>0</v>
      </c>
      <c r="X423">
        <v>65.74397999548286</v>
      </c>
      <c r="Y423">
        <v>0</v>
      </c>
      <c r="Z423">
        <v>0.53389055058384527</v>
      </c>
      <c r="AA423">
        <v>0</v>
      </c>
      <c r="AB423">
        <v>7.1696816071576359</v>
      </c>
      <c r="AC423">
        <v>0</v>
      </c>
      <c r="AD423">
        <v>0</v>
      </c>
      <c r="AE423">
        <v>73.44755215322435</v>
      </c>
    </row>
    <row r="424" spans="1:31" x14ac:dyDescent="0.3">
      <c r="A424">
        <v>2489094</v>
      </c>
      <c r="B424">
        <v>1</v>
      </c>
      <c r="C424" t="s">
        <v>80</v>
      </c>
      <c r="D424" t="s">
        <v>99</v>
      </c>
      <c r="E424" t="s">
        <v>166</v>
      </c>
      <c r="F424" t="s">
        <v>1427</v>
      </c>
      <c r="G424" t="s">
        <v>149</v>
      </c>
      <c r="H424" t="s">
        <v>150</v>
      </c>
      <c r="I424" t="s">
        <v>136</v>
      </c>
      <c r="J424" t="s">
        <v>137</v>
      </c>
      <c r="K424" t="s">
        <v>144</v>
      </c>
      <c r="L424" t="s">
        <v>1428</v>
      </c>
      <c r="M424" t="s">
        <v>1429</v>
      </c>
      <c r="N424">
        <v>0.153888888</v>
      </c>
      <c r="O424">
        <v>1</v>
      </c>
      <c r="P424">
        <v>2537</v>
      </c>
      <c r="Q424">
        <v>0</v>
      </c>
      <c r="R424">
        <v>12</v>
      </c>
      <c r="S424">
        <v>4</v>
      </c>
      <c r="T424">
        <v>401</v>
      </c>
      <c r="U424">
        <v>0</v>
      </c>
      <c r="V424">
        <v>3</v>
      </c>
      <c r="W424">
        <v>0.27992965919336771</v>
      </c>
      <c r="X424">
        <v>123.13154807957342</v>
      </c>
      <c r="Y424">
        <v>0</v>
      </c>
      <c r="Z424">
        <v>0.44776848757128579</v>
      </c>
      <c r="AA424">
        <v>4.498452456458141</v>
      </c>
      <c r="AB424">
        <v>70.876301201416567</v>
      </c>
      <c r="AC424">
        <v>0</v>
      </c>
      <c r="AD424">
        <v>3.1398047084594305</v>
      </c>
      <c r="AE424">
        <v>202.3738045926722</v>
      </c>
    </row>
    <row r="425" spans="1:31" x14ac:dyDescent="0.3">
      <c r="A425">
        <v>2489443</v>
      </c>
      <c r="B425">
        <v>1</v>
      </c>
      <c r="C425" t="s">
        <v>80</v>
      </c>
      <c r="D425" t="s">
        <v>83</v>
      </c>
      <c r="E425" t="s">
        <v>153</v>
      </c>
      <c r="F425" t="s">
        <v>1430</v>
      </c>
      <c r="G425" t="s">
        <v>155</v>
      </c>
      <c r="H425" t="s">
        <v>135</v>
      </c>
      <c r="I425" t="s">
        <v>136</v>
      </c>
      <c r="J425" t="s">
        <v>137</v>
      </c>
      <c r="K425" t="s">
        <v>144</v>
      </c>
      <c r="L425" t="s">
        <v>1431</v>
      </c>
      <c r="M425" t="s">
        <v>1432</v>
      </c>
      <c r="N425">
        <v>3.230555555</v>
      </c>
      <c r="O425">
        <v>0</v>
      </c>
      <c r="P425">
        <v>2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1.407401691159492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1.407401691159492</v>
      </c>
    </row>
    <row r="426" spans="1:31" x14ac:dyDescent="0.3">
      <c r="A426">
        <v>2489635</v>
      </c>
      <c r="B426">
        <v>1</v>
      </c>
      <c r="C426" t="s">
        <v>81</v>
      </c>
      <c r="D426" t="s">
        <v>128</v>
      </c>
      <c r="E426" t="s">
        <v>184</v>
      </c>
      <c r="F426" t="s">
        <v>1433</v>
      </c>
      <c r="G426" t="s">
        <v>149</v>
      </c>
      <c r="H426" t="s">
        <v>150</v>
      </c>
      <c r="I426" t="s">
        <v>136</v>
      </c>
      <c r="J426" t="s">
        <v>137</v>
      </c>
      <c r="K426" t="s">
        <v>144</v>
      </c>
      <c r="L426" t="s">
        <v>1434</v>
      </c>
      <c r="M426" t="s">
        <v>1435</v>
      </c>
      <c r="N426">
        <v>8.0597222219999995</v>
      </c>
      <c r="O426">
        <v>2</v>
      </c>
      <c r="P426">
        <v>3</v>
      </c>
      <c r="Q426">
        <v>59</v>
      </c>
      <c r="R426">
        <v>34</v>
      </c>
      <c r="S426">
        <v>6</v>
      </c>
      <c r="T426">
        <v>0</v>
      </c>
      <c r="U426">
        <v>0</v>
      </c>
      <c r="V426">
        <v>0</v>
      </c>
      <c r="W426">
        <v>12.126761732056353</v>
      </c>
      <c r="X426">
        <v>29.297813754243066</v>
      </c>
      <c r="Y426">
        <v>162.0614382150803</v>
      </c>
      <c r="Z426">
        <v>459.79600655584454</v>
      </c>
      <c r="AA426">
        <v>46.596186904962927</v>
      </c>
      <c r="AB426">
        <v>0</v>
      </c>
      <c r="AC426">
        <v>0</v>
      </c>
      <c r="AD426">
        <v>0</v>
      </c>
      <c r="AE426">
        <v>709.87820716218721</v>
      </c>
    </row>
    <row r="427" spans="1:31" x14ac:dyDescent="0.3">
      <c r="A427">
        <v>2489712</v>
      </c>
      <c r="B427">
        <v>1</v>
      </c>
      <c r="C427" t="s">
        <v>80</v>
      </c>
      <c r="D427" t="s">
        <v>92</v>
      </c>
      <c r="E427" t="s">
        <v>147</v>
      </c>
      <c r="F427" t="s">
        <v>1436</v>
      </c>
      <c r="G427" t="s">
        <v>193</v>
      </c>
      <c r="H427" t="s">
        <v>150</v>
      </c>
      <c r="I427" t="s">
        <v>136</v>
      </c>
      <c r="J427" t="s">
        <v>137</v>
      </c>
      <c r="K427" t="s">
        <v>144</v>
      </c>
      <c r="L427" t="s">
        <v>1437</v>
      </c>
      <c r="M427" t="s">
        <v>1438</v>
      </c>
      <c r="N427">
        <v>4.6783333330000003</v>
      </c>
      <c r="O427">
        <v>0</v>
      </c>
      <c r="P427">
        <v>0</v>
      </c>
      <c r="Q427">
        <v>0</v>
      </c>
      <c r="R427">
        <v>0</v>
      </c>
      <c r="S427">
        <v>5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319.15052041483216</v>
      </c>
      <c r="AB427">
        <v>0</v>
      </c>
      <c r="AC427">
        <v>0</v>
      </c>
      <c r="AD427">
        <v>0</v>
      </c>
      <c r="AE427">
        <v>319.15052041483216</v>
      </c>
    </row>
    <row r="428" spans="1:31" x14ac:dyDescent="0.3">
      <c r="A428">
        <v>2489071</v>
      </c>
      <c r="B428">
        <v>1</v>
      </c>
      <c r="C428" t="s">
        <v>80</v>
      </c>
      <c r="D428" t="s">
        <v>89</v>
      </c>
      <c r="E428" t="s">
        <v>147</v>
      </c>
      <c r="F428" t="s">
        <v>1439</v>
      </c>
      <c r="G428" t="s">
        <v>203</v>
      </c>
      <c r="H428" t="s">
        <v>150</v>
      </c>
      <c r="I428" t="s">
        <v>136</v>
      </c>
      <c r="J428" t="s">
        <v>137</v>
      </c>
      <c r="K428" t="s">
        <v>144</v>
      </c>
      <c r="L428" t="s">
        <v>1440</v>
      </c>
      <c r="M428" t="s">
        <v>1441</v>
      </c>
      <c r="N428">
        <v>2.7524999999999999</v>
      </c>
      <c r="O428">
        <v>0</v>
      </c>
      <c r="P428">
        <v>456</v>
      </c>
      <c r="Q428">
        <v>1</v>
      </c>
      <c r="R428">
        <v>15</v>
      </c>
      <c r="S428">
        <v>4</v>
      </c>
      <c r="T428">
        <v>52</v>
      </c>
      <c r="U428">
        <v>1</v>
      </c>
      <c r="V428">
        <v>0</v>
      </c>
      <c r="W428">
        <v>0</v>
      </c>
      <c r="X428">
        <v>1359.8961197997373</v>
      </c>
      <c r="Y428">
        <v>1.7519168092981454</v>
      </c>
      <c r="Z428">
        <v>11.835302070535729</v>
      </c>
      <c r="AA428">
        <v>29.589444866525962</v>
      </c>
      <c r="AB428">
        <v>265.21915661907127</v>
      </c>
      <c r="AC428">
        <v>29.304838334720653</v>
      </c>
      <c r="AD428">
        <v>0</v>
      </c>
      <c r="AE428">
        <v>1697.5967784998893</v>
      </c>
    </row>
    <row r="429" spans="1:31" x14ac:dyDescent="0.3">
      <c r="A429">
        <v>2489735</v>
      </c>
      <c r="B429">
        <v>1</v>
      </c>
      <c r="C429" t="s">
        <v>80</v>
      </c>
      <c r="D429" t="s">
        <v>100</v>
      </c>
      <c r="E429" t="s">
        <v>153</v>
      </c>
      <c r="F429" t="s">
        <v>1442</v>
      </c>
      <c r="G429" t="s">
        <v>155</v>
      </c>
      <c r="H429" t="s">
        <v>135</v>
      </c>
      <c r="I429" t="s">
        <v>136</v>
      </c>
      <c r="J429" t="s">
        <v>137</v>
      </c>
      <c r="K429" t="s">
        <v>144</v>
      </c>
      <c r="L429" t="s">
        <v>1443</v>
      </c>
      <c r="M429" t="s">
        <v>1444</v>
      </c>
      <c r="N429">
        <v>3.031111111</v>
      </c>
      <c r="O429">
        <v>0</v>
      </c>
      <c r="P429">
        <v>4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5.8597916602184226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5.8597916602184226</v>
      </c>
    </row>
    <row r="430" spans="1:31" x14ac:dyDescent="0.3">
      <c r="A430">
        <v>2489489</v>
      </c>
      <c r="B430">
        <v>1</v>
      </c>
      <c r="C430" t="s">
        <v>80</v>
      </c>
      <c r="D430" t="s">
        <v>99</v>
      </c>
      <c r="E430" t="s">
        <v>162</v>
      </c>
      <c r="F430" t="s">
        <v>1445</v>
      </c>
      <c r="G430" t="s">
        <v>210</v>
      </c>
      <c r="H430" t="s">
        <v>135</v>
      </c>
      <c r="I430" t="s">
        <v>136</v>
      </c>
      <c r="J430" t="s">
        <v>137</v>
      </c>
      <c r="K430" t="s">
        <v>144</v>
      </c>
      <c r="L430" t="s">
        <v>1446</v>
      </c>
      <c r="M430" t="s">
        <v>1447</v>
      </c>
      <c r="N430">
        <v>1.833611111</v>
      </c>
      <c r="O430">
        <v>0</v>
      </c>
      <c r="P430">
        <v>100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78.182958253849151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78.182958253849151</v>
      </c>
    </row>
    <row r="431" spans="1:31" x14ac:dyDescent="0.3">
      <c r="A431">
        <v>2489904</v>
      </c>
      <c r="B431">
        <v>1</v>
      </c>
      <c r="C431" t="s">
        <v>80</v>
      </c>
      <c r="D431" t="s">
        <v>94</v>
      </c>
      <c r="E431" t="s">
        <v>147</v>
      </c>
      <c r="F431" t="s">
        <v>1448</v>
      </c>
      <c r="G431" t="s">
        <v>193</v>
      </c>
      <c r="H431" t="s">
        <v>150</v>
      </c>
      <c r="I431" t="s">
        <v>136</v>
      </c>
      <c r="J431" t="s">
        <v>137</v>
      </c>
      <c r="K431" t="s">
        <v>144</v>
      </c>
      <c r="L431" t="s">
        <v>1449</v>
      </c>
      <c r="M431" t="s">
        <v>1450</v>
      </c>
      <c r="N431">
        <v>6.0083333330000004</v>
      </c>
      <c r="O431">
        <v>0</v>
      </c>
      <c r="P431">
        <v>57</v>
      </c>
      <c r="Q431">
        <v>0</v>
      </c>
      <c r="R431">
        <v>0</v>
      </c>
      <c r="S431">
        <v>0</v>
      </c>
      <c r="T431">
        <v>4</v>
      </c>
      <c r="U431">
        <v>0</v>
      </c>
      <c r="V431">
        <v>0</v>
      </c>
      <c r="W431">
        <v>0</v>
      </c>
      <c r="X431">
        <v>31.346234366051238</v>
      </c>
      <c r="Y431">
        <v>0</v>
      </c>
      <c r="Z431">
        <v>0</v>
      </c>
      <c r="AA431">
        <v>0</v>
      </c>
      <c r="AB431">
        <v>1.6476773865408005</v>
      </c>
      <c r="AC431">
        <v>0</v>
      </c>
      <c r="AD431">
        <v>0</v>
      </c>
      <c r="AE431">
        <v>32.993911752592041</v>
      </c>
    </row>
    <row r="432" spans="1:31" x14ac:dyDescent="0.3">
      <c r="A432">
        <v>2488965</v>
      </c>
      <c r="B432">
        <v>1</v>
      </c>
      <c r="C432" t="s">
        <v>80</v>
      </c>
      <c r="D432" t="s">
        <v>93</v>
      </c>
      <c r="E432" t="s">
        <v>153</v>
      </c>
      <c r="F432" t="s">
        <v>1451</v>
      </c>
      <c r="G432" t="s">
        <v>230</v>
      </c>
      <c r="H432" t="s">
        <v>135</v>
      </c>
      <c r="I432" t="s">
        <v>136</v>
      </c>
      <c r="J432" t="s">
        <v>137</v>
      </c>
      <c r="K432" t="s">
        <v>144</v>
      </c>
      <c r="L432" t="s">
        <v>1452</v>
      </c>
      <c r="M432" t="s">
        <v>1453</v>
      </c>
      <c r="N432">
        <v>3.9141666659999999</v>
      </c>
      <c r="O432">
        <v>0</v>
      </c>
      <c r="P432">
        <v>1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1.8082623597801972</v>
      </c>
      <c r="Y432">
        <v>0</v>
      </c>
      <c r="Z432">
        <v>0</v>
      </c>
      <c r="AA432">
        <v>0</v>
      </c>
      <c r="AB432">
        <v>12.007192880139232</v>
      </c>
      <c r="AC432">
        <v>0</v>
      </c>
      <c r="AD432">
        <v>0</v>
      </c>
      <c r="AE432">
        <v>13.81545523991943</v>
      </c>
    </row>
    <row r="433" spans="1:31" x14ac:dyDescent="0.3">
      <c r="A433">
        <v>2489011</v>
      </c>
      <c r="B433">
        <v>1</v>
      </c>
      <c r="C433" t="s">
        <v>81</v>
      </c>
      <c r="D433" t="s">
        <v>113</v>
      </c>
      <c r="E433" t="s">
        <v>166</v>
      </c>
      <c r="F433" t="s">
        <v>1454</v>
      </c>
      <c r="G433" t="s">
        <v>149</v>
      </c>
      <c r="H433" t="s">
        <v>150</v>
      </c>
      <c r="I433" t="s">
        <v>136</v>
      </c>
      <c r="J433" t="s">
        <v>137</v>
      </c>
      <c r="K433" t="s">
        <v>144</v>
      </c>
      <c r="L433" t="s">
        <v>1455</v>
      </c>
      <c r="M433" t="s">
        <v>1456</v>
      </c>
      <c r="N433">
        <v>0.395277777</v>
      </c>
      <c r="O433">
        <v>0</v>
      </c>
      <c r="P433">
        <v>2</v>
      </c>
      <c r="Q433">
        <v>1</v>
      </c>
      <c r="R433">
        <v>6</v>
      </c>
      <c r="S433">
        <v>4</v>
      </c>
      <c r="T433">
        <v>0</v>
      </c>
      <c r="U433">
        <v>1</v>
      </c>
      <c r="V433">
        <v>0</v>
      </c>
      <c r="W433">
        <v>0</v>
      </c>
      <c r="X433">
        <v>3.6737719358948061E-2</v>
      </c>
      <c r="Y433">
        <v>0.15969030160082193</v>
      </c>
      <c r="Z433">
        <v>0.39680810631215896</v>
      </c>
      <c r="AA433">
        <v>6.0637409861436602</v>
      </c>
      <c r="AB433">
        <v>0</v>
      </c>
      <c r="AC433">
        <v>51.846648310819994</v>
      </c>
      <c r="AD433">
        <v>0</v>
      </c>
      <c r="AE433">
        <v>58.50362542423558</v>
      </c>
    </row>
    <row r="434" spans="1:31" x14ac:dyDescent="0.3">
      <c r="A434">
        <v>2489111</v>
      </c>
      <c r="B434">
        <v>1</v>
      </c>
      <c r="C434" t="s">
        <v>80</v>
      </c>
      <c r="D434" t="s">
        <v>110</v>
      </c>
      <c r="E434" t="s">
        <v>153</v>
      </c>
      <c r="F434" t="s">
        <v>1457</v>
      </c>
      <c r="G434" t="s">
        <v>155</v>
      </c>
      <c r="H434" t="s">
        <v>135</v>
      </c>
      <c r="I434" t="s">
        <v>136</v>
      </c>
      <c r="J434" t="s">
        <v>137</v>
      </c>
      <c r="K434" t="s">
        <v>144</v>
      </c>
      <c r="L434" t="s">
        <v>1458</v>
      </c>
      <c r="M434" t="s">
        <v>1459</v>
      </c>
      <c r="N434">
        <v>2.1758333329999999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2</v>
      </c>
      <c r="U434">
        <v>0</v>
      </c>
      <c r="V434">
        <v>0</v>
      </c>
      <c r="W434">
        <v>0</v>
      </c>
      <c r="X434">
        <v>0.74609449238065195</v>
      </c>
      <c r="Y434">
        <v>0</v>
      </c>
      <c r="Z434">
        <v>0</v>
      </c>
      <c r="AA434">
        <v>0</v>
      </c>
      <c r="AB434">
        <v>0.45795253959382615</v>
      </c>
      <c r="AC434">
        <v>0</v>
      </c>
      <c r="AD434">
        <v>0</v>
      </c>
      <c r="AE434">
        <v>1.204047031974478</v>
      </c>
    </row>
    <row r="435" spans="1:31" x14ac:dyDescent="0.3">
      <c r="A435">
        <v>2489798</v>
      </c>
      <c r="B435">
        <v>1</v>
      </c>
      <c r="C435" t="s">
        <v>80</v>
      </c>
      <c r="D435" t="s">
        <v>91</v>
      </c>
      <c r="E435" t="s">
        <v>147</v>
      </c>
      <c r="F435" t="s">
        <v>1460</v>
      </c>
      <c r="G435" t="s">
        <v>193</v>
      </c>
      <c r="H435" t="s">
        <v>150</v>
      </c>
      <c r="I435" t="s">
        <v>136</v>
      </c>
      <c r="J435" t="s">
        <v>137</v>
      </c>
      <c r="K435" t="s">
        <v>144</v>
      </c>
      <c r="L435" t="s">
        <v>1461</v>
      </c>
      <c r="M435" t="s">
        <v>1462</v>
      </c>
      <c r="N435">
        <v>0.43444444399999999</v>
      </c>
      <c r="O435">
        <v>0</v>
      </c>
      <c r="P435">
        <v>262</v>
      </c>
      <c r="Q435">
        <v>0</v>
      </c>
      <c r="R435">
        <v>0</v>
      </c>
      <c r="S435">
        <v>0</v>
      </c>
      <c r="T435">
        <v>6</v>
      </c>
      <c r="U435">
        <v>0</v>
      </c>
      <c r="V435">
        <v>0</v>
      </c>
      <c r="W435">
        <v>0</v>
      </c>
      <c r="X435">
        <v>35.893433620503252</v>
      </c>
      <c r="Y435">
        <v>0</v>
      </c>
      <c r="Z435">
        <v>0</v>
      </c>
      <c r="AA435">
        <v>0</v>
      </c>
      <c r="AB435">
        <v>2.2837168779050678</v>
      </c>
      <c r="AC435">
        <v>0</v>
      </c>
      <c r="AD435">
        <v>0</v>
      </c>
      <c r="AE435">
        <v>38.177150498408324</v>
      </c>
    </row>
    <row r="436" spans="1:31" x14ac:dyDescent="0.3">
      <c r="A436">
        <v>2489838</v>
      </c>
      <c r="B436">
        <v>1</v>
      </c>
      <c r="C436" t="s">
        <v>81</v>
      </c>
      <c r="D436" t="s">
        <v>112</v>
      </c>
      <c r="E436" t="s">
        <v>153</v>
      </c>
      <c r="F436" t="s">
        <v>1463</v>
      </c>
      <c r="G436" t="s">
        <v>155</v>
      </c>
      <c r="H436" t="s">
        <v>135</v>
      </c>
      <c r="I436" t="s">
        <v>136</v>
      </c>
      <c r="J436" t="s">
        <v>137</v>
      </c>
      <c r="K436" t="s">
        <v>144</v>
      </c>
      <c r="L436" t="s">
        <v>1464</v>
      </c>
      <c r="M436" t="s">
        <v>1465</v>
      </c>
      <c r="N436">
        <v>3.8219444440000001</v>
      </c>
      <c r="O436">
        <v>0</v>
      </c>
      <c r="P436">
        <v>1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0.37074533334037074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0.37074533334037074</v>
      </c>
    </row>
    <row r="437" spans="1:31" x14ac:dyDescent="0.3">
      <c r="A437">
        <v>2489340</v>
      </c>
      <c r="B437">
        <v>1</v>
      </c>
      <c r="C437" t="s">
        <v>80</v>
      </c>
      <c r="D437" t="s">
        <v>99</v>
      </c>
      <c r="E437" t="s">
        <v>162</v>
      </c>
      <c r="F437" t="s">
        <v>1466</v>
      </c>
      <c r="G437" t="s">
        <v>280</v>
      </c>
      <c r="H437" t="s">
        <v>135</v>
      </c>
      <c r="I437" t="s">
        <v>136</v>
      </c>
      <c r="J437" t="s">
        <v>137</v>
      </c>
      <c r="K437" t="s">
        <v>144</v>
      </c>
      <c r="L437" t="s">
        <v>1467</v>
      </c>
      <c r="M437" t="s">
        <v>1468</v>
      </c>
      <c r="N437">
        <v>6.3502777769999996</v>
      </c>
      <c r="O437">
        <v>0</v>
      </c>
      <c r="P437">
        <v>96</v>
      </c>
      <c r="Q437">
        <v>0</v>
      </c>
      <c r="R437">
        <v>0</v>
      </c>
      <c r="S437">
        <v>0</v>
      </c>
      <c r="T437">
        <v>4</v>
      </c>
      <c r="U437">
        <v>0</v>
      </c>
      <c r="V437">
        <v>0</v>
      </c>
      <c r="W437">
        <v>0</v>
      </c>
      <c r="X437">
        <v>133.14072570038243</v>
      </c>
      <c r="Y437">
        <v>0</v>
      </c>
      <c r="Z437">
        <v>0</v>
      </c>
      <c r="AA437">
        <v>0</v>
      </c>
      <c r="AB437">
        <v>350.58896485056476</v>
      </c>
      <c r="AC437">
        <v>0</v>
      </c>
      <c r="AD437">
        <v>0</v>
      </c>
      <c r="AE437">
        <v>483.72969055094723</v>
      </c>
    </row>
    <row r="438" spans="1:31" x14ac:dyDescent="0.3">
      <c r="A438">
        <v>2489197</v>
      </c>
      <c r="B438">
        <v>1</v>
      </c>
      <c r="C438" t="s">
        <v>81</v>
      </c>
      <c r="D438" t="s">
        <v>118</v>
      </c>
      <c r="E438" t="s">
        <v>184</v>
      </c>
      <c r="F438" t="s">
        <v>1469</v>
      </c>
      <c r="G438" t="s">
        <v>149</v>
      </c>
      <c r="H438" t="s">
        <v>150</v>
      </c>
      <c r="I438" t="s">
        <v>136</v>
      </c>
      <c r="J438" t="s">
        <v>137</v>
      </c>
      <c r="K438" t="s">
        <v>144</v>
      </c>
      <c r="L438" t="s">
        <v>1470</v>
      </c>
      <c r="M438" t="s">
        <v>1471</v>
      </c>
      <c r="N438">
        <v>2.403888888</v>
      </c>
      <c r="O438">
        <v>3</v>
      </c>
      <c r="P438">
        <v>395</v>
      </c>
      <c r="Q438">
        <v>127</v>
      </c>
      <c r="R438">
        <v>110</v>
      </c>
      <c r="S438">
        <v>14</v>
      </c>
      <c r="T438">
        <v>38</v>
      </c>
      <c r="U438">
        <v>2</v>
      </c>
      <c r="V438">
        <v>0</v>
      </c>
      <c r="W438">
        <v>1.6868093313764052</v>
      </c>
      <c r="X438">
        <v>158.10871934175145</v>
      </c>
      <c r="Y438">
        <v>315.08294057707991</v>
      </c>
      <c r="Z438">
        <v>125.13562454699422</v>
      </c>
      <c r="AA438">
        <v>62.886732950290174</v>
      </c>
      <c r="AB438">
        <v>29.00687250099892</v>
      </c>
      <c r="AC438">
        <v>472.63639290777576</v>
      </c>
      <c r="AD438">
        <v>0</v>
      </c>
      <c r="AE438">
        <v>1164.5440921562667</v>
      </c>
    </row>
    <row r="439" spans="1:31" x14ac:dyDescent="0.3">
      <c r="A439">
        <v>2489171</v>
      </c>
      <c r="B439">
        <v>1</v>
      </c>
      <c r="C439" t="s">
        <v>81</v>
      </c>
      <c r="D439" t="s">
        <v>116</v>
      </c>
      <c r="E439" t="s">
        <v>166</v>
      </c>
      <c r="F439" t="s">
        <v>1472</v>
      </c>
      <c r="G439" t="s">
        <v>149</v>
      </c>
      <c r="H439" t="s">
        <v>150</v>
      </c>
      <c r="I439" t="s">
        <v>136</v>
      </c>
      <c r="J439" t="s">
        <v>137</v>
      </c>
      <c r="K439" t="s">
        <v>144</v>
      </c>
      <c r="L439" t="s">
        <v>1473</v>
      </c>
      <c r="M439" t="s">
        <v>1474</v>
      </c>
      <c r="N439">
        <v>1.001666666</v>
      </c>
      <c r="O439">
        <v>0</v>
      </c>
      <c r="P439">
        <v>454</v>
      </c>
      <c r="Q439">
        <v>0</v>
      </c>
      <c r="R439">
        <v>44</v>
      </c>
      <c r="S439">
        <v>0</v>
      </c>
      <c r="T439">
        <v>136</v>
      </c>
      <c r="U439">
        <v>1</v>
      </c>
      <c r="V439">
        <v>0</v>
      </c>
      <c r="W439">
        <v>0</v>
      </c>
      <c r="X439">
        <v>75.569373288756211</v>
      </c>
      <c r="Y439">
        <v>0</v>
      </c>
      <c r="Z439">
        <v>4.5175263577657718</v>
      </c>
      <c r="AA439">
        <v>0</v>
      </c>
      <c r="AB439">
        <v>55.363003198278335</v>
      </c>
      <c r="AC439">
        <v>41.650136936262498</v>
      </c>
      <c r="AD439">
        <v>0</v>
      </c>
      <c r="AE439">
        <v>177.1000397810628</v>
      </c>
    </row>
    <row r="440" spans="1:31" x14ac:dyDescent="0.3">
      <c r="A440">
        <v>2489320</v>
      </c>
      <c r="B440">
        <v>1</v>
      </c>
      <c r="C440" t="s">
        <v>80</v>
      </c>
      <c r="D440" t="s">
        <v>99</v>
      </c>
      <c r="E440" t="s">
        <v>162</v>
      </c>
      <c r="F440" t="s">
        <v>1475</v>
      </c>
      <c r="G440" t="s">
        <v>210</v>
      </c>
      <c r="H440" t="s">
        <v>135</v>
      </c>
      <c r="I440" t="s">
        <v>136</v>
      </c>
      <c r="J440" t="s">
        <v>137</v>
      </c>
      <c r="K440" t="s">
        <v>144</v>
      </c>
      <c r="L440" t="s">
        <v>1459</v>
      </c>
      <c r="M440" t="s">
        <v>1476</v>
      </c>
      <c r="N440">
        <v>7.0261111109999996</v>
      </c>
      <c r="O440">
        <v>0</v>
      </c>
      <c r="P440">
        <v>39</v>
      </c>
      <c r="Q440">
        <v>0</v>
      </c>
      <c r="R440">
        <v>3</v>
      </c>
      <c r="S440">
        <v>0</v>
      </c>
      <c r="T440">
        <v>6</v>
      </c>
      <c r="U440">
        <v>0</v>
      </c>
      <c r="V440">
        <v>0</v>
      </c>
      <c r="W440">
        <v>0</v>
      </c>
      <c r="X440">
        <v>114.06579473150066</v>
      </c>
      <c r="Y440">
        <v>0</v>
      </c>
      <c r="Z440">
        <v>4.5328372890454309</v>
      </c>
      <c r="AA440">
        <v>0</v>
      </c>
      <c r="AB440">
        <v>23.62216001671457</v>
      </c>
      <c r="AC440">
        <v>0</v>
      </c>
      <c r="AD440">
        <v>0</v>
      </c>
      <c r="AE440">
        <v>142.22079203726065</v>
      </c>
    </row>
    <row r="441" spans="1:31" x14ac:dyDescent="0.3">
      <c r="A441">
        <v>2489881</v>
      </c>
      <c r="B441">
        <v>1</v>
      </c>
      <c r="C441" t="s">
        <v>81</v>
      </c>
      <c r="D441" t="s">
        <v>128</v>
      </c>
      <c r="E441" t="s">
        <v>166</v>
      </c>
      <c r="F441" t="s">
        <v>1477</v>
      </c>
      <c r="G441" t="s">
        <v>382</v>
      </c>
      <c r="H441" t="s">
        <v>150</v>
      </c>
      <c r="I441" t="s">
        <v>136</v>
      </c>
      <c r="J441" t="s">
        <v>137</v>
      </c>
      <c r="K441" t="s">
        <v>144</v>
      </c>
      <c r="L441" t="s">
        <v>1478</v>
      </c>
      <c r="M441" t="s">
        <v>1479</v>
      </c>
      <c r="N441">
        <v>9.1955555550000003</v>
      </c>
      <c r="O441">
        <v>0</v>
      </c>
      <c r="P441">
        <v>0</v>
      </c>
      <c r="Q441">
        <v>6</v>
      </c>
      <c r="R441">
        <v>0</v>
      </c>
      <c r="S441">
        <v>1</v>
      </c>
      <c r="T441">
        <v>1</v>
      </c>
      <c r="U441">
        <v>0</v>
      </c>
      <c r="V441">
        <v>0</v>
      </c>
      <c r="W441">
        <v>0</v>
      </c>
      <c r="X441">
        <v>0</v>
      </c>
      <c r="Y441">
        <v>152.60292030715433</v>
      </c>
      <c r="Z441">
        <v>0</v>
      </c>
      <c r="AA441">
        <v>123.99705381513122</v>
      </c>
      <c r="AB441">
        <v>31.590390875787836</v>
      </c>
      <c r="AC441">
        <v>0</v>
      </c>
      <c r="AD441">
        <v>0</v>
      </c>
      <c r="AE441">
        <v>308.19036499807339</v>
      </c>
    </row>
    <row r="442" spans="1:31" x14ac:dyDescent="0.3">
      <c r="A442">
        <v>2489463</v>
      </c>
      <c r="B442">
        <v>1</v>
      </c>
      <c r="C442" t="s">
        <v>80</v>
      </c>
      <c r="D442" t="s">
        <v>95</v>
      </c>
      <c r="E442" t="s">
        <v>162</v>
      </c>
      <c r="F442" t="s">
        <v>1480</v>
      </c>
      <c r="G442" t="s">
        <v>210</v>
      </c>
      <c r="H442" t="s">
        <v>135</v>
      </c>
      <c r="I442" t="s">
        <v>136</v>
      </c>
      <c r="J442" t="s">
        <v>137</v>
      </c>
      <c r="K442" t="s">
        <v>144</v>
      </c>
      <c r="L442" t="s">
        <v>1481</v>
      </c>
      <c r="M442" t="s">
        <v>1482</v>
      </c>
      <c r="N442">
        <v>0.59777777700000001</v>
      </c>
      <c r="O442">
        <v>0</v>
      </c>
      <c r="P442">
        <v>42</v>
      </c>
      <c r="Q442">
        <v>0</v>
      </c>
      <c r="R442">
        <v>0</v>
      </c>
      <c r="S442">
        <v>0</v>
      </c>
      <c r="T442">
        <v>1</v>
      </c>
      <c r="U442">
        <v>0</v>
      </c>
      <c r="V442">
        <v>0</v>
      </c>
      <c r="W442">
        <v>0</v>
      </c>
      <c r="X442">
        <v>4.8685541660454668</v>
      </c>
      <c r="Y442">
        <v>0</v>
      </c>
      <c r="Z442">
        <v>0</v>
      </c>
      <c r="AA442">
        <v>0</v>
      </c>
      <c r="AB442">
        <v>8.5232760250957315E-2</v>
      </c>
      <c r="AC442">
        <v>0</v>
      </c>
      <c r="AD442">
        <v>0</v>
      </c>
      <c r="AE442">
        <v>4.9537869262964245</v>
      </c>
    </row>
    <row r="443" spans="1:31" x14ac:dyDescent="0.3">
      <c r="A443">
        <v>2489028</v>
      </c>
      <c r="B443">
        <v>1</v>
      </c>
      <c r="C443" t="s">
        <v>80</v>
      </c>
      <c r="D443" t="s">
        <v>104</v>
      </c>
      <c r="E443" t="s">
        <v>147</v>
      </c>
      <c r="F443" t="s">
        <v>1483</v>
      </c>
      <c r="G443" t="s">
        <v>193</v>
      </c>
      <c r="H443" t="s">
        <v>150</v>
      </c>
      <c r="I443" t="s">
        <v>136</v>
      </c>
      <c r="J443" t="s">
        <v>137</v>
      </c>
      <c r="K443" t="s">
        <v>144</v>
      </c>
      <c r="L443" t="s">
        <v>1484</v>
      </c>
      <c r="M443" t="s">
        <v>1485</v>
      </c>
      <c r="N443">
        <v>4.1363888879999999</v>
      </c>
      <c r="O443">
        <v>0</v>
      </c>
      <c r="P443">
        <v>1</v>
      </c>
      <c r="Q443">
        <v>0</v>
      </c>
      <c r="R443">
        <v>7</v>
      </c>
      <c r="S443">
        <v>0</v>
      </c>
      <c r="T443">
        <v>2</v>
      </c>
      <c r="U443">
        <v>0</v>
      </c>
      <c r="V443">
        <v>0</v>
      </c>
      <c r="W443">
        <v>0</v>
      </c>
      <c r="X443">
        <v>1.1409397739238889</v>
      </c>
      <c r="Y443">
        <v>0</v>
      </c>
      <c r="Z443">
        <v>0.97183233450148421</v>
      </c>
      <c r="AA443">
        <v>0</v>
      </c>
      <c r="AB443">
        <v>7.2916832990647436</v>
      </c>
      <c r="AC443">
        <v>0</v>
      </c>
      <c r="AD443">
        <v>0</v>
      </c>
      <c r="AE443">
        <v>9.4044554074901168</v>
      </c>
    </row>
    <row r="444" spans="1:31" x14ac:dyDescent="0.3">
      <c r="A444">
        <v>2489177</v>
      </c>
      <c r="B444">
        <v>1</v>
      </c>
      <c r="C444" t="s">
        <v>80</v>
      </c>
      <c r="D444" t="s">
        <v>107</v>
      </c>
      <c r="E444" t="s">
        <v>166</v>
      </c>
      <c r="F444" t="s">
        <v>1486</v>
      </c>
      <c r="G444" t="s">
        <v>149</v>
      </c>
      <c r="H444" t="s">
        <v>150</v>
      </c>
      <c r="I444" t="s">
        <v>136</v>
      </c>
      <c r="J444" t="s">
        <v>137</v>
      </c>
      <c r="K444" t="s">
        <v>144</v>
      </c>
      <c r="L444" t="s">
        <v>1487</v>
      </c>
      <c r="M444" t="s">
        <v>1488</v>
      </c>
      <c r="N444">
        <v>1.208611111</v>
      </c>
      <c r="O444">
        <v>16</v>
      </c>
      <c r="P444">
        <v>9204</v>
      </c>
      <c r="Q444">
        <v>21</v>
      </c>
      <c r="R444">
        <v>85</v>
      </c>
      <c r="S444">
        <v>30</v>
      </c>
      <c r="T444">
        <v>606</v>
      </c>
      <c r="U444">
        <v>0</v>
      </c>
      <c r="V444">
        <v>11</v>
      </c>
      <c r="W444">
        <v>122.82652401575585</v>
      </c>
      <c r="X444">
        <v>1371.4955513175616</v>
      </c>
      <c r="Y444">
        <v>18.385399223173547</v>
      </c>
      <c r="Z444">
        <v>39.84539747992406</v>
      </c>
      <c r="AA444">
        <v>348.31138079842259</v>
      </c>
      <c r="AB444">
        <v>664.89144591934735</v>
      </c>
      <c r="AC444">
        <v>0</v>
      </c>
      <c r="AD444">
        <v>18.636335293622036</v>
      </c>
      <c r="AE444">
        <v>2584.3920340478071</v>
      </c>
    </row>
    <row r="445" spans="1:31" x14ac:dyDescent="0.3">
      <c r="A445">
        <v>2489775</v>
      </c>
      <c r="B445">
        <v>1</v>
      </c>
      <c r="C445" t="s">
        <v>80</v>
      </c>
      <c r="D445" t="s">
        <v>100</v>
      </c>
      <c r="E445" t="s">
        <v>184</v>
      </c>
      <c r="F445" t="s">
        <v>1489</v>
      </c>
      <c r="G445" t="s">
        <v>149</v>
      </c>
      <c r="H445" t="s">
        <v>150</v>
      </c>
      <c r="I445" t="s">
        <v>136</v>
      </c>
      <c r="J445" t="s">
        <v>137</v>
      </c>
      <c r="K445" t="s">
        <v>144</v>
      </c>
      <c r="L445" t="s">
        <v>1490</v>
      </c>
      <c r="M445" t="s">
        <v>1491</v>
      </c>
      <c r="N445">
        <v>1.3233333329999999</v>
      </c>
      <c r="O445">
        <v>0</v>
      </c>
      <c r="P445">
        <v>372</v>
      </c>
      <c r="Q445">
        <v>9</v>
      </c>
      <c r="R445">
        <v>32</v>
      </c>
      <c r="S445">
        <v>6</v>
      </c>
      <c r="T445">
        <v>36</v>
      </c>
      <c r="U445">
        <v>0</v>
      </c>
      <c r="V445">
        <v>0</v>
      </c>
      <c r="W445">
        <v>0</v>
      </c>
      <c r="X445">
        <v>210.89837485099983</v>
      </c>
      <c r="Y445">
        <v>3.0045162420393048</v>
      </c>
      <c r="Z445">
        <v>40.855667815635414</v>
      </c>
      <c r="AA445">
        <v>6.6285859974051249</v>
      </c>
      <c r="AB445">
        <v>30.971335935523047</v>
      </c>
      <c r="AC445">
        <v>0</v>
      </c>
      <c r="AD445">
        <v>0</v>
      </c>
      <c r="AE445">
        <v>292.35848084160273</v>
      </c>
    </row>
    <row r="446" spans="1:31" x14ac:dyDescent="0.3">
      <c r="A446">
        <v>2489134</v>
      </c>
      <c r="B446">
        <v>1</v>
      </c>
      <c r="C446" t="s">
        <v>80</v>
      </c>
      <c r="D446" t="s">
        <v>90</v>
      </c>
      <c r="E446" t="s">
        <v>162</v>
      </c>
      <c r="F446" t="s">
        <v>1492</v>
      </c>
      <c r="G446" t="s">
        <v>210</v>
      </c>
      <c r="H446" t="s">
        <v>135</v>
      </c>
      <c r="I446" t="s">
        <v>136</v>
      </c>
      <c r="J446" t="s">
        <v>137</v>
      </c>
      <c r="K446" t="s">
        <v>144</v>
      </c>
      <c r="L446" t="s">
        <v>1493</v>
      </c>
      <c r="M446" t="s">
        <v>1494</v>
      </c>
      <c r="N446">
        <v>1.0825</v>
      </c>
      <c r="O446">
        <v>0</v>
      </c>
      <c r="P446">
        <v>7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2.4381191453328004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2.4381191453328004</v>
      </c>
    </row>
    <row r="447" spans="1:31" x14ac:dyDescent="0.3">
      <c r="A447">
        <v>2488933</v>
      </c>
      <c r="B447">
        <v>3</v>
      </c>
      <c r="C447" t="s">
        <v>80</v>
      </c>
      <c r="D447" t="s">
        <v>109</v>
      </c>
      <c r="E447" t="s">
        <v>147</v>
      </c>
      <c r="F447" t="s">
        <v>1495</v>
      </c>
      <c r="G447" t="s">
        <v>149</v>
      </c>
      <c r="H447" t="s">
        <v>150</v>
      </c>
      <c r="I447" t="s">
        <v>136</v>
      </c>
      <c r="J447" t="s">
        <v>137</v>
      </c>
      <c r="K447" t="s">
        <v>144</v>
      </c>
      <c r="L447" t="s">
        <v>1496</v>
      </c>
      <c r="M447" t="s">
        <v>1497</v>
      </c>
      <c r="N447">
        <v>1.595</v>
      </c>
      <c r="O447">
        <v>0</v>
      </c>
      <c r="P447">
        <v>393</v>
      </c>
      <c r="Q447">
        <v>0</v>
      </c>
      <c r="R447">
        <v>10</v>
      </c>
      <c r="S447">
        <v>1</v>
      </c>
      <c r="T447">
        <v>49</v>
      </c>
      <c r="U447">
        <v>0</v>
      </c>
      <c r="V447">
        <v>0</v>
      </c>
      <c r="W447">
        <v>0</v>
      </c>
      <c r="X447">
        <v>85.403326432360004</v>
      </c>
      <c r="Y447">
        <v>0</v>
      </c>
      <c r="Z447">
        <v>3.720472359140083</v>
      </c>
      <c r="AA447">
        <v>2.4694327202324997</v>
      </c>
      <c r="AB447">
        <v>20.452246088828328</v>
      </c>
      <c r="AC447">
        <v>0</v>
      </c>
      <c r="AD447">
        <v>0</v>
      </c>
      <c r="AE447">
        <v>112.04547760056093</v>
      </c>
    </row>
    <row r="448" spans="1:31" x14ac:dyDescent="0.3">
      <c r="A448">
        <v>2489091</v>
      </c>
      <c r="B448">
        <v>1</v>
      </c>
      <c r="C448" t="s">
        <v>80</v>
      </c>
      <c r="D448" t="s">
        <v>94</v>
      </c>
      <c r="E448" t="s">
        <v>166</v>
      </c>
      <c r="F448" t="s">
        <v>1498</v>
      </c>
      <c r="G448" t="s">
        <v>149</v>
      </c>
      <c r="H448" t="s">
        <v>150</v>
      </c>
      <c r="I448" t="s">
        <v>136</v>
      </c>
      <c r="J448" t="s">
        <v>137</v>
      </c>
      <c r="K448" t="s">
        <v>144</v>
      </c>
      <c r="L448" t="s">
        <v>1499</v>
      </c>
      <c r="M448" t="s">
        <v>1500</v>
      </c>
      <c r="N448">
        <v>0.14583333300000001</v>
      </c>
      <c r="O448">
        <v>0</v>
      </c>
      <c r="P448">
        <v>0</v>
      </c>
      <c r="Q448">
        <v>6</v>
      </c>
      <c r="R448">
        <v>0</v>
      </c>
      <c r="S448">
        <v>5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4.1927517017759999E-2</v>
      </c>
      <c r="Z448">
        <v>0</v>
      </c>
      <c r="AA448">
        <v>9.7730591571576717</v>
      </c>
      <c r="AB448">
        <v>0</v>
      </c>
      <c r="AC448">
        <v>0</v>
      </c>
      <c r="AD448">
        <v>0</v>
      </c>
      <c r="AE448">
        <v>9.8149866741754312</v>
      </c>
    </row>
    <row r="449" spans="1:31" x14ac:dyDescent="0.3">
      <c r="A449">
        <v>2489423</v>
      </c>
      <c r="B449">
        <v>1</v>
      </c>
      <c r="C449" t="s">
        <v>80</v>
      </c>
      <c r="D449" t="s">
        <v>97</v>
      </c>
      <c r="E449" t="s">
        <v>162</v>
      </c>
      <c r="F449" t="s">
        <v>1501</v>
      </c>
      <c r="G449" t="s">
        <v>530</v>
      </c>
      <c r="H449" t="s">
        <v>135</v>
      </c>
      <c r="I449" t="s">
        <v>136</v>
      </c>
      <c r="J449" t="s">
        <v>137</v>
      </c>
      <c r="K449" t="s">
        <v>144</v>
      </c>
      <c r="L449" t="s">
        <v>1502</v>
      </c>
      <c r="M449" t="s">
        <v>1503</v>
      </c>
      <c r="N449">
        <v>2.491944444</v>
      </c>
      <c r="O449">
        <v>0</v>
      </c>
      <c r="P449">
        <v>49</v>
      </c>
      <c r="Q449">
        <v>0</v>
      </c>
      <c r="R449">
        <v>1</v>
      </c>
      <c r="S449">
        <v>0</v>
      </c>
      <c r="T449">
        <v>2</v>
      </c>
      <c r="U449">
        <v>0</v>
      </c>
      <c r="V449">
        <v>0</v>
      </c>
      <c r="W449">
        <v>0</v>
      </c>
      <c r="X449">
        <v>96.694693820124115</v>
      </c>
      <c r="Y449">
        <v>0</v>
      </c>
      <c r="Z449">
        <v>1.0751836754596669E-2</v>
      </c>
      <c r="AA449">
        <v>0</v>
      </c>
      <c r="AB449">
        <v>13.290877857512408</v>
      </c>
      <c r="AC449">
        <v>0</v>
      </c>
      <c r="AD449">
        <v>0</v>
      </c>
      <c r="AE449">
        <v>109.99632351439112</v>
      </c>
    </row>
    <row r="450" spans="1:31" x14ac:dyDescent="0.3">
      <c r="A450">
        <v>2489400</v>
      </c>
      <c r="B450">
        <v>1</v>
      </c>
      <c r="C450" t="s">
        <v>81</v>
      </c>
      <c r="D450" t="s">
        <v>127</v>
      </c>
      <c r="E450" t="s">
        <v>147</v>
      </c>
      <c r="F450" t="s">
        <v>1504</v>
      </c>
      <c r="G450" t="s">
        <v>149</v>
      </c>
      <c r="H450" t="s">
        <v>150</v>
      </c>
      <c r="I450" t="s">
        <v>136</v>
      </c>
      <c r="J450" t="s">
        <v>137</v>
      </c>
      <c r="K450" t="s">
        <v>144</v>
      </c>
      <c r="L450" t="s">
        <v>1505</v>
      </c>
      <c r="M450" t="s">
        <v>1506</v>
      </c>
      <c r="N450">
        <v>3.619722222</v>
      </c>
      <c r="O450">
        <v>0</v>
      </c>
      <c r="P450">
        <v>919</v>
      </c>
      <c r="Q450">
        <v>11</v>
      </c>
      <c r="R450">
        <v>27</v>
      </c>
      <c r="S450">
        <v>3</v>
      </c>
      <c r="T450">
        <v>108</v>
      </c>
      <c r="U450">
        <v>0</v>
      </c>
      <c r="V450">
        <v>1</v>
      </c>
      <c r="W450">
        <v>0</v>
      </c>
      <c r="X450">
        <v>1036.6957700573159</v>
      </c>
      <c r="Y450">
        <v>7.1449668130785362</v>
      </c>
      <c r="Z450">
        <v>22.297139024317659</v>
      </c>
      <c r="AA450">
        <v>42.95601582535506</v>
      </c>
      <c r="AB450">
        <v>256.47110411997329</v>
      </c>
      <c r="AC450">
        <v>0</v>
      </c>
      <c r="AD450">
        <v>24.531433424409506</v>
      </c>
      <c r="AE450">
        <v>1390.0964292644499</v>
      </c>
    </row>
    <row r="451" spans="1:31" x14ac:dyDescent="0.3">
      <c r="A451">
        <v>2489801</v>
      </c>
      <c r="B451">
        <v>1</v>
      </c>
      <c r="C451" t="s">
        <v>81</v>
      </c>
      <c r="D451" t="s">
        <v>124</v>
      </c>
      <c r="E451" t="s">
        <v>162</v>
      </c>
      <c r="F451" t="s">
        <v>1507</v>
      </c>
      <c r="G451" t="s">
        <v>210</v>
      </c>
      <c r="H451" t="s">
        <v>135</v>
      </c>
      <c r="I451" t="s">
        <v>136</v>
      </c>
      <c r="J451" t="s">
        <v>137</v>
      </c>
      <c r="K451" t="s">
        <v>144</v>
      </c>
      <c r="L451" t="s">
        <v>1508</v>
      </c>
      <c r="M451" t="s">
        <v>1509</v>
      </c>
      <c r="N451">
        <v>1.2180555550000001</v>
      </c>
      <c r="O451">
        <v>0</v>
      </c>
      <c r="P451">
        <v>50</v>
      </c>
      <c r="Q451">
        <v>0</v>
      </c>
      <c r="R451">
        <v>3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8.3712570825756512</v>
      </c>
      <c r="Y451">
        <v>0</v>
      </c>
      <c r="Z451">
        <v>1.1517398707577431</v>
      </c>
      <c r="AA451">
        <v>0</v>
      </c>
      <c r="AB451">
        <v>0</v>
      </c>
      <c r="AC451">
        <v>0</v>
      </c>
      <c r="AD451">
        <v>0</v>
      </c>
      <c r="AE451">
        <v>9.5229969533333936</v>
      </c>
    </row>
    <row r="452" spans="1:31" x14ac:dyDescent="0.3">
      <c r="A452">
        <v>2489469</v>
      </c>
      <c r="B452">
        <v>1</v>
      </c>
      <c r="C452" t="s">
        <v>80</v>
      </c>
      <c r="D452" t="s">
        <v>97</v>
      </c>
      <c r="E452" t="s">
        <v>162</v>
      </c>
      <c r="F452" t="s">
        <v>1510</v>
      </c>
      <c r="G452" t="s">
        <v>210</v>
      </c>
      <c r="H452" t="s">
        <v>135</v>
      </c>
      <c r="I452" t="s">
        <v>136</v>
      </c>
      <c r="J452" t="s">
        <v>137</v>
      </c>
      <c r="K452" t="s">
        <v>144</v>
      </c>
      <c r="L452" t="s">
        <v>1511</v>
      </c>
      <c r="M452" t="s">
        <v>1512</v>
      </c>
      <c r="N452">
        <v>4.6247222219999999</v>
      </c>
      <c r="O452">
        <v>0</v>
      </c>
      <c r="P452">
        <v>74</v>
      </c>
      <c r="Q452">
        <v>0</v>
      </c>
      <c r="R452">
        <v>6</v>
      </c>
      <c r="S452">
        <v>0</v>
      </c>
      <c r="T452">
        <v>7</v>
      </c>
      <c r="U452">
        <v>0</v>
      </c>
      <c r="V452">
        <v>0</v>
      </c>
      <c r="W452">
        <v>0</v>
      </c>
      <c r="X452">
        <v>217.71752309853315</v>
      </c>
      <c r="Y452">
        <v>0</v>
      </c>
      <c r="Z452">
        <v>26.245147250820832</v>
      </c>
      <c r="AA452">
        <v>0</v>
      </c>
      <c r="AB452">
        <v>69.683739253474869</v>
      </c>
      <c r="AC452">
        <v>0</v>
      </c>
      <c r="AD452">
        <v>0</v>
      </c>
      <c r="AE452">
        <v>313.64640960282884</v>
      </c>
    </row>
    <row r="453" spans="1:31" x14ac:dyDescent="0.3">
      <c r="A453">
        <v>2489114</v>
      </c>
      <c r="B453">
        <v>1</v>
      </c>
      <c r="C453" t="s">
        <v>80</v>
      </c>
      <c r="D453" t="s">
        <v>93</v>
      </c>
      <c r="E453" t="s">
        <v>132</v>
      </c>
      <c r="F453" t="s">
        <v>1513</v>
      </c>
      <c r="G453" t="s">
        <v>168</v>
      </c>
      <c r="H453" t="s">
        <v>135</v>
      </c>
      <c r="I453" t="s">
        <v>136</v>
      </c>
      <c r="J453" t="s">
        <v>137</v>
      </c>
      <c r="K453" t="s">
        <v>138</v>
      </c>
      <c r="L453" t="s">
        <v>1514</v>
      </c>
      <c r="M453" t="s">
        <v>1515</v>
      </c>
      <c r="N453">
        <v>8.881388888</v>
      </c>
      <c r="O453">
        <v>0</v>
      </c>
      <c r="P453">
        <v>228</v>
      </c>
      <c r="Q453">
        <v>0</v>
      </c>
      <c r="R453">
        <v>2</v>
      </c>
      <c r="S453">
        <v>0</v>
      </c>
      <c r="T453">
        <v>45</v>
      </c>
      <c r="U453">
        <v>0</v>
      </c>
      <c r="V453">
        <v>0</v>
      </c>
      <c r="W453">
        <v>0</v>
      </c>
      <c r="X453">
        <v>450.3354958673097</v>
      </c>
      <c r="Y453">
        <v>0</v>
      </c>
      <c r="Z453">
        <v>8.5877918720348454</v>
      </c>
      <c r="AA453">
        <v>0</v>
      </c>
      <c r="AB453">
        <v>466.01960912636974</v>
      </c>
      <c r="AC453">
        <v>0</v>
      </c>
      <c r="AD453">
        <v>0</v>
      </c>
      <c r="AE453">
        <v>924.94289686571437</v>
      </c>
    </row>
    <row r="454" spans="1:31" x14ac:dyDescent="0.3">
      <c r="A454">
        <v>2489778</v>
      </c>
      <c r="B454">
        <v>1</v>
      </c>
      <c r="C454" t="s">
        <v>80</v>
      </c>
      <c r="D454" t="s">
        <v>105</v>
      </c>
      <c r="E454" t="s">
        <v>147</v>
      </c>
      <c r="F454" t="s">
        <v>1516</v>
      </c>
      <c r="G454" t="s">
        <v>193</v>
      </c>
      <c r="H454" t="s">
        <v>150</v>
      </c>
      <c r="I454" t="s">
        <v>136</v>
      </c>
      <c r="J454" t="s">
        <v>137</v>
      </c>
      <c r="K454" t="s">
        <v>144</v>
      </c>
      <c r="L454" t="s">
        <v>1517</v>
      </c>
      <c r="M454" t="s">
        <v>1518</v>
      </c>
      <c r="N454">
        <v>1.484444444</v>
      </c>
      <c r="O454">
        <v>0</v>
      </c>
      <c r="P454">
        <v>15</v>
      </c>
      <c r="Q454">
        <v>0</v>
      </c>
      <c r="R454">
        <v>3</v>
      </c>
      <c r="S454">
        <v>0</v>
      </c>
      <c r="T454">
        <v>6</v>
      </c>
      <c r="U454">
        <v>2</v>
      </c>
      <c r="V454">
        <v>0</v>
      </c>
      <c r="W454">
        <v>0</v>
      </c>
      <c r="X454">
        <v>4.565208664297101</v>
      </c>
      <c r="Y454">
        <v>0</v>
      </c>
      <c r="Z454">
        <v>2.1621855407728106</v>
      </c>
      <c r="AA454">
        <v>0</v>
      </c>
      <c r="AB454">
        <v>5.5034631347035932</v>
      </c>
      <c r="AC454">
        <v>35.522245253931125</v>
      </c>
      <c r="AD454">
        <v>0</v>
      </c>
      <c r="AE454">
        <v>47.753102593704625</v>
      </c>
    </row>
    <row r="455" spans="1:31" x14ac:dyDescent="0.3">
      <c r="A455">
        <v>2488865</v>
      </c>
      <c r="B455">
        <v>2</v>
      </c>
      <c r="C455" t="s">
        <v>80</v>
      </c>
      <c r="D455" t="s">
        <v>99</v>
      </c>
      <c r="E455" t="s">
        <v>147</v>
      </c>
      <c r="F455" t="s">
        <v>1519</v>
      </c>
      <c r="G455" t="s">
        <v>193</v>
      </c>
      <c r="H455" t="s">
        <v>150</v>
      </c>
      <c r="I455" t="s">
        <v>136</v>
      </c>
      <c r="J455" t="s">
        <v>137</v>
      </c>
      <c r="K455" t="s">
        <v>144</v>
      </c>
      <c r="L455" t="s">
        <v>1520</v>
      </c>
      <c r="M455" t="s">
        <v>1521</v>
      </c>
      <c r="N455">
        <v>1.4813888879999999</v>
      </c>
      <c r="O455">
        <v>2</v>
      </c>
      <c r="P455">
        <v>280</v>
      </c>
      <c r="Q455">
        <v>0</v>
      </c>
      <c r="R455">
        <v>33</v>
      </c>
      <c r="S455">
        <v>1</v>
      </c>
      <c r="T455">
        <v>37</v>
      </c>
      <c r="U455">
        <v>0</v>
      </c>
      <c r="V455">
        <v>0</v>
      </c>
      <c r="W455">
        <v>8.3546855917005285</v>
      </c>
      <c r="X455">
        <v>84.3765522582828</v>
      </c>
      <c r="Y455">
        <v>0</v>
      </c>
      <c r="Z455">
        <v>1.6953643390575324</v>
      </c>
      <c r="AA455">
        <v>3.1603443792214447</v>
      </c>
      <c r="AB455">
        <v>23.013472797463713</v>
      </c>
      <c r="AC455">
        <v>0</v>
      </c>
      <c r="AD455">
        <v>0</v>
      </c>
      <c r="AE455">
        <v>120.60041936572603</v>
      </c>
    </row>
    <row r="456" spans="1:31" x14ac:dyDescent="0.3">
      <c r="A456">
        <v>2488945</v>
      </c>
      <c r="B456">
        <v>1</v>
      </c>
      <c r="C456" t="s">
        <v>80</v>
      </c>
      <c r="D456" t="s">
        <v>82</v>
      </c>
      <c r="E456" t="s">
        <v>153</v>
      </c>
      <c r="F456" t="s">
        <v>1522</v>
      </c>
      <c r="G456" t="s">
        <v>155</v>
      </c>
      <c r="H456" t="s">
        <v>135</v>
      </c>
      <c r="I456" t="s">
        <v>136</v>
      </c>
      <c r="J456" t="s">
        <v>137</v>
      </c>
      <c r="K456" t="s">
        <v>144</v>
      </c>
      <c r="L456" t="s">
        <v>1523</v>
      </c>
      <c r="M456" t="s">
        <v>1524</v>
      </c>
      <c r="N456">
        <v>1.2936111109999999</v>
      </c>
      <c r="O456">
        <v>0</v>
      </c>
      <c r="P456">
        <v>2</v>
      </c>
      <c r="Q456">
        <v>0</v>
      </c>
      <c r="R456">
        <v>0</v>
      </c>
      <c r="S456">
        <v>0</v>
      </c>
      <c r="T456">
        <v>1</v>
      </c>
      <c r="U456">
        <v>0</v>
      </c>
      <c r="V456">
        <v>0</v>
      </c>
      <c r="W456">
        <v>0</v>
      </c>
      <c r="X456">
        <v>1.2491634790069226</v>
      </c>
      <c r="Y456">
        <v>0</v>
      </c>
      <c r="Z456">
        <v>0</v>
      </c>
      <c r="AA456">
        <v>0</v>
      </c>
      <c r="AB456">
        <v>0.35156405706896615</v>
      </c>
      <c r="AC456">
        <v>0</v>
      </c>
      <c r="AD456">
        <v>0</v>
      </c>
      <c r="AE456">
        <v>1.6007275360758888</v>
      </c>
    </row>
    <row r="457" spans="1:31" x14ac:dyDescent="0.3">
      <c r="A457">
        <v>2489738</v>
      </c>
      <c r="B457">
        <v>1</v>
      </c>
      <c r="C457" t="s">
        <v>80</v>
      </c>
      <c r="D457" t="s">
        <v>104</v>
      </c>
      <c r="E457" t="s">
        <v>153</v>
      </c>
      <c r="F457" t="s">
        <v>1525</v>
      </c>
      <c r="G457" t="s">
        <v>155</v>
      </c>
      <c r="H457" t="s">
        <v>135</v>
      </c>
      <c r="I457" t="s">
        <v>136</v>
      </c>
      <c r="J457" t="s">
        <v>137</v>
      </c>
      <c r="K457" t="s">
        <v>144</v>
      </c>
      <c r="L457" t="s">
        <v>1526</v>
      </c>
      <c r="M457" t="s">
        <v>1527</v>
      </c>
      <c r="N457">
        <v>0.82944444399999995</v>
      </c>
      <c r="O457">
        <v>0</v>
      </c>
      <c r="P457">
        <v>0</v>
      </c>
      <c r="Q457">
        <v>0</v>
      </c>
      <c r="R457">
        <v>18</v>
      </c>
      <c r="S457">
        <v>0</v>
      </c>
      <c r="T457">
        <v>2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1.612205820422498</v>
      </c>
      <c r="AA457">
        <v>0</v>
      </c>
      <c r="AB457">
        <v>4.7632844947542941E-2</v>
      </c>
      <c r="AC457">
        <v>0</v>
      </c>
      <c r="AD457">
        <v>0</v>
      </c>
      <c r="AE457">
        <v>1.659838665370041</v>
      </c>
    </row>
    <row r="458" spans="1:31" x14ac:dyDescent="0.3">
      <c r="A458">
        <v>2489214</v>
      </c>
      <c r="B458">
        <v>1</v>
      </c>
      <c r="C458" t="s">
        <v>80</v>
      </c>
      <c r="D458" t="s">
        <v>110</v>
      </c>
      <c r="E458" t="s">
        <v>153</v>
      </c>
      <c r="F458" t="s">
        <v>1528</v>
      </c>
      <c r="G458" t="s">
        <v>155</v>
      </c>
      <c r="H458" t="s">
        <v>135</v>
      </c>
      <c r="I458" t="s">
        <v>136</v>
      </c>
      <c r="J458" t="s">
        <v>137</v>
      </c>
      <c r="K458" t="s">
        <v>144</v>
      </c>
      <c r="L458" t="s">
        <v>1529</v>
      </c>
      <c r="M458" t="s">
        <v>1530</v>
      </c>
      <c r="N458">
        <v>1.295555555</v>
      </c>
      <c r="O458">
        <v>0</v>
      </c>
      <c r="P458">
        <v>2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0.54199799417266692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0.54199799417266692</v>
      </c>
    </row>
    <row r="459" spans="1:31" x14ac:dyDescent="0.3">
      <c r="A459">
        <v>2488968</v>
      </c>
      <c r="B459">
        <v>1</v>
      </c>
      <c r="C459" t="s">
        <v>80</v>
      </c>
      <c r="D459" t="s">
        <v>105</v>
      </c>
      <c r="E459" t="s">
        <v>162</v>
      </c>
      <c r="F459" t="s">
        <v>1531</v>
      </c>
      <c r="G459" t="s">
        <v>1532</v>
      </c>
      <c r="H459" t="s">
        <v>135</v>
      </c>
      <c r="I459" t="s">
        <v>136</v>
      </c>
      <c r="J459" t="s">
        <v>137</v>
      </c>
      <c r="K459" t="s">
        <v>144</v>
      </c>
      <c r="L459" t="s">
        <v>1533</v>
      </c>
      <c r="M459" t="s">
        <v>1534</v>
      </c>
      <c r="N459">
        <v>0.183888888</v>
      </c>
      <c r="O459">
        <v>0</v>
      </c>
      <c r="P459">
        <v>113</v>
      </c>
      <c r="Q459">
        <v>0</v>
      </c>
      <c r="R459">
        <v>0</v>
      </c>
      <c r="S459">
        <v>0</v>
      </c>
      <c r="T459">
        <v>4</v>
      </c>
      <c r="U459">
        <v>0</v>
      </c>
      <c r="V459">
        <v>0</v>
      </c>
      <c r="W459">
        <v>0</v>
      </c>
      <c r="X459">
        <v>8.2304481099126914</v>
      </c>
      <c r="Y459">
        <v>0</v>
      </c>
      <c r="Z459">
        <v>0</v>
      </c>
      <c r="AA459">
        <v>0</v>
      </c>
      <c r="AB459">
        <v>0.7002590662610586</v>
      </c>
      <c r="AC459">
        <v>0</v>
      </c>
      <c r="AD459">
        <v>0</v>
      </c>
      <c r="AE459">
        <v>8.9307071761737493</v>
      </c>
    </row>
    <row r="460" spans="1:31" x14ac:dyDescent="0.3">
      <c r="A460">
        <v>2489901</v>
      </c>
      <c r="B460">
        <v>1</v>
      </c>
      <c r="C460" t="s">
        <v>80</v>
      </c>
      <c r="D460" t="s">
        <v>99</v>
      </c>
      <c r="E460" t="s">
        <v>166</v>
      </c>
      <c r="F460" t="s">
        <v>1535</v>
      </c>
      <c r="G460" t="s">
        <v>149</v>
      </c>
      <c r="H460" t="s">
        <v>150</v>
      </c>
      <c r="I460" t="s">
        <v>506</v>
      </c>
      <c r="J460" t="s">
        <v>137</v>
      </c>
      <c r="K460" t="s">
        <v>144</v>
      </c>
      <c r="L460" t="s">
        <v>1536</v>
      </c>
      <c r="M460" t="s">
        <v>1537</v>
      </c>
      <c r="N460">
        <v>9.4444439999999998E-3</v>
      </c>
      <c r="O460">
        <v>4</v>
      </c>
      <c r="P460">
        <v>567</v>
      </c>
      <c r="Q460">
        <v>1</v>
      </c>
      <c r="R460">
        <v>36</v>
      </c>
      <c r="S460">
        <v>2</v>
      </c>
      <c r="T460">
        <v>72</v>
      </c>
      <c r="U460">
        <v>0</v>
      </c>
      <c r="V460">
        <v>0</v>
      </c>
      <c r="W460">
        <v>0.41330761326089738</v>
      </c>
      <c r="X460">
        <v>1.2145749496141092</v>
      </c>
      <c r="Y460">
        <v>2.2187991928788891E-3</v>
      </c>
      <c r="Z460">
        <v>2.4712388971298828E-2</v>
      </c>
      <c r="AA460">
        <v>0.33458119909399109</v>
      </c>
      <c r="AB460">
        <v>0.30347646561353481</v>
      </c>
      <c r="AC460">
        <v>0</v>
      </c>
      <c r="AD460">
        <v>0</v>
      </c>
      <c r="AE460">
        <v>2.2928714157467103</v>
      </c>
    </row>
    <row r="461" spans="1:31" x14ac:dyDescent="0.3">
      <c r="A461">
        <v>2489005</v>
      </c>
      <c r="B461">
        <v>1</v>
      </c>
      <c r="C461" t="s">
        <v>80</v>
      </c>
      <c r="D461" t="s">
        <v>105</v>
      </c>
      <c r="E461" t="s">
        <v>166</v>
      </c>
      <c r="F461" t="s">
        <v>1538</v>
      </c>
      <c r="G461" t="s">
        <v>168</v>
      </c>
      <c r="H461" t="s">
        <v>150</v>
      </c>
      <c r="I461" t="s">
        <v>136</v>
      </c>
      <c r="J461" t="s">
        <v>137</v>
      </c>
      <c r="K461" t="s">
        <v>138</v>
      </c>
      <c r="L461" t="s">
        <v>1539</v>
      </c>
      <c r="M461" t="s">
        <v>1540</v>
      </c>
      <c r="N461">
        <v>8.34</v>
      </c>
      <c r="O461">
        <v>0</v>
      </c>
      <c r="P461">
        <v>253</v>
      </c>
      <c r="Q461">
        <v>0</v>
      </c>
      <c r="R461">
        <v>0</v>
      </c>
      <c r="S461">
        <v>0</v>
      </c>
      <c r="T461">
        <v>42</v>
      </c>
      <c r="U461">
        <v>0</v>
      </c>
      <c r="V461">
        <v>0</v>
      </c>
      <c r="W461">
        <v>0</v>
      </c>
      <c r="X461">
        <v>556.06921712802648</v>
      </c>
      <c r="Y461">
        <v>0</v>
      </c>
      <c r="Z461">
        <v>0</v>
      </c>
      <c r="AA461">
        <v>0</v>
      </c>
      <c r="AB461">
        <v>444.24270077310757</v>
      </c>
      <c r="AC461">
        <v>0</v>
      </c>
      <c r="AD461">
        <v>0</v>
      </c>
      <c r="AE461">
        <v>1000.3119179011341</v>
      </c>
    </row>
    <row r="462" spans="1:31" x14ac:dyDescent="0.3">
      <c r="A462">
        <v>2489841</v>
      </c>
      <c r="B462">
        <v>1</v>
      </c>
      <c r="C462" t="s">
        <v>80</v>
      </c>
      <c r="D462" t="s">
        <v>105</v>
      </c>
      <c r="E462" t="s">
        <v>153</v>
      </c>
      <c r="F462" t="s">
        <v>1541</v>
      </c>
      <c r="G462" t="s">
        <v>244</v>
      </c>
      <c r="H462" t="s">
        <v>135</v>
      </c>
      <c r="I462" t="s">
        <v>136</v>
      </c>
      <c r="J462" t="s">
        <v>137</v>
      </c>
      <c r="K462" t="s">
        <v>144</v>
      </c>
      <c r="L462" t="s">
        <v>1542</v>
      </c>
      <c r="M462" t="s">
        <v>1543</v>
      </c>
      <c r="N462">
        <v>6.7024999999999997</v>
      </c>
      <c r="O462">
        <v>0</v>
      </c>
      <c r="P462">
        <v>7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10.328033169241307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10.328033169241307</v>
      </c>
    </row>
    <row r="463" spans="1:31" x14ac:dyDescent="0.3">
      <c r="A463">
        <v>2489154</v>
      </c>
      <c r="B463">
        <v>1</v>
      </c>
      <c r="C463" t="s">
        <v>80</v>
      </c>
      <c r="D463" t="s">
        <v>107</v>
      </c>
      <c r="E463" t="s">
        <v>213</v>
      </c>
      <c r="F463" t="s">
        <v>1544</v>
      </c>
      <c r="G463" t="s">
        <v>149</v>
      </c>
      <c r="H463" t="s">
        <v>150</v>
      </c>
      <c r="I463" t="s">
        <v>136</v>
      </c>
      <c r="J463" t="s">
        <v>137</v>
      </c>
      <c r="K463" t="s">
        <v>144</v>
      </c>
      <c r="L463" t="s">
        <v>1545</v>
      </c>
      <c r="M463" t="s">
        <v>1546</v>
      </c>
      <c r="N463">
        <v>0.192222222</v>
      </c>
      <c r="O463">
        <v>26</v>
      </c>
      <c r="P463">
        <v>14524</v>
      </c>
      <c r="Q463">
        <v>197</v>
      </c>
      <c r="R463">
        <v>493</v>
      </c>
      <c r="S463">
        <v>89</v>
      </c>
      <c r="T463">
        <v>942</v>
      </c>
      <c r="U463">
        <v>6</v>
      </c>
      <c r="V463">
        <v>8</v>
      </c>
      <c r="W463">
        <v>5.0811276185110357</v>
      </c>
      <c r="X463">
        <v>803.32057103464285</v>
      </c>
      <c r="Y463">
        <v>177.77069461497172</v>
      </c>
      <c r="Z463">
        <v>24.596804783519829</v>
      </c>
      <c r="AA463">
        <v>121.08137642283052</v>
      </c>
      <c r="AB463">
        <v>191.17141042265959</v>
      </c>
      <c r="AC463">
        <v>99.445134547949579</v>
      </c>
      <c r="AD463">
        <v>4.0027467430785872</v>
      </c>
      <c r="AE463">
        <v>1426.4698661881639</v>
      </c>
    </row>
    <row r="464" spans="1:31" x14ac:dyDescent="0.3">
      <c r="A464">
        <v>2489008</v>
      </c>
      <c r="B464">
        <v>1</v>
      </c>
      <c r="C464" t="s">
        <v>81</v>
      </c>
      <c r="D464" t="s">
        <v>116</v>
      </c>
      <c r="E464" t="s">
        <v>184</v>
      </c>
      <c r="F464" t="s">
        <v>1547</v>
      </c>
      <c r="G464" t="s">
        <v>134</v>
      </c>
      <c r="H464" t="s">
        <v>150</v>
      </c>
      <c r="I464" t="s">
        <v>136</v>
      </c>
      <c r="J464" t="s">
        <v>137</v>
      </c>
      <c r="K464" t="s">
        <v>138</v>
      </c>
      <c r="L464" t="s">
        <v>1548</v>
      </c>
      <c r="M464" t="s">
        <v>1549</v>
      </c>
      <c r="N464">
        <v>2.148055555</v>
      </c>
      <c r="O464">
        <v>2</v>
      </c>
      <c r="P464">
        <v>318</v>
      </c>
      <c r="Q464">
        <v>6</v>
      </c>
      <c r="R464">
        <v>0</v>
      </c>
      <c r="S464">
        <v>2</v>
      </c>
      <c r="T464">
        <v>15</v>
      </c>
      <c r="U464">
        <v>0</v>
      </c>
      <c r="V464">
        <v>0</v>
      </c>
      <c r="W464">
        <v>7.6521599036890544</v>
      </c>
      <c r="X464">
        <v>71.094868996157857</v>
      </c>
      <c r="Y464">
        <v>161.69859087662186</v>
      </c>
      <c r="Z464">
        <v>0</v>
      </c>
      <c r="AA464">
        <v>5.4117024765599746</v>
      </c>
      <c r="AB464">
        <v>23.48491958046737</v>
      </c>
      <c r="AC464">
        <v>0</v>
      </c>
      <c r="AD464">
        <v>0</v>
      </c>
      <c r="AE464">
        <v>269.34224183349613</v>
      </c>
    </row>
    <row r="465" spans="1:31" x14ac:dyDescent="0.3">
      <c r="A465">
        <v>2489672</v>
      </c>
      <c r="B465">
        <v>1</v>
      </c>
      <c r="C465" t="s">
        <v>80</v>
      </c>
      <c r="D465" t="s">
        <v>82</v>
      </c>
      <c r="E465" t="s">
        <v>162</v>
      </c>
      <c r="F465" t="s">
        <v>1550</v>
      </c>
      <c r="G465" t="s">
        <v>280</v>
      </c>
      <c r="H465" t="s">
        <v>135</v>
      </c>
      <c r="I465" t="s">
        <v>136</v>
      </c>
      <c r="J465" t="s">
        <v>137</v>
      </c>
      <c r="K465" t="s">
        <v>144</v>
      </c>
      <c r="L465" t="s">
        <v>1551</v>
      </c>
      <c r="M465" t="s">
        <v>1552</v>
      </c>
      <c r="N465">
        <v>1.4286111109999999</v>
      </c>
      <c r="O465">
        <v>0</v>
      </c>
      <c r="P465">
        <v>106</v>
      </c>
      <c r="Q465">
        <v>0</v>
      </c>
      <c r="R465">
        <v>0</v>
      </c>
      <c r="S465">
        <v>0</v>
      </c>
      <c r="T465">
        <v>22</v>
      </c>
      <c r="U465">
        <v>0</v>
      </c>
      <c r="V465">
        <v>0</v>
      </c>
      <c r="W465">
        <v>0</v>
      </c>
      <c r="X465">
        <v>47.736649776555581</v>
      </c>
      <c r="Y465">
        <v>0</v>
      </c>
      <c r="Z465">
        <v>0</v>
      </c>
      <c r="AA465">
        <v>0</v>
      </c>
      <c r="AB465">
        <v>25.546509291192354</v>
      </c>
      <c r="AC465">
        <v>0</v>
      </c>
      <c r="AD465">
        <v>0</v>
      </c>
      <c r="AE465">
        <v>73.283159067747931</v>
      </c>
    </row>
    <row r="466" spans="1:31" x14ac:dyDescent="0.3">
      <c r="A466">
        <v>2489529</v>
      </c>
      <c r="B466">
        <v>1</v>
      </c>
      <c r="C466" t="s">
        <v>80</v>
      </c>
      <c r="D466" t="s">
        <v>88</v>
      </c>
      <c r="E466" t="s">
        <v>147</v>
      </c>
      <c r="F466" t="s">
        <v>1553</v>
      </c>
      <c r="G466" t="s">
        <v>1554</v>
      </c>
      <c r="H466" t="s">
        <v>150</v>
      </c>
      <c r="I466" t="s">
        <v>136</v>
      </c>
      <c r="J466" t="s">
        <v>137</v>
      </c>
      <c r="K466" t="s">
        <v>144</v>
      </c>
      <c r="L466" t="s">
        <v>1555</v>
      </c>
      <c r="M466" t="s">
        <v>1556</v>
      </c>
      <c r="N466">
        <v>2.423611111</v>
      </c>
      <c r="O466">
        <v>2</v>
      </c>
      <c r="P466">
        <v>1142</v>
      </c>
      <c r="Q466">
        <v>0</v>
      </c>
      <c r="R466">
        <v>0</v>
      </c>
      <c r="S466">
        <v>22</v>
      </c>
      <c r="T466">
        <v>220</v>
      </c>
      <c r="U466">
        <v>7</v>
      </c>
      <c r="V466">
        <v>2</v>
      </c>
      <c r="W466">
        <v>263.08552010863389</v>
      </c>
      <c r="X466">
        <v>1838.1469003897716</v>
      </c>
      <c r="Y466">
        <v>0</v>
      </c>
      <c r="Z466">
        <v>0</v>
      </c>
      <c r="AA466">
        <v>1244.178307086464</v>
      </c>
      <c r="AB466">
        <v>638.24383038354586</v>
      </c>
      <c r="AC466">
        <v>720.52156206737186</v>
      </c>
      <c r="AD466">
        <v>34.058774803681743</v>
      </c>
      <c r="AE466">
        <v>4738.2348948394683</v>
      </c>
    </row>
    <row r="467" spans="1:31" x14ac:dyDescent="0.3">
      <c r="A467">
        <v>2489031</v>
      </c>
      <c r="B467">
        <v>1</v>
      </c>
      <c r="C467" t="s">
        <v>80</v>
      </c>
      <c r="D467" t="s">
        <v>96</v>
      </c>
      <c r="E467" t="s">
        <v>162</v>
      </c>
      <c r="F467" t="s">
        <v>1557</v>
      </c>
      <c r="G467" t="s">
        <v>168</v>
      </c>
      <c r="H467" t="s">
        <v>135</v>
      </c>
      <c r="I467" t="s">
        <v>136</v>
      </c>
      <c r="J467" t="s">
        <v>137</v>
      </c>
      <c r="K467" t="s">
        <v>138</v>
      </c>
      <c r="L467" t="s">
        <v>1558</v>
      </c>
      <c r="M467" t="s">
        <v>1559</v>
      </c>
      <c r="N467">
        <v>4.3366666660000002</v>
      </c>
      <c r="O467">
        <v>0</v>
      </c>
      <c r="P467">
        <v>110</v>
      </c>
      <c r="Q467">
        <v>0</v>
      </c>
      <c r="R467">
        <v>0</v>
      </c>
      <c r="S467">
        <v>0</v>
      </c>
      <c r="T467">
        <v>4</v>
      </c>
      <c r="U467">
        <v>0</v>
      </c>
      <c r="V467">
        <v>0</v>
      </c>
      <c r="W467">
        <v>0</v>
      </c>
      <c r="X467">
        <v>190.18138941036864</v>
      </c>
      <c r="Y467">
        <v>0</v>
      </c>
      <c r="Z467">
        <v>0</v>
      </c>
      <c r="AA467">
        <v>0</v>
      </c>
      <c r="AB467">
        <v>15.61995045505401</v>
      </c>
      <c r="AC467">
        <v>0</v>
      </c>
      <c r="AD467">
        <v>0</v>
      </c>
      <c r="AE467">
        <v>205.80133986542265</v>
      </c>
    </row>
    <row r="468" spans="1:31" x14ac:dyDescent="0.3">
      <c r="A468">
        <v>2489386</v>
      </c>
      <c r="B468">
        <v>1</v>
      </c>
      <c r="C468" t="s">
        <v>81</v>
      </c>
      <c r="D468" t="s">
        <v>122</v>
      </c>
      <c r="E468" t="s">
        <v>184</v>
      </c>
      <c r="F468" t="s">
        <v>1560</v>
      </c>
      <c r="G468" t="s">
        <v>149</v>
      </c>
      <c r="H468" t="s">
        <v>150</v>
      </c>
      <c r="I468" t="s">
        <v>136</v>
      </c>
      <c r="J468" t="s">
        <v>137</v>
      </c>
      <c r="K468" t="s">
        <v>144</v>
      </c>
      <c r="L468" t="s">
        <v>1561</v>
      </c>
      <c r="M468" t="s">
        <v>1562</v>
      </c>
      <c r="N468">
        <v>0.91666666600000002</v>
      </c>
      <c r="O468">
        <v>2</v>
      </c>
      <c r="P468">
        <v>946</v>
      </c>
      <c r="Q468">
        <v>15</v>
      </c>
      <c r="R468">
        <v>3</v>
      </c>
      <c r="S468">
        <v>19</v>
      </c>
      <c r="T468">
        <v>61</v>
      </c>
      <c r="U468">
        <v>0</v>
      </c>
      <c r="V468">
        <v>0</v>
      </c>
      <c r="W468">
        <v>0.34712303458794502</v>
      </c>
      <c r="X468">
        <v>76.912989326894774</v>
      </c>
      <c r="Y468">
        <v>3.8738556600694984</v>
      </c>
      <c r="Z468">
        <v>3.9769358085970617E-2</v>
      </c>
      <c r="AA468">
        <v>16.65817981391239</v>
      </c>
      <c r="AB468">
        <v>19.859879961262848</v>
      </c>
      <c r="AC468">
        <v>0</v>
      </c>
      <c r="AD468">
        <v>0</v>
      </c>
      <c r="AE468">
        <v>117.69179715481344</v>
      </c>
    </row>
    <row r="469" spans="1:31" x14ac:dyDescent="0.3">
      <c r="A469">
        <v>2489343</v>
      </c>
      <c r="B469">
        <v>1</v>
      </c>
      <c r="C469" t="s">
        <v>80</v>
      </c>
      <c r="D469" t="s">
        <v>90</v>
      </c>
      <c r="E469" t="s">
        <v>162</v>
      </c>
      <c r="F469" t="s">
        <v>1563</v>
      </c>
      <c r="G469" t="s">
        <v>210</v>
      </c>
      <c r="H469" t="s">
        <v>135</v>
      </c>
      <c r="I469" t="s">
        <v>136</v>
      </c>
      <c r="J469" t="s">
        <v>137</v>
      </c>
      <c r="K469" t="s">
        <v>144</v>
      </c>
      <c r="L469" t="s">
        <v>1564</v>
      </c>
      <c r="M469" t="s">
        <v>1565</v>
      </c>
      <c r="N469">
        <v>2.6183333329999998</v>
      </c>
      <c r="O469">
        <v>0</v>
      </c>
      <c r="P469">
        <v>303</v>
      </c>
      <c r="Q469">
        <v>0</v>
      </c>
      <c r="R469">
        <v>0</v>
      </c>
      <c r="S469">
        <v>0</v>
      </c>
      <c r="T469">
        <v>11</v>
      </c>
      <c r="U469">
        <v>0</v>
      </c>
      <c r="V469">
        <v>0</v>
      </c>
      <c r="W469">
        <v>0</v>
      </c>
      <c r="X469">
        <v>279.56589637750068</v>
      </c>
      <c r="Y469">
        <v>0</v>
      </c>
      <c r="Z469">
        <v>0</v>
      </c>
      <c r="AA469">
        <v>0</v>
      </c>
      <c r="AB469">
        <v>21.524794974371822</v>
      </c>
      <c r="AC469">
        <v>0</v>
      </c>
      <c r="AD469">
        <v>0</v>
      </c>
      <c r="AE469">
        <v>301.09069135187252</v>
      </c>
    </row>
    <row r="470" spans="1:31" x14ac:dyDescent="0.3">
      <c r="A470">
        <v>2489984</v>
      </c>
      <c r="B470">
        <v>1</v>
      </c>
      <c r="C470" t="s">
        <v>81</v>
      </c>
      <c r="D470" t="s">
        <v>128</v>
      </c>
      <c r="E470" t="s">
        <v>147</v>
      </c>
      <c r="F470" t="s">
        <v>1566</v>
      </c>
      <c r="G470" t="s">
        <v>193</v>
      </c>
      <c r="H470" t="s">
        <v>150</v>
      </c>
      <c r="I470" t="s">
        <v>136</v>
      </c>
      <c r="J470" t="s">
        <v>137</v>
      </c>
      <c r="K470" t="s">
        <v>144</v>
      </c>
      <c r="L470" t="s">
        <v>1567</v>
      </c>
      <c r="M470" t="s">
        <v>568</v>
      </c>
      <c r="N470">
        <v>7.28</v>
      </c>
      <c r="O470">
        <v>0</v>
      </c>
      <c r="P470">
        <v>133</v>
      </c>
      <c r="Q470">
        <v>0</v>
      </c>
      <c r="R470">
        <v>0</v>
      </c>
      <c r="S470">
        <v>0</v>
      </c>
      <c r="T470">
        <v>11</v>
      </c>
      <c r="U470">
        <v>0</v>
      </c>
      <c r="V470">
        <v>0</v>
      </c>
      <c r="W470">
        <v>0</v>
      </c>
      <c r="X470">
        <v>93.795978490317083</v>
      </c>
      <c r="Y470">
        <v>0</v>
      </c>
      <c r="Z470">
        <v>0</v>
      </c>
      <c r="AA470">
        <v>0</v>
      </c>
      <c r="AB470">
        <v>16.058203579094734</v>
      </c>
      <c r="AC470">
        <v>0</v>
      </c>
      <c r="AD470">
        <v>0</v>
      </c>
      <c r="AE470">
        <v>109.85418206941182</v>
      </c>
    </row>
    <row r="471" spans="1:31" x14ac:dyDescent="0.3">
      <c r="A471">
        <v>2489556</v>
      </c>
      <c r="B471">
        <v>2</v>
      </c>
      <c r="C471" t="s">
        <v>81</v>
      </c>
      <c r="D471" t="s">
        <v>128</v>
      </c>
      <c r="E471" t="s">
        <v>184</v>
      </c>
      <c r="F471" t="s">
        <v>1568</v>
      </c>
      <c r="G471" t="s">
        <v>181</v>
      </c>
      <c r="H471" t="s">
        <v>150</v>
      </c>
      <c r="I471" t="s">
        <v>136</v>
      </c>
      <c r="J471" t="s">
        <v>137</v>
      </c>
      <c r="K471" t="s">
        <v>144</v>
      </c>
      <c r="L471" t="s">
        <v>1569</v>
      </c>
      <c r="M471" t="s">
        <v>1570</v>
      </c>
      <c r="N471">
        <v>1.090833333</v>
      </c>
      <c r="O471">
        <v>7</v>
      </c>
      <c r="P471">
        <v>1324</v>
      </c>
      <c r="Q471">
        <v>27</v>
      </c>
      <c r="R471">
        <v>20</v>
      </c>
      <c r="S471">
        <v>23</v>
      </c>
      <c r="T471">
        <v>107</v>
      </c>
      <c r="U471">
        <v>1</v>
      </c>
      <c r="V471">
        <v>0</v>
      </c>
      <c r="W471">
        <v>2.0946595301605875</v>
      </c>
      <c r="X471">
        <v>196.48105983638962</v>
      </c>
      <c r="Y471">
        <v>180.53326159980432</v>
      </c>
      <c r="Z471">
        <v>2.1852080397666231</v>
      </c>
      <c r="AA471">
        <v>81.877924391000732</v>
      </c>
      <c r="AB471">
        <v>36.861159312870733</v>
      </c>
      <c r="AC471">
        <v>88.274526920968867</v>
      </c>
      <c r="AD471">
        <v>0</v>
      </c>
      <c r="AE471">
        <v>588.30779963096143</v>
      </c>
    </row>
    <row r="472" spans="1:31" x14ac:dyDescent="0.3">
      <c r="A472">
        <v>2489037</v>
      </c>
      <c r="B472">
        <v>5</v>
      </c>
      <c r="C472" t="s">
        <v>80</v>
      </c>
      <c r="D472" t="s">
        <v>88</v>
      </c>
      <c r="E472" t="s">
        <v>166</v>
      </c>
      <c r="F472" t="s">
        <v>1571</v>
      </c>
      <c r="G472" t="s">
        <v>426</v>
      </c>
      <c r="H472" t="s">
        <v>150</v>
      </c>
      <c r="I472" t="s">
        <v>136</v>
      </c>
      <c r="J472" t="s">
        <v>137</v>
      </c>
      <c r="K472" t="s">
        <v>144</v>
      </c>
      <c r="L472" t="s">
        <v>1572</v>
      </c>
      <c r="M472" t="s">
        <v>1573</v>
      </c>
      <c r="N472">
        <v>0.86055555500000003</v>
      </c>
      <c r="O472">
        <v>0</v>
      </c>
      <c r="P472">
        <v>0</v>
      </c>
      <c r="Q472">
        <v>0</v>
      </c>
      <c r="R472">
        <v>0</v>
      </c>
      <c r="S472">
        <v>3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32.025105927077654</v>
      </c>
      <c r="AB472">
        <v>0</v>
      </c>
      <c r="AC472">
        <v>0</v>
      </c>
      <c r="AD472">
        <v>0</v>
      </c>
      <c r="AE472">
        <v>32.025105927077654</v>
      </c>
    </row>
    <row r="473" spans="1:31" x14ac:dyDescent="0.3">
      <c r="A473">
        <v>2489025</v>
      </c>
      <c r="B473">
        <v>1</v>
      </c>
      <c r="C473" t="s">
        <v>80</v>
      </c>
      <c r="D473" t="s">
        <v>92</v>
      </c>
      <c r="E473" t="s">
        <v>132</v>
      </c>
      <c r="F473" t="s">
        <v>1574</v>
      </c>
      <c r="G473" t="s">
        <v>168</v>
      </c>
      <c r="H473" t="s">
        <v>135</v>
      </c>
      <c r="I473" t="s">
        <v>136</v>
      </c>
      <c r="J473" t="s">
        <v>137</v>
      </c>
      <c r="K473" t="s">
        <v>138</v>
      </c>
      <c r="L473" t="s">
        <v>1575</v>
      </c>
      <c r="M473" t="s">
        <v>1576</v>
      </c>
      <c r="N473">
        <v>1.494722222</v>
      </c>
      <c r="O473">
        <v>0</v>
      </c>
      <c r="P473">
        <v>92</v>
      </c>
      <c r="Q473">
        <v>0</v>
      </c>
      <c r="R473">
        <v>0</v>
      </c>
      <c r="S473">
        <v>0</v>
      </c>
      <c r="T473">
        <v>3</v>
      </c>
      <c r="U473">
        <v>0</v>
      </c>
      <c r="V473">
        <v>0</v>
      </c>
      <c r="W473">
        <v>0</v>
      </c>
      <c r="X473">
        <v>54.032319010140512</v>
      </c>
      <c r="Y473">
        <v>0</v>
      </c>
      <c r="Z473">
        <v>0</v>
      </c>
      <c r="AA473">
        <v>0</v>
      </c>
      <c r="AB473">
        <v>12.098707675021926</v>
      </c>
      <c r="AC473">
        <v>0</v>
      </c>
      <c r="AD473">
        <v>0</v>
      </c>
      <c r="AE473">
        <v>66.131026685162439</v>
      </c>
    </row>
    <row r="474" spans="1:31" x14ac:dyDescent="0.3">
      <c r="A474">
        <v>2489712</v>
      </c>
      <c r="B474">
        <v>2</v>
      </c>
      <c r="C474" t="s">
        <v>80</v>
      </c>
      <c r="D474" t="s">
        <v>92</v>
      </c>
      <c r="E474" t="s">
        <v>147</v>
      </c>
      <c r="F474" t="s">
        <v>1577</v>
      </c>
      <c r="G474" t="s">
        <v>193</v>
      </c>
      <c r="H474" t="s">
        <v>150</v>
      </c>
      <c r="I474" t="s">
        <v>136</v>
      </c>
      <c r="J474" t="s">
        <v>137</v>
      </c>
      <c r="K474" t="s">
        <v>144</v>
      </c>
      <c r="L474" t="s">
        <v>1438</v>
      </c>
      <c r="M474" t="s">
        <v>1578</v>
      </c>
      <c r="N474">
        <v>0.35083333300000002</v>
      </c>
      <c r="O474">
        <v>0</v>
      </c>
      <c r="P474">
        <v>334</v>
      </c>
      <c r="Q474">
        <v>0</v>
      </c>
      <c r="R474">
        <v>0</v>
      </c>
      <c r="S474">
        <v>7</v>
      </c>
      <c r="T474">
        <v>32</v>
      </c>
      <c r="U474">
        <v>1</v>
      </c>
      <c r="V474">
        <v>0</v>
      </c>
      <c r="W474">
        <v>0</v>
      </c>
      <c r="X474">
        <v>51.579622437529792</v>
      </c>
      <c r="Y474">
        <v>0</v>
      </c>
      <c r="Z474">
        <v>0</v>
      </c>
      <c r="AA474">
        <v>22.711814722106851</v>
      </c>
      <c r="AB474">
        <v>14.498018598442814</v>
      </c>
      <c r="AC474">
        <v>0.14181888702651957</v>
      </c>
      <c r="AD474">
        <v>0</v>
      </c>
      <c r="AE474">
        <v>88.931274645105972</v>
      </c>
    </row>
    <row r="475" spans="1:31" x14ac:dyDescent="0.3">
      <c r="A475">
        <v>2489715</v>
      </c>
      <c r="B475">
        <v>1</v>
      </c>
      <c r="C475" t="s">
        <v>80</v>
      </c>
      <c r="D475" t="s">
        <v>86</v>
      </c>
      <c r="E475" t="s">
        <v>153</v>
      </c>
      <c r="F475" t="s">
        <v>1579</v>
      </c>
      <c r="G475" t="s">
        <v>537</v>
      </c>
      <c r="H475" t="s">
        <v>135</v>
      </c>
      <c r="I475" t="s">
        <v>136</v>
      </c>
      <c r="J475" t="s">
        <v>137</v>
      </c>
      <c r="K475" t="s">
        <v>144</v>
      </c>
      <c r="L475" t="s">
        <v>1580</v>
      </c>
      <c r="M475" t="s">
        <v>1581</v>
      </c>
      <c r="N475">
        <v>0.64</v>
      </c>
      <c r="O475">
        <v>0</v>
      </c>
      <c r="P475">
        <v>1</v>
      </c>
      <c r="Q475">
        <v>0</v>
      </c>
      <c r="R475">
        <v>1</v>
      </c>
      <c r="S475">
        <v>0</v>
      </c>
      <c r="T475">
        <v>1</v>
      </c>
      <c r="U475">
        <v>0</v>
      </c>
      <c r="V475">
        <v>0</v>
      </c>
      <c r="W475">
        <v>0</v>
      </c>
      <c r="X475">
        <v>2.1119174016769922</v>
      </c>
      <c r="Y475">
        <v>0</v>
      </c>
      <c r="Z475">
        <v>0</v>
      </c>
      <c r="AA475">
        <v>0</v>
      </c>
      <c r="AB475">
        <v>5.8478035964033932</v>
      </c>
      <c r="AC475">
        <v>0</v>
      </c>
      <c r="AD475">
        <v>0</v>
      </c>
      <c r="AE475">
        <v>7.9597209980803854</v>
      </c>
    </row>
    <row r="476" spans="1:31" x14ac:dyDescent="0.3">
      <c r="A476">
        <v>2489323</v>
      </c>
      <c r="B476">
        <v>1</v>
      </c>
      <c r="C476" t="s">
        <v>80</v>
      </c>
      <c r="D476" t="s">
        <v>89</v>
      </c>
      <c r="E476" t="s">
        <v>162</v>
      </c>
      <c r="F476" t="s">
        <v>1582</v>
      </c>
      <c r="G476" t="s">
        <v>181</v>
      </c>
      <c r="H476" t="s">
        <v>135</v>
      </c>
      <c r="I476" t="s">
        <v>136</v>
      </c>
      <c r="J476" t="s">
        <v>137</v>
      </c>
      <c r="K476" t="s">
        <v>144</v>
      </c>
      <c r="L476" t="s">
        <v>1583</v>
      </c>
      <c r="M476" t="s">
        <v>1584</v>
      </c>
      <c r="N476">
        <v>1.419166666</v>
      </c>
      <c r="O476">
        <v>0</v>
      </c>
      <c r="P476">
        <v>42</v>
      </c>
      <c r="Q476">
        <v>0</v>
      </c>
      <c r="R476">
        <v>3</v>
      </c>
      <c r="S476">
        <v>0</v>
      </c>
      <c r="T476">
        <v>7</v>
      </c>
      <c r="U476">
        <v>0</v>
      </c>
      <c r="V476">
        <v>0</v>
      </c>
      <c r="W476">
        <v>0</v>
      </c>
      <c r="X476">
        <v>21.771307147129583</v>
      </c>
      <c r="Y476">
        <v>0</v>
      </c>
      <c r="Z476">
        <v>0.87801294610060221</v>
      </c>
      <c r="AA476">
        <v>0</v>
      </c>
      <c r="AB476">
        <v>19.226351092765206</v>
      </c>
      <c r="AC476">
        <v>0</v>
      </c>
      <c r="AD476">
        <v>0</v>
      </c>
      <c r="AE476">
        <v>41.875671185995387</v>
      </c>
    </row>
    <row r="477" spans="1:31" x14ac:dyDescent="0.3">
      <c r="A477">
        <v>2489088</v>
      </c>
      <c r="B477">
        <v>1</v>
      </c>
      <c r="C477" t="s">
        <v>80</v>
      </c>
      <c r="D477" t="s">
        <v>95</v>
      </c>
      <c r="E477" t="s">
        <v>213</v>
      </c>
      <c r="F477" t="s">
        <v>1585</v>
      </c>
      <c r="G477" t="s">
        <v>149</v>
      </c>
      <c r="H477" t="s">
        <v>150</v>
      </c>
      <c r="I477" t="s">
        <v>136</v>
      </c>
      <c r="J477" t="s">
        <v>137</v>
      </c>
      <c r="K477" t="s">
        <v>144</v>
      </c>
      <c r="L477" t="s">
        <v>1586</v>
      </c>
      <c r="M477" t="s">
        <v>1587</v>
      </c>
      <c r="N477">
        <v>1.1516666659999999</v>
      </c>
      <c r="O477">
        <v>0</v>
      </c>
      <c r="P477">
        <v>70</v>
      </c>
      <c r="Q477">
        <v>0</v>
      </c>
      <c r="R477">
        <v>2</v>
      </c>
      <c r="S477">
        <v>30</v>
      </c>
      <c r="T477">
        <v>4</v>
      </c>
      <c r="U477">
        <v>3</v>
      </c>
      <c r="V477">
        <v>0</v>
      </c>
      <c r="W477">
        <v>0</v>
      </c>
      <c r="X477">
        <v>19.65173763938305</v>
      </c>
      <c r="Y477">
        <v>0</v>
      </c>
      <c r="Z477">
        <v>0.62972843810525037</v>
      </c>
      <c r="AA477">
        <v>369.61377574435988</v>
      </c>
      <c r="AB477">
        <v>0.27752490733171936</v>
      </c>
      <c r="AC477">
        <v>341.83371179507861</v>
      </c>
      <c r="AD477">
        <v>0</v>
      </c>
      <c r="AE477">
        <v>732.00647852425845</v>
      </c>
    </row>
    <row r="478" spans="1:31" x14ac:dyDescent="0.3">
      <c r="A478">
        <v>2488988</v>
      </c>
      <c r="B478">
        <v>1</v>
      </c>
      <c r="C478" t="s">
        <v>80</v>
      </c>
      <c r="D478" t="s">
        <v>83</v>
      </c>
      <c r="E478" t="s">
        <v>147</v>
      </c>
      <c r="F478" t="s">
        <v>1588</v>
      </c>
      <c r="G478" t="s">
        <v>168</v>
      </c>
      <c r="H478" t="s">
        <v>150</v>
      </c>
      <c r="I478" t="s">
        <v>136</v>
      </c>
      <c r="J478" t="s">
        <v>137</v>
      </c>
      <c r="K478" t="s">
        <v>138</v>
      </c>
      <c r="L478" t="s">
        <v>1589</v>
      </c>
      <c r="M478" t="s">
        <v>1590</v>
      </c>
      <c r="N478">
        <v>2.3372222219999998</v>
      </c>
      <c r="O478">
        <v>0</v>
      </c>
      <c r="P478">
        <v>562</v>
      </c>
      <c r="Q478">
        <v>0</v>
      </c>
      <c r="R478">
        <v>0</v>
      </c>
      <c r="S478">
        <v>0</v>
      </c>
      <c r="T478">
        <v>27</v>
      </c>
      <c r="U478">
        <v>0</v>
      </c>
      <c r="V478">
        <v>0</v>
      </c>
      <c r="W478">
        <v>0</v>
      </c>
      <c r="X478">
        <v>310.05016588231814</v>
      </c>
      <c r="Y478">
        <v>0</v>
      </c>
      <c r="Z478">
        <v>0</v>
      </c>
      <c r="AA478">
        <v>0</v>
      </c>
      <c r="AB478">
        <v>80.217984493943447</v>
      </c>
      <c r="AC478">
        <v>0</v>
      </c>
      <c r="AD478">
        <v>0</v>
      </c>
      <c r="AE478">
        <v>390.26815037626159</v>
      </c>
    </row>
    <row r="479" spans="1:31" x14ac:dyDescent="0.3">
      <c r="A479">
        <v>2489821</v>
      </c>
      <c r="B479">
        <v>1</v>
      </c>
      <c r="C479" t="s">
        <v>81</v>
      </c>
      <c r="D479" t="s">
        <v>118</v>
      </c>
      <c r="E479" t="s">
        <v>147</v>
      </c>
      <c r="F479" t="s">
        <v>1591</v>
      </c>
      <c r="G479" t="s">
        <v>382</v>
      </c>
      <c r="H479" t="s">
        <v>150</v>
      </c>
      <c r="I479" t="s">
        <v>136</v>
      </c>
      <c r="J479" t="s">
        <v>137</v>
      </c>
      <c r="K479" t="s">
        <v>144</v>
      </c>
      <c r="L479" t="s">
        <v>1592</v>
      </c>
      <c r="M479" t="s">
        <v>1593</v>
      </c>
      <c r="N479">
        <v>2.0819444439999999</v>
      </c>
      <c r="O479">
        <v>0</v>
      </c>
      <c r="P479">
        <v>133</v>
      </c>
      <c r="Q479">
        <v>0</v>
      </c>
      <c r="R479">
        <v>0</v>
      </c>
      <c r="S479">
        <v>1</v>
      </c>
      <c r="T479">
        <v>6</v>
      </c>
      <c r="U479">
        <v>0</v>
      </c>
      <c r="V479">
        <v>0</v>
      </c>
      <c r="W479">
        <v>0</v>
      </c>
      <c r="X479">
        <v>82.966538920551343</v>
      </c>
      <c r="Y479">
        <v>0</v>
      </c>
      <c r="Z479">
        <v>0</v>
      </c>
      <c r="AA479">
        <v>25.311509142203146</v>
      </c>
      <c r="AB479">
        <v>0.79780212629506453</v>
      </c>
      <c r="AC479">
        <v>0</v>
      </c>
      <c r="AD479">
        <v>0</v>
      </c>
      <c r="AE479">
        <v>109.07585018904956</v>
      </c>
    </row>
    <row r="480" spans="1:31" x14ac:dyDescent="0.3">
      <c r="A480">
        <v>2490205</v>
      </c>
      <c r="B480">
        <v>1</v>
      </c>
      <c r="C480" t="s">
        <v>80</v>
      </c>
      <c r="D480" t="s">
        <v>110</v>
      </c>
      <c r="E480" t="s">
        <v>162</v>
      </c>
      <c r="F480" t="s">
        <v>1594</v>
      </c>
      <c r="G480" t="s">
        <v>168</v>
      </c>
      <c r="H480" t="s">
        <v>135</v>
      </c>
      <c r="I480" t="s">
        <v>136</v>
      </c>
      <c r="J480" t="s">
        <v>137</v>
      </c>
      <c r="K480" t="s">
        <v>138</v>
      </c>
      <c r="L480" t="s">
        <v>1595</v>
      </c>
      <c r="M480" t="s">
        <v>1596</v>
      </c>
      <c r="N480">
        <v>4.4336111110000003</v>
      </c>
      <c r="O480">
        <v>0</v>
      </c>
      <c r="P480">
        <v>27</v>
      </c>
      <c r="Q480">
        <v>0</v>
      </c>
      <c r="R480">
        <v>0</v>
      </c>
      <c r="S480">
        <v>0</v>
      </c>
      <c r="T480">
        <v>59</v>
      </c>
      <c r="U480">
        <v>0</v>
      </c>
      <c r="V480">
        <v>1</v>
      </c>
      <c r="W480">
        <v>0</v>
      </c>
      <c r="X480">
        <v>25.32057123804557</v>
      </c>
      <c r="Y480">
        <v>0</v>
      </c>
      <c r="Z480">
        <v>0</v>
      </c>
      <c r="AA480">
        <v>0</v>
      </c>
      <c r="AB480">
        <v>343.260122297507</v>
      </c>
      <c r="AC480">
        <v>0</v>
      </c>
      <c r="AD480">
        <v>1.0685985654368533</v>
      </c>
      <c r="AE480">
        <v>369.64929210098938</v>
      </c>
    </row>
    <row r="481" spans="1:31" x14ac:dyDescent="0.3">
      <c r="A481">
        <v>2490537</v>
      </c>
      <c r="B481">
        <v>1</v>
      </c>
      <c r="C481" t="s">
        <v>80</v>
      </c>
      <c r="D481" t="s">
        <v>97</v>
      </c>
      <c r="E481" t="s">
        <v>162</v>
      </c>
      <c r="F481" t="s">
        <v>1597</v>
      </c>
      <c r="G481" t="s">
        <v>280</v>
      </c>
      <c r="H481" t="s">
        <v>135</v>
      </c>
      <c r="I481" t="s">
        <v>136</v>
      </c>
      <c r="J481" t="s">
        <v>137</v>
      </c>
      <c r="K481" t="s">
        <v>144</v>
      </c>
      <c r="L481" t="s">
        <v>1598</v>
      </c>
      <c r="M481" t="s">
        <v>589</v>
      </c>
      <c r="N481">
        <v>1.0113888879999999</v>
      </c>
      <c r="O481">
        <v>0</v>
      </c>
      <c r="P481">
        <v>138</v>
      </c>
      <c r="Q481">
        <v>0</v>
      </c>
      <c r="R481">
        <v>1</v>
      </c>
      <c r="S481">
        <v>0</v>
      </c>
      <c r="T481">
        <v>10</v>
      </c>
      <c r="U481">
        <v>0</v>
      </c>
      <c r="V481">
        <v>0</v>
      </c>
      <c r="W481">
        <v>0</v>
      </c>
      <c r="X481">
        <v>33.047717797334897</v>
      </c>
      <c r="Y481">
        <v>0</v>
      </c>
      <c r="Z481">
        <v>0</v>
      </c>
      <c r="AA481">
        <v>0</v>
      </c>
      <c r="AB481">
        <v>6.3072993581149452</v>
      </c>
      <c r="AC481">
        <v>0</v>
      </c>
      <c r="AD481">
        <v>0</v>
      </c>
      <c r="AE481">
        <v>39.355017155449843</v>
      </c>
    </row>
    <row r="482" spans="1:31" x14ac:dyDescent="0.3">
      <c r="A482">
        <v>2490159</v>
      </c>
      <c r="B482">
        <v>1</v>
      </c>
      <c r="C482" t="s">
        <v>80</v>
      </c>
      <c r="D482" t="s">
        <v>93</v>
      </c>
      <c r="E482" t="s">
        <v>162</v>
      </c>
      <c r="F482" t="s">
        <v>1599</v>
      </c>
      <c r="G482" t="s">
        <v>530</v>
      </c>
      <c r="H482" t="s">
        <v>135</v>
      </c>
      <c r="I482" t="s">
        <v>136</v>
      </c>
      <c r="J482" t="s">
        <v>137</v>
      </c>
      <c r="K482" t="s">
        <v>144</v>
      </c>
      <c r="L482" t="s">
        <v>1600</v>
      </c>
      <c r="M482" t="s">
        <v>797</v>
      </c>
      <c r="N482">
        <v>0.91749999999999998</v>
      </c>
      <c r="O482">
        <v>0</v>
      </c>
      <c r="P482">
        <v>2</v>
      </c>
      <c r="Q482">
        <v>0</v>
      </c>
      <c r="R482">
        <v>4</v>
      </c>
      <c r="S482">
        <v>0</v>
      </c>
      <c r="T482">
        <v>1</v>
      </c>
      <c r="U482">
        <v>0</v>
      </c>
      <c r="V482">
        <v>0</v>
      </c>
      <c r="W482">
        <v>0</v>
      </c>
      <c r="X482">
        <v>0.36337277902868481</v>
      </c>
      <c r="Y482">
        <v>0</v>
      </c>
      <c r="Z482">
        <v>0.76729188011812244</v>
      </c>
      <c r="AA482">
        <v>0</v>
      </c>
      <c r="AB482">
        <v>1.2521103565116667</v>
      </c>
      <c r="AC482">
        <v>0</v>
      </c>
      <c r="AD482">
        <v>0</v>
      </c>
      <c r="AE482">
        <v>2.3827750156584742</v>
      </c>
    </row>
    <row r="483" spans="1:31" x14ac:dyDescent="0.3">
      <c r="A483">
        <v>2490136</v>
      </c>
      <c r="B483">
        <v>1</v>
      </c>
      <c r="C483" t="s">
        <v>80</v>
      </c>
      <c r="D483" t="s">
        <v>84</v>
      </c>
      <c r="E483" t="s">
        <v>147</v>
      </c>
      <c r="F483" t="s">
        <v>1601</v>
      </c>
      <c r="G483" t="s">
        <v>168</v>
      </c>
      <c r="H483" t="s">
        <v>150</v>
      </c>
      <c r="I483" t="s">
        <v>136</v>
      </c>
      <c r="J483" t="s">
        <v>137</v>
      </c>
      <c r="K483" t="s">
        <v>138</v>
      </c>
      <c r="L483" t="s">
        <v>1602</v>
      </c>
      <c r="M483" t="s">
        <v>1603</v>
      </c>
      <c r="N483">
        <v>8.7936111110000006</v>
      </c>
      <c r="O483">
        <v>1</v>
      </c>
      <c r="P483">
        <v>551</v>
      </c>
      <c r="Q483">
        <v>0</v>
      </c>
      <c r="R483">
        <v>19</v>
      </c>
      <c r="S483">
        <v>27</v>
      </c>
      <c r="T483">
        <v>514</v>
      </c>
      <c r="U483">
        <v>6</v>
      </c>
      <c r="V483">
        <v>7</v>
      </c>
      <c r="W483">
        <v>0</v>
      </c>
      <c r="X483">
        <v>1982.0257093671826</v>
      </c>
      <c r="Y483">
        <v>0</v>
      </c>
      <c r="Z483">
        <v>58.676684077175722</v>
      </c>
      <c r="AA483">
        <v>958.74417198394826</v>
      </c>
      <c r="AB483">
        <v>5687.5647371724563</v>
      </c>
      <c r="AC483">
        <v>1332.2553086081955</v>
      </c>
      <c r="AD483">
        <v>821.31423100345899</v>
      </c>
      <c r="AE483">
        <v>10840.580842212417</v>
      </c>
    </row>
    <row r="484" spans="1:31" x14ac:dyDescent="0.3">
      <c r="A484">
        <v>2490059</v>
      </c>
      <c r="B484">
        <v>1</v>
      </c>
      <c r="C484" t="s">
        <v>81</v>
      </c>
      <c r="D484" t="s">
        <v>122</v>
      </c>
      <c r="E484" t="s">
        <v>166</v>
      </c>
      <c r="F484" t="s">
        <v>1604</v>
      </c>
      <c r="G484" t="s">
        <v>149</v>
      </c>
      <c r="H484" t="s">
        <v>150</v>
      </c>
      <c r="I484" t="s">
        <v>136</v>
      </c>
      <c r="J484" t="s">
        <v>137</v>
      </c>
      <c r="K484" t="s">
        <v>144</v>
      </c>
      <c r="L484" t="s">
        <v>1605</v>
      </c>
      <c r="M484" t="s">
        <v>1606</v>
      </c>
      <c r="N484">
        <v>0.331666666</v>
      </c>
      <c r="O484">
        <v>10</v>
      </c>
      <c r="P484">
        <v>868</v>
      </c>
      <c r="Q484">
        <v>70</v>
      </c>
      <c r="R484">
        <v>41</v>
      </c>
      <c r="S484">
        <v>22</v>
      </c>
      <c r="T484">
        <v>56</v>
      </c>
      <c r="U484">
        <v>0</v>
      </c>
      <c r="V484">
        <v>1</v>
      </c>
      <c r="W484">
        <v>0.38065363669917801</v>
      </c>
      <c r="X484">
        <v>30.917617285515899</v>
      </c>
      <c r="Y484">
        <v>16.324122346600795</v>
      </c>
      <c r="Z484">
        <v>2.0515751306148915</v>
      </c>
      <c r="AA484">
        <v>16.213003838387245</v>
      </c>
      <c r="AB484">
        <v>5.6038148872181868</v>
      </c>
      <c r="AC484">
        <v>0</v>
      </c>
      <c r="AD484">
        <v>1.8603257580233335E-2</v>
      </c>
      <c r="AE484">
        <v>71.509390382616445</v>
      </c>
    </row>
    <row r="485" spans="1:31" x14ac:dyDescent="0.3">
      <c r="A485">
        <v>2490328</v>
      </c>
      <c r="B485">
        <v>1</v>
      </c>
      <c r="C485" t="s">
        <v>80</v>
      </c>
      <c r="D485" t="s">
        <v>103</v>
      </c>
      <c r="E485" t="s">
        <v>184</v>
      </c>
      <c r="F485" t="s">
        <v>1607</v>
      </c>
      <c r="G485" t="s">
        <v>168</v>
      </c>
      <c r="H485" t="s">
        <v>150</v>
      </c>
      <c r="I485" t="s">
        <v>136</v>
      </c>
      <c r="J485" t="s">
        <v>137</v>
      </c>
      <c r="K485" t="s">
        <v>138</v>
      </c>
      <c r="L485" t="s">
        <v>1608</v>
      </c>
      <c r="M485" t="s">
        <v>1609</v>
      </c>
      <c r="N485">
        <v>3.7088888880000002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136.45739216375</v>
      </c>
      <c r="AD485">
        <v>0</v>
      </c>
      <c r="AE485">
        <v>136.45739216375</v>
      </c>
    </row>
    <row r="486" spans="1:31" x14ac:dyDescent="0.3">
      <c r="A486">
        <v>2490577</v>
      </c>
      <c r="B486">
        <v>1</v>
      </c>
      <c r="C486" t="s">
        <v>80</v>
      </c>
      <c r="D486" t="s">
        <v>100</v>
      </c>
      <c r="E486" t="s">
        <v>184</v>
      </c>
      <c r="F486" t="s">
        <v>1610</v>
      </c>
      <c r="G486" t="s">
        <v>382</v>
      </c>
      <c r="H486" t="s">
        <v>150</v>
      </c>
      <c r="I486" t="s">
        <v>136</v>
      </c>
      <c r="J486" t="s">
        <v>137</v>
      </c>
      <c r="K486" t="s">
        <v>144</v>
      </c>
      <c r="L486" t="s">
        <v>1611</v>
      </c>
      <c r="M486" t="s">
        <v>1612</v>
      </c>
      <c r="N486">
        <v>4.8711111110000003</v>
      </c>
      <c r="O486">
        <v>9</v>
      </c>
      <c r="P486">
        <v>266</v>
      </c>
      <c r="Q486">
        <v>10</v>
      </c>
      <c r="R486">
        <v>92</v>
      </c>
      <c r="S486">
        <v>34</v>
      </c>
      <c r="T486">
        <v>82</v>
      </c>
      <c r="U486">
        <v>3</v>
      </c>
      <c r="V486">
        <v>1</v>
      </c>
      <c r="W486">
        <v>43.62212384928133</v>
      </c>
      <c r="X486">
        <v>355.90134573888668</v>
      </c>
      <c r="Y486">
        <v>21.391330737935171</v>
      </c>
      <c r="Z486">
        <v>226.86752727460382</v>
      </c>
      <c r="AA486">
        <v>720.92458897319557</v>
      </c>
      <c r="AB486">
        <v>194.5330963588834</v>
      </c>
      <c r="AC486">
        <v>436.19874441002821</v>
      </c>
      <c r="AD486">
        <v>6.8036593906110152</v>
      </c>
      <c r="AE486">
        <v>2006.2424167334252</v>
      </c>
    </row>
    <row r="487" spans="1:31" x14ac:dyDescent="0.3">
      <c r="A487">
        <v>2490245</v>
      </c>
      <c r="B487">
        <v>1</v>
      </c>
      <c r="C487" t="s">
        <v>80</v>
      </c>
      <c r="D487" t="s">
        <v>96</v>
      </c>
      <c r="E487" t="s">
        <v>153</v>
      </c>
      <c r="F487" t="s">
        <v>1613</v>
      </c>
      <c r="G487" t="s">
        <v>155</v>
      </c>
      <c r="H487" t="s">
        <v>135</v>
      </c>
      <c r="I487" t="s">
        <v>136</v>
      </c>
      <c r="J487" t="s">
        <v>137</v>
      </c>
      <c r="K487" t="s">
        <v>144</v>
      </c>
      <c r="L487" t="s">
        <v>1614</v>
      </c>
      <c r="M487" t="s">
        <v>1615</v>
      </c>
      <c r="N487">
        <v>7.034444444</v>
      </c>
      <c r="O487">
        <v>0</v>
      </c>
      <c r="P487">
        <v>2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5.0092974213522909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5.0092974213522909</v>
      </c>
    </row>
    <row r="488" spans="1:31" x14ac:dyDescent="0.3">
      <c r="A488">
        <v>2490122</v>
      </c>
      <c r="B488">
        <v>1</v>
      </c>
      <c r="C488" t="s">
        <v>81</v>
      </c>
      <c r="D488" t="s">
        <v>127</v>
      </c>
      <c r="E488" t="s">
        <v>184</v>
      </c>
      <c r="F488" t="s">
        <v>1616</v>
      </c>
      <c r="G488" t="s">
        <v>149</v>
      </c>
      <c r="H488" t="s">
        <v>150</v>
      </c>
      <c r="I488" t="s">
        <v>136</v>
      </c>
      <c r="J488" t="s">
        <v>137</v>
      </c>
      <c r="K488" t="s">
        <v>144</v>
      </c>
      <c r="L488" t="s">
        <v>1617</v>
      </c>
      <c r="M488" t="s">
        <v>1618</v>
      </c>
      <c r="N488">
        <v>0.96416666600000001</v>
      </c>
      <c r="O488">
        <v>1</v>
      </c>
      <c r="P488">
        <v>0</v>
      </c>
      <c r="Q488">
        <v>135</v>
      </c>
      <c r="R488">
        <v>6</v>
      </c>
      <c r="S488">
        <v>5</v>
      </c>
      <c r="T488">
        <v>0</v>
      </c>
      <c r="U488">
        <v>0</v>
      </c>
      <c r="V488">
        <v>0</v>
      </c>
      <c r="W488">
        <v>0.12498648498124935</v>
      </c>
      <c r="X488">
        <v>0</v>
      </c>
      <c r="Y488">
        <v>67.847752106323298</v>
      </c>
      <c r="Z488">
        <v>6.0740130133329915</v>
      </c>
      <c r="AA488">
        <v>1.2807135474120568</v>
      </c>
      <c r="AB488">
        <v>0</v>
      </c>
      <c r="AC488">
        <v>0</v>
      </c>
      <c r="AD488">
        <v>0</v>
      </c>
      <c r="AE488">
        <v>75.327465152049598</v>
      </c>
    </row>
    <row r="489" spans="1:31" x14ac:dyDescent="0.3">
      <c r="A489">
        <v>2490073</v>
      </c>
      <c r="B489">
        <v>1</v>
      </c>
      <c r="C489" t="s">
        <v>81</v>
      </c>
      <c r="D489" t="s">
        <v>120</v>
      </c>
      <c r="E489" t="s">
        <v>147</v>
      </c>
      <c r="F489" t="s">
        <v>1619</v>
      </c>
      <c r="G489" t="s">
        <v>149</v>
      </c>
      <c r="H489" t="s">
        <v>150</v>
      </c>
      <c r="I489" t="s">
        <v>136</v>
      </c>
      <c r="J489" t="s">
        <v>137</v>
      </c>
      <c r="K489" t="s">
        <v>144</v>
      </c>
      <c r="L489" t="s">
        <v>1620</v>
      </c>
      <c r="M489" t="s">
        <v>1621</v>
      </c>
      <c r="N489">
        <v>0.84250000000000003</v>
      </c>
      <c r="O489">
        <v>0</v>
      </c>
      <c r="P489">
        <v>879</v>
      </c>
      <c r="Q489">
        <v>112</v>
      </c>
      <c r="R489">
        <v>65</v>
      </c>
      <c r="S489">
        <v>21</v>
      </c>
      <c r="T489">
        <v>113</v>
      </c>
      <c r="U489">
        <v>5</v>
      </c>
      <c r="V489">
        <v>0</v>
      </c>
      <c r="W489">
        <v>0</v>
      </c>
      <c r="X489">
        <v>98.425091202421498</v>
      </c>
      <c r="Y489">
        <v>30.595585963944149</v>
      </c>
      <c r="Z489">
        <v>17.825335023129032</v>
      </c>
      <c r="AA489">
        <v>46.52027154462214</v>
      </c>
      <c r="AB489">
        <v>22.417838862214619</v>
      </c>
      <c r="AC489">
        <v>119.36453838547874</v>
      </c>
      <c r="AD489">
        <v>0</v>
      </c>
      <c r="AE489">
        <v>335.14866098181017</v>
      </c>
    </row>
    <row r="490" spans="1:31" x14ac:dyDescent="0.3">
      <c r="A490">
        <v>2490600</v>
      </c>
      <c r="B490">
        <v>1</v>
      </c>
      <c r="C490" t="s">
        <v>80</v>
      </c>
      <c r="D490" t="s">
        <v>102</v>
      </c>
      <c r="E490" t="s">
        <v>132</v>
      </c>
      <c r="F490" t="s">
        <v>1622</v>
      </c>
      <c r="G490" t="s">
        <v>210</v>
      </c>
      <c r="H490" t="s">
        <v>135</v>
      </c>
      <c r="I490" t="s">
        <v>136</v>
      </c>
      <c r="J490" t="s">
        <v>137</v>
      </c>
      <c r="K490" t="s">
        <v>144</v>
      </c>
      <c r="L490" t="s">
        <v>1623</v>
      </c>
      <c r="M490" t="s">
        <v>1624</v>
      </c>
      <c r="N490">
        <v>1.4755555549999999</v>
      </c>
      <c r="O490">
        <v>0</v>
      </c>
      <c r="P490">
        <v>18</v>
      </c>
      <c r="Q490">
        <v>0</v>
      </c>
      <c r="R490">
        <v>0</v>
      </c>
      <c r="S490">
        <v>0</v>
      </c>
      <c r="T490">
        <v>1</v>
      </c>
      <c r="U490">
        <v>0</v>
      </c>
      <c r="V490">
        <v>0</v>
      </c>
      <c r="W490">
        <v>0</v>
      </c>
      <c r="X490">
        <v>0.95841685802849974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0.95841685802849974</v>
      </c>
    </row>
    <row r="491" spans="1:31" x14ac:dyDescent="0.3">
      <c r="A491">
        <v>2490471</v>
      </c>
      <c r="B491">
        <v>1</v>
      </c>
      <c r="C491" t="s">
        <v>80</v>
      </c>
      <c r="D491" t="s">
        <v>108</v>
      </c>
      <c r="E491" t="s">
        <v>184</v>
      </c>
      <c r="F491" t="s">
        <v>1419</v>
      </c>
      <c r="G491" t="s">
        <v>149</v>
      </c>
      <c r="H491" t="s">
        <v>150</v>
      </c>
      <c r="I491" t="s">
        <v>136</v>
      </c>
      <c r="J491" t="s">
        <v>137</v>
      </c>
      <c r="K491" t="s">
        <v>144</v>
      </c>
      <c r="L491" t="s">
        <v>1625</v>
      </c>
      <c r="M491" t="s">
        <v>1626</v>
      </c>
      <c r="N491">
        <v>0.61499999999999999</v>
      </c>
      <c r="O491">
        <v>0</v>
      </c>
      <c r="P491">
        <v>731</v>
      </c>
      <c r="Q491">
        <v>0</v>
      </c>
      <c r="R491">
        <v>226</v>
      </c>
      <c r="S491">
        <v>3</v>
      </c>
      <c r="T491">
        <v>156</v>
      </c>
      <c r="U491">
        <v>0</v>
      </c>
      <c r="V491">
        <v>0</v>
      </c>
      <c r="W491">
        <v>0</v>
      </c>
      <c r="X491">
        <v>59.835831019005916</v>
      </c>
      <c r="Y491">
        <v>0</v>
      </c>
      <c r="Z491">
        <v>41.179303743732433</v>
      </c>
      <c r="AA491">
        <v>2.4685795346782728</v>
      </c>
      <c r="AB491">
        <v>43.044833096153191</v>
      </c>
      <c r="AC491">
        <v>0</v>
      </c>
      <c r="AD491">
        <v>0</v>
      </c>
      <c r="AE491">
        <v>146.5285473935698</v>
      </c>
    </row>
    <row r="492" spans="1:31" x14ac:dyDescent="0.3">
      <c r="A492">
        <v>2490222</v>
      </c>
      <c r="B492">
        <v>1</v>
      </c>
      <c r="C492" t="s">
        <v>81</v>
      </c>
      <c r="D492" t="s">
        <v>128</v>
      </c>
      <c r="E492" t="s">
        <v>147</v>
      </c>
      <c r="F492" t="s">
        <v>1627</v>
      </c>
      <c r="G492" t="s">
        <v>149</v>
      </c>
      <c r="H492" t="s">
        <v>150</v>
      </c>
      <c r="I492" t="s">
        <v>136</v>
      </c>
      <c r="J492" t="s">
        <v>137</v>
      </c>
      <c r="K492" t="s">
        <v>144</v>
      </c>
      <c r="L492" t="s">
        <v>1628</v>
      </c>
      <c r="M492" t="s">
        <v>1629</v>
      </c>
      <c r="N492">
        <v>2.139444444</v>
      </c>
      <c r="O492">
        <v>4</v>
      </c>
      <c r="P492">
        <v>237</v>
      </c>
      <c r="Q492">
        <v>16</v>
      </c>
      <c r="R492">
        <v>11</v>
      </c>
      <c r="S492">
        <v>3</v>
      </c>
      <c r="T492">
        <v>9</v>
      </c>
      <c r="U492">
        <v>0</v>
      </c>
      <c r="V492">
        <v>0</v>
      </c>
      <c r="W492">
        <v>64.564608306462972</v>
      </c>
      <c r="X492">
        <v>40.989056861097168</v>
      </c>
      <c r="Y492">
        <v>7.1476188471009747</v>
      </c>
      <c r="Z492">
        <v>5.3784179584203189</v>
      </c>
      <c r="AA492">
        <v>5.4435935021674995</v>
      </c>
      <c r="AB492">
        <v>14.36418263592136</v>
      </c>
      <c r="AC492">
        <v>0</v>
      </c>
      <c r="AD492">
        <v>0</v>
      </c>
      <c r="AE492">
        <v>137.88747811117028</v>
      </c>
    </row>
    <row r="493" spans="1:31" x14ac:dyDescent="0.3">
      <c r="A493">
        <v>2490308</v>
      </c>
      <c r="B493">
        <v>1</v>
      </c>
      <c r="C493" t="s">
        <v>80</v>
      </c>
      <c r="D493" t="s">
        <v>90</v>
      </c>
      <c r="E493" t="s">
        <v>153</v>
      </c>
      <c r="F493" t="s">
        <v>1630</v>
      </c>
      <c r="G493" t="s">
        <v>155</v>
      </c>
      <c r="H493" t="s">
        <v>135</v>
      </c>
      <c r="I493" t="s">
        <v>136</v>
      </c>
      <c r="J493" t="s">
        <v>137</v>
      </c>
      <c r="K493" t="s">
        <v>144</v>
      </c>
      <c r="L493" t="s">
        <v>1631</v>
      </c>
      <c r="M493" t="s">
        <v>1632</v>
      </c>
      <c r="N493">
        <v>5.0538888880000004</v>
      </c>
      <c r="O493">
        <v>0</v>
      </c>
      <c r="P493">
        <v>1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1.8992834762764434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1.8992834762764434</v>
      </c>
    </row>
    <row r="494" spans="1:31" x14ac:dyDescent="0.3">
      <c r="A494">
        <v>2490152</v>
      </c>
      <c r="B494">
        <v>1</v>
      </c>
      <c r="C494" t="s">
        <v>81</v>
      </c>
      <c r="D494" t="s">
        <v>128</v>
      </c>
      <c r="E494" t="s">
        <v>147</v>
      </c>
      <c r="F494" t="s">
        <v>1633</v>
      </c>
      <c r="G494" t="s">
        <v>193</v>
      </c>
      <c r="H494" t="s">
        <v>150</v>
      </c>
      <c r="I494" t="s">
        <v>136</v>
      </c>
      <c r="J494" t="s">
        <v>137</v>
      </c>
      <c r="K494" t="s">
        <v>144</v>
      </c>
      <c r="L494" t="s">
        <v>1634</v>
      </c>
      <c r="M494" t="s">
        <v>1635</v>
      </c>
      <c r="N494">
        <v>4.3038888880000004</v>
      </c>
      <c r="O494">
        <v>2</v>
      </c>
      <c r="P494">
        <v>0</v>
      </c>
      <c r="Q494">
        <v>60</v>
      </c>
      <c r="R494">
        <v>0</v>
      </c>
      <c r="S494">
        <v>2</v>
      </c>
      <c r="T494">
        <v>0</v>
      </c>
      <c r="U494">
        <v>0</v>
      </c>
      <c r="V494">
        <v>0</v>
      </c>
      <c r="W494">
        <v>6.6027166664243433</v>
      </c>
      <c r="X494">
        <v>0</v>
      </c>
      <c r="Y494">
        <v>105.6549393485095</v>
      </c>
      <c r="Z494">
        <v>0</v>
      </c>
      <c r="AA494">
        <v>85.309259438231749</v>
      </c>
      <c r="AB494">
        <v>0</v>
      </c>
      <c r="AC494">
        <v>0</v>
      </c>
      <c r="AD494">
        <v>0</v>
      </c>
      <c r="AE494">
        <v>197.56691545316559</v>
      </c>
    </row>
    <row r="495" spans="1:31" x14ac:dyDescent="0.3">
      <c r="A495">
        <v>2490484</v>
      </c>
      <c r="B495">
        <v>1</v>
      </c>
      <c r="C495" t="s">
        <v>80</v>
      </c>
      <c r="D495" t="s">
        <v>96</v>
      </c>
      <c r="E495" t="s">
        <v>153</v>
      </c>
      <c r="F495" t="s">
        <v>1636</v>
      </c>
      <c r="G495" t="s">
        <v>230</v>
      </c>
      <c r="H495" t="s">
        <v>135</v>
      </c>
      <c r="I495" t="s">
        <v>136</v>
      </c>
      <c r="J495" t="s">
        <v>137</v>
      </c>
      <c r="K495" t="s">
        <v>144</v>
      </c>
      <c r="L495" t="s">
        <v>1637</v>
      </c>
      <c r="M495" t="s">
        <v>1638</v>
      </c>
      <c r="N495">
        <v>5.5705555550000003</v>
      </c>
      <c r="O495">
        <v>0</v>
      </c>
      <c r="P495">
        <v>1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2.6045805225979164E-2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2.6045805225979164E-2</v>
      </c>
    </row>
    <row r="496" spans="1:31" x14ac:dyDescent="0.3">
      <c r="A496">
        <v>2490292</v>
      </c>
      <c r="B496">
        <v>1</v>
      </c>
      <c r="C496" t="s">
        <v>81</v>
      </c>
      <c r="D496" t="s">
        <v>115</v>
      </c>
      <c r="E496" t="s">
        <v>166</v>
      </c>
      <c r="F496" t="s">
        <v>526</v>
      </c>
      <c r="G496" t="s">
        <v>149</v>
      </c>
      <c r="H496" t="s">
        <v>150</v>
      </c>
      <c r="I496" t="s">
        <v>136</v>
      </c>
      <c r="J496" t="s">
        <v>137</v>
      </c>
      <c r="K496" t="s">
        <v>144</v>
      </c>
      <c r="L496" t="s">
        <v>1639</v>
      </c>
      <c r="M496" t="s">
        <v>1640</v>
      </c>
      <c r="N496">
        <v>1.8833333329999999</v>
      </c>
      <c r="O496">
        <v>1</v>
      </c>
      <c r="P496">
        <v>539</v>
      </c>
      <c r="Q496">
        <v>19</v>
      </c>
      <c r="R496">
        <v>201</v>
      </c>
      <c r="S496">
        <v>3</v>
      </c>
      <c r="T496">
        <v>41</v>
      </c>
      <c r="U496">
        <v>1</v>
      </c>
      <c r="V496">
        <v>0</v>
      </c>
      <c r="W496">
        <v>0.13083033151647502</v>
      </c>
      <c r="X496">
        <v>79.554369568641619</v>
      </c>
      <c r="Y496">
        <v>47.482501924075301</v>
      </c>
      <c r="Z496">
        <v>94.589472382423949</v>
      </c>
      <c r="AA496">
        <v>4.7620956652093005</v>
      </c>
      <c r="AB496">
        <v>51.324441249004764</v>
      </c>
      <c r="AC496">
        <v>27.289750107658129</v>
      </c>
      <c r="AD496">
        <v>0</v>
      </c>
      <c r="AE496">
        <v>305.13346122852948</v>
      </c>
    </row>
    <row r="497" spans="1:31" x14ac:dyDescent="0.3">
      <c r="A497">
        <v>2490630</v>
      </c>
      <c r="B497">
        <v>1</v>
      </c>
      <c r="C497" t="s">
        <v>81</v>
      </c>
      <c r="D497" t="s">
        <v>114</v>
      </c>
      <c r="E497" t="s">
        <v>162</v>
      </c>
      <c r="F497" t="s">
        <v>1641</v>
      </c>
      <c r="G497" t="s">
        <v>210</v>
      </c>
      <c r="H497" t="s">
        <v>135</v>
      </c>
      <c r="I497" t="s">
        <v>136</v>
      </c>
      <c r="J497" t="s">
        <v>137</v>
      </c>
      <c r="K497" t="s">
        <v>144</v>
      </c>
      <c r="L497" t="s">
        <v>1642</v>
      </c>
      <c r="M497" t="s">
        <v>1643</v>
      </c>
      <c r="N497">
        <v>0.78055555499999996</v>
      </c>
      <c r="O497">
        <v>0</v>
      </c>
      <c r="P497">
        <v>90</v>
      </c>
      <c r="Q497">
        <v>0</v>
      </c>
      <c r="R497">
        <v>0</v>
      </c>
      <c r="S497">
        <v>0</v>
      </c>
      <c r="T497">
        <v>1</v>
      </c>
      <c r="U497">
        <v>0</v>
      </c>
      <c r="V497">
        <v>0</v>
      </c>
      <c r="W497">
        <v>0</v>
      </c>
      <c r="X497">
        <v>11.553435223709707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11.553435223709707</v>
      </c>
    </row>
    <row r="498" spans="1:31" x14ac:dyDescent="0.3">
      <c r="A498">
        <v>2490089</v>
      </c>
      <c r="B498">
        <v>1</v>
      </c>
      <c r="C498" t="s">
        <v>80</v>
      </c>
      <c r="D498" t="s">
        <v>99</v>
      </c>
      <c r="E498" t="s">
        <v>162</v>
      </c>
      <c r="F498" t="s">
        <v>1644</v>
      </c>
      <c r="G498" t="s">
        <v>159</v>
      </c>
      <c r="H498" t="s">
        <v>135</v>
      </c>
      <c r="I498" t="s">
        <v>136</v>
      </c>
      <c r="J498" t="s">
        <v>3</v>
      </c>
      <c r="K498" t="s">
        <v>144</v>
      </c>
      <c r="L498" t="s">
        <v>1645</v>
      </c>
      <c r="M498" t="s">
        <v>1646</v>
      </c>
      <c r="N498">
        <v>7.7369444439999997</v>
      </c>
      <c r="O498">
        <v>0</v>
      </c>
      <c r="P498">
        <v>74</v>
      </c>
      <c r="Q498">
        <v>0</v>
      </c>
      <c r="R498">
        <v>0</v>
      </c>
      <c r="S498">
        <v>0</v>
      </c>
      <c r="T498">
        <v>5</v>
      </c>
      <c r="U498">
        <v>0</v>
      </c>
      <c r="V498">
        <v>0</v>
      </c>
      <c r="W498">
        <v>0</v>
      </c>
      <c r="X498">
        <v>143.62452553025344</v>
      </c>
      <c r="Y498">
        <v>0</v>
      </c>
      <c r="Z498">
        <v>0</v>
      </c>
      <c r="AA498">
        <v>0</v>
      </c>
      <c r="AB498">
        <v>57.774932349708671</v>
      </c>
      <c r="AC498">
        <v>0</v>
      </c>
      <c r="AD498">
        <v>0</v>
      </c>
      <c r="AE498">
        <v>201.39945787996211</v>
      </c>
    </row>
    <row r="499" spans="1:31" x14ac:dyDescent="0.3">
      <c r="A499">
        <v>2490584</v>
      </c>
      <c r="B499">
        <v>1</v>
      </c>
      <c r="C499" t="s">
        <v>80</v>
      </c>
      <c r="D499" t="s">
        <v>105</v>
      </c>
      <c r="E499" t="s">
        <v>213</v>
      </c>
      <c r="F499" t="s">
        <v>1647</v>
      </c>
      <c r="G499" t="s">
        <v>149</v>
      </c>
      <c r="H499" t="s">
        <v>150</v>
      </c>
      <c r="I499" t="s">
        <v>136</v>
      </c>
      <c r="J499" t="s">
        <v>137</v>
      </c>
      <c r="K499" t="s">
        <v>144</v>
      </c>
      <c r="L499" t="s">
        <v>1648</v>
      </c>
      <c r="M499" t="s">
        <v>1649</v>
      </c>
      <c r="N499">
        <v>0.82972222200000001</v>
      </c>
      <c r="O499">
        <v>1</v>
      </c>
      <c r="P499">
        <v>2528</v>
      </c>
      <c r="Q499">
        <v>8</v>
      </c>
      <c r="R499">
        <v>12</v>
      </c>
      <c r="S499">
        <v>31</v>
      </c>
      <c r="T499">
        <v>160</v>
      </c>
      <c r="U499">
        <v>9</v>
      </c>
      <c r="V499">
        <v>12</v>
      </c>
      <c r="W499">
        <v>0.59018216254738454</v>
      </c>
      <c r="X499">
        <v>625.97908387843961</v>
      </c>
      <c r="Y499">
        <v>49.603363443565883</v>
      </c>
      <c r="Z499">
        <v>2.297554652224389</v>
      </c>
      <c r="AA499">
        <v>365.88667260768807</v>
      </c>
      <c r="AB499">
        <v>186.78234612271839</v>
      </c>
      <c r="AC499">
        <v>649.28015482674732</v>
      </c>
      <c r="AD499">
        <v>10.35712341907225</v>
      </c>
      <c r="AE499">
        <v>1890.7764811130032</v>
      </c>
    </row>
    <row r="500" spans="1:31" x14ac:dyDescent="0.3">
      <c r="A500">
        <v>2490146</v>
      </c>
      <c r="B500">
        <v>1</v>
      </c>
      <c r="C500" t="s">
        <v>80</v>
      </c>
      <c r="D500" t="s">
        <v>88</v>
      </c>
      <c r="E500" t="s">
        <v>213</v>
      </c>
      <c r="F500" t="s">
        <v>1650</v>
      </c>
      <c r="G500" t="s">
        <v>149</v>
      </c>
      <c r="H500" t="s">
        <v>150</v>
      </c>
      <c r="I500" t="s">
        <v>136</v>
      </c>
      <c r="J500" t="s">
        <v>137</v>
      </c>
      <c r="K500" t="s">
        <v>144</v>
      </c>
      <c r="L500" t="s">
        <v>1651</v>
      </c>
      <c r="M500" t="s">
        <v>1652</v>
      </c>
      <c r="N500">
        <v>0.68944444400000005</v>
      </c>
      <c r="O500">
        <v>1</v>
      </c>
      <c r="P500">
        <v>1145</v>
      </c>
      <c r="Q500">
        <v>0</v>
      </c>
      <c r="R500">
        <v>1</v>
      </c>
      <c r="S500">
        <v>15</v>
      </c>
      <c r="T500">
        <v>166</v>
      </c>
      <c r="U500">
        <v>4</v>
      </c>
      <c r="V500">
        <v>2</v>
      </c>
      <c r="W500">
        <v>11.039410673193034</v>
      </c>
      <c r="X500">
        <v>280.57913978682296</v>
      </c>
      <c r="Y500">
        <v>0</v>
      </c>
      <c r="Z500">
        <v>0.38790052826666666</v>
      </c>
      <c r="AA500">
        <v>206.48899894975136</v>
      </c>
      <c r="AB500">
        <v>170.76504375968671</v>
      </c>
      <c r="AC500">
        <v>63.218532301254733</v>
      </c>
      <c r="AD500">
        <v>5.7681710001365278</v>
      </c>
      <c r="AE500">
        <v>738.24719699911191</v>
      </c>
    </row>
    <row r="501" spans="1:31" x14ac:dyDescent="0.3">
      <c r="A501">
        <v>2490501</v>
      </c>
      <c r="B501">
        <v>1</v>
      </c>
      <c r="C501" t="s">
        <v>81</v>
      </c>
      <c r="D501" t="s">
        <v>128</v>
      </c>
      <c r="E501" t="s">
        <v>184</v>
      </c>
      <c r="F501" t="s">
        <v>1653</v>
      </c>
      <c r="G501" t="s">
        <v>149</v>
      </c>
      <c r="H501" t="s">
        <v>150</v>
      </c>
      <c r="I501" t="s">
        <v>136</v>
      </c>
      <c r="J501" t="s">
        <v>137</v>
      </c>
      <c r="K501" t="s">
        <v>144</v>
      </c>
      <c r="L501" t="s">
        <v>1654</v>
      </c>
      <c r="M501" t="s">
        <v>1655</v>
      </c>
      <c r="N501">
        <v>0.48333333299999998</v>
      </c>
      <c r="O501">
        <v>1</v>
      </c>
      <c r="P501">
        <v>601</v>
      </c>
      <c r="Q501">
        <v>3</v>
      </c>
      <c r="R501">
        <v>4</v>
      </c>
      <c r="S501">
        <v>8</v>
      </c>
      <c r="T501">
        <v>51</v>
      </c>
      <c r="U501">
        <v>0</v>
      </c>
      <c r="V501">
        <v>0</v>
      </c>
      <c r="W501">
        <v>0.115682518836</v>
      </c>
      <c r="X501">
        <v>28.403286329920736</v>
      </c>
      <c r="Y501">
        <v>0.98224155073720332</v>
      </c>
      <c r="Z501">
        <v>0.75714611977008006</v>
      </c>
      <c r="AA501">
        <v>4.7772114125643395</v>
      </c>
      <c r="AB501">
        <v>10.36714303027825</v>
      </c>
      <c r="AC501">
        <v>0</v>
      </c>
      <c r="AD501">
        <v>0</v>
      </c>
      <c r="AE501">
        <v>45.40271096210661</v>
      </c>
    </row>
    <row r="502" spans="1:31" x14ac:dyDescent="0.3">
      <c r="A502">
        <v>2490195</v>
      </c>
      <c r="B502">
        <v>1</v>
      </c>
      <c r="C502" t="s">
        <v>80</v>
      </c>
      <c r="D502" t="s">
        <v>103</v>
      </c>
      <c r="E502" t="s">
        <v>166</v>
      </c>
      <c r="F502" t="s">
        <v>1088</v>
      </c>
      <c r="G502" t="s">
        <v>149</v>
      </c>
      <c r="H502" t="s">
        <v>150</v>
      </c>
      <c r="I502" t="s">
        <v>136</v>
      </c>
      <c r="J502" t="s">
        <v>137</v>
      </c>
      <c r="K502" t="s">
        <v>144</v>
      </c>
      <c r="L502" t="s">
        <v>1656</v>
      </c>
      <c r="M502" t="s">
        <v>1657</v>
      </c>
      <c r="N502">
        <v>0.43583333299999999</v>
      </c>
      <c r="O502">
        <v>1</v>
      </c>
      <c r="P502">
        <v>292</v>
      </c>
      <c r="Q502">
        <v>18</v>
      </c>
      <c r="R502">
        <v>106</v>
      </c>
      <c r="S502">
        <v>10</v>
      </c>
      <c r="T502">
        <v>49</v>
      </c>
      <c r="U502">
        <v>4</v>
      </c>
      <c r="V502">
        <v>0</v>
      </c>
      <c r="W502">
        <v>3.1376411212801583</v>
      </c>
      <c r="X502">
        <v>27.606578139350162</v>
      </c>
      <c r="Y502">
        <v>90.154836278490492</v>
      </c>
      <c r="Z502">
        <v>42.325274660834545</v>
      </c>
      <c r="AA502">
        <v>2.7332228114219603</v>
      </c>
      <c r="AB502">
        <v>13.278537448973214</v>
      </c>
      <c r="AC502">
        <v>120.83394408231315</v>
      </c>
      <c r="AD502">
        <v>0</v>
      </c>
      <c r="AE502">
        <v>300.07003454266368</v>
      </c>
    </row>
    <row r="503" spans="1:31" x14ac:dyDescent="0.3">
      <c r="A503">
        <v>2490172</v>
      </c>
      <c r="B503">
        <v>1</v>
      </c>
      <c r="C503" t="s">
        <v>81</v>
      </c>
      <c r="D503" t="s">
        <v>118</v>
      </c>
      <c r="E503" t="s">
        <v>147</v>
      </c>
      <c r="F503" t="s">
        <v>1658</v>
      </c>
      <c r="G503" t="s">
        <v>168</v>
      </c>
      <c r="H503" t="s">
        <v>150</v>
      </c>
      <c r="I503" t="s">
        <v>136</v>
      </c>
      <c r="J503" t="s">
        <v>137</v>
      </c>
      <c r="K503" t="s">
        <v>138</v>
      </c>
      <c r="L503" t="s">
        <v>1659</v>
      </c>
      <c r="M503" t="s">
        <v>1660</v>
      </c>
      <c r="N503">
        <v>8.1119444440000006</v>
      </c>
      <c r="O503">
        <v>0</v>
      </c>
      <c r="P503">
        <v>0</v>
      </c>
      <c r="Q503">
        <v>0</v>
      </c>
      <c r="R503">
        <v>2</v>
      </c>
      <c r="S503">
        <v>0</v>
      </c>
      <c r="T503">
        <v>35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2.2769012083167746</v>
      </c>
      <c r="AA503">
        <v>0</v>
      </c>
      <c r="AB503">
        <v>320.68931453197894</v>
      </c>
      <c r="AC503">
        <v>0</v>
      </c>
      <c r="AD503">
        <v>0</v>
      </c>
      <c r="AE503">
        <v>322.9662157402957</v>
      </c>
    </row>
    <row r="504" spans="1:31" x14ac:dyDescent="0.3">
      <c r="A504">
        <v>2490521</v>
      </c>
      <c r="B504">
        <v>1</v>
      </c>
      <c r="C504" t="s">
        <v>81</v>
      </c>
      <c r="D504" t="s">
        <v>113</v>
      </c>
      <c r="E504" t="s">
        <v>153</v>
      </c>
      <c r="F504" t="s">
        <v>1661</v>
      </c>
      <c r="G504" t="s">
        <v>155</v>
      </c>
      <c r="H504" t="s">
        <v>135</v>
      </c>
      <c r="I504" t="s">
        <v>136</v>
      </c>
      <c r="J504" t="s">
        <v>137</v>
      </c>
      <c r="K504" t="s">
        <v>144</v>
      </c>
      <c r="L504" t="s">
        <v>1662</v>
      </c>
      <c r="M504" t="s">
        <v>1663</v>
      </c>
      <c r="N504">
        <v>1.6872222219999999</v>
      </c>
      <c r="O504">
        <v>0</v>
      </c>
      <c r="P504">
        <v>1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0.43927891490055554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0.43927891490055554</v>
      </c>
    </row>
    <row r="505" spans="1:31" x14ac:dyDescent="0.3">
      <c r="A505">
        <v>2490670</v>
      </c>
      <c r="B505">
        <v>1</v>
      </c>
      <c r="C505" t="s">
        <v>80</v>
      </c>
      <c r="D505" t="s">
        <v>88</v>
      </c>
      <c r="E505" t="s">
        <v>153</v>
      </c>
      <c r="F505" t="s">
        <v>1664</v>
      </c>
      <c r="G505" t="s">
        <v>155</v>
      </c>
      <c r="H505" t="s">
        <v>135</v>
      </c>
      <c r="I505" t="s">
        <v>136</v>
      </c>
      <c r="J505" t="s">
        <v>137</v>
      </c>
      <c r="K505" t="s">
        <v>144</v>
      </c>
      <c r="L505" t="s">
        <v>1665</v>
      </c>
      <c r="M505" t="s">
        <v>1666</v>
      </c>
      <c r="N505">
        <v>1.1033333329999999</v>
      </c>
      <c r="O505">
        <v>0</v>
      </c>
      <c r="P505">
        <v>4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2.1626489432660927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2.1626489432660927</v>
      </c>
    </row>
    <row r="506" spans="1:31" x14ac:dyDescent="0.3">
      <c r="A506">
        <v>2490650</v>
      </c>
      <c r="B506">
        <v>1</v>
      </c>
      <c r="C506" t="s">
        <v>80</v>
      </c>
      <c r="D506" t="s">
        <v>91</v>
      </c>
      <c r="E506" t="s">
        <v>147</v>
      </c>
      <c r="F506" t="s">
        <v>1667</v>
      </c>
      <c r="G506" t="s">
        <v>193</v>
      </c>
      <c r="H506" t="s">
        <v>150</v>
      </c>
      <c r="I506" t="s">
        <v>136</v>
      </c>
      <c r="J506" t="s">
        <v>137</v>
      </c>
      <c r="K506" t="s">
        <v>144</v>
      </c>
      <c r="L506" t="s">
        <v>1668</v>
      </c>
      <c r="M506" t="s">
        <v>1669</v>
      </c>
      <c r="N506">
        <v>3.0938888879999999</v>
      </c>
      <c r="O506">
        <v>0</v>
      </c>
      <c r="P506">
        <v>27</v>
      </c>
      <c r="Q506">
        <v>0</v>
      </c>
      <c r="R506">
        <v>3</v>
      </c>
      <c r="S506">
        <v>0</v>
      </c>
      <c r="T506">
        <v>4</v>
      </c>
      <c r="U506">
        <v>0</v>
      </c>
      <c r="V506">
        <v>0</v>
      </c>
      <c r="W506">
        <v>0</v>
      </c>
      <c r="X506">
        <v>20.188976379023877</v>
      </c>
      <c r="Y506">
        <v>0</v>
      </c>
      <c r="Z506">
        <v>3.2407079449191335E-2</v>
      </c>
      <c r="AA506">
        <v>0</v>
      </c>
      <c r="AB506">
        <v>0.41290898536416665</v>
      </c>
      <c r="AC506">
        <v>0</v>
      </c>
      <c r="AD506">
        <v>0</v>
      </c>
      <c r="AE506">
        <v>20.634292443837236</v>
      </c>
    </row>
    <row r="507" spans="1:31" x14ac:dyDescent="0.3">
      <c r="A507">
        <v>2490023</v>
      </c>
      <c r="B507">
        <v>1</v>
      </c>
      <c r="C507" t="s">
        <v>81</v>
      </c>
      <c r="D507" t="s">
        <v>120</v>
      </c>
      <c r="E507" t="s">
        <v>147</v>
      </c>
      <c r="F507" t="s">
        <v>1619</v>
      </c>
      <c r="G507" t="s">
        <v>149</v>
      </c>
      <c r="H507" t="s">
        <v>150</v>
      </c>
      <c r="I507" t="s">
        <v>136</v>
      </c>
      <c r="J507" t="s">
        <v>137</v>
      </c>
      <c r="K507" t="s">
        <v>144</v>
      </c>
      <c r="L507" t="s">
        <v>1670</v>
      </c>
      <c r="M507" t="s">
        <v>1671</v>
      </c>
      <c r="N507">
        <v>2.4997222219999999</v>
      </c>
      <c r="O507">
        <v>0</v>
      </c>
      <c r="P507">
        <v>793</v>
      </c>
      <c r="Q507">
        <v>112</v>
      </c>
      <c r="R507">
        <v>61</v>
      </c>
      <c r="S507">
        <v>21</v>
      </c>
      <c r="T507">
        <v>109</v>
      </c>
      <c r="U507">
        <v>5</v>
      </c>
      <c r="V507">
        <v>0</v>
      </c>
      <c r="W507">
        <v>0</v>
      </c>
      <c r="X507">
        <v>265.5394289427727</v>
      </c>
      <c r="Y507">
        <v>83.36872834604776</v>
      </c>
      <c r="Z507">
        <v>44.073437537367774</v>
      </c>
      <c r="AA507">
        <v>135.40676788719267</v>
      </c>
      <c r="AB507">
        <v>57.479478115325293</v>
      </c>
      <c r="AC507">
        <v>364.81984972730561</v>
      </c>
      <c r="AD507">
        <v>0</v>
      </c>
      <c r="AE507">
        <v>950.68769055601183</v>
      </c>
    </row>
    <row r="508" spans="1:31" x14ac:dyDescent="0.3">
      <c r="A508">
        <v>2490464</v>
      </c>
      <c r="B508">
        <v>1</v>
      </c>
      <c r="C508" t="s">
        <v>80</v>
      </c>
      <c r="D508" t="s">
        <v>84</v>
      </c>
      <c r="E508" t="s">
        <v>153</v>
      </c>
      <c r="F508" t="s">
        <v>1672</v>
      </c>
      <c r="G508" t="s">
        <v>155</v>
      </c>
      <c r="H508" t="s">
        <v>135</v>
      </c>
      <c r="I508" t="s">
        <v>136</v>
      </c>
      <c r="J508" t="s">
        <v>137</v>
      </c>
      <c r="K508" t="s">
        <v>144</v>
      </c>
      <c r="L508" t="s">
        <v>1673</v>
      </c>
      <c r="M508" t="s">
        <v>1674</v>
      </c>
      <c r="N508">
        <v>1.7097222219999999</v>
      </c>
      <c r="O508">
        <v>0</v>
      </c>
      <c r="P508">
        <v>3</v>
      </c>
      <c r="Q508">
        <v>0</v>
      </c>
      <c r="R508">
        <v>0</v>
      </c>
      <c r="S508">
        <v>0</v>
      </c>
      <c r="T508">
        <v>1</v>
      </c>
      <c r="U508">
        <v>0</v>
      </c>
      <c r="V508">
        <v>0</v>
      </c>
      <c r="W508">
        <v>0</v>
      </c>
      <c r="X508">
        <v>1.708327004631643</v>
      </c>
      <c r="Y508">
        <v>0</v>
      </c>
      <c r="Z508">
        <v>0</v>
      </c>
      <c r="AA508">
        <v>0</v>
      </c>
      <c r="AB508">
        <v>4.1385410077601388E-2</v>
      </c>
      <c r="AC508">
        <v>0</v>
      </c>
      <c r="AD508">
        <v>0</v>
      </c>
      <c r="AE508">
        <v>1.7497124147092444</v>
      </c>
    </row>
    <row r="509" spans="1:31" x14ac:dyDescent="0.3">
      <c r="A509">
        <v>2490347</v>
      </c>
      <c r="B509">
        <v>1</v>
      </c>
      <c r="C509" t="s">
        <v>80</v>
      </c>
      <c r="D509" t="s">
        <v>83</v>
      </c>
      <c r="E509" t="s">
        <v>141</v>
      </c>
      <c r="F509" t="s">
        <v>1675</v>
      </c>
      <c r="G509" t="s">
        <v>466</v>
      </c>
      <c r="H509" t="s">
        <v>135</v>
      </c>
      <c r="I509" t="s">
        <v>136</v>
      </c>
      <c r="J509" t="s">
        <v>137</v>
      </c>
      <c r="K509" t="s">
        <v>144</v>
      </c>
      <c r="L509" t="s">
        <v>1676</v>
      </c>
      <c r="M509" t="s">
        <v>1677</v>
      </c>
      <c r="N509">
        <v>1.6516666659999999</v>
      </c>
      <c r="O509">
        <v>0</v>
      </c>
      <c r="P509">
        <v>13</v>
      </c>
      <c r="Q509">
        <v>0</v>
      </c>
      <c r="R509">
        <v>0</v>
      </c>
      <c r="S509">
        <v>0</v>
      </c>
      <c r="T509">
        <v>1</v>
      </c>
      <c r="U509">
        <v>0</v>
      </c>
      <c r="V509">
        <v>0</v>
      </c>
      <c r="W509">
        <v>0</v>
      </c>
      <c r="X509">
        <v>11.122029729529432</v>
      </c>
      <c r="Y509">
        <v>0</v>
      </c>
      <c r="Z509">
        <v>0</v>
      </c>
      <c r="AA509">
        <v>0</v>
      </c>
      <c r="AB509">
        <v>0.15009202863821319</v>
      </c>
      <c r="AC509">
        <v>0</v>
      </c>
      <c r="AD509">
        <v>0</v>
      </c>
      <c r="AE509">
        <v>11.272121758167645</v>
      </c>
    </row>
    <row r="510" spans="1:31" x14ac:dyDescent="0.3">
      <c r="A510">
        <v>2490155</v>
      </c>
      <c r="B510">
        <v>1</v>
      </c>
      <c r="C510" t="s">
        <v>81</v>
      </c>
      <c r="D510" t="s">
        <v>123</v>
      </c>
      <c r="E510" t="s">
        <v>147</v>
      </c>
      <c r="F510" t="s">
        <v>1678</v>
      </c>
      <c r="G510" t="s">
        <v>168</v>
      </c>
      <c r="H510" t="s">
        <v>150</v>
      </c>
      <c r="I510" t="s">
        <v>136</v>
      </c>
      <c r="J510" t="s">
        <v>137</v>
      </c>
      <c r="K510" t="s">
        <v>138</v>
      </c>
      <c r="L510" t="s">
        <v>1679</v>
      </c>
      <c r="M510" t="s">
        <v>1680</v>
      </c>
      <c r="N510">
        <v>8.0497222219999998</v>
      </c>
      <c r="O510">
        <v>0</v>
      </c>
      <c r="P510">
        <v>378</v>
      </c>
      <c r="Q510">
        <v>0</v>
      </c>
      <c r="R510">
        <v>13</v>
      </c>
      <c r="S510">
        <v>0</v>
      </c>
      <c r="T510">
        <v>17</v>
      </c>
      <c r="U510">
        <v>0</v>
      </c>
      <c r="V510">
        <v>0</v>
      </c>
      <c r="W510">
        <v>0</v>
      </c>
      <c r="X510">
        <v>578.73865198572298</v>
      </c>
      <c r="Y510">
        <v>0</v>
      </c>
      <c r="Z510">
        <v>19.974346630923304</v>
      </c>
      <c r="AA510">
        <v>0</v>
      </c>
      <c r="AB510">
        <v>83.942321320715521</v>
      </c>
      <c r="AC510">
        <v>0</v>
      </c>
      <c r="AD510">
        <v>0</v>
      </c>
      <c r="AE510">
        <v>682.65531993736181</v>
      </c>
    </row>
    <row r="511" spans="1:31" x14ac:dyDescent="0.3">
      <c r="A511">
        <v>2490447</v>
      </c>
      <c r="B511">
        <v>1</v>
      </c>
      <c r="C511" t="s">
        <v>81</v>
      </c>
      <c r="D511" t="s">
        <v>113</v>
      </c>
      <c r="E511" t="s">
        <v>162</v>
      </c>
      <c r="F511" t="s">
        <v>1681</v>
      </c>
      <c r="G511" t="s">
        <v>530</v>
      </c>
      <c r="H511" t="s">
        <v>135</v>
      </c>
      <c r="I511" t="s">
        <v>136</v>
      </c>
      <c r="J511" t="s">
        <v>137</v>
      </c>
      <c r="K511" t="s">
        <v>144</v>
      </c>
      <c r="L511" t="s">
        <v>1682</v>
      </c>
      <c r="M511" t="s">
        <v>1683</v>
      </c>
      <c r="N511">
        <v>0.60027777699999996</v>
      </c>
      <c r="O511">
        <v>0</v>
      </c>
      <c r="P511">
        <v>16</v>
      </c>
      <c r="Q511">
        <v>0</v>
      </c>
      <c r="R511">
        <v>1</v>
      </c>
      <c r="S511">
        <v>0</v>
      </c>
      <c r="T511">
        <v>1</v>
      </c>
      <c r="U511">
        <v>0</v>
      </c>
      <c r="V511">
        <v>0</v>
      </c>
      <c r="W511">
        <v>0</v>
      </c>
      <c r="X511">
        <v>0.58134179129010655</v>
      </c>
      <c r="Y511">
        <v>0</v>
      </c>
      <c r="Z511">
        <v>6.6651370899360012E-3</v>
      </c>
      <c r="AA511">
        <v>0</v>
      </c>
      <c r="AB511">
        <v>0.80624785176833313</v>
      </c>
      <c r="AC511">
        <v>0</v>
      </c>
      <c r="AD511">
        <v>0</v>
      </c>
      <c r="AE511">
        <v>1.3942547801483758</v>
      </c>
    </row>
    <row r="512" spans="1:31" x14ac:dyDescent="0.3">
      <c r="A512">
        <v>2490178</v>
      </c>
      <c r="B512">
        <v>1</v>
      </c>
      <c r="C512" t="s">
        <v>81</v>
      </c>
      <c r="D512" t="s">
        <v>128</v>
      </c>
      <c r="E512" t="s">
        <v>162</v>
      </c>
      <c r="F512" t="s">
        <v>1684</v>
      </c>
      <c r="G512" t="s">
        <v>210</v>
      </c>
      <c r="H512" t="s">
        <v>135</v>
      </c>
      <c r="I512" t="s">
        <v>136</v>
      </c>
      <c r="J512" t="s">
        <v>137</v>
      </c>
      <c r="K512" t="s">
        <v>144</v>
      </c>
      <c r="L512" t="s">
        <v>1685</v>
      </c>
      <c r="M512" t="s">
        <v>1686</v>
      </c>
      <c r="N512">
        <v>7.4966666660000003</v>
      </c>
      <c r="O512">
        <v>0</v>
      </c>
      <c r="P512">
        <v>16</v>
      </c>
      <c r="Q512">
        <v>0</v>
      </c>
      <c r="R512">
        <v>3</v>
      </c>
      <c r="S512">
        <v>0</v>
      </c>
      <c r="T512">
        <v>1</v>
      </c>
      <c r="U512">
        <v>0</v>
      </c>
      <c r="V512">
        <v>0</v>
      </c>
      <c r="W512">
        <v>0</v>
      </c>
      <c r="X512">
        <v>12.665667317347516</v>
      </c>
      <c r="Y512">
        <v>0</v>
      </c>
      <c r="Z512">
        <v>15.07114164438439</v>
      </c>
      <c r="AA512">
        <v>0</v>
      </c>
      <c r="AB512">
        <v>10.329363451219999</v>
      </c>
      <c r="AC512">
        <v>0</v>
      </c>
      <c r="AD512">
        <v>0</v>
      </c>
      <c r="AE512">
        <v>38.066172412951907</v>
      </c>
    </row>
    <row r="513" spans="1:31" x14ac:dyDescent="0.3">
      <c r="A513">
        <v>2490639</v>
      </c>
      <c r="B513">
        <v>1</v>
      </c>
      <c r="C513" t="s">
        <v>80</v>
      </c>
      <c r="D513" t="s">
        <v>82</v>
      </c>
      <c r="E513" t="s">
        <v>153</v>
      </c>
      <c r="F513" t="s">
        <v>1687</v>
      </c>
      <c r="G513" t="s">
        <v>244</v>
      </c>
      <c r="H513" t="s">
        <v>135</v>
      </c>
      <c r="I513" t="s">
        <v>136</v>
      </c>
      <c r="J513" t="s">
        <v>137</v>
      </c>
      <c r="K513" t="s">
        <v>144</v>
      </c>
      <c r="L513" t="s">
        <v>1688</v>
      </c>
      <c r="M513" t="s">
        <v>1689</v>
      </c>
      <c r="N513">
        <v>3.0758333329999998</v>
      </c>
      <c r="O513">
        <v>0</v>
      </c>
      <c r="P513">
        <v>6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2.9409105055042519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2.9409105055042519</v>
      </c>
    </row>
    <row r="514" spans="1:31" x14ac:dyDescent="0.3">
      <c r="A514">
        <v>2490533</v>
      </c>
      <c r="B514">
        <v>1</v>
      </c>
      <c r="C514" t="s">
        <v>80</v>
      </c>
      <c r="D514" t="s">
        <v>91</v>
      </c>
      <c r="E514" t="s">
        <v>184</v>
      </c>
      <c r="F514" t="s">
        <v>1690</v>
      </c>
      <c r="G514" t="s">
        <v>649</v>
      </c>
      <c r="H514" t="s">
        <v>150</v>
      </c>
      <c r="I514" t="s">
        <v>136</v>
      </c>
      <c r="J514" t="s">
        <v>137</v>
      </c>
      <c r="K514" t="s">
        <v>144</v>
      </c>
      <c r="L514" t="s">
        <v>1691</v>
      </c>
      <c r="M514" t="s">
        <v>1692</v>
      </c>
      <c r="N514">
        <v>3.9638888880000001</v>
      </c>
      <c r="O514">
        <v>1</v>
      </c>
      <c r="P514">
        <v>3</v>
      </c>
      <c r="Q514">
        <v>5</v>
      </c>
      <c r="R514">
        <v>13</v>
      </c>
      <c r="S514">
        <v>2</v>
      </c>
      <c r="T514">
        <v>2</v>
      </c>
      <c r="U514">
        <v>0</v>
      </c>
      <c r="V514">
        <v>0</v>
      </c>
      <c r="W514">
        <v>2.325106738972238</v>
      </c>
      <c r="X514">
        <v>3.0079285580205428</v>
      </c>
      <c r="Y514">
        <v>2.9762847147392018</v>
      </c>
      <c r="Z514">
        <v>6.2023814908048358</v>
      </c>
      <c r="AA514">
        <v>99.120145259738905</v>
      </c>
      <c r="AB514">
        <v>0.57016533808391912</v>
      </c>
      <c r="AC514">
        <v>0</v>
      </c>
      <c r="AD514">
        <v>0</v>
      </c>
      <c r="AE514">
        <v>114.20201210035965</v>
      </c>
    </row>
    <row r="515" spans="1:31" x14ac:dyDescent="0.3">
      <c r="A515">
        <v>2490092</v>
      </c>
      <c r="B515">
        <v>1</v>
      </c>
      <c r="C515" t="s">
        <v>81</v>
      </c>
      <c r="D515" t="s">
        <v>128</v>
      </c>
      <c r="E515" t="s">
        <v>132</v>
      </c>
      <c r="F515" t="s">
        <v>523</v>
      </c>
      <c r="G515" t="s">
        <v>296</v>
      </c>
      <c r="H515" t="s">
        <v>135</v>
      </c>
      <c r="I515" t="s">
        <v>136</v>
      </c>
      <c r="J515" t="s">
        <v>137</v>
      </c>
      <c r="K515" t="s">
        <v>144</v>
      </c>
      <c r="L515" t="s">
        <v>1693</v>
      </c>
      <c r="M515" t="s">
        <v>1694</v>
      </c>
      <c r="N515">
        <v>7.8488888880000003</v>
      </c>
      <c r="O515">
        <v>0</v>
      </c>
      <c r="P515">
        <v>88</v>
      </c>
      <c r="Q515">
        <v>0</v>
      </c>
      <c r="R515">
        <v>0</v>
      </c>
      <c r="S515">
        <v>0</v>
      </c>
      <c r="T515">
        <v>12</v>
      </c>
      <c r="U515">
        <v>0</v>
      </c>
      <c r="V515">
        <v>0</v>
      </c>
      <c r="W515">
        <v>0</v>
      </c>
      <c r="X515">
        <v>82.953466116367693</v>
      </c>
      <c r="Y515">
        <v>0</v>
      </c>
      <c r="Z515">
        <v>0</v>
      </c>
      <c r="AA515">
        <v>0</v>
      </c>
      <c r="AB515">
        <v>1.7142334839968805</v>
      </c>
      <c r="AC515">
        <v>0</v>
      </c>
      <c r="AD515">
        <v>0</v>
      </c>
      <c r="AE515">
        <v>84.667699600364571</v>
      </c>
    </row>
    <row r="516" spans="1:31" x14ac:dyDescent="0.3">
      <c r="A516">
        <v>2490065</v>
      </c>
      <c r="B516">
        <v>2</v>
      </c>
      <c r="C516" t="s">
        <v>80</v>
      </c>
      <c r="D516" t="s">
        <v>96</v>
      </c>
      <c r="E516" t="s">
        <v>162</v>
      </c>
      <c r="F516" t="s">
        <v>1695</v>
      </c>
      <c r="G516" t="s">
        <v>280</v>
      </c>
      <c r="H516" t="s">
        <v>135</v>
      </c>
      <c r="I516" t="s">
        <v>136</v>
      </c>
      <c r="J516" t="s">
        <v>137</v>
      </c>
      <c r="K516" t="s">
        <v>144</v>
      </c>
      <c r="L516" t="s">
        <v>489</v>
      </c>
      <c r="M516" t="s">
        <v>1696</v>
      </c>
      <c r="N516">
        <v>0.243888888</v>
      </c>
      <c r="O516">
        <v>0</v>
      </c>
      <c r="P516">
        <v>40</v>
      </c>
      <c r="Q516">
        <v>0</v>
      </c>
      <c r="R516">
        <v>0</v>
      </c>
      <c r="S516">
        <v>0</v>
      </c>
      <c r="T516">
        <v>1</v>
      </c>
      <c r="U516">
        <v>0</v>
      </c>
      <c r="V516">
        <v>0</v>
      </c>
      <c r="W516">
        <v>0</v>
      </c>
      <c r="X516">
        <v>3.097590633662469</v>
      </c>
      <c r="Y516">
        <v>0</v>
      </c>
      <c r="Z516">
        <v>0</v>
      </c>
      <c r="AA516">
        <v>0</v>
      </c>
      <c r="AB516">
        <v>1.8344078477149833E-2</v>
      </c>
      <c r="AC516">
        <v>0</v>
      </c>
      <c r="AD516">
        <v>0</v>
      </c>
      <c r="AE516">
        <v>3.115934712139619</v>
      </c>
    </row>
    <row r="517" spans="1:31" x14ac:dyDescent="0.3">
      <c r="A517">
        <v>2490616</v>
      </c>
      <c r="B517">
        <v>1</v>
      </c>
      <c r="C517" t="s">
        <v>80</v>
      </c>
      <c r="D517" t="s">
        <v>103</v>
      </c>
      <c r="E517" t="s">
        <v>153</v>
      </c>
      <c r="F517" t="s">
        <v>1697</v>
      </c>
      <c r="G517" t="s">
        <v>244</v>
      </c>
      <c r="H517" t="s">
        <v>135</v>
      </c>
      <c r="I517" t="s">
        <v>136</v>
      </c>
      <c r="J517" t="s">
        <v>137</v>
      </c>
      <c r="K517" t="s">
        <v>144</v>
      </c>
      <c r="L517" t="s">
        <v>1698</v>
      </c>
      <c r="M517" t="s">
        <v>1699</v>
      </c>
      <c r="N517">
        <v>0.73361111099999998</v>
      </c>
      <c r="O517">
        <v>0</v>
      </c>
      <c r="P517">
        <v>7</v>
      </c>
      <c r="Q517">
        <v>0</v>
      </c>
      <c r="R517">
        <v>0</v>
      </c>
      <c r="S517">
        <v>0</v>
      </c>
      <c r="T517">
        <v>1</v>
      </c>
      <c r="U517">
        <v>0</v>
      </c>
      <c r="V517">
        <v>0</v>
      </c>
      <c r="W517">
        <v>0</v>
      </c>
      <c r="X517">
        <v>2.4710794179403646</v>
      </c>
      <c r="Y517">
        <v>0</v>
      </c>
      <c r="Z517">
        <v>0</v>
      </c>
      <c r="AA517">
        <v>0</v>
      </c>
      <c r="AB517">
        <v>4.8527739312825009E-2</v>
      </c>
      <c r="AC517">
        <v>0</v>
      </c>
      <c r="AD517">
        <v>0</v>
      </c>
      <c r="AE517">
        <v>2.5196071572531897</v>
      </c>
    </row>
    <row r="518" spans="1:31" x14ac:dyDescent="0.3">
      <c r="A518">
        <v>2490012</v>
      </c>
      <c r="B518">
        <v>1</v>
      </c>
      <c r="C518" t="s">
        <v>80</v>
      </c>
      <c r="D518" t="s">
        <v>97</v>
      </c>
      <c r="E518" t="s">
        <v>153</v>
      </c>
      <c r="F518" t="s">
        <v>1700</v>
      </c>
      <c r="G518" t="s">
        <v>230</v>
      </c>
      <c r="H518" t="s">
        <v>135</v>
      </c>
      <c r="I518" t="s">
        <v>136</v>
      </c>
      <c r="J518" t="s">
        <v>137</v>
      </c>
      <c r="K518" t="s">
        <v>144</v>
      </c>
      <c r="L518" t="s">
        <v>1701</v>
      </c>
      <c r="M518" t="s">
        <v>1702</v>
      </c>
      <c r="N518">
        <v>2.543055555</v>
      </c>
      <c r="O518">
        <v>0</v>
      </c>
      <c r="P518">
        <v>1</v>
      </c>
      <c r="Q518">
        <v>0</v>
      </c>
      <c r="R518">
        <v>0</v>
      </c>
      <c r="S518">
        <v>0</v>
      </c>
      <c r="T518">
        <v>2</v>
      </c>
      <c r="U518">
        <v>0</v>
      </c>
      <c r="V518">
        <v>0</v>
      </c>
      <c r="W518">
        <v>0</v>
      </c>
      <c r="X518">
        <v>1.1442078244402119</v>
      </c>
      <c r="Y518">
        <v>0</v>
      </c>
      <c r="Z518">
        <v>0</v>
      </c>
      <c r="AA518">
        <v>0</v>
      </c>
      <c r="AB518">
        <v>3.509817333236537</v>
      </c>
      <c r="AC518">
        <v>0</v>
      </c>
      <c r="AD518">
        <v>0</v>
      </c>
      <c r="AE518">
        <v>4.6540251576767488</v>
      </c>
    </row>
    <row r="519" spans="1:31" x14ac:dyDescent="0.3">
      <c r="A519">
        <v>2490118</v>
      </c>
      <c r="B519">
        <v>1</v>
      </c>
      <c r="C519" t="s">
        <v>81</v>
      </c>
      <c r="D519" t="s">
        <v>121</v>
      </c>
      <c r="E519" t="s">
        <v>162</v>
      </c>
      <c r="F519" t="s">
        <v>1703</v>
      </c>
      <c r="G519" t="s">
        <v>210</v>
      </c>
      <c r="H519" t="s">
        <v>135</v>
      </c>
      <c r="I519" t="s">
        <v>136</v>
      </c>
      <c r="J519" t="s">
        <v>137</v>
      </c>
      <c r="K519" t="s">
        <v>144</v>
      </c>
      <c r="L519" t="s">
        <v>1704</v>
      </c>
      <c r="M519" t="s">
        <v>1705</v>
      </c>
      <c r="N519">
        <v>1.0322222219999999</v>
      </c>
      <c r="O519">
        <v>0</v>
      </c>
      <c r="P519">
        <v>3</v>
      </c>
      <c r="Q519">
        <v>0</v>
      </c>
      <c r="R519">
        <v>5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0.26518100068313388</v>
      </c>
      <c r="Y519">
        <v>0</v>
      </c>
      <c r="Z519">
        <v>0.78501072690360663</v>
      </c>
      <c r="AA519">
        <v>0</v>
      </c>
      <c r="AB519">
        <v>0</v>
      </c>
      <c r="AC519">
        <v>0</v>
      </c>
      <c r="AD519">
        <v>0</v>
      </c>
      <c r="AE519">
        <v>1.0501917275867405</v>
      </c>
    </row>
    <row r="520" spans="1:31" x14ac:dyDescent="0.3">
      <c r="A520">
        <v>2490158</v>
      </c>
      <c r="B520">
        <v>1</v>
      </c>
      <c r="C520" t="s">
        <v>80</v>
      </c>
      <c r="D520" t="s">
        <v>95</v>
      </c>
      <c r="E520" t="s">
        <v>147</v>
      </c>
      <c r="F520" t="s">
        <v>1706</v>
      </c>
      <c r="G520" t="s">
        <v>193</v>
      </c>
      <c r="H520" t="s">
        <v>150</v>
      </c>
      <c r="I520" t="s">
        <v>136</v>
      </c>
      <c r="J520" t="s">
        <v>137</v>
      </c>
      <c r="K520" t="s">
        <v>144</v>
      </c>
      <c r="L520" t="s">
        <v>1707</v>
      </c>
      <c r="M520" t="s">
        <v>1708</v>
      </c>
      <c r="N520">
        <v>1.6186111110000001</v>
      </c>
      <c r="O520">
        <v>1</v>
      </c>
      <c r="P520">
        <v>0</v>
      </c>
      <c r="Q520">
        <v>3</v>
      </c>
      <c r="R520">
        <v>0</v>
      </c>
      <c r="S520">
        <v>4</v>
      </c>
      <c r="T520">
        <v>0</v>
      </c>
      <c r="U520">
        <v>0</v>
      </c>
      <c r="V520">
        <v>0</v>
      </c>
      <c r="W520">
        <v>0.30583327537875959</v>
      </c>
      <c r="X520">
        <v>0</v>
      </c>
      <c r="Y520">
        <v>6.3276328155018469</v>
      </c>
      <c r="Z520">
        <v>0</v>
      </c>
      <c r="AA520">
        <v>98.233230242976887</v>
      </c>
      <c r="AB520">
        <v>0</v>
      </c>
      <c r="AC520">
        <v>0</v>
      </c>
      <c r="AD520">
        <v>0</v>
      </c>
      <c r="AE520">
        <v>104.86669633385749</v>
      </c>
    </row>
    <row r="521" spans="1:31" x14ac:dyDescent="0.3">
      <c r="A521">
        <v>2490181</v>
      </c>
      <c r="B521">
        <v>1</v>
      </c>
      <c r="C521" t="s">
        <v>80</v>
      </c>
      <c r="D521" t="s">
        <v>101</v>
      </c>
      <c r="E521" t="s">
        <v>153</v>
      </c>
      <c r="F521" t="s">
        <v>1709</v>
      </c>
      <c r="G521" t="s">
        <v>230</v>
      </c>
      <c r="H521" t="s">
        <v>135</v>
      </c>
      <c r="I521" t="s">
        <v>136</v>
      </c>
      <c r="J521" t="s">
        <v>137</v>
      </c>
      <c r="K521" t="s">
        <v>144</v>
      </c>
      <c r="L521" t="s">
        <v>1710</v>
      </c>
      <c r="M521" t="s">
        <v>1711</v>
      </c>
      <c r="N521">
        <v>1.741666666</v>
      </c>
      <c r="O521">
        <v>0</v>
      </c>
      <c r="P521">
        <v>1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0.23471710051916947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0.23471710051916947</v>
      </c>
    </row>
    <row r="522" spans="1:31" x14ac:dyDescent="0.3">
      <c r="A522">
        <v>2490321</v>
      </c>
      <c r="B522">
        <v>1</v>
      </c>
      <c r="C522" t="s">
        <v>81</v>
      </c>
      <c r="D522" t="s">
        <v>119</v>
      </c>
      <c r="E522" t="s">
        <v>147</v>
      </c>
      <c r="F522" t="s">
        <v>1712</v>
      </c>
      <c r="G522" t="s">
        <v>193</v>
      </c>
      <c r="H522" t="s">
        <v>150</v>
      </c>
      <c r="I522" t="s">
        <v>136</v>
      </c>
      <c r="J522" t="s">
        <v>137</v>
      </c>
      <c r="K522" t="s">
        <v>144</v>
      </c>
      <c r="L522" t="s">
        <v>1713</v>
      </c>
      <c r="M522" t="s">
        <v>1714</v>
      </c>
      <c r="N522">
        <v>0.89277777700000005</v>
      </c>
      <c r="O522">
        <v>0</v>
      </c>
      <c r="P522">
        <v>38</v>
      </c>
      <c r="Q522">
        <v>0</v>
      </c>
      <c r="R522">
        <v>5</v>
      </c>
      <c r="S522">
        <v>0</v>
      </c>
      <c r="T522">
        <v>1</v>
      </c>
      <c r="U522">
        <v>0</v>
      </c>
      <c r="V522">
        <v>0</v>
      </c>
      <c r="W522">
        <v>0</v>
      </c>
      <c r="X522">
        <v>0.81597823432166539</v>
      </c>
      <c r="Y522">
        <v>0</v>
      </c>
      <c r="Z522">
        <v>0.67484201184572201</v>
      </c>
      <c r="AA522">
        <v>0</v>
      </c>
      <c r="AB522">
        <v>1.246992801285</v>
      </c>
      <c r="AC522">
        <v>0</v>
      </c>
      <c r="AD522">
        <v>0</v>
      </c>
      <c r="AE522">
        <v>2.7378130474523874</v>
      </c>
    </row>
    <row r="523" spans="1:31" x14ac:dyDescent="0.3">
      <c r="A523">
        <v>2490304</v>
      </c>
      <c r="B523">
        <v>1</v>
      </c>
      <c r="C523" t="s">
        <v>81</v>
      </c>
      <c r="D523" t="s">
        <v>118</v>
      </c>
      <c r="E523" t="s">
        <v>147</v>
      </c>
      <c r="F523" t="s">
        <v>1715</v>
      </c>
      <c r="G523" t="s">
        <v>193</v>
      </c>
      <c r="H523" t="s">
        <v>150</v>
      </c>
      <c r="I523" t="s">
        <v>136</v>
      </c>
      <c r="J523" t="s">
        <v>137</v>
      </c>
      <c r="K523" t="s">
        <v>144</v>
      </c>
      <c r="L523" t="s">
        <v>1716</v>
      </c>
      <c r="M523" t="s">
        <v>1717</v>
      </c>
      <c r="N523">
        <v>2.1697222219999999</v>
      </c>
      <c r="O523">
        <v>4</v>
      </c>
      <c r="P523">
        <v>0</v>
      </c>
      <c r="Q523">
        <v>7</v>
      </c>
      <c r="R523">
        <v>0</v>
      </c>
      <c r="S523">
        <v>1</v>
      </c>
      <c r="T523">
        <v>0</v>
      </c>
      <c r="U523">
        <v>0</v>
      </c>
      <c r="V523">
        <v>0</v>
      </c>
      <c r="W523">
        <v>3.8210551211955583</v>
      </c>
      <c r="X523">
        <v>0</v>
      </c>
      <c r="Y523">
        <v>9.3835967749417843</v>
      </c>
      <c r="Z523">
        <v>0</v>
      </c>
      <c r="AA523">
        <v>9.7167136241430789</v>
      </c>
      <c r="AB523">
        <v>0</v>
      </c>
      <c r="AC523">
        <v>0</v>
      </c>
      <c r="AD523">
        <v>0</v>
      </c>
      <c r="AE523">
        <v>22.921365520280421</v>
      </c>
    </row>
    <row r="524" spans="1:31" x14ac:dyDescent="0.3">
      <c r="A524">
        <v>2490636</v>
      </c>
      <c r="B524">
        <v>1</v>
      </c>
      <c r="C524" t="s">
        <v>81</v>
      </c>
      <c r="D524" t="s">
        <v>115</v>
      </c>
      <c r="E524" t="s">
        <v>162</v>
      </c>
      <c r="F524" t="s">
        <v>1718</v>
      </c>
      <c r="G524" t="s">
        <v>210</v>
      </c>
      <c r="H524" t="s">
        <v>135</v>
      </c>
      <c r="I524" t="s">
        <v>136</v>
      </c>
      <c r="J524" t="s">
        <v>137</v>
      </c>
      <c r="K524" t="s">
        <v>144</v>
      </c>
      <c r="L524" t="s">
        <v>1719</v>
      </c>
      <c r="M524" t="s">
        <v>1720</v>
      </c>
      <c r="N524">
        <v>5.596666666</v>
      </c>
      <c r="O524">
        <v>0</v>
      </c>
      <c r="P524">
        <v>40</v>
      </c>
      <c r="Q524">
        <v>0</v>
      </c>
      <c r="R524">
        <v>0</v>
      </c>
      <c r="S524">
        <v>0</v>
      </c>
      <c r="T524">
        <v>1</v>
      </c>
      <c r="U524">
        <v>0</v>
      </c>
      <c r="V524">
        <v>0</v>
      </c>
      <c r="W524">
        <v>0</v>
      </c>
      <c r="X524">
        <v>14.704210576673267</v>
      </c>
      <c r="Y524">
        <v>0</v>
      </c>
      <c r="Z524">
        <v>0</v>
      </c>
      <c r="AA524">
        <v>0</v>
      </c>
      <c r="AB524">
        <v>2.1791978735256005E-2</v>
      </c>
      <c r="AC524">
        <v>0</v>
      </c>
      <c r="AD524">
        <v>0</v>
      </c>
      <c r="AE524">
        <v>14.726002555408524</v>
      </c>
    </row>
    <row r="525" spans="1:31" x14ac:dyDescent="0.3">
      <c r="A525">
        <v>2490407</v>
      </c>
      <c r="B525">
        <v>1</v>
      </c>
      <c r="C525" t="s">
        <v>80</v>
      </c>
      <c r="D525" t="s">
        <v>92</v>
      </c>
      <c r="E525" t="s">
        <v>162</v>
      </c>
      <c r="F525" t="s">
        <v>1721</v>
      </c>
      <c r="G525" t="s">
        <v>210</v>
      </c>
      <c r="H525" t="s">
        <v>135</v>
      </c>
      <c r="I525" t="s">
        <v>136</v>
      </c>
      <c r="J525" t="s">
        <v>137</v>
      </c>
      <c r="K525" t="s">
        <v>144</v>
      </c>
      <c r="L525" t="s">
        <v>1722</v>
      </c>
      <c r="M525" t="s">
        <v>1723</v>
      </c>
      <c r="N525">
        <v>3.0252777769999999</v>
      </c>
      <c r="O525">
        <v>0</v>
      </c>
      <c r="P525">
        <v>4</v>
      </c>
      <c r="Q525">
        <v>0</v>
      </c>
      <c r="R525">
        <v>12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2.6583741297306314</v>
      </c>
      <c r="Y525">
        <v>0</v>
      </c>
      <c r="Z525">
        <v>2.7819265127032202</v>
      </c>
      <c r="AA525">
        <v>0</v>
      </c>
      <c r="AB525">
        <v>0</v>
      </c>
      <c r="AC525">
        <v>0</v>
      </c>
      <c r="AD525">
        <v>0</v>
      </c>
      <c r="AE525">
        <v>5.4403006424338516</v>
      </c>
    </row>
    <row r="526" spans="1:31" x14ac:dyDescent="0.3">
      <c r="A526">
        <v>2490384</v>
      </c>
      <c r="B526">
        <v>1</v>
      </c>
      <c r="C526" t="s">
        <v>80</v>
      </c>
      <c r="D526" t="s">
        <v>85</v>
      </c>
      <c r="E526" t="s">
        <v>162</v>
      </c>
      <c r="F526" t="s">
        <v>1724</v>
      </c>
      <c r="G526" t="s">
        <v>466</v>
      </c>
      <c r="H526" t="s">
        <v>135</v>
      </c>
      <c r="I526" t="s">
        <v>136</v>
      </c>
      <c r="J526" t="s">
        <v>137</v>
      </c>
      <c r="K526" t="s">
        <v>144</v>
      </c>
      <c r="L526" t="s">
        <v>1725</v>
      </c>
      <c r="M526" t="s">
        <v>1726</v>
      </c>
      <c r="N526">
        <v>2.5552777770000001</v>
      </c>
      <c r="O526">
        <v>0</v>
      </c>
      <c r="P526">
        <v>157</v>
      </c>
      <c r="Q526">
        <v>0</v>
      </c>
      <c r="R526">
        <v>0</v>
      </c>
      <c r="S526">
        <v>0</v>
      </c>
      <c r="T526">
        <v>36</v>
      </c>
      <c r="U526">
        <v>0</v>
      </c>
      <c r="V526">
        <v>0</v>
      </c>
      <c r="W526">
        <v>0</v>
      </c>
      <c r="X526">
        <v>87.197336756697212</v>
      </c>
      <c r="Y526">
        <v>0</v>
      </c>
      <c r="Z526">
        <v>0</v>
      </c>
      <c r="AA526">
        <v>0</v>
      </c>
      <c r="AB526">
        <v>120.53749676020577</v>
      </c>
      <c r="AC526">
        <v>0</v>
      </c>
      <c r="AD526">
        <v>0</v>
      </c>
      <c r="AE526">
        <v>207.734833516903</v>
      </c>
    </row>
    <row r="527" spans="1:31" x14ac:dyDescent="0.3">
      <c r="A527">
        <v>2490570</v>
      </c>
      <c r="B527">
        <v>1</v>
      </c>
      <c r="C527" t="s">
        <v>80</v>
      </c>
      <c r="D527" t="s">
        <v>96</v>
      </c>
      <c r="E527" t="s">
        <v>153</v>
      </c>
      <c r="F527" t="s">
        <v>416</v>
      </c>
      <c r="G527" t="s">
        <v>312</v>
      </c>
      <c r="H527" t="s">
        <v>135</v>
      </c>
      <c r="I527" t="s">
        <v>136</v>
      </c>
      <c r="J527" t="s">
        <v>137</v>
      </c>
      <c r="K527" t="s">
        <v>144</v>
      </c>
      <c r="L527" t="s">
        <v>1727</v>
      </c>
      <c r="M527" t="s">
        <v>1728</v>
      </c>
      <c r="N527">
        <v>3.0080555549999999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1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1.7809130889067011</v>
      </c>
      <c r="AC527">
        <v>0</v>
      </c>
      <c r="AD527">
        <v>0</v>
      </c>
      <c r="AE527">
        <v>1.7809130889067011</v>
      </c>
    </row>
    <row r="528" spans="1:31" x14ac:dyDescent="0.3">
      <c r="A528">
        <v>2490427</v>
      </c>
      <c r="B528">
        <v>1</v>
      </c>
      <c r="C528" t="s">
        <v>80</v>
      </c>
      <c r="D528" t="s">
        <v>105</v>
      </c>
      <c r="E528" t="s">
        <v>184</v>
      </c>
      <c r="F528" t="s">
        <v>666</v>
      </c>
      <c r="G528" t="s">
        <v>149</v>
      </c>
      <c r="H528" t="s">
        <v>150</v>
      </c>
      <c r="I528" t="s">
        <v>136</v>
      </c>
      <c r="J528" t="s">
        <v>137</v>
      </c>
      <c r="K528" t="s">
        <v>144</v>
      </c>
      <c r="L528" t="s">
        <v>1729</v>
      </c>
      <c r="M528" t="s">
        <v>1730</v>
      </c>
      <c r="N528">
        <v>3.758888888</v>
      </c>
      <c r="O528">
        <v>1</v>
      </c>
      <c r="P528">
        <v>3</v>
      </c>
      <c r="Q528">
        <v>0</v>
      </c>
      <c r="R528">
        <v>2</v>
      </c>
      <c r="S528">
        <v>10</v>
      </c>
      <c r="T528">
        <v>12</v>
      </c>
      <c r="U528">
        <v>1</v>
      </c>
      <c r="V528">
        <v>0</v>
      </c>
      <c r="W528">
        <v>10.301979998836497</v>
      </c>
      <c r="X528">
        <v>3.7077654417037147</v>
      </c>
      <c r="Y528">
        <v>0</v>
      </c>
      <c r="Z528">
        <v>2.1734242308727878</v>
      </c>
      <c r="AA528">
        <v>115.90943968871689</v>
      </c>
      <c r="AB528">
        <v>62.74153239801673</v>
      </c>
      <c r="AC528">
        <v>595.81100341045362</v>
      </c>
      <c r="AD528">
        <v>0</v>
      </c>
      <c r="AE528">
        <v>790.64514516860027</v>
      </c>
    </row>
    <row r="529" spans="1:31" x14ac:dyDescent="0.3">
      <c r="A529">
        <v>2490593</v>
      </c>
      <c r="B529">
        <v>1</v>
      </c>
      <c r="C529" t="s">
        <v>80</v>
      </c>
      <c r="D529" t="s">
        <v>92</v>
      </c>
      <c r="E529" t="s">
        <v>162</v>
      </c>
      <c r="F529" t="s">
        <v>1731</v>
      </c>
      <c r="G529" t="s">
        <v>210</v>
      </c>
      <c r="H529" t="s">
        <v>135</v>
      </c>
      <c r="I529" t="s">
        <v>136</v>
      </c>
      <c r="J529" t="s">
        <v>137</v>
      </c>
      <c r="K529" t="s">
        <v>144</v>
      </c>
      <c r="L529" t="s">
        <v>1732</v>
      </c>
      <c r="M529" t="s">
        <v>1733</v>
      </c>
      <c r="N529">
        <v>2.91</v>
      </c>
      <c r="O529">
        <v>0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7.4387046158512216E-3</v>
      </c>
      <c r="AA529">
        <v>0</v>
      </c>
      <c r="AB529">
        <v>0</v>
      </c>
      <c r="AC529">
        <v>0</v>
      </c>
      <c r="AD529">
        <v>0</v>
      </c>
      <c r="AE529">
        <v>7.4387046158512216E-3</v>
      </c>
    </row>
    <row r="530" spans="1:31" x14ac:dyDescent="0.3">
      <c r="A530">
        <v>2490556</v>
      </c>
      <c r="B530">
        <v>1</v>
      </c>
      <c r="C530" t="s">
        <v>80</v>
      </c>
      <c r="D530" t="s">
        <v>100</v>
      </c>
      <c r="E530" t="s">
        <v>147</v>
      </c>
      <c r="F530" t="s">
        <v>1734</v>
      </c>
      <c r="G530" t="s">
        <v>382</v>
      </c>
      <c r="H530" t="s">
        <v>150</v>
      </c>
      <c r="I530" t="s">
        <v>136</v>
      </c>
      <c r="J530" t="s">
        <v>137</v>
      </c>
      <c r="K530" t="s">
        <v>144</v>
      </c>
      <c r="L530" t="s">
        <v>1735</v>
      </c>
      <c r="M530" t="s">
        <v>1736</v>
      </c>
      <c r="N530">
        <v>2.693888888</v>
      </c>
      <c r="O530">
        <v>0</v>
      </c>
      <c r="P530">
        <v>16</v>
      </c>
      <c r="Q530">
        <v>0</v>
      </c>
      <c r="R530">
        <v>31</v>
      </c>
      <c r="S530">
        <v>5</v>
      </c>
      <c r="T530">
        <v>13</v>
      </c>
      <c r="U530">
        <v>0</v>
      </c>
      <c r="V530">
        <v>0</v>
      </c>
      <c r="W530">
        <v>0</v>
      </c>
      <c r="X530">
        <v>9.4876978535412313</v>
      </c>
      <c r="Y530">
        <v>0</v>
      </c>
      <c r="Z530">
        <v>97.991377667303567</v>
      </c>
      <c r="AA530">
        <v>85.977960866086349</v>
      </c>
      <c r="AB530">
        <v>24.911182759135961</v>
      </c>
      <c r="AC530">
        <v>0</v>
      </c>
      <c r="AD530">
        <v>0</v>
      </c>
      <c r="AE530">
        <v>218.3682191460671</v>
      </c>
    </row>
    <row r="531" spans="1:31" x14ac:dyDescent="0.3">
      <c r="A531">
        <v>2490307</v>
      </c>
      <c r="B531">
        <v>1</v>
      </c>
      <c r="C531" t="s">
        <v>80</v>
      </c>
      <c r="D531" t="s">
        <v>88</v>
      </c>
      <c r="E531" t="s">
        <v>153</v>
      </c>
      <c r="F531" t="s">
        <v>484</v>
      </c>
      <c r="G531" t="s">
        <v>230</v>
      </c>
      <c r="H531" t="s">
        <v>135</v>
      </c>
      <c r="I531" t="s">
        <v>136</v>
      </c>
      <c r="J531" t="s">
        <v>137</v>
      </c>
      <c r="K531" t="s">
        <v>144</v>
      </c>
      <c r="L531" t="s">
        <v>1737</v>
      </c>
      <c r="M531" t="s">
        <v>1738</v>
      </c>
      <c r="N531">
        <v>1.6850000000000001</v>
      </c>
      <c r="O531">
        <v>0</v>
      </c>
      <c r="P531">
        <v>38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14.709762360631446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14.709762360631446</v>
      </c>
    </row>
    <row r="532" spans="1:31" x14ac:dyDescent="0.3">
      <c r="A532">
        <v>2490072</v>
      </c>
      <c r="B532">
        <v>1</v>
      </c>
      <c r="C532" t="s">
        <v>80</v>
      </c>
      <c r="D532" t="s">
        <v>105</v>
      </c>
      <c r="E532" t="s">
        <v>184</v>
      </c>
      <c r="F532" t="s">
        <v>666</v>
      </c>
      <c r="G532" t="s">
        <v>149</v>
      </c>
      <c r="H532" t="s">
        <v>150</v>
      </c>
      <c r="I532" t="s">
        <v>136</v>
      </c>
      <c r="J532" t="s">
        <v>137</v>
      </c>
      <c r="K532" t="s">
        <v>144</v>
      </c>
      <c r="L532" t="s">
        <v>1739</v>
      </c>
      <c r="M532" t="s">
        <v>1740</v>
      </c>
      <c r="N532">
        <v>2.2313888880000001</v>
      </c>
      <c r="O532">
        <v>1</v>
      </c>
      <c r="P532">
        <v>3</v>
      </c>
      <c r="Q532">
        <v>0</v>
      </c>
      <c r="R532">
        <v>2</v>
      </c>
      <c r="S532">
        <v>10</v>
      </c>
      <c r="T532">
        <v>12</v>
      </c>
      <c r="U532">
        <v>1</v>
      </c>
      <c r="V532">
        <v>0</v>
      </c>
      <c r="W532">
        <v>5.309306158793647</v>
      </c>
      <c r="X532">
        <v>1.9978488194293742</v>
      </c>
      <c r="Y532">
        <v>0</v>
      </c>
      <c r="Z532">
        <v>1.307948750940104</v>
      </c>
      <c r="AA532">
        <v>64.317207676264815</v>
      </c>
      <c r="AB532">
        <v>28.688101910219764</v>
      </c>
      <c r="AC532">
        <v>354.39415610870168</v>
      </c>
      <c r="AD532">
        <v>0</v>
      </c>
      <c r="AE532">
        <v>456.01456942434936</v>
      </c>
    </row>
    <row r="533" spans="1:31" x14ac:dyDescent="0.3">
      <c r="A533">
        <v>2490562</v>
      </c>
      <c r="B533">
        <v>1</v>
      </c>
      <c r="C533" t="s">
        <v>81</v>
      </c>
      <c r="D533" t="s">
        <v>117</v>
      </c>
      <c r="E533" t="s">
        <v>162</v>
      </c>
      <c r="F533" t="s">
        <v>1741</v>
      </c>
      <c r="G533" t="s">
        <v>210</v>
      </c>
      <c r="H533" t="s">
        <v>135</v>
      </c>
      <c r="I533" t="s">
        <v>136</v>
      </c>
      <c r="J533" t="s">
        <v>137</v>
      </c>
      <c r="K533" t="s">
        <v>144</v>
      </c>
      <c r="L533" t="s">
        <v>1742</v>
      </c>
      <c r="M533" t="s">
        <v>1743</v>
      </c>
      <c r="N533">
        <v>0.58666666599999995</v>
      </c>
      <c r="O533">
        <v>0</v>
      </c>
      <c r="P533">
        <v>68</v>
      </c>
      <c r="Q533">
        <v>0</v>
      </c>
      <c r="R533">
        <v>0</v>
      </c>
      <c r="S533">
        <v>0</v>
      </c>
      <c r="T533">
        <v>7</v>
      </c>
      <c r="U533">
        <v>0</v>
      </c>
      <c r="V533">
        <v>0</v>
      </c>
      <c r="W533">
        <v>0</v>
      </c>
      <c r="X533">
        <v>9.4313504028157347</v>
      </c>
      <c r="Y533">
        <v>0</v>
      </c>
      <c r="Z533">
        <v>0</v>
      </c>
      <c r="AA533">
        <v>0</v>
      </c>
      <c r="AB533">
        <v>1.107460423524224</v>
      </c>
      <c r="AC533">
        <v>0</v>
      </c>
      <c r="AD533">
        <v>0</v>
      </c>
      <c r="AE533">
        <v>10.538810826339958</v>
      </c>
    </row>
    <row r="534" spans="1:31" x14ac:dyDescent="0.3">
      <c r="A534">
        <v>2490370</v>
      </c>
      <c r="B534">
        <v>1</v>
      </c>
      <c r="C534" t="s">
        <v>80</v>
      </c>
      <c r="D534" t="s">
        <v>83</v>
      </c>
      <c r="E534" t="s">
        <v>213</v>
      </c>
      <c r="F534" t="s">
        <v>1744</v>
      </c>
      <c r="G534" t="s">
        <v>134</v>
      </c>
      <c r="H534" t="s">
        <v>150</v>
      </c>
      <c r="I534" t="s">
        <v>136</v>
      </c>
      <c r="J534" t="s">
        <v>137</v>
      </c>
      <c r="K534" t="s">
        <v>138</v>
      </c>
      <c r="L534" t="s">
        <v>1745</v>
      </c>
      <c r="M534" t="s">
        <v>1746</v>
      </c>
      <c r="N534">
        <v>2.1385749999999999</v>
      </c>
      <c r="O534">
        <v>8</v>
      </c>
      <c r="P534">
        <v>2220</v>
      </c>
      <c r="Q534">
        <v>13</v>
      </c>
      <c r="R534">
        <v>318</v>
      </c>
      <c r="S534">
        <v>70</v>
      </c>
      <c r="T534">
        <v>1000</v>
      </c>
      <c r="U534">
        <v>7</v>
      </c>
      <c r="V534">
        <v>7</v>
      </c>
      <c r="W534">
        <v>8.9507942620557586</v>
      </c>
      <c r="X534">
        <v>1713.1257347203245</v>
      </c>
      <c r="Y534">
        <v>35.72935624029563</v>
      </c>
      <c r="Z534">
        <v>190.09870329467833</v>
      </c>
      <c r="AA534">
        <v>812.82820223825911</v>
      </c>
      <c r="AB534">
        <v>2787.4880158253231</v>
      </c>
      <c r="AC534">
        <v>324.6556215275499</v>
      </c>
      <c r="AD534">
        <v>192.57183989827917</v>
      </c>
      <c r="AE534">
        <v>6065.4482680067649</v>
      </c>
    </row>
    <row r="535" spans="1:31" x14ac:dyDescent="0.3">
      <c r="A535">
        <v>2490038</v>
      </c>
      <c r="B535">
        <v>1</v>
      </c>
      <c r="C535" t="s">
        <v>80</v>
      </c>
      <c r="D535" t="s">
        <v>94</v>
      </c>
      <c r="E535" t="s">
        <v>166</v>
      </c>
      <c r="F535" t="s">
        <v>1747</v>
      </c>
      <c r="G535" t="s">
        <v>203</v>
      </c>
      <c r="H535" t="s">
        <v>150</v>
      </c>
      <c r="I535" t="s">
        <v>136</v>
      </c>
      <c r="J535" t="s">
        <v>137</v>
      </c>
      <c r="K535" t="s">
        <v>144</v>
      </c>
      <c r="L535" t="s">
        <v>1748</v>
      </c>
      <c r="M535" t="s">
        <v>1749</v>
      </c>
      <c r="N535">
        <v>0.14944444400000001</v>
      </c>
      <c r="O535">
        <v>5</v>
      </c>
      <c r="P535">
        <v>381</v>
      </c>
      <c r="Q535">
        <v>19</v>
      </c>
      <c r="R535">
        <v>19</v>
      </c>
      <c r="S535">
        <v>4</v>
      </c>
      <c r="T535">
        <v>30</v>
      </c>
      <c r="U535">
        <v>0</v>
      </c>
      <c r="V535">
        <v>0</v>
      </c>
      <c r="W535">
        <v>0.35692931295246</v>
      </c>
      <c r="X535">
        <v>5.6338954370406711</v>
      </c>
      <c r="Y535">
        <v>3.9778453624351164</v>
      </c>
      <c r="Z535">
        <v>0.61505949132024085</v>
      </c>
      <c r="AA535">
        <v>0.81003193235050053</v>
      </c>
      <c r="AB535">
        <v>0.85476665390839945</v>
      </c>
      <c r="AC535">
        <v>0</v>
      </c>
      <c r="AD535">
        <v>0</v>
      </c>
      <c r="AE535">
        <v>12.248528190007388</v>
      </c>
    </row>
    <row r="536" spans="1:31" x14ac:dyDescent="0.3">
      <c r="A536">
        <v>2490207</v>
      </c>
      <c r="B536">
        <v>1</v>
      </c>
      <c r="C536" t="s">
        <v>80</v>
      </c>
      <c r="D536" t="s">
        <v>97</v>
      </c>
      <c r="E536" t="s">
        <v>162</v>
      </c>
      <c r="F536" t="s">
        <v>1750</v>
      </c>
      <c r="G536" t="s">
        <v>210</v>
      </c>
      <c r="H536" t="s">
        <v>135</v>
      </c>
      <c r="I536" t="s">
        <v>136</v>
      </c>
      <c r="J536" t="s">
        <v>137</v>
      </c>
      <c r="K536" t="s">
        <v>144</v>
      </c>
      <c r="L536" t="s">
        <v>1751</v>
      </c>
      <c r="M536" t="s">
        <v>1752</v>
      </c>
      <c r="N536">
        <v>2.2202777770000002</v>
      </c>
      <c r="O536">
        <v>0</v>
      </c>
      <c r="P536">
        <v>83</v>
      </c>
      <c r="Q536">
        <v>0</v>
      </c>
      <c r="R536">
        <v>2</v>
      </c>
      <c r="S536">
        <v>0</v>
      </c>
      <c r="T536">
        <v>9</v>
      </c>
      <c r="U536">
        <v>0</v>
      </c>
      <c r="V536">
        <v>0</v>
      </c>
      <c r="W536">
        <v>0</v>
      </c>
      <c r="X536">
        <v>62.735482265006219</v>
      </c>
      <c r="Y536">
        <v>0</v>
      </c>
      <c r="Z536">
        <v>4.0653716237234647</v>
      </c>
      <c r="AA536">
        <v>0</v>
      </c>
      <c r="AB536">
        <v>10.677036462595169</v>
      </c>
      <c r="AC536">
        <v>0</v>
      </c>
      <c r="AD536">
        <v>0</v>
      </c>
      <c r="AE536">
        <v>77.477890351324845</v>
      </c>
    </row>
    <row r="537" spans="1:31" x14ac:dyDescent="0.3">
      <c r="A537">
        <v>2490393</v>
      </c>
      <c r="B537">
        <v>1</v>
      </c>
      <c r="C537" t="s">
        <v>80</v>
      </c>
      <c r="D537" t="s">
        <v>103</v>
      </c>
      <c r="E537" t="s">
        <v>153</v>
      </c>
      <c r="F537" t="s">
        <v>1753</v>
      </c>
      <c r="G537" t="s">
        <v>230</v>
      </c>
      <c r="H537" t="s">
        <v>135</v>
      </c>
      <c r="I537" t="s">
        <v>136</v>
      </c>
      <c r="J537" t="s">
        <v>137</v>
      </c>
      <c r="K537" t="s">
        <v>144</v>
      </c>
      <c r="L537" t="s">
        <v>1754</v>
      </c>
      <c r="M537" t="s">
        <v>1755</v>
      </c>
      <c r="N537">
        <v>2.7086111110000002</v>
      </c>
      <c r="O537">
        <v>0</v>
      </c>
      <c r="P537">
        <v>2</v>
      </c>
      <c r="Q537">
        <v>0</v>
      </c>
      <c r="R537">
        <v>0</v>
      </c>
      <c r="S537">
        <v>0</v>
      </c>
      <c r="T537">
        <v>1</v>
      </c>
      <c r="U537">
        <v>0</v>
      </c>
      <c r="V537">
        <v>0</v>
      </c>
      <c r="W537">
        <v>0</v>
      </c>
      <c r="X537">
        <v>0.89365063458213423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0.89365063458213423</v>
      </c>
    </row>
    <row r="538" spans="1:31" x14ac:dyDescent="0.3">
      <c r="A538">
        <v>2490084</v>
      </c>
      <c r="B538">
        <v>1</v>
      </c>
      <c r="C538" t="s">
        <v>80</v>
      </c>
      <c r="D538" t="s">
        <v>85</v>
      </c>
      <c r="E538" t="s">
        <v>162</v>
      </c>
      <c r="F538" t="s">
        <v>1756</v>
      </c>
      <c r="G538" t="s">
        <v>210</v>
      </c>
      <c r="H538" t="s">
        <v>135</v>
      </c>
      <c r="I538" t="s">
        <v>136</v>
      </c>
      <c r="J538" t="s">
        <v>137</v>
      </c>
      <c r="K538" t="s">
        <v>144</v>
      </c>
      <c r="L538" t="s">
        <v>1757</v>
      </c>
      <c r="M538" t="s">
        <v>1758</v>
      </c>
      <c r="N538">
        <v>2.8505555550000001</v>
      </c>
      <c r="O538">
        <v>0</v>
      </c>
      <c r="P538">
        <v>212</v>
      </c>
      <c r="Q538">
        <v>0</v>
      </c>
      <c r="R538">
        <v>0</v>
      </c>
      <c r="S538">
        <v>0</v>
      </c>
      <c r="T538">
        <v>2</v>
      </c>
      <c r="U538">
        <v>0</v>
      </c>
      <c r="V538">
        <v>0</v>
      </c>
      <c r="W538">
        <v>0</v>
      </c>
      <c r="X538">
        <v>122.75451630609102</v>
      </c>
      <c r="Y538">
        <v>0</v>
      </c>
      <c r="Z538">
        <v>0</v>
      </c>
      <c r="AA538">
        <v>0</v>
      </c>
      <c r="AB538">
        <v>0.86262449922141804</v>
      </c>
      <c r="AC538">
        <v>0</v>
      </c>
      <c r="AD538">
        <v>0</v>
      </c>
      <c r="AE538">
        <v>123.61714080531243</v>
      </c>
    </row>
    <row r="539" spans="1:31" x14ac:dyDescent="0.3">
      <c r="A539">
        <v>2490293</v>
      </c>
      <c r="B539">
        <v>1</v>
      </c>
      <c r="C539" t="s">
        <v>80</v>
      </c>
      <c r="D539" t="s">
        <v>107</v>
      </c>
      <c r="E539" t="s">
        <v>141</v>
      </c>
      <c r="F539" t="s">
        <v>1759</v>
      </c>
      <c r="G539" t="s">
        <v>466</v>
      </c>
      <c r="H539" t="s">
        <v>135</v>
      </c>
      <c r="I539" t="s">
        <v>136</v>
      </c>
      <c r="J539" t="s">
        <v>137</v>
      </c>
      <c r="K539" t="s">
        <v>144</v>
      </c>
      <c r="L539" t="s">
        <v>1760</v>
      </c>
      <c r="M539" t="s">
        <v>1761</v>
      </c>
      <c r="N539">
        <v>3.3083333330000002</v>
      </c>
      <c r="O539">
        <v>0</v>
      </c>
      <c r="P539">
        <v>10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1.9502772259957069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1.9502772259957069</v>
      </c>
    </row>
    <row r="540" spans="1:31" x14ac:dyDescent="0.3">
      <c r="A540">
        <v>2490144</v>
      </c>
      <c r="B540">
        <v>1</v>
      </c>
      <c r="C540" t="s">
        <v>80</v>
      </c>
      <c r="D540" t="s">
        <v>105</v>
      </c>
      <c r="E540" t="s">
        <v>147</v>
      </c>
      <c r="F540" t="s">
        <v>1762</v>
      </c>
      <c r="G540" t="s">
        <v>193</v>
      </c>
      <c r="H540" t="s">
        <v>150</v>
      </c>
      <c r="I540" t="s">
        <v>136</v>
      </c>
      <c r="J540" t="s">
        <v>137</v>
      </c>
      <c r="K540" t="s">
        <v>144</v>
      </c>
      <c r="L540" t="s">
        <v>1763</v>
      </c>
      <c r="M540" t="s">
        <v>1764</v>
      </c>
      <c r="N540">
        <v>1.8163888880000001</v>
      </c>
      <c r="O540">
        <v>0</v>
      </c>
      <c r="P540">
        <v>2</v>
      </c>
      <c r="Q540">
        <v>0</v>
      </c>
      <c r="R540">
        <v>2</v>
      </c>
      <c r="S540">
        <v>0</v>
      </c>
      <c r="T540">
        <v>6</v>
      </c>
      <c r="U540">
        <v>0</v>
      </c>
      <c r="V540">
        <v>0</v>
      </c>
      <c r="W540">
        <v>0</v>
      </c>
      <c r="X540">
        <v>1.3152778170060273</v>
      </c>
      <c r="Y540">
        <v>0</v>
      </c>
      <c r="Z540">
        <v>1.1774017013835687</v>
      </c>
      <c r="AA540">
        <v>0</v>
      </c>
      <c r="AB540">
        <v>18.875103775631587</v>
      </c>
      <c r="AC540">
        <v>0</v>
      </c>
      <c r="AD540">
        <v>0</v>
      </c>
      <c r="AE540">
        <v>21.367783294021184</v>
      </c>
    </row>
    <row r="541" spans="1:31" x14ac:dyDescent="0.3">
      <c r="A541">
        <v>2490433</v>
      </c>
      <c r="B541">
        <v>1</v>
      </c>
      <c r="C541" t="s">
        <v>80</v>
      </c>
      <c r="D541" t="s">
        <v>99</v>
      </c>
      <c r="E541" t="s">
        <v>162</v>
      </c>
      <c r="F541" t="s">
        <v>1765</v>
      </c>
      <c r="G541" t="s">
        <v>280</v>
      </c>
      <c r="H541" t="s">
        <v>135</v>
      </c>
      <c r="I541" t="s">
        <v>136</v>
      </c>
      <c r="J541" t="s">
        <v>137</v>
      </c>
      <c r="K541" t="s">
        <v>144</v>
      </c>
      <c r="L541" t="s">
        <v>1766</v>
      </c>
      <c r="M541" t="s">
        <v>1767</v>
      </c>
      <c r="N541">
        <v>5.9794444440000003</v>
      </c>
      <c r="O541">
        <v>0</v>
      </c>
      <c r="P541">
        <v>60</v>
      </c>
      <c r="Q541">
        <v>0</v>
      </c>
      <c r="R541">
        <v>1</v>
      </c>
      <c r="S541">
        <v>0</v>
      </c>
      <c r="T541">
        <v>13</v>
      </c>
      <c r="U541">
        <v>0</v>
      </c>
      <c r="V541">
        <v>0</v>
      </c>
      <c r="W541">
        <v>0</v>
      </c>
      <c r="X541">
        <v>94.990532385426732</v>
      </c>
      <c r="Y541">
        <v>0</v>
      </c>
      <c r="Z541">
        <v>0.582127583116688</v>
      </c>
      <c r="AA541">
        <v>0</v>
      </c>
      <c r="AB541">
        <v>27.867230263323428</v>
      </c>
      <c r="AC541">
        <v>0</v>
      </c>
      <c r="AD541">
        <v>0</v>
      </c>
      <c r="AE541">
        <v>123.43989023186685</v>
      </c>
    </row>
    <row r="542" spans="1:31" x14ac:dyDescent="0.3">
      <c r="A542">
        <v>2490439</v>
      </c>
      <c r="B542">
        <v>1</v>
      </c>
      <c r="C542" t="s">
        <v>80</v>
      </c>
      <c r="D542" t="s">
        <v>84</v>
      </c>
      <c r="E542" t="s">
        <v>153</v>
      </c>
      <c r="F542" t="s">
        <v>1768</v>
      </c>
      <c r="G542" t="s">
        <v>155</v>
      </c>
      <c r="H542" t="s">
        <v>135</v>
      </c>
      <c r="I542" t="s">
        <v>136</v>
      </c>
      <c r="J542" t="s">
        <v>137</v>
      </c>
      <c r="K542" t="s">
        <v>144</v>
      </c>
      <c r="L542" t="s">
        <v>1769</v>
      </c>
      <c r="M542" t="s">
        <v>1770</v>
      </c>
      <c r="N542">
        <v>1.6616666659999999</v>
      </c>
      <c r="O542">
        <v>0</v>
      </c>
      <c r="P542">
        <v>2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1.2300935600069489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1.2300935600069489</v>
      </c>
    </row>
    <row r="543" spans="1:31" x14ac:dyDescent="0.3">
      <c r="A543">
        <v>2490190</v>
      </c>
      <c r="B543">
        <v>1</v>
      </c>
      <c r="C543" t="s">
        <v>80</v>
      </c>
      <c r="D543" t="s">
        <v>107</v>
      </c>
      <c r="E543" t="s">
        <v>162</v>
      </c>
      <c r="F543" t="s">
        <v>1771</v>
      </c>
      <c r="G543" t="s">
        <v>210</v>
      </c>
      <c r="H543" t="s">
        <v>135</v>
      </c>
      <c r="I543" t="s">
        <v>136</v>
      </c>
      <c r="J543" t="s">
        <v>137</v>
      </c>
      <c r="K543" t="s">
        <v>144</v>
      </c>
      <c r="L543" t="s">
        <v>1772</v>
      </c>
      <c r="M543" t="s">
        <v>1773</v>
      </c>
      <c r="N543">
        <v>3.6425000000000001</v>
      </c>
      <c r="O543">
        <v>0</v>
      </c>
      <c r="P543">
        <v>24</v>
      </c>
      <c r="Q543">
        <v>0</v>
      </c>
      <c r="R543">
        <v>0</v>
      </c>
      <c r="S543">
        <v>0</v>
      </c>
      <c r="T543">
        <v>7</v>
      </c>
      <c r="U543">
        <v>0</v>
      </c>
      <c r="V543">
        <v>0</v>
      </c>
      <c r="W543">
        <v>0</v>
      </c>
      <c r="X543">
        <v>14.592748379700497</v>
      </c>
      <c r="Y543">
        <v>0</v>
      </c>
      <c r="Z543">
        <v>0</v>
      </c>
      <c r="AA543">
        <v>0</v>
      </c>
      <c r="AB543">
        <v>21.523918367125013</v>
      </c>
      <c r="AC543">
        <v>0</v>
      </c>
      <c r="AD543">
        <v>0</v>
      </c>
      <c r="AE543">
        <v>36.116666746825508</v>
      </c>
    </row>
    <row r="544" spans="1:31" x14ac:dyDescent="0.3">
      <c r="A544">
        <v>2490124</v>
      </c>
      <c r="B544">
        <v>1</v>
      </c>
      <c r="C544" t="s">
        <v>80</v>
      </c>
      <c r="D544" t="s">
        <v>96</v>
      </c>
      <c r="E544" t="s">
        <v>162</v>
      </c>
      <c r="F544" t="s">
        <v>1774</v>
      </c>
      <c r="G544" t="s">
        <v>210</v>
      </c>
      <c r="H544" t="s">
        <v>135</v>
      </c>
      <c r="I544" t="s">
        <v>136</v>
      </c>
      <c r="J544" t="s">
        <v>137</v>
      </c>
      <c r="K544" t="s">
        <v>144</v>
      </c>
      <c r="L544" t="s">
        <v>1775</v>
      </c>
      <c r="M544" t="s">
        <v>1776</v>
      </c>
      <c r="N544">
        <v>3.6494444439999998</v>
      </c>
      <c r="O544">
        <v>0</v>
      </c>
      <c r="P544">
        <v>58</v>
      </c>
      <c r="Q544">
        <v>0</v>
      </c>
      <c r="R544">
        <v>0</v>
      </c>
      <c r="S544">
        <v>0</v>
      </c>
      <c r="T544">
        <v>3</v>
      </c>
      <c r="U544">
        <v>0</v>
      </c>
      <c r="V544">
        <v>0</v>
      </c>
      <c r="W544">
        <v>0</v>
      </c>
      <c r="X544">
        <v>111.50762411399374</v>
      </c>
      <c r="Y544">
        <v>0</v>
      </c>
      <c r="Z544">
        <v>0</v>
      </c>
      <c r="AA544">
        <v>0</v>
      </c>
      <c r="AB544">
        <v>1.1684904641563643</v>
      </c>
      <c r="AC544">
        <v>0</v>
      </c>
      <c r="AD544">
        <v>0</v>
      </c>
      <c r="AE544">
        <v>112.67611457815011</v>
      </c>
    </row>
    <row r="545" spans="1:31" x14ac:dyDescent="0.3">
      <c r="A545">
        <v>2490479</v>
      </c>
      <c r="B545">
        <v>1</v>
      </c>
      <c r="C545" t="s">
        <v>80</v>
      </c>
      <c r="D545" t="s">
        <v>91</v>
      </c>
      <c r="E545" t="s">
        <v>153</v>
      </c>
      <c r="F545" t="s">
        <v>1777</v>
      </c>
      <c r="G545" t="s">
        <v>244</v>
      </c>
      <c r="H545" t="s">
        <v>135</v>
      </c>
      <c r="I545" t="s">
        <v>136</v>
      </c>
      <c r="J545" t="s">
        <v>137</v>
      </c>
      <c r="K545" t="s">
        <v>144</v>
      </c>
      <c r="L545" t="s">
        <v>1778</v>
      </c>
      <c r="M545" t="s">
        <v>1779</v>
      </c>
      <c r="N545">
        <v>1.0349999999999999</v>
      </c>
      <c r="O545">
        <v>0</v>
      </c>
      <c r="P545">
        <v>13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2.5201784791844095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2.5201784791844095</v>
      </c>
    </row>
    <row r="546" spans="1:31" x14ac:dyDescent="0.3">
      <c r="A546">
        <v>2490556</v>
      </c>
      <c r="B546">
        <v>2</v>
      </c>
      <c r="C546" t="s">
        <v>80</v>
      </c>
      <c r="D546" t="s">
        <v>83</v>
      </c>
      <c r="E546" t="s">
        <v>213</v>
      </c>
      <c r="F546" t="s">
        <v>713</v>
      </c>
      <c r="G546" t="s">
        <v>382</v>
      </c>
      <c r="H546" t="s">
        <v>150</v>
      </c>
      <c r="I546" t="s">
        <v>136</v>
      </c>
      <c r="J546" t="s">
        <v>137</v>
      </c>
      <c r="K546" t="s">
        <v>144</v>
      </c>
      <c r="L546" t="s">
        <v>1736</v>
      </c>
      <c r="M546" t="s">
        <v>1780</v>
      </c>
      <c r="N546">
        <v>1.712161944</v>
      </c>
      <c r="O546">
        <v>23</v>
      </c>
      <c r="P546">
        <v>2668</v>
      </c>
      <c r="Q546">
        <v>15</v>
      </c>
      <c r="R546">
        <v>402</v>
      </c>
      <c r="S546">
        <v>54</v>
      </c>
      <c r="T546">
        <v>444</v>
      </c>
      <c r="U546">
        <v>5</v>
      </c>
      <c r="V546">
        <v>1</v>
      </c>
      <c r="W546">
        <v>22.367509814386199</v>
      </c>
      <c r="X546">
        <v>1079.5142134760436</v>
      </c>
      <c r="Y546">
        <v>46.408984041711619</v>
      </c>
      <c r="Z546">
        <v>244.84994015022792</v>
      </c>
      <c r="AA546">
        <v>341.6042424748876</v>
      </c>
      <c r="AB546">
        <v>488.1243148493669</v>
      </c>
      <c r="AC546">
        <v>231.59853519692632</v>
      </c>
      <c r="AD546">
        <v>2.3900381734118472</v>
      </c>
      <c r="AE546">
        <v>2456.8577781769618</v>
      </c>
    </row>
    <row r="547" spans="1:31" x14ac:dyDescent="0.3">
      <c r="A547">
        <v>2490104</v>
      </c>
      <c r="B547">
        <v>1</v>
      </c>
      <c r="C547" t="s">
        <v>81</v>
      </c>
      <c r="D547" t="s">
        <v>118</v>
      </c>
      <c r="E547" t="s">
        <v>147</v>
      </c>
      <c r="F547" t="s">
        <v>1781</v>
      </c>
      <c r="G547" t="s">
        <v>149</v>
      </c>
      <c r="H547" t="s">
        <v>150</v>
      </c>
      <c r="I547" t="s">
        <v>506</v>
      </c>
      <c r="J547" t="s">
        <v>137</v>
      </c>
      <c r="K547" t="s">
        <v>144</v>
      </c>
      <c r="L547" t="s">
        <v>1782</v>
      </c>
      <c r="M547" t="s">
        <v>1783</v>
      </c>
      <c r="N547">
        <v>8.3333330000000001E-3</v>
      </c>
      <c r="O547">
        <v>0</v>
      </c>
      <c r="P547">
        <v>442</v>
      </c>
      <c r="Q547">
        <v>0</v>
      </c>
      <c r="R547">
        <v>13</v>
      </c>
      <c r="S547">
        <v>1</v>
      </c>
      <c r="T547">
        <v>13</v>
      </c>
      <c r="U547">
        <v>0</v>
      </c>
      <c r="V547">
        <v>0</v>
      </c>
      <c r="W547">
        <v>0</v>
      </c>
      <c r="X547">
        <v>0.37101816801658832</v>
      </c>
      <c r="Y547">
        <v>0</v>
      </c>
      <c r="Z547">
        <v>4.5580958805040005E-2</v>
      </c>
      <c r="AA547">
        <v>8.7994027000000002E-3</v>
      </c>
      <c r="AB547">
        <v>8.7513660818604164E-2</v>
      </c>
      <c r="AC547">
        <v>0</v>
      </c>
      <c r="AD547">
        <v>0</v>
      </c>
      <c r="AE547">
        <v>0.5129121903402325</v>
      </c>
    </row>
    <row r="548" spans="1:31" x14ac:dyDescent="0.3">
      <c r="A548">
        <v>2490522</v>
      </c>
      <c r="B548">
        <v>1</v>
      </c>
      <c r="C548" t="s">
        <v>81</v>
      </c>
      <c r="D548" t="s">
        <v>112</v>
      </c>
      <c r="E548" t="s">
        <v>153</v>
      </c>
      <c r="F548" t="s">
        <v>1784</v>
      </c>
      <c r="G548" t="s">
        <v>155</v>
      </c>
      <c r="H548" t="s">
        <v>135</v>
      </c>
      <c r="I548" t="s">
        <v>136</v>
      </c>
      <c r="J548" t="s">
        <v>137</v>
      </c>
      <c r="K548" t="s">
        <v>144</v>
      </c>
      <c r="L548" t="s">
        <v>1785</v>
      </c>
      <c r="M548" t="s">
        <v>1786</v>
      </c>
      <c r="N548">
        <v>0.54416666599999997</v>
      </c>
      <c r="O548">
        <v>0</v>
      </c>
      <c r="P548">
        <v>2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0.20258006429152856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0.20258006429152856</v>
      </c>
    </row>
    <row r="549" spans="1:31" x14ac:dyDescent="0.3">
      <c r="A549">
        <v>2490224</v>
      </c>
      <c r="B549">
        <v>1</v>
      </c>
      <c r="C549" t="s">
        <v>80</v>
      </c>
      <c r="D549" t="s">
        <v>105</v>
      </c>
      <c r="E549" t="s">
        <v>162</v>
      </c>
      <c r="F549" t="s">
        <v>1787</v>
      </c>
      <c r="G549" t="s">
        <v>530</v>
      </c>
      <c r="H549" t="s">
        <v>135</v>
      </c>
      <c r="I549" t="s">
        <v>136</v>
      </c>
      <c r="J549" t="s">
        <v>137</v>
      </c>
      <c r="K549" t="s">
        <v>144</v>
      </c>
      <c r="L549" t="s">
        <v>1788</v>
      </c>
      <c r="M549" t="s">
        <v>1789</v>
      </c>
      <c r="N549">
        <v>1.704722222</v>
      </c>
      <c r="O549">
        <v>0</v>
      </c>
      <c r="P549">
        <v>1</v>
      </c>
      <c r="Q549">
        <v>0</v>
      </c>
      <c r="R549">
        <v>1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0.35997176165702705</v>
      </c>
      <c r="Y549">
        <v>0</v>
      </c>
      <c r="Z549">
        <v>1.5152091825038055E-2</v>
      </c>
      <c r="AA549">
        <v>0</v>
      </c>
      <c r="AB549">
        <v>0</v>
      </c>
      <c r="AC549">
        <v>0</v>
      </c>
      <c r="AD549">
        <v>0</v>
      </c>
      <c r="AE549">
        <v>0.37512385348206512</v>
      </c>
    </row>
    <row r="550" spans="1:31" x14ac:dyDescent="0.3">
      <c r="A550">
        <v>2490353</v>
      </c>
      <c r="B550">
        <v>1</v>
      </c>
      <c r="C550" t="s">
        <v>81</v>
      </c>
      <c r="D550" t="s">
        <v>115</v>
      </c>
      <c r="E550" t="s">
        <v>147</v>
      </c>
      <c r="F550" t="s">
        <v>1790</v>
      </c>
      <c r="G550" t="s">
        <v>1791</v>
      </c>
      <c r="H550" t="s">
        <v>150</v>
      </c>
      <c r="I550" t="s">
        <v>136</v>
      </c>
      <c r="J550" t="s">
        <v>137</v>
      </c>
      <c r="K550" t="s">
        <v>144</v>
      </c>
      <c r="L550" t="s">
        <v>1639</v>
      </c>
      <c r="M550" t="s">
        <v>1792</v>
      </c>
      <c r="N550">
        <v>12.501666666</v>
      </c>
      <c r="O550">
        <v>0</v>
      </c>
      <c r="P550">
        <v>125</v>
      </c>
      <c r="Q550">
        <v>0</v>
      </c>
      <c r="R550">
        <v>23</v>
      </c>
      <c r="S550">
        <v>0</v>
      </c>
      <c r="T550">
        <v>11</v>
      </c>
      <c r="U550">
        <v>0</v>
      </c>
      <c r="V550">
        <v>0</v>
      </c>
      <c r="W550">
        <v>0</v>
      </c>
      <c r="X550">
        <v>98.73860733489731</v>
      </c>
      <c r="Y550">
        <v>0</v>
      </c>
      <c r="Z550">
        <v>22.683221342757449</v>
      </c>
      <c r="AA550">
        <v>0</v>
      </c>
      <c r="AB550">
        <v>22.611263620912663</v>
      </c>
      <c r="AC550">
        <v>0</v>
      </c>
      <c r="AD550">
        <v>0</v>
      </c>
      <c r="AE550">
        <v>144.03309229856742</v>
      </c>
    </row>
    <row r="551" spans="1:31" x14ac:dyDescent="0.3">
      <c r="A551">
        <v>2490210</v>
      </c>
      <c r="B551">
        <v>1</v>
      </c>
      <c r="C551" t="s">
        <v>80</v>
      </c>
      <c r="D551" t="s">
        <v>96</v>
      </c>
      <c r="E551" t="s">
        <v>162</v>
      </c>
      <c r="F551" t="s">
        <v>1793</v>
      </c>
      <c r="G551" t="s">
        <v>210</v>
      </c>
      <c r="H551" t="s">
        <v>135</v>
      </c>
      <c r="I551" t="s">
        <v>136</v>
      </c>
      <c r="J551" t="s">
        <v>137</v>
      </c>
      <c r="K551" t="s">
        <v>144</v>
      </c>
      <c r="L551" t="s">
        <v>1794</v>
      </c>
      <c r="M551" t="s">
        <v>1795</v>
      </c>
      <c r="N551">
        <v>4.3530555550000001</v>
      </c>
      <c r="O551">
        <v>0</v>
      </c>
      <c r="P551">
        <v>20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6.2427211804737812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6.2427211804737812</v>
      </c>
    </row>
    <row r="552" spans="1:31" x14ac:dyDescent="0.3">
      <c r="A552">
        <v>2490416</v>
      </c>
      <c r="B552">
        <v>1</v>
      </c>
      <c r="C552" t="s">
        <v>80</v>
      </c>
      <c r="D552" t="s">
        <v>97</v>
      </c>
      <c r="E552" t="s">
        <v>153</v>
      </c>
      <c r="F552" t="s">
        <v>1796</v>
      </c>
      <c r="G552" t="s">
        <v>155</v>
      </c>
      <c r="H552" t="s">
        <v>135</v>
      </c>
      <c r="I552" t="s">
        <v>136</v>
      </c>
      <c r="J552" t="s">
        <v>137</v>
      </c>
      <c r="K552" t="s">
        <v>144</v>
      </c>
      <c r="L552" t="s">
        <v>1797</v>
      </c>
      <c r="M552" t="s">
        <v>1798</v>
      </c>
      <c r="N552">
        <v>3.173333333</v>
      </c>
      <c r="O552">
        <v>0</v>
      </c>
      <c r="P552">
        <v>1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1.1057232375747081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1.1057232375747081</v>
      </c>
    </row>
    <row r="553" spans="1:31" x14ac:dyDescent="0.3">
      <c r="A553">
        <v>2490310</v>
      </c>
      <c r="B553">
        <v>1</v>
      </c>
      <c r="C553" t="s">
        <v>81</v>
      </c>
      <c r="D553" t="s">
        <v>128</v>
      </c>
      <c r="E553" t="s">
        <v>166</v>
      </c>
      <c r="F553" t="s">
        <v>1799</v>
      </c>
      <c r="G553" t="s">
        <v>779</v>
      </c>
      <c r="H553" t="s">
        <v>150</v>
      </c>
      <c r="I553" t="s">
        <v>136</v>
      </c>
      <c r="J553" t="s">
        <v>137</v>
      </c>
      <c r="K553" t="s">
        <v>144</v>
      </c>
      <c r="L553" t="s">
        <v>1800</v>
      </c>
      <c r="M553" t="s">
        <v>1801</v>
      </c>
      <c r="N553">
        <v>1.0380555549999999</v>
      </c>
      <c r="O553">
        <v>0</v>
      </c>
      <c r="P553">
        <v>2632</v>
      </c>
      <c r="Q553">
        <v>0</v>
      </c>
      <c r="R553">
        <v>23</v>
      </c>
      <c r="S553">
        <v>3</v>
      </c>
      <c r="T553">
        <v>161</v>
      </c>
      <c r="U553">
        <v>0</v>
      </c>
      <c r="V553">
        <v>1</v>
      </c>
      <c r="W553">
        <v>0</v>
      </c>
      <c r="X553">
        <v>585.23542689573776</v>
      </c>
      <c r="Y553">
        <v>0</v>
      </c>
      <c r="Z553">
        <v>10.887500545058854</v>
      </c>
      <c r="AA553">
        <v>24.556164603910201</v>
      </c>
      <c r="AB553">
        <v>180.80468025576255</v>
      </c>
      <c r="AC553">
        <v>0</v>
      </c>
      <c r="AD553">
        <v>0.44704034063577097</v>
      </c>
      <c r="AE553">
        <v>801.93081264110515</v>
      </c>
    </row>
    <row r="554" spans="1:31" x14ac:dyDescent="0.3">
      <c r="A554">
        <v>2490459</v>
      </c>
      <c r="B554">
        <v>1</v>
      </c>
      <c r="C554" t="s">
        <v>80</v>
      </c>
      <c r="D554" t="s">
        <v>82</v>
      </c>
      <c r="E554" t="s">
        <v>141</v>
      </c>
      <c r="F554" t="s">
        <v>1802</v>
      </c>
      <c r="G554" t="s">
        <v>181</v>
      </c>
      <c r="H554" t="s">
        <v>135</v>
      </c>
      <c r="I554" t="s">
        <v>136</v>
      </c>
      <c r="J554" t="s">
        <v>137</v>
      </c>
      <c r="K554" t="s">
        <v>144</v>
      </c>
      <c r="L554" t="s">
        <v>1803</v>
      </c>
      <c r="M554" t="s">
        <v>1804</v>
      </c>
      <c r="N554">
        <v>1.948055555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29</v>
      </c>
      <c r="U554">
        <v>0</v>
      </c>
      <c r="V554">
        <v>1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34.799093485273325</v>
      </c>
      <c r="AC554">
        <v>0</v>
      </c>
      <c r="AD554">
        <v>5.1791482445844874</v>
      </c>
      <c r="AE554">
        <v>39.978241729857814</v>
      </c>
    </row>
    <row r="555" spans="1:31" x14ac:dyDescent="0.3">
      <c r="A555">
        <v>2490396</v>
      </c>
      <c r="B555">
        <v>1</v>
      </c>
      <c r="C555" t="s">
        <v>81</v>
      </c>
      <c r="D555" t="s">
        <v>120</v>
      </c>
      <c r="E555" t="s">
        <v>166</v>
      </c>
      <c r="F555" t="s">
        <v>754</v>
      </c>
      <c r="G555" t="s">
        <v>149</v>
      </c>
      <c r="H555" t="s">
        <v>150</v>
      </c>
      <c r="I555" t="s">
        <v>136</v>
      </c>
      <c r="J555" t="s">
        <v>137</v>
      </c>
      <c r="K555" t="s">
        <v>144</v>
      </c>
      <c r="L555" t="s">
        <v>1805</v>
      </c>
      <c r="M555" t="s">
        <v>1806</v>
      </c>
      <c r="N555">
        <v>0.45388888799999999</v>
      </c>
      <c r="O555">
        <v>1</v>
      </c>
      <c r="P555">
        <v>1208</v>
      </c>
      <c r="Q555">
        <v>111</v>
      </c>
      <c r="R555">
        <v>66</v>
      </c>
      <c r="S555">
        <v>29</v>
      </c>
      <c r="T555">
        <v>67</v>
      </c>
      <c r="U555">
        <v>2</v>
      </c>
      <c r="V555">
        <v>0</v>
      </c>
      <c r="W555">
        <v>2.2344294073910222E-2</v>
      </c>
      <c r="X555">
        <v>73.610748424507705</v>
      </c>
      <c r="Y555">
        <v>16.091731397060688</v>
      </c>
      <c r="Z555">
        <v>3.3647311850856649</v>
      </c>
      <c r="AA555">
        <v>34.476624406169122</v>
      </c>
      <c r="AB555">
        <v>11.477496869969574</v>
      </c>
      <c r="AC555">
        <v>15.202518630276307</v>
      </c>
      <c r="AD555">
        <v>0</v>
      </c>
      <c r="AE555">
        <v>154.24619520714296</v>
      </c>
    </row>
    <row r="556" spans="1:31" x14ac:dyDescent="0.3">
      <c r="A556">
        <v>2490231</v>
      </c>
      <c r="B556">
        <v>2</v>
      </c>
      <c r="C556" t="s">
        <v>80</v>
      </c>
      <c r="D556" t="s">
        <v>85</v>
      </c>
      <c r="E556" t="s">
        <v>162</v>
      </c>
      <c r="F556" t="s">
        <v>1807</v>
      </c>
      <c r="G556" t="s">
        <v>155</v>
      </c>
      <c r="H556" t="s">
        <v>135</v>
      </c>
      <c r="I556" t="s">
        <v>136</v>
      </c>
      <c r="J556" t="s">
        <v>137</v>
      </c>
      <c r="K556" t="s">
        <v>144</v>
      </c>
      <c r="L556" t="s">
        <v>498</v>
      </c>
      <c r="M556" t="s">
        <v>1808</v>
      </c>
      <c r="N556">
        <v>1.0666666659999999</v>
      </c>
      <c r="O556">
        <v>0</v>
      </c>
      <c r="P556">
        <v>218</v>
      </c>
      <c r="Q556">
        <v>0</v>
      </c>
      <c r="R556">
        <v>0</v>
      </c>
      <c r="S556">
        <v>0</v>
      </c>
      <c r="T556">
        <v>12</v>
      </c>
      <c r="U556">
        <v>0</v>
      </c>
      <c r="V556">
        <v>0</v>
      </c>
      <c r="W556">
        <v>0</v>
      </c>
      <c r="X556">
        <v>55.905388276694616</v>
      </c>
      <c r="Y556">
        <v>0</v>
      </c>
      <c r="Z556">
        <v>0</v>
      </c>
      <c r="AA556">
        <v>0</v>
      </c>
      <c r="AB556">
        <v>7.8220919481811215</v>
      </c>
      <c r="AC556">
        <v>0</v>
      </c>
      <c r="AD556">
        <v>0</v>
      </c>
      <c r="AE556">
        <v>63.727480224875734</v>
      </c>
    </row>
    <row r="557" spans="1:31" x14ac:dyDescent="0.3">
      <c r="A557">
        <v>2490350</v>
      </c>
      <c r="B557">
        <v>1</v>
      </c>
      <c r="C557" t="s">
        <v>80</v>
      </c>
      <c r="D557" t="s">
        <v>93</v>
      </c>
      <c r="E557" t="s">
        <v>166</v>
      </c>
      <c r="F557" t="s">
        <v>1809</v>
      </c>
      <c r="G557" t="s">
        <v>168</v>
      </c>
      <c r="H557" t="s">
        <v>150</v>
      </c>
      <c r="I557" t="s">
        <v>136</v>
      </c>
      <c r="J557" t="s">
        <v>137</v>
      </c>
      <c r="K557" t="s">
        <v>138</v>
      </c>
      <c r="L557" t="s">
        <v>1810</v>
      </c>
      <c r="M557" t="s">
        <v>1811</v>
      </c>
      <c r="N557">
        <v>7.2858333330000002</v>
      </c>
      <c r="O557">
        <v>6</v>
      </c>
      <c r="P557">
        <v>4689</v>
      </c>
      <c r="Q557">
        <v>167</v>
      </c>
      <c r="R557">
        <v>1037</v>
      </c>
      <c r="S557">
        <v>39</v>
      </c>
      <c r="T557">
        <v>1103</v>
      </c>
      <c r="U557">
        <v>6</v>
      </c>
      <c r="V557">
        <v>1</v>
      </c>
      <c r="W557">
        <v>37.242855462211239</v>
      </c>
      <c r="X557">
        <v>5632.41920252009</v>
      </c>
      <c r="Y557">
        <v>2709.6436427961789</v>
      </c>
      <c r="Z557">
        <v>2516.1692254692312</v>
      </c>
      <c r="AA557">
        <v>1576.6737746307265</v>
      </c>
      <c r="AB557">
        <v>3789.1683091431046</v>
      </c>
      <c r="AC557">
        <v>529.74081384728993</v>
      </c>
      <c r="AD557">
        <v>5.4589541606782239</v>
      </c>
      <c r="AE557">
        <v>16796.516778029509</v>
      </c>
    </row>
    <row r="558" spans="1:31" x14ac:dyDescent="0.3">
      <c r="A558">
        <v>2490426</v>
      </c>
      <c r="B558">
        <v>2</v>
      </c>
      <c r="C558" t="s">
        <v>80</v>
      </c>
      <c r="D558" t="s">
        <v>83</v>
      </c>
      <c r="E558" t="s">
        <v>147</v>
      </c>
      <c r="F558" t="s">
        <v>1812</v>
      </c>
      <c r="G558" t="s">
        <v>181</v>
      </c>
      <c r="H558" t="s">
        <v>150</v>
      </c>
      <c r="I558" t="s">
        <v>136</v>
      </c>
      <c r="J558" t="s">
        <v>137</v>
      </c>
      <c r="K558" t="s">
        <v>144</v>
      </c>
      <c r="L558" t="s">
        <v>593</v>
      </c>
      <c r="M558" t="s">
        <v>1813</v>
      </c>
      <c r="N558">
        <v>0.45361111100000001</v>
      </c>
      <c r="O558">
        <v>0</v>
      </c>
      <c r="P558">
        <v>787</v>
      </c>
      <c r="Q558">
        <v>0</v>
      </c>
      <c r="R558">
        <v>0</v>
      </c>
      <c r="S558">
        <v>0</v>
      </c>
      <c r="T558">
        <v>41</v>
      </c>
      <c r="U558">
        <v>0</v>
      </c>
      <c r="V558">
        <v>0</v>
      </c>
      <c r="W558">
        <v>0</v>
      </c>
      <c r="X558">
        <v>89.674950241522751</v>
      </c>
      <c r="Y558">
        <v>0</v>
      </c>
      <c r="Z558">
        <v>0</v>
      </c>
      <c r="AA558">
        <v>0</v>
      </c>
      <c r="AB558">
        <v>8.1271007320108275</v>
      </c>
      <c r="AC558">
        <v>0</v>
      </c>
      <c r="AD558">
        <v>0</v>
      </c>
      <c r="AE558">
        <v>97.802050973533582</v>
      </c>
    </row>
    <row r="559" spans="1:31" x14ac:dyDescent="0.3">
      <c r="A559">
        <v>2490081</v>
      </c>
      <c r="B559">
        <v>1</v>
      </c>
      <c r="C559" t="s">
        <v>80</v>
      </c>
      <c r="D559" t="s">
        <v>99</v>
      </c>
      <c r="E559" t="s">
        <v>147</v>
      </c>
      <c r="F559" t="s">
        <v>1814</v>
      </c>
      <c r="G559" t="s">
        <v>149</v>
      </c>
      <c r="H559" t="s">
        <v>150</v>
      </c>
      <c r="I559" t="s">
        <v>136</v>
      </c>
      <c r="J559" t="s">
        <v>137</v>
      </c>
      <c r="K559" t="s">
        <v>144</v>
      </c>
      <c r="L559" t="s">
        <v>1815</v>
      </c>
      <c r="M559" t="s">
        <v>700</v>
      </c>
      <c r="N559">
        <v>2.5919444440000001</v>
      </c>
      <c r="O559">
        <v>0</v>
      </c>
      <c r="P559">
        <v>157</v>
      </c>
      <c r="Q559">
        <v>0</v>
      </c>
      <c r="R559">
        <v>0</v>
      </c>
      <c r="S559">
        <v>0</v>
      </c>
      <c r="T559">
        <v>15</v>
      </c>
      <c r="U559">
        <v>0</v>
      </c>
      <c r="V559">
        <v>0</v>
      </c>
      <c r="W559">
        <v>0</v>
      </c>
      <c r="X559">
        <v>76.569928293327607</v>
      </c>
      <c r="Y559">
        <v>0</v>
      </c>
      <c r="Z559">
        <v>0</v>
      </c>
      <c r="AA559">
        <v>0</v>
      </c>
      <c r="AB559">
        <v>5.023126336970078</v>
      </c>
      <c r="AC559">
        <v>0</v>
      </c>
      <c r="AD559">
        <v>0</v>
      </c>
      <c r="AE559">
        <v>81.593054630297686</v>
      </c>
    </row>
    <row r="560" spans="1:31" x14ac:dyDescent="0.3">
      <c r="A560">
        <v>2490582</v>
      </c>
      <c r="B560">
        <v>1</v>
      </c>
      <c r="C560" t="s">
        <v>80</v>
      </c>
      <c r="D560" t="s">
        <v>97</v>
      </c>
      <c r="E560" t="s">
        <v>153</v>
      </c>
      <c r="F560" t="s">
        <v>1816</v>
      </c>
      <c r="G560" t="s">
        <v>155</v>
      </c>
      <c r="H560" t="s">
        <v>135</v>
      </c>
      <c r="I560" t="s">
        <v>136</v>
      </c>
      <c r="J560" t="s">
        <v>137</v>
      </c>
      <c r="K560" t="s">
        <v>144</v>
      </c>
      <c r="L560" t="s">
        <v>1817</v>
      </c>
      <c r="M560" t="s">
        <v>1818</v>
      </c>
      <c r="N560">
        <v>7.2586111109999996</v>
      </c>
      <c r="O560">
        <v>0</v>
      </c>
      <c r="P560">
        <v>1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0.20850260515992569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0.20850260515992569</v>
      </c>
    </row>
    <row r="561" spans="1:31" x14ac:dyDescent="0.3">
      <c r="A561">
        <v>2490290</v>
      </c>
      <c r="B561">
        <v>1</v>
      </c>
      <c r="C561" t="s">
        <v>80</v>
      </c>
      <c r="D561" t="s">
        <v>111</v>
      </c>
      <c r="E561" t="s">
        <v>153</v>
      </c>
      <c r="F561" t="s">
        <v>1819</v>
      </c>
      <c r="G561" t="s">
        <v>244</v>
      </c>
      <c r="H561" t="s">
        <v>135</v>
      </c>
      <c r="I561" t="s">
        <v>136</v>
      </c>
      <c r="J561" t="s">
        <v>137</v>
      </c>
      <c r="K561" t="s">
        <v>144</v>
      </c>
      <c r="L561" t="s">
        <v>1820</v>
      </c>
      <c r="M561" t="s">
        <v>1821</v>
      </c>
      <c r="N561">
        <v>1.7427777769999999</v>
      </c>
      <c r="O561">
        <v>0</v>
      </c>
      <c r="P561">
        <v>7</v>
      </c>
      <c r="Q561">
        <v>0</v>
      </c>
      <c r="R561">
        <v>0</v>
      </c>
      <c r="S561">
        <v>0</v>
      </c>
      <c r="T561">
        <v>3</v>
      </c>
      <c r="U561">
        <v>0</v>
      </c>
      <c r="V561">
        <v>0</v>
      </c>
      <c r="W561">
        <v>0</v>
      </c>
      <c r="X561">
        <v>4.225940689843326</v>
      </c>
      <c r="Y561">
        <v>0</v>
      </c>
      <c r="Z561">
        <v>0</v>
      </c>
      <c r="AA561">
        <v>0</v>
      </c>
      <c r="AB561">
        <v>0.3047176025167867</v>
      </c>
      <c r="AC561">
        <v>0</v>
      </c>
      <c r="AD561">
        <v>0</v>
      </c>
      <c r="AE561">
        <v>4.5306582923601129</v>
      </c>
    </row>
    <row r="562" spans="1:31" x14ac:dyDescent="0.3">
      <c r="A562">
        <v>2490141</v>
      </c>
      <c r="B562">
        <v>1</v>
      </c>
      <c r="C562" t="s">
        <v>81</v>
      </c>
      <c r="D562" t="s">
        <v>120</v>
      </c>
      <c r="E562" t="s">
        <v>147</v>
      </c>
      <c r="F562" t="s">
        <v>1822</v>
      </c>
      <c r="G562" t="s">
        <v>149</v>
      </c>
      <c r="H562" t="s">
        <v>150</v>
      </c>
      <c r="I562" t="s">
        <v>136</v>
      </c>
      <c r="J562" t="s">
        <v>137</v>
      </c>
      <c r="K562" t="s">
        <v>144</v>
      </c>
      <c r="L562" t="s">
        <v>1823</v>
      </c>
      <c r="M562" t="s">
        <v>1824</v>
      </c>
      <c r="N562">
        <v>0.56388888800000003</v>
      </c>
      <c r="O562">
        <v>0</v>
      </c>
      <c r="P562">
        <v>0</v>
      </c>
      <c r="Q562">
        <v>22</v>
      </c>
      <c r="R562">
        <v>13</v>
      </c>
      <c r="S562">
        <v>10</v>
      </c>
      <c r="T562">
        <v>0</v>
      </c>
      <c r="U562">
        <v>3</v>
      </c>
      <c r="V562">
        <v>0</v>
      </c>
      <c r="W562">
        <v>0</v>
      </c>
      <c r="X562">
        <v>0</v>
      </c>
      <c r="Y562">
        <v>6.0055935080448837</v>
      </c>
      <c r="Z562">
        <v>4.8961415623755453</v>
      </c>
      <c r="AA562">
        <v>13.091710557227362</v>
      </c>
      <c r="AB562">
        <v>0</v>
      </c>
      <c r="AC562">
        <v>52.89845112925218</v>
      </c>
      <c r="AD562">
        <v>0</v>
      </c>
      <c r="AE562">
        <v>76.891896756899968</v>
      </c>
    </row>
    <row r="563" spans="1:31" x14ac:dyDescent="0.3">
      <c r="A563">
        <v>2490436</v>
      </c>
      <c r="B563">
        <v>1</v>
      </c>
      <c r="C563" t="s">
        <v>80</v>
      </c>
      <c r="D563" t="s">
        <v>95</v>
      </c>
      <c r="E563" t="s">
        <v>147</v>
      </c>
      <c r="F563" t="s">
        <v>1825</v>
      </c>
      <c r="G563" t="s">
        <v>193</v>
      </c>
      <c r="H563" t="s">
        <v>150</v>
      </c>
      <c r="I563" t="s">
        <v>136</v>
      </c>
      <c r="J563" t="s">
        <v>137</v>
      </c>
      <c r="K563" t="s">
        <v>144</v>
      </c>
      <c r="L563" t="s">
        <v>1826</v>
      </c>
      <c r="M563" t="s">
        <v>1827</v>
      </c>
      <c r="N563">
        <v>2.5274999999999999</v>
      </c>
      <c r="O563">
        <v>0</v>
      </c>
      <c r="P563">
        <v>343</v>
      </c>
      <c r="Q563">
        <v>0</v>
      </c>
      <c r="R563">
        <v>0</v>
      </c>
      <c r="S563">
        <v>0</v>
      </c>
      <c r="T563">
        <v>10</v>
      </c>
      <c r="U563">
        <v>0</v>
      </c>
      <c r="V563">
        <v>0</v>
      </c>
      <c r="W563">
        <v>0</v>
      </c>
      <c r="X563">
        <v>303.93699037750326</v>
      </c>
      <c r="Y563">
        <v>0</v>
      </c>
      <c r="Z563">
        <v>0</v>
      </c>
      <c r="AA563">
        <v>0</v>
      </c>
      <c r="AB563">
        <v>27.489218716049649</v>
      </c>
      <c r="AC563">
        <v>0</v>
      </c>
      <c r="AD563">
        <v>0</v>
      </c>
      <c r="AE563">
        <v>331.42620909355293</v>
      </c>
    </row>
    <row r="564" spans="1:31" x14ac:dyDescent="0.3">
      <c r="A564">
        <v>2490101</v>
      </c>
      <c r="B564">
        <v>1</v>
      </c>
      <c r="C564" t="s">
        <v>81</v>
      </c>
      <c r="D564" t="s">
        <v>128</v>
      </c>
      <c r="E564" t="s">
        <v>153</v>
      </c>
      <c r="F564" t="s">
        <v>1828</v>
      </c>
      <c r="G564" t="s">
        <v>155</v>
      </c>
      <c r="H564" t="s">
        <v>135</v>
      </c>
      <c r="I564" t="s">
        <v>136</v>
      </c>
      <c r="J564" t="s">
        <v>137</v>
      </c>
      <c r="K564" t="s">
        <v>144</v>
      </c>
      <c r="L564" t="s">
        <v>1829</v>
      </c>
      <c r="M564" t="s">
        <v>1830</v>
      </c>
      <c r="N564">
        <v>2.9272222220000002</v>
      </c>
      <c r="O564">
        <v>0</v>
      </c>
      <c r="P564">
        <v>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0.2461756084837598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0.2461756084837598</v>
      </c>
    </row>
    <row r="565" spans="1:31" x14ac:dyDescent="0.3">
      <c r="A565">
        <v>2490413</v>
      </c>
      <c r="B565">
        <v>1</v>
      </c>
      <c r="C565" t="s">
        <v>81</v>
      </c>
      <c r="D565" t="s">
        <v>118</v>
      </c>
      <c r="E565" t="s">
        <v>153</v>
      </c>
      <c r="F565" t="s">
        <v>1831</v>
      </c>
      <c r="G565" t="s">
        <v>244</v>
      </c>
      <c r="H565" t="s">
        <v>135</v>
      </c>
      <c r="I565" t="s">
        <v>136</v>
      </c>
      <c r="J565" t="s">
        <v>137</v>
      </c>
      <c r="K565" t="s">
        <v>144</v>
      </c>
      <c r="L565" t="s">
        <v>1832</v>
      </c>
      <c r="M565" t="s">
        <v>1833</v>
      </c>
      <c r="N565">
        <v>0.69527777700000004</v>
      </c>
      <c r="O565">
        <v>0</v>
      </c>
      <c r="P565">
        <v>5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0.7988264545112338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0.7988264545112338</v>
      </c>
    </row>
    <row r="566" spans="1:31" x14ac:dyDescent="0.3">
      <c r="A566">
        <v>2492138</v>
      </c>
      <c r="B566">
        <v>1</v>
      </c>
      <c r="C566" t="s">
        <v>80</v>
      </c>
      <c r="D566" t="s">
        <v>107</v>
      </c>
      <c r="E566" t="s">
        <v>153</v>
      </c>
      <c r="F566" t="s">
        <v>1834</v>
      </c>
      <c r="G566" t="s">
        <v>244</v>
      </c>
      <c r="H566" t="s">
        <v>135</v>
      </c>
      <c r="I566" t="s">
        <v>136</v>
      </c>
      <c r="J566" t="s">
        <v>137</v>
      </c>
      <c r="K566" t="s">
        <v>144</v>
      </c>
      <c r="L566" t="s">
        <v>1835</v>
      </c>
      <c r="M566" t="s">
        <v>1836</v>
      </c>
      <c r="N566">
        <v>2.3958333330000001</v>
      </c>
      <c r="O566">
        <v>0</v>
      </c>
      <c r="P566">
        <v>12</v>
      </c>
      <c r="Q566">
        <v>0</v>
      </c>
      <c r="R566">
        <v>0</v>
      </c>
      <c r="S566">
        <v>0</v>
      </c>
      <c r="T566">
        <v>1</v>
      </c>
      <c r="U566">
        <v>0</v>
      </c>
      <c r="V566">
        <v>0</v>
      </c>
      <c r="W566">
        <v>0</v>
      </c>
      <c r="X566">
        <v>2.5371949475061091</v>
      </c>
      <c r="Y566">
        <v>0</v>
      </c>
      <c r="Z566">
        <v>0</v>
      </c>
      <c r="AA566">
        <v>0</v>
      </c>
      <c r="AB566">
        <v>2.5069678753007336</v>
      </c>
      <c r="AC566">
        <v>0</v>
      </c>
      <c r="AD566">
        <v>0</v>
      </c>
      <c r="AE566">
        <v>5.0441628228068431</v>
      </c>
    </row>
    <row r="567" spans="1:31" x14ac:dyDescent="0.3">
      <c r="A567">
        <v>2492616</v>
      </c>
      <c r="B567">
        <v>1</v>
      </c>
      <c r="C567" t="s">
        <v>80</v>
      </c>
      <c r="D567" t="s">
        <v>103</v>
      </c>
      <c r="E567" t="s">
        <v>166</v>
      </c>
      <c r="F567" t="s">
        <v>1837</v>
      </c>
      <c r="G567" t="s">
        <v>149</v>
      </c>
      <c r="H567" t="s">
        <v>150</v>
      </c>
      <c r="I567" t="s">
        <v>136</v>
      </c>
      <c r="J567" t="s">
        <v>137</v>
      </c>
      <c r="K567" t="s">
        <v>144</v>
      </c>
      <c r="L567" t="s">
        <v>1838</v>
      </c>
      <c r="M567" t="s">
        <v>1839</v>
      </c>
      <c r="N567">
        <v>2.9741666659999999</v>
      </c>
      <c r="O567">
        <v>0</v>
      </c>
      <c r="P567">
        <v>3618</v>
      </c>
      <c r="Q567">
        <v>0</v>
      </c>
      <c r="R567">
        <v>29</v>
      </c>
      <c r="S567">
        <v>0</v>
      </c>
      <c r="T567">
        <v>319</v>
      </c>
      <c r="U567">
        <v>0</v>
      </c>
      <c r="V567">
        <v>0</v>
      </c>
      <c r="W567">
        <v>0</v>
      </c>
      <c r="X567">
        <v>2499.9575791318716</v>
      </c>
      <c r="Y567">
        <v>0</v>
      </c>
      <c r="Z567">
        <v>19.014188520149087</v>
      </c>
      <c r="AA567">
        <v>0</v>
      </c>
      <c r="AB567">
        <v>363.1531407405937</v>
      </c>
      <c r="AC567">
        <v>0</v>
      </c>
      <c r="AD567">
        <v>0</v>
      </c>
      <c r="AE567">
        <v>2882.1249083926145</v>
      </c>
    </row>
    <row r="568" spans="1:31" x14ac:dyDescent="0.3">
      <c r="A568">
        <v>2492516</v>
      </c>
      <c r="B568">
        <v>1</v>
      </c>
      <c r="C568" t="s">
        <v>80</v>
      </c>
      <c r="D568" t="s">
        <v>103</v>
      </c>
      <c r="E568" t="s">
        <v>166</v>
      </c>
      <c r="F568" t="s">
        <v>1840</v>
      </c>
      <c r="G568" t="s">
        <v>149</v>
      </c>
      <c r="H568" t="s">
        <v>150</v>
      </c>
      <c r="I568" t="s">
        <v>136</v>
      </c>
      <c r="J568" t="s">
        <v>137</v>
      </c>
      <c r="K568" t="s">
        <v>144</v>
      </c>
      <c r="L568" t="s">
        <v>1841</v>
      </c>
      <c r="M568" t="s">
        <v>1842</v>
      </c>
      <c r="N568">
        <v>1.119722222</v>
      </c>
      <c r="O568">
        <v>1</v>
      </c>
      <c r="P568">
        <v>666</v>
      </c>
      <c r="Q568">
        <v>1</v>
      </c>
      <c r="R568">
        <v>0</v>
      </c>
      <c r="S568">
        <v>1</v>
      </c>
      <c r="T568">
        <v>34</v>
      </c>
      <c r="U568">
        <v>0</v>
      </c>
      <c r="V568">
        <v>0</v>
      </c>
      <c r="W568">
        <v>0.13971402991958776</v>
      </c>
      <c r="X568">
        <v>221.88412062447534</v>
      </c>
      <c r="Y568">
        <v>0</v>
      </c>
      <c r="Z568">
        <v>0</v>
      </c>
      <c r="AA568">
        <v>1.6790632201117441</v>
      </c>
      <c r="AB568">
        <v>47.865449970599244</v>
      </c>
      <c r="AC568">
        <v>0</v>
      </c>
      <c r="AD568">
        <v>0</v>
      </c>
      <c r="AE568">
        <v>271.5683478451059</v>
      </c>
    </row>
    <row r="569" spans="1:31" x14ac:dyDescent="0.3">
      <c r="A569">
        <v>2492095</v>
      </c>
      <c r="B569">
        <v>1</v>
      </c>
      <c r="C569" t="s">
        <v>81</v>
      </c>
      <c r="D569" t="s">
        <v>113</v>
      </c>
      <c r="E569" t="s">
        <v>184</v>
      </c>
      <c r="F569" t="s">
        <v>1843</v>
      </c>
      <c r="G569" t="s">
        <v>149</v>
      </c>
      <c r="H569" t="s">
        <v>150</v>
      </c>
      <c r="I569" t="s">
        <v>506</v>
      </c>
      <c r="J569" t="s">
        <v>137</v>
      </c>
      <c r="K569" t="s">
        <v>144</v>
      </c>
      <c r="L569" t="s">
        <v>1844</v>
      </c>
      <c r="M569" t="s">
        <v>1845</v>
      </c>
      <c r="N569">
        <v>8.0555550000000007E-3</v>
      </c>
      <c r="O569">
        <v>0</v>
      </c>
      <c r="P569">
        <v>597</v>
      </c>
      <c r="Q569">
        <v>16</v>
      </c>
      <c r="R569">
        <v>73</v>
      </c>
      <c r="S569">
        <v>1</v>
      </c>
      <c r="T569">
        <v>37</v>
      </c>
      <c r="U569">
        <v>0</v>
      </c>
      <c r="V569">
        <v>0</v>
      </c>
      <c r="W569">
        <v>0</v>
      </c>
      <c r="X569">
        <v>0.66233130501276305</v>
      </c>
      <c r="Y569">
        <v>5.9470474471473959E-2</v>
      </c>
      <c r="Z569">
        <v>0.16256551457228807</v>
      </c>
      <c r="AA569">
        <v>0</v>
      </c>
      <c r="AB569">
        <v>0.19632535986077093</v>
      </c>
      <c r="AC569">
        <v>0</v>
      </c>
      <c r="AD569">
        <v>0</v>
      </c>
      <c r="AE569">
        <v>1.0806926539172959</v>
      </c>
    </row>
    <row r="570" spans="1:31" x14ac:dyDescent="0.3">
      <c r="A570">
        <v>2492462</v>
      </c>
      <c r="B570">
        <v>1</v>
      </c>
      <c r="C570" t="s">
        <v>80</v>
      </c>
      <c r="D570" t="s">
        <v>95</v>
      </c>
      <c r="E570" t="s">
        <v>147</v>
      </c>
      <c r="F570" t="s">
        <v>1846</v>
      </c>
      <c r="G570" t="s">
        <v>149</v>
      </c>
      <c r="H570" t="s">
        <v>150</v>
      </c>
      <c r="I570" t="s">
        <v>136</v>
      </c>
      <c r="J570" t="s">
        <v>137</v>
      </c>
      <c r="K570" t="s">
        <v>144</v>
      </c>
      <c r="L570" t="s">
        <v>1847</v>
      </c>
      <c r="M570" t="s">
        <v>1848</v>
      </c>
      <c r="N570">
        <v>7.0186111110000002</v>
      </c>
      <c r="O570">
        <v>0</v>
      </c>
      <c r="P570">
        <v>483</v>
      </c>
      <c r="Q570">
        <v>0</v>
      </c>
      <c r="R570">
        <v>0</v>
      </c>
      <c r="S570">
        <v>0</v>
      </c>
      <c r="T570">
        <v>39</v>
      </c>
      <c r="U570">
        <v>0</v>
      </c>
      <c r="V570">
        <v>0</v>
      </c>
      <c r="W570">
        <v>0</v>
      </c>
      <c r="X570">
        <v>797.15070032967549</v>
      </c>
      <c r="Y570">
        <v>0</v>
      </c>
      <c r="Z570">
        <v>0</v>
      </c>
      <c r="AA570">
        <v>0</v>
      </c>
      <c r="AB570">
        <v>180.58975164968146</v>
      </c>
      <c r="AC570">
        <v>0</v>
      </c>
      <c r="AD570">
        <v>0</v>
      </c>
      <c r="AE570">
        <v>977.74045197935698</v>
      </c>
    </row>
    <row r="571" spans="1:31" x14ac:dyDescent="0.3">
      <c r="A571">
        <v>2492416</v>
      </c>
      <c r="B571">
        <v>1</v>
      </c>
      <c r="C571" t="s">
        <v>80</v>
      </c>
      <c r="D571" t="s">
        <v>95</v>
      </c>
      <c r="E571" t="s">
        <v>213</v>
      </c>
      <c r="F571" t="s">
        <v>1849</v>
      </c>
      <c r="G571" t="s">
        <v>149</v>
      </c>
      <c r="H571" t="s">
        <v>1850</v>
      </c>
      <c r="I571" t="s">
        <v>136</v>
      </c>
      <c r="J571" t="s">
        <v>137</v>
      </c>
      <c r="K571" t="s">
        <v>144</v>
      </c>
      <c r="L571" t="s">
        <v>1851</v>
      </c>
      <c r="M571" t="s">
        <v>1852</v>
      </c>
      <c r="N571">
        <v>1.0686111110000001</v>
      </c>
      <c r="O571">
        <v>7</v>
      </c>
      <c r="P571">
        <v>1466</v>
      </c>
      <c r="Q571">
        <v>26</v>
      </c>
      <c r="R571">
        <v>16</v>
      </c>
      <c r="S571">
        <v>54</v>
      </c>
      <c r="T571">
        <v>125</v>
      </c>
      <c r="U571">
        <v>7</v>
      </c>
      <c r="V571">
        <v>0</v>
      </c>
      <c r="W571">
        <v>7.0109356867164232</v>
      </c>
      <c r="X571">
        <v>398.11741780059111</v>
      </c>
      <c r="Y571">
        <v>105.01882308426487</v>
      </c>
      <c r="Z571">
        <v>5.0078083885606519</v>
      </c>
      <c r="AA571">
        <v>1212.378084353044</v>
      </c>
      <c r="AB571">
        <v>193.83002682216107</v>
      </c>
      <c r="AC571">
        <v>936.90471177949109</v>
      </c>
      <c r="AD571">
        <v>0</v>
      </c>
      <c r="AE571">
        <v>2858.2678079148291</v>
      </c>
    </row>
    <row r="572" spans="1:31" x14ac:dyDescent="0.3">
      <c r="A572">
        <v>2492170</v>
      </c>
      <c r="B572">
        <v>1</v>
      </c>
      <c r="C572" t="s">
        <v>80</v>
      </c>
      <c r="D572" t="s">
        <v>103</v>
      </c>
      <c r="E572" t="s">
        <v>153</v>
      </c>
      <c r="F572" t="s">
        <v>1853</v>
      </c>
      <c r="G572" t="s">
        <v>159</v>
      </c>
      <c r="H572" t="s">
        <v>135</v>
      </c>
      <c r="I572" t="s">
        <v>136</v>
      </c>
      <c r="J572" t="s">
        <v>3</v>
      </c>
      <c r="K572" t="s">
        <v>144</v>
      </c>
      <c r="L572" t="s">
        <v>1854</v>
      </c>
      <c r="M572" t="s">
        <v>1855</v>
      </c>
      <c r="N572">
        <v>1.775555555</v>
      </c>
      <c r="O572">
        <v>0</v>
      </c>
      <c r="P572">
        <v>11</v>
      </c>
      <c r="Q572">
        <v>0</v>
      </c>
      <c r="R572">
        <v>0</v>
      </c>
      <c r="S572">
        <v>0</v>
      </c>
      <c r="T572">
        <v>1</v>
      </c>
      <c r="U572">
        <v>0</v>
      </c>
      <c r="V572">
        <v>0</v>
      </c>
      <c r="W572">
        <v>0</v>
      </c>
      <c r="X572">
        <v>4.2264886992662509</v>
      </c>
      <c r="Y572">
        <v>0</v>
      </c>
      <c r="Z572">
        <v>0</v>
      </c>
      <c r="AA572">
        <v>0</v>
      </c>
      <c r="AB572">
        <v>3.5968883167800003</v>
      </c>
      <c r="AC572">
        <v>0</v>
      </c>
      <c r="AD572">
        <v>0</v>
      </c>
      <c r="AE572">
        <v>7.8233770160462512</v>
      </c>
    </row>
    <row r="573" spans="1:31" x14ac:dyDescent="0.3">
      <c r="A573">
        <v>2492107</v>
      </c>
      <c r="B573">
        <v>1</v>
      </c>
      <c r="C573" t="s">
        <v>81</v>
      </c>
      <c r="D573" t="s">
        <v>120</v>
      </c>
      <c r="E573" t="s">
        <v>184</v>
      </c>
      <c r="F573" t="s">
        <v>1856</v>
      </c>
      <c r="G573" t="s">
        <v>168</v>
      </c>
      <c r="H573" t="s">
        <v>150</v>
      </c>
      <c r="I573" t="s">
        <v>136</v>
      </c>
      <c r="J573" t="s">
        <v>137</v>
      </c>
      <c r="K573" t="s">
        <v>138</v>
      </c>
      <c r="L573" t="s">
        <v>1857</v>
      </c>
      <c r="M573" t="s">
        <v>1858</v>
      </c>
      <c r="N573">
        <v>6.6330555550000003</v>
      </c>
      <c r="O573">
        <v>0</v>
      </c>
      <c r="P573">
        <v>855</v>
      </c>
      <c r="Q573">
        <v>1</v>
      </c>
      <c r="R573">
        <v>10</v>
      </c>
      <c r="S573">
        <v>0</v>
      </c>
      <c r="T573">
        <v>102</v>
      </c>
      <c r="U573">
        <v>0</v>
      </c>
      <c r="V573">
        <v>0</v>
      </c>
      <c r="W573">
        <v>0</v>
      </c>
      <c r="X573">
        <v>1202.4665100057518</v>
      </c>
      <c r="Y573">
        <v>0</v>
      </c>
      <c r="Z573">
        <v>12.485626735806928</v>
      </c>
      <c r="AA573">
        <v>0</v>
      </c>
      <c r="AB573">
        <v>472.18566023453957</v>
      </c>
      <c r="AC573">
        <v>0</v>
      </c>
      <c r="AD573">
        <v>0</v>
      </c>
      <c r="AE573">
        <v>1687.1377969760983</v>
      </c>
    </row>
    <row r="574" spans="1:31" x14ac:dyDescent="0.3">
      <c r="A574">
        <v>2492502</v>
      </c>
      <c r="B574">
        <v>1</v>
      </c>
      <c r="C574" t="s">
        <v>80</v>
      </c>
      <c r="D574" t="s">
        <v>84</v>
      </c>
      <c r="E574" t="s">
        <v>162</v>
      </c>
      <c r="F574" t="s">
        <v>1859</v>
      </c>
      <c r="G574" t="s">
        <v>652</v>
      </c>
      <c r="H574" t="s">
        <v>135</v>
      </c>
      <c r="I574" t="s">
        <v>136</v>
      </c>
      <c r="J574" t="s">
        <v>137</v>
      </c>
      <c r="K574" t="s">
        <v>144</v>
      </c>
      <c r="L574" t="s">
        <v>1860</v>
      </c>
      <c r="M574" t="s">
        <v>1861</v>
      </c>
      <c r="N574">
        <v>2.6425000000000001</v>
      </c>
      <c r="O574">
        <v>0</v>
      </c>
      <c r="P574">
        <v>134</v>
      </c>
      <c r="Q574">
        <v>0</v>
      </c>
      <c r="R574">
        <v>0</v>
      </c>
      <c r="S574">
        <v>0</v>
      </c>
      <c r="T574">
        <v>18</v>
      </c>
      <c r="U574">
        <v>0</v>
      </c>
      <c r="V574">
        <v>0</v>
      </c>
      <c r="W574">
        <v>0</v>
      </c>
      <c r="X574">
        <v>95.746198456769449</v>
      </c>
      <c r="Y574">
        <v>0</v>
      </c>
      <c r="Z574">
        <v>0</v>
      </c>
      <c r="AA574">
        <v>0</v>
      </c>
      <c r="AB574">
        <v>22.732905118756541</v>
      </c>
      <c r="AC574">
        <v>0</v>
      </c>
      <c r="AD574">
        <v>0</v>
      </c>
      <c r="AE574">
        <v>118.47910357552598</v>
      </c>
    </row>
    <row r="575" spans="1:31" x14ac:dyDescent="0.3">
      <c r="A575">
        <v>2492207</v>
      </c>
      <c r="B575">
        <v>1</v>
      </c>
      <c r="C575" t="s">
        <v>81</v>
      </c>
      <c r="D575" t="s">
        <v>112</v>
      </c>
      <c r="E575" t="s">
        <v>153</v>
      </c>
      <c r="F575" t="s">
        <v>1862</v>
      </c>
      <c r="G575" t="s">
        <v>155</v>
      </c>
      <c r="H575" t="s">
        <v>135</v>
      </c>
      <c r="I575" t="s">
        <v>136</v>
      </c>
      <c r="J575" t="s">
        <v>137</v>
      </c>
      <c r="K575" t="s">
        <v>144</v>
      </c>
      <c r="L575" t="s">
        <v>1863</v>
      </c>
      <c r="M575" t="s">
        <v>1864</v>
      </c>
      <c r="N575">
        <v>1.933888888</v>
      </c>
      <c r="O575">
        <v>0</v>
      </c>
      <c r="P575">
        <v>1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3.9451454705849778E-2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3.9451454705849778E-2</v>
      </c>
    </row>
    <row r="576" spans="1:31" x14ac:dyDescent="0.3">
      <c r="A576">
        <v>2492519</v>
      </c>
      <c r="B576">
        <v>1</v>
      </c>
      <c r="C576" t="s">
        <v>80</v>
      </c>
      <c r="D576" t="s">
        <v>94</v>
      </c>
      <c r="E576" t="s">
        <v>162</v>
      </c>
      <c r="F576" t="s">
        <v>1865</v>
      </c>
      <c r="G576" t="s">
        <v>181</v>
      </c>
      <c r="H576" t="s">
        <v>135</v>
      </c>
      <c r="I576" t="s">
        <v>136</v>
      </c>
      <c r="J576" t="s">
        <v>137</v>
      </c>
      <c r="K576" t="s">
        <v>144</v>
      </c>
      <c r="L576" t="s">
        <v>1866</v>
      </c>
      <c r="M576" t="s">
        <v>1867</v>
      </c>
      <c r="N576">
        <v>0.512222222</v>
      </c>
      <c r="O576">
        <v>0</v>
      </c>
      <c r="P576">
        <v>13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1.2692443700206479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1.2692443700206479</v>
      </c>
    </row>
    <row r="577" spans="1:31" x14ac:dyDescent="0.3">
      <c r="A577">
        <v>2492396</v>
      </c>
      <c r="B577">
        <v>1</v>
      </c>
      <c r="C577" t="s">
        <v>80</v>
      </c>
      <c r="D577" t="s">
        <v>96</v>
      </c>
      <c r="E577" t="s">
        <v>153</v>
      </c>
      <c r="F577" t="s">
        <v>1868</v>
      </c>
      <c r="G577" t="s">
        <v>159</v>
      </c>
      <c r="H577" t="s">
        <v>135</v>
      </c>
      <c r="I577" t="s">
        <v>136</v>
      </c>
      <c r="J577" t="s">
        <v>3</v>
      </c>
      <c r="K577" t="s">
        <v>144</v>
      </c>
      <c r="L577" t="s">
        <v>1869</v>
      </c>
      <c r="M577" t="s">
        <v>1870</v>
      </c>
      <c r="N577">
        <v>2.3163888880000001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2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21.19376742099724</v>
      </c>
      <c r="AC577">
        <v>0</v>
      </c>
      <c r="AD577">
        <v>0</v>
      </c>
      <c r="AE577">
        <v>21.19376742099724</v>
      </c>
    </row>
    <row r="578" spans="1:31" x14ac:dyDescent="0.3">
      <c r="A578">
        <v>2492562</v>
      </c>
      <c r="B578">
        <v>1</v>
      </c>
      <c r="C578" t="s">
        <v>81</v>
      </c>
      <c r="D578" t="s">
        <v>112</v>
      </c>
      <c r="E578" t="s">
        <v>162</v>
      </c>
      <c r="F578" t="s">
        <v>1871</v>
      </c>
      <c r="G578" t="s">
        <v>530</v>
      </c>
      <c r="H578" t="s">
        <v>135</v>
      </c>
      <c r="I578" t="s">
        <v>136</v>
      </c>
      <c r="J578" t="s">
        <v>137</v>
      </c>
      <c r="K578" t="s">
        <v>144</v>
      </c>
      <c r="L578" t="s">
        <v>1872</v>
      </c>
      <c r="M578" t="s">
        <v>1873</v>
      </c>
      <c r="N578">
        <v>1.0933333329999999</v>
      </c>
      <c r="O578">
        <v>0</v>
      </c>
      <c r="P578">
        <v>130</v>
      </c>
      <c r="Q578">
        <v>0</v>
      </c>
      <c r="R578">
        <v>5</v>
      </c>
      <c r="S578">
        <v>0</v>
      </c>
      <c r="T578">
        <v>8</v>
      </c>
      <c r="U578">
        <v>0</v>
      </c>
      <c r="V578">
        <v>0</v>
      </c>
      <c r="W578">
        <v>0</v>
      </c>
      <c r="X578">
        <v>29.518790013642803</v>
      </c>
      <c r="Y578">
        <v>0</v>
      </c>
      <c r="Z578">
        <v>1.3092384693596777</v>
      </c>
      <c r="AA578">
        <v>0</v>
      </c>
      <c r="AB578">
        <v>2.537484484915844</v>
      </c>
      <c r="AC578">
        <v>0</v>
      </c>
      <c r="AD578">
        <v>0</v>
      </c>
      <c r="AE578">
        <v>33.365512967918328</v>
      </c>
    </row>
    <row r="579" spans="1:31" x14ac:dyDescent="0.3">
      <c r="A579">
        <v>2492588</v>
      </c>
      <c r="B579">
        <v>1</v>
      </c>
      <c r="C579" t="s">
        <v>81</v>
      </c>
      <c r="D579" t="s">
        <v>122</v>
      </c>
      <c r="E579" t="s">
        <v>166</v>
      </c>
      <c r="F579" t="s">
        <v>1874</v>
      </c>
      <c r="G579" t="s">
        <v>149</v>
      </c>
      <c r="H579" t="s">
        <v>150</v>
      </c>
      <c r="I579" t="s">
        <v>136</v>
      </c>
      <c r="J579" t="s">
        <v>137</v>
      </c>
      <c r="K579" t="s">
        <v>144</v>
      </c>
      <c r="L579" t="s">
        <v>1875</v>
      </c>
      <c r="M579" t="s">
        <v>1876</v>
      </c>
      <c r="N579">
        <v>0.97555555500000002</v>
      </c>
      <c r="O579">
        <v>10</v>
      </c>
      <c r="P579">
        <v>868</v>
      </c>
      <c r="Q579">
        <v>70</v>
      </c>
      <c r="R579">
        <v>41</v>
      </c>
      <c r="S579">
        <v>22</v>
      </c>
      <c r="T579">
        <v>56</v>
      </c>
      <c r="U579">
        <v>0</v>
      </c>
      <c r="V579">
        <v>1</v>
      </c>
      <c r="W579">
        <v>1.2563362272332659</v>
      </c>
      <c r="X579">
        <v>100.18040339683981</v>
      </c>
      <c r="Y579">
        <v>51.303861330220251</v>
      </c>
      <c r="Z579">
        <v>6.2016631336909391</v>
      </c>
      <c r="AA579">
        <v>54.338066376462145</v>
      </c>
      <c r="AB579">
        <v>18.730744273530025</v>
      </c>
      <c r="AC579">
        <v>0</v>
      </c>
      <c r="AD579">
        <v>9.8137259855866674E-2</v>
      </c>
      <c r="AE579">
        <v>232.10921199783229</v>
      </c>
    </row>
    <row r="580" spans="1:31" x14ac:dyDescent="0.3">
      <c r="A580">
        <v>2492190</v>
      </c>
      <c r="B580">
        <v>1</v>
      </c>
      <c r="C580" t="s">
        <v>81</v>
      </c>
      <c r="D580" t="s">
        <v>123</v>
      </c>
      <c r="E580" t="s">
        <v>162</v>
      </c>
      <c r="F580" t="s">
        <v>1877</v>
      </c>
      <c r="G580" t="s">
        <v>210</v>
      </c>
      <c r="H580" t="s">
        <v>135</v>
      </c>
      <c r="I580" t="s">
        <v>136</v>
      </c>
      <c r="J580" t="s">
        <v>137</v>
      </c>
      <c r="K580" t="s">
        <v>144</v>
      </c>
      <c r="L580" t="s">
        <v>1878</v>
      </c>
      <c r="M580" t="s">
        <v>1879</v>
      </c>
      <c r="N580">
        <v>0.86833333300000004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3</v>
      </c>
      <c r="U580">
        <v>0</v>
      </c>
      <c r="V580">
        <v>1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8.6904427681913177</v>
      </c>
      <c r="AC580">
        <v>0</v>
      </c>
      <c r="AD580">
        <v>1.8249755648221524</v>
      </c>
      <c r="AE580">
        <v>10.51541833301347</v>
      </c>
    </row>
    <row r="581" spans="1:31" x14ac:dyDescent="0.3">
      <c r="A581">
        <v>2492379</v>
      </c>
      <c r="B581">
        <v>2</v>
      </c>
      <c r="C581" t="s">
        <v>81</v>
      </c>
      <c r="D581" t="s">
        <v>115</v>
      </c>
      <c r="E581" t="s">
        <v>184</v>
      </c>
      <c r="F581" t="s">
        <v>1880</v>
      </c>
      <c r="G581" t="s">
        <v>649</v>
      </c>
      <c r="H581" t="s">
        <v>150</v>
      </c>
      <c r="I581" t="s">
        <v>136</v>
      </c>
      <c r="J581" t="s">
        <v>137</v>
      </c>
      <c r="K581" t="s">
        <v>144</v>
      </c>
      <c r="L581" t="s">
        <v>1881</v>
      </c>
      <c r="M581" t="s">
        <v>1882</v>
      </c>
      <c r="N581">
        <v>0.386944444</v>
      </c>
      <c r="O581">
        <v>0</v>
      </c>
      <c r="P581">
        <v>479</v>
      </c>
      <c r="Q581">
        <v>3</v>
      </c>
      <c r="R581">
        <v>19</v>
      </c>
      <c r="S581">
        <v>4</v>
      </c>
      <c r="T581">
        <v>37</v>
      </c>
      <c r="U581">
        <v>0</v>
      </c>
      <c r="V581">
        <v>0</v>
      </c>
      <c r="W581">
        <v>0</v>
      </c>
      <c r="X581">
        <v>14.456409531830815</v>
      </c>
      <c r="Y581">
        <v>0.25107956598253378</v>
      </c>
      <c r="Z581">
        <v>0.47029090592645789</v>
      </c>
      <c r="AA581">
        <v>2.0267468626533338</v>
      </c>
      <c r="AB581">
        <v>4.5002146876057152</v>
      </c>
      <c r="AC581">
        <v>0</v>
      </c>
      <c r="AD581">
        <v>0</v>
      </c>
      <c r="AE581">
        <v>21.704741553998858</v>
      </c>
    </row>
    <row r="582" spans="1:31" x14ac:dyDescent="0.3">
      <c r="A582">
        <v>2492505</v>
      </c>
      <c r="B582">
        <v>1</v>
      </c>
      <c r="C582" t="s">
        <v>80</v>
      </c>
      <c r="D582" t="s">
        <v>107</v>
      </c>
      <c r="E582" t="s">
        <v>153</v>
      </c>
      <c r="F582" t="s">
        <v>1883</v>
      </c>
      <c r="G582" t="s">
        <v>230</v>
      </c>
      <c r="H582" t="s">
        <v>135</v>
      </c>
      <c r="I582" t="s">
        <v>136</v>
      </c>
      <c r="J582" t="s">
        <v>137</v>
      </c>
      <c r="K582" t="s">
        <v>144</v>
      </c>
      <c r="L582" t="s">
        <v>1884</v>
      </c>
      <c r="M582" t="s">
        <v>1885</v>
      </c>
      <c r="N582">
        <v>3.2583333329999999</v>
      </c>
      <c r="O582">
        <v>0</v>
      </c>
      <c r="P582">
        <v>2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0.25042243499524008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0.25042243499524008</v>
      </c>
    </row>
    <row r="583" spans="1:31" x14ac:dyDescent="0.3">
      <c r="A583">
        <v>2492290</v>
      </c>
      <c r="B583">
        <v>1</v>
      </c>
      <c r="C583" t="s">
        <v>81</v>
      </c>
      <c r="D583" t="s">
        <v>127</v>
      </c>
      <c r="E583" t="s">
        <v>162</v>
      </c>
      <c r="F583" t="s">
        <v>1886</v>
      </c>
      <c r="G583" t="s">
        <v>210</v>
      </c>
      <c r="H583" t="s">
        <v>135</v>
      </c>
      <c r="I583" t="s">
        <v>136</v>
      </c>
      <c r="J583" t="s">
        <v>137</v>
      </c>
      <c r="K583" t="s">
        <v>144</v>
      </c>
      <c r="L583" t="s">
        <v>1887</v>
      </c>
      <c r="M583" t="s">
        <v>1888</v>
      </c>
      <c r="N583">
        <v>8.000555555</v>
      </c>
      <c r="O583">
        <v>0</v>
      </c>
      <c r="P583">
        <v>2</v>
      </c>
      <c r="Q583">
        <v>0</v>
      </c>
      <c r="R583">
        <v>6</v>
      </c>
      <c r="S583">
        <v>0</v>
      </c>
      <c r="T583">
        <v>1</v>
      </c>
      <c r="U583">
        <v>0</v>
      </c>
      <c r="V583">
        <v>0</v>
      </c>
      <c r="W583">
        <v>0</v>
      </c>
      <c r="X583">
        <v>0.69112092911012823</v>
      </c>
      <c r="Y583">
        <v>0</v>
      </c>
      <c r="Z583">
        <v>4.5296977564168817</v>
      </c>
      <c r="AA583">
        <v>0</v>
      </c>
      <c r="AB583">
        <v>0</v>
      </c>
      <c r="AC583">
        <v>0</v>
      </c>
      <c r="AD583">
        <v>0</v>
      </c>
      <c r="AE583">
        <v>5.2208186855270098</v>
      </c>
    </row>
    <row r="584" spans="1:31" x14ac:dyDescent="0.3">
      <c r="A584">
        <v>2492296</v>
      </c>
      <c r="B584">
        <v>1</v>
      </c>
      <c r="C584" t="s">
        <v>80</v>
      </c>
      <c r="D584" t="s">
        <v>84</v>
      </c>
      <c r="E584" t="s">
        <v>141</v>
      </c>
      <c r="F584" t="s">
        <v>1889</v>
      </c>
      <c r="G584" t="s">
        <v>1890</v>
      </c>
      <c r="H584" t="s">
        <v>135</v>
      </c>
      <c r="I584" t="s">
        <v>136</v>
      </c>
      <c r="J584" t="s">
        <v>137</v>
      </c>
      <c r="K584" t="s">
        <v>144</v>
      </c>
      <c r="L584" t="s">
        <v>1891</v>
      </c>
      <c r="M584" t="s">
        <v>1892</v>
      </c>
      <c r="N584">
        <v>1.2313888879999999</v>
      </c>
      <c r="O584">
        <v>0</v>
      </c>
      <c r="P584">
        <v>28</v>
      </c>
      <c r="Q584">
        <v>0</v>
      </c>
      <c r="R584">
        <v>0</v>
      </c>
      <c r="S584">
        <v>0</v>
      </c>
      <c r="T584">
        <v>6</v>
      </c>
      <c r="U584">
        <v>0</v>
      </c>
      <c r="V584">
        <v>0</v>
      </c>
      <c r="W584">
        <v>0</v>
      </c>
      <c r="X584">
        <v>6.5054673450881007</v>
      </c>
      <c r="Y584">
        <v>0</v>
      </c>
      <c r="Z584">
        <v>0</v>
      </c>
      <c r="AA584">
        <v>0</v>
      </c>
      <c r="AB584">
        <v>13.738160144554429</v>
      </c>
      <c r="AC584">
        <v>0</v>
      </c>
      <c r="AD584">
        <v>0</v>
      </c>
      <c r="AE584">
        <v>20.243627489642531</v>
      </c>
    </row>
    <row r="585" spans="1:31" x14ac:dyDescent="0.3">
      <c r="A585">
        <v>2492167</v>
      </c>
      <c r="B585">
        <v>1</v>
      </c>
      <c r="C585" t="s">
        <v>80</v>
      </c>
      <c r="D585" t="s">
        <v>105</v>
      </c>
      <c r="E585" t="s">
        <v>141</v>
      </c>
      <c r="F585" t="s">
        <v>1893</v>
      </c>
      <c r="G585" t="s">
        <v>181</v>
      </c>
      <c r="H585" t="s">
        <v>135</v>
      </c>
      <c r="I585" t="s">
        <v>136</v>
      </c>
      <c r="J585" t="s">
        <v>137</v>
      </c>
      <c r="K585" t="s">
        <v>144</v>
      </c>
      <c r="L585" t="s">
        <v>1894</v>
      </c>
      <c r="M585" t="s">
        <v>1895</v>
      </c>
      <c r="N585">
        <v>0.31666666599999999</v>
      </c>
      <c r="O585">
        <v>0</v>
      </c>
      <c r="P585">
        <v>14</v>
      </c>
      <c r="Q585">
        <v>0</v>
      </c>
      <c r="R585">
        <v>0</v>
      </c>
      <c r="S585">
        <v>0</v>
      </c>
      <c r="T585">
        <v>3</v>
      </c>
      <c r="U585">
        <v>0</v>
      </c>
      <c r="V585">
        <v>0</v>
      </c>
      <c r="W585">
        <v>0</v>
      </c>
      <c r="X585">
        <v>1.5335530753553865</v>
      </c>
      <c r="Y585">
        <v>0</v>
      </c>
      <c r="Z585">
        <v>0</v>
      </c>
      <c r="AA585">
        <v>0</v>
      </c>
      <c r="AB585">
        <v>2.9482672696772396</v>
      </c>
      <c r="AC585">
        <v>0</v>
      </c>
      <c r="AD585">
        <v>0</v>
      </c>
      <c r="AE585">
        <v>4.4818203450326264</v>
      </c>
    </row>
    <row r="586" spans="1:31" x14ac:dyDescent="0.3">
      <c r="A586">
        <v>2492067</v>
      </c>
      <c r="B586">
        <v>1</v>
      </c>
      <c r="C586" t="s">
        <v>81</v>
      </c>
      <c r="D586" t="s">
        <v>127</v>
      </c>
      <c r="E586" t="s">
        <v>162</v>
      </c>
      <c r="F586" t="s">
        <v>1896</v>
      </c>
      <c r="G586" t="s">
        <v>210</v>
      </c>
      <c r="H586" t="s">
        <v>135</v>
      </c>
      <c r="I586" t="s">
        <v>136</v>
      </c>
      <c r="J586" t="s">
        <v>137</v>
      </c>
      <c r="K586" t="s">
        <v>144</v>
      </c>
      <c r="L586" t="s">
        <v>1897</v>
      </c>
      <c r="M586" t="s">
        <v>1898</v>
      </c>
      <c r="N586">
        <v>1.730277777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14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22.516692649997093</v>
      </c>
      <c r="AC586">
        <v>0</v>
      </c>
      <c r="AD586">
        <v>0</v>
      </c>
      <c r="AE586">
        <v>22.516692649997093</v>
      </c>
    </row>
    <row r="587" spans="1:31" x14ac:dyDescent="0.3">
      <c r="A587">
        <v>2492542</v>
      </c>
      <c r="B587">
        <v>1</v>
      </c>
      <c r="C587" t="s">
        <v>80</v>
      </c>
      <c r="D587" t="s">
        <v>93</v>
      </c>
      <c r="E587" t="s">
        <v>153</v>
      </c>
      <c r="F587" t="s">
        <v>1899</v>
      </c>
      <c r="G587" t="s">
        <v>155</v>
      </c>
      <c r="H587" t="s">
        <v>135</v>
      </c>
      <c r="I587" t="s">
        <v>136</v>
      </c>
      <c r="J587" t="s">
        <v>137</v>
      </c>
      <c r="K587" t="s">
        <v>144</v>
      </c>
      <c r="L587" t="s">
        <v>1900</v>
      </c>
      <c r="M587" t="s">
        <v>1901</v>
      </c>
      <c r="N587">
        <v>1.417777777</v>
      </c>
      <c r="O587">
        <v>0</v>
      </c>
      <c r="P587">
        <v>1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1.0629376424493118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1.0629376424493118</v>
      </c>
    </row>
    <row r="588" spans="1:31" x14ac:dyDescent="0.3">
      <c r="A588">
        <v>2492373</v>
      </c>
      <c r="B588">
        <v>1</v>
      </c>
      <c r="C588" t="s">
        <v>81</v>
      </c>
      <c r="D588" t="s">
        <v>128</v>
      </c>
      <c r="E588" t="s">
        <v>153</v>
      </c>
      <c r="F588" t="s">
        <v>1902</v>
      </c>
      <c r="G588" t="s">
        <v>155</v>
      </c>
      <c r="H588" t="s">
        <v>135</v>
      </c>
      <c r="I588" t="s">
        <v>136</v>
      </c>
      <c r="J588" t="s">
        <v>137</v>
      </c>
      <c r="K588" t="s">
        <v>144</v>
      </c>
      <c r="L588" t="s">
        <v>1903</v>
      </c>
      <c r="M588" t="s">
        <v>1904</v>
      </c>
      <c r="N588">
        <v>2.8761111110000002</v>
      </c>
      <c r="O588">
        <v>0</v>
      </c>
      <c r="P588">
        <v>8</v>
      </c>
      <c r="Q588">
        <v>0</v>
      </c>
      <c r="R588">
        <v>0</v>
      </c>
      <c r="S588">
        <v>0</v>
      </c>
      <c r="T588">
        <v>2</v>
      </c>
      <c r="U588">
        <v>0</v>
      </c>
      <c r="V588">
        <v>0</v>
      </c>
      <c r="W588">
        <v>0</v>
      </c>
      <c r="X588">
        <v>2.7076722586862241</v>
      </c>
      <c r="Y588">
        <v>0</v>
      </c>
      <c r="Z588">
        <v>0</v>
      </c>
      <c r="AA588">
        <v>0</v>
      </c>
      <c r="AB588">
        <v>4.9274296597970197</v>
      </c>
      <c r="AC588">
        <v>0</v>
      </c>
      <c r="AD588">
        <v>0</v>
      </c>
      <c r="AE588">
        <v>7.6351019184832438</v>
      </c>
    </row>
    <row r="589" spans="1:31" x14ac:dyDescent="0.3">
      <c r="A589">
        <v>2492585</v>
      </c>
      <c r="B589">
        <v>1</v>
      </c>
      <c r="C589" t="s">
        <v>81</v>
      </c>
      <c r="D589" t="s">
        <v>128</v>
      </c>
      <c r="E589" t="s">
        <v>162</v>
      </c>
      <c r="F589" t="s">
        <v>1905</v>
      </c>
      <c r="G589" t="s">
        <v>530</v>
      </c>
      <c r="H589" t="s">
        <v>135</v>
      </c>
      <c r="I589" t="s">
        <v>136</v>
      </c>
      <c r="J589" t="s">
        <v>137</v>
      </c>
      <c r="K589" t="s">
        <v>144</v>
      </c>
      <c r="L589" t="s">
        <v>1906</v>
      </c>
      <c r="M589" t="s">
        <v>1907</v>
      </c>
      <c r="N589">
        <v>3.6316666660000001</v>
      </c>
      <c r="O589">
        <v>0</v>
      </c>
      <c r="P589">
        <v>149</v>
      </c>
      <c r="Q589">
        <v>0</v>
      </c>
      <c r="R589">
        <v>6</v>
      </c>
      <c r="S589">
        <v>0</v>
      </c>
      <c r="T589">
        <v>23</v>
      </c>
      <c r="U589">
        <v>0</v>
      </c>
      <c r="V589">
        <v>0</v>
      </c>
      <c r="W589">
        <v>0</v>
      </c>
      <c r="X589">
        <v>95.762222166639816</v>
      </c>
      <c r="Y589">
        <v>0</v>
      </c>
      <c r="Z589">
        <v>6.0851080765529231</v>
      </c>
      <c r="AA589">
        <v>0</v>
      </c>
      <c r="AB589">
        <v>62.811260037875215</v>
      </c>
      <c r="AC589">
        <v>0</v>
      </c>
      <c r="AD589">
        <v>0</v>
      </c>
      <c r="AE589">
        <v>164.65859028106797</v>
      </c>
    </row>
    <row r="590" spans="1:31" x14ac:dyDescent="0.3">
      <c r="A590">
        <v>2492522</v>
      </c>
      <c r="B590">
        <v>1</v>
      </c>
      <c r="C590" t="s">
        <v>80</v>
      </c>
      <c r="D590" t="s">
        <v>82</v>
      </c>
      <c r="E590" t="s">
        <v>162</v>
      </c>
      <c r="F590" t="s">
        <v>1908</v>
      </c>
      <c r="G590" t="s">
        <v>652</v>
      </c>
      <c r="H590" t="s">
        <v>135</v>
      </c>
      <c r="I590" t="s">
        <v>136</v>
      </c>
      <c r="J590" t="s">
        <v>137</v>
      </c>
      <c r="K590" t="s">
        <v>144</v>
      </c>
      <c r="L590" t="s">
        <v>1909</v>
      </c>
      <c r="M590" t="s">
        <v>1910</v>
      </c>
      <c r="N590">
        <v>1.7436111110000001</v>
      </c>
      <c r="O590">
        <v>0</v>
      </c>
      <c r="P590">
        <v>220</v>
      </c>
      <c r="Q590">
        <v>0</v>
      </c>
      <c r="R590">
        <v>0</v>
      </c>
      <c r="S590">
        <v>0</v>
      </c>
      <c r="T590">
        <v>32</v>
      </c>
      <c r="U590">
        <v>0</v>
      </c>
      <c r="V590">
        <v>0</v>
      </c>
      <c r="W590">
        <v>0</v>
      </c>
      <c r="X590">
        <v>163.32963519660382</v>
      </c>
      <c r="Y590">
        <v>0</v>
      </c>
      <c r="Z590">
        <v>0</v>
      </c>
      <c r="AA590">
        <v>0</v>
      </c>
      <c r="AB590">
        <v>20.871910539049573</v>
      </c>
      <c r="AC590">
        <v>0</v>
      </c>
      <c r="AD590">
        <v>0</v>
      </c>
      <c r="AE590">
        <v>184.20154573565338</v>
      </c>
    </row>
    <row r="591" spans="1:31" x14ac:dyDescent="0.3">
      <c r="A591">
        <v>2492130</v>
      </c>
      <c r="B591">
        <v>1</v>
      </c>
      <c r="C591" t="s">
        <v>81</v>
      </c>
      <c r="D591" t="s">
        <v>123</v>
      </c>
      <c r="E591" t="s">
        <v>184</v>
      </c>
      <c r="F591" t="s">
        <v>1911</v>
      </c>
      <c r="G591" t="s">
        <v>134</v>
      </c>
      <c r="H591" t="s">
        <v>150</v>
      </c>
      <c r="I591" t="s">
        <v>136</v>
      </c>
      <c r="J591" t="s">
        <v>137</v>
      </c>
      <c r="K591" t="s">
        <v>138</v>
      </c>
      <c r="L591" t="s">
        <v>1912</v>
      </c>
      <c r="M591" t="s">
        <v>1913</v>
      </c>
      <c r="N591">
        <v>6.244444444</v>
      </c>
      <c r="O591">
        <v>1</v>
      </c>
      <c r="P591">
        <v>372</v>
      </c>
      <c r="Q591">
        <v>146</v>
      </c>
      <c r="R591">
        <v>55</v>
      </c>
      <c r="S591">
        <v>13</v>
      </c>
      <c r="T591">
        <v>36</v>
      </c>
      <c r="U591">
        <v>0</v>
      </c>
      <c r="V591">
        <v>0</v>
      </c>
      <c r="W591">
        <v>1.4640544304033332</v>
      </c>
      <c r="X591">
        <v>285.98689441749167</v>
      </c>
      <c r="Y591">
        <v>638.7549865673675</v>
      </c>
      <c r="Z591">
        <v>81.138517982074788</v>
      </c>
      <c r="AA591">
        <v>58.298810160476755</v>
      </c>
      <c r="AB591">
        <v>146.47439806381885</v>
      </c>
      <c r="AC591">
        <v>0</v>
      </c>
      <c r="AD591">
        <v>0</v>
      </c>
      <c r="AE591">
        <v>1212.1176616216328</v>
      </c>
    </row>
    <row r="592" spans="1:31" x14ac:dyDescent="0.3">
      <c r="A592">
        <v>2492379</v>
      </c>
      <c r="B592">
        <v>1</v>
      </c>
      <c r="C592" t="s">
        <v>81</v>
      </c>
      <c r="D592" t="s">
        <v>115</v>
      </c>
      <c r="E592" t="s">
        <v>147</v>
      </c>
      <c r="F592" t="s">
        <v>1914</v>
      </c>
      <c r="G592" t="s">
        <v>649</v>
      </c>
      <c r="H592" t="s">
        <v>150</v>
      </c>
      <c r="I592" t="s">
        <v>136</v>
      </c>
      <c r="J592" t="s">
        <v>137</v>
      </c>
      <c r="K592" t="s">
        <v>144</v>
      </c>
      <c r="L592" t="s">
        <v>1915</v>
      </c>
      <c r="M592" t="s">
        <v>1881</v>
      </c>
      <c r="N592">
        <v>2.7408333329999999</v>
      </c>
      <c r="O592">
        <v>0</v>
      </c>
      <c r="P592">
        <v>57</v>
      </c>
      <c r="Q592">
        <v>0</v>
      </c>
      <c r="R592">
        <v>3</v>
      </c>
      <c r="S592">
        <v>0</v>
      </c>
      <c r="T592">
        <v>9</v>
      </c>
      <c r="U592">
        <v>0</v>
      </c>
      <c r="V592">
        <v>0</v>
      </c>
      <c r="W592">
        <v>0</v>
      </c>
      <c r="X592">
        <v>16.848461768717801</v>
      </c>
      <c r="Y592">
        <v>0</v>
      </c>
      <c r="Z592">
        <v>0.579953040662744</v>
      </c>
      <c r="AA592">
        <v>0</v>
      </c>
      <c r="AB592">
        <v>14.918725509580872</v>
      </c>
      <c r="AC592">
        <v>0</v>
      </c>
      <c r="AD592">
        <v>0</v>
      </c>
      <c r="AE592">
        <v>32.347140318961415</v>
      </c>
    </row>
    <row r="593" spans="1:31" x14ac:dyDescent="0.3">
      <c r="A593">
        <v>2492362</v>
      </c>
      <c r="B593">
        <v>1</v>
      </c>
      <c r="C593" t="s">
        <v>81</v>
      </c>
      <c r="D593" t="s">
        <v>123</v>
      </c>
      <c r="E593" t="s">
        <v>162</v>
      </c>
      <c r="F593" t="s">
        <v>1916</v>
      </c>
      <c r="G593" t="s">
        <v>210</v>
      </c>
      <c r="H593" t="s">
        <v>135</v>
      </c>
      <c r="I593" t="s">
        <v>136</v>
      </c>
      <c r="J593" t="s">
        <v>137</v>
      </c>
      <c r="K593" t="s">
        <v>144</v>
      </c>
      <c r="L593" t="s">
        <v>1917</v>
      </c>
      <c r="M593" t="s">
        <v>1918</v>
      </c>
      <c r="N593">
        <v>4.5105555549999998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1</v>
      </c>
      <c r="U593">
        <v>0</v>
      </c>
      <c r="V593">
        <v>1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19.978426972030999</v>
      </c>
      <c r="AC593">
        <v>0</v>
      </c>
      <c r="AD593">
        <v>11.927476455963218</v>
      </c>
      <c r="AE593">
        <v>31.905903427994218</v>
      </c>
    </row>
    <row r="594" spans="1:31" x14ac:dyDescent="0.3">
      <c r="A594">
        <v>2492385</v>
      </c>
      <c r="B594">
        <v>1</v>
      </c>
      <c r="C594" t="s">
        <v>80</v>
      </c>
      <c r="D594" t="s">
        <v>96</v>
      </c>
      <c r="E594" t="s">
        <v>153</v>
      </c>
      <c r="F594" t="s">
        <v>1919</v>
      </c>
      <c r="G594" t="s">
        <v>230</v>
      </c>
      <c r="H594" t="s">
        <v>135</v>
      </c>
      <c r="I594" t="s">
        <v>136</v>
      </c>
      <c r="J594" t="s">
        <v>137</v>
      </c>
      <c r="K594" t="s">
        <v>144</v>
      </c>
      <c r="L594" t="s">
        <v>1920</v>
      </c>
      <c r="M594" t="s">
        <v>1921</v>
      </c>
      <c r="N594">
        <v>3.4302777770000001</v>
      </c>
      <c r="O594">
        <v>0</v>
      </c>
      <c r="P594">
        <v>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0.56657419330007008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0.56657419330007008</v>
      </c>
    </row>
    <row r="595" spans="1:31" x14ac:dyDescent="0.3">
      <c r="A595">
        <v>2492508</v>
      </c>
      <c r="B595">
        <v>1</v>
      </c>
      <c r="C595" t="s">
        <v>80</v>
      </c>
      <c r="D595" t="s">
        <v>97</v>
      </c>
      <c r="E595" t="s">
        <v>166</v>
      </c>
      <c r="F595" t="s">
        <v>1922</v>
      </c>
      <c r="G595" t="s">
        <v>134</v>
      </c>
      <c r="H595" t="s">
        <v>150</v>
      </c>
      <c r="I595" t="s">
        <v>136</v>
      </c>
      <c r="J595" t="s">
        <v>137</v>
      </c>
      <c r="K595" t="s">
        <v>138</v>
      </c>
      <c r="L595" t="s">
        <v>1923</v>
      </c>
      <c r="M595" t="s">
        <v>1924</v>
      </c>
      <c r="N595">
        <v>2.5361111109999999</v>
      </c>
      <c r="O595">
        <v>9</v>
      </c>
      <c r="P595">
        <v>878</v>
      </c>
      <c r="Q595">
        <v>9</v>
      </c>
      <c r="R595">
        <v>93</v>
      </c>
      <c r="S595">
        <v>20</v>
      </c>
      <c r="T595">
        <v>117</v>
      </c>
      <c r="U595">
        <v>1</v>
      </c>
      <c r="V595">
        <v>0</v>
      </c>
      <c r="W595">
        <v>3114.7121114020119</v>
      </c>
      <c r="X595">
        <v>1217.8094791958817</v>
      </c>
      <c r="Y595">
        <v>1618.9249318502468</v>
      </c>
      <c r="Z595">
        <v>50.19758884519856</v>
      </c>
      <c r="AA595">
        <v>135.99117400619352</v>
      </c>
      <c r="AB595">
        <v>239.30033269172199</v>
      </c>
      <c r="AC595">
        <v>205.69413232399998</v>
      </c>
      <c r="AD595">
        <v>0</v>
      </c>
      <c r="AE595">
        <v>6582.6297503152555</v>
      </c>
    </row>
    <row r="596" spans="1:31" x14ac:dyDescent="0.3">
      <c r="A596">
        <v>2492485</v>
      </c>
      <c r="B596">
        <v>1</v>
      </c>
      <c r="C596" t="s">
        <v>80</v>
      </c>
      <c r="D596" t="s">
        <v>103</v>
      </c>
      <c r="E596" t="s">
        <v>162</v>
      </c>
      <c r="F596" t="s">
        <v>1925</v>
      </c>
      <c r="G596" t="s">
        <v>181</v>
      </c>
      <c r="H596" t="s">
        <v>135</v>
      </c>
      <c r="I596" t="s">
        <v>136</v>
      </c>
      <c r="J596" t="s">
        <v>137</v>
      </c>
      <c r="K596" t="s">
        <v>144</v>
      </c>
      <c r="L596" t="s">
        <v>1926</v>
      </c>
      <c r="M596" t="s">
        <v>1927</v>
      </c>
      <c r="N596">
        <v>1.086944444</v>
      </c>
      <c r="O596">
        <v>0</v>
      </c>
      <c r="P596">
        <v>65</v>
      </c>
      <c r="Q596">
        <v>0</v>
      </c>
      <c r="R596">
        <v>1</v>
      </c>
      <c r="S596">
        <v>0</v>
      </c>
      <c r="T596">
        <v>3</v>
      </c>
      <c r="U596">
        <v>0</v>
      </c>
      <c r="V596">
        <v>0</v>
      </c>
      <c r="W596">
        <v>0</v>
      </c>
      <c r="X596">
        <v>18.141660156705349</v>
      </c>
      <c r="Y596">
        <v>0</v>
      </c>
      <c r="Z596">
        <v>0.53040963258620466</v>
      </c>
      <c r="AA596">
        <v>0</v>
      </c>
      <c r="AB596">
        <v>1.7131648414226481</v>
      </c>
      <c r="AC596">
        <v>0</v>
      </c>
      <c r="AD596">
        <v>0</v>
      </c>
      <c r="AE596">
        <v>20.385234630714205</v>
      </c>
    </row>
    <row r="597" spans="1:31" x14ac:dyDescent="0.3">
      <c r="A597">
        <v>2492159</v>
      </c>
      <c r="B597">
        <v>1</v>
      </c>
      <c r="C597" t="s">
        <v>80</v>
      </c>
      <c r="D597" t="s">
        <v>88</v>
      </c>
      <c r="E597" t="s">
        <v>132</v>
      </c>
      <c r="F597" t="s">
        <v>1928</v>
      </c>
      <c r="G597" t="s">
        <v>134</v>
      </c>
      <c r="H597" t="s">
        <v>135</v>
      </c>
      <c r="I597" t="s">
        <v>136</v>
      </c>
      <c r="J597" t="s">
        <v>137</v>
      </c>
      <c r="K597" t="s">
        <v>138</v>
      </c>
      <c r="L597" t="s">
        <v>1929</v>
      </c>
      <c r="M597" t="s">
        <v>1930</v>
      </c>
      <c r="N597">
        <v>1.8122222219999999</v>
      </c>
      <c r="O597">
        <v>0</v>
      </c>
      <c r="P597">
        <v>437</v>
      </c>
      <c r="Q597">
        <v>0</v>
      </c>
      <c r="R597">
        <v>0</v>
      </c>
      <c r="S597">
        <v>0</v>
      </c>
      <c r="T597">
        <v>15</v>
      </c>
      <c r="U597">
        <v>0</v>
      </c>
      <c r="V597">
        <v>0</v>
      </c>
      <c r="W597">
        <v>0</v>
      </c>
      <c r="X597">
        <v>313.1179090280861</v>
      </c>
      <c r="Y597">
        <v>0</v>
      </c>
      <c r="Z597">
        <v>0</v>
      </c>
      <c r="AA597">
        <v>0</v>
      </c>
      <c r="AB597">
        <v>393.33996555632115</v>
      </c>
      <c r="AC597">
        <v>0</v>
      </c>
      <c r="AD597">
        <v>0</v>
      </c>
      <c r="AE597">
        <v>706.45787458440725</v>
      </c>
    </row>
    <row r="598" spans="1:31" x14ac:dyDescent="0.3">
      <c r="A598">
        <v>2492113</v>
      </c>
      <c r="B598">
        <v>1</v>
      </c>
      <c r="C598" t="s">
        <v>80</v>
      </c>
      <c r="D598" t="s">
        <v>101</v>
      </c>
      <c r="E598" t="s">
        <v>147</v>
      </c>
      <c r="F598" t="s">
        <v>1931</v>
      </c>
      <c r="G598" t="s">
        <v>193</v>
      </c>
      <c r="H598" t="s">
        <v>150</v>
      </c>
      <c r="I598" t="s">
        <v>136</v>
      </c>
      <c r="J598" t="s">
        <v>137</v>
      </c>
      <c r="K598" t="s">
        <v>144</v>
      </c>
      <c r="L598" t="s">
        <v>1932</v>
      </c>
      <c r="M598" t="s">
        <v>1933</v>
      </c>
      <c r="N598">
        <v>1.2483333329999999</v>
      </c>
      <c r="O598">
        <v>1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2.8615571623312528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2.8615571623312528</v>
      </c>
    </row>
    <row r="599" spans="1:31" x14ac:dyDescent="0.3">
      <c r="A599">
        <v>2492090</v>
      </c>
      <c r="B599">
        <v>1</v>
      </c>
      <c r="C599" t="s">
        <v>80</v>
      </c>
      <c r="D599" t="s">
        <v>105</v>
      </c>
      <c r="E599" t="s">
        <v>162</v>
      </c>
      <c r="F599" t="s">
        <v>1934</v>
      </c>
      <c r="G599" t="s">
        <v>168</v>
      </c>
      <c r="H599" t="s">
        <v>135</v>
      </c>
      <c r="I599" t="s">
        <v>136</v>
      </c>
      <c r="J599" t="s">
        <v>137</v>
      </c>
      <c r="K599" t="s">
        <v>138</v>
      </c>
      <c r="L599" t="s">
        <v>1935</v>
      </c>
      <c r="M599" t="s">
        <v>1936</v>
      </c>
      <c r="N599">
        <v>7.4127777769999996</v>
      </c>
      <c r="O599">
        <v>0</v>
      </c>
      <c r="P599">
        <v>189</v>
      </c>
      <c r="Q599">
        <v>0</v>
      </c>
      <c r="R599">
        <v>0</v>
      </c>
      <c r="S599">
        <v>0</v>
      </c>
      <c r="T599">
        <v>19</v>
      </c>
      <c r="U599">
        <v>0</v>
      </c>
      <c r="V599">
        <v>0</v>
      </c>
      <c r="W599">
        <v>0</v>
      </c>
      <c r="X599">
        <v>397.36383780855198</v>
      </c>
      <c r="Y599">
        <v>0</v>
      </c>
      <c r="Z599">
        <v>0</v>
      </c>
      <c r="AA599">
        <v>0</v>
      </c>
      <c r="AB599">
        <v>91.624737968013889</v>
      </c>
      <c r="AC599">
        <v>0</v>
      </c>
      <c r="AD599">
        <v>0</v>
      </c>
      <c r="AE599">
        <v>488.98857577656588</v>
      </c>
    </row>
    <row r="600" spans="1:31" x14ac:dyDescent="0.3">
      <c r="A600">
        <v>2492070</v>
      </c>
      <c r="B600">
        <v>1</v>
      </c>
      <c r="C600" t="s">
        <v>80</v>
      </c>
      <c r="D600" t="s">
        <v>95</v>
      </c>
      <c r="E600" t="s">
        <v>153</v>
      </c>
      <c r="F600" t="s">
        <v>1937</v>
      </c>
      <c r="G600" t="s">
        <v>244</v>
      </c>
      <c r="H600" t="s">
        <v>135</v>
      </c>
      <c r="I600" t="s">
        <v>136</v>
      </c>
      <c r="J600" t="s">
        <v>137</v>
      </c>
      <c r="K600" t="s">
        <v>144</v>
      </c>
      <c r="L600" t="s">
        <v>1938</v>
      </c>
      <c r="M600" t="s">
        <v>1939</v>
      </c>
      <c r="N600">
        <v>0.93361111100000005</v>
      </c>
      <c r="O600">
        <v>0</v>
      </c>
      <c r="P600">
        <v>11</v>
      </c>
      <c r="Q600">
        <v>0</v>
      </c>
      <c r="R600">
        <v>0</v>
      </c>
      <c r="S600">
        <v>0</v>
      </c>
      <c r="T600">
        <v>3</v>
      </c>
      <c r="U600">
        <v>0</v>
      </c>
      <c r="V600">
        <v>0</v>
      </c>
      <c r="W600">
        <v>0</v>
      </c>
      <c r="X600">
        <v>1.8895285333241383</v>
      </c>
      <c r="Y600">
        <v>0</v>
      </c>
      <c r="Z600">
        <v>0</v>
      </c>
      <c r="AA600">
        <v>0</v>
      </c>
      <c r="AB600">
        <v>0.93818162157109253</v>
      </c>
      <c r="AC600">
        <v>0</v>
      </c>
      <c r="AD600">
        <v>0</v>
      </c>
      <c r="AE600">
        <v>2.8277101548952306</v>
      </c>
    </row>
    <row r="601" spans="1:31" x14ac:dyDescent="0.3">
      <c r="A601">
        <v>2492568</v>
      </c>
      <c r="B601">
        <v>1</v>
      </c>
      <c r="C601" t="s">
        <v>81</v>
      </c>
      <c r="D601" t="s">
        <v>128</v>
      </c>
      <c r="E601" t="s">
        <v>153</v>
      </c>
      <c r="F601" t="s">
        <v>1940</v>
      </c>
      <c r="G601" t="s">
        <v>230</v>
      </c>
      <c r="H601" t="s">
        <v>135</v>
      </c>
      <c r="I601" t="s">
        <v>136</v>
      </c>
      <c r="J601" t="s">
        <v>137</v>
      </c>
      <c r="K601" t="s">
        <v>144</v>
      </c>
      <c r="L601" t="s">
        <v>1941</v>
      </c>
      <c r="M601" t="s">
        <v>1942</v>
      </c>
      <c r="N601">
        <v>3.1475</v>
      </c>
      <c r="O601">
        <v>0</v>
      </c>
      <c r="P601">
        <v>9</v>
      </c>
      <c r="Q601">
        <v>0</v>
      </c>
      <c r="R601">
        <v>0</v>
      </c>
      <c r="S601">
        <v>0</v>
      </c>
      <c r="T601">
        <v>1</v>
      </c>
      <c r="U601">
        <v>0</v>
      </c>
      <c r="V601">
        <v>0</v>
      </c>
      <c r="W601">
        <v>0</v>
      </c>
      <c r="X601">
        <v>5.7845280065369096</v>
      </c>
      <c r="Y601">
        <v>0</v>
      </c>
      <c r="Z601">
        <v>0</v>
      </c>
      <c r="AA601">
        <v>0</v>
      </c>
      <c r="AB601">
        <v>3.7534317857046346</v>
      </c>
      <c r="AC601">
        <v>0</v>
      </c>
      <c r="AD601">
        <v>0</v>
      </c>
      <c r="AE601">
        <v>9.5379597922415442</v>
      </c>
    </row>
    <row r="602" spans="1:31" x14ac:dyDescent="0.3">
      <c r="A602">
        <v>2492096</v>
      </c>
      <c r="B602">
        <v>1</v>
      </c>
      <c r="C602" t="s">
        <v>80</v>
      </c>
      <c r="D602" t="s">
        <v>96</v>
      </c>
      <c r="E602" t="s">
        <v>162</v>
      </c>
      <c r="F602" t="s">
        <v>1943</v>
      </c>
      <c r="G602" t="s">
        <v>181</v>
      </c>
      <c r="H602" t="s">
        <v>135</v>
      </c>
      <c r="I602" t="s">
        <v>136</v>
      </c>
      <c r="J602" t="s">
        <v>137</v>
      </c>
      <c r="K602" t="s">
        <v>144</v>
      </c>
      <c r="L602" t="s">
        <v>1944</v>
      </c>
      <c r="M602" t="s">
        <v>1945</v>
      </c>
      <c r="N602">
        <v>3.2111111110000001</v>
      </c>
      <c r="O602">
        <v>0</v>
      </c>
      <c r="P602">
        <v>76</v>
      </c>
      <c r="Q602">
        <v>0</v>
      </c>
      <c r="R602">
        <v>1</v>
      </c>
      <c r="S602">
        <v>0</v>
      </c>
      <c r="T602">
        <v>5</v>
      </c>
      <c r="U602">
        <v>0</v>
      </c>
      <c r="V602">
        <v>0</v>
      </c>
      <c r="W602">
        <v>0</v>
      </c>
      <c r="X602">
        <v>35.246776443515763</v>
      </c>
      <c r="Y602">
        <v>0</v>
      </c>
      <c r="Z602">
        <v>3.0652927446312024</v>
      </c>
      <c r="AA602">
        <v>0</v>
      </c>
      <c r="AB602">
        <v>38.281230514765106</v>
      </c>
      <c r="AC602">
        <v>0</v>
      </c>
      <c r="AD602">
        <v>0</v>
      </c>
      <c r="AE602">
        <v>76.593299702912077</v>
      </c>
    </row>
    <row r="603" spans="1:31" x14ac:dyDescent="0.3">
      <c r="A603">
        <v>2492382</v>
      </c>
      <c r="B603">
        <v>1</v>
      </c>
      <c r="C603" t="s">
        <v>80</v>
      </c>
      <c r="D603" t="s">
        <v>90</v>
      </c>
      <c r="E603" t="s">
        <v>153</v>
      </c>
      <c r="F603" t="s">
        <v>1946</v>
      </c>
      <c r="G603" t="s">
        <v>230</v>
      </c>
      <c r="H603" t="s">
        <v>135</v>
      </c>
      <c r="I603" t="s">
        <v>136</v>
      </c>
      <c r="J603" t="s">
        <v>137</v>
      </c>
      <c r="K603" t="s">
        <v>144</v>
      </c>
      <c r="L603" t="s">
        <v>1947</v>
      </c>
      <c r="M603" t="s">
        <v>1948</v>
      </c>
      <c r="N603">
        <v>6.7947222219999999</v>
      </c>
      <c r="O603">
        <v>0</v>
      </c>
      <c r="P603">
        <v>17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32.290112608455715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32.290112608455715</v>
      </c>
    </row>
    <row r="604" spans="1:31" x14ac:dyDescent="0.3">
      <c r="A604">
        <v>2492133</v>
      </c>
      <c r="B604">
        <v>1</v>
      </c>
      <c r="C604" t="s">
        <v>81</v>
      </c>
      <c r="D604" t="s">
        <v>113</v>
      </c>
      <c r="E604" t="s">
        <v>132</v>
      </c>
      <c r="F604" t="s">
        <v>1949</v>
      </c>
      <c r="G604" t="s">
        <v>296</v>
      </c>
      <c r="H604" t="s">
        <v>135</v>
      </c>
      <c r="I604" t="s">
        <v>136</v>
      </c>
      <c r="J604" t="s">
        <v>137</v>
      </c>
      <c r="K604" t="s">
        <v>144</v>
      </c>
      <c r="L604" t="s">
        <v>1950</v>
      </c>
      <c r="M604" t="s">
        <v>1951</v>
      </c>
      <c r="N604">
        <v>1.025833333</v>
      </c>
      <c r="O604">
        <v>0</v>
      </c>
      <c r="P604">
        <v>135</v>
      </c>
      <c r="Q604">
        <v>0</v>
      </c>
      <c r="R604">
        <v>7</v>
      </c>
      <c r="S604">
        <v>0</v>
      </c>
      <c r="T604">
        <v>6</v>
      </c>
      <c r="U604">
        <v>0</v>
      </c>
      <c r="V604">
        <v>0</v>
      </c>
      <c r="W604">
        <v>0</v>
      </c>
      <c r="X604">
        <v>23.103333022136617</v>
      </c>
      <c r="Y604">
        <v>0</v>
      </c>
      <c r="Z604">
        <v>1.0780337268984792</v>
      </c>
      <c r="AA604">
        <v>0</v>
      </c>
      <c r="AB604">
        <v>4.9180613984184154</v>
      </c>
      <c r="AC604">
        <v>0</v>
      </c>
      <c r="AD604">
        <v>0</v>
      </c>
      <c r="AE604">
        <v>29.099428147453512</v>
      </c>
    </row>
    <row r="605" spans="1:31" x14ac:dyDescent="0.3">
      <c r="A605">
        <v>2492388</v>
      </c>
      <c r="B605">
        <v>1</v>
      </c>
      <c r="C605" t="s">
        <v>80</v>
      </c>
      <c r="D605" t="s">
        <v>93</v>
      </c>
      <c r="E605" t="s">
        <v>132</v>
      </c>
      <c r="F605" t="s">
        <v>1952</v>
      </c>
      <c r="G605" t="s">
        <v>181</v>
      </c>
      <c r="H605" t="s">
        <v>135</v>
      </c>
      <c r="I605" t="s">
        <v>136</v>
      </c>
      <c r="J605" t="s">
        <v>137</v>
      </c>
      <c r="K605" t="s">
        <v>144</v>
      </c>
      <c r="L605" t="s">
        <v>1953</v>
      </c>
      <c r="M605" t="s">
        <v>1954</v>
      </c>
      <c r="N605">
        <v>0.99722222199999999</v>
      </c>
      <c r="O605">
        <v>0</v>
      </c>
      <c r="P605">
        <v>0</v>
      </c>
      <c r="Q605">
        <v>0</v>
      </c>
      <c r="R605">
        <v>16</v>
      </c>
      <c r="S605">
        <v>0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14.907534187302534</v>
      </c>
      <c r="AA605">
        <v>0</v>
      </c>
      <c r="AB605">
        <v>4.3281443262472674</v>
      </c>
      <c r="AC605">
        <v>0</v>
      </c>
      <c r="AD605">
        <v>0</v>
      </c>
      <c r="AE605">
        <v>19.2356785135498</v>
      </c>
    </row>
    <row r="606" spans="1:31" x14ac:dyDescent="0.3">
      <c r="A606">
        <v>2492242</v>
      </c>
      <c r="B606">
        <v>1</v>
      </c>
      <c r="C606" t="s">
        <v>81</v>
      </c>
      <c r="D606" t="s">
        <v>123</v>
      </c>
      <c r="E606" t="s">
        <v>162</v>
      </c>
      <c r="F606" t="s">
        <v>1955</v>
      </c>
      <c r="G606" t="s">
        <v>181</v>
      </c>
      <c r="H606" t="s">
        <v>135</v>
      </c>
      <c r="I606" t="s">
        <v>136</v>
      </c>
      <c r="J606" t="s">
        <v>137</v>
      </c>
      <c r="K606" t="s">
        <v>144</v>
      </c>
      <c r="L606" t="s">
        <v>1956</v>
      </c>
      <c r="M606" t="s">
        <v>1957</v>
      </c>
      <c r="N606">
        <v>0.47444444400000002</v>
      </c>
      <c r="O606">
        <v>0</v>
      </c>
      <c r="P606">
        <v>109</v>
      </c>
      <c r="Q606">
        <v>0</v>
      </c>
      <c r="R606">
        <v>2</v>
      </c>
      <c r="S606">
        <v>0</v>
      </c>
      <c r="T606">
        <v>5</v>
      </c>
      <c r="U606">
        <v>0</v>
      </c>
      <c r="V606">
        <v>0</v>
      </c>
      <c r="W606">
        <v>0</v>
      </c>
      <c r="X606">
        <v>12.640830613594165</v>
      </c>
      <c r="Y606">
        <v>0</v>
      </c>
      <c r="Z606">
        <v>4.9007631909020556E-2</v>
      </c>
      <c r="AA606">
        <v>0</v>
      </c>
      <c r="AB606">
        <v>2.064020145755904</v>
      </c>
      <c r="AC606">
        <v>0</v>
      </c>
      <c r="AD606">
        <v>0</v>
      </c>
      <c r="AE606">
        <v>14.75385839125909</v>
      </c>
    </row>
    <row r="607" spans="1:31" x14ac:dyDescent="0.3">
      <c r="A607">
        <v>2492365</v>
      </c>
      <c r="B607">
        <v>1</v>
      </c>
      <c r="C607" t="s">
        <v>80</v>
      </c>
      <c r="D607" t="s">
        <v>96</v>
      </c>
      <c r="E607" t="s">
        <v>162</v>
      </c>
      <c r="F607" t="s">
        <v>1958</v>
      </c>
      <c r="G607" t="s">
        <v>210</v>
      </c>
      <c r="H607" t="s">
        <v>135</v>
      </c>
      <c r="I607" t="s">
        <v>136</v>
      </c>
      <c r="J607" t="s">
        <v>137</v>
      </c>
      <c r="K607" t="s">
        <v>144</v>
      </c>
      <c r="L607" t="s">
        <v>1959</v>
      </c>
      <c r="M607" t="s">
        <v>1960</v>
      </c>
      <c r="N607">
        <v>3.383888888</v>
      </c>
      <c r="O607">
        <v>0</v>
      </c>
      <c r="P607">
        <v>51</v>
      </c>
      <c r="Q607">
        <v>0</v>
      </c>
      <c r="R607">
        <v>0</v>
      </c>
      <c r="S607">
        <v>0</v>
      </c>
      <c r="T607">
        <v>9</v>
      </c>
      <c r="U607">
        <v>0</v>
      </c>
      <c r="V607">
        <v>0</v>
      </c>
      <c r="W607">
        <v>0</v>
      </c>
      <c r="X607">
        <v>101.78931435868276</v>
      </c>
      <c r="Y607">
        <v>0</v>
      </c>
      <c r="Z607">
        <v>0</v>
      </c>
      <c r="AA607">
        <v>0</v>
      </c>
      <c r="AB607">
        <v>51.047329303611228</v>
      </c>
      <c r="AC607">
        <v>0</v>
      </c>
      <c r="AD607">
        <v>0</v>
      </c>
      <c r="AE607">
        <v>152.83664366229399</v>
      </c>
    </row>
    <row r="608" spans="1:31" x14ac:dyDescent="0.3">
      <c r="A608">
        <v>2492342</v>
      </c>
      <c r="B608">
        <v>1</v>
      </c>
      <c r="C608" t="s">
        <v>80</v>
      </c>
      <c r="D608" t="s">
        <v>106</v>
      </c>
      <c r="E608" t="s">
        <v>132</v>
      </c>
      <c r="F608" t="s">
        <v>1961</v>
      </c>
      <c r="G608" t="s">
        <v>1962</v>
      </c>
      <c r="H608" t="s">
        <v>135</v>
      </c>
      <c r="I608" t="s">
        <v>136</v>
      </c>
      <c r="J608" t="s">
        <v>3</v>
      </c>
      <c r="K608" t="s">
        <v>144</v>
      </c>
      <c r="L608" t="s">
        <v>1963</v>
      </c>
      <c r="M608" t="s">
        <v>1964</v>
      </c>
      <c r="N608">
        <v>3.165277777</v>
      </c>
      <c r="O608">
        <v>0</v>
      </c>
      <c r="P608">
        <v>0</v>
      </c>
      <c r="Q608">
        <v>0</v>
      </c>
      <c r="R608">
        <v>15</v>
      </c>
      <c r="S608">
        <v>0</v>
      </c>
      <c r="T608">
        <v>2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40.581632561992727</v>
      </c>
      <c r="AA608">
        <v>0</v>
      </c>
      <c r="AB608">
        <v>6.9038036366961739</v>
      </c>
      <c r="AC608">
        <v>0</v>
      </c>
      <c r="AD608">
        <v>0</v>
      </c>
      <c r="AE608">
        <v>47.485436198688902</v>
      </c>
    </row>
    <row r="609" spans="1:31" x14ac:dyDescent="0.3">
      <c r="A609">
        <v>2492156</v>
      </c>
      <c r="B609">
        <v>1</v>
      </c>
      <c r="C609" t="s">
        <v>81</v>
      </c>
      <c r="D609" t="s">
        <v>127</v>
      </c>
      <c r="E609" t="s">
        <v>132</v>
      </c>
      <c r="F609" t="s">
        <v>1965</v>
      </c>
      <c r="G609" t="s">
        <v>296</v>
      </c>
      <c r="H609" t="s">
        <v>135</v>
      </c>
      <c r="I609" t="s">
        <v>136</v>
      </c>
      <c r="J609" t="s">
        <v>137</v>
      </c>
      <c r="K609" t="s">
        <v>144</v>
      </c>
      <c r="L609" t="s">
        <v>1966</v>
      </c>
      <c r="M609" t="s">
        <v>1967</v>
      </c>
      <c r="N609">
        <v>2.6625000000000001</v>
      </c>
      <c r="O609">
        <v>0</v>
      </c>
      <c r="P609">
        <v>0</v>
      </c>
      <c r="Q609">
        <v>0</v>
      </c>
      <c r="R609">
        <v>6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3.923763883852625</v>
      </c>
      <c r="AA609">
        <v>0</v>
      </c>
      <c r="AB609">
        <v>0</v>
      </c>
      <c r="AC609">
        <v>0</v>
      </c>
      <c r="AD609">
        <v>0</v>
      </c>
      <c r="AE609">
        <v>3.923763883852625</v>
      </c>
    </row>
    <row r="610" spans="1:31" x14ac:dyDescent="0.3">
      <c r="A610">
        <v>2492050</v>
      </c>
      <c r="B610">
        <v>1</v>
      </c>
      <c r="C610" t="s">
        <v>80</v>
      </c>
      <c r="D610" t="s">
        <v>82</v>
      </c>
      <c r="E610" t="s">
        <v>132</v>
      </c>
      <c r="F610" t="s">
        <v>1968</v>
      </c>
      <c r="G610" t="s">
        <v>181</v>
      </c>
      <c r="H610" t="s">
        <v>135</v>
      </c>
      <c r="I610" t="s">
        <v>136</v>
      </c>
      <c r="J610" t="s">
        <v>137</v>
      </c>
      <c r="K610" t="s">
        <v>144</v>
      </c>
      <c r="L610" t="s">
        <v>1969</v>
      </c>
      <c r="M610" t="s">
        <v>1970</v>
      </c>
      <c r="N610">
        <v>1.2469444439999999</v>
      </c>
      <c r="O610">
        <v>0</v>
      </c>
      <c r="P610">
        <v>122</v>
      </c>
      <c r="Q610">
        <v>0</v>
      </c>
      <c r="R610">
        <v>0</v>
      </c>
      <c r="S610">
        <v>0</v>
      </c>
      <c r="T610">
        <v>117</v>
      </c>
      <c r="U610">
        <v>0</v>
      </c>
      <c r="V610">
        <v>0</v>
      </c>
      <c r="W610">
        <v>0</v>
      </c>
      <c r="X610">
        <v>41.125343775474626</v>
      </c>
      <c r="Y610">
        <v>0</v>
      </c>
      <c r="Z610">
        <v>0</v>
      </c>
      <c r="AA610">
        <v>0</v>
      </c>
      <c r="AB610">
        <v>51.88512433466385</v>
      </c>
      <c r="AC610">
        <v>0</v>
      </c>
      <c r="AD610">
        <v>0</v>
      </c>
      <c r="AE610">
        <v>93.010468110138476</v>
      </c>
    </row>
    <row r="611" spans="1:31" x14ac:dyDescent="0.3">
      <c r="A611">
        <v>2492110</v>
      </c>
      <c r="B611">
        <v>1</v>
      </c>
      <c r="C611" t="s">
        <v>81</v>
      </c>
      <c r="D611" t="s">
        <v>122</v>
      </c>
      <c r="E611" t="s">
        <v>166</v>
      </c>
      <c r="F611" t="s">
        <v>1971</v>
      </c>
      <c r="G611" t="s">
        <v>149</v>
      </c>
      <c r="H611" t="s">
        <v>150</v>
      </c>
      <c r="I611" t="s">
        <v>136</v>
      </c>
      <c r="J611" t="s">
        <v>137</v>
      </c>
      <c r="K611" t="s">
        <v>144</v>
      </c>
      <c r="L611" t="s">
        <v>1972</v>
      </c>
      <c r="M611" t="s">
        <v>1973</v>
      </c>
      <c r="N611">
        <v>0.51111111099999995</v>
      </c>
      <c r="O611">
        <v>0</v>
      </c>
      <c r="P611">
        <v>176</v>
      </c>
      <c r="Q611">
        <v>0</v>
      </c>
      <c r="R611">
        <v>0</v>
      </c>
      <c r="S611">
        <v>7</v>
      </c>
      <c r="T611">
        <v>22</v>
      </c>
      <c r="U611">
        <v>4</v>
      </c>
      <c r="V611">
        <v>0</v>
      </c>
      <c r="W611">
        <v>0</v>
      </c>
      <c r="X611">
        <v>10.424221659397732</v>
      </c>
      <c r="Y611">
        <v>0</v>
      </c>
      <c r="Z611">
        <v>0</v>
      </c>
      <c r="AA611">
        <v>53.656426160782225</v>
      </c>
      <c r="AB611">
        <v>14.050720523831037</v>
      </c>
      <c r="AC611">
        <v>23.669539993203454</v>
      </c>
      <c r="AD611">
        <v>0</v>
      </c>
      <c r="AE611">
        <v>101.80090833721445</v>
      </c>
    </row>
    <row r="612" spans="1:31" x14ac:dyDescent="0.3">
      <c r="A612">
        <v>2492448</v>
      </c>
      <c r="B612">
        <v>1</v>
      </c>
      <c r="C612" t="s">
        <v>80</v>
      </c>
      <c r="D612" t="s">
        <v>82</v>
      </c>
      <c r="E612" t="s">
        <v>213</v>
      </c>
      <c r="F612" t="s">
        <v>1974</v>
      </c>
      <c r="G612" t="s">
        <v>149</v>
      </c>
      <c r="H612" t="s">
        <v>150</v>
      </c>
      <c r="I612" t="s">
        <v>136</v>
      </c>
      <c r="J612" t="s">
        <v>137</v>
      </c>
      <c r="K612" t="s">
        <v>144</v>
      </c>
      <c r="L612" t="s">
        <v>1975</v>
      </c>
      <c r="M612" t="s">
        <v>1976</v>
      </c>
      <c r="N612">
        <v>7.2777777000000002E-2</v>
      </c>
      <c r="O612">
        <v>0</v>
      </c>
      <c r="P612">
        <v>200</v>
      </c>
      <c r="Q612">
        <v>0</v>
      </c>
      <c r="R612">
        <v>0</v>
      </c>
      <c r="S612">
        <v>7</v>
      </c>
      <c r="T612">
        <v>635</v>
      </c>
      <c r="U612">
        <v>0</v>
      </c>
      <c r="V612">
        <v>6</v>
      </c>
      <c r="W612">
        <v>0</v>
      </c>
      <c r="X612">
        <v>5.7343802968830326</v>
      </c>
      <c r="Y612">
        <v>0</v>
      </c>
      <c r="Z612">
        <v>0</v>
      </c>
      <c r="AA612">
        <v>40.338349454003158</v>
      </c>
      <c r="AB612">
        <v>50.935670879571759</v>
      </c>
      <c r="AC612">
        <v>0</v>
      </c>
      <c r="AD612">
        <v>10.520023519087525</v>
      </c>
      <c r="AE612">
        <v>107.52842414954547</v>
      </c>
    </row>
    <row r="613" spans="1:31" x14ac:dyDescent="0.3">
      <c r="A613">
        <v>2492116</v>
      </c>
      <c r="B613">
        <v>1</v>
      </c>
      <c r="C613" t="s">
        <v>80</v>
      </c>
      <c r="D613" t="s">
        <v>97</v>
      </c>
      <c r="E613" t="s">
        <v>184</v>
      </c>
      <c r="F613" t="s">
        <v>1977</v>
      </c>
      <c r="G613" t="s">
        <v>149</v>
      </c>
      <c r="H613" t="s">
        <v>150</v>
      </c>
      <c r="I613" t="s">
        <v>136</v>
      </c>
      <c r="J613" t="s">
        <v>137</v>
      </c>
      <c r="K613" t="s">
        <v>144</v>
      </c>
      <c r="L613" t="s">
        <v>1978</v>
      </c>
      <c r="M613" t="s">
        <v>1979</v>
      </c>
      <c r="N613">
        <v>0.35472222199999998</v>
      </c>
      <c r="O613">
        <v>0</v>
      </c>
      <c r="P613">
        <v>0</v>
      </c>
      <c r="Q613">
        <v>0</v>
      </c>
      <c r="R613">
        <v>0</v>
      </c>
      <c r="S613">
        <v>3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296.97130054199567</v>
      </c>
      <c r="AB613">
        <v>0</v>
      </c>
      <c r="AC613">
        <v>0</v>
      </c>
      <c r="AD613">
        <v>0</v>
      </c>
      <c r="AE613">
        <v>296.97130054199567</v>
      </c>
    </row>
    <row r="614" spans="1:31" x14ac:dyDescent="0.3">
      <c r="A614">
        <v>2492093</v>
      </c>
      <c r="B614">
        <v>1</v>
      </c>
      <c r="C614" t="s">
        <v>81</v>
      </c>
      <c r="D614" t="s">
        <v>116</v>
      </c>
      <c r="E614" t="s">
        <v>166</v>
      </c>
      <c r="F614" t="s">
        <v>1980</v>
      </c>
      <c r="G614" t="s">
        <v>134</v>
      </c>
      <c r="H614" t="s">
        <v>150</v>
      </c>
      <c r="I614" t="s">
        <v>136</v>
      </c>
      <c r="J614" t="s">
        <v>137</v>
      </c>
      <c r="K614" t="s">
        <v>138</v>
      </c>
      <c r="L614" t="s">
        <v>1981</v>
      </c>
      <c r="M614" t="s">
        <v>1982</v>
      </c>
      <c r="N614">
        <v>4.1030555550000001</v>
      </c>
      <c r="O614">
        <v>8</v>
      </c>
      <c r="P614">
        <v>3254</v>
      </c>
      <c r="Q614">
        <v>489</v>
      </c>
      <c r="R614">
        <v>401</v>
      </c>
      <c r="S614">
        <v>53</v>
      </c>
      <c r="T614">
        <v>342</v>
      </c>
      <c r="U614">
        <v>3</v>
      </c>
      <c r="V614">
        <v>0</v>
      </c>
      <c r="W614">
        <v>13.227492645995678</v>
      </c>
      <c r="X614">
        <v>1624.5268122190155</v>
      </c>
      <c r="Y614">
        <v>593.44778235070646</v>
      </c>
      <c r="Z614">
        <v>172.64423610125448</v>
      </c>
      <c r="AA614">
        <v>1265.8112441993781</v>
      </c>
      <c r="AB614">
        <v>771.19198762466954</v>
      </c>
      <c r="AC614">
        <v>992.23879446585795</v>
      </c>
      <c r="AD614">
        <v>0</v>
      </c>
      <c r="AE614">
        <v>5433.0883496068773</v>
      </c>
    </row>
    <row r="615" spans="1:31" x14ac:dyDescent="0.3">
      <c r="A615">
        <v>2492634</v>
      </c>
      <c r="B615">
        <v>1</v>
      </c>
      <c r="C615" t="s">
        <v>80</v>
      </c>
      <c r="D615" t="s">
        <v>82</v>
      </c>
      <c r="E615" t="s">
        <v>147</v>
      </c>
      <c r="F615" t="s">
        <v>1983</v>
      </c>
      <c r="G615" t="s">
        <v>426</v>
      </c>
      <c r="H615" t="s">
        <v>150</v>
      </c>
      <c r="I615" t="s">
        <v>136</v>
      </c>
      <c r="J615" t="s">
        <v>137</v>
      </c>
      <c r="K615" t="s">
        <v>144</v>
      </c>
      <c r="L615" t="s">
        <v>1984</v>
      </c>
      <c r="M615" t="s">
        <v>1985</v>
      </c>
      <c r="N615">
        <v>3.8777777769999999</v>
      </c>
      <c r="O615">
        <v>0</v>
      </c>
      <c r="P615">
        <v>0</v>
      </c>
      <c r="Q615">
        <v>0</v>
      </c>
      <c r="R615">
        <v>0</v>
      </c>
      <c r="S615">
        <v>1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24.008455690501489</v>
      </c>
      <c r="AB615">
        <v>0</v>
      </c>
      <c r="AC615">
        <v>0</v>
      </c>
      <c r="AD615">
        <v>0</v>
      </c>
      <c r="AE615">
        <v>24.008455690501489</v>
      </c>
    </row>
    <row r="616" spans="1:31" x14ac:dyDescent="0.3">
      <c r="A616">
        <v>2492073</v>
      </c>
      <c r="B616">
        <v>1</v>
      </c>
      <c r="C616" t="s">
        <v>81</v>
      </c>
      <c r="D616" t="s">
        <v>123</v>
      </c>
      <c r="E616" t="s">
        <v>147</v>
      </c>
      <c r="F616" t="s">
        <v>1986</v>
      </c>
      <c r="G616" t="s">
        <v>149</v>
      </c>
      <c r="H616" t="s">
        <v>150</v>
      </c>
      <c r="I616" t="s">
        <v>136</v>
      </c>
      <c r="J616" t="s">
        <v>137</v>
      </c>
      <c r="K616" t="s">
        <v>144</v>
      </c>
      <c r="L616" t="s">
        <v>1987</v>
      </c>
      <c r="M616" t="s">
        <v>1988</v>
      </c>
      <c r="N616">
        <v>2.1441666659999998</v>
      </c>
      <c r="O616">
        <v>10</v>
      </c>
      <c r="P616">
        <v>20</v>
      </c>
      <c r="Q616">
        <v>200</v>
      </c>
      <c r="R616">
        <v>166</v>
      </c>
      <c r="S616">
        <v>44</v>
      </c>
      <c r="T616">
        <v>20</v>
      </c>
      <c r="U616">
        <v>0</v>
      </c>
      <c r="V616">
        <v>0</v>
      </c>
      <c r="W616">
        <v>4.7857442823671716</v>
      </c>
      <c r="X616">
        <v>15.46650605375817</v>
      </c>
      <c r="Y616">
        <v>187.01547994644179</v>
      </c>
      <c r="Z616">
        <v>102.07177986414777</v>
      </c>
      <c r="AA616">
        <v>76.776087410996297</v>
      </c>
      <c r="AB616">
        <v>31.085536331174534</v>
      </c>
      <c r="AC616">
        <v>0</v>
      </c>
      <c r="AD616">
        <v>0</v>
      </c>
      <c r="AE616">
        <v>417.20113388888575</v>
      </c>
    </row>
    <row r="617" spans="1:31" x14ac:dyDescent="0.3">
      <c r="A617">
        <v>2492236</v>
      </c>
      <c r="B617">
        <v>1</v>
      </c>
      <c r="C617" t="s">
        <v>81</v>
      </c>
      <c r="D617" t="s">
        <v>120</v>
      </c>
      <c r="E617" t="s">
        <v>166</v>
      </c>
      <c r="F617" t="s">
        <v>1989</v>
      </c>
      <c r="G617" t="s">
        <v>149</v>
      </c>
      <c r="H617" t="s">
        <v>150</v>
      </c>
      <c r="I617" t="s">
        <v>136</v>
      </c>
      <c r="J617" t="s">
        <v>137</v>
      </c>
      <c r="K617" t="s">
        <v>144</v>
      </c>
      <c r="L617" t="s">
        <v>1990</v>
      </c>
      <c r="M617" t="s">
        <v>1991</v>
      </c>
      <c r="N617">
        <v>2.483055555</v>
      </c>
      <c r="O617">
        <v>0</v>
      </c>
      <c r="P617">
        <v>0</v>
      </c>
      <c r="Q617">
        <v>18</v>
      </c>
      <c r="R617">
        <v>44</v>
      </c>
      <c r="S617">
        <v>14</v>
      </c>
      <c r="T617">
        <v>11</v>
      </c>
      <c r="U617">
        <v>1</v>
      </c>
      <c r="V617">
        <v>0</v>
      </c>
      <c r="W617">
        <v>0</v>
      </c>
      <c r="X617">
        <v>0</v>
      </c>
      <c r="Y617">
        <v>68.23947500828622</v>
      </c>
      <c r="Z617">
        <v>30.988150132754484</v>
      </c>
      <c r="AA617">
        <v>11.712412157606039</v>
      </c>
      <c r="AB617">
        <v>27.125208026004856</v>
      </c>
      <c r="AC617">
        <v>24.911196946370815</v>
      </c>
      <c r="AD617">
        <v>0</v>
      </c>
      <c r="AE617">
        <v>162.97644227102239</v>
      </c>
    </row>
    <row r="618" spans="1:31" x14ac:dyDescent="0.3">
      <c r="A618">
        <v>2492136</v>
      </c>
      <c r="B618">
        <v>1</v>
      </c>
      <c r="C618" t="s">
        <v>80</v>
      </c>
      <c r="D618" t="s">
        <v>107</v>
      </c>
      <c r="E618" t="s">
        <v>184</v>
      </c>
      <c r="F618" t="s">
        <v>1992</v>
      </c>
      <c r="G618" t="s">
        <v>186</v>
      </c>
      <c r="H618" t="s">
        <v>150</v>
      </c>
      <c r="I618" t="s">
        <v>136</v>
      </c>
      <c r="J618" t="s">
        <v>137</v>
      </c>
      <c r="K618" t="s">
        <v>144</v>
      </c>
      <c r="L618" t="s">
        <v>1993</v>
      </c>
      <c r="M618" t="s">
        <v>1994</v>
      </c>
      <c r="N618">
        <v>1.976111111</v>
      </c>
      <c r="O618">
        <v>0</v>
      </c>
      <c r="P618">
        <v>0</v>
      </c>
      <c r="Q618">
        <v>1</v>
      </c>
      <c r="R618">
        <v>10</v>
      </c>
      <c r="S618">
        <v>1</v>
      </c>
      <c r="T618">
        <v>4</v>
      </c>
      <c r="U618">
        <v>0</v>
      </c>
      <c r="V618">
        <v>0</v>
      </c>
      <c r="W618">
        <v>0</v>
      </c>
      <c r="X618">
        <v>0</v>
      </c>
      <c r="Y618">
        <v>1.3995546064231175</v>
      </c>
      <c r="Z618">
        <v>12.828258416475368</v>
      </c>
      <c r="AA618">
        <v>31.888283806809572</v>
      </c>
      <c r="AB618">
        <v>4.8238139276734993</v>
      </c>
      <c r="AC618">
        <v>0</v>
      </c>
      <c r="AD618">
        <v>0</v>
      </c>
      <c r="AE618">
        <v>50.939910757381554</v>
      </c>
    </row>
    <row r="619" spans="1:31" x14ac:dyDescent="0.3">
      <c r="A619">
        <v>2492428</v>
      </c>
      <c r="B619">
        <v>1</v>
      </c>
      <c r="C619" t="s">
        <v>81</v>
      </c>
      <c r="D619" t="s">
        <v>112</v>
      </c>
      <c r="E619" t="s">
        <v>153</v>
      </c>
      <c r="F619" t="s">
        <v>1995</v>
      </c>
      <c r="G619" t="s">
        <v>155</v>
      </c>
      <c r="H619" t="s">
        <v>135</v>
      </c>
      <c r="I619" t="s">
        <v>136</v>
      </c>
      <c r="J619" t="s">
        <v>137</v>
      </c>
      <c r="K619" t="s">
        <v>144</v>
      </c>
      <c r="L619" t="s">
        <v>1996</v>
      </c>
      <c r="M619" t="s">
        <v>1997</v>
      </c>
      <c r="N619">
        <v>1.1016666660000001</v>
      </c>
      <c r="O619">
        <v>0</v>
      </c>
      <c r="P619">
        <v>1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0.42952636447294668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0.42952636447294668</v>
      </c>
    </row>
    <row r="620" spans="1:31" x14ac:dyDescent="0.3">
      <c r="A620">
        <v>2492577</v>
      </c>
      <c r="B620">
        <v>1</v>
      </c>
      <c r="C620" t="s">
        <v>80</v>
      </c>
      <c r="D620" t="s">
        <v>95</v>
      </c>
      <c r="E620" t="s">
        <v>184</v>
      </c>
      <c r="F620" t="s">
        <v>1998</v>
      </c>
      <c r="G620" t="s">
        <v>149</v>
      </c>
      <c r="H620" t="s">
        <v>150</v>
      </c>
      <c r="I620" t="s">
        <v>136</v>
      </c>
      <c r="J620" t="s">
        <v>137</v>
      </c>
      <c r="K620" t="s">
        <v>144</v>
      </c>
      <c r="L620" t="s">
        <v>1999</v>
      </c>
      <c r="M620" t="s">
        <v>2000</v>
      </c>
      <c r="N620">
        <v>0.42222222199999998</v>
      </c>
      <c r="O620">
        <v>4</v>
      </c>
      <c r="P620">
        <v>183</v>
      </c>
      <c r="Q620">
        <v>12</v>
      </c>
      <c r="R620">
        <v>0</v>
      </c>
      <c r="S620">
        <v>21</v>
      </c>
      <c r="T620">
        <v>13</v>
      </c>
      <c r="U620">
        <v>1</v>
      </c>
      <c r="V620">
        <v>0</v>
      </c>
      <c r="W620">
        <v>0.57886016843858223</v>
      </c>
      <c r="X620">
        <v>8.5851298803096903</v>
      </c>
      <c r="Y620">
        <v>9.8267356211876145</v>
      </c>
      <c r="Z620">
        <v>0</v>
      </c>
      <c r="AA620">
        <v>65.192061157303314</v>
      </c>
      <c r="AB620">
        <v>1.8209904516971003</v>
      </c>
      <c r="AC620">
        <v>0.87436688196933332</v>
      </c>
      <c r="AD620">
        <v>0</v>
      </c>
      <c r="AE620">
        <v>86.878144160905634</v>
      </c>
    </row>
    <row r="621" spans="1:31" x14ac:dyDescent="0.3">
      <c r="A621">
        <v>2492414</v>
      </c>
      <c r="B621">
        <v>1</v>
      </c>
      <c r="C621" t="s">
        <v>80</v>
      </c>
      <c r="D621" t="s">
        <v>95</v>
      </c>
      <c r="E621" t="s">
        <v>213</v>
      </c>
      <c r="F621" t="s">
        <v>2001</v>
      </c>
      <c r="G621" t="s">
        <v>149</v>
      </c>
      <c r="H621" t="s">
        <v>1850</v>
      </c>
      <c r="I621" t="s">
        <v>136</v>
      </c>
      <c r="J621" t="s">
        <v>137</v>
      </c>
      <c r="K621" t="s">
        <v>144</v>
      </c>
      <c r="L621" t="s">
        <v>2002</v>
      </c>
      <c r="M621" t="s">
        <v>2003</v>
      </c>
      <c r="N621">
        <v>1.2069444439999999</v>
      </c>
      <c r="O621">
        <v>2</v>
      </c>
      <c r="P621">
        <v>1411</v>
      </c>
      <c r="Q621">
        <v>15</v>
      </c>
      <c r="R621">
        <v>21</v>
      </c>
      <c r="S621">
        <v>25</v>
      </c>
      <c r="T621">
        <v>76</v>
      </c>
      <c r="U621">
        <v>1</v>
      </c>
      <c r="V621">
        <v>0</v>
      </c>
      <c r="W621">
        <v>1.05197098776378</v>
      </c>
      <c r="X621">
        <v>301.4337132027203</v>
      </c>
      <c r="Y621">
        <v>29.098605424177965</v>
      </c>
      <c r="Z621">
        <v>5.6506407076340581</v>
      </c>
      <c r="AA621">
        <v>2071.1077507707587</v>
      </c>
      <c r="AB621">
        <v>62.734869866152664</v>
      </c>
      <c r="AC621">
        <v>4.7046376182119376</v>
      </c>
      <c r="AD621">
        <v>0</v>
      </c>
      <c r="AE621">
        <v>2475.7821885774192</v>
      </c>
    </row>
    <row r="622" spans="1:31" x14ac:dyDescent="0.3">
      <c r="A622">
        <v>2492099</v>
      </c>
      <c r="B622">
        <v>1</v>
      </c>
      <c r="C622" t="s">
        <v>80</v>
      </c>
      <c r="D622" t="s">
        <v>84</v>
      </c>
      <c r="E622" t="s">
        <v>132</v>
      </c>
      <c r="F622" t="s">
        <v>2004</v>
      </c>
      <c r="G622" t="s">
        <v>168</v>
      </c>
      <c r="H622" t="s">
        <v>135</v>
      </c>
      <c r="I622" t="s">
        <v>136</v>
      </c>
      <c r="J622" t="s">
        <v>137</v>
      </c>
      <c r="K622" t="s">
        <v>138</v>
      </c>
      <c r="L622" t="s">
        <v>2005</v>
      </c>
      <c r="M622" t="s">
        <v>2006</v>
      </c>
      <c r="N622">
        <v>7.9408333329999996</v>
      </c>
      <c r="O622">
        <v>0</v>
      </c>
      <c r="P622">
        <v>723</v>
      </c>
      <c r="Q622">
        <v>0</v>
      </c>
      <c r="R622">
        <v>0</v>
      </c>
      <c r="S622">
        <v>0</v>
      </c>
      <c r="T622">
        <v>70</v>
      </c>
      <c r="U622">
        <v>0</v>
      </c>
      <c r="V622">
        <v>0</v>
      </c>
      <c r="W622">
        <v>0</v>
      </c>
      <c r="X622">
        <v>1338.7444957093201</v>
      </c>
      <c r="Y622">
        <v>0</v>
      </c>
      <c r="Z622">
        <v>0</v>
      </c>
      <c r="AA622">
        <v>0</v>
      </c>
      <c r="AB622">
        <v>748.31725374434109</v>
      </c>
      <c r="AC622">
        <v>0</v>
      </c>
      <c r="AD622">
        <v>0</v>
      </c>
      <c r="AE622">
        <v>2087.0617494536609</v>
      </c>
    </row>
    <row r="623" spans="1:31" x14ac:dyDescent="0.3">
      <c r="A623">
        <v>2492145</v>
      </c>
      <c r="B623">
        <v>1</v>
      </c>
      <c r="C623" t="s">
        <v>81</v>
      </c>
      <c r="D623" t="s">
        <v>127</v>
      </c>
      <c r="E623" t="s">
        <v>147</v>
      </c>
      <c r="F623" t="s">
        <v>2007</v>
      </c>
      <c r="G623" t="s">
        <v>134</v>
      </c>
      <c r="H623" t="s">
        <v>150</v>
      </c>
      <c r="I623" t="s">
        <v>136</v>
      </c>
      <c r="J623" t="s">
        <v>137</v>
      </c>
      <c r="K623" t="s">
        <v>138</v>
      </c>
      <c r="L623" t="s">
        <v>2008</v>
      </c>
      <c r="M623" t="s">
        <v>2009</v>
      </c>
      <c r="N623">
        <v>3.571388888</v>
      </c>
      <c r="O623">
        <v>0</v>
      </c>
      <c r="P623">
        <v>919</v>
      </c>
      <c r="Q623">
        <v>11</v>
      </c>
      <c r="R623">
        <v>27</v>
      </c>
      <c r="S623">
        <v>3</v>
      </c>
      <c r="T623">
        <v>108</v>
      </c>
      <c r="U623">
        <v>0</v>
      </c>
      <c r="V623">
        <v>1</v>
      </c>
      <c r="W623">
        <v>0</v>
      </c>
      <c r="X623">
        <v>1051.6332381252751</v>
      </c>
      <c r="Y623">
        <v>7.3775828184017502</v>
      </c>
      <c r="Z623">
        <v>25.838183968557232</v>
      </c>
      <c r="AA623">
        <v>64.634016418780661</v>
      </c>
      <c r="AB623">
        <v>335.91497188939235</v>
      </c>
      <c r="AC623">
        <v>0</v>
      </c>
      <c r="AD623">
        <v>61.842779963859769</v>
      </c>
      <c r="AE623">
        <v>1547.2407731842668</v>
      </c>
    </row>
    <row r="624" spans="1:31" x14ac:dyDescent="0.3">
      <c r="A624">
        <v>2492268</v>
      </c>
      <c r="B624">
        <v>1</v>
      </c>
      <c r="C624" t="s">
        <v>80</v>
      </c>
      <c r="D624" t="s">
        <v>93</v>
      </c>
      <c r="E624" t="s">
        <v>166</v>
      </c>
      <c r="F624" t="s">
        <v>2010</v>
      </c>
      <c r="G624" t="s">
        <v>149</v>
      </c>
      <c r="H624" t="s">
        <v>150</v>
      </c>
      <c r="I624" t="s">
        <v>136</v>
      </c>
      <c r="J624" t="s">
        <v>137</v>
      </c>
      <c r="K624" t="s">
        <v>144</v>
      </c>
      <c r="L624" t="s">
        <v>2011</v>
      </c>
      <c r="M624" t="s">
        <v>2012</v>
      </c>
      <c r="N624">
        <v>1.1463888879999999</v>
      </c>
      <c r="O624">
        <v>0</v>
      </c>
      <c r="P624">
        <v>7131</v>
      </c>
      <c r="Q624">
        <v>4</v>
      </c>
      <c r="R624">
        <v>1131</v>
      </c>
      <c r="S624">
        <v>29</v>
      </c>
      <c r="T624">
        <v>1744</v>
      </c>
      <c r="U624">
        <v>6</v>
      </c>
      <c r="V624">
        <v>1</v>
      </c>
      <c r="W624">
        <v>0</v>
      </c>
      <c r="X624">
        <v>1748.9321568867961</v>
      </c>
      <c r="Y624">
        <v>1.147641437169042</v>
      </c>
      <c r="Z624">
        <v>365.08929399969395</v>
      </c>
      <c r="AA624">
        <v>346.37022994842113</v>
      </c>
      <c r="AB624">
        <v>2121.2555298463253</v>
      </c>
      <c r="AC624">
        <v>543.73533904702003</v>
      </c>
      <c r="AD624">
        <v>4.0447704678323699</v>
      </c>
      <c r="AE624">
        <v>5130.5749616332587</v>
      </c>
    </row>
    <row r="625" spans="1:31" x14ac:dyDescent="0.3">
      <c r="A625">
        <v>2492205</v>
      </c>
      <c r="B625">
        <v>1</v>
      </c>
      <c r="C625" t="s">
        <v>80</v>
      </c>
      <c r="D625" t="s">
        <v>98</v>
      </c>
      <c r="E625" t="s">
        <v>132</v>
      </c>
      <c r="F625" t="s">
        <v>2013</v>
      </c>
      <c r="G625" t="s">
        <v>1532</v>
      </c>
      <c r="H625" t="s">
        <v>135</v>
      </c>
      <c r="I625" t="s">
        <v>136</v>
      </c>
      <c r="J625" t="s">
        <v>137</v>
      </c>
      <c r="K625" t="s">
        <v>144</v>
      </c>
      <c r="L625" t="s">
        <v>2014</v>
      </c>
      <c r="M625" t="s">
        <v>2015</v>
      </c>
      <c r="N625">
        <v>2.3488888879999998</v>
      </c>
      <c r="O625">
        <v>0</v>
      </c>
      <c r="P625">
        <v>33</v>
      </c>
      <c r="Q625">
        <v>0</v>
      </c>
      <c r="R625">
        <v>34</v>
      </c>
      <c r="S625">
        <v>0</v>
      </c>
      <c r="T625">
        <v>6</v>
      </c>
      <c r="U625">
        <v>0</v>
      </c>
      <c r="V625">
        <v>0</v>
      </c>
      <c r="W625">
        <v>0</v>
      </c>
      <c r="X625">
        <v>17.137545566990525</v>
      </c>
      <c r="Y625">
        <v>0</v>
      </c>
      <c r="Z625">
        <v>36.536936192442099</v>
      </c>
      <c r="AA625">
        <v>0</v>
      </c>
      <c r="AB625">
        <v>21.057425432801626</v>
      </c>
      <c r="AC625">
        <v>0</v>
      </c>
      <c r="AD625">
        <v>0</v>
      </c>
      <c r="AE625">
        <v>74.731907192234246</v>
      </c>
    </row>
    <row r="626" spans="1:31" x14ac:dyDescent="0.3">
      <c r="A626">
        <v>2492354</v>
      </c>
      <c r="B626">
        <v>1</v>
      </c>
      <c r="C626" t="s">
        <v>81</v>
      </c>
      <c r="D626" t="s">
        <v>118</v>
      </c>
      <c r="E626" t="s">
        <v>147</v>
      </c>
      <c r="F626" t="s">
        <v>2016</v>
      </c>
      <c r="G626" t="s">
        <v>193</v>
      </c>
      <c r="H626" t="s">
        <v>150</v>
      </c>
      <c r="I626" t="s">
        <v>136</v>
      </c>
      <c r="J626" t="s">
        <v>137</v>
      </c>
      <c r="K626" t="s">
        <v>144</v>
      </c>
      <c r="L626" t="s">
        <v>2017</v>
      </c>
      <c r="M626" t="s">
        <v>2018</v>
      </c>
      <c r="N626">
        <v>0.62638888800000003</v>
      </c>
      <c r="O626">
        <v>0</v>
      </c>
      <c r="P626">
        <v>279</v>
      </c>
      <c r="Q626">
        <v>1</v>
      </c>
      <c r="R626">
        <v>9</v>
      </c>
      <c r="S626">
        <v>1</v>
      </c>
      <c r="T626">
        <v>23</v>
      </c>
      <c r="U626">
        <v>0</v>
      </c>
      <c r="V626">
        <v>0</v>
      </c>
      <c r="W626">
        <v>0</v>
      </c>
      <c r="X626">
        <v>30.07863329391348</v>
      </c>
      <c r="Y626">
        <v>0.59046393747091774</v>
      </c>
      <c r="Z626">
        <v>0.24853334426717141</v>
      </c>
      <c r="AA626">
        <v>0</v>
      </c>
      <c r="AB626">
        <v>5.833049180246201</v>
      </c>
      <c r="AC626">
        <v>0</v>
      </c>
      <c r="AD626">
        <v>0</v>
      </c>
      <c r="AE626">
        <v>36.750679755897771</v>
      </c>
    </row>
    <row r="627" spans="1:31" x14ac:dyDescent="0.3">
      <c r="A627">
        <v>2492059</v>
      </c>
      <c r="B627">
        <v>1</v>
      </c>
      <c r="C627" t="s">
        <v>80</v>
      </c>
      <c r="D627" t="s">
        <v>85</v>
      </c>
      <c r="E627" t="s">
        <v>141</v>
      </c>
      <c r="F627" t="s">
        <v>2019</v>
      </c>
      <c r="G627" t="s">
        <v>143</v>
      </c>
      <c r="H627" t="s">
        <v>135</v>
      </c>
      <c r="I627" t="s">
        <v>136</v>
      </c>
      <c r="J627" t="s">
        <v>137</v>
      </c>
      <c r="K627" t="s">
        <v>144</v>
      </c>
      <c r="L627" t="s">
        <v>2020</v>
      </c>
      <c r="M627" t="s">
        <v>2021</v>
      </c>
      <c r="N627">
        <v>1.2008333330000001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11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25.373333519156912</v>
      </c>
      <c r="AC627">
        <v>0</v>
      </c>
      <c r="AD627">
        <v>0</v>
      </c>
      <c r="AE627">
        <v>25.373333519156912</v>
      </c>
    </row>
    <row r="628" spans="1:31" x14ac:dyDescent="0.3">
      <c r="A628">
        <v>2492494</v>
      </c>
      <c r="B628">
        <v>1</v>
      </c>
      <c r="C628" t="s">
        <v>80</v>
      </c>
      <c r="D628" t="s">
        <v>101</v>
      </c>
      <c r="E628" t="s">
        <v>162</v>
      </c>
      <c r="F628" t="s">
        <v>954</v>
      </c>
      <c r="G628" t="s">
        <v>210</v>
      </c>
      <c r="H628" t="s">
        <v>135</v>
      </c>
      <c r="I628" t="s">
        <v>136</v>
      </c>
      <c r="J628" t="s">
        <v>137</v>
      </c>
      <c r="K628" t="s">
        <v>144</v>
      </c>
      <c r="L628" t="s">
        <v>2022</v>
      </c>
      <c r="M628" t="s">
        <v>2023</v>
      </c>
      <c r="N628">
        <v>1.109722222</v>
      </c>
      <c r="O628">
        <v>0</v>
      </c>
      <c r="P628">
        <v>36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6.8626833812163737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6.8626833812163737</v>
      </c>
    </row>
    <row r="629" spans="1:31" x14ac:dyDescent="0.3">
      <c r="A629">
        <v>2492119</v>
      </c>
      <c r="B629">
        <v>1</v>
      </c>
      <c r="C629" t="s">
        <v>80</v>
      </c>
      <c r="D629" t="s">
        <v>82</v>
      </c>
      <c r="E629" t="s">
        <v>162</v>
      </c>
      <c r="F629" t="s">
        <v>2024</v>
      </c>
      <c r="G629" t="s">
        <v>181</v>
      </c>
      <c r="H629" t="s">
        <v>135</v>
      </c>
      <c r="I629" t="s">
        <v>136</v>
      </c>
      <c r="J629" t="s">
        <v>137</v>
      </c>
      <c r="K629" t="s">
        <v>144</v>
      </c>
      <c r="L629" t="s">
        <v>2025</v>
      </c>
      <c r="M629" t="s">
        <v>2026</v>
      </c>
      <c r="N629">
        <v>2.8513888879999998</v>
      </c>
      <c r="O629">
        <v>0</v>
      </c>
      <c r="P629">
        <v>114</v>
      </c>
      <c r="Q629">
        <v>0</v>
      </c>
      <c r="R629">
        <v>0</v>
      </c>
      <c r="S629">
        <v>0</v>
      </c>
      <c r="T629">
        <v>48</v>
      </c>
      <c r="U629">
        <v>0</v>
      </c>
      <c r="V629">
        <v>0</v>
      </c>
      <c r="W629">
        <v>0</v>
      </c>
      <c r="X629">
        <v>111.25919942605098</v>
      </c>
      <c r="Y629">
        <v>0</v>
      </c>
      <c r="Z629">
        <v>0</v>
      </c>
      <c r="AA629">
        <v>0</v>
      </c>
      <c r="AB629">
        <v>71.222022631669134</v>
      </c>
      <c r="AC629">
        <v>0</v>
      </c>
      <c r="AD629">
        <v>0</v>
      </c>
      <c r="AE629">
        <v>182.48122205772012</v>
      </c>
    </row>
    <row r="630" spans="1:31" x14ac:dyDescent="0.3">
      <c r="A630">
        <v>2492537</v>
      </c>
      <c r="B630">
        <v>1</v>
      </c>
      <c r="C630" t="s">
        <v>81</v>
      </c>
      <c r="D630" t="s">
        <v>113</v>
      </c>
      <c r="E630" t="s">
        <v>184</v>
      </c>
      <c r="F630" t="s">
        <v>2027</v>
      </c>
      <c r="G630" t="s">
        <v>181</v>
      </c>
      <c r="H630" t="s">
        <v>150</v>
      </c>
      <c r="I630" t="s">
        <v>136</v>
      </c>
      <c r="J630" t="s">
        <v>137</v>
      </c>
      <c r="K630" t="s">
        <v>144</v>
      </c>
      <c r="L630" t="s">
        <v>2028</v>
      </c>
      <c r="M630" t="s">
        <v>2029</v>
      </c>
      <c r="N630">
        <v>0.83972222200000002</v>
      </c>
      <c r="O630">
        <v>0</v>
      </c>
      <c r="P630">
        <v>0</v>
      </c>
      <c r="Q630">
        <v>0</v>
      </c>
      <c r="R630">
        <v>0</v>
      </c>
      <c r="S630">
        <v>1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0.47434743465810647</v>
      </c>
      <c r="AB630">
        <v>0</v>
      </c>
      <c r="AC630">
        <v>0</v>
      </c>
      <c r="AD630">
        <v>0</v>
      </c>
      <c r="AE630">
        <v>0.47434743465810647</v>
      </c>
    </row>
    <row r="631" spans="1:31" x14ac:dyDescent="0.3">
      <c r="A631">
        <v>2492125</v>
      </c>
      <c r="B631">
        <v>1</v>
      </c>
      <c r="C631" t="s">
        <v>80</v>
      </c>
      <c r="D631" t="s">
        <v>83</v>
      </c>
      <c r="E631" t="s">
        <v>162</v>
      </c>
      <c r="F631" t="s">
        <v>2030</v>
      </c>
      <c r="G631" t="s">
        <v>210</v>
      </c>
      <c r="H631" t="s">
        <v>135</v>
      </c>
      <c r="I631" t="s">
        <v>136</v>
      </c>
      <c r="J631" t="s">
        <v>137</v>
      </c>
      <c r="K631" t="s">
        <v>144</v>
      </c>
      <c r="L631" t="s">
        <v>2031</v>
      </c>
      <c r="M631" t="s">
        <v>2032</v>
      </c>
      <c r="N631">
        <v>0.81555555499999999</v>
      </c>
      <c r="O631">
        <v>0</v>
      </c>
      <c r="P631">
        <v>2</v>
      </c>
      <c r="Q631">
        <v>0</v>
      </c>
      <c r="R631">
        <v>1</v>
      </c>
      <c r="S631">
        <v>0</v>
      </c>
      <c r="T631">
        <v>19</v>
      </c>
      <c r="U631">
        <v>0</v>
      </c>
      <c r="V631">
        <v>0</v>
      </c>
      <c r="W631">
        <v>0</v>
      </c>
      <c r="X631">
        <v>0.45415768513777777</v>
      </c>
      <c r="Y631">
        <v>0</v>
      </c>
      <c r="Z631">
        <v>0</v>
      </c>
      <c r="AA631">
        <v>0</v>
      </c>
      <c r="AB631">
        <v>73.394862433501061</v>
      </c>
      <c r="AC631">
        <v>0</v>
      </c>
      <c r="AD631">
        <v>0</v>
      </c>
      <c r="AE631">
        <v>73.849020118638833</v>
      </c>
    </row>
    <row r="632" spans="1:31" x14ac:dyDescent="0.3">
      <c r="A632">
        <v>2492102</v>
      </c>
      <c r="B632">
        <v>1</v>
      </c>
      <c r="C632" t="s">
        <v>81</v>
      </c>
      <c r="D632" t="s">
        <v>113</v>
      </c>
      <c r="E632" t="s">
        <v>132</v>
      </c>
      <c r="F632" t="s">
        <v>2033</v>
      </c>
      <c r="G632" t="s">
        <v>168</v>
      </c>
      <c r="H632" t="s">
        <v>135</v>
      </c>
      <c r="I632" t="s">
        <v>136</v>
      </c>
      <c r="J632" t="s">
        <v>137</v>
      </c>
      <c r="K632" t="s">
        <v>138</v>
      </c>
      <c r="L632" t="s">
        <v>2034</v>
      </c>
      <c r="M632" t="s">
        <v>2035</v>
      </c>
      <c r="N632">
        <v>4.3691666659999999</v>
      </c>
      <c r="O632">
        <v>0</v>
      </c>
      <c r="P632">
        <v>36</v>
      </c>
      <c r="Q632">
        <v>0</v>
      </c>
      <c r="R632">
        <v>4</v>
      </c>
      <c r="S632">
        <v>0</v>
      </c>
      <c r="T632">
        <v>1</v>
      </c>
      <c r="U632">
        <v>0</v>
      </c>
      <c r="V632">
        <v>0</v>
      </c>
      <c r="W632">
        <v>0</v>
      </c>
      <c r="X632">
        <v>10.436331962402415</v>
      </c>
      <c r="Y632">
        <v>0</v>
      </c>
      <c r="Z632">
        <v>4.0590752482713324</v>
      </c>
      <c r="AA632">
        <v>0</v>
      </c>
      <c r="AB632">
        <v>8.8272422832733319</v>
      </c>
      <c r="AC632">
        <v>0</v>
      </c>
      <c r="AD632">
        <v>0</v>
      </c>
      <c r="AE632">
        <v>23.322649493947079</v>
      </c>
    </row>
    <row r="633" spans="1:31" x14ac:dyDescent="0.3">
      <c r="A633">
        <v>2492248</v>
      </c>
      <c r="B633">
        <v>1</v>
      </c>
      <c r="C633" t="s">
        <v>81</v>
      </c>
      <c r="D633" t="s">
        <v>123</v>
      </c>
      <c r="E633" t="s">
        <v>147</v>
      </c>
      <c r="F633" t="s">
        <v>2036</v>
      </c>
      <c r="G633" t="s">
        <v>181</v>
      </c>
      <c r="H633" t="s">
        <v>150</v>
      </c>
      <c r="I633" t="s">
        <v>136</v>
      </c>
      <c r="J633" t="s">
        <v>137</v>
      </c>
      <c r="K633" t="s">
        <v>144</v>
      </c>
      <c r="L633" t="s">
        <v>2037</v>
      </c>
      <c r="M633" t="s">
        <v>2038</v>
      </c>
      <c r="N633">
        <v>1.5719444440000001</v>
      </c>
      <c r="O633">
        <v>0</v>
      </c>
      <c r="P633">
        <v>2</v>
      </c>
      <c r="Q633">
        <v>0</v>
      </c>
      <c r="R633">
        <v>33</v>
      </c>
      <c r="S633">
        <v>0</v>
      </c>
      <c r="T633">
        <v>8</v>
      </c>
      <c r="U633">
        <v>0</v>
      </c>
      <c r="V633">
        <v>0</v>
      </c>
      <c r="W633">
        <v>0</v>
      </c>
      <c r="X633">
        <v>0.15273160452329432</v>
      </c>
      <c r="Y633">
        <v>0</v>
      </c>
      <c r="Z633">
        <v>21.860121941975994</v>
      </c>
      <c r="AA633">
        <v>0</v>
      </c>
      <c r="AB633">
        <v>4.5345326823091661</v>
      </c>
      <c r="AC633">
        <v>0</v>
      </c>
      <c r="AD633">
        <v>0</v>
      </c>
      <c r="AE633">
        <v>26.547386228808453</v>
      </c>
    </row>
    <row r="634" spans="1:31" x14ac:dyDescent="0.3">
      <c r="A634">
        <v>2492271</v>
      </c>
      <c r="B634">
        <v>1</v>
      </c>
      <c r="C634" t="s">
        <v>81</v>
      </c>
      <c r="D634" t="s">
        <v>112</v>
      </c>
      <c r="E634" t="s">
        <v>153</v>
      </c>
      <c r="F634" t="s">
        <v>2039</v>
      </c>
      <c r="G634" t="s">
        <v>230</v>
      </c>
      <c r="H634" t="s">
        <v>135</v>
      </c>
      <c r="I634" t="s">
        <v>136</v>
      </c>
      <c r="J634" t="s">
        <v>137</v>
      </c>
      <c r="K634" t="s">
        <v>144</v>
      </c>
      <c r="L634" t="s">
        <v>2040</v>
      </c>
      <c r="M634" t="s">
        <v>2041</v>
      </c>
      <c r="N634">
        <v>0.505833333</v>
      </c>
      <c r="O634">
        <v>0</v>
      </c>
      <c r="P634">
        <v>1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8.8708308992203888E-2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8.8708308992203888E-2</v>
      </c>
    </row>
    <row r="635" spans="1:31" x14ac:dyDescent="0.3">
      <c r="A635">
        <v>2492062</v>
      </c>
      <c r="B635">
        <v>1</v>
      </c>
      <c r="C635" t="s">
        <v>80</v>
      </c>
      <c r="D635" t="s">
        <v>100</v>
      </c>
      <c r="E635" t="s">
        <v>153</v>
      </c>
      <c r="F635" t="s">
        <v>2042</v>
      </c>
      <c r="G635" t="s">
        <v>230</v>
      </c>
      <c r="H635" t="s">
        <v>135</v>
      </c>
      <c r="I635" t="s">
        <v>136</v>
      </c>
      <c r="J635" t="s">
        <v>137</v>
      </c>
      <c r="K635" t="s">
        <v>144</v>
      </c>
      <c r="L635" t="s">
        <v>2043</v>
      </c>
      <c r="M635" t="s">
        <v>2044</v>
      </c>
      <c r="N635">
        <v>0.66444444400000002</v>
      </c>
      <c r="O635">
        <v>0</v>
      </c>
      <c r="P635">
        <v>2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0.18413033698820203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0.18413033698820203</v>
      </c>
    </row>
    <row r="636" spans="1:31" x14ac:dyDescent="0.3">
      <c r="A636">
        <v>2492202</v>
      </c>
      <c r="B636">
        <v>1</v>
      </c>
      <c r="C636" t="s">
        <v>81</v>
      </c>
      <c r="D636" t="s">
        <v>118</v>
      </c>
      <c r="E636" t="s">
        <v>184</v>
      </c>
      <c r="F636" t="s">
        <v>1469</v>
      </c>
      <c r="G636" t="s">
        <v>149</v>
      </c>
      <c r="H636" t="s">
        <v>150</v>
      </c>
      <c r="I636" t="s">
        <v>136</v>
      </c>
      <c r="J636" t="s">
        <v>137</v>
      </c>
      <c r="K636" t="s">
        <v>144</v>
      </c>
      <c r="L636" t="s">
        <v>2045</v>
      </c>
      <c r="M636" t="s">
        <v>2046</v>
      </c>
      <c r="N636">
        <v>0.89</v>
      </c>
      <c r="O636">
        <v>3</v>
      </c>
      <c r="P636">
        <v>395</v>
      </c>
      <c r="Q636">
        <v>127</v>
      </c>
      <c r="R636">
        <v>110</v>
      </c>
      <c r="S636">
        <v>14</v>
      </c>
      <c r="T636">
        <v>38</v>
      </c>
      <c r="U636">
        <v>2</v>
      </c>
      <c r="V636">
        <v>0</v>
      </c>
      <c r="W636">
        <v>0.53928605525743301</v>
      </c>
      <c r="X636">
        <v>60.13447806078274</v>
      </c>
      <c r="Y636">
        <v>117.90555361359061</v>
      </c>
      <c r="Z636">
        <v>55.328481856720195</v>
      </c>
      <c r="AA636">
        <v>31.291520004791177</v>
      </c>
      <c r="AB636">
        <v>13.211506884575059</v>
      </c>
      <c r="AC636">
        <v>255.55572981679632</v>
      </c>
      <c r="AD636">
        <v>0</v>
      </c>
      <c r="AE636">
        <v>533.96655629251359</v>
      </c>
    </row>
    <row r="637" spans="1:31" x14ac:dyDescent="0.3">
      <c r="A637">
        <v>2492348</v>
      </c>
      <c r="B637">
        <v>1</v>
      </c>
      <c r="C637" t="s">
        <v>80</v>
      </c>
      <c r="D637" t="s">
        <v>105</v>
      </c>
      <c r="E637" t="s">
        <v>147</v>
      </c>
      <c r="F637" t="s">
        <v>2047</v>
      </c>
      <c r="G637" t="s">
        <v>149</v>
      </c>
      <c r="H637" t="s">
        <v>150</v>
      </c>
      <c r="I637" t="s">
        <v>136</v>
      </c>
      <c r="J637" t="s">
        <v>137</v>
      </c>
      <c r="K637" t="s">
        <v>144</v>
      </c>
      <c r="L637" t="s">
        <v>2048</v>
      </c>
      <c r="M637" t="s">
        <v>2049</v>
      </c>
      <c r="N637">
        <v>0.78805555500000002</v>
      </c>
      <c r="O637">
        <v>3</v>
      </c>
      <c r="P637">
        <v>4531</v>
      </c>
      <c r="Q637">
        <v>9</v>
      </c>
      <c r="R637">
        <v>464</v>
      </c>
      <c r="S637">
        <v>46</v>
      </c>
      <c r="T637">
        <v>541</v>
      </c>
      <c r="U637">
        <v>6</v>
      </c>
      <c r="V637">
        <v>2</v>
      </c>
      <c r="W637">
        <v>1.36438504887691</v>
      </c>
      <c r="X637">
        <v>971.18449357346105</v>
      </c>
      <c r="Y637">
        <v>79.716152270063645</v>
      </c>
      <c r="Z637">
        <v>51.527047044678746</v>
      </c>
      <c r="AA637">
        <v>329.20999233972452</v>
      </c>
      <c r="AB637">
        <v>408.46816043415197</v>
      </c>
      <c r="AC637">
        <v>723.16900861983163</v>
      </c>
      <c r="AD637">
        <v>6.1252883401649703</v>
      </c>
      <c r="AE637">
        <v>2570.7645276709536</v>
      </c>
    </row>
    <row r="638" spans="1:31" x14ac:dyDescent="0.3">
      <c r="A638">
        <v>2494096</v>
      </c>
      <c r="B638">
        <v>1</v>
      </c>
      <c r="C638" t="s">
        <v>80</v>
      </c>
      <c r="D638" t="s">
        <v>84</v>
      </c>
      <c r="E638" t="s">
        <v>132</v>
      </c>
      <c r="F638" t="s">
        <v>2050</v>
      </c>
      <c r="G638" t="s">
        <v>168</v>
      </c>
      <c r="H638" t="s">
        <v>135</v>
      </c>
      <c r="I638" t="s">
        <v>136</v>
      </c>
      <c r="J638" t="s">
        <v>137</v>
      </c>
      <c r="K638" t="s">
        <v>138</v>
      </c>
      <c r="L638" t="s">
        <v>2051</v>
      </c>
      <c r="M638" t="s">
        <v>2052</v>
      </c>
      <c r="N638">
        <v>2.1613888879999998</v>
      </c>
      <c r="O638">
        <v>0</v>
      </c>
      <c r="P638">
        <v>924</v>
      </c>
      <c r="Q638">
        <v>0</v>
      </c>
      <c r="R638">
        <v>0</v>
      </c>
      <c r="S638">
        <v>0</v>
      </c>
      <c r="T638">
        <v>21</v>
      </c>
      <c r="U638">
        <v>0</v>
      </c>
      <c r="V638">
        <v>0</v>
      </c>
      <c r="W638">
        <v>0</v>
      </c>
      <c r="X638">
        <v>527.20186099132354</v>
      </c>
      <c r="Y638">
        <v>0</v>
      </c>
      <c r="Z638">
        <v>0</v>
      </c>
      <c r="AA638">
        <v>0</v>
      </c>
      <c r="AB638">
        <v>54.742566545603623</v>
      </c>
      <c r="AC638">
        <v>0</v>
      </c>
      <c r="AD638">
        <v>0</v>
      </c>
      <c r="AE638">
        <v>581.94442753692715</v>
      </c>
    </row>
    <row r="639" spans="1:31" x14ac:dyDescent="0.3">
      <c r="A639">
        <v>2494097</v>
      </c>
      <c r="B639">
        <v>1</v>
      </c>
      <c r="C639" t="s">
        <v>81</v>
      </c>
      <c r="D639" t="s">
        <v>117</v>
      </c>
      <c r="E639" t="s">
        <v>184</v>
      </c>
      <c r="F639" t="s">
        <v>2053</v>
      </c>
      <c r="G639" t="s">
        <v>134</v>
      </c>
      <c r="H639" t="s">
        <v>150</v>
      </c>
      <c r="I639" t="s">
        <v>136</v>
      </c>
      <c r="J639" t="s">
        <v>137</v>
      </c>
      <c r="K639" t="s">
        <v>138</v>
      </c>
      <c r="L639" t="s">
        <v>2054</v>
      </c>
      <c r="M639" t="s">
        <v>2055</v>
      </c>
      <c r="N639">
        <v>6.449166666</v>
      </c>
      <c r="O639">
        <v>0</v>
      </c>
      <c r="P639">
        <v>1053</v>
      </c>
      <c r="Q639">
        <v>9</v>
      </c>
      <c r="R639">
        <v>54</v>
      </c>
      <c r="S639">
        <v>6</v>
      </c>
      <c r="T639">
        <v>127</v>
      </c>
      <c r="U639">
        <v>2</v>
      </c>
      <c r="V639">
        <v>0</v>
      </c>
      <c r="W639">
        <v>0</v>
      </c>
      <c r="X639">
        <v>842.31361638166254</v>
      </c>
      <c r="Y639">
        <v>680.5386981899494</v>
      </c>
      <c r="Z639">
        <v>74.879164768622729</v>
      </c>
      <c r="AA639">
        <v>131.33199323655347</v>
      </c>
      <c r="AB639">
        <v>533.16042659663492</v>
      </c>
      <c r="AC639">
        <v>1182.2408704418806</v>
      </c>
      <c r="AD639">
        <v>0</v>
      </c>
      <c r="AE639">
        <v>3444.4647696153033</v>
      </c>
    </row>
    <row r="640" spans="1:31" x14ac:dyDescent="0.3">
      <c r="A640">
        <v>2494098</v>
      </c>
      <c r="B640">
        <v>1</v>
      </c>
      <c r="C640" t="s">
        <v>80</v>
      </c>
      <c r="D640" t="s">
        <v>96</v>
      </c>
      <c r="E640" t="s">
        <v>132</v>
      </c>
      <c r="F640" t="s">
        <v>2056</v>
      </c>
      <c r="G640" t="s">
        <v>168</v>
      </c>
      <c r="H640" t="s">
        <v>135</v>
      </c>
      <c r="I640" t="s">
        <v>136</v>
      </c>
      <c r="J640" t="s">
        <v>137</v>
      </c>
      <c r="K640" t="s">
        <v>138</v>
      </c>
      <c r="L640" t="s">
        <v>2057</v>
      </c>
      <c r="M640" t="s">
        <v>2058</v>
      </c>
      <c r="N640">
        <v>6.2494444439999999</v>
      </c>
      <c r="O640">
        <v>0</v>
      </c>
      <c r="P640">
        <v>2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0.26501787150000777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0.26501787150000777</v>
      </c>
    </row>
    <row r="641" spans="1:31" x14ac:dyDescent="0.3">
      <c r="A641">
        <v>2494099</v>
      </c>
      <c r="B641">
        <v>1</v>
      </c>
      <c r="C641" t="s">
        <v>80</v>
      </c>
      <c r="D641" t="s">
        <v>105</v>
      </c>
      <c r="E641" t="s">
        <v>141</v>
      </c>
      <c r="F641" t="s">
        <v>2059</v>
      </c>
      <c r="G641" t="s">
        <v>168</v>
      </c>
      <c r="H641" t="s">
        <v>135</v>
      </c>
      <c r="I641" t="s">
        <v>136</v>
      </c>
      <c r="J641" t="s">
        <v>137</v>
      </c>
      <c r="K641" t="s">
        <v>138</v>
      </c>
      <c r="L641" t="s">
        <v>2060</v>
      </c>
      <c r="M641" t="s">
        <v>2061</v>
      </c>
      <c r="N641">
        <v>6.7002777770000002</v>
      </c>
      <c r="O641">
        <v>0</v>
      </c>
      <c r="P641">
        <v>18</v>
      </c>
      <c r="Q641">
        <v>0</v>
      </c>
      <c r="R641">
        <v>0</v>
      </c>
      <c r="S641">
        <v>0</v>
      </c>
      <c r="T641">
        <v>4</v>
      </c>
      <c r="U641">
        <v>0</v>
      </c>
      <c r="V641">
        <v>0</v>
      </c>
      <c r="W641">
        <v>0</v>
      </c>
      <c r="X641">
        <v>24.145995163311461</v>
      </c>
      <c r="Y641">
        <v>0</v>
      </c>
      <c r="Z641">
        <v>0</v>
      </c>
      <c r="AA641">
        <v>0</v>
      </c>
      <c r="AB641">
        <v>29.972741637247985</v>
      </c>
      <c r="AC641">
        <v>0</v>
      </c>
      <c r="AD641">
        <v>0</v>
      </c>
      <c r="AE641">
        <v>54.118736800559446</v>
      </c>
    </row>
    <row r="642" spans="1:31" x14ac:dyDescent="0.3">
      <c r="A642">
        <v>2494100</v>
      </c>
      <c r="B642">
        <v>1</v>
      </c>
      <c r="C642" t="s">
        <v>81</v>
      </c>
      <c r="D642" t="s">
        <v>113</v>
      </c>
      <c r="E642" t="s">
        <v>153</v>
      </c>
      <c r="F642" t="s">
        <v>2062</v>
      </c>
      <c r="G642" t="s">
        <v>230</v>
      </c>
      <c r="H642" t="s">
        <v>135</v>
      </c>
      <c r="I642" t="s">
        <v>136</v>
      </c>
      <c r="J642" t="s">
        <v>137</v>
      </c>
      <c r="K642" t="s">
        <v>144</v>
      </c>
      <c r="L642" t="s">
        <v>2054</v>
      </c>
      <c r="M642" t="s">
        <v>2063</v>
      </c>
      <c r="N642">
        <v>0.65777777699999995</v>
      </c>
      <c r="O642">
        <v>0</v>
      </c>
      <c r="P642">
        <v>1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9.0194474130789348E-2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9.0194474130789348E-2</v>
      </c>
    </row>
    <row r="643" spans="1:31" x14ac:dyDescent="0.3">
      <c r="A643">
        <v>2494101</v>
      </c>
      <c r="B643">
        <v>1</v>
      </c>
      <c r="C643" t="s">
        <v>80</v>
      </c>
      <c r="D643" t="s">
        <v>104</v>
      </c>
      <c r="E643" t="s">
        <v>184</v>
      </c>
      <c r="F643" t="s">
        <v>2064</v>
      </c>
      <c r="G643" t="s">
        <v>134</v>
      </c>
      <c r="H643" t="s">
        <v>150</v>
      </c>
      <c r="I643" t="s">
        <v>136</v>
      </c>
      <c r="J643" t="s">
        <v>137</v>
      </c>
      <c r="K643" t="s">
        <v>138</v>
      </c>
      <c r="L643" t="s">
        <v>2065</v>
      </c>
      <c r="M643" t="s">
        <v>2066</v>
      </c>
      <c r="N643">
        <v>2.5469444440000002</v>
      </c>
      <c r="O643">
        <v>3</v>
      </c>
      <c r="P643">
        <v>204</v>
      </c>
      <c r="Q643">
        <v>19</v>
      </c>
      <c r="R643">
        <v>244</v>
      </c>
      <c r="S643">
        <v>16</v>
      </c>
      <c r="T643">
        <v>77</v>
      </c>
      <c r="U643">
        <v>3</v>
      </c>
      <c r="V643">
        <v>0</v>
      </c>
      <c r="W643">
        <v>87.062626953145283</v>
      </c>
      <c r="X643">
        <v>298.65230522771037</v>
      </c>
      <c r="Y643">
        <v>15.238346412865017</v>
      </c>
      <c r="Z643">
        <v>198.23616705162368</v>
      </c>
      <c r="AA643">
        <v>290.79713021050833</v>
      </c>
      <c r="AB643">
        <v>276.90804577731791</v>
      </c>
      <c r="AC643">
        <v>975.62442045023556</v>
      </c>
      <c r="AD643">
        <v>0</v>
      </c>
      <c r="AE643">
        <v>2142.5190420834065</v>
      </c>
    </row>
    <row r="644" spans="1:31" x14ac:dyDescent="0.3">
      <c r="A644">
        <v>2494103</v>
      </c>
      <c r="B644">
        <v>1</v>
      </c>
      <c r="C644" t="s">
        <v>80</v>
      </c>
      <c r="D644" t="s">
        <v>94</v>
      </c>
      <c r="E644" t="s">
        <v>162</v>
      </c>
      <c r="F644" t="s">
        <v>2067</v>
      </c>
      <c r="G644" t="s">
        <v>181</v>
      </c>
      <c r="H644" t="s">
        <v>135</v>
      </c>
      <c r="I644" t="s">
        <v>136</v>
      </c>
      <c r="J644" t="s">
        <v>137</v>
      </c>
      <c r="K644" t="s">
        <v>144</v>
      </c>
      <c r="L644" t="s">
        <v>2068</v>
      </c>
      <c r="M644" t="s">
        <v>2069</v>
      </c>
      <c r="N644">
        <v>0.67944444400000004</v>
      </c>
      <c r="O644">
        <v>0</v>
      </c>
      <c r="P644">
        <v>26</v>
      </c>
      <c r="Q644">
        <v>0</v>
      </c>
      <c r="R644">
        <v>0</v>
      </c>
      <c r="S644">
        <v>0</v>
      </c>
      <c r="T644">
        <v>7</v>
      </c>
      <c r="U644">
        <v>0</v>
      </c>
      <c r="V644">
        <v>0</v>
      </c>
      <c r="W644">
        <v>0</v>
      </c>
      <c r="X644">
        <v>7.1834511270410131</v>
      </c>
      <c r="Y644">
        <v>0</v>
      </c>
      <c r="Z644">
        <v>0</v>
      </c>
      <c r="AA644">
        <v>0</v>
      </c>
      <c r="AB644">
        <v>1.8054823433804379</v>
      </c>
      <c r="AC644">
        <v>0</v>
      </c>
      <c r="AD644">
        <v>0</v>
      </c>
      <c r="AE644">
        <v>8.9889334704214505</v>
      </c>
    </row>
    <row r="645" spans="1:31" x14ac:dyDescent="0.3">
      <c r="A645">
        <v>2494104</v>
      </c>
      <c r="B645">
        <v>1</v>
      </c>
      <c r="C645" t="s">
        <v>80</v>
      </c>
      <c r="D645" t="s">
        <v>94</v>
      </c>
      <c r="E645" t="s">
        <v>153</v>
      </c>
      <c r="F645" t="s">
        <v>2070</v>
      </c>
      <c r="G645" t="s">
        <v>230</v>
      </c>
      <c r="H645" t="s">
        <v>135</v>
      </c>
      <c r="I645" t="s">
        <v>136</v>
      </c>
      <c r="J645" t="s">
        <v>137</v>
      </c>
      <c r="K645" t="s">
        <v>144</v>
      </c>
      <c r="L645" t="s">
        <v>2071</v>
      </c>
      <c r="M645" t="s">
        <v>2072</v>
      </c>
      <c r="N645">
        <v>1.6377777769999999</v>
      </c>
      <c r="O645">
        <v>0</v>
      </c>
      <c r="P645">
        <v>7</v>
      </c>
      <c r="Q645">
        <v>0</v>
      </c>
      <c r="R645">
        <v>0</v>
      </c>
      <c r="S645">
        <v>0</v>
      </c>
      <c r="T645">
        <v>1</v>
      </c>
      <c r="U645">
        <v>0</v>
      </c>
      <c r="V645">
        <v>0</v>
      </c>
      <c r="W645">
        <v>0</v>
      </c>
      <c r="X645">
        <v>3.3832029807457498</v>
      </c>
      <c r="Y645">
        <v>0</v>
      </c>
      <c r="Z645">
        <v>0</v>
      </c>
      <c r="AA645">
        <v>0</v>
      </c>
      <c r="AB645">
        <v>2.4777380023095703</v>
      </c>
      <c r="AC645">
        <v>0</v>
      </c>
      <c r="AD645">
        <v>0</v>
      </c>
      <c r="AE645">
        <v>5.8609409830553201</v>
      </c>
    </row>
    <row r="646" spans="1:31" x14ac:dyDescent="0.3">
      <c r="A646">
        <v>2494105</v>
      </c>
      <c r="B646">
        <v>1</v>
      </c>
      <c r="C646" t="s">
        <v>80</v>
      </c>
      <c r="D646" t="s">
        <v>98</v>
      </c>
      <c r="E646" t="s">
        <v>132</v>
      </c>
      <c r="F646" t="s">
        <v>2073</v>
      </c>
      <c r="G646" t="s">
        <v>134</v>
      </c>
      <c r="H646" t="s">
        <v>135</v>
      </c>
      <c r="I646" t="s">
        <v>136</v>
      </c>
      <c r="J646" t="s">
        <v>137</v>
      </c>
      <c r="K646" t="s">
        <v>138</v>
      </c>
      <c r="L646" t="s">
        <v>2074</v>
      </c>
      <c r="M646" t="s">
        <v>2075</v>
      </c>
      <c r="N646">
        <v>1.8022222219999999</v>
      </c>
      <c r="O646">
        <v>0</v>
      </c>
      <c r="P646">
        <v>364</v>
      </c>
      <c r="Q646">
        <v>0</v>
      </c>
      <c r="R646">
        <v>0</v>
      </c>
      <c r="S646">
        <v>0</v>
      </c>
      <c r="T646">
        <v>32</v>
      </c>
      <c r="U646">
        <v>0</v>
      </c>
      <c r="V646">
        <v>0</v>
      </c>
      <c r="W646">
        <v>0</v>
      </c>
      <c r="X646">
        <v>182.406434463545</v>
      </c>
      <c r="Y646">
        <v>0</v>
      </c>
      <c r="Z646">
        <v>0</v>
      </c>
      <c r="AA646">
        <v>0</v>
      </c>
      <c r="AB646">
        <v>95.014853791363095</v>
      </c>
      <c r="AC646">
        <v>0</v>
      </c>
      <c r="AD646">
        <v>0</v>
      </c>
      <c r="AE646">
        <v>277.42128825490806</v>
      </c>
    </row>
    <row r="647" spans="1:31" x14ac:dyDescent="0.3">
      <c r="A647">
        <v>2494106</v>
      </c>
      <c r="B647">
        <v>1</v>
      </c>
      <c r="C647" t="s">
        <v>80</v>
      </c>
      <c r="D647" t="s">
        <v>107</v>
      </c>
      <c r="E647" t="s">
        <v>184</v>
      </c>
      <c r="F647" t="s">
        <v>2076</v>
      </c>
      <c r="G647" t="s">
        <v>149</v>
      </c>
      <c r="H647" t="s">
        <v>150</v>
      </c>
      <c r="I647" t="s">
        <v>136</v>
      </c>
      <c r="J647" t="s">
        <v>137</v>
      </c>
      <c r="K647" t="s">
        <v>144</v>
      </c>
      <c r="L647" t="s">
        <v>2077</v>
      </c>
      <c r="M647" t="s">
        <v>2078</v>
      </c>
      <c r="N647">
        <v>1.0536111109999999</v>
      </c>
      <c r="O647">
        <v>0</v>
      </c>
      <c r="P647">
        <v>129</v>
      </c>
      <c r="Q647">
        <v>8</v>
      </c>
      <c r="R647">
        <v>14</v>
      </c>
      <c r="S647">
        <v>0</v>
      </c>
      <c r="T647">
        <v>4</v>
      </c>
      <c r="U647">
        <v>0</v>
      </c>
      <c r="V647">
        <v>1</v>
      </c>
      <c r="W647">
        <v>0</v>
      </c>
      <c r="X647">
        <v>16.521671227346697</v>
      </c>
      <c r="Y647">
        <v>7.2380550343325645</v>
      </c>
      <c r="Z647">
        <v>13.653820043607597</v>
      </c>
      <c r="AA647">
        <v>0</v>
      </c>
      <c r="AB647">
        <v>30.70457004692803</v>
      </c>
      <c r="AC647">
        <v>0</v>
      </c>
      <c r="AD647">
        <v>2.1740980122321769</v>
      </c>
      <c r="AE647">
        <v>70.292214364447062</v>
      </c>
    </row>
    <row r="648" spans="1:31" x14ac:dyDescent="0.3">
      <c r="A648">
        <v>2494107</v>
      </c>
      <c r="B648">
        <v>1</v>
      </c>
      <c r="C648" t="s">
        <v>80</v>
      </c>
      <c r="D648" t="s">
        <v>101</v>
      </c>
      <c r="E648" t="s">
        <v>141</v>
      </c>
      <c r="F648" t="s">
        <v>2079</v>
      </c>
      <c r="G648" t="s">
        <v>159</v>
      </c>
      <c r="H648" t="s">
        <v>135</v>
      </c>
      <c r="I648" t="s">
        <v>136</v>
      </c>
      <c r="J648" t="s">
        <v>3</v>
      </c>
      <c r="K648" t="s">
        <v>144</v>
      </c>
      <c r="L648" t="s">
        <v>2080</v>
      </c>
      <c r="M648" t="s">
        <v>2081</v>
      </c>
      <c r="N648">
        <v>6.153611111</v>
      </c>
      <c r="O648">
        <v>0</v>
      </c>
      <c r="P648">
        <v>24</v>
      </c>
      <c r="Q648">
        <v>0</v>
      </c>
      <c r="R648">
        <v>0</v>
      </c>
      <c r="S648">
        <v>0</v>
      </c>
      <c r="T648">
        <v>1</v>
      </c>
      <c r="U648">
        <v>0</v>
      </c>
      <c r="V648">
        <v>0</v>
      </c>
      <c r="W648">
        <v>0</v>
      </c>
      <c r="X648">
        <v>35.892224458481557</v>
      </c>
      <c r="Y648">
        <v>0</v>
      </c>
      <c r="Z648">
        <v>0</v>
      </c>
      <c r="AA648">
        <v>0</v>
      </c>
      <c r="AB648">
        <v>2.9169910602226126</v>
      </c>
      <c r="AC648">
        <v>0</v>
      </c>
      <c r="AD648">
        <v>0</v>
      </c>
      <c r="AE648">
        <v>38.809215518704171</v>
      </c>
    </row>
    <row r="649" spans="1:31" x14ac:dyDescent="0.3">
      <c r="A649">
        <v>2494108</v>
      </c>
      <c r="B649">
        <v>1</v>
      </c>
      <c r="C649" t="s">
        <v>80</v>
      </c>
      <c r="D649" t="s">
        <v>96</v>
      </c>
      <c r="E649" t="s">
        <v>141</v>
      </c>
      <c r="F649" t="s">
        <v>2082</v>
      </c>
      <c r="G649" t="s">
        <v>134</v>
      </c>
      <c r="H649" t="s">
        <v>135</v>
      </c>
      <c r="I649" t="s">
        <v>136</v>
      </c>
      <c r="J649" t="s">
        <v>137</v>
      </c>
      <c r="K649" t="s">
        <v>138</v>
      </c>
      <c r="L649" t="s">
        <v>2083</v>
      </c>
      <c r="M649" t="s">
        <v>2084</v>
      </c>
      <c r="N649">
        <v>6.0141666660000004</v>
      </c>
      <c r="O649">
        <v>0</v>
      </c>
      <c r="P649">
        <v>93</v>
      </c>
      <c r="Q649">
        <v>0</v>
      </c>
      <c r="R649">
        <v>0</v>
      </c>
      <c r="S649">
        <v>0</v>
      </c>
      <c r="T649">
        <v>60</v>
      </c>
      <c r="U649">
        <v>0</v>
      </c>
      <c r="V649">
        <v>0</v>
      </c>
      <c r="W649">
        <v>0</v>
      </c>
      <c r="X649">
        <v>194.84335741257067</v>
      </c>
      <c r="Y649">
        <v>0</v>
      </c>
      <c r="Z649">
        <v>0</v>
      </c>
      <c r="AA649">
        <v>0</v>
      </c>
      <c r="AB649">
        <v>584.73467993271868</v>
      </c>
      <c r="AC649">
        <v>0</v>
      </c>
      <c r="AD649">
        <v>0</v>
      </c>
      <c r="AE649">
        <v>779.57803734528932</v>
      </c>
    </row>
    <row r="650" spans="1:31" x14ac:dyDescent="0.3">
      <c r="A650">
        <v>2494109</v>
      </c>
      <c r="B650">
        <v>1</v>
      </c>
      <c r="C650" t="s">
        <v>81</v>
      </c>
      <c r="D650" t="s">
        <v>128</v>
      </c>
      <c r="E650" t="s">
        <v>184</v>
      </c>
      <c r="F650" t="s">
        <v>567</v>
      </c>
      <c r="G650" t="s">
        <v>168</v>
      </c>
      <c r="H650" t="s">
        <v>150</v>
      </c>
      <c r="I650" t="s">
        <v>136</v>
      </c>
      <c r="J650" t="s">
        <v>137</v>
      </c>
      <c r="K650" t="s">
        <v>138</v>
      </c>
      <c r="L650" t="s">
        <v>2085</v>
      </c>
      <c r="M650" t="s">
        <v>2086</v>
      </c>
      <c r="N650">
        <v>6.5858333330000001</v>
      </c>
      <c r="O650">
        <v>1</v>
      </c>
      <c r="P650">
        <v>601</v>
      </c>
      <c r="Q650">
        <v>3</v>
      </c>
      <c r="R650">
        <v>4</v>
      </c>
      <c r="S650">
        <v>8</v>
      </c>
      <c r="T650">
        <v>50</v>
      </c>
      <c r="U650">
        <v>0</v>
      </c>
      <c r="V650">
        <v>0</v>
      </c>
      <c r="W650">
        <v>1.6600820033149999</v>
      </c>
      <c r="X650">
        <v>431.89779231179847</v>
      </c>
      <c r="Y650">
        <v>15.663216598778259</v>
      </c>
      <c r="Z650">
        <v>10.381948457936758</v>
      </c>
      <c r="AA650">
        <v>86.168985719153369</v>
      </c>
      <c r="AB650">
        <v>171.15044021198207</v>
      </c>
      <c r="AC650">
        <v>0</v>
      </c>
      <c r="AD650">
        <v>0</v>
      </c>
      <c r="AE650">
        <v>716.92246530296393</v>
      </c>
    </row>
    <row r="651" spans="1:31" x14ac:dyDescent="0.3">
      <c r="A651">
        <v>2494110</v>
      </c>
      <c r="B651">
        <v>1</v>
      </c>
      <c r="C651" t="s">
        <v>81</v>
      </c>
      <c r="D651" t="s">
        <v>128</v>
      </c>
      <c r="E651" t="s">
        <v>184</v>
      </c>
      <c r="F651" t="s">
        <v>2087</v>
      </c>
      <c r="G651" t="s">
        <v>168</v>
      </c>
      <c r="H651" t="s">
        <v>150</v>
      </c>
      <c r="I651" t="s">
        <v>136</v>
      </c>
      <c r="J651" t="s">
        <v>137</v>
      </c>
      <c r="K651" t="s">
        <v>138</v>
      </c>
      <c r="L651" t="s">
        <v>2088</v>
      </c>
      <c r="M651" t="s">
        <v>2089</v>
      </c>
      <c r="N651">
        <v>6.5872222220000003</v>
      </c>
      <c r="O651">
        <v>0</v>
      </c>
      <c r="P651">
        <v>1157</v>
      </c>
      <c r="Q651">
        <v>4</v>
      </c>
      <c r="R651">
        <v>2</v>
      </c>
      <c r="S651">
        <v>10</v>
      </c>
      <c r="T651">
        <v>84</v>
      </c>
      <c r="U651">
        <v>0</v>
      </c>
      <c r="V651">
        <v>0</v>
      </c>
      <c r="W651">
        <v>0</v>
      </c>
      <c r="X651">
        <v>819.39715966712276</v>
      </c>
      <c r="Y651">
        <v>19.126685790482323</v>
      </c>
      <c r="Z651">
        <v>7.5741789428346671E-3</v>
      </c>
      <c r="AA651">
        <v>182.87562482907239</v>
      </c>
      <c r="AB651">
        <v>129.23372513549083</v>
      </c>
      <c r="AC651">
        <v>0</v>
      </c>
      <c r="AD651">
        <v>0</v>
      </c>
      <c r="AE651">
        <v>1150.6407696011111</v>
      </c>
    </row>
    <row r="652" spans="1:31" x14ac:dyDescent="0.3">
      <c r="A652">
        <v>2494111</v>
      </c>
      <c r="B652">
        <v>1</v>
      </c>
      <c r="C652" t="s">
        <v>80</v>
      </c>
      <c r="D652" t="s">
        <v>98</v>
      </c>
      <c r="E652" t="s">
        <v>132</v>
      </c>
      <c r="F652" t="s">
        <v>2090</v>
      </c>
      <c r="G652" t="s">
        <v>134</v>
      </c>
      <c r="H652" t="s">
        <v>135</v>
      </c>
      <c r="I652" t="s">
        <v>136</v>
      </c>
      <c r="J652" t="s">
        <v>137</v>
      </c>
      <c r="K652" t="s">
        <v>138</v>
      </c>
      <c r="L652" t="s">
        <v>2091</v>
      </c>
      <c r="M652" t="s">
        <v>2092</v>
      </c>
      <c r="N652">
        <v>3.2144444440000002</v>
      </c>
      <c r="O652">
        <v>0</v>
      </c>
      <c r="P652">
        <v>37</v>
      </c>
      <c r="Q652">
        <v>0</v>
      </c>
      <c r="R652">
        <v>0</v>
      </c>
      <c r="S652">
        <v>0</v>
      </c>
      <c r="T652">
        <v>15</v>
      </c>
      <c r="U652">
        <v>0</v>
      </c>
      <c r="V652">
        <v>0</v>
      </c>
      <c r="W652">
        <v>0</v>
      </c>
      <c r="X652">
        <v>36.925108106493802</v>
      </c>
      <c r="Y652">
        <v>0</v>
      </c>
      <c r="Z652">
        <v>0</v>
      </c>
      <c r="AA652">
        <v>0</v>
      </c>
      <c r="AB652">
        <v>69.052931826500071</v>
      </c>
      <c r="AC652">
        <v>0</v>
      </c>
      <c r="AD652">
        <v>0</v>
      </c>
      <c r="AE652">
        <v>105.97803993299388</v>
      </c>
    </row>
    <row r="653" spans="1:31" x14ac:dyDescent="0.3">
      <c r="A653">
        <v>2494112</v>
      </c>
      <c r="B653">
        <v>1</v>
      </c>
      <c r="C653" t="s">
        <v>80</v>
      </c>
      <c r="D653" t="s">
        <v>85</v>
      </c>
      <c r="E653" t="s">
        <v>162</v>
      </c>
      <c r="F653" t="s">
        <v>2093</v>
      </c>
      <c r="G653" t="s">
        <v>168</v>
      </c>
      <c r="H653" t="s">
        <v>135</v>
      </c>
      <c r="I653" t="s">
        <v>136</v>
      </c>
      <c r="J653" t="s">
        <v>137</v>
      </c>
      <c r="K653" t="s">
        <v>138</v>
      </c>
      <c r="L653" t="s">
        <v>2094</v>
      </c>
      <c r="M653" t="s">
        <v>2095</v>
      </c>
      <c r="N653">
        <v>5.0919444440000001</v>
      </c>
      <c r="O653">
        <v>0</v>
      </c>
      <c r="P653">
        <v>237</v>
      </c>
      <c r="Q653">
        <v>0</v>
      </c>
      <c r="R653">
        <v>0</v>
      </c>
      <c r="S653">
        <v>0</v>
      </c>
      <c r="T653">
        <v>12</v>
      </c>
      <c r="U653">
        <v>0</v>
      </c>
      <c r="V653">
        <v>0</v>
      </c>
      <c r="W653">
        <v>0</v>
      </c>
      <c r="X653">
        <v>331.73421257423661</v>
      </c>
      <c r="Y653">
        <v>0</v>
      </c>
      <c r="Z653">
        <v>0</v>
      </c>
      <c r="AA653">
        <v>0</v>
      </c>
      <c r="AB653">
        <v>28.540458091740593</v>
      </c>
      <c r="AC653">
        <v>0</v>
      </c>
      <c r="AD653">
        <v>0</v>
      </c>
      <c r="AE653">
        <v>360.27467066597723</v>
      </c>
    </row>
    <row r="654" spans="1:31" x14ac:dyDescent="0.3">
      <c r="A654">
        <v>2494115</v>
      </c>
      <c r="B654">
        <v>1</v>
      </c>
      <c r="C654" t="s">
        <v>80</v>
      </c>
      <c r="D654" t="s">
        <v>90</v>
      </c>
      <c r="E654" t="s">
        <v>162</v>
      </c>
      <c r="F654" t="s">
        <v>2096</v>
      </c>
      <c r="G654" t="s">
        <v>134</v>
      </c>
      <c r="H654" t="s">
        <v>135</v>
      </c>
      <c r="I654" t="s">
        <v>136</v>
      </c>
      <c r="J654" t="s">
        <v>137</v>
      </c>
      <c r="K654" t="s">
        <v>138</v>
      </c>
      <c r="L654" t="s">
        <v>2097</v>
      </c>
      <c r="M654" t="s">
        <v>2098</v>
      </c>
      <c r="N654">
        <v>1.831111111</v>
      </c>
      <c r="O654">
        <v>0</v>
      </c>
      <c r="P654">
        <v>217</v>
      </c>
      <c r="Q654">
        <v>0</v>
      </c>
      <c r="R654">
        <v>0</v>
      </c>
      <c r="S654">
        <v>0</v>
      </c>
      <c r="T654">
        <v>1</v>
      </c>
      <c r="U654">
        <v>0</v>
      </c>
      <c r="V654">
        <v>0</v>
      </c>
      <c r="W654">
        <v>0</v>
      </c>
      <c r="X654">
        <v>115.94642692374262</v>
      </c>
      <c r="Y654">
        <v>0</v>
      </c>
      <c r="Z654">
        <v>0</v>
      </c>
      <c r="AA654">
        <v>0</v>
      </c>
      <c r="AB654">
        <v>5.8702366957878107</v>
      </c>
      <c r="AC654">
        <v>0</v>
      </c>
      <c r="AD654">
        <v>0</v>
      </c>
      <c r="AE654">
        <v>121.81666361953043</v>
      </c>
    </row>
    <row r="655" spans="1:31" x14ac:dyDescent="0.3">
      <c r="A655">
        <v>2494120</v>
      </c>
      <c r="B655">
        <v>1</v>
      </c>
      <c r="C655" t="s">
        <v>81</v>
      </c>
      <c r="D655" t="s">
        <v>124</v>
      </c>
      <c r="E655" t="s">
        <v>162</v>
      </c>
      <c r="F655" t="s">
        <v>2099</v>
      </c>
      <c r="G655" t="s">
        <v>159</v>
      </c>
      <c r="H655" t="s">
        <v>135</v>
      </c>
      <c r="I655" t="s">
        <v>136</v>
      </c>
      <c r="J655" t="s">
        <v>3</v>
      </c>
      <c r="K655" t="s">
        <v>144</v>
      </c>
      <c r="L655" t="s">
        <v>2100</v>
      </c>
      <c r="M655" t="s">
        <v>2101</v>
      </c>
      <c r="N655">
        <v>2.665277777</v>
      </c>
      <c r="O655">
        <v>0</v>
      </c>
      <c r="P655">
        <v>46</v>
      </c>
      <c r="Q655">
        <v>0</v>
      </c>
      <c r="R655">
        <v>2</v>
      </c>
      <c r="S655">
        <v>0</v>
      </c>
      <c r="T655">
        <v>5</v>
      </c>
      <c r="U655">
        <v>0</v>
      </c>
      <c r="V655">
        <v>0</v>
      </c>
      <c r="W655">
        <v>0</v>
      </c>
      <c r="X655">
        <v>20.744450583496164</v>
      </c>
      <c r="Y655">
        <v>0</v>
      </c>
      <c r="Z655">
        <v>2.3767354600605897</v>
      </c>
      <c r="AA655">
        <v>0</v>
      </c>
      <c r="AB655">
        <v>9.3866899632523459</v>
      </c>
      <c r="AC655">
        <v>0</v>
      </c>
      <c r="AD655">
        <v>0</v>
      </c>
      <c r="AE655">
        <v>32.507876006809099</v>
      </c>
    </row>
    <row r="656" spans="1:31" x14ac:dyDescent="0.3">
      <c r="A656">
        <v>2494124</v>
      </c>
      <c r="B656">
        <v>1</v>
      </c>
      <c r="C656" t="s">
        <v>80</v>
      </c>
      <c r="D656" t="s">
        <v>103</v>
      </c>
      <c r="E656" t="s">
        <v>147</v>
      </c>
      <c r="F656" t="s">
        <v>2102</v>
      </c>
      <c r="G656" t="s">
        <v>134</v>
      </c>
      <c r="H656" t="s">
        <v>150</v>
      </c>
      <c r="I656" t="s">
        <v>136</v>
      </c>
      <c r="J656" t="s">
        <v>137</v>
      </c>
      <c r="K656" t="s">
        <v>138</v>
      </c>
      <c r="L656" t="s">
        <v>2103</v>
      </c>
      <c r="M656" t="s">
        <v>2104</v>
      </c>
      <c r="N656">
        <v>1.1499999999999999</v>
      </c>
      <c r="O656">
        <v>0</v>
      </c>
      <c r="P656">
        <v>266</v>
      </c>
      <c r="Q656">
        <v>0</v>
      </c>
      <c r="R656">
        <v>6</v>
      </c>
      <c r="S656">
        <v>1</v>
      </c>
      <c r="T656">
        <v>32</v>
      </c>
      <c r="U656">
        <v>0</v>
      </c>
      <c r="V656">
        <v>0</v>
      </c>
      <c r="W656">
        <v>0</v>
      </c>
      <c r="X656">
        <v>90.36301387157458</v>
      </c>
      <c r="Y656">
        <v>0</v>
      </c>
      <c r="Z656">
        <v>1.4244908224349091</v>
      </c>
      <c r="AA656">
        <v>209.98343394157672</v>
      </c>
      <c r="AB656">
        <v>121.01427552386998</v>
      </c>
      <c r="AC656">
        <v>0</v>
      </c>
      <c r="AD656">
        <v>0</v>
      </c>
      <c r="AE656">
        <v>422.78521415945619</v>
      </c>
    </row>
    <row r="657" spans="1:31" x14ac:dyDescent="0.3">
      <c r="A657">
        <v>2494125</v>
      </c>
      <c r="B657">
        <v>1</v>
      </c>
      <c r="C657" t="s">
        <v>80</v>
      </c>
      <c r="D657" t="s">
        <v>100</v>
      </c>
      <c r="E657" t="s">
        <v>162</v>
      </c>
      <c r="F657" t="s">
        <v>2105</v>
      </c>
      <c r="G657" t="s">
        <v>1532</v>
      </c>
      <c r="H657" t="s">
        <v>135</v>
      </c>
      <c r="I657" t="s">
        <v>136</v>
      </c>
      <c r="J657" t="s">
        <v>137</v>
      </c>
      <c r="K657" t="s">
        <v>144</v>
      </c>
      <c r="L657" t="s">
        <v>2106</v>
      </c>
      <c r="M657" t="s">
        <v>2107</v>
      </c>
      <c r="N657">
        <v>1.245833333</v>
      </c>
      <c r="O657">
        <v>0</v>
      </c>
      <c r="P657">
        <v>19</v>
      </c>
      <c r="Q657">
        <v>0</v>
      </c>
      <c r="R657">
        <v>1</v>
      </c>
      <c r="S657">
        <v>0</v>
      </c>
      <c r="T657">
        <v>1</v>
      </c>
      <c r="U657">
        <v>0</v>
      </c>
      <c r="V657">
        <v>0</v>
      </c>
      <c r="W657">
        <v>0</v>
      </c>
      <c r="X657">
        <v>3.8760355863843179</v>
      </c>
      <c r="Y657">
        <v>0</v>
      </c>
      <c r="Z657">
        <v>6.6231706502945326E-2</v>
      </c>
      <c r="AA657">
        <v>0</v>
      </c>
      <c r="AB657">
        <v>3.3464259771948002E-2</v>
      </c>
      <c r="AC657">
        <v>0</v>
      </c>
      <c r="AD657">
        <v>0</v>
      </c>
      <c r="AE657">
        <v>3.975731552659211</v>
      </c>
    </row>
    <row r="658" spans="1:31" x14ac:dyDescent="0.3">
      <c r="A658">
        <v>2494126</v>
      </c>
      <c r="B658">
        <v>1</v>
      </c>
      <c r="C658" t="s">
        <v>80</v>
      </c>
      <c r="D658" t="s">
        <v>98</v>
      </c>
      <c r="E658" t="s">
        <v>132</v>
      </c>
      <c r="F658" t="s">
        <v>2108</v>
      </c>
      <c r="G658" t="s">
        <v>134</v>
      </c>
      <c r="H658" t="s">
        <v>135</v>
      </c>
      <c r="I658" t="s">
        <v>136</v>
      </c>
      <c r="J658" t="s">
        <v>137</v>
      </c>
      <c r="K658" t="s">
        <v>138</v>
      </c>
      <c r="L658" t="s">
        <v>2109</v>
      </c>
      <c r="M658" t="s">
        <v>2110</v>
      </c>
      <c r="N658">
        <v>2.7630555550000002</v>
      </c>
      <c r="O658">
        <v>0</v>
      </c>
      <c r="P658">
        <v>148</v>
      </c>
      <c r="Q658">
        <v>0</v>
      </c>
      <c r="R658">
        <v>2</v>
      </c>
      <c r="S658">
        <v>0</v>
      </c>
      <c r="T658">
        <v>31</v>
      </c>
      <c r="U658">
        <v>0</v>
      </c>
      <c r="V658">
        <v>0</v>
      </c>
      <c r="W658">
        <v>0</v>
      </c>
      <c r="X658">
        <v>96.529514409605397</v>
      </c>
      <c r="Y658">
        <v>0</v>
      </c>
      <c r="Z658">
        <v>2.8734268323588248</v>
      </c>
      <c r="AA658">
        <v>0</v>
      </c>
      <c r="AB658">
        <v>116.01215463700302</v>
      </c>
      <c r="AC658">
        <v>0</v>
      </c>
      <c r="AD658">
        <v>0</v>
      </c>
      <c r="AE658">
        <v>215.41509587896724</v>
      </c>
    </row>
    <row r="659" spans="1:31" x14ac:dyDescent="0.3">
      <c r="A659">
        <v>2494127</v>
      </c>
      <c r="B659">
        <v>1</v>
      </c>
      <c r="C659" t="s">
        <v>80</v>
      </c>
      <c r="D659" t="s">
        <v>95</v>
      </c>
      <c r="E659" t="s">
        <v>162</v>
      </c>
      <c r="F659" t="s">
        <v>2111</v>
      </c>
      <c r="G659" t="s">
        <v>210</v>
      </c>
      <c r="H659" t="s">
        <v>135</v>
      </c>
      <c r="I659" t="s">
        <v>136</v>
      </c>
      <c r="J659" t="s">
        <v>137</v>
      </c>
      <c r="K659" t="s">
        <v>144</v>
      </c>
      <c r="L659" t="s">
        <v>2112</v>
      </c>
      <c r="M659" t="s">
        <v>2113</v>
      </c>
      <c r="N659">
        <v>3.0825</v>
      </c>
      <c r="O659">
        <v>0</v>
      </c>
      <c r="P659">
        <v>3</v>
      </c>
      <c r="Q659">
        <v>0</v>
      </c>
      <c r="R659">
        <v>0</v>
      </c>
      <c r="S659">
        <v>0</v>
      </c>
      <c r="T659">
        <v>2</v>
      </c>
      <c r="U659">
        <v>0</v>
      </c>
      <c r="V659">
        <v>0</v>
      </c>
      <c r="W659">
        <v>0</v>
      </c>
      <c r="X659">
        <v>0.18805379947130865</v>
      </c>
      <c r="Y659">
        <v>0</v>
      </c>
      <c r="Z659">
        <v>0</v>
      </c>
      <c r="AA659">
        <v>0</v>
      </c>
      <c r="AB659">
        <v>5.3471446935774996</v>
      </c>
      <c r="AC659">
        <v>0</v>
      </c>
      <c r="AD659">
        <v>0</v>
      </c>
      <c r="AE659">
        <v>5.5351984930488083</v>
      </c>
    </row>
    <row r="660" spans="1:31" x14ac:dyDescent="0.3">
      <c r="A660">
        <v>2494128</v>
      </c>
      <c r="B660">
        <v>1</v>
      </c>
      <c r="C660" t="s">
        <v>81</v>
      </c>
      <c r="D660" t="s">
        <v>114</v>
      </c>
      <c r="E660" t="s">
        <v>147</v>
      </c>
      <c r="F660" t="s">
        <v>2114</v>
      </c>
      <c r="G660" t="s">
        <v>193</v>
      </c>
      <c r="H660" t="s">
        <v>150</v>
      </c>
      <c r="I660" t="s">
        <v>136</v>
      </c>
      <c r="J660" t="s">
        <v>137</v>
      </c>
      <c r="K660" t="s">
        <v>144</v>
      </c>
      <c r="L660" t="s">
        <v>2115</v>
      </c>
      <c r="M660" t="s">
        <v>2116</v>
      </c>
      <c r="N660">
        <v>2.0961111109999999</v>
      </c>
      <c r="O660">
        <v>0</v>
      </c>
      <c r="P660">
        <v>560</v>
      </c>
      <c r="Q660">
        <v>0</v>
      </c>
      <c r="R660">
        <v>0</v>
      </c>
      <c r="S660">
        <v>5</v>
      </c>
      <c r="T660">
        <v>33</v>
      </c>
      <c r="U660">
        <v>0</v>
      </c>
      <c r="V660">
        <v>0</v>
      </c>
      <c r="W660">
        <v>0</v>
      </c>
      <c r="X660">
        <v>118.09731515153624</v>
      </c>
      <c r="Y660">
        <v>0</v>
      </c>
      <c r="Z660">
        <v>0</v>
      </c>
      <c r="AA660">
        <v>15.966028523683333</v>
      </c>
      <c r="AB660">
        <v>27.910452902393551</v>
      </c>
      <c r="AC660">
        <v>0</v>
      </c>
      <c r="AD660">
        <v>0</v>
      </c>
      <c r="AE660">
        <v>161.97379657761311</v>
      </c>
    </row>
    <row r="661" spans="1:31" x14ac:dyDescent="0.3">
      <c r="A661">
        <v>2494129</v>
      </c>
      <c r="B661">
        <v>1</v>
      </c>
      <c r="C661" t="s">
        <v>80</v>
      </c>
      <c r="D661" t="s">
        <v>103</v>
      </c>
      <c r="E661" t="s">
        <v>166</v>
      </c>
      <c r="F661" t="s">
        <v>2117</v>
      </c>
      <c r="G661" t="s">
        <v>134</v>
      </c>
      <c r="H661" t="s">
        <v>150</v>
      </c>
      <c r="I661" t="s">
        <v>136</v>
      </c>
      <c r="J661" t="s">
        <v>137</v>
      </c>
      <c r="K661" t="s">
        <v>138</v>
      </c>
      <c r="L661" t="s">
        <v>2118</v>
      </c>
      <c r="M661" t="s">
        <v>2119</v>
      </c>
      <c r="N661">
        <v>2.9230555549999999</v>
      </c>
      <c r="O661">
        <v>0</v>
      </c>
      <c r="P661">
        <v>835</v>
      </c>
      <c r="Q661">
        <v>1</v>
      </c>
      <c r="R661">
        <v>1</v>
      </c>
      <c r="S661">
        <v>4</v>
      </c>
      <c r="T661">
        <v>61</v>
      </c>
      <c r="U661">
        <v>0</v>
      </c>
      <c r="V661">
        <v>0</v>
      </c>
      <c r="W661">
        <v>0</v>
      </c>
      <c r="X661">
        <v>670.49750727039282</v>
      </c>
      <c r="Y661">
        <v>1.6672368812028358</v>
      </c>
      <c r="Z661">
        <v>0.23178606501589322</v>
      </c>
      <c r="AA661">
        <v>100.0738897135362</v>
      </c>
      <c r="AB661">
        <v>242.91927020050696</v>
      </c>
      <c r="AC661">
        <v>0</v>
      </c>
      <c r="AD661">
        <v>0</v>
      </c>
      <c r="AE661">
        <v>1015.3896901306547</v>
      </c>
    </row>
    <row r="662" spans="1:31" x14ac:dyDescent="0.3">
      <c r="A662">
        <v>2494133</v>
      </c>
      <c r="B662">
        <v>1</v>
      </c>
      <c r="C662" t="s">
        <v>80</v>
      </c>
      <c r="D662" t="s">
        <v>110</v>
      </c>
      <c r="E662" t="s">
        <v>162</v>
      </c>
      <c r="F662" t="s">
        <v>2120</v>
      </c>
      <c r="G662" t="s">
        <v>168</v>
      </c>
      <c r="H662" t="s">
        <v>135</v>
      </c>
      <c r="I662" t="s">
        <v>136</v>
      </c>
      <c r="J662" t="s">
        <v>137</v>
      </c>
      <c r="K662" t="s">
        <v>138</v>
      </c>
      <c r="L662" t="s">
        <v>2121</v>
      </c>
      <c r="M662" t="s">
        <v>2122</v>
      </c>
      <c r="N662">
        <v>5.4513888880000003</v>
      </c>
      <c r="O662">
        <v>0</v>
      </c>
      <c r="P662">
        <v>31</v>
      </c>
      <c r="Q662">
        <v>0</v>
      </c>
      <c r="R662">
        <v>0</v>
      </c>
      <c r="S662">
        <v>0</v>
      </c>
      <c r="T662">
        <v>9</v>
      </c>
      <c r="U662">
        <v>0</v>
      </c>
      <c r="V662">
        <v>0</v>
      </c>
      <c r="W662">
        <v>0</v>
      </c>
      <c r="X662">
        <v>92.259312715021721</v>
      </c>
      <c r="Y662">
        <v>0</v>
      </c>
      <c r="Z662">
        <v>0</v>
      </c>
      <c r="AA662">
        <v>0</v>
      </c>
      <c r="AB662">
        <v>51.741747474926868</v>
      </c>
      <c r="AC662">
        <v>0</v>
      </c>
      <c r="AD662">
        <v>0</v>
      </c>
      <c r="AE662">
        <v>144.00106018994859</v>
      </c>
    </row>
    <row r="663" spans="1:31" x14ac:dyDescent="0.3">
      <c r="A663">
        <v>2494134</v>
      </c>
      <c r="B663">
        <v>1</v>
      </c>
      <c r="C663" t="s">
        <v>81</v>
      </c>
      <c r="D663" t="s">
        <v>127</v>
      </c>
      <c r="E663" t="s">
        <v>184</v>
      </c>
      <c r="F663" t="s">
        <v>2123</v>
      </c>
      <c r="G663" t="s">
        <v>168</v>
      </c>
      <c r="H663" t="s">
        <v>150</v>
      </c>
      <c r="I663" t="s">
        <v>136</v>
      </c>
      <c r="J663" t="s">
        <v>137</v>
      </c>
      <c r="K663" t="s">
        <v>138</v>
      </c>
      <c r="L663" t="s">
        <v>2124</v>
      </c>
      <c r="M663" t="s">
        <v>2125</v>
      </c>
      <c r="N663">
        <v>7.4538888879999998</v>
      </c>
      <c r="O663">
        <v>2</v>
      </c>
      <c r="P663">
        <v>1406</v>
      </c>
      <c r="Q663">
        <v>29</v>
      </c>
      <c r="R663">
        <v>83</v>
      </c>
      <c r="S663">
        <v>13</v>
      </c>
      <c r="T663">
        <v>110</v>
      </c>
      <c r="U663">
        <v>1</v>
      </c>
      <c r="V663">
        <v>0</v>
      </c>
      <c r="W663">
        <v>2.4355323778898641</v>
      </c>
      <c r="X663">
        <v>1549.8993534052577</v>
      </c>
      <c r="Y663">
        <v>219.71491823921914</v>
      </c>
      <c r="Z663">
        <v>74.232800534776118</v>
      </c>
      <c r="AA663">
        <v>269.57720877763904</v>
      </c>
      <c r="AB663">
        <v>389.1478865759388</v>
      </c>
      <c r="AC663">
        <v>10.243501574596213</v>
      </c>
      <c r="AD663">
        <v>0</v>
      </c>
      <c r="AE663">
        <v>2515.2512014853164</v>
      </c>
    </row>
    <row r="664" spans="1:31" x14ac:dyDescent="0.3">
      <c r="A664">
        <v>2494137</v>
      </c>
      <c r="B664">
        <v>1</v>
      </c>
      <c r="C664" t="s">
        <v>81</v>
      </c>
      <c r="D664" t="s">
        <v>127</v>
      </c>
      <c r="E664" t="s">
        <v>147</v>
      </c>
      <c r="F664" t="s">
        <v>2126</v>
      </c>
      <c r="G664" t="s">
        <v>149</v>
      </c>
      <c r="H664" t="s">
        <v>150</v>
      </c>
      <c r="I664" t="s">
        <v>506</v>
      </c>
      <c r="J664" t="s">
        <v>137</v>
      </c>
      <c r="K664" t="s">
        <v>144</v>
      </c>
      <c r="L664" t="s">
        <v>2127</v>
      </c>
      <c r="M664" t="s">
        <v>2128</v>
      </c>
      <c r="N664">
        <v>1.1111111E-2</v>
      </c>
      <c r="O664">
        <v>0</v>
      </c>
      <c r="P664">
        <v>442</v>
      </c>
      <c r="Q664">
        <v>31</v>
      </c>
      <c r="R664">
        <v>61</v>
      </c>
      <c r="S664">
        <v>3</v>
      </c>
      <c r="T664">
        <v>34</v>
      </c>
      <c r="U664">
        <v>0</v>
      </c>
      <c r="V664">
        <v>0</v>
      </c>
      <c r="W664">
        <v>0</v>
      </c>
      <c r="X664">
        <v>0.96802360373716634</v>
      </c>
      <c r="Y664">
        <v>0.13660062893530558</v>
      </c>
      <c r="Z664">
        <v>0.15192310270456777</v>
      </c>
      <c r="AA664">
        <v>4.0438289542655555E-2</v>
      </c>
      <c r="AB664">
        <v>0.29381835337561335</v>
      </c>
      <c r="AC664">
        <v>0</v>
      </c>
      <c r="AD664">
        <v>0</v>
      </c>
      <c r="AE664">
        <v>1.5908039782953087</v>
      </c>
    </row>
    <row r="665" spans="1:31" x14ac:dyDescent="0.3">
      <c r="A665">
        <v>2494138</v>
      </c>
      <c r="B665">
        <v>1</v>
      </c>
      <c r="C665" t="s">
        <v>80</v>
      </c>
      <c r="D665" t="s">
        <v>83</v>
      </c>
      <c r="E665" t="s">
        <v>132</v>
      </c>
      <c r="F665" t="s">
        <v>2129</v>
      </c>
      <c r="G665" t="s">
        <v>134</v>
      </c>
      <c r="H665" t="s">
        <v>135</v>
      </c>
      <c r="I665" t="s">
        <v>136</v>
      </c>
      <c r="J665" t="s">
        <v>137</v>
      </c>
      <c r="K665" t="s">
        <v>138</v>
      </c>
      <c r="L665" t="s">
        <v>2130</v>
      </c>
      <c r="M665" t="s">
        <v>2131</v>
      </c>
      <c r="N665">
        <v>2.1783333329999999</v>
      </c>
      <c r="O665">
        <v>0</v>
      </c>
      <c r="P665">
        <v>536</v>
      </c>
      <c r="Q665">
        <v>0</v>
      </c>
      <c r="R665">
        <v>0</v>
      </c>
      <c r="S665">
        <v>0</v>
      </c>
      <c r="T665">
        <v>8</v>
      </c>
      <c r="U665">
        <v>0</v>
      </c>
      <c r="V665">
        <v>0</v>
      </c>
      <c r="W665">
        <v>0</v>
      </c>
      <c r="X665">
        <v>335.20678782660349</v>
      </c>
      <c r="Y665">
        <v>0</v>
      </c>
      <c r="Z665">
        <v>0</v>
      </c>
      <c r="AA665">
        <v>0</v>
      </c>
      <c r="AB665">
        <v>44.158161622052923</v>
      </c>
      <c r="AC665">
        <v>0</v>
      </c>
      <c r="AD665">
        <v>0</v>
      </c>
      <c r="AE665">
        <v>379.36494944865643</v>
      </c>
    </row>
    <row r="666" spans="1:31" x14ac:dyDescent="0.3">
      <c r="A666">
        <v>2494140</v>
      </c>
      <c r="B666">
        <v>1</v>
      </c>
      <c r="C666" t="s">
        <v>81</v>
      </c>
      <c r="D666" t="s">
        <v>122</v>
      </c>
      <c r="E666" t="s">
        <v>162</v>
      </c>
      <c r="F666" t="s">
        <v>2132</v>
      </c>
      <c r="G666" t="s">
        <v>134</v>
      </c>
      <c r="H666" t="s">
        <v>135</v>
      </c>
      <c r="I666" t="s">
        <v>136</v>
      </c>
      <c r="J666" t="s">
        <v>137</v>
      </c>
      <c r="K666" t="s">
        <v>138</v>
      </c>
      <c r="L666" t="s">
        <v>2133</v>
      </c>
      <c r="M666" t="s">
        <v>2134</v>
      </c>
      <c r="N666">
        <v>3</v>
      </c>
      <c r="O666">
        <v>0</v>
      </c>
      <c r="P666">
        <v>146</v>
      </c>
      <c r="Q666">
        <v>0</v>
      </c>
      <c r="R666">
        <v>0</v>
      </c>
      <c r="S666">
        <v>0</v>
      </c>
      <c r="T666">
        <v>1</v>
      </c>
      <c r="U666">
        <v>0</v>
      </c>
      <c r="V666">
        <v>0</v>
      </c>
      <c r="W666">
        <v>0</v>
      </c>
      <c r="X666">
        <v>88.605252550460335</v>
      </c>
      <c r="Y666">
        <v>0</v>
      </c>
      <c r="Z666">
        <v>0</v>
      </c>
      <c r="AA666">
        <v>0</v>
      </c>
      <c r="AB666">
        <v>5.1886353012999997</v>
      </c>
      <c r="AC666">
        <v>0</v>
      </c>
      <c r="AD666">
        <v>0</v>
      </c>
      <c r="AE666">
        <v>93.793887851760331</v>
      </c>
    </row>
    <row r="667" spans="1:31" x14ac:dyDescent="0.3">
      <c r="A667">
        <v>2494141</v>
      </c>
      <c r="B667">
        <v>1</v>
      </c>
      <c r="C667" t="s">
        <v>80</v>
      </c>
      <c r="D667" t="s">
        <v>82</v>
      </c>
      <c r="E667" t="s">
        <v>153</v>
      </c>
      <c r="F667" t="s">
        <v>2135</v>
      </c>
      <c r="G667" t="s">
        <v>155</v>
      </c>
      <c r="H667" t="s">
        <v>135</v>
      </c>
      <c r="I667" t="s">
        <v>136</v>
      </c>
      <c r="J667" t="s">
        <v>137</v>
      </c>
      <c r="K667" t="s">
        <v>144</v>
      </c>
      <c r="L667" t="s">
        <v>2136</v>
      </c>
      <c r="M667" t="s">
        <v>2137</v>
      </c>
      <c r="N667">
        <v>1.536944444</v>
      </c>
      <c r="O667">
        <v>0</v>
      </c>
      <c r="P667">
        <v>5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4.6119429996245271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4.6119429996245271</v>
      </c>
    </row>
    <row r="668" spans="1:31" x14ac:dyDescent="0.3">
      <c r="A668">
        <v>2494142</v>
      </c>
      <c r="B668">
        <v>1</v>
      </c>
      <c r="C668" t="s">
        <v>80</v>
      </c>
      <c r="D668" t="s">
        <v>84</v>
      </c>
      <c r="E668" t="s">
        <v>147</v>
      </c>
      <c r="F668" t="s">
        <v>2138</v>
      </c>
      <c r="G668" t="s">
        <v>168</v>
      </c>
      <c r="H668" t="s">
        <v>150</v>
      </c>
      <c r="I668" t="s">
        <v>136</v>
      </c>
      <c r="J668" t="s">
        <v>137</v>
      </c>
      <c r="K668" t="s">
        <v>138</v>
      </c>
      <c r="L668" t="s">
        <v>2139</v>
      </c>
      <c r="M668" t="s">
        <v>2140</v>
      </c>
      <c r="N668">
        <v>2.531111111</v>
      </c>
      <c r="O668">
        <v>0</v>
      </c>
      <c r="P668">
        <v>578</v>
      </c>
      <c r="Q668">
        <v>0</v>
      </c>
      <c r="R668">
        <v>0</v>
      </c>
      <c r="S668">
        <v>0</v>
      </c>
      <c r="T668">
        <v>5</v>
      </c>
      <c r="U668">
        <v>0</v>
      </c>
      <c r="V668">
        <v>0</v>
      </c>
      <c r="W668">
        <v>0</v>
      </c>
      <c r="X668">
        <v>366.74978105417603</v>
      </c>
      <c r="Y668">
        <v>0</v>
      </c>
      <c r="Z668">
        <v>0</v>
      </c>
      <c r="AA668">
        <v>0</v>
      </c>
      <c r="AB668">
        <v>6.4930641385508414</v>
      </c>
      <c r="AC668">
        <v>0</v>
      </c>
      <c r="AD668">
        <v>0</v>
      </c>
      <c r="AE668">
        <v>373.24284519272686</v>
      </c>
    </row>
    <row r="669" spans="1:31" x14ac:dyDescent="0.3">
      <c r="A669">
        <v>2494144</v>
      </c>
      <c r="B669">
        <v>1</v>
      </c>
      <c r="C669" t="s">
        <v>80</v>
      </c>
      <c r="D669" t="s">
        <v>105</v>
      </c>
      <c r="E669" t="s">
        <v>162</v>
      </c>
      <c r="F669" t="s">
        <v>2141</v>
      </c>
      <c r="G669" t="s">
        <v>168</v>
      </c>
      <c r="H669" t="s">
        <v>135</v>
      </c>
      <c r="I669" t="s">
        <v>136</v>
      </c>
      <c r="J669" t="s">
        <v>137</v>
      </c>
      <c r="K669" t="s">
        <v>138</v>
      </c>
      <c r="L669" t="s">
        <v>2142</v>
      </c>
      <c r="M669" t="s">
        <v>2143</v>
      </c>
      <c r="N669">
        <v>5.7436111109999999</v>
      </c>
      <c r="O669">
        <v>0</v>
      </c>
      <c r="P669">
        <v>43</v>
      </c>
      <c r="Q669">
        <v>0</v>
      </c>
      <c r="R669">
        <v>10</v>
      </c>
      <c r="S669">
        <v>0</v>
      </c>
      <c r="T669">
        <v>1</v>
      </c>
      <c r="U669">
        <v>0</v>
      </c>
      <c r="V669">
        <v>0</v>
      </c>
      <c r="W669">
        <v>0</v>
      </c>
      <c r="X669">
        <v>48.585634884846165</v>
      </c>
      <c r="Y669">
        <v>0</v>
      </c>
      <c r="Z669">
        <v>1.6505226369075374</v>
      </c>
      <c r="AA669">
        <v>0</v>
      </c>
      <c r="AB669">
        <v>0.13633712894957589</v>
      </c>
      <c r="AC669">
        <v>0</v>
      </c>
      <c r="AD669">
        <v>0</v>
      </c>
      <c r="AE669">
        <v>50.372494650703281</v>
      </c>
    </row>
    <row r="670" spans="1:31" x14ac:dyDescent="0.3">
      <c r="A670">
        <v>2494145</v>
      </c>
      <c r="B670">
        <v>1</v>
      </c>
      <c r="C670" t="s">
        <v>80</v>
      </c>
      <c r="D670" t="s">
        <v>88</v>
      </c>
      <c r="E670" t="s">
        <v>162</v>
      </c>
      <c r="F670" t="s">
        <v>2144</v>
      </c>
      <c r="G670" t="s">
        <v>210</v>
      </c>
      <c r="H670" t="s">
        <v>135</v>
      </c>
      <c r="I670" t="s">
        <v>136</v>
      </c>
      <c r="J670" t="s">
        <v>137</v>
      </c>
      <c r="K670" t="s">
        <v>144</v>
      </c>
      <c r="L670" t="s">
        <v>2145</v>
      </c>
      <c r="M670" t="s">
        <v>2146</v>
      </c>
      <c r="N670">
        <v>1.226388888</v>
      </c>
      <c r="O670">
        <v>0</v>
      </c>
      <c r="P670">
        <v>206</v>
      </c>
      <c r="Q670">
        <v>0</v>
      </c>
      <c r="R670">
        <v>0</v>
      </c>
      <c r="S670">
        <v>0</v>
      </c>
      <c r="T670">
        <v>6</v>
      </c>
      <c r="U670">
        <v>0</v>
      </c>
      <c r="V670">
        <v>0</v>
      </c>
      <c r="W670">
        <v>0</v>
      </c>
      <c r="X670">
        <v>58.477591070375333</v>
      </c>
      <c r="Y670">
        <v>0</v>
      </c>
      <c r="Z670">
        <v>0</v>
      </c>
      <c r="AA670">
        <v>0</v>
      </c>
      <c r="AB670">
        <v>3.065110919095611</v>
      </c>
      <c r="AC670">
        <v>0</v>
      </c>
      <c r="AD670">
        <v>0</v>
      </c>
      <c r="AE670">
        <v>61.542701989470942</v>
      </c>
    </row>
    <row r="671" spans="1:31" x14ac:dyDescent="0.3">
      <c r="A671">
        <v>2494146</v>
      </c>
      <c r="B671">
        <v>1</v>
      </c>
      <c r="C671" t="s">
        <v>81</v>
      </c>
      <c r="D671" t="s">
        <v>128</v>
      </c>
      <c r="E671" t="s">
        <v>132</v>
      </c>
      <c r="F671" t="s">
        <v>2147</v>
      </c>
      <c r="G671" t="s">
        <v>134</v>
      </c>
      <c r="H671" t="s">
        <v>135</v>
      </c>
      <c r="I671" t="s">
        <v>136</v>
      </c>
      <c r="J671" t="s">
        <v>137</v>
      </c>
      <c r="K671" t="s">
        <v>138</v>
      </c>
      <c r="L671" t="s">
        <v>2148</v>
      </c>
      <c r="M671" t="s">
        <v>2149</v>
      </c>
      <c r="N671">
        <v>4.937777777</v>
      </c>
      <c r="O671">
        <v>0</v>
      </c>
      <c r="P671">
        <v>663</v>
      </c>
      <c r="Q671">
        <v>0</v>
      </c>
      <c r="R671">
        <v>0</v>
      </c>
      <c r="S671">
        <v>0</v>
      </c>
      <c r="T671">
        <v>50</v>
      </c>
      <c r="U671">
        <v>0</v>
      </c>
      <c r="V671">
        <v>0</v>
      </c>
      <c r="W671">
        <v>0</v>
      </c>
      <c r="X671">
        <v>804.78525304647201</v>
      </c>
      <c r="Y671">
        <v>0</v>
      </c>
      <c r="Z671">
        <v>0</v>
      </c>
      <c r="AA671">
        <v>0</v>
      </c>
      <c r="AB671">
        <v>365.33240760514104</v>
      </c>
      <c r="AC671">
        <v>0</v>
      </c>
      <c r="AD671">
        <v>0</v>
      </c>
      <c r="AE671">
        <v>1170.1176606516131</v>
      </c>
    </row>
    <row r="672" spans="1:31" x14ac:dyDescent="0.3">
      <c r="A672">
        <v>2494148</v>
      </c>
      <c r="B672">
        <v>1</v>
      </c>
      <c r="C672" t="s">
        <v>80</v>
      </c>
      <c r="D672" t="s">
        <v>85</v>
      </c>
      <c r="E672" t="s">
        <v>141</v>
      </c>
      <c r="F672" t="s">
        <v>2150</v>
      </c>
      <c r="G672" t="s">
        <v>210</v>
      </c>
      <c r="H672" t="s">
        <v>135</v>
      </c>
      <c r="I672" t="s">
        <v>136</v>
      </c>
      <c r="J672" t="s">
        <v>137</v>
      </c>
      <c r="K672" t="s">
        <v>144</v>
      </c>
      <c r="L672" t="s">
        <v>2151</v>
      </c>
      <c r="M672" t="s">
        <v>2152</v>
      </c>
      <c r="N672">
        <v>1.779722222</v>
      </c>
      <c r="O672">
        <v>0</v>
      </c>
      <c r="P672">
        <v>9</v>
      </c>
      <c r="Q672">
        <v>0</v>
      </c>
      <c r="R672">
        <v>0</v>
      </c>
      <c r="S672">
        <v>0</v>
      </c>
      <c r="T672">
        <v>35</v>
      </c>
      <c r="U672">
        <v>0</v>
      </c>
      <c r="V672">
        <v>0</v>
      </c>
      <c r="W672">
        <v>0</v>
      </c>
      <c r="X672">
        <v>4.1981947840513261</v>
      </c>
      <c r="Y672">
        <v>0</v>
      </c>
      <c r="Z672">
        <v>0</v>
      </c>
      <c r="AA672">
        <v>0</v>
      </c>
      <c r="AB672">
        <v>77.085919269287118</v>
      </c>
      <c r="AC672">
        <v>0</v>
      </c>
      <c r="AD672">
        <v>0</v>
      </c>
      <c r="AE672">
        <v>81.284114053338442</v>
      </c>
    </row>
    <row r="673" spans="1:31" x14ac:dyDescent="0.3">
      <c r="A673">
        <v>2494152</v>
      </c>
      <c r="B673">
        <v>1</v>
      </c>
      <c r="C673" t="s">
        <v>80</v>
      </c>
      <c r="D673" t="s">
        <v>103</v>
      </c>
      <c r="E673" t="s">
        <v>153</v>
      </c>
      <c r="F673" t="s">
        <v>2153</v>
      </c>
      <c r="G673" t="s">
        <v>155</v>
      </c>
      <c r="H673" t="s">
        <v>135</v>
      </c>
      <c r="I673" t="s">
        <v>136</v>
      </c>
      <c r="J673" t="s">
        <v>137</v>
      </c>
      <c r="K673" t="s">
        <v>144</v>
      </c>
      <c r="L673" t="s">
        <v>2154</v>
      </c>
      <c r="M673" t="s">
        <v>2155</v>
      </c>
      <c r="N673">
        <v>0.84694444400000002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1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1.5823258013733987</v>
      </c>
      <c r="AC673">
        <v>0</v>
      </c>
      <c r="AD673">
        <v>0</v>
      </c>
      <c r="AE673">
        <v>1.5823258013733987</v>
      </c>
    </row>
    <row r="674" spans="1:31" x14ac:dyDescent="0.3">
      <c r="A674">
        <v>2494153</v>
      </c>
      <c r="B674">
        <v>1</v>
      </c>
      <c r="C674" t="s">
        <v>81</v>
      </c>
      <c r="D674" t="s">
        <v>118</v>
      </c>
      <c r="E674" t="s">
        <v>213</v>
      </c>
      <c r="F674" t="s">
        <v>2156</v>
      </c>
      <c r="G674" t="s">
        <v>168</v>
      </c>
      <c r="H674" t="s">
        <v>150</v>
      </c>
      <c r="I674" t="s">
        <v>136</v>
      </c>
      <c r="J674" t="s">
        <v>137</v>
      </c>
      <c r="K674" t="s">
        <v>138</v>
      </c>
      <c r="L674" t="s">
        <v>2157</v>
      </c>
      <c r="M674" t="s">
        <v>2158</v>
      </c>
      <c r="N674">
        <v>5.795555555</v>
      </c>
      <c r="O674">
        <v>7</v>
      </c>
      <c r="P674">
        <v>1129</v>
      </c>
      <c r="Q674">
        <v>197</v>
      </c>
      <c r="R674">
        <v>85</v>
      </c>
      <c r="S674">
        <v>40</v>
      </c>
      <c r="T674">
        <v>97</v>
      </c>
      <c r="U674">
        <v>1</v>
      </c>
      <c r="V674">
        <v>0</v>
      </c>
      <c r="W674">
        <v>12.332965021599934</v>
      </c>
      <c r="X674">
        <v>1055.6961838889795</v>
      </c>
      <c r="Y674">
        <v>1943.3005422267104</v>
      </c>
      <c r="Z674">
        <v>187.74831856134858</v>
      </c>
      <c r="AA674">
        <v>594.38598499515194</v>
      </c>
      <c r="AB674">
        <v>335.73595530321336</v>
      </c>
      <c r="AC674">
        <v>40.973405435853202</v>
      </c>
      <c r="AD674">
        <v>0</v>
      </c>
      <c r="AE674">
        <v>4170.1733554328575</v>
      </c>
    </row>
    <row r="675" spans="1:31" x14ac:dyDescent="0.3">
      <c r="A675">
        <v>2494154</v>
      </c>
      <c r="B675">
        <v>1</v>
      </c>
      <c r="C675" t="s">
        <v>80</v>
      </c>
      <c r="D675" t="s">
        <v>96</v>
      </c>
      <c r="E675" t="s">
        <v>147</v>
      </c>
      <c r="F675" t="s">
        <v>2159</v>
      </c>
      <c r="G675" t="s">
        <v>168</v>
      </c>
      <c r="H675" t="s">
        <v>150</v>
      </c>
      <c r="I675" t="s">
        <v>136</v>
      </c>
      <c r="J675" t="s">
        <v>137</v>
      </c>
      <c r="K675" t="s">
        <v>138</v>
      </c>
      <c r="L675" t="s">
        <v>2160</v>
      </c>
      <c r="M675" t="s">
        <v>2161</v>
      </c>
      <c r="N675">
        <v>6.8077777770000001</v>
      </c>
      <c r="O675">
        <v>0</v>
      </c>
      <c r="P675">
        <v>426</v>
      </c>
      <c r="Q675">
        <v>0</v>
      </c>
      <c r="R675">
        <v>0</v>
      </c>
      <c r="S675">
        <v>0</v>
      </c>
      <c r="T675">
        <v>8</v>
      </c>
      <c r="U675">
        <v>0</v>
      </c>
      <c r="V675">
        <v>0</v>
      </c>
      <c r="W675">
        <v>0</v>
      </c>
      <c r="X675">
        <v>579.38642493254065</v>
      </c>
      <c r="Y675">
        <v>0</v>
      </c>
      <c r="Z675">
        <v>0</v>
      </c>
      <c r="AA675">
        <v>0</v>
      </c>
      <c r="AB675">
        <v>102.45525982467592</v>
      </c>
      <c r="AC675">
        <v>0</v>
      </c>
      <c r="AD675">
        <v>0</v>
      </c>
      <c r="AE675">
        <v>681.84168475721663</v>
      </c>
    </row>
    <row r="676" spans="1:31" x14ac:dyDescent="0.3">
      <c r="A676">
        <v>2494155</v>
      </c>
      <c r="B676">
        <v>1</v>
      </c>
      <c r="C676" t="s">
        <v>80</v>
      </c>
      <c r="D676" t="s">
        <v>83</v>
      </c>
      <c r="E676" t="s">
        <v>147</v>
      </c>
      <c r="F676" t="s">
        <v>2162</v>
      </c>
      <c r="G676" t="s">
        <v>168</v>
      </c>
      <c r="H676" t="s">
        <v>150</v>
      </c>
      <c r="I676" t="s">
        <v>136</v>
      </c>
      <c r="J676" t="s">
        <v>137</v>
      </c>
      <c r="K676" t="s">
        <v>138</v>
      </c>
      <c r="L676" t="s">
        <v>2163</v>
      </c>
      <c r="M676" t="s">
        <v>2164</v>
      </c>
      <c r="N676">
        <v>7.1052777770000004</v>
      </c>
      <c r="O676">
        <v>0</v>
      </c>
      <c r="P676">
        <v>562</v>
      </c>
      <c r="Q676">
        <v>0</v>
      </c>
      <c r="R676">
        <v>0</v>
      </c>
      <c r="S676">
        <v>0</v>
      </c>
      <c r="T676">
        <v>28</v>
      </c>
      <c r="U676">
        <v>0</v>
      </c>
      <c r="V676">
        <v>0</v>
      </c>
      <c r="W676">
        <v>0</v>
      </c>
      <c r="X676">
        <v>897.66576710780851</v>
      </c>
      <c r="Y676">
        <v>0</v>
      </c>
      <c r="Z676">
        <v>0</v>
      </c>
      <c r="AA676">
        <v>0</v>
      </c>
      <c r="AB676">
        <v>237.85457303413094</v>
      </c>
      <c r="AC676">
        <v>0</v>
      </c>
      <c r="AD676">
        <v>0</v>
      </c>
      <c r="AE676">
        <v>1135.5203401419394</v>
      </c>
    </row>
    <row r="677" spans="1:31" x14ac:dyDescent="0.3">
      <c r="A677">
        <v>2494158</v>
      </c>
      <c r="B677">
        <v>1</v>
      </c>
      <c r="C677" t="s">
        <v>80</v>
      </c>
      <c r="D677" t="s">
        <v>92</v>
      </c>
      <c r="E677" t="s">
        <v>162</v>
      </c>
      <c r="F677" t="s">
        <v>2165</v>
      </c>
      <c r="G677" t="s">
        <v>210</v>
      </c>
      <c r="H677" t="s">
        <v>135</v>
      </c>
      <c r="I677" t="s">
        <v>136</v>
      </c>
      <c r="J677" t="s">
        <v>137</v>
      </c>
      <c r="K677" t="s">
        <v>144</v>
      </c>
      <c r="L677" t="s">
        <v>2166</v>
      </c>
      <c r="M677" t="s">
        <v>2167</v>
      </c>
      <c r="N677">
        <v>7.3419444440000001</v>
      </c>
      <c r="O677">
        <v>0</v>
      </c>
      <c r="P677">
        <v>28</v>
      </c>
      <c r="Q677">
        <v>0</v>
      </c>
      <c r="R677">
        <v>4</v>
      </c>
      <c r="S677">
        <v>0</v>
      </c>
      <c r="T677">
        <v>10</v>
      </c>
      <c r="U677">
        <v>0</v>
      </c>
      <c r="V677">
        <v>0</v>
      </c>
      <c r="W677">
        <v>0</v>
      </c>
      <c r="X677">
        <v>203.79322265883596</v>
      </c>
      <c r="Y677">
        <v>0</v>
      </c>
      <c r="Z677">
        <v>0.91830460449946194</v>
      </c>
      <c r="AA677">
        <v>0</v>
      </c>
      <c r="AB677">
        <v>54.016487690161348</v>
      </c>
      <c r="AC677">
        <v>0</v>
      </c>
      <c r="AD677">
        <v>0</v>
      </c>
      <c r="AE677">
        <v>258.72801495349677</v>
      </c>
    </row>
    <row r="678" spans="1:31" x14ac:dyDescent="0.3">
      <c r="A678">
        <v>2494160</v>
      </c>
      <c r="B678">
        <v>1</v>
      </c>
      <c r="C678" t="s">
        <v>81</v>
      </c>
      <c r="D678" t="s">
        <v>126</v>
      </c>
      <c r="E678" t="s">
        <v>184</v>
      </c>
      <c r="F678" t="s">
        <v>2168</v>
      </c>
      <c r="G678" t="s">
        <v>168</v>
      </c>
      <c r="H678" t="s">
        <v>150</v>
      </c>
      <c r="I678" t="s">
        <v>136</v>
      </c>
      <c r="J678" t="s">
        <v>137</v>
      </c>
      <c r="K678" t="s">
        <v>138</v>
      </c>
      <c r="L678" t="s">
        <v>2169</v>
      </c>
      <c r="M678" t="s">
        <v>2170</v>
      </c>
      <c r="N678">
        <v>5.2891666659999999</v>
      </c>
      <c r="O678">
        <v>0</v>
      </c>
      <c r="P678">
        <v>410</v>
      </c>
      <c r="Q678">
        <v>0</v>
      </c>
      <c r="R678">
        <v>18</v>
      </c>
      <c r="S678">
        <v>1</v>
      </c>
      <c r="T678">
        <v>150</v>
      </c>
      <c r="U678">
        <v>0</v>
      </c>
      <c r="V678">
        <v>0</v>
      </c>
      <c r="W678">
        <v>0</v>
      </c>
      <c r="X678">
        <v>327.45164380603103</v>
      </c>
      <c r="Y678">
        <v>0</v>
      </c>
      <c r="Z678">
        <v>9.8460537089424758</v>
      </c>
      <c r="AA678">
        <v>2.3462679957583412</v>
      </c>
      <c r="AB678">
        <v>398.2259042384311</v>
      </c>
      <c r="AC678">
        <v>0</v>
      </c>
      <c r="AD678">
        <v>0</v>
      </c>
      <c r="AE678">
        <v>737.86986974916294</v>
      </c>
    </row>
    <row r="679" spans="1:31" x14ac:dyDescent="0.3">
      <c r="A679">
        <v>2494164</v>
      </c>
      <c r="B679">
        <v>1</v>
      </c>
      <c r="C679" t="s">
        <v>80</v>
      </c>
      <c r="D679" t="s">
        <v>110</v>
      </c>
      <c r="E679" t="s">
        <v>132</v>
      </c>
      <c r="F679" t="s">
        <v>2171</v>
      </c>
      <c r="G679" t="s">
        <v>181</v>
      </c>
      <c r="H679" t="s">
        <v>135</v>
      </c>
      <c r="I679" t="s">
        <v>136</v>
      </c>
      <c r="J679" t="s">
        <v>137</v>
      </c>
      <c r="K679" t="s">
        <v>144</v>
      </c>
      <c r="L679" t="s">
        <v>2172</v>
      </c>
      <c r="M679" t="s">
        <v>2173</v>
      </c>
      <c r="N679">
        <v>0.59305555499999996</v>
      </c>
      <c r="O679">
        <v>0</v>
      </c>
      <c r="P679">
        <v>401</v>
      </c>
      <c r="Q679">
        <v>0</v>
      </c>
      <c r="R679">
        <v>0</v>
      </c>
      <c r="S679">
        <v>0</v>
      </c>
      <c r="T679">
        <v>33</v>
      </c>
      <c r="U679">
        <v>0</v>
      </c>
      <c r="V679">
        <v>0</v>
      </c>
      <c r="W679">
        <v>0</v>
      </c>
      <c r="X679">
        <v>86.511380276446033</v>
      </c>
      <c r="Y679">
        <v>0</v>
      </c>
      <c r="Z679">
        <v>0</v>
      </c>
      <c r="AA679">
        <v>0</v>
      </c>
      <c r="AB679">
        <v>10.552915095468787</v>
      </c>
      <c r="AC679">
        <v>0</v>
      </c>
      <c r="AD679">
        <v>0</v>
      </c>
      <c r="AE679">
        <v>97.064295371914824</v>
      </c>
    </row>
    <row r="680" spans="1:31" x14ac:dyDescent="0.3">
      <c r="A680">
        <v>2494165</v>
      </c>
      <c r="B680">
        <v>1</v>
      </c>
      <c r="C680" t="s">
        <v>81</v>
      </c>
      <c r="D680" t="s">
        <v>127</v>
      </c>
      <c r="E680" t="s">
        <v>162</v>
      </c>
      <c r="F680" t="s">
        <v>2174</v>
      </c>
      <c r="G680" t="s">
        <v>761</v>
      </c>
      <c r="H680" t="s">
        <v>135</v>
      </c>
      <c r="I680" t="s">
        <v>136</v>
      </c>
      <c r="J680" t="s">
        <v>137</v>
      </c>
      <c r="K680" t="s">
        <v>144</v>
      </c>
      <c r="L680" t="s">
        <v>2175</v>
      </c>
      <c r="M680" t="s">
        <v>2176</v>
      </c>
      <c r="N680">
        <v>2.9444444440000002</v>
      </c>
      <c r="O680">
        <v>0</v>
      </c>
      <c r="P680">
        <v>26</v>
      </c>
      <c r="Q680">
        <v>0</v>
      </c>
      <c r="R680">
        <v>2</v>
      </c>
      <c r="S680">
        <v>0</v>
      </c>
      <c r="T680">
        <v>2</v>
      </c>
      <c r="U680">
        <v>0</v>
      </c>
      <c r="V680">
        <v>0</v>
      </c>
      <c r="W680">
        <v>0</v>
      </c>
      <c r="X680">
        <v>13.186860173742183</v>
      </c>
      <c r="Y680">
        <v>0</v>
      </c>
      <c r="Z680">
        <v>1.592014981925755</v>
      </c>
      <c r="AA680">
        <v>0</v>
      </c>
      <c r="AB680">
        <v>1.0335815384670657</v>
      </c>
      <c r="AC680">
        <v>0</v>
      </c>
      <c r="AD680">
        <v>0</v>
      </c>
      <c r="AE680">
        <v>15.812456694135005</v>
      </c>
    </row>
    <row r="681" spans="1:31" x14ac:dyDescent="0.3">
      <c r="A681">
        <v>2494168</v>
      </c>
      <c r="B681">
        <v>1</v>
      </c>
      <c r="C681" t="s">
        <v>80</v>
      </c>
      <c r="D681" t="s">
        <v>88</v>
      </c>
      <c r="E681" t="s">
        <v>162</v>
      </c>
      <c r="F681" t="s">
        <v>2177</v>
      </c>
      <c r="G681" t="s">
        <v>210</v>
      </c>
      <c r="H681" t="s">
        <v>135</v>
      </c>
      <c r="I681" t="s">
        <v>136</v>
      </c>
      <c r="J681" t="s">
        <v>137</v>
      </c>
      <c r="K681" t="s">
        <v>144</v>
      </c>
      <c r="L681" t="s">
        <v>2178</v>
      </c>
      <c r="M681" t="s">
        <v>2179</v>
      </c>
      <c r="N681">
        <v>1.485833333</v>
      </c>
      <c r="O681">
        <v>0</v>
      </c>
      <c r="P681">
        <v>173</v>
      </c>
      <c r="Q681">
        <v>0</v>
      </c>
      <c r="R681">
        <v>0</v>
      </c>
      <c r="S681">
        <v>0</v>
      </c>
      <c r="T681">
        <v>5</v>
      </c>
      <c r="U681">
        <v>0</v>
      </c>
      <c r="V681">
        <v>0</v>
      </c>
      <c r="W681">
        <v>0</v>
      </c>
      <c r="X681">
        <v>67.08547518853446</v>
      </c>
      <c r="Y681">
        <v>0</v>
      </c>
      <c r="Z681">
        <v>0</v>
      </c>
      <c r="AA681">
        <v>0</v>
      </c>
      <c r="AB681">
        <v>2.6005682708783597</v>
      </c>
      <c r="AC681">
        <v>0</v>
      </c>
      <c r="AD681">
        <v>0</v>
      </c>
      <c r="AE681">
        <v>69.686043459412815</v>
      </c>
    </row>
    <row r="682" spans="1:31" x14ac:dyDescent="0.3">
      <c r="A682">
        <v>2494170</v>
      </c>
      <c r="B682">
        <v>1</v>
      </c>
      <c r="C682" t="s">
        <v>80</v>
      </c>
      <c r="D682" t="s">
        <v>109</v>
      </c>
      <c r="E682" t="s">
        <v>153</v>
      </c>
      <c r="F682" t="s">
        <v>2180</v>
      </c>
      <c r="G682" t="s">
        <v>155</v>
      </c>
      <c r="H682" t="s">
        <v>135</v>
      </c>
      <c r="I682" t="s">
        <v>136</v>
      </c>
      <c r="J682" t="s">
        <v>137</v>
      </c>
      <c r="K682" t="s">
        <v>144</v>
      </c>
      <c r="L682" t="s">
        <v>2181</v>
      </c>
      <c r="M682" t="s">
        <v>2182</v>
      </c>
      <c r="N682">
        <v>1.86</v>
      </c>
      <c r="O682">
        <v>0</v>
      </c>
      <c r="P682">
        <v>1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0.32401435758263614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0.32401435758263614</v>
      </c>
    </row>
    <row r="683" spans="1:31" x14ac:dyDescent="0.3">
      <c r="A683">
        <v>2494171</v>
      </c>
      <c r="B683">
        <v>1</v>
      </c>
      <c r="C683" t="s">
        <v>80</v>
      </c>
      <c r="D683" t="s">
        <v>88</v>
      </c>
      <c r="E683" t="s">
        <v>166</v>
      </c>
      <c r="F683" t="s">
        <v>2183</v>
      </c>
      <c r="G683" t="s">
        <v>134</v>
      </c>
      <c r="H683" t="s">
        <v>150</v>
      </c>
      <c r="I683" t="s">
        <v>136</v>
      </c>
      <c r="J683" t="s">
        <v>137</v>
      </c>
      <c r="K683" t="s">
        <v>138</v>
      </c>
      <c r="L683" t="s">
        <v>2184</v>
      </c>
      <c r="M683" t="s">
        <v>2185</v>
      </c>
      <c r="N683">
        <v>0.92583333300000004</v>
      </c>
      <c r="O683">
        <v>0</v>
      </c>
      <c r="P683">
        <v>0</v>
      </c>
      <c r="Q683">
        <v>0</v>
      </c>
      <c r="R683">
        <v>0</v>
      </c>
      <c r="S683">
        <v>3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36.707904026951354</v>
      </c>
      <c r="AB683">
        <v>0</v>
      </c>
      <c r="AC683">
        <v>0</v>
      </c>
      <c r="AD683">
        <v>0</v>
      </c>
      <c r="AE683">
        <v>36.707904026951354</v>
      </c>
    </row>
    <row r="684" spans="1:31" x14ac:dyDescent="0.3">
      <c r="A684">
        <v>2494172</v>
      </c>
      <c r="B684">
        <v>1</v>
      </c>
      <c r="C684" t="s">
        <v>80</v>
      </c>
      <c r="D684" t="s">
        <v>93</v>
      </c>
      <c r="E684" t="s">
        <v>162</v>
      </c>
      <c r="F684" t="s">
        <v>2186</v>
      </c>
      <c r="G684" t="s">
        <v>210</v>
      </c>
      <c r="H684" t="s">
        <v>135</v>
      </c>
      <c r="I684" t="s">
        <v>136</v>
      </c>
      <c r="J684" t="s">
        <v>137</v>
      </c>
      <c r="K684" t="s">
        <v>144</v>
      </c>
      <c r="L684" t="s">
        <v>2187</v>
      </c>
      <c r="M684" t="s">
        <v>2188</v>
      </c>
      <c r="N684">
        <v>1.72</v>
      </c>
      <c r="O684">
        <v>0</v>
      </c>
      <c r="P684">
        <v>5</v>
      </c>
      <c r="Q684">
        <v>0</v>
      </c>
      <c r="R684">
        <v>8</v>
      </c>
      <c r="S684">
        <v>0</v>
      </c>
      <c r="T684">
        <v>3</v>
      </c>
      <c r="U684">
        <v>0</v>
      </c>
      <c r="V684">
        <v>0</v>
      </c>
      <c r="W684">
        <v>0</v>
      </c>
      <c r="X684">
        <v>3.4146525863175095</v>
      </c>
      <c r="Y684">
        <v>0</v>
      </c>
      <c r="Z684">
        <v>11.728727824964903</v>
      </c>
      <c r="AA684">
        <v>0</v>
      </c>
      <c r="AB684">
        <v>3.3354586919680278</v>
      </c>
      <c r="AC684">
        <v>0</v>
      </c>
      <c r="AD684">
        <v>0</v>
      </c>
      <c r="AE684">
        <v>18.47883910325044</v>
      </c>
    </row>
    <row r="685" spans="1:31" x14ac:dyDescent="0.3">
      <c r="A685">
        <v>2494173</v>
      </c>
      <c r="B685">
        <v>1</v>
      </c>
      <c r="C685" t="s">
        <v>81</v>
      </c>
      <c r="D685" t="s">
        <v>123</v>
      </c>
      <c r="E685" t="s">
        <v>153</v>
      </c>
      <c r="F685" t="s">
        <v>2189</v>
      </c>
      <c r="G685" t="s">
        <v>155</v>
      </c>
      <c r="H685" t="s">
        <v>135</v>
      </c>
      <c r="I685" t="s">
        <v>136</v>
      </c>
      <c r="J685" t="s">
        <v>137</v>
      </c>
      <c r="K685" t="s">
        <v>144</v>
      </c>
      <c r="L685" t="s">
        <v>2190</v>
      </c>
      <c r="M685" t="s">
        <v>2191</v>
      </c>
      <c r="N685">
        <v>2.3516666659999999</v>
      </c>
      <c r="O685">
        <v>0</v>
      </c>
      <c r="P685">
        <v>1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0.18588399306917361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0.18588399306917361</v>
      </c>
    </row>
    <row r="686" spans="1:31" x14ac:dyDescent="0.3">
      <c r="A686">
        <v>2494175</v>
      </c>
      <c r="B686">
        <v>1</v>
      </c>
      <c r="C686" t="s">
        <v>80</v>
      </c>
      <c r="D686" t="s">
        <v>96</v>
      </c>
      <c r="E686" t="s">
        <v>147</v>
      </c>
      <c r="F686" t="s">
        <v>2192</v>
      </c>
      <c r="G686" t="s">
        <v>134</v>
      </c>
      <c r="H686" t="s">
        <v>150</v>
      </c>
      <c r="I686" t="s">
        <v>136</v>
      </c>
      <c r="J686" t="s">
        <v>137</v>
      </c>
      <c r="K686" t="s">
        <v>138</v>
      </c>
      <c r="L686" t="s">
        <v>2193</v>
      </c>
      <c r="M686" t="s">
        <v>2194</v>
      </c>
      <c r="N686">
        <v>1.710555555</v>
      </c>
      <c r="O686">
        <v>0</v>
      </c>
      <c r="P686">
        <v>1466</v>
      </c>
      <c r="Q686">
        <v>2</v>
      </c>
      <c r="R686">
        <v>61</v>
      </c>
      <c r="S686">
        <v>2</v>
      </c>
      <c r="T686">
        <v>274</v>
      </c>
      <c r="U686">
        <v>0</v>
      </c>
      <c r="V686">
        <v>0</v>
      </c>
      <c r="W686">
        <v>0</v>
      </c>
      <c r="X686">
        <v>1508.640479280637</v>
      </c>
      <c r="Y686">
        <v>70.428594959026981</v>
      </c>
      <c r="Z686">
        <v>103.71322381882558</v>
      </c>
      <c r="AA686">
        <v>166.57173285354122</v>
      </c>
      <c r="AB686">
        <v>894.81928573983748</v>
      </c>
      <c r="AC686">
        <v>0</v>
      </c>
      <c r="AD686">
        <v>0</v>
      </c>
      <c r="AE686">
        <v>2744.1733166518684</v>
      </c>
    </row>
    <row r="687" spans="1:31" x14ac:dyDescent="0.3">
      <c r="A687">
        <v>2494177</v>
      </c>
      <c r="B687">
        <v>1</v>
      </c>
      <c r="C687" t="s">
        <v>80</v>
      </c>
      <c r="D687" t="s">
        <v>88</v>
      </c>
      <c r="E687" t="s">
        <v>153</v>
      </c>
      <c r="F687" t="s">
        <v>2195</v>
      </c>
      <c r="G687" t="s">
        <v>230</v>
      </c>
      <c r="H687" t="s">
        <v>135</v>
      </c>
      <c r="I687" t="s">
        <v>136</v>
      </c>
      <c r="J687" t="s">
        <v>137</v>
      </c>
      <c r="K687" t="s">
        <v>144</v>
      </c>
      <c r="L687" t="s">
        <v>2196</v>
      </c>
      <c r="M687" t="s">
        <v>2197</v>
      </c>
      <c r="N687">
        <v>2.9866666660000001</v>
      </c>
      <c r="O687">
        <v>0</v>
      </c>
      <c r="P687">
        <v>17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14.135908899583328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14.135908899583328</v>
      </c>
    </row>
    <row r="688" spans="1:31" x14ac:dyDescent="0.3">
      <c r="A688">
        <v>2494180</v>
      </c>
      <c r="B688">
        <v>1</v>
      </c>
      <c r="C688" t="s">
        <v>80</v>
      </c>
      <c r="D688" t="s">
        <v>105</v>
      </c>
      <c r="E688" t="s">
        <v>162</v>
      </c>
      <c r="F688" t="s">
        <v>2198</v>
      </c>
      <c r="G688" t="s">
        <v>168</v>
      </c>
      <c r="H688" t="s">
        <v>135</v>
      </c>
      <c r="I688" t="s">
        <v>136</v>
      </c>
      <c r="J688" t="s">
        <v>137</v>
      </c>
      <c r="K688" t="s">
        <v>138</v>
      </c>
      <c r="L688" t="s">
        <v>2199</v>
      </c>
      <c r="M688" t="s">
        <v>2200</v>
      </c>
      <c r="N688">
        <v>6.1247222219999999</v>
      </c>
      <c r="O688">
        <v>0</v>
      </c>
      <c r="P688">
        <v>95</v>
      </c>
      <c r="Q688">
        <v>0</v>
      </c>
      <c r="R688">
        <v>0</v>
      </c>
      <c r="S688">
        <v>0</v>
      </c>
      <c r="T688">
        <v>7</v>
      </c>
      <c r="U688">
        <v>0</v>
      </c>
      <c r="V688">
        <v>0</v>
      </c>
      <c r="W688">
        <v>0</v>
      </c>
      <c r="X688">
        <v>156.66212190130383</v>
      </c>
      <c r="Y688">
        <v>0</v>
      </c>
      <c r="Z688">
        <v>0</v>
      </c>
      <c r="AA688">
        <v>0</v>
      </c>
      <c r="AB688">
        <v>43.066061730283188</v>
      </c>
      <c r="AC688">
        <v>0</v>
      </c>
      <c r="AD688">
        <v>0</v>
      </c>
      <c r="AE688">
        <v>199.72818363158703</v>
      </c>
    </row>
    <row r="689" spans="1:31" x14ac:dyDescent="0.3">
      <c r="A689">
        <v>2494181</v>
      </c>
      <c r="B689">
        <v>1</v>
      </c>
      <c r="C689" t="s">
        <v>81</v>
      </c>
      <c r="D689" t="s">
        <v>113</v>
      </c>
      <c r="E689" t="s">
        <v>132</v>
      </c>
      <c r="F689" t="s">
        <v>2201</v>
      </c>
      <c r="G689" t="s">
        <v>168</v>
      </c>
      <c r="H689" t="s">
        <v>135</v>
      </c>
      <c r="I689" t="s">
        <v>136</v>
      </c>
      <c r="J689" t="s">
        <v>137</v>
      </c>
      <c r="K689" t="s">
        <v>138</v>
      </c>
      <c r="L689" t="s">
        <v>2202</v>
      </c>
      <c r="M689" t="s">
        <v>2203</v>
      </c>
      <c r="N689">
        <v>0.63416666600000005</v>
      </c>
      <c r="O689">
        <v>0</v>
      </c>
      <c r="P689">
        <v>46</v>
      </c>
      <c r="Q689">
        <v>0</v>
      </c>
      <c r="R689">
        <v>6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3.2393537977035161</v>
      </c>
      <c r="Y689">
        <v>0</v>
      </c>
      <c r="Z689">
        <v>1.0895224031699438</v>
      </c>
      <c r="AA689">
        <v>0</v>
      </c>
      <c r="AB689">
        <v>0</v>
      </c>
      <c r="AC689">
        <v>0</v>
      </c>
      <c r="AD689">
        <v>0</v>
      </c>
      <c r="AE689">
        <v>4.3288762008734594</v>
      </c>
    </row>
    <row r="690" spans="1:31" x14ac:dyDescent="0.3">
      <c r="A690">
        <v>2494182</v>
      </c>
      <c r="B690">
        <v>1</v>
      </c>
      <c r="C690" t="s">
        <v>80</v>
      </c>
      <c r="D690" t="s">
        <v>108</v>
      </c>
      <c r="E690" t="s">
        <v>162</v>
      </c>
      <c r="F690" t="s">
        <v>2204</v>
      </c>
      <c r="G690" t="s">
        <v>210</v>
      </c>
      <c r="H690" t="s">
        <v>135</v>
      </c>
      <c r="I690" t="s">
        <v>136</v>
      </c>
      <c r="J690" t="s">
        <v>137</v>
      </c>
      <c r="K690" t="s">
        <v>144</v>
      </c>
      <c r="L690" t="s">
        <v>2205</v>
      </c>
      <c r="M690" t="s">
        <v>2206</v>
      </c>
      <c r="N690">
        <v>1.4416666659999999</v>
      </c>
      <c r="O690">
        <v>0</v>
      </c>
      <c r="P690">
        <v>8</v>
      </c>
      <c r="Q690">
        <v>0</v>
      </c>
      <c r="R690">
        <v>3</v>
      </c>
      <c r="S690">
        <v>0</v>
      </c>
      <c r="T690">
        <v>2</v>
      </c>
      <c r="U690">
        <v>0</v>
      </c>
      <c r="V690">
        <v>0</v>
      </c>
      <c r="W690">
        <v>0</v>
      </c>
      <c r="X690">
        <v>0.58410667597332411</v>
      </c>
      <c r="Y690">
        <v>0</v>
      </c>
      <c r="Z690">
        <v>0.20440759824523166</v>
      </c>
      <c r="AA690">
        <v>0</v>
      </c>
      <c r="AB690">
        <v>8.3306231736260603</v>
      </c>
      <c r="AC690">
        <v>0</v>
      </c>
      <c r="AD690">
        <v>0</v>
      </c>
      <c r="AE690">
        <v>9.1191374478446168</v>
      </c>
    </row>
    <row r="691" spans="1:31" x14ac:dyDescent="0.3">
      <c r="A691">
        <v>2494183</v>
      </c>
      <c r="B691">
        <v>1</v>
      </c>
      <c r="C691" t="s">
        <v>80</v>
      </c>
      <c r="D691" t="s">
        <v>98</v>
      </c>
      <c r="E691" t="s">
        <v>153</v>
      </c>
      <c r="F691" t="s">
        <v>2207</v>
      </c>
      <c r="G691" t="s">
        <v>155</v>
      </c>
      <c r="H691" t="s">
        <v>135</v>
      </c>
      <c r="I691" t="s">
        <v>136</v>
      </c>
      <c r="J691" t="s">
        <v>137</v>
      </c>
      <c r="K691" t="s">
        <v>144</v>
      </c>
      <c r="L691" t="s">
        <v>2208</v>
      </c>
      <c r="M691" t="s">
        <v>2209</v>
      </c>
      <c r="N691">
        <v>1.6569444440000001</v>
      </c>
      <c r="O691">
        <v>0</v>
      </c>
      <c r="P691">
        <v>1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0.74869391433029997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0.74869391433029997</v>
      </c>
    </row>
    <row r="692" spans="1:31" x14ac:dyDescent="0.3">
      <c r="A692">
        <v>2494184</v>
      </c>
      <c r="B692">
        <v>1</v>
      </c>
      <c r="C692" t="s">
        <v>80</v>
      </c>
      <c r="D692" t="s">
        <v>84</v>
      </c>
      <c r="E692" t="s">
        <v>162</v>
      </c>
      <c r="F692" t="s">
        <v>2210</v>
      </c>
      <c r="G692" t="s">
        <v>210</v>
      </c>
      <c r="H692" t="s">
        <v>135</v>
      </c>
      <c r="I692" t="s">
        <v>136</v>
      </c>
      <c r="J692" t="s">
        <v>137</v>
      </c>
      <c r="K692" t="s">
        <v>144</v>
      </c>
      <c r="L692" t="s">
        <v>2211</v>
      </c>
      <c r="M692" t="s">
        <v>2212</v>
      </c>
      <c r="N692">
        <v>3.4783333330000001</v>
      </c>
      <c r="O692">
        <v>0</v>
      </c>
      <c r="P692">
        <v>24</v>
      </c>
      <c r="Q692">
        <v>0</v>
      </c>
      <c r="R692">
        <v>0</v>
      </c>
      <c r="S692">
        <v>0</v>
      </c>
      <c r="T692">
        <v>62</v>
      </c>
      <c r="U692">
        <v>0</v>
      </c>
      <c r="V692">
        <v>2</v>
      </c>
      <c r="W692">
        <v>0</v>
      </c>
      <c r="X692">
        <v>43.085705566993745</v>
      </c>
      <c r="Y692">
        <v>0</v>
      </c>
      <c r="Z692">
        <v>0</v>
      </c>
      <c r="AA692">
        <v>0</v>
      </c>
      <c r="AB692">
        <v>272.11130023543416</v>
      </c>
      <c r="AC692">
        <v>0</v>
      </c>
      <c r="AD692">
        <v>431.54187839724989</v>
      </c>
      <c r="AE692">
        <v>746.73888419967784</v>
      </c>
    </row>
    <row r="693" spans="1:31" x14ac:dyDescent="0.3">
      <c r="A693">
        <v>2494186</v>
      </c>
      <c r="B693">
        <v>1</v>
      </c>
      <c r="C693" t="s">
        <v>81</v>
      </c>
      <c r="D693" t="s">
        <v>113</v>
      </c>
      <c r="E693" t="s">
        <v>184</v>
      </c>
      <c r="F693" t="s">
        <v>2213</v>
      </c>
      <c r="G693" t="s">
        <v>149</v>
      </c>
      <c r="H693" t="s">
        <v>150</v>
      </c>
      <c r="I693" t="s">
        <v>136</v>
      </c>
      <c r="J693" t="s">
        <v>137</v>
      </c>
      <c r="K693" t="s">
        <v>144</v>
      </c>
      <c r="L693" t="s">
        <v>2214</v>
      </c>
      <c r="M693" t="s">
        <v>2215</v>
      </c>
      <c r="N693">
        <v>2.9755555550000001</v>
      </c>
      <c r="O693">
        <v>0</v>
      </c>
      <c r="P693">
        <v>731</v>
      </c>
      <c r="Q693">
        <v>0</v>
      </c>
      <c r="R693">
        <v>92</v>
      </c>
      <c r="S693">
        <v>0</v>
      </c>
      <c r="T693">
        <v>74</v>
      </c>
      <c r="U693">
        <v>0</v>
      </c>
      <c r="V693">
        <v>0</v>
      </c>
      <c r="W693">
        <v>0</v>
      </c>
      <c r="X693">
        <v>362.81473618946404</v>
      </c>
      <c r="Y693">
        <v>0</v>
      </c>
      <c r="Z693">
        <v>53.64017507246168</v>
      </c>
      <c r="AA693">
        <v>0</v>
      </c>
      <c r="AB693">
        <v>138.66487420781101</v>
      </c>
      <c r="AC693">
        <v>0</v>
      </c>
      <c r="AD693">
        <v>0</v>
      </c>
      <c r="AE693">
        <v>555.11978546973671</v>
      </c>
    </row>
    <row r="694" spans="1:31" x14ac:dyDescent="0.3">
      <c r="A694">
        <v>2494188</v>
      </c>
      <c r="B694">
        <v>1</v>
      </c>
      <c r="C694" t="s">
        <v>81</v>
      </c>
      <c r="D694" t="s">
        <v>115</v>
      </c>
      <c r="E694" t="s">
        <v>162</v>
      </c>
      <c r="F694" t="s">
        <v>2216</v>
      </c>
      <c r="G694" t="s">
        <v>181</v>
      </c>
      <c r="H694" t="s">
        <v>135</v>
      </c>
      <c r="I694" t="s">
        <v>136</v>
      </c>
      <c r="J694" t="s">
        <v>137</v>
      </c>
      <c r="K694" t="s">
        <v>144</v>
      </c>
      <c r="L694" t="s">
        <v>2217</v>
      </c>
      <c r="M694" t="s">
        <v>2218</v>
      </c>
      <c r="N694">
        <v>3.5669444440000002</v>
      </c>
      <c r="O694">
        <v>0</v>
      </c>
      <c r="P694">
        <v>114</v>
      </c>
      <c r="Q694">
        <v>0</v>
      </c>
      <c r="R694">
        <v>0</v>
      </c>
      <c r="S694">
        <v>0</v>
      </c>
      <c r="T694">
        <v>10</v>
      </c>
      <c r="U694">
        <v>0</v>
      </c>
      <c r="V694">
        <v>0</v>
      </c>
      <c r="W694">
        <v>0</v>
      </c>
      <c r="X694">
        <v>61.625143648133935</v>
      </c>
      <c r="Y694">
        <v>0</v>
      </c>
      <c r="Z694">
        <v>0</v>
      </c>
      <c r="AA694">
        <v>0</v>
      </c>
      <c r="AB694">
        <v>7.0706156532159525</v>
      </c>
      <c r="AC694">
        <v>0</v>
      </c>
      <c r="AD694">
        <v>0</v>
      </c>
      <c r="AE694">
        <v>68.695759301349881</v>
      </c>
    </row>
    <row r="695" spans="1:31" x14ac:dyDescent="0.3">
      <c r="A695">
        <v>2494189</v>
      </c>
      <c r="B695">
        <v>1</v>
      </c>
      <c r="C695" t="s">
        <v>81</v>
      </c>
      <c r="D695" t="s">
        <v>113</v>
      </c>
      <c r="E695" t="s">
        <v>147</v>
      </c>
      <c r="F695" t="s">
        <v>2219</v>
      </c>
      <c r="G695" t="s">
        <v>193</v>
      </c>
      <c r="H695" t="s">
        <v>150</v>
      </c>
      <c r="I695" t="s">
        <v>136</v>
      </c>
      <c r="J695" t="s">
        <v>137</v>
      </c>
      <c r="K695" t="s">
        <v>144</v>
      </c>
      <c r="L695" t="s">
        <v>2220</v>
      </c>
      <c r="M695" t="s">
        <v>2221</v>
      </c>
      <c r="N695">
        <v>2.7486111110000002</v>
      </c>
      <c r="O695">
        <v>0</v>
      </c>
      <c r="P695">
        <v>119</v>
      </c>
      <c r="Q695">
        <v>0</v>
      </c>
      <c r="R695">
        <v>6</v>
      </c>
      <c r="S695">
        <v>0</v>
      </c>
      <c r="T695">
        <v>7</v>
      </c>
      <c r="U695">
        <v>0</v>
      </c>
      <c r="V695">
        <v>0</v>
      </c>
      <c r="W695">
        <v>0</v>
      </c>
      <c r="X695">
        <v>65.302999757353206</v>
      </c>
      <c r="Y695">
        <v>0</v>
      </c>
      <c r="Z695">
        <v>1.4688176816052532</v>
      </c>
      <c r="AA695">
        <v>0</v>
      </c>
      <c r="AB695">
        <v>16.769802973165966</v>
      </c>
      <c r="AC695">
        <v>0</v>
      </c>
      <c r="AD695">
        <v>0</v>
      </c>
      <c r="AE695">
        <v>83.541620412124431</v>
      </c>
    </row>
    <row r="696" spans="1:31" x14ac:dyDescent="0.3">
      <c r="A696">
        <v>2494191</v>
      </c>
      <c r="B696">
        <v>1</v>
      </c>
      <c r="C696" t="s">
        <v>80</v>
      </c>
      <c r="D696" t="s">
        <v>82</v>
      </c>
      <c r="E696" t="s">
        <v>132</v>
      </c>
      <c r="F696" t="s">
        <v>2222</v>
      </c>
      <c r="G696" t="s">
        <v>134</v>
      </c>
      <c r="H696" t="s">
        <v>135</v>
      </c>
      <c r="I696" t="s">
        <v>136</v>
      </c>
      <c r="J696" t="s">
        <v>137</v>
      </c>
      <c r="K696" t="s">
        <v>138</v>
      </c>
      <c r="L696" t="s">
        <v>2223</v>
      </c>
      <c r="M696" t="s">
        <v>2224</v>
      </c>
      <c r="N696">
        <v>5.7125000000000004</v>
      </c>
      <c r="O696">
        <v>0</v>
      </c>
      <c r="P696">
        <v>284</v>
      </c>
      <c r="Q696">
        <v>0</v>
      </c>
      <c r="R696">
        <v>0</v>
      </c>
      <c r="S696">
        <v>0</v>
      </c>
      <c r="T696">
        <v>27</v>
      </c>
      <c r="U696">
        <v>0</v>
      </c>
      <c r="V696">
        <v>1</v>
      </c>
      <c r="W696">
        <v>0</v>
      </c>
      <c r="X696">
        <v>268.27564440871669</v>
      </c>
      <c r="Y696">
        <v>0</v>
      </c>
      <c r="Z696">
        <v>0</v>
      </c>
      <c r="AA696">
        <v>0</v>
      </c>
      <c r="AB696">
        <v>58.68779346759041</v>
      </c>
      <c r="AC696">
        <v>0</v>
      </c>
      <c r="AD696">
        <v>39.754380844504993</v>
      </c>
      <c r="AE696">
        <v>366.71781872081215</v>
      </c>
    </row>
    <row r="697" spans="1:31" x14ac:dyDescent="0.3">
      <c r="A697">
        <v>2494125</v>
      </c>
      <c r="B697">
        <v>2</v>
      </c>
      <c r="C697" t="s">
        <v>80</v>
      </c>
      <c r="D697" t="s">
        <v>100</v>
      </c>
      <c r="E697" t="s">
        <v>132</v>
      </c>
      <c r="F697" t="s">
        <v>2225</v>
      </c>
      <c r="G697" t="s">
        <v>1532</v>
      </c>
      <c r="H697" t="s">
        <v>135</v>
      </c>
      <c r="I697" t="s">
        <v>136</v>
      </c>
      <c r="J697" t="s">
        <v>137</v>
      </c>
      <c r="K697" t="s">
        <v>144</v>
      </c>
      <c r="L697" t="s">
        <v>2107</v>
      </c>
      <c r="M697" t="s">
        <v>2226</v>
      </c>
      <c r="N697">
        <v>0.56805555500000005</v>
      </c>
      <c r="O697">
        <v>0</v>
      </c>
      <c r="P697">
        <v>55</v>
      </c>
      <c r="Q697">
        <v>0</v>
      </c>
      <c r="R697">
        <v>1</v>
      </c>
      <c r="S697">
        <v>0</v>
      </c>
      <c r="T697">
        <v>3</v>
      </c>
      <c r="U697">
        <v>0</v>
      </c>
      <c r="V697">
        <v>0</v>
      </c>
      <c r="W697">
        <v>0</v>
      </c>
      <c r="X697">
        <v>8.5764611225485332</v>
      </c>
      <c r="Y697">
        <v>0</v>
      </c>
      <c r="Z697">
        <v>2.9981965127306998E-2</v>
      </c>
      <c r="AA697">
        <v>0</v>
      </c>
      <c r="AB697">
        <v>1.0058514570874804</v>
      </c>
      <c r="AC697">
        <v>0</v>
      </c>
      <c r="AD697">
        <v>0</v>
      </c>
      <c r="AE697">
        <v>9.612294544763321</v>
      </c>
    </row>
    <row r="698" spans="1:31" x14ac:dyDescent="0.3">
      <c r="A698">
        <v>2494193</v>
      </c>
      <c r="B698">
        <v>1</v>
      </c>
      <c r="C698" t="s">
        <v>80</v>
      </c>
      <c r="D698" t="s">
        <v>96</v>
      </c>
      <c r="E698" t="s">
        <v>153</v>
      </c>
      <c r="F698" t="s">
        <v>2227</v>
      </c>
      <c r="G698" t="s">
        <v>230</v>
      </c>
      <c r="H698" t="s">
        <v>135</v>
      </c>
      <c r="I698" t="s">
        <v>136</v>
      </c>
      <c r="J698" t="s">
        <v>137</v>
      </c>
      <c r="K698" t="s">
        <v>144</v>
      </c>
      <c r="L698" t="s">
        <v>2228</v>
      </c>
      <c r="M698" t="s">
        <v>2229</v>
      </c>
      <c r="N698">
        <v>2.6375000000000002</v>
      </c>
      <c r="O698">
        <v>0</v>
      </c>
      <c r="P698">
        <v>1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0.44221241306249215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0.44221241306249215</v>
      </c>
    </row>
    <row r="699" spans="1:31" x14ac:dyDescent="0.3">
      <c r="A699">
        <v>2494194</v>
      </c>
      <c r="B699">
        <v>1</v>
      </c>
      <c r="C699" t="s">
        <v>81</v>
      </c>
      <c r="D699" t="s">
        <v>127</v>
      </c>
      <c r="E699" t="s">
        <v>147</v>
      </c>
      <c r="F699" t="s">
        <v>2230</v>
      </c>
      <c r="G699" t="s">
        <v>168</v>
      </c>
      <c r="H699" t="s">
        <v>150</v>
      </c>
      <c r="I699" t="s">
        <v>136</v>
      </c>
      <c r="J699" t="s">
        <v>137</v>
      </c>
      <c r="K699" t="s">
        <v>138</v>
      </c>
      <c r="L699" t="s">
        <v>2231</v>
      </c>
      <c r="M699" t="s">
        <v>2232</v>
      </c>
      <c r="N699">
        <v>1.615277777</v>
      </c>
      <c r="O699">
        <v>0</v>
      </c>
      <c r="P699">
        <v>377</v>
      </c>
      <c r="Q699">
        <v>8</v>
      </c>
      <c r="R699">
        <v>18</v>
      </c>
      <c r="S699">
        <v>4</v>
      </c>
      <c r="T699">
        <v>93</v>
      </c>
      <c r="U699">
        <v>7</v>
      </c>
      <c r="V699">
        <v>1</v>
      </c>
      <c r="W699">
        <v>0</v>
      </c>
      <c r="X699">
        <v>158.12875851013649</v>
      </c>
      <c r="Y699">
        <v>3.1261150763835048</v>
      </c>
      <c r="Z699">
        <v>6.9554642668029603</v>
      </c>
      <c r="AA699">
        <v>106.8174527932718</v>
      </c>
      <c r="AB699">
        <v>89.502332080079185</v>
      </c>
      <c r="AC699">
        <v>682.29538037128782</v>
      </c>
      <c r="AD699">
        <v>1.9685488267802653</v>
      </c>
      <c r="AE699">
        <v>1048.794051924742</v>
      </c>
    </row>
    <row r="700" spans="1:31" x14ac:dyDescent="0.3">
      <c r="A700">
        <v>2494195</v>
      </c>
      <c r="B700">
        <v>1</v>
      </c>
      <c r="C700" t="s">
        <v>81</v>
      </c>
      <c r="D700" t="s">
        <v>118</v>
      </c>
      <c r="E700" t="s">
        <v>153</v>
      </c>
      <c r="F700" t="s">
        <v>2233</v>
      </c>
      <c r="G700" t="s">
        <v>155</v>
      </c>
      <c r="H700" t="s">
        <v>135</v>
      </c>
      <c r="I700" t="s">
        <v>136</v>
      </c>
      <c r="J700" t="s">
        <v>137</v>
      </c>
      <c r="K700" t="s">
        <v>144</v>
      </c>
      <c r="L700" t="s">
        <v>2234</v>
      </c>
      <c r="M700" t="s">
        <v>2235</v>
      </c>
      <c r="N700">
        <v>1.2875000000000001</v>
      </c>
      <c r="O700">
        <v>0</v>
      </c>
      <c r="P700">
        <v>1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0.48736905122990215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0.48736905122990215</v>
      </c>
    </row>
    <row r="701" spans="1:31" x14ac:dyDescent="0.3">
      <c r="A701">
        <v>2494197</v>
      </c>
      <c r="B701">
        <v>1</v>
      </c>
      <c r="C701" t="s">
        <v>80</v>
      </c>
      <c r="D701" t="s">
        <v>85</v>
      </c>
      <c r="E701" t="s">
        <v>153</v>
      </c>
      <c r="F701" t="s">
        <v>2236</v>
      </c>
      <c r="G701" t="s">
        <v>155</v>
      </c>
      <c r="H701" t="s">
        <v>135</v>
      </c>
      <c r="I701" t="s">
        <v>136</v>
      </c>
      <c r="J701" t="s">
        <v>137</v>
      </c>
      <c r="K701" t="s">
        <v>144</v>
      </c>
      <c r="L701" t="s">
        <v>2237</v>
      </c>
      <c r="M701" t="s">
        <v>2238</v>
      </c>
      <c r="N701">
        <v>1.6644444439999999</v>
      </c>
      <c r="O701">
        <v>0</v>
      </c>
      <c r="P701">
        <v>6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2.464066509304534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2.464066509304534</v>
      </c>
    </row>
    <row r="702" spans="1:31" x14ac:dyDescent="0.3">
      <c r="A702">
        <v>2494202</v>
      </c>
      <c r="B702">
        <v>1</v>
      </c>
      <c r="C702" t="s">
        <v>80</v>
      </c>
      <c r="D702" t="s">
        <v>101</v>
      </c>
      <c r="E702" t="s">
        <v>162</v>
      </c>
      <c r="F702" t="s">
        <v>2239</v>
      </c>
      <c r="G702" t="s">
        <v>181</v>
      </c>
      <c r="H702" t="s">
        <v>135</v>
      </c>
      <c r="I702" t="s">
        <v>136</v>
      </c>
      <c r="J702" t="s">
        <v>137</v>
      </c>
      <c r="K702" t="s">
        <v>144</v>
      </c>
      <c r="L702" t="s">
        <v>2240</v>
      </c>
      <c r="M702" t="s">
        <v>2241</v>
      </c>
      <c r="N702">
        <v>0.55333333299999998</v>
      </c>
      <c r="O702">
        <v>0</v>
      </c>
      <c r="P702">
        <v>3</v>
      </c>
      <c r="Q702">
        <v>0</v>
      </c>
      <c r="R702">
        <v>0</v>
      </c>
      <c r="S702">
        <v>0</v>
      </c>
      <c r="T702">
        <v>4</v>
      </c>
      <c r="U702">
        <v>0</v>
      </c>
      <c r="V702">
        <v>0</v>
      </c>
      <c r="W702">
        <v>0</v>
      </c>
      <c r="X702">
        <v>0.84646905494442393</v>
      </c>
      <c r="Y702">
        <v>0</v>
      </c>
      <c r="Z702">
        <v>0</v>
      </c>
      <c r="AA702">
        <v>0</v>
      </c>
      <c r="AB702">
        <v>5.3342919821190051</v>
      </c>
      <c r="AC702">
        <v>0</v>
      </c>
      <c r="AD702">
        <v>0</v>
      </c>
      <c r="AE702">
        <v>6.1807610370634292</v>
      </c>
    </row>
    <row r="703" spans="1:31" x14ac:dyDescent="0.3">
      <c r="A703">
        <v>2494203</v>
      </c>
      <c r="B703">
        <v>1</v>
      </c>
      <c r="C703" t="s">
        <v>81</v>
      </c>
      <c r="D703" t="s">
        <v>121</v>
      </c>
      <c r="E703" t="s">
        <v>153</v>
      </c>
      <c r="F703" t="s">
        <v>2242</v>
      </c>
      <c r="G703" t="s">
        <v>230</v>
      </c>
      <c r="H703" t="s">
        <v>135</v>
      </c>
      <c r="I703" t="s">
        <v>136</v>
      </c>
      <c r="J703" t="s">
        <v>137</v>
      </c>
      <c r="K703" t="s">
        <v>144</v>
      </c>
      <c r="L703" t="s">
        <v>2243</v>
      </c>
      <c r="M703" t="s">
        <v>2244</v>
      </c>
      <c r="N703">
        <v>0.54083333300000003</v>
      </c>
      <c r="O703">
        <v>0</v>
      </c>
      <c r="P703">
        <v>1</v>
      </c>
      <c r="Q703">
        <v>0</v>
      </c>
      <c r="R703">
        <v>0</v>
      </c>
      <c r="S703">
        <v>0</v>
      </c>
      <c r="T703">
        <v>1</v>
      </c>
      <c r="U703">
        <v>0</v>
      </c>
      <c r="V703">
        <v>0</v>
      </c>
      <c r="W703">
        <v>0</v>
      </c>
      <c r="X703">
        <v>9.9231109328379419E-2</v>
      </c>
      <c r="Y703">
        <v>0</v>
      </c>
      <c r="Z703">
        <v>0</v>
      </c>
      <c r="AA703">
        <v>0</v>
      </c>
      <c r="AB703">
        <v>0.15841852819683369</v>
      </c>
      <c r="AC703">
        <v>0</v>
      </c>
      <c r="AD703">
        <v>0</v>
      </c>
      <c r="AE703">
        <v>0.25764963752521308</v>
      </c>
    </row>
    <row r="704" spans="1:31" x14ac:dyDescent="0.3">
      <c r="A704">
        <v>2494204</v>
      </c>
      <c r="B704">
        <v>1</v>
      </c>
      <c r="C704" t="s">
        <v>81</v>
      </c>
      <c r="D704" t="s">
        <v>112</v>
      </c>
      <c r="E704" t="s">
        <v>162</v>
      </c>
      <c r="F704" t="s">
        <v>2245</v>
      </c>
      <c r="G704" t="s">
        <v>210</v>
      </c>
      <c r="H704" t="s">
        <v>135</v>
      </c>
      <c r="I704" t="s">
        <v>136</v>
      </c>
      <c r="J704" t="s">
        <v>137</v>
      </c>
      <c r="K704" t="s">
        <v>144</v>
      </c>
      <c r="L704" t="s">
        <v>2246</v>
      </c>
      <c r="M704" t="s">
        <v>2247</v>
      </c>
      <c r="N704">
        <v>0.99416666600000003</v>
      </c>
      <c r="O704">
        <v>0</v>
      </c>
      <c r="P704">
        <v>6</v>
      </c>
      <c r="Q704">
        <v>0</v>
      </c>
      <c r="R704">
        <v>1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0.12516536690045826</v>
      </c>
      <c r="Y704">
        <v>0</v>
      </c>
      <c r="Z704">
        <v>5.4852271207466666E-3</v>
      </c>
      <c r="AA704">
        <v>0</v>
      </c>
      <c r="AB704">
        <v>0</v>
      </c>
      <c r="AC704">
        <v>0</v>
      </c>
      <c r="AD704">
        <v>0</v>
      </c>
      <c r="AE704">
        <v>0.13065059402120494</v>
      </c>
    </row>
    <row r="705" spans="1:31" x14ac:dyDescent="0.3">
      <c r="A705">
        <v>2494209</v>
      </c>
      <c r="B705">
        <v>1</v>
      </c>
      <c r="C705" t="s">
        <v>80</v>
      </c>
      <c r="D705" t="s">
        <v>97</v>
      </c>
      <c r="E705" t="s">
        <v>153</v>
      </c>
      <c r="F705" t="s">
        <v>2248</v>
      </c>
      <c r="G705" t="s">
        <v>230</v>
      </c>
      <c r="H705" t="s">
        <v>135</v>
      </c>
      <c r="I705" t="s">
        <v>136</v>
      </c>
      <c r="J705" t="s">
        <v>137</v>
      </c>
      <c r="K705" t="s">
        <v>144</v>
      </c>
      <c r="L705" t="s">
        <v>2249</v>
      </c>
      <c r="M705" t="s">
        <v>2250</v>
      </c>
      <c r="N705">
        <v>2.5441666660000002</v>
      </c>
      <c r="O705">
        <v>0</v>
      </c>
      <c r="P705">
        <v>1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0.26036405668922025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0.26036405668922025</v>
      </c>
    </row>
    <row r="706" spans="1:31" x14ac:dyDescent="0.3">
      <c r="A706">
        <v>2494211</v>
      </c>
      <c r="B706">
        <v>1</v>
      </c>
      <c r="C706" t="s">
        <v>80</v>
      </c>
      <c r="D706" t="s">
        <v>84</v>
      </c>
      <c r="E706" t="s">
        <v>153</v>
      </c>
      <c r="F706" t="s">
        <v>2251</v>
      </c>
      <c r="G706" t="s">
        <v>155</v>
      </c>
      <c r="H706" t="s">
        <v>135</v>
      </c>
      <c r="I706" t="s">
        <v>136</v>
      </c>
      <c r="J706" t="s">
        <v>137</v>
      </c>
      <c r="K706" t="s">
        <v>144</v>
      </c>
      <c r="L706" t="s">
        <v>2252</v>
      </c>
      <c r="M706" t="s">
        <v>2253</v>
      </c>
      <c r="N706">
        <v>3.2286111110000002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1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1.4295846190604855</v>
      </c>
      <c r="AC706">
        <v>0</v>
      </c>
      <c r="AD706">
        <v>0</v>
      </c>
      <c r="AE706">
        <v>1.4295846190604855</v>
      </c>
    </row>
    <row r="707" spans="1:31" x14ac:dyDescent="0.3">
      <c r="A707">
        <v>2494214</v>
      </c>
      <c r="B707">
        <v>1</v>
      </c>
      <c r="C707" t="s">
        <v>80</v>
      </c>
      <c r="D707" t="s">
        <v>96</v>
      </c>
      <c r="E707" t="s">
        <v>153</v>
      </c>
      <c r="F707" t="s">
        <v>2254</v>
      </c>
      <c r="G707" t="s">
        <v>155</v>
      </c>
      <c r="H707" t="s">
        <v>135</v>
      </c>
      <c r="I707" t="s">
        <v>136</v>
      </c>
      <c r="J707" t="s">
        <v>137</v>
      </c>
      <c r="K707" t="s">
        <v>144</v>
      </c>
      <c r="L707" t="s">
        <v>2255</v>
      </c>
      <c r="M707" t="s">
        <v>2256</v>
      </c>
      <c r="N707">
        <v>3.3652777770000002</v>
      </c>
      <c r="O707">
        <v>0</v>
      </c>
      <c r="P707">
        <v>1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6.338369291150138E-2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6.338369291150138E-2</v>
      </c>
    </row>
    <row r="708" spans="1:31" x14ac:dyDescent="0.3">
      <c r="A708">
        <v>2494216</v>
      </c>
      <c r="B708">
        <v>1</v>
      </c>
      <c r="C708" t="s">
        <v>80</v>
      </c>
      <c r="D708" t="s">
        <v>82</v>
      </c>
      <c r="E708" t="s">
        <v>153</v>
      </c>
      <c r="F708" t="s">
        <v>2257</v>
      </c>
      <c r="G708" t="s">
        <v>155</v>
      </c>
      <c r="H708" t="s">
        <v>135</v>
      </c>
      <c r="I708" t="s">
        <v>136</v>
      </c>
      <c r="J708" t="s">
        <v>137</v>
      </c>
      <c r="K708" t="s">
        <v>144</v>
      </c>
      <c r="L708" t="s">
        <v>2258</v>
      </c>
      <c r="M708" t="s">
        <v>2259</v>
      </c>
      <c r="N708">
        <v>2.1627777770000001</v>
      </c>
      <c r="O708">
        <v>0</v>
      </c>
      <c r="P708">
        <v>5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1.9814536655890262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1.9814536655890262</v>
      </c>
    </row>
    <row r="709" spans="1:31" x14ac:dyDescent="0.3">
      <c r="A709">
        <v>2497815</v>
      </c>
      <c r="B709">
        <v>1</v>
      </c>
      <c r="C709" t="s">
        <v>80</v>
      </c>
      <c r="D709" t="s">
        <v>84</v>
      </c>
      <c r="E709" t="s">
        <v>147</v>
      </c>
      <c r="F709" t="s">
        <v>2260</v>
      </c>
      <c r="G709" t="s">
        <v>134</v>
      </c>
      <c r="H709" t="s">
        <v>150</v>
      </c>
      <c r="I709" t="s">
        <v>136</v>
      </c>
      <c r="J709" t="s">
        <v>137</v>
      </c>
      <c r="K709" t="s">
        <v>138</v>
      </c>
      <c r="L709" t="s">
        <v>2261</v>
      </c>
      <c r="M709" t="s">
        <v>2262</v>
      </c>
      <c r="N709">
        <v>6.2772222219999998</v>
      </c>
      <c r="O709">
        <v>0</v>
      </c>
      <c r="P709">
        <v>614</v>
      </c>
      <c r="Q709">
        <v>0</v>
      </c>
      <c r="R709">
        <v>0</v>
      </c>
      <c r="S709">
        <v>0</v>
      </c>
      <c r="T709">
        <v>12</v>
      </c>
      <c r="U709">
        <v>0</v>
      </c>
      <c r="V709">
        <v>0</v>
      </c>
      <c r="W709">
        <v>0</v>
      </c>
      <c r="X709">
        <v>1011.0995328608634</v>
      </c>
      <c r="Y709">
        <v>0</v>
      </c>
      <c r="Z709">
        <v>0</v>
      </c>
      <c r="AA709">
        <v>0</v>
      </c>
      <c r="AB709">
        <v>38.807555754034354</v>
      </c>
      <c r="AC709">
        <v>0</v>
      </c>
      <c r="AD709">
        <v>0</v>
      </c>
      <c r="AE709">
        <v>1049.9070886148977</v>
      </c>
    </row>
    <row r="710" spans="1:31" x14ac:dyDescent="0.3">
      <c r="A710">
        <v>2497816</v>
      </c>
      <c r="B710">
        <v>1</v>
      </c>
      <c r="C710" t="s">
        <v>81</v>
      </c>
      <c r="D710" t="s">
        <v>127</v>
      </c>
      <c r="E710" t="s">
        <v>132</v>
      </c>
      <c r="F710" t="s">
        <v>2263</v>
      </c>
      <c r="G710" t="s">
        <v>134</v>
      </c>
      <c r="H710" t="s">
        <v>135</v>
      </c>
      <c r="I710" t="s">
        <v>136</v>
      </c>
      <c r="J710" t="s">
        <v>137</v>
      </c>
      <c r="K710" t="s">
        <v>138</v>
      </c>
      <c r="L710" t="s">
        <v>2264</v>
      </c>
      <c r="M710" t="s">
        <v>2265</v>
      </c>
      <c r="N710">
        <v>1.345555555</v>
      </c>
      <c r="O710">
        <v>0</v>
      </c>
      <c r="P710">
        <v>1098</v>
      </c>
      <c r="Q710">
        <v>0</v>
      </c>
      <c r="R710">
        <v>0</v>
      </c>
      <c r="S710">
        <v>0</v>
      </c>
      <c r="T710">
        <v>65</v>
      </c>
      <c r="U710">
        <v>0</v>
      </c>
      <c r="V710">
        <v>0</v>
      </c>
      <c r="W710">
        <v>0</v>
      </c>
      <c r="X710">
        <v>360.6367252058136</v>
      </c>
      <c r="Y710">
        <v>0</v>
      </c>
      <c r="Z710">
        <v>0</v>
      </c>
      <c r="AA710">
        <v>0</v>
      </c>
      <c r="AB710">
        <v>97.68115410224496</v>
      </c>
      <c r="AC710">
        <v>0</v>
      </c>
      <c r="AD710">
        <v>0</v>
      </c>
      <c r="AE710">
        <v>458.31787930805854</v>
      </c>
    </row>
    <row r="711" spans="1:31" x14ac:dyDescent="0.3">
      <c r="A711">
        <v>2497819</v>
      </c>
      <c r="B711">
        <v>1</v>
      </c>
      <c r="C711" t="s">
        <v>80</v>
      </c>
      <c r="D711" t="s">
        <v>85</v>
      </c>
      <c r="E711" t="s">
        <v>162</v>
      </c>
      <c r="F711" t="s">
        <v>2266</v>
      </c>
      <c r="G711" t="s">
        <v>168</v>
      </c>
      <c r="H711" t="s">
        <v>135</v>
      </c>
      <c r="I711" t="s">
        <v>136</v>
      </c>
      <c r="J711" t="s">
        <v>137</v>
      </c>
      <c r="K711" t="s">
        <v>138</v>
      </c>
      <c r="L711" t="s">
        <v>2267</v>
      </c>
      <c r="M711" t="s">
        <v>2268</v>
      </c>
      <c r="N711">
        <v>3.0272222219999998</v>
      </c>
      <c r="O711">
        <v>0</v>
      </c>
      <c r="P711">
        <v>128</v>
      </c>
      <c r="Q711">
        <v>0</v>
      </c>
      <c r="R711">
        <v>0</v>
      </c>
      <c r="S711">
        <v>0</v>
      </c>
      <c r="T711">
        <v>18</v>
      </c>
      <c r="U711">
        <v>0</v>
      </c>
      <c r="V711">
        <v>0</v>
      </c>
      <c r="W711">
        <v>0</v>
      </c>
      <c r="X711">
        <v>99.577379257872167</v>
      </c>
      <c r="Y711">
        <v>0</v>
      </c>
      <c r="Z711">
        <v>0</v>
      </c>
      <c r="AA711">
        <v>0</v>
      </c>
      <c r="AB711">
        <v>72.557628929251933</v>
      </c>
      <c r="AC711">
        <v>0</v>
      </c>
      <c r="AD711">
        <v>0</v>
      </c>
      <c r="AE711">
        <v>172.1350081871241</v>
      </c>
    </row>
    <row r="712" spans="1:31" x14ac:dyDescent="0.3">
      <c r="A712">
        <v>2497820</v>
      </c>
      <c r="B712">
        <v>1</v>
      </c>
      <c r="C712" t="s">
        <v>81</v>
      </c>
      <c r="D712" t="s">
        <v>118</v>
      </c>
      <c r="E712" t="s">
        <v>147</v>
      </c>
      <c r="F712" t="s">
        <v>543</v>
      </c>
      <c r="G712" t="s">
        <v>168</v>
      </c>
      <c r="H712" t="s">
        <v>150</v>
      </c>
      <c r="I712" t="s">
        <v>136</v>
      </c>
      <c r="J712" t="s">
        <v>137</v>
      </c>
      <c r="K712" t="s">
        <v>138</v>
      </c>
      <c r="L712" t="s">
        <v>2269</v>
      </c>
      <c r="M712" t="s">
        <v>2270</v>
      </c>
      <c r="N712">
        <v>6.2074999999999996</v>
      </c>
      <c r="O712">
        <v>0</v>
      </c>
      <c r="P712">
        <v>4</v>
      </c>
      <c r="Q712">
        <v>0</v>
      </c>
      <c r="R712">
        <v>4</v>
      </c>
      <c r="S712">
        <v>0</v>
      </c>
      <c r="T712">
        <v>79</v>
      </c>
      <c r="U712">
        <v>0</v>
      </c>
      <c r="V712">
        <v>4</v>
      </c>
      <c r="W712">
        <v>0</v>
      </c>
      <c r="X712">
        <v>10.333766514039995</v>
      </c>
      <c r="Y712">
        <v>0</v>
      </c>
      <c r="Z712">
        <v>3.6728406665115978</v>
      </c>
      <c r="AA712">
        <v>0</v>
      </c>
      <c r="AB712">
        <v>471.86578180888705</v>
      </c>
      <c r="AC712">
        <v>0</v>
      </c>
      <c r="AD712">
        <v>258.80027031438442</v>
      </c>
      <c r="AE712">
        <v>744.67265930382314</v>
      </c>
    </row>
    <row r="713" spans="1:31" x14ac:dyDescent="0.3">
      <c r="A713">
        <v>2497821</v>
      </c>
      <c r="B713">
        <v>1</v>
      </c>
      <c r="C713" t="s">
        <v>80</v>
      </c>
      <c r="D713" t="s">
        <v>103</v>
      </c>
      <c r="E713" t="s">
        <v>132</v>
      </c>
      <c r="F713" t="s">
        <v>2271</v>
      </c>
      <c r="G713" t="s">
        <v>181</v>
      </c>
      <c r="H713" t="s">
        <v>135</v>
      </c>
      <c r="I713" t="s">
        <v>136</v>
      </c>
      <c r="J713" t="s">
        <v>137</v>
      </c>
      <c r="K713" t="s">
        <v>144</v>
      </c>
      <c r="L713" t="s">
        <v>2272</v>
      </c>
      <c r="M713" t="s">
        <v>2273</v>
      </c>
      <c r="N713">
        <v>0.73833333300000004</v>
      </c>
      <c r="O713">
        <v>0</v>
      </c>
      <c r="P713">
        <v>258</v>
      </c>
      <c r="Q713">
        <v>0</v>
      </c>
      <c r="R713">
        <v>1</v>
      </c>
      <c r="S713">
        <v>0</v>
      </c>
      <c r="T713">
        <v>13</v>
      </c>
      <c r="U713">
        <v>0</v>
      </c>
      <c r="V713">
        <v>0</v>
      </c>
      <c r="W713">
        <v>0</v>
      </c>
      <c r="X713">
        <v>52.152613643349596</v>
      </c>
      <c r="Y713">
        <v>0</v>
      </c>
      <c r="Z713">
        <v>4.7200007571741004E-2</v>
      </c>
      <c r="AA713">
        <v>0</v>
      </c>
      <c r="AB713">
        <v>8.8484573209476274</v>
      </c>
      <c r="AC713">
        <v>0</v>
      </c>
      <c r="AD713">
        <v>0</v>
      </c>
      <c r="AE713">
        <v>61.048270971868959</v>
      </c>
    </row>
    <row r="714" spans="1:31" x14ac:dyDescent="0.3">
      <c r="A714">
        <v>2497828</v>
      </c>
      <c r="B714">
        <v>1</v>
      </c>
      <c r="C714" t="s">
        <v>81</v>
      </c>
      <c r="D714" t="s">
        <v>113</v>
      </c>
      <c r="E714" t="s">
        <v>132</v>
      </c>
      <c r="F714" t="s">
        <v>2274</v>
      </c>
      <c r="G714" t="s">
        <v>168</v>
      </c>
      <c r="H714" t="s">
        <v>135</v>
      </c>
      <c r="I714" t="s">
        <v>136</v>
      </c>
      <c r="J714" t="s">
        <v>137</v>
      </c>
      <c r="K714" t="s">
        <v>138</v>
      </c>
      <c r="L714" t="s">
        <v>2275</v>
      </c>
      <c r="M714" t="s">
        <v>2276</v>
      </c>
      <c r="N714">
        <v>4.2755555550000004</v>
      </c>
      <c r="O714">
        <v>0</v>
      </c>
      <c r="P714">
        <v>21</v>
      </c>
      <c r="Q714">
        <v>0</v>
      </c>
      <c r="R714">
        <v>3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9.2740287663508223</v>
      </c>
      <c r="Y714">
        <v>0</v>
      </c>
      <c r="Z714">
        <v>2.5870542980066009</v>
      </c>
      <c r="AA714">
        <v>0</v>
      </c>
      <c r="AB714">
        <v>0</v>
      </c>
      <c r="AC714">
        <v>0</v>
      </c>
      <c r="AD714">
        <v>0</v>
      </c>
      <c r="AE714">
        <v>11.861083064357423</v>
      </c>
    </row>
    <row r="715" spans="1:31" x14ac:dyDescent="0.3">
      <c r="A715">
        <v>2497829</v>
      </c>
      <c r="B715">
        <v>1</v>
      </c>
      <c r="C715" t="s">
        <v>80</v>
      </c>
      <c r="D715" t="s">
        <v>107</v>
      </c>
      <c r="E715" t="s">
        <v>132</v>
      </c>
      <c r="F715" t="s">
        <v>2277</v>
      </c>
      <c r="G715" t="s">
        <v>134</v>
      </c>
      <c r="H715" t="s">
        <v>135</v>
      </c>
      <c r="I715" t="s">
        <v>136</v>
      </c>
      <c r="J715" t="s">
        <v>137</v>
      </c>
      <c r="K715" t="s">
        <v>138</v>
      </c>
      <c r="L715" t="s">
        <v>2278</v>
      </c>
      <c r="M715" t="s">
        <v>2279</v>
      </c>
      <c r="N715">
        <v>0.51555555500000005</v>
      </c>
      <c r="O715">
        <v>0</v>
      </c>
      <c r="P715">
        <v>47</v>
      </c>
      <c r="Q715">
        <v>0</v>
      </c>
      <c r="R715">
        <v>0</v>
      </c>
      <c r="S715">
        <v>0</v>
      </c>
      <c r="T715">
        <v>2</v>
      </c>
      <c r="U715">
        <v>0</v>
      </c>
      <c r="V715">
        <v>0</v>
      </c>
      <c r="W715">
        <v>0</v>
      </c>
      <c r="X715">
        <v>1.7243413909257883</v>
      </c>
      <c r="Y715">
        <v>0</v>
      </c>
      <c r="Z715">
        <v>0</v>
      </c>
      <c r="AA715">
        <v>0</v>
      </c>
      <c r="AB715">
        <v>1.4645410664889476</v>
      </c>
      <c r="AC715">
        <v>0</v>
      </c>
      <c r="AD715">
        <v>0</v>
      </c>
      <c r="AE715">
        <v>3.1888824574147359</v>
      </c>
    </row>
    <row r="716" spans="1:31" x14ac:dyDescent="0.3">
      <c r="A716">
        <v>2497831</v>
      </c>
      <c r="B716">
        <v>1</v>
      </c>
      <c r="C716" t="s">
        <v>80</v>
      </c>
      <c r="D716" t="s">
        <v>97</v>
      </c>
      <c r="E716" t="s">
        <v>166</v>
      </c>
      <c r="F716" t="s">
        <v>2280</v>
      </c>
      <c r="G716" t="s">
        <v>168</v>
      </c>
      <c r="H716" t="s">
        <v>150</v>
      </c>
      <c r="I716" t="s">
        <v>136</v>
      </c>
      <c r="J716" t="s">
        <v>137</v>
      </c>
      <c r="K716" t="s">
        <v>138</v>
      </c>
      <c r="L716" t="s">
        <v>2281</v>
      </c>
      <c r="M716" t="s">
        <v>2282</v>
      </c>
      <c r="N716">
        <v>5.7622222220000001</v>
      </c>
      <c r="O716">
        <v>21</v>
      </c>
      <c r="P716">
        <v>111</v>
      </c>
      <c r="Q716">
        <v>4</v>
      </c>
      <c r="R716">
        <v>35</v>
      </c>
      <c r="S716">
        <v>4</v>
      </c>
      <c r="T716">
        <v>19</v>
      </c>
      <c r="U716">
        <v>0</v>
      </c>
      <c r="V716">
        <v>0</v>
      </c>
      <c r="W716">
        <v>716.38350360509867</v>
      </c>
      <c r="X716">
        <v>1304.5720666360883</v>
      </c>
      <c r="Y716">
        <v>7.8190978298189497</v>
      </c>
      <c r="Z716">
        <v>120.30005042029245</v>
      </c>
      <c r="AA716">
        <v>160.38362389796231</v>
      </c>
      <c r="AB716">
        <v>257.84033870101877</v>
      </c>
      <c r="AC716">
        <v>0</v>
      </c>
      <c r="AD716">
        <v>0</v>
      </c>
      <c r="AE716">
        <v>2567.2986810902798</v>
      </c>
    </row>
    <row r="717" spans="1:31" x14ac:dyDescent="0.3">
      <c r="A717">
        <v>2497833</v>
      </c>
      <c r="B717">
        <v>1</v>
      </c>
      <c r="C717" t="s">
        <v>80</v>
      </c>
      <c r="D717" t="s">
        <v>101</v>
      </c>
      <c r="E717" t="s">
        <v>147</v>
      </c>
      <c r="F717" t="s">
        <v>2283</v>
      </c>
      <c r="G717" t="s">
        <v>134</v>
      </c>
      <c r="H717" t="s">
        <v>150</v>
      </c>
      <c r="I717" t="s">
        <v>136</v>
      </c>
      <c r="J717" t="s">
        <v>137</v>
      </c>
      <c r="K717" t="s">
        <v>138</v>
      </c>
      <c r="L717" t="s">
        <v>2284</v>
      </c>
      <c r="M717" t="s">
        <v>2285</v>
      </c>
      <c r="N717">
        <v>0.45361111100000001</v>
      </c>
      <c r="O717">
        <v>0</v>
      </c>
      <c r="P717">
        <v>185</v>
      </c>
      <c r="Q717">
        <v>0</v>
      </c>
      <c r="R717">
        <v>0</v>
      </c>
      <c r="S717">
        <v>0</v>
      </c>
      <c r="T717">
        <v>4</v>
      </c>
      <c r="U717">
        <v>0</v>
      </c>
      <c r="V717">
        <v>0</v>
      </c>
      <c r="W717">
        <v>0</v>
      </c>
      <c r="X717">
        <v>33.166022089285157</v>
      </c>
      <c r="Y717">
        <v>0</v>
      </c>
      <c r="Z717">
        <v>0</v>
      </c>
      <c r="AA717">
        <v>0</v>
      </c>
      <c r="AB717">
        <v>1.6307822234051383</v>
      </c>
      <c r="AC717">
        <v>0</v>
      </c>
      <c r="AD717">
        <v>0</v>
      </c>
      <c r="AE717">
        <v>34.796804312690298</v>
      </c>
    </row>
    <row r="718" spans="1:31" x14ac:dyDescent="0.3">
      <c r="A718">
        <v>2497835</v>
      </c>
      <c r="B718">
        <v>1</v>
      </c>
      <c r="C718" t="s">
        <v>80</v>
      </c>
      <c r="D718" t="s">
        <v>84</v>
      </c>
      <c r="E718" t="s">
        <v>132</v>
      </c>
      <c r="F718" t="s">
        <v>2286</v>
      </c>
      <c r="G718" t="s">
        <v>168</v>
      </c>
      <c r="H718" t="s">
        <v>135</v>
      </c>
      <c r="I718" t="s">
        <v>136</v>
      </c>
      <c r="J718" t="s">
        <v>137</v>
      </c>
      <c r="K718" t="s">
        <v>138</v>
      </c>
      <c r="L718" t="s">
        <v>2287</v>
      </c>
      <c r="M718" t="s">
        <v>2288</v>
      </c>
      <c r="N718">
        <v>3.2597222220000002</v>
      </c>
      <c r="O718">
        <v>0</v>
      </c>
      <c r="P718">
        <v>301</v>
      </c>
      <c r="Q718">
        <v>0</v>
      </c>
      <c r="R718">
        <v>0</v>
      </c>
      <c r="S718">
        <v>0</v>
      </c>
      <c r="T718">
        <v>16</v>
      </c>
      <c r="U718">
        <v>0</v>
      </c>
      <c r="V718">
        <v>0</v>
      </c>
      <c r="W718">
        <v>0</v>
      </c>
      <c r="X718">
        <v>301.59813132316276</v>
      </c>
      <c r="Y718">
        <v>0</v>
      </c>
      <c r="Z718">
        <v>0</v>
      </c>
      <c r="AA718">
        <v>0</v>
      </c>
      <c r="AB718">
        <v>125.62778933756182</v>
      </c>
      <c r="AC718">
        <v>0</v>
      </c>
      <c r="AD718">
        <v>0</v>
      </c>
      <c r="AE718">
        <v>427.22592066072457</v>
      </c>
    </row>
    <row r="719" spans="1:31" x14ac:dyDescent="0.3">
      <c r="A719">
        <v>2497839</v>
      </c>
      <c r="B719">
        <v>1</v>
      </c>
      <c r="C719" t="s">
        <v>81</v>
      </c>
      <c r="D719" t="s">
        <v>128</v>
      </c>
      <c r="E719" t="s">
        <v>184</v>
      </c>
      <c r="F719" t="s">
        <v>785</v>
      </c>
      <c r="G719" t="s">
        <v>134</v>
      </c>
      <c r="H719" t="s">
        <v>150</v>
      </c>
      <c r="I719" t="s">
        <v>136</v>
      </c>
      <c r="J719" t="s">
        <v>137</v>
      </c>
      <c r="K719" t="s">
        <v>138</v>
      </c>
      <c r="L719" t="s">
        <v>2289</v>
      </c>
      <c r="M719" t="s">
        <v>2290</v>
      </c>
      <c r="N719">
        <v>2.792777777</v>
      </c>
      <c r="O719">
        <v>3</v>
      </c>
      <c r="P719">
        <v>578</v>
      </c>
      <c r="Q719">
        <v>99</v>
      </c>
      <c r="R719">
        <v>29</v>
      </c>
      <c r="S719">
        <v>9</v>
      </c>
      <c r="T719">
        <v>67</v>
      </c>
      <c r="U719">
        <v>0</v>
      </c>
      <c r="V719">
        <v>0</v>
      </c>
      <c r="W719">
        <v>3.3272767517059187</v>
      </c>
      <c r="X719">
        <v>318.68959493045202</v>
      </c>
      <c r="Y719">
        <v>157.29835658020193</v>
      </c>
      <c r="Z719">
        <v>15.697319028087307</v>
      </c>
      <c r="AA719">
        <v>124.70038478735638</v>
      </c>
      <c r="AB719">
        <v>139.82608643990551</v>
      </c>
      <c r="AC719">
        <v>0</v>
      </c>
      <c r="AD719">
        <v>0</v>
      </c>
      <c r="AE719">
        <v>759.53901851770911</v>
      </c>
    </row>
    <row r="720" spans="1:31" x14ac:dyDescent="0.3">
      <c r="A720">
        <v>2497841</v>
      </c>
      <c r="B720">
        <v>1</v>
      </c>
      <c r="C720" t="s">
        <v>80</v>
      </c>
      <c r="D720" t="s">
        <v>88</v>
      </c>
      <c r="E720" t="s">
        <v>132</v>
      </c>
      <c r="F720" t="s">
        <v>2291</v>
      </c>
      <c r="G720" t="s">
        <v>134</v>
      </c>
      <c r="H720" t="s">
        <v>135</v>
      </c>
      <c r="I720" t="s">
        <v>136</v>
      </c>
      <c r="J720" t="s">
        <v>137</v>
      </c>
      <c r="K720" t="s">
        <v>138</v>
      </c>
      <c r="L720" t="s">
        <v>2292</v>
      </c>
      <c r="M720" t="s">
        <v>2293</v>
      </c>
      <c r="N720">
        <v>0.30916666599999998</v>
      </c>
      <c r="O720">
        <v>0</v>
      </c>
      <c r="P720">
        <v>348</v>
      </c>
      <c r="Q720">
        <v>0</v>
      </c>
      <c r="R720">
        <v>1</v>
      </c>
      <c r="S720">
        <v>0</v>
      </c>
      <c r="T720">
        <v>50</v>
      </c>
      <c r="U720">
        <v>0</v>
      </c>
      <c r="V720">
        <v>0</v>
      </c>
      <c r="W720">
        <v>0</v>
      </c>
      <c r="X720">
        <v>29.987719247108373</v>
      </c>
      <c r="Y720">
        <v>0</v>
      </c>
      <c r="Z720">
        <v>0</v>
      </c>
      <c r="AA720">
        <v>0</v>
      </c>
      <c r="AB720">
        <v>30.987498553872921</v>
      </c>
      <c r="AC720">
        <v>0</v>
      </c>
      <c r="AD720">
        <v>0</v>
      </c>
      <c r="AE720">
        <v>60.975217800981298</v>
      </c>
    </row>
    <row r="721" spans="1:31" x14ac:dyDescent="0.3">
      <c r="A721">
        <v>2497842</v>
      </c>
      <c r="B721">
        <v>1</v>
      </c>
      <c r="C721" t="s">
        <v>80</v>
      </c>
      <c r="D721" t="s">
        <v>97</v>
      </c>
      <c r="E721" t="s">
        <v>166</v>
      </c>
      <c r="F721" t="s">
        <v>1329</v>
      </c>
      <c r="G721" t="s">
        <v>168</v>
      </c>
      <c r="H721" t="s">
        <v>150</v>
      </c>
      <c r="I721" t="s">
        <v>136</v>
      </c>
      <c r="J721" t="s">
        <v>137</v>
      </c>
      <c r="K721" t="s">
        <v>138</v>
      </c>
      <c r="L721" t="s">
        <v>2294</v>
      </c>
      <c r="M721" t="s">
        <v>2295</v>
      </c>
      <c r="N721">
        <v>8.8902777769999997</v>
      </c>
      <c r="O721">
        <v>2</v>
      </c>
      <c r="P721">
        <v>985</v>
      </c>
      <c r="Q721">
        <v>1</v>
      </c>
      <c r="R721">
        <v>32</v>
      </c>
      <c r="S721">
        <v>5</v>
      </c>
      <c r="T721">
        <v>74</v>
      </c>
      <c r="U721">
        <v>0</v>
      </c>
      <c r="V721">
        <v>0</v>
      </c>
      <c r="W721">
        <v>246.19292236980809</v>
      </c>
      <c r="X721">
        <v>1724.4293084660023</v>
      </c>
      <c r="Y721">
        <v>0.90699104367146366</v>
      </c>
      <c r="Z721">
        <v>70.998399323800257</v>
      </c>
      <c r="AA721">
        <v>71.161608262973303</v>
      </c>
      <c r="AB721">
        <v>965.58618664370488</v>
      </c>
      <c r="AC721">
        <v>0</v>
      </c>
      <c r="AD721">
        <v>0</v>
      </c>
      <c r="AE721">
        <v>3079.2754161099601</v>
      </c>
    </row>
    <row r="722" spans="1:31" x14ac:dyDescent="0.3">
      <c r="A722">
        <v>2497845</v>
      </c>
      <c r="B722">
        <v>1</v>
      </c>
      <c r="C722" t="s">
        <v>80</v>
      </c>
      <c r="D722" t="s">
        <v>98</v>
      </c>
      <c r="E722" t="s">
        <v>132</v>
      </c>
      <c r="F722" t="s">
        <v>2296</v>
      </c>
      <c r="G722" t="s">
        <v>181</v>
      </c>
      <c r="H722" t="s">
        <v>135</v>
      </c>
      <c r="I722" t="s">
        <v>136</v>
      </c>
      <c r="J722" t="s">
        <v>137</v>
      </c>
      <c r="K722" t="s">
        <v>144</v>
      </c>
      <c r="L722" t="s">
        <v>2297</v>
      </c>
      <c r="M722" t="s">
        <v>2298</v>
      </c>
      <c r="N722">
        <v>2.5425</v>
      </c>
      <c r="O722">
        <v>0</v>
      </c>
      <c r="P722">
        <v>325</v>
      </c>
      <c r="Q722">
        <v>0</v>
      </c>
      <c r="R722">
        <v>9</v>
      </c>
      <c r="S722">
        <v>0</v>
      </c>
      <c r="T722">
        <v>36</v>
      </c>
      <c r="U722">
        <v>0</v>
      </c>
      <c r="V722">
        <v>0</v>
      </c>
      <c r="W722">
        <v>0</v>
      </c>
      <c r="X722">
        <v>298.17607243273716</v>
      </c>
      <c r="Y722">
        <v>0</v>
      </c>
      <c r="Z722">
        <v>6.6783670605458791</v>
      </c>
      <c r="AA722">
        <v>0</v>
      </c>
      <c r="AB722">
        <v>168.92804662623402</v>
      </c>
      <c r="AC722">
        <v>0</v>
      </c>
      <c r="AD722">
        <v>0</v>
      </c>
      <c r="AE722">
        <v>473.7824861195171</v>
      </c>
    </row>
    <row r="723" spans="1:31" x14ac:dyDescent="0.3">
      <c r="A723">
        <v>2497847</v>
      </c>
      <c r="B723">
        <v>1</v>
      </c>
      <c r="C723" t="s">
        <v>80</v>
      </c>
      <c r="D723" t="s">
        <v>86</v>
      </c>
      <c r="E723" t="s">
        <v>132</v>
      </c>
      <c r="F723" t="s">
        <v>2299</v>
      </c>
      <c r="G723" t="s">
        <v>466</v>
      </c>
      <c r="H723" t="s">
        <v>135</v>
      </c>
      <c r="I723" t="s">
        <v>136</v>
      </c>
      <c r="J723" t="s">
        <v>137</v>
      </c>
      <c r="K723" t="s">
        <v>144</v>
      </c>
      <c r="L723" t="s">
        <v>2300</v>
      </c>
      <c r="M723" t="s">
        <v>2301</v>
      </c>
      <c r="N723">
        <v>6.4055555550000003</v>
      </c>
      <c r="O723">
        <v>0</v>
      </c>
      <c r="P723">
        <v>95</v>
      </c>
      <c r="Q723">
        <v>0</v>
      </c>
      <c r="R723">
        <v>0</v>
      </c>
      <c r="S723">
        <v>0</v>
      </c>
      <c r="T723">
        <v>23</v>
      </c>
      <c r="U723">
        <v>0</v>
      </c>
      <c r="V723">
        <v>0</v>
      </c>
      <c r="W723">
        <v>0</v>
      </c>
      <c r="X723">
        <v>293.75902600617104</v>
      </c>
      <c r="Y723">
        <v>0</v>
      </c>
      <c r="Z723">
        <v>0</v>
      </c>
      <c r="AA723">
        <v>0</v>
      </c>
      <c r="AB723">
        <v>745.32483741259944</v>
      </c>
      <c r="AC723">
        <v>0</v>
      </c>
      <c r="AD723">
        <v>0</v>
      </c>
      <c r="AE723">
        <v>1039.0838634187705</v>
      </c>
    </row>
    <row r="724" spans="1:31" x14ac:dyDescent="0.3">
      <c r="A724">
        <v>2497849</v>
      </c>
      <c r="B724">
        <v>1</v>
      </c>
      <c r="C724" t="s">
        <v>80</v>
      </c>
      <c r="D724" t="s">
        <v>83</v>
      </c>
      <c r="E724" t="s">
        <v>132</v>
      </c>
      <c r="F724" t="s">
        <v>2302</v>
      </c>
      <c r="G724" t="s">
        <v>134</v>
      </c>
      <c r="H724" t="s">
        <v>135</v>
      </c>
      <c r="I724" t="s">
        <v>136</v>
      </c>
      <c r="J724" t="s">
        <v>137</v>
      </c>
      <c r="K724" t="s">
        <v>138</v>
      </c>
      <c r="L724" t="s">
        <v>2303</v>
      </c>
      <c r="M724" t="s">
        <v>2304</v>
      </c>
      <c r="N724">
        <v>0.66722222200000003</v>
      </c>
      <c r="O724">
        <v>0</v>
      </c>
      <c r="P724">
        <v>613</v>
      </c>
      <c r="Q724">
        <v>0</v>
      </c>
      <c r="R724">
        <v>0</v>
      </c>
      <c r="S724">
        <v>0</v>
      </c>
      <c r="T724">
        <v>259</v>
      </c>
      <c r="U724">
        <v>0</v>
      </c>
      <c r="V724">
        <v>0</v>
      </c>
      <c r="W724">
        <v>0</v>
      </c>
      <c r="X724">
        <v>114.05456871671984</v>
      </c>
      <c r="Y724">
        <v>0</v>
      </c>
      <c r="Z724">
        <v>0</v>
      </c>
      <c r="AA724">
        <v>0</v>
      </c>
      <c r="AB724">
        <v>301.46804351324573</v>
      </c>
      <c r="AC724">
        <v>0</v>
      </c>
      <c r="AD724">
        <v>0</v>
      </c>
      <c r="AE724">
        <v>415.5226122299656</v>
      </c>
    </row>
    <row r="725" spans="1:31" x14ac:dyDescent="0.3">
      <c r="A725">
        <v>2497853</v>
      </c>
      <c r="B725">
        <v>1</v>
      </c>
      <c r="C725" t="s">
        <v>80</v>
      </c>
      <c r="D725" t="s">
        <v>88</v>
      </c>
      <c r="E725" t="s">
        <v>153</v>
      </c>
      <c r="F725" t="s">
        <v>2305</v>
      </c>
      <c r="G725" t="s">
        <v>159</v>
      </c>
      <c r="H725" t="s">
        <v>135</v>
      </c>
      <c r="I725" t="s">
        <v>136</v>
      </c>
      <c r="J725" t="s">
        <v>3</v>
      </c>
      <c r="K725" t="s">
        <v>144</v>
      </c>
      <c r="L725" t="s">
        <v>2306</v>
      </c>
      <c r="M725" t="s">
        <v>2307</v>
      </c>
      <c r="N725">
        <v>3.0391666659999999</v>
      </c>
      <c r="O725">
        <v>0</v>
      </c>
      <c r="P725">
        <v>1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2.2108908777899856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2.2108908777899856</v>
      </c>
    </row>
    <row r="726" spans="1:31" x14ac:dyDescent="0.3">
      <c r="A726">
        <v>2497855</v>
      </c>
      <c r="B726">
        <v>1</v>
      </c>
      <c r="C726" t="s">
        <v>80</v>
      </c>
      <c r="D726" t="s">
        <v>106</v>
      </c>
      <c r="E726" t="s">
        <v>132</v>
      </c>
      <c r="F726" t="s">
        <v>2308</v>
      </c>
      <c r="G726" t="s">
        <v>181</v>
      </c>
      <c r="H726" t="s">
        <v>135</v>
      </c>
      <c r="I726" t="s">
        <v>136</v>
      </c>
      <c r="J726" t="s">
        <v>137</v>
      </c>
      <c r="K726" t="s">
        <v>144</v>
      </c>
      <c r="L726" t="s">
        <v>2309</v>
      </c>
      <c r="M726" t="s">
        <v>2310</v>
      </c>
      <c r="N726">
        <v>0.62583333299999999</v>
      </c>
      <c r="O726">
        <v>0</v>
      </c>
      <c r="P726">
        <v>0</v>
      </c>
      <c r="Q726">
        <v>0</v>
      </c>
      <c r="R726">
        <v>1</v>
      </c>
      <c r="S726">
        <v>0</v>
      </c>
      <c r="T726">
        <v>2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0.21129078668565451</v>
      </c>
      <c r="AA726">
        <v>0</v>
      </c>
      <c r="AB726">
        <v>1.9039203780372729</v>
      </c>
      <c r="AC726">
        <v>0</v>
      </c>
      <c r="AD726">
        <v>0</v>
      </c>
      <c r="AE726">
        <v>2.1152111647229273</v>
      </c>
    </row>
    <row r="727" spans="1:31" x14ac:dyDescent="0.3">
      <c r="A727">
        <v>2497858</v>
      </c>
      <c r="B727">
        <v>1</v>
      </c>
      <c r="C727" t="s">
        <v>81</v>
      </c>
      <c r="D727" t="s">
        <v>113</v>
      </c>
      <c r="E727" t="s">
        <v>132</v>
      </c>
      <c r="F727" t="s">
        <v>2033</v>
      </c>
      <c r="G727" t="s">
        <v>168</v>
      </c>
      <c r="H727" t="s">
        <v>135</v>
      </c>
      <c r="I727" t="s">
        <v>136</v>
      </c>
      <c r="J727" t="s">
        <v>137</v>
      </c>
      <c r="K727" t="s">
        <v>138</v>
      </c>
      <c r="L727" t="s">
        <v>2311</v>
      </c>
      <c r="M727" t="s">
        <v>2312</v>
      </c>
      <c r="N727">
        <v>4.1661111110000002</v>
      </c>
      <c r="O727">
        <v>0</v>
      </c>
      <c r="P727">
        <v>36</v>
      </c>
      <c r="Q727">
        <v>0</v>
      </c>
      <c r="R727">
        <v>4</v>
      </c>
      <c r="S727">
        <v>0</v>
      </c>
      <c r="T727">
        <v>1</v>
      </c>
      <c r="U727">
        <v>0</v>
      </c>
      <c r="V727">
        <v>0</v>
      </c>
      <c r="W727">
        <v>0</v>
      </c>
      <c r="X727">
        <v>10.374753857550832</v>
      </c>
      <c r="Y727">
        <v>0</v>
      </c>
      <c r="Z727">
        <v>3.7146855185122036</v>
      </c>
      <c r="AA727">
        <v>0</v>
      </c>
      <c r="AB727">
        <v>8.7320435144983328</v>
      </c>
      <c r="AC727">
        <v>0</v>
      </c>
      <c r="AD727">
        <v>0</v>
      </c>
      <c r="AE727">
        <v>22.82148289056137</v>
      </c>
    </row>
    <row r="728" spans="1:31" x14ac:dyDescent="0.3">
      <c r="A728">
        <v>2497861</v>
      </c>
      <c r="B728">
        <v>1</v>
      </c>
      <c r="C728" t="s">
        <v>80</v>
      </c>
      <c r="D728" t="s">
        <v>82</v>
      </c>
      <c r="E728" t="s">
        <v>153</v>
      </c>
      <c r="F728" t="s">
        <v>2313</v>
      </c>
      <c r="G728" t="s">
        <v>244</v>
      </c>
      <c r="H728" t="s">
        <v>135</v>
      </c>
      <c r="I728" t="s">
        <v>136</v>
      </c>
      <c r="J728" t="s">
        <v>137</v>
      </c>
      <c r="K728" t="s">
        <v>144</v>
      </c>
      <c r="L728" t="s">
        <v>2314</v>
      </c>
      <c r="M728" t="s">
        <v>2315</v>
      </c>
      <c r="N728">
        <v>1.295555555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21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14.438254531983308</v>
      </c>
      <c r="AC728">
        <v>0</v>
      </c>
      <c r="AD728">
        <v>0</v>
      </c>
      <c r="AE728">
        <v>14.438254531983308</v>
      </c>
    </row>
    <row r="729" spans="1:31" x14ac:dyDescent="0.3">
      <c r="A729">
        <v>2497863</v>
      </c>
      <c r="B729">
        <v>1</v>
      </c>
      <c r="C729" t="s">
        <v>80</v>
      </c>
      <c r="D729" t="s">
        <v>104</v>
      </c>
      <c r="E729" t="s">
        <v>132</v>
      </c>
      <c r="F729" t="s">
        <v>2316</v>
      </c>
      <c r="G729" t="s">
        <v>168</v>
      </c>
      <c r="H729" t="s">
        <v>135</v>
      </c>
      <c r="I729" t="s">
        <v>136</v>
      </c>
      <c r="J729" t="s">
        <v>137</v>
      </c>
      <c r="K729" t="s">
        <v>138</v>
      </c>
      <c r="L729" t="s">
        <v>2317</v>
      </c>
      <c r="M729" t="s">
        <v>2318</v>
      </c>
      <c r="N729">
        <v>5.7241666660000003</v>
      </c>
      <c r="O729">
        <v>0</v>
      </c>
      <c r="P729">
        <v>149</v>
      </c>
      <c r="Q729">
        <v>0</v>
      </c>
      <c r="R729">
        <v>6</v>
      </c>
      <c r="S729">
        <v>0</v>
      </c>
      <c r="T729">
        <v>18</v>
      </c>
      <c r="U729">
        <v>0</v>
      </c>
      <c r="V729">
        <v>0</v>
      </c>
      <c r="W729">
        <v>0</v>
      </c>
      <c r="X729">
        <v>200.05830074945874</v>
      </c>
      <c r="Y729">
        <v>0</v>
      </c>
      <c r="Z729">
        <v>22.258752748023383</v>
      </c>
      <c r="AA729">
        <v>0</v>
      </c>
      <c r="AB729">
        <v>108.99274286664884</v>
      </c>
      <c r="AC729">
        <v>0</v>
      </c>
      <c r="AD729">
        <v>0</v>
      </c>
      <c r="AE729">
        <v>331.30979636413093</v>
      </c>
    </row>
    <row r="730" spans="1:31" x14ac:dyDescent="0.3">
      <c r="A730">
        <v>2497864</v>
      </c>
      <c r="B730">
        <v>1</v>
      </c>
      <c r="C730" t="s">
        <v>80</v>
      </c>
      <c r="D730" t="s">
        <v>96</v>
      </c>
      <c r="E730" t="s">
        <v>153</v>
      </c>
      <c r="F730" t="s">
        <v>2319</v>
      </c>
      <c r="G730" t="s">
        <v>230</v>
      </c>
      <c r="H730" t="s">
        <v>135</v>
      </c>
      <c r="I730" t="s">
        <v>136</v>
      </c>
      <c r="J730" t="s">
        <v>137</v>
      </c>
      <c r="K730" t="s">
        <v>144</v>
      </c>
      <c r="L730" t="s">
        <v>2320</v>
      </c>
      <c r="M730" t="s">
        <v>2321</v>
      </c>
      <c r="N730">
        <v>2.173333333</v>
      </c>
      <c r="O730">
        <v>0</v>
      </c>
      <c r="P730">
        <v>2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0.9290116517668775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0.9290116517668775</v>
      </c>
    </row>
    <row r="731" spans="1:31" x14ac:dyDescent="0.3">
      <c r="A731">
        <v>2497867</v>
      </c>
      <c r="B731">
        <v>1</v>
      </c>
      <c r="C731" t="s">
        <v>80</v>
      </c>
      <c r="D731" t="s">
        <v>106</v>
      </c>
      <c r="E731" t="s">
        <v>153</v>
      </c>
      <c r="F731" t="s">
        <v>2322</v>
      </c>
      <c r="G731" t="s">
        <v>244</v>
      </c>
      <c r="H731" t="s">
        <v>135</v>
      </c>
      <c r="I731" t="s">
        <v>136</v>
      </c>
      <c r="J731" t="s">
        <v>137</v>
      </c>
      <c r="K731" t="s">
        <v>144</v>
      </c>
      <c r="L731" t="s">
        <v>2323</v>
      </c>
      <c r="M731" t="s">
        <v>2324</v>
      </c>
      <c r="N731">
        <v>1.8005555550000001</v>
      </c>
      <c r="O731">
        <v>0</v>
      </c>
      <c r="P731">
        <v>1</v>
      </c>
      <c r="Q731">
        <v>0</v>
      </c>
      <c r="R731">
        <v>0</v>
      </c>
      <c r="S731">
        <v>0</v>
      </c>
      <c r="T731">
        <v>1</v>
      </c>
      <c r="U731">
        <v>0</v>
      </c>
      <c r="V731">
        <v>0</v>
      </c>
      <c r="W731">
        <v>0</v>
      </c>
      <c r="X731">
        <v>7.3055454528729566E-2</v>
      </c>
      <c r="Y731">
        <v>0</v>
      </c>
      <c r="Z731">
        <v>0</v>
      </c>
      <c r="AA731">
        <v>0</v>
      </c>
      <c r="AB731">
        <v>4.4617115502395794</v>
      </c>
      <c r="AC731">
        <v>0</v>
      </c>
      <c r="AD731">
        <v>0</v>
      </c>
      <c r="AE731">
        <v>4.5347670047683089</v>
      </c>
    </row>
    <row r="732" spans="1:31" x14ac:dyDescent="0.3">
      <c r="A732">
        <v>2497868</v>
      </c>
      <c r="B732">
        <v>1</v>
      </c>
      <c r="C732" t="s">
        <v>80</v>
      </c>
      <c r="D732" t="s">
        <v>84</v>
      </c>
      <c r="E732" t="s">
        <v>132</v>
      </c>
      <c r="F732" t="s">
        <v>2325</v>
      </c>
      <c r="G732" t="s">
        <v>168</v>
      </c>
      <c r="H732" t="s">
        <v>135</v>
      </c>
      <c r="I732" t="s">
        <v>136</v>
      </c>
      <c r="J732" t="s">
        <v>137</v>
      </c>
      <c r="K732" t="s">
        <v>138</v>
      </c>
      <c r="L732" t="s">
        <v>2326</v>
      </c>
      <c r="M732" t="s">
        <v>2327</v>
      </c>
      <c r="N732">
        <v>3.420833333</v>
      </c>
      <c r="O732">
        <v>0</v>
      </c>
      <c r="P732">
        <v>103</v>
      </c>
      <c r="Q732">
        <v>0</v>
      </c>
      <c r="R732">
        <v>0</v>
      </c>
      <c r="S732">
        <v>0</v>
      </c>
      <c r="T732">
        <v>1</v>
      </c>
      <c r="U732">
        <v>0</v>
      </c>
      <c r="V732">
        <v>0</v>
      </c>
      <c r="W732">
        <v>0</v>
      </c>
      <c r="X732">
        <v>102.09386101130107</v>
      </c>
      <c r="Y732">
        <v>0</v>
      </c>
      <c r="Z732">
        <v>0</v>
      </c>
      <c r="AA732">
        <v>0</v>
      </c>
      <c r="AB732">
        <v>0.56018660605505533</v>
      </c>
      <c r="AC732">
        <v>0</v>
      </c>
      <c r="AD732">
        <v>0</v>
      </c>
      <c r="AE732">
        <v>102.65404761735613</v>
      </c>
    </row>
    <row r="733" spans="1:31" x14ac:dyDescent="0.3">
      <c r="A733">
        <v>2497871</v>
      </c>
      <c r="B733">
        <v>1</v>
      </c>
      <c r="C733" t="s">
        <v>80</v>
      </c>
      <c r="D733" t="s">
        <v>83</v>
      </c>
      <c r="E733" t="s">
        <v>147</v>
      </c>
      <c r="F733" t="s">
        <v>2328</v>
      </c>
      <c r="G733" t="s">
        <v>168</v>
      </c>
      <c r="H733" t="s">
        <v>150</v>
      </c>
      <c r="I733" t="s">
        <v>136</v>
      </c>
      <c r="J733" t="s">
        <v>137</v>
      </c>
      <c r="K733" t="s">
        <v>138</v>
      </c>
      <c r="L733" t="s">
        <v>2329</v>
      </c>
      <c r="M733" t="s">
        <v>2330</v>
      </c>
      <c r="N733">
        <v>7.2797222220000002</v>
      </c>
      <c r="O733">
        <v>0</v>
      </c>
      <c r="P733">
        <v>236</v>
      </c>
      <c r="Q733">
        <v>0</v>
      </c>
      <c r="R733">
        <v>0</v>
      </c>
      <c r="S733">
        <v>0</v>
      </c>
      <c r="T733">
        <v>36</v>
      </c>
      <c r="U733">
        <v>0</v>
      </c>
      <c r="V733">
        <v>0</v>
      </c>
      <c r="W733">
        <v>0</v>
      </c>
      <c r="X733">
        <v>438.40071101652222</v>
      </c>
      <c r="Y733">
        <v>0</v>
      </c>
      <c r="Z733">
        <v>0</v>
      </c>
      <c r="AA733">
        <v>0</v>
      </c>
      <c r="AB733">
        <v>230.01482399143842</v>
      </c>
      <c r="AC733">
        <v>0</v>
      </c>
      <c r="AD733">
        <v>0</v>
      </c>
      <c r="AE733">
        <v>668.41553500796067</v>
      </c>
    </row>
    <row r="734" spans="1:31" x14ac:dyDescent="0.3">
      <c r="A734">
        <v>2497872</v>
      </c>
      <c r="B734">
        <v>1</v>
      </c>
      <c r="C734" t="s">
        <v>80</v>
      </c>
      <c r="D734" t="s">
        <v>88</v>
      </c>
      <c r="E734" t="s">
        <v>132</v>
      </c>
      <c r="F734" t="s">
        <v>2331</v>
      </c>
      <c r="G734" t="s">
        <v>134</v>
      </c>
      <c r="H734" t="s">
        <v>135</v>
      </c>
      <c r="I734" t="s">
        <v>136</v>
      </c>
      <c r="J734" t="s">
        <v>137</v>
      </c>
      <c r="K734" t="s">
        <v>138</v>
      </c>
      <c r="L734" t="s">
        <v>2332</v>
      </c>
      <c r="M734" t="s">
        <v>2333</v>
      </c>
      <c r="N734">
        <v>0.35166666600000002</v>
      </c>
      <c r="O734">
        <v>0</v>
      </c>
      <c r="P734">
        <v>1117</v>
      </c>
      <c r="Q734">
        <v>0</v>
      </c>
      <c r="R734">
        <v>0</v>
      </c>
      <c r="S734">
        <v>0</v>
      </c>
      <c r="T734">
        <v>53</v>
      </c>
      <c r="U734">
        <v>0</v>
      </c>
      <c r="V734">
        <v>0</v>
      </c>
      <c r="W734">
        <v>0</v>
      </c>
      <c r="X734">
        <v>107.39340153000421</v>
      </c>
      <c r="Y734">
        <v>0</v>
      </c>
      <c r="Z734">
        <v>0</v>
      </c>
      <c r="AA734">
        <v>0</v>
      </c>
      <c r="AB734">
        <v>21.862131937363838</v>
      </c>
      <c r="AC734">
        <v>0</v>
      </c>
      <c r="AD734">
        <v>0</v>
      </c>
      <c r="AE734">
        <v>129.25553346736805</v>
      </c>
    </row>
    <row r="735" spans="1:31" x14ac:dyDescent="0.3">
      <c r="A735">
        <v>2497875</v>
      </c>
      <c r="B735">
        <v>1</v>
      </c>
      <c r="C735" t="s">
        <v>80</v>
      </c>
      <c r="D735" t="s">
        <v>103</v>
      </c>
      <c r="E735" t="s">
        <v>166</v>
      </c>
      <c r="F735" t="s">
        <v>2334</v>
      </c>
      <c r="G735" t="s">
        <v>149</v>
      </c>
      <c r="H735" t="s">
        <v>150</v>
      </c>
      <c r="I735" t="s">
        <v>136</v>
      </c>
      <c r="J735" t="s">
        <v>137</v>
      </c>
      <c r="K735" t="s">
        <v>144</v>
      </c>
      <c r="L735" t="s">
        <v>2335</v>
      </c>
      <c r="M735" t="s">
        <v>2336</v>
      </c>
      <c r="N735">
        <v>0.48472222199999998</v>
      </c>
      <c r="O735">
        <v>0</v>
      </c>
      <c r="P735">
        <v>29</v>
      </c>
      <c r="Q735">
        <v>6</v>
      </c>
      <c r="R735">
        <v>9</v>
      </c>
      <c r="S735">
        <v>27</v>
      </c>
      <c r="T735">
        <v>43</v>
      </c>
      <c r="U735">
        <v>29</v>
      </c>
      <c r="V735">
        <v>7</v>
      </c>
      <c r="W735">
        <v>0</v>
      </c>
      <c r="X735">
        <v>12.394381186162224</v>
      </c>
      <c r="Y735">
        <v>15.960583695255945</v>
      </c>
      <c r="Z735">
        <v>5.0360431943410777</v>
      </c>
      <c r="AA735">
        <v>175.14854150828268</v>
      </c>
      <c r="AB735">
        <v>47.207200112243193</v>
      </c>
      <c r="AC735">
        <v>1784.0189331404856</v>
      </c>
      <c r="AD735">
        <v>288.29402882879322</v>
      </c>
      <c r="AE735">
        <v>2328.059711665564</v>
      </c>
    </row>
    <row r="736" spans="1:31" x14ac:dyDescent="0.3">
      <c r="A736">
        <v>2497876</v>
      </c>
      <c r="B736">
        <v>1</v>
      </c>
      <c r="C736" t="s">
        <v>80</v>
      </c>
      <c r="D736" t="s">
        <v>107</v>
      </c>
      <c r="E736" t="s">
        <v>132</v>
      </c>
      <c r="F736" t="s">
        <v>2337</v>
      </c>
      <c r="G736" t="s">
        <v>134</v>
      </c>
      <c r="H736" t="s">
        <v>135</v>
      </c>
      <c r="I736" t="s">
        <v>136</v>
      </c>
      <c r="J736" t="s">
        <v>137</v>
      </c>
      <c r="K736" t="s">
        <v>138</v>
      </c>
      <c r="L736" t="s">
        <v>2338</v>
      </c>
      <c r="M736" t="s">
        <v>2339</v>
      </c>
      <c r="N736">
        <v>0.68500000000000005</v>
      </c>
      <c r="O736">
        <v>0</v>
      </c>
      <c r="P736">
        <v>88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4.6138060040748314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4.6138060040748314</v>
      </c>
    </row>
    <row r="737" spans="1:31" x14ac:dyDescent="0.3">
      <c r="A737">
        <v>2497877</v>
      </c>
      <c r="B737">
        <v>1</v>
      </c>
      <c r="C737" t="s">
        <v>81</v>
      </c>
      <c r="D737" t="s">
        <v>120</v>
      </c>
      <c r="E737" t="s">
        <v>184</v>
      </c>
      <c r="F737" t="s">
        <v>2340</v>
      </c>
      <c r="G737" t="s">
        <v>134</v>
      </c>
      <c r="H737" t="s">
        <v>150</v>
      </c>
      <c r="I737" t="s">
        <v>136</v>
      </c>
      <c r="J737" t="s">
        <v>137</v>
      </c>
      <c r="K737" t="s">
        <v>138</v>
      </c>
      <c r="L737" t="s">
        <v>2341</v>
      </c>
      <c r="M737" t="s">
        <v>2342</v>
      </c>
      <c r="N737">
        <v>8.3416666660000001</v>
      </c>
      <c r="O737">
        <v>0</v>
      </c>
      <c r="P737">
        <v>95</v>
      </c>
      <c r="Q737">
        <v>50</v>
      </c>
      <c r="R737">
        <v>1</v>
      </c>
      <c r="S737">
        <v>12</v>
      </c>
      <c r="T737">
        <v>5</v>
      </c>
      <c r="U737">
        <v>0</v>
      </c>
      <c r="V737">
        <v>0</v>
      </c>
      <c r="W737">
        <v>0</v>
      </c>
      <c r="X737">
        <v>259.21648157256584</v>
      </c>
      <c r="Y737">
        <v>297.15108000470826</v>
      </c>
      <c r="Z737">
        <v>0.13734732279773701</v>
      </c>
      <c r="AA737">
        <v>485.22210771078193</v>
      </c>
      <c r="AB737">
        <v>35.620700889798172</v>
      </c>
      <c r="AC737">
        <v>0</v>
      </c>
      <c r="AD737">
        <v>0</v>
      </c>
      <c r="AE737">
        <v>1077.3477175006519</v>
      </c>
    </row>
    <row r="738" spans="1:31" x14ac:dyDescent="0.3">
      <c r="A738">
        <v>2497878</v>
      </c>
      <c r="B738">
        <v>1</v>
      </c>
      <c r="C738" t="s">
        <v>80</v>
      </c>
      <c r="D738" t="s">
        <v>94</v>
      </c>
      <c r="E738" t="s">
        <v>166</v>
      </c>
      <c r="F738" t="s">
        <v>2343</v>
      </c>
      <c r="G738" t="s">
        <v>134</v>
      </c>
      <c r="H738" t="s">
        <v>150</v>
      </c>
      <c r="I738" t="s">
        <v>136</v>
      </c>
      <c r="J738" t="s">
        <v>137</v>
      </c>
      <c r="K738" t="s">
        <v>138</v>
      </c>
      <c r="L738" t="s">
        <v>2344</v>
      </c>
      <c r="M738" t="s">
        <v>2345</v>
      </c>
      <c r="N738">
        <v>1.527222222</v>
      </c>
      <c r="O738">
        <v>1</v>
      </c>
      <c r="P738">
        <v>248</v>
      </c>
      <c r="Q738">
        <v>14</v>
      </c>
      <c r="R738">
        <v>42</v>
      </c>
      <c r="S738">
        <v>14</v>
      </c>
      <c r="T738">
        <v>87</v>
      </c>
      <c r="U738">
        <v>9</v>
      </c>
      <c r="V738">
        <v>0</v>
      </c>
      <c r="W738">
        <v>2.0991124759587461</v>
      </c>
      <c r="X738">
        <v>82.925191423986192</v>
      </c>
      <c r="Y738">
        <v>2.1543509512306471</v>
      </c>
      <c r="Z738">
        <v>13.662533776450312</v>
      </c>
      <c r="AA738">
        <v>129.99759996453321</v>
      </c>
      <c r="AB738">
        <v>59.064041543956897</v>
      </c>
      <c r="AC738">
        <v>1544.8529090885536</v>
      </c>
      <c r="AD738">
        <v>0</v>
      </c>
      <c r="AE738">
        <v>1834.7557392246695</v>
      </c>
    </row>
    <row r="739" spans="1:31" x14ac:dyDescent="0.3">
      <c r="A739">
        <v>2497885</v>
      </c>
      <c r="B739">
        <v>1</v>
      </c>
      <c r="C739" t="s">
        <v>80</v>
      </c>
      <c r="D739" t="s">
        <v>83</v>
      </c>
      <c r="E739" t="s">
        <v>147</v>
      </c>
      <c r="F739" t="s">
        <v>2346</v>
      </c>
      <c r="G739" t="s">
        <v>426</v>
      </c>
      <c r="H739" t="s">
        <v>150</v>
      </c>
      <c r="I739" t="s">
        <v>136</v>
      </c>
      <c r="J739" t="s">
        <v>137</v>
      </c>
      <c r="K739" t="s">
        <v>144</v>
      </c>
      <c r="L739" t="s">
        <v>2347</v>
      </c>
      <c r="M739" t="s">
        <v>2348</v>
      </c>
      <c r="N739">
        <v>3.16</v>
      </c>
      <c r="O739">
        <v>0</v>
      </c>
      <c r="P739">
        <v>613</v>
      </c>
      <c r="Q739">
        <v>0</v>
      </c>
      <c r="R739">
        <v>0</v>
      </c>
      <c r="S739">
        <v>0</v>
      </c>
      <c r="T739">
        <v>259</v>
      </c>
      <c r="U739">
        <v>0</v>
      </c>
      <c r="V739">
        <v>0</v>
      </c>
      <c r="W739">
        <v>0</v>
      </c>
      <c r="X739">
        <v>516.06456959153456</v>
      </c>
      <c r="Y739">
        <v>0</v>
      </c>
      <c r="Z739">
        <v>0</v>
      </c>
      <c r="AA739">
        <v>0</v>
      </c>
      <c r="AB739">
        <v>1362.9365299372835</v>
      </c>
      <c r="AC739">
        <v>0</v>
      </c>
      <c r="AD739">
        <v>0</v>
      </c>
      <c r="AE739">
        <v>1879.001099528818</v>
      </c>
    </row>
    <row r="740" spans="1:31" x14ac:dyDescent="0.3">
      <c r="A740">
        <v>2497886</v>
      </c>
      <c r="B740">
        <v>1</v>
      </c>
      <c r="C740" t="s">
        <v>80</v>
      </c>
      <c r="D740" t="s">
        <v>103</v>
      </c>
      <c r="E740" t="s">
        <v>213</v>
      </c>
      <c r="F740" t="s">
        <v>2349</v>
      </c>
      <c r="G740" t="s">
        <v>149</v>
      </c>
      <c r="H740" t="s">
        <v>150</v>
      </c>
      <c r="I740" t="s">
        <v>136</v>
      </c>
      <c r="J740" t="s">
        <v>137</v>
      </c>
      <c r="K740" t="s">
        <v>144</v>
      </c>
      <c r="L740" t="s">
        <v>2350</v>
      </c>
      <c r="M740" t="s">
        <v>2351</v>
      </c>
      <c r="N740">
        <v>0.34666666600000001</v>
      </c>
      <c r="O740">
        <v>1</v>
      </c>
      <c r="P740">
        <v>1665</v>
      </c>
      <c r="Q740">
        <v>35</v>
      </c>
      <c r="R740">
        <v>162</v>
      </c>
      <c r="S740">
        <v>19</v>
      </c>
      <c r="T740">
        <v>211</v>
      </c>
      <c r="U740">
        <v>2</v>
      </c>
      <c r="V740">
        <v>1</v>
      </c>
      <c r="W740">
        <v>1.8693279983733331E-2</v>
      </c>
      <c r="X740">
        <v>187.05559910818329</v>
      </c>
      <c r="Y740">
        <v>3.6862253100128211</v>
      </c>
      <c r="Z740">
        <v>36.605712808295266</v>
      </c>
      <c r="AA740">
        <v>32.797838267969325</v>
      </c>
      <c r="AB740">
        <v>104.06129191550818</v>
      </c>
      <c r="AC740">
        <v>93.648025486412806</v>
      </c>
      <c r="AD740">
        <v>3.5352748180378719</v>
      </c>
      <c r="AE740">
        <v>461.40866099440325</v>
      </c>
    </row>
    <row r="741" spans="1:31" x14ac:dyDescent="0.3">
      <c r="A741">
        <v>2497888</v>
      </c>
      <c r="B741">
        <v>1</v>
      </c>
      <c r="C741" t="s">
        <v>80</v>
      </c>
      <c r="D741" t="s">
        <v>99</v>
      </c>
      <c r="E741" t="s">
        <v>132</v>
      </c>
      <c r="F741" t="s">
        <v>2352</v>
      </c>
      <c r="G741" t="s">
        <v>134</v>
      </c>
      <c r="H741" t="s">
        <v>135</v>
      </c>
      <c r="I741" t="s">
        <v>136</v>
      </c>
      <c r="J741" t="s">
        <v>137</v>
      </c>
      <c r="K741" t="s">
        <v>138</v>
      </c>
      <c r="L741" t="s">
        <v>2353</v>
      </c>
      <c r="M741" t="s">
        <v>2354</v>
      </c>
      <c r="N741">
        <v>0.42166666600000002</v>
      </c>
      <c r="O741">
        <v>0</v>
      </c>
      <c r="P741">
        <v>156</v>
      </c>
      <c r="Q741">
        <v>0</v>
      </c>
      <c r="R741">
        <v>0</v>
      </c>
      <c r="S741">
        <v>0</v>
      </c>
      <c r="T741">
        <v>12</v>
      </c>
      <c r="U741">
        <v>0</v>
      </c>
      <c r="V741">
        <v>0</v>
      </c>
      <c r="W741">
        <v>0</v>
      </c>
      <c r="X741">
        <v>15.559046056699673</v>
      </c>
      <c r="Y741">
        <v>0</v>
      </c>
      <c r="Z741">
        <v>0</v>
      </c>
      <c r="AA741">
        <v>0</v>
      </c>
      <c r="AB741">
        <v>18.927729311175636</v>
      </c>
      <c r="AC741">
        <v>0</v>
      </c>
      <c r="AD741">
        <v>0</v>
      </c>
      <c r="AE741">
        <v>34.48677536787531</v>
      </c>
    </row>
    <row r="742" spans="1:31" x14ac:dyDescent="0.3">
      <c r="A742">
        <v>2497891</v>
      </c>
      <c r="B742">
        <v>1</v>
      </c>
      <c r="C742" t="s">
        <v>80</v>
      </c>
      <c r="D742" t="s">
        <v>95</v>
      </c>
      <c r="E742" t="s">
        <v>153</v>
      </c>
      <c r="F742" t="s">
        <v>2355</v>
      </c>
      <c r="G742" t="s">
        <v>230</v>
      </c>
      <c r="H742" t="s">
        <v>135</v>
      </c>
      <c r="I742" t="s">
        <v>136</v>
      </c>
      <c r="J742" t="s">
        <v>137</v>
      </c>
      <c r="K742" t="s">
        <v>144</v>
      </c>
      <c r="L742" t="s">
        <v>2356</v>
      </c>
      <c r="M742" t="s">
        <v>2357</v>
      </c>
      <c r="N742">
        <v>6.306944444</v>
      </c>
      <c r="O742">
        <v>0</v>
      </c>
      <c r="P742">
        <v>7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10.349206588948293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10.349206588948293</v>
      </c>
    </row>
    <row r="743" spans="1:31" x14ac:dyDescent="0.3">
      <c r="A743">
        <v>2497893</v>
      </c>
      <c r="B743">
        <v>1</v>
      </c>
      <c r="C743" t="s">
        <v>80</v>
      </c>
      <c r="D743" t="s">
        <v>105</v>
      </c>
      <c r="E743" t="s">
        <v>147</v>
      </c>
      <c r="F743" t="s">
        <v>2358</v>
      </c>
      <c r="G743" t="s">
        <v>426</v>
      </c>
      <c r="H743" t="s">
        <v>150</v>
      </c>
      <c r="I743" t="s">
        <v>136</v>
      </c>
      <c r="J743" t="s">
        <v>137</v>
      </c>
      <c r="K743" t="s">
        <v>144</v>
      </c>
      <c r="L743" t="s">
        <v>2359</v>
      </c>
      <c r="M743" t="s">
        <v>2360</v>
      </c>
      <c r="N743">
        <v>4.6411111109999998</v>
      </c>
      <c r="O743">
        <v>0</v>
      </c>
      <c r="P743">
        <v>247</v>
      </c>
      <c r="Q743">
        <v>0</v>
      </c>
      <c r="R743">
        <v>0</v>
      </c>
      <c r="S743">
        <v>0</v>
      </c>
      <c r="T743">
        <v>12</v>
      </c>
      <c r="U743">
        <v>0</v>
      </c>
      <c r="V743">
        <v>0</v>
      </c>
      <c r="W743">
        <v>0</v>
      </c>
      <c r="X743">
        <v>325.49380623695561</v>
      </c>
      <c r="Y743">
        <v>0</v>
      </c>
      <c r="Z743">
        <v>0</v>
      </c>
      <c r="AA743">
        <v>0</v>
      </c>
      <c r="AB743">
        <v>37.229437929350617</v>
      </c>
      <c r="AC743">
        <v>0</v>
      </c>
      <c r="AD743">
        <v>0</v>
      </c>
      <c r="AE743">
        <v>362.72324416630624</v>
      </c>
    </row>
    <row r="744" spans="1:31" x14ac:dyDescent="0.3">
      <c r="A744">
        <v>2497895</v>
      </c>
      <c r="B744">
        <v>1</v>
      </c>
      <c r="C744" t="s">
        <v>81</v>
      </c>
      <c r="D744" t="s">
        <v>121</v>
      </c>
      <c r="E744" t="s">
        <v>166</v>
      </c>
      <c r="F744" t="s">
        <v>2361</v>
      </c>
      <c r="G744" t="s">
        <v>149</v>
      </c>
      <c r="H744" t="s">
        <v>150</v>
      </c>
      <c r="I744" t="s">
        <v>136</v>
      </c>
      <c r="J744" t="s">
        <v>137</v>
      </c>
      <c r="K744" t="s">
        <v>144</v>
      </c>
      <c r="L744" t="s">
        <v>2362</v>
      </c>
      <c r="M744" t="s">
        <v>2363</v>
      </c>
      <c r="N744">
        <v>0.30111111099999999</v>
      </c>
      <c r="O744">
        <v>0</v>
      </c>
      <c r="P744">
        <v>166</v>
      </c>
      <c r="Q744">
        <v>0</v>
      </c>
      <c r="R744">
        <v>4</v>
      </c>
      <c r="S744">
        <v>2</v>
      </c>
      <c r="T744">
        <v>4</v>
      </c>
      <c r="U744">
        <v>0</v>
      </c>
      <c r="V744">
        <v>0</v>
      </c>
      <c r="W744">
        <v>0</v>
      </c>
      <c r="X744">
        <v>7.2769061360413554</v>
      </c>
      <c r="Y744">
        <v>0</v>
      </c>
      <c r="Z744">
        <v>0.26423565487719003</v>
      </c>
      <c r="AA744">
        <v>5.6780314772544571</v>
      </c>
      <c r="AB744">
        <v>0.27990905200569838</v>
      </c>
      <c r="AC744">
        <v>0</v>
      </c>
      <c r="AD744">
        <v>0</v>
      </c>
      <c r="AE744">
        <v>13.499082320178701</v>
      </c>
    </row>
    <row r="745" spans="1:31" x14ac:dyDescent="0.3">
      <c r="A745">
        <v>2497901</v>
      </c>
      <c r="B745">
        <v>1</v>
      </c>
      <c r="C745" t="s">
        <v>80</v>
      </c>
      <c r="D745" t="s">
        <v>98</v>
      </c>
      <c r="E745" t="s">
        <v>162</v>
      </c>
      <c r="F745" t="s">
        <v>2364</v>
      </c>
      <c r="G745" t="s">
        <v>181</v>
      </c>
      <c r="H745" t="s">
        <v>135</v>
      </c>
      <c r="I745" t="s">
        <v>136</v>
      </c>
      <c r="J745" t="s">
        <v>137</v>
      </c>
      <c r="K745" t="s">
        <v>144</v>
      </c>
      <c r="L745" t="s">
        <v>2365</v>
      </c>
      <c r="M745" t="s">
        <v>2366</v>
      </c>
      <c r="N745">
        <v>2.4988888880000002</v>
      </c>
      <c r="O745">
        <v>0</v>
      </c>
      <c r="P745">
        <v>101</v>
      </c>
      <c r="Q745">
        <v>0</v>
      </c>
      <c r="R745">
        <v>0</v>
      </c>
      <c r="S745">
        <v>0</v>
      </c>
      <c r="T745">
        <v>1</v>
      </c>
      <c r="U745">
        <v>0</v>
      </c>
      <c r="V745">
        <v>0</v>
      </c>
      <c r="W745">
        <v>0</v>
      </c>
      <c r="X745">
        <v>49.359859910931085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49.359859910931085</v>
      </c>
    </row>
    <row r="746" spans="1:31" x14ac:dyDescent="0.3">
      <c r="A746">
        <v>2497902</v>
      </c>
      <c r="B746">
        <v>1</v>
      </c>
      <c r="C746" t="s">
        <v>80</v>
      </c>
      <c r="D746" t="s">
        <v>93</v>
      </c>
      <c r="E746" t="s">
        <v>162</v>
      </c>
      <c r="F746" t="s">
        <v>2367</v>
      </c>
      <c r="G746" t="s">
        <v>168</v>
      </c>
      <c r="H746" t="s">
        <v>135</v>
      </c>
      <c r="I746" t="s">
        <v>136</v>
      </c>
      <c r="J746" t="s">
        <v>137</v>
      </c>
      <c r="K746" t="s">
        <v>138</v>
      </c>
      <c r="L746" t="s">
        <v>2368</v>
      </c>
      <c r="M746" t="s">
        <v>2369</v>
      </c>
      <c r="N746">
        <v>5.7827777769999997</v>
      </c>
      <c r="O746">
        <v>0</v>
      </c>
      <c r="P746">
        <v>29</v>
      </c>
      <c r="Q746">
        <v>0</v>
      </c>
      <c r="R746">
        <v>0</v>
      </c>
      <c r="S746">
        <v>0</v>
      </c>
      <c r="T746">
        <v>1</v>
      </c>
      <c r="U746">
        <v>0</v>
      </c>
      <c r="V746">
        <v>0</v>
      </c>
      <c r="W746">
        <v>0</v>
      </c>
      <c r="X746">
        <v>41.806195130503468</v>
      </c>
      <c r="Y746">
        <v>0</v>
      </c>
      <c r="Z746">
        <v>0</v>
      </c>
      <c r="AA746">
        <v>0</v>
      </c>
      <c r="AB746">
        <v>3.689880905022723E-2</v>
      </c>
      <c r="AC746">
        <v>0</v>
      </c>
      <c r="AD746">
        <v>0</v>
      </c>
      <c r="AE746">
        <v>41.843093939553697</v>
      </c>
    </row>
    <row r="747" spans="1:31" x14ac:dyDescent="0.3">
      <c r="A747">
        <v>2497903</v>
      </c>
      <c r="B747">
        <v>1</v>
      </c>
      <c r="C747" t="s">
        <v>80</v>
      </c>
      <c r="D747" t="s">
        <v>108</v>
      </c>
      <c r="E747" t="s">
        <v>166</v>
      </c>
      <c r="F747" t="s">
        <v>2370</v>
      </c>
      <c r="G747" t="s">
        <v>149</v>
      </c>
      <c r="H747" t="s">
        <v>150</v>
      </c>
      <c r="I747" t="s">
        <v>136</v>
      </c>
      <c r="J747" t="s">
        <v>137</v>
      </c>
      <c r="K747" t="s">
        <v>144</v>
      </c>
      <c r="L747" t="s">
        <v>2371</v>
      </c>
      <c r="M747" t="s">
        <v>2372</v>
      </c>
      <c r="N747">
        <v>5.8888888E-2</v>
      </c>
      <c r="O747">
        <v>0</v>
      </c>
      <c r="P747">
        <v>6</v>
      </c>
      <c r="Q747">
        <v>0</v>
      </c>
      <c r="R747">
        <v>0</v>
      </c>
      <c r="S747">
        <v>4</v>
      </c>
      <c r="T747">
        <v>3</v>
      </c>
      <c r="U747">
        <v>0</v>
      </c>
      <c r="V747">
        <v>0</v>
      </c>
      <c r="W747">
        <v>0</v>
      </c>
      <c r="X747">
        <v>7.8303628928936678E-2</v>
      </c>
      <c r="Y747">
        <v>0</v>
      </c>
      <c r="Z747">
        <v>0</v>
      </c>
      <c r="AA747">
        <v>1.3470721565455164</v>
      </c>
      <c r="AB747">
        <v>1.2221037642655834</v>
      </c>
      <c r="AC747">
        <v>0</v>
      </c>
      <c r="AD747">
        <v>0</v>
      </c>
      <c r="AE747">
        <v>2.6474795497400363</v>
      </c>
    </row>
    <row r="748" spans="1:31" x14ac:dyDescent="0.3">
      <c r="A748">
        <v>2497904</v>
      </c>
      <c r="B748">
        <v>1</v>
      </c>
      <c r="C748" t="s">
        <v>80</v>
      </c>
      <c r="D748" t="s">
        <v>110</v>
      </c>
      <c r="E748" t="s">
        <v>132</v>
      </c>
      <c r="F748" t="s">
        <v>2373</v>
      </c>
      <c r="G748" t="s">
        <v>168</v>
      </c>
      <c r="H748" t="s">
        <v>135</v>
      </c>
      <c r="I748" t="s">
        <v>136</v>
      </c>
      <c r="J748" t="s">
        <v>137</v>
      </c>
      <c r="K748" t="s">
        <v>138</v>
      </c>
      <c r="L748" t="s">
        <v>2374</v>
      </c>
      <c r="M748" t="s">
        <v>2375</v>
      </c>
      <c r="N748">
        <v>5.9280555550000003</v>
      </c>
      <c r="O748">
        <v>0</v>
      </c>
      <c r="P748">
        <v>223</v>
      </c>
      <c r="Q748">
        <v>0</v>
      </c>
      <c r="R748">
        <v>0</v>
      </c>
      <c r="S748">
        <v>0</v>
      </c>
      <c r="T748">
        <v>10</v>
      </c>
      <c r="U748">
        <v>0</v>
      </c>
      <c r="V748">
        <v>0</v>
      </c>
      <c r="W748">
        <v>0</v>
      </c>
      <c r="X748">
        <v>370.7629785822113</v>
      </c>
      <c r="Y748">
        <v>0</v>
      </c>
      <c r="Z748">
        <v>0</v>
      </c>
      <c r="AA748">
        <v>0</v>
      </c>
      <c r="AB748">
        <v>85.329769077761867</v>
      </c>
      <c r="AC748">
        <v>0</v>
      </c>
      <c r="AD748">
        <v>0</v>
      </c>
      <c r="AE748">
        <v>456.09274765997316</v>
      </c>
    </row>
    <row r="749" spans="1:31" x14ac:dyDescent="0.3">
      <c r="A749">
        <v>2497905</v>
      </c>
      <c r="B749">
        <v>1</v>
      </c>
      <c r="C749" t="s">
        <v>80</v>
      </c>
      <c r="D749" t="s">
        <v>84</v>
      </c>
      <c r="E749" t="s">
        <v>147</v>
      </c>
      <c r="F749" t="s">
        <v>2376</v>
      </c>
      <c r="G749" t="s">
        <v>168</v>
      </c>
      <c r="H749" t="s">
        <v>150</v>
      </c>
      <c r="I749" t="s">
        <v>136</v>
      </c>
      <c r="J749" t="s">
        <v>137</v>
      </c>
      <c r="K749" t="s">
        <v>138</v>
      </c>
      <c r="L749" t="s">
        <v>2377</v>
      </c>
      <c r="M749" t="s">
        <v>2378</v>
      </c>
      <c r="N749">
        <v>2.2469444439999999</v>
      </c>
      <c r="O749">
        <v>0</v>
      </c>
      <c r="P749">
        <v>354</v>
      </c>
      <c r="Q749">
        <v>0</v>
      </c>
      <c r="R749">
        <v>0</v>
      </c>
      <c r="S749">
        <v>0</v>
      </c>
      <c r="T749">
        <v>7</v>
      </c>
      <c r="U749">
        <v>0</v>
      </c>
      <c r="V749">
        <v>0</v>
      </c>
      <c r="W749">
        <v>0</v>
      </c>
      <c r="X749">
        <v>193.8605511788511</v>
      </c>
      <c r="Y749">
        <v>0</v>
      </c>
      <c r="Z749">
        <v>0</v>
      </c>
      <c r="AA749">
        <v>0</v>
      </c>
      <c r="AB749">
        <v>7.204014277281189</v>
      </c>
      <c r="AC749">
        <v>0</v>
      </c>
      <c r="AD749">
        <v>0</v>
      </c>
      <c r="AE749">
        <v>201.0645654561323</v>
      </c>
    </row>
    <row r="750" spans="1:31" x14ac:dyDescent="0.3">
      <c r="A750">
        <v>2497907</v>
      </c>
      <c r="B750">
        <v>1</v>
      </c>
      <c r="C750" t="s">
        <v>80</v>
      </c>
      <c r="D750" t="s">
        <v>93</v>
      </c>
      <c r="E750" t="s">
        <v>162</v>
      </c>
      <c r="F750" t="s">
        <v>2379</v>
      </c>
      <c r="G750" t="s">
        <v>168</v>
      </c>
      <c r="H750" t="s">
        <v>135</v>
      </c>
      <c r="I750" t="s">
        <v>136</v>
      </c>
      <c r="J750" t="s">
        <v>137</v>
      </c>
      <c r="K750" t="s">
        <v>138</v>
      </c>
      <c r="L750" t="s">
        <v>2380</v>
      </c>
      <c r="M750" t="s">
        <v>2381</v>
      </c>
      <c r="N750">
        <v>5.8513888879999998</v>
      </c>
      <c r="O750">
        <v>0</v>
      </c>
      <c r="P750">
        <v>43</v>
      </c>
      <c r="Q750">
        <v>0</v>
      </c>
      <c r="R750">
        <v>0</v>
      </c>
      <c r="S750">
        <v>0</v>
      </c>
      <c r="T750">
        <v>5</v>
      </c>
      <c r="U750">
        <v>0</v>
      </c>
      <c r="V750">
        <v>0</v>
      </c>
      <c r="W750">
        <v>0</v>
      </c>
      <c r="X750">
        <v>67.707048834287676</v>
      </c>
      <c r="Y750">
        <v>0</v>
      </c>
      <c r="Z750">
        <v>0</v>
      </c>
      <c r="AA750">
        <v>0</v>
      </c>
      <c r="AB750">
        <v>77.85482389473087</v>
      </c>
      <c r="AC750">
        <v>0</v>
      </c>
      <c r="AD750">
        <v>0</v>
      </c>
      <c r="AE750">
        <v>145.56187272901855</v>
      </c>
    </row>
    <row r="751" spans="1:31" x14ac:dyDescent="0.3">
      <c r="A751">
        <v>2497908</v>
      </c>
      <c r="B751">
        <v>1</v>
      </c>
      <c r="C751" t="s">
        <v>80</v>
      </c>
      <c r="D751" t="s">
        <v>110</v>
      </c>
      <c r="E751" t="s">
        <v>132</v>
      </c>
      <c r="F751" t="s">
        <v>2382</v>
      </c>
      <c r="G751" t="s">
        <v>134</v>
      </c>
      <c r="H751" t="s">
        <v>135</v>
      </c>
      <c r="I751" t="s">
        <v>136</v>
      </c>
      <c r="J751" t="s">
        <v>137</v>
      </c>
      <c r="K751" t="s">
        <v>138</v>
      </c>
      <c r="L751" t="s">
        <v>2383</v>
      </c>
      <c r="M751" t="s">
        <v>2384</v>
      </c>
      <c r="N751">
        <v>0.258611111</v>
      </c>
      <c r="O751">
        <v>0</v>
      </c>
      <c r="P751">
        <v>423</v>
      </c>
      <c r="Q751">
        <v>0</v>
      </c>
      <c r="R751">
        <v>0</v>
      </c>
      <c r="S751">
        <v>0</v>
      </c>
      <c r="T751">
        <v>70</v>
      </c>
      <c r="U751">
        <v>0</v>
      </c>
      <c r="V751">
        <v>0</v>
      </c>
      <c r="W751">
        <v>0</v>
      </c>
      <c r="X751">
        <v>26.484427220569827</v>
      </c>
      <c r="Y751">
        <v>0</v>
      </c>
      <c r="Z751">
        <v>0</v>
      </c>
      <c r="AA751">
        <v>0</v>
      </c>
      <c r="AB751">
        <v>11.695860191052674</v>
      </c>
      <c r="AC751">
        <v>0</v>
      </c>
      <c r="AD751">
        <v>0</v>
      </c>
      <c r="AE751">
        <v>38.180287411622501</v>
      </c>
    </row>
    <row r="752" spans="1:31" x14ac:dyDescent="0.3">
      <c r="A752">
        <v>2497909</v>
      </c>
      <c r="B752">
        <v>1</v>
      </c>
      <c r="C752" t="s">
        <v>80</v>
      </c>
      <c r="D752" t="s">
        <v>105</v>
      </c>
      <c r="E752" t="s">
        <v>162</v>
      </c>
      <c r="F752" t="s">
        <v>2385</v>
      </c>
      <c r="G752" t="s">
        <v>168</v>
      </c>
      <c r="H752" t="s">
        <v>135</v>
      </c>
      <c r="I752" t="s">
        <v>136</v>
      </c>
      <c r="J752" t="s">
        <v>137</v>
      </c>
      <c r="K752" t="s">
        <v>138</v>
      </c>
      <c r="L752" t="s">
        <v>2386</v>
      </c>
      <c r="M752" t="s">
        <v>2387</v>
      </c>
      <c r="N752">
        <v>4.6644444439999999</v>
      </c>
      <c r="O752">
        <v>0</v>
      </c>
      <c r="P752">
        <v>158</v>
      </c>
      <c r="Q752">
        <v>0</v>
      </c>
      <c r="R752">
        <v>0</v>
      </c>
      <c r="S752">
        <v>0</v>
      </c>
      <c r="T752">
        <v>7</v>
      </c>
      <c r="U752">
        <v>0</v>
      </c>
      <c r="V752">
        <v>0</v>
      </c>
      <c r="W752">
        <v>0</v>
      </c>
      <c r="X752">
        <v>221.84461464656164</v>
      </c>
      <c r="Y752">
        <v>0</v>
      </c>
      <c r="Z752">
        <v>0</v>
      </c>
      <c r="AA752">
        <v>0</v>
      </c>
      <c r="AB752">
        <v>32.988682714377902</v>
      </c>
      <c r="AC752">
        <v>0</v>
      </c>
      <c r="AD752">
        <v>0</v>
      </c>
      <c r="AE752">
        <v>254.83329736093953</v>
      </c>
    </row>
    <row r="753" spans="1:31" x14ac:dyDescent="0.3">
      <c r="A753">
        <v>2497912</v>
      </c>
      <c r="B753">
        <v>1</v>
      </c>
      <c r="C753" t="s">
        <v>81</v>
      </c>
      <c r="D753" t="s">
        <v>127</v>
      </c>
      <c r="E753" t="s">
        <v>153</v>
      </c>
      <c r="F753" t="s">
        <v>2388</v>
      </c>
      <c r="G753" t="s">
        <v>155</v>
      </c>
      <c r="H753" t="s">
        <v>135</v>
      </c>
      <c r="I753" t="s">
        <v>136</v>
      </c>
      <c r="J753" t="s">
        <v>137</v>
      </c>
      <c r="K753" t="s">
        <v>144</v>
      </c>
      <c r="L753" t="s">
        <v>2389</v>
      </c>
      <c r="M753" t="s">
        <v>2390</v>
      </c>
      <c r="N753">
        <v>1.032777777</v>
      </c>
      <c r="O753">
        <v>0</v>
      </c>
      <c r="P753">
        <v>1</v>
      </c>
      <c r="Q753">
        <v>0</v>
      </c>
      <c r="R753">
        <v>1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0.29477442719388891</v>
      </c>
      <c r="Y753">
        <v>0</v>
      </c>
      <c r="Z753">
        <v>1.9861176098222667E-2</v>
      </c>
      <c r="AA753">
        <v>0</v>
      </c>
      <c r="AB753">
        <v>0</v>
      </c>
      <c r="AC753">
        <v>0</v>
      </c>
      <c r="AD753">
        <v>0</v>
      </c>
      <c r="AE753">
        <v>0.3146356032921116</v>
      </c>
    </row>
    <row r="754" spans="1:31" x14ac:dyDescent="0.3">
      <c r="A754">
        <v>2497913</v>
      </c>
      <c r="B754">
        <v>1</v>
      </c>
      <c r="C754" t="s">
        <v>81</v>
      </c>
      <c r="D754" t="s">
        <v>112</v>
      </c>
      <c r="E754" t="s">
        <v>162</v>
      </c>
      <c r="F754" t="s">
        <v>2391</v>
      </c>
      <c r="G754" t="s">
        <v>210</v>
      </c>
      <c r="H754" t="s">
        <v>135</v>
      </c>
      <c r="I754" t="s">
        <v>136</v>
      </c>
      <c r="J754" t="s">
        <v>137</v>
      </c>
      <c r="K754" t="s">
        <v>144</v>
      </c>
      <c r="L754" t="s">
        <v>2392</v>
      </c>
      <c r="M754" t="s">
        <v>2393</v>
      </c>
      <c r="N754">
        <v>2.1413888879999998</v>
      </c>
      <c r="O754">
        <v>0</v>
      </c>
      <c r="P754">
        <v>11</v>
      </c>
      <c r="Q754">
        <v>0</v>
      </c>
      <c r="R754">
        <v>4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0.67750434098469603</v>
      </c>
      <c r="Y754">
        <v>0</v>
      </c>
      <c r="Z754">
        <v>1.0345821809210555E-3</v>
      </c>
      <c r="AA754">
        <v>0</v>
      </c>
      <c r="AB754">
        <v>0</v>
      </c>
      <c r="AC754">
        <v>0</v>
      </c>
      <c r="AD754">
        <v>0</v>
      </c>
      <c r="AE754">
        <v>0.67853892316561704</v>
      </c>
    </row>
    <row r="755" spans="1:31" x14ac:dyDescent="0.3">
      <c r="A755">
        <v>2497916</v>
      </c>
      <c r="B755">
        <v>1</v>
      </c>
      <c r="C755" t="s">
        <v>80</v>
      </c>
      <c r="D755" t="s">
        <v>107</v>
      </c>
      <c r="E755" t="s">
        <v>132</v>
      </c>
      <c r="F755" t="s">
        <v>2394</v>
      </c>
      <c r="G755" t="s">
        <v>134</v>
      </c>
      <c r="H755" t="s">
        <v>135</v>
      </c>
      <c r="I755" t="s">
        <v>136</v>
      </c>
      <c r="J755" t="s">
        <v>137</v>
      </c>
      <c r="K755" t="s">
        <v>138</v>
      </c>
      <c r="L755" t="s">
        <v>2395</v>
      </c>
      <c r="M755" t="s">
        <v>2396</v>
      </c>
      <c r="N755">
        <v>3.9736111109999999</v>
      </c>
      <c r="O755">
        <v>1</v>
      </c>
      <c r="P755">
        <v>111</v>
      </c>
      <c r="Q755">
        <v>0</v>
      </c>
      <c r="R755">
        <v>0</v>
      </c>
      <c r="S755">
        <v>0</v>
      </c>
      <c r="T755">
        <v>1</v>
      </c>
      <c r="U755">
        <v>0</v>
      </c>
      <c r="V755">
        <v>0</v>
      </c>
      <c r="W755">
        <v>10.508607873947762</v>
      </c>
      <c r="X755">
        <v>30.047919802713906</v>
      </c>
      <c r="Y755">
        <v>0</v>
      </c>
      <c r="Z755">
        <v>0</v>
      </c>
      <c r="AA755">
        <v>0</v>
      </c>
      <c r="AB755">
        <v>13.830240724201191</v>
      </c>
      <c r="AC755">
        <v>0</v>
      </c>
      <c r="AD755">
        <v>0</v>
      </c>
      <c r="AE755">
        <v>54.386768400862856</v>
      </c>
    </row>
    <row r="756" spans="1:31" x14ac:dyDescent="0.3">
      <c r="A756">
        <v>2497919</v>
      </c>
      <c r="B756">
        <v>1</v>
      </c>
      <c r="C756" t="s">
        <v>80</v>
      </c>
      <c r="D756" t="s">
        <v>107</v>
      </c>
      <c r="E756" t="s">
        <v>132</v>
      </c>
      <c r="F756" t="s">
        <v>2397</v>
      </c>
      <c r="G756" t="s">
        <v>134</v>
      </c>
      <c r="H756" t="s">
        <v>135</v>
      </c>
      <c r="I756" t="s">
        <v>136</v>
      </c>
      <c r="J756" t="s">
        <v>137</v>
      </c>
      <c r="K756" t="s">
        <v>138</v>
      </c>
      <c r="L756" t="s">
        <v>2398</v>
      </c>
      <c r="M756" t="s">
        <v>2399</v>
      </c>
      <c r="N756">
        <v>0.56277777699999998</v>
      </c>
      <c r="O756">
        <v>0</v>
      </c>
      <c r="P756">
        <v>9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0.14191312939628789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0.14191312939628789</v>
      </c>
    </row>
    <row r="757" spans="1:31" x14ac:dyDescent="0.3">
      <c r="A757">
        <v>2497921</v>
      </c>
      <c r="B757">
        <v>1</v>
      </c>
      <c r="C757" t="s">
        <v>80</v>
      </c>
      <c r="D757" t="s">
        <v>105</v>
      </c>
      <c r="E757" t="s">
        <v>147</v>
      </c>
      <c r="F757" t="s">
        <v>2400</v>
      </c>
      <c r="G757" t="s">
        <v>134</v>
      </c>
      <c r="H757" t="s">
        <v>150</v>
      </c>
      <c r="I757" t="s">
        <v>136</v>
      </c>
      <c r="J757" t="s">
        <v>137</v>
      </c>
      <c r="K757" t="s">
        <v>138</v>
      </c>
      <c r="L757" t="s">
        <v>2401</v>
      </c>
      <c r="M757" t="s">
        <v>2402</v>
      </c>
      <c r="N757">
        <v>0.55916666599999998</v>
      </c>
      <c r="O757">
        <v>0</v>
      </c>
      <c r="P757">
        <v>449</v>
      </c>
      <c r="Q757">
        <v>0</v>
      </c>
      <c r="R757">
        <v>0</v>
      </c>
      <c r="S757">
        <v>0</v>
      </c>
      <c r="T757">
        <v>16</v>
      </c>
      <c r="U757">
        <v>0</v>
      </c>
      <c r="V757">
        <v>0</v>
      </c>
      <c r="W757">
        <v>0</v>
      </c>
      <c r="X757">
        <v>79.160253257581445</v>
      </c>
      <c r="Y757">
        <v>0</v>
      </c>
      <c r="Z757">
        <v>0</v>
      </c>
      <c r="AA757">
        <v>0</v>
      </c>
      <c r="AB757">
        <v>6.8043566668372915</v>
      </c>
      <c r="AC757">
        <v>0</v>
      </c>
      <c r="AD757">
        <v>0</v>
      </c>
      <c r="AE757">
        <v>85.964609924418738</v>
      </c>
    </row>
    <row r="758" spans="1:31" x14ac:dyDescent="0.3">
      <c r="A758">
        <v>2497926</v>
      </c>
      <c r="B758">
        <v>1</v>
      </c>
      <c r="C758" t="s">
        <v>80</v>
      </c>
      <c r="D758" t="s">
        <v>85</v>
      </c>
      <c r="E758" t="s">
        <v>132</v>
      </c>
      <c r="F758" t="s">
        <v>2403</v>
      </c>
      <c r="G758" t="s">
        <v>134</v>
      </c>
      <c r="H758" t="s">
        <v>135</v>
      </c>
      <c r="I758" t="s">
        <v>136</v>
      </c>
      <c r="J758" t="s">
        <v>137</v>
      </c>
      <c r="K758" t="s">
        <v>138</v>
      </c>
      <c r="L758" t="s">
        <v>2404</v>
      </c>
      <c r="M758" t="s">
        <v>2405</v>
      </c>
      <c r="N758">
        <v>0.35583333299999997</v>
      </c>
      <c r="O758">
        <v>0</v>
      </c>
      <c r="P758">
        <v>70</v>
      </c>
      <c r="Q758">
        <v>0</v>
      </c>
      <c r="R758">
        <v>0</v>
      </c>
      <c r="S758">
        <v>0</v>
      </c>
      <c r="T758">
        <v>4</v>
      </c>
      <c r="U758">
        <v>0</v>
      </c>
      <c r="V758">
        <v>0</v>
      </c>
      <c r="W758">
        <v>0</v>
      </c>
      <c r="X758">
        <v>9.3760360818578086</v>
      </c>
      <c r="Y758">
        <v>0</v>
      </c>
      <c r="Z758">
        <v>0</v>
      </c>
      <c r="AA758">
        <v>0</v>
      </c>
      <c r="AB758">
        <v>9.5865742015589284</v>
      </c>
      <c r="AC758">
        <v>0</v>
      </c>
      <c r="AD758">
        <v>0</v>
      </c>
      <c r="AE758">
        <v>18.962610283416737</v>
      </c>
    </row>
    <row r="759" spans="1:31" x14ac:dyDescent="0.3">
      <c r="A759">
        <v>2497929</v>
      </c>
      <c r="B759">
        <v>1</v>
      </c>
      <c r="C759" t="s">
        <v>81</v>
      </c>
      <c r="D759" t="s">
        <v>121</v>
      </c>
      <c r="E759" t="s">
        <v>147</v>
      </c>
      <c r="F759" t="s">
        <v>2406</v>
      </c>
      <c r="G759" t="s">
        <v>193</v>
      </c>
      <c r="H759" t="s">
        <v>150</v>
      </c>
      <c r="I759" t="s">
        <v>136</v>
      </c>
      <c r="J759" t="s">
        <v>137</v>
      </c>
      <c r="K759" t="s">
        <v>144</v>
      </c>
      <c r="L759" t="s">
        <v>2407</v>
      </c>
      <c r="M759" t="s">
        <v>2408</v>
      </c>
      <c r="N759">
        <v>0.95527777700000005</v>
      </c>
      <c r="O759">
        <v>0</v>
      </c>
      <c r="P759">
        <v>32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3.2285675251786223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3.2285675251786223</v>
      </c>
    </row>
    <row r="760" spans="1:31" x14ac:dyDescent="0.3">
      <c r="A760">
        <v>2497933</v>
      </c>
      <c r="B760">
        <v>1</v>
      </c>
      <c r="C760" t="s">
        <v>80</v>
      </c>
      <c r="D760" t="s">
        <v>101</v>
      </c>
      <c r="E760" t="s">
        <v>147</v>
      </c>
      <c r="F760" t="s">
        <v>2409</v>
      </c>
      <c r="G760" t="s">
        <v>134</v>
      </c>
      <c r="H760" t="s">
        <v>150</v>
      </c>
      <c r="I760" t="s">
        <v>136</v>
      </c>
      <c r="J760" t="s">
        <v>137</v>
      </c>
      <c r="K760" t="s">
        <v>138</v>
      </c>
      <c r="L760" t="s">
        <v>2410</v>
      </c>
      <c r="M760" t="s">
        <v>2411</v>
      </c>
      <c r="N760">
        <v>0.53361111100000003</v>
      </c>
      <c r="O760">
        <v>0</v>
      </c>
      <c r="P760">
        <v>0</v>
      </c>
      <c r="Q760">
        <v>0</v>
      </c>
      <c r="R760">
        <v>0</v>
      </c>
      <c r="S760">
        <v>4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9.9163784493740561</v>
      </c>
      <c r="AB760">
        <v>0</v>
      </c>
      <c r="AC760">
        <v>0</v>
      </c>
      <c r="AD760">
        <v>0</v>
      </c>
      <c r="AE760">
        <v>9.9163784493740561</v>
      </c>
    </row>
    <row r="761" spans="1:31" x14ac:dyDescent="0.3">
      <c r="A761">
        <v>2497940</v>
      </c>
      <c r="B761">
        <v>1</v>
      </c>
      <c r="C761" t="s">
        <v>81</v>
      </c>
      <c r="D761" t="s">
        <v>113</v>
      </c>
      <c r="E761" t="s">
        <v>184</v>
      </c>
      <c r="F761" t="s">
        <v>2412</v>
      </c>
      <c r="G761" t="s">
        <v>193</v>
      </c>
      <c r="H761" t="s">
        <v>150</v>
      </c>
      <c r="I761" t="s">
        <v>136</v>
      </c>
      <c r="J761" t="s">
        <v>137</v>
      </c>
      <c r="K761" t="s">
        <v>144</v>
      </c>
      <c r="L761" t="s">
        <v>2413</v>
      </c>
      <c r="M761" t="s">
        <v>2414</v>
      </c>
      <c r="N761">
        <v>1.914722222</v>
      </c>
      <c r="O761">
        <v>0</v>
      </c>
      <c r="P761">
        <v>0</v>
      </c>
      <c r="Q761">
        <v>0</v>
      </c>
      <c r="R761">
        <v>0</v>
      </c>
      <c r="S761">
        <v>1</v>
      </c>
      <c r="T761">
        <v>13</v>
      </c>
      <c r="U761">
        <v>3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3.6526508558374999</v>
      </c>
      <c r="AB761">
        <v>69.772865375597803</v>
      </c>
      <c r="AC761">
        <v>1883.0490049704358</v>
      </c>
      <c r="AD761">
        <v>0</v>
      </c>
      <c r="AE761">
        <v>1956.4745212018711</v>
      </c>
    </row>
    <row r="762" spans="1:31" x14ac:dyDescent="0.3">
      <c r="A762">
        <v>2497941</v>
      </c>
      <c r="B762">
        <v>1</v>
      </c>
      <c r="C762" t="s">
        <v>80</v>
      </c>
      <c r="D762" t="s">
        <v>82</v>
      </c>
      <c r="E762" t="s">
        <v>132</v>
      </c>
      <c r="F762" t="s">
        <v>2415</v>
      </c>
      <c r="G762" t="s">
        <v>134</v>
      </c>
      <c r="H762" t="s">
        <v>135</v>
      </c>
      <c r="I762" t="s">
        <v>136</v>
      </c>
      <c r="J762" t="s">
        <v>137</v>
      </c>
      <c r="K762" t="s">
        <v>138</v>
      </c>
      <c r="L762" t="s">
        <v>2416</v>
      </c>
      <c r="M762" t="s">
        <v>2417</v>
      </c>
      <c r="N762">
        <v>1.2380555550000001</v>
      </c>
      <c r="O762">
        <v>0</v>
      </c>
      <c r="P762">
        <v>581</v>
      </c>
      <c r="Q762">
        <v>0</v>
      </c>
      <c r="R762">
        <v>0</v>
      </c>
      <c r="S762">
        <v>0</v>
      </c>
      <c r="T762">
        <v>106</v>
      </c>
      <c r="U762">
        <v>0</v>
      </c>
      <c r="V762">
        <v>0</v>
      </c>
      <c r="W762">
        <v>0</v>
      </c>
      <c r="X762">
        <v>199.40865976460643</v>
      </c>
      <c r="Y762">
        <v>0</v>
      </c>
      <c r="Z762">
        <v>0</v>
      </c>
      <c r="AA762">
        <v>0</v>
      </c>
      <c r="AB762">
        <v>186.86861027099349</v>
      </c>
      <c r="AC762">
        <v>0</v>
      </c>
      <c r="AD762">
        <v>0</v>
      </c>
      <c r="AE762">
        <v>386.27727003559994</v>
      </c>
    </row>
    <row r="763" spans="1:31" x14ac:dyDescent="0.3">
      <c r="A763">
        <v>2497943</v>
      </c>
      <c r="B763">
        <v>1</v>
      </c>
      <c r="C763" t="s">
        <v>80</v>
      </c>
      <c r="D763" t="s">
        <v>99</v>
      </c>
      <c r="E763" t="s">
        <v>153</v>
      </c>
      <c r="F763" t="s">
        <v>2418</v>
      </c>
      <c r="G763" t="s">
        <v>280</v>
      </c>
      <c r="H763" t="s">
        <v>135</v>
      </c>
      <c r="I763" t="s">
        <v>136</v>
      </c>
      <c r="J763" t="s">
        <v>137</v>
      </c>
      <c r="K763" t="s">
        <v>144</v>
      </c>
      <c r="L763" t="s">
        <v>2419</v>
      </c>
      <c r="M763" t="s">
        <v>2420</v>
      </c>
      <c r="N763">
        <v>1.0149999999999999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1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3.9478568174099504E-2</v>
      </c>
      <c r="AC763">
        <v>0</v>
      </c>
      <c r="AD763">
        <v>0</v>
      </c>
      <c r="AE763">
        <v>3.9478568174099504E-2</v>
      </c>
    </row>
    <row r="764" spans="1:31" x14ac:dyDescent="0.3">
      <c r="A764">
        <v>2497946</v>
      </c>
      <c r="B764">
        <v>1</v>
      </c>
      <c r="C764" t="s">
        <v>80</v>
      </c>
      <c r="D764" t="s">
        <v>105</v>
      </c>
      <c r="E764" t="s">
        <v>147</v>
      </c>
      <c r="F764" t="s">
        <v>2421</v>
      </c>
      <c r="G764" t="s">
        <v>134</v>
      </c>
      <c r="H764" t="s">
        <v>150</v>
      </c>
      <c r="I764" t="s">
        <v>136</v>
      </c>
      <c r="J764" t="s">
        <v>137</v>
      </c>
      <c r="K764" t="s">
        <v>138</v>
      </c>
      <c r="L764" t="s">
        <v>2422</v>
      </c>
      <c r="M764" t="s">
        <v>2423</v>
      </c>
      <c r="N764">
        <v>0.461666666</v>
      </c>
      <c r="O764">
        <v>0</v>
      </c>
      <c r="P764">
        <v>227</v>
      </c>
      <c r="Q764">
        <v>0</v>
      </c>
      <c r="R764">
        <v>0</v>
      </c>
      <c r="S764">
        <v>0</v>
      </c>
      <c r="T764">
        <v>21</v>
      </c>
      <c r="U764">
        <v>0</v>
      </c>
      <c r="V764">
        <v>0</v>
      </c>
      <c r="W764">
        <v>0</v>
      </c>
      <c r="X764">
        <v>31.851951959681898</v>
      </c>
      <c r="Y764">
        <v>0</v>
      </c>
      <c r="Z764">
        <v>0</v>
      </c>
      <c r="AA764">
        <v>0</v>
      </c>
      <c r="AB764">
        <v>17.323312983021278</v>
      </c>
      <c r="AC764">
        <v>0</v>
      </c>
      <c r="AD764">
        <v>0</v>
      </c>
      <c r="AE764">
        <v>49.17526494270318</v>
      </c>
    </row>
    <row r="765" spans="1:31" x14ac:dyDescent="0.3">
      <c r="A765">
        <v>2497948</v>
      </c>
      <c r="B765">
        <v>1</v>
      </c>
      <c r="C765" t="s">
        <v>80</v>
      </c>
      <c r="D765" t="s">
        <v>110</v>
      </c>
      <c r="E765" t="s">
        <v>132</v>
      </c>
      <c r="F765" t="s">
        <v>2424</v>
      </c>
      <c r="G765" t="s">
        <v>134</v>
      </c>
      <c r="H765" t="s">
        <v>135</v>
      </c>
      <c r="I765" t="s">
        <v>136</v>
      </c>
      <c r="J765" t="s">
        <v>137</v>
      </c>
      <c r="K765" t="s">
        <v>138</v>
      </c>
      <c r="L765" t="s">
        <v>2425</v>
      </c>
      <c r="M765" t="s">
        <v>2426</v>
      </c>
      <c r="N765">
        <v>0.35055555500000002</v>
      </c>
      <c r="O765">
        <v>0</v>
      </c>
      <c r="P765">
        <v>95</v>
      </c>
      <c r="Q765">
        <v>0</v>
      </c>
      <c r="R765">
        <v>0</v>
      </c>
      <c r="S765">
        <v>0</v>
      </c>
      <c r="T765">
        <v>142</v>
      </c>
      <c r="U765">
        <v>0</v>
      </c>
      <c r="V765">
        <v>0</v>
      </c>
      <c r="W765">
        <v>0</v>
      </c>
      <c r="X765">
        <v>13.475986871646345</v>
      </c>
      <c r="Y765">
        <v>0</v>
      </c>
      <c r="Z765">
        <v>0</v>
      </c>
      <c r="AA765">
        <v>0</v>
      </c>
      <c r="AB765">
        <v>58.537641836558578</v>
      </c>
      <c r="AC765">
        <v>0</v>
      </c>
      <c r="AD765">
        <v>0</v>
      </c>
      <c r="AE765">
        <v>72.013628708204919</v>
      </c>
    </row>
    <row r="766" spans="1:31" x14ac:dyDescent="0.3">
      <c r="A766">
        <v>2497949</v>
      </c>
      <c r="B766">
        <v>1</v>
      </c>
      <c r="C766" t="s">
        <v>80</v>
      </c>
      <c r="D766" t="s">
        <v>88</v>
      </c>
      <c r="E766" t="s">
        <v>132</v>
      </c>
      <c r="F766" t="s">
        <v>2427</v>
      </c>
      <c r="G766" t="s">
        <v>134</v>
      </c>
      <c r="H766" t="s">
        <v>135</v>
      </c>
      <c r="I766" t="s">
        <v>136</v>
      </c>
      <c r="J766" t="s">
        <v>137</v>
      </c>
      <c r="K766" t="s">
        <v>138</v>
      </c>
      <c r="L766" t="s">
        <v>2428</v>
      </c>
      <c r="M766" t="s">
        <v>2429</v>
      </c>
      <c r="N766">
        <v>0.36416666600000003</v>
      </c>
      <c r="O766">
        <v>0</v>
      </c>
      <c r="P766">
        <v>48</v>
      </c>
      <c r="Q766">
        <v>0</v>
      </c>
      <c r="R766">
        <v>0</v>
      </c>
      <c r="S766">
        <v>0</v>
      </c>
      <c r="T766">
        <v>26</v>
      </c>
      <c r="U766">
        <v>0</v>
      </c>
      <c r="V766">
        <v>0</v>
      </c>
      <c r="W766">
        <v>0</v>
      </c>
      <c r="X766">
        <v>3.8791137745851874</v>
      </c>
      <c r="Y766">
        <v>0</v>
      </c>
      <c r="Z766">
        <v>0</v>
      </c>
      <c r="AA766">
        <v>0</v>
      </c>
      <c r="AB766">
        <v>22.450717090523924</v>
      </c>
      <c r="AC766">
        <v>0</v>
      </c>
      <c r="AD766">
        <v>0</v>
      </c>
      <c r="AE766">
        <v>26.329830865109109</v>
      </c>
    </row>
    <row r="767" spans="1:31" x14ac:dyDescent="0.3">
      <c r="A767">
        <v>2497951</v>
      </c>
      <c r="B767">
        <v>1</v>
      </c>
      <c r="C767" t="s">
        <v>81</v>
      </c>
      <c r="D767" t="s">
        <v>127</v>
      </c>
      <c r="E767" t="s">
        <v>147</v>
      </c>
      <c r="F767" t="s">
        <v>2430</v>
      </c>
      <c r="G767" t="s">
        <v>193</v>
      </c>
      <c r="H767" t="s">
        <v>150</v>
      </c>
      <c r="I767" t="s">
        <v>136</v>
      </c>
      <c r="J767" t="s">
        <v>137</v>
      </c>
      <c r="K767" t="s">
        <v>144</v>
      </c>
      <c r="L767" t="s">
        <v>2431</v>
      </c>
      <c r="M767" t="s">
        <v>2432</v>
      </c>
      <c r="N767">
        <v>2.596666666</v>
      </c>
      <c r="O767">
        <v>0</v>
      </c>
      <c r="P767">
        <v>103</v>
      </c>
      <c r="Q767">
        <v>0</v>
      </c>
      <c r="R767">
        <v>0</v>
      </c>
      <c r="S767">
        <v>0</v>
      </c>
      <c r="T767">
        <v>4</v>
      </c>
      <c r="U767">
        <v>0</v>
      </c>
      <c r="V767">
        <v>0</v>
      </c>
      <c r="W767">
        <v>0</v>
      </c>
      <c r="X767">
        <v>45.574728306608179</v>
      </c>
      <c r="Y767">
        <v>0</v>
      </c>
      <c r="Z767">
        <v>0</v>
      </c>
      <c r="AA767">
        <v>0</v>
      </c>
      <c r="AB767">
        <v>10.162799954885774</v>
      </c>
      <c r="AC767">
        <v>0</v>
      </c>
      <c r="AD767">
        <v>0</v>
      </c>
      <c r="AE767">
        <v>55.737528261493949</v>
      </c>
    </row>
    <row r="768" spans="1:31" x14ac:dyDescent="0.3">
      <c r="A768">
        <v>2497952</v>
      </c>
      <c r="B768">
        <v>1</v>
      </c>
      <c r="C768" t="s">
        <v>80</v>
      </c>
      <c r="D768" t="s">
        <v>87</v>
      </c>
      <c r="E768" t="s">
        <v>132</v>
      </c>
      <c r="F768" t="s">
        <v>2433</v>
      </c>
      <c r="G768" t="s">
        <v>181</v>
      </c>
      <c r="H768" t="s">
        <v>135</v>
      </c>
      <c r="I768" t="s">
        <v>136</v>
      </c>
      <c r="J768" t="s">
        <v>137</v>
      </c>
      <c r="K768" t="s">
        <v>144</v>
      </c>
      <c r="L768" t="s">
        <v>2434</v>
      </c>
      <c r="M768" t="s">
        <v>2435</v>
      </c>
      <c r="N768">
        <v>1.383611111</v>
      </c>
      <c r="O768">
        <v>0</v>
      </c>
      <c r="P768">
        <v>122</v>
      </c>
      <c r="Q768">
        <v>0</v>
      </c>
      <c r="R768">
        <v>0</v>
      </c>
      <c r="S768">
        <v>0</v>
      </c>
      <c r="T768">
        <v>63</v>
      </c>
      <c r="U768">
        <v>0</v>
      </c>
      <c r="V768">
        <v>0</v>
      </c>
      <c r="W768">
        <v>0</v>
      </c>
      <c r="X768">
        <v>51.337853436019373</v>
      </c>
      <c r="Y768">
        <v>0</v>
      </c>
      <c r="Z768">
        <v>0</v>
      </c>
      <c r="AA768">
        <v>0</v>
      </c>
      <c r="AB768">
        <v>159.36740461824425</v>
      </c>
      <c r="AC768">
        <v>0</v>
      </c>
      <c r="AD768">
        <v>0</v>
      </c>
      <c r="AE768">
        <v>210.70525805426362</v>
      </c>
    </row>
    <row r="769" spans="1:31" x14ac:dyDescent="0.3">
      <c r="A769">
        <v>2497953</v>
      </c>
      <c r="B769">
        <v>1</v>
      </c>
      <c r="C769" t="s">
        <v>81</v>
      </c>
      <c r="D769" t="s">
        <v>113</v>
      </c>
      <c r="E769" t="s">
        <v>147</v>
      </c>
      <c r="F769" t="s">
        <v>2436</v>
      </c>
      <c r="G769" t="s">
        <v>193</v>
      </c>
      <c r="H769" t="s">
        <v>150</v>
      </c>
      <c r="I769" t="s">
        <v>136</v>
      </c>
      <c r="J769" t="s">
        <v>137</v>
      </c>
      <c r="K769" t="s">
        <v>144</v>
      </c>
      <c r="L769" t="s">
        <v>2437</v>
      </c>
      <c r="M769" t="s">
        <v>2438</v>
      </c>
      <c r="N769">
        <v>7.614166666</v>
      </c>
      <c r="O769">
        <v>0</v>
      </c>
      <c r="P769">
        <v>0</v>
      </c>
      <c r="Q769">
        <v>0</v>
      </c>
      <c r="R769">
        <v>7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10.271971877568159</v>
      </c>
      <c r="AA769">
        <v>0</v>
      </c>
      <c r="AB769">
        <v>0</v>
      </c>
      <c r="AC769">
        <v>0</v>
      </c>
      <c r="AD769">
        <v>0</v>
      </c>
      <c r="AE769">
        <v>10.271971877568159</v>
      </c>
    </row>
    <row r="770" spans="1:31" x14ac:dyDescent="0.3">
      <c r="A770">
        <v>2497954</v>
      </c>
      <c r="B770">
        <v>1</v>
      </c>
      <c r="C770" t="s">
        <v>80</v>
      </c>
      <c r="D770" t="s">
        <v>85</v>
      </c>
      <c r="E770" t="s">
        <v>153</v>
      </c>
      <c r="F770" t="s">
        <v>2439</v>
      </c>
      <c r="G770" t="s">
        <v>230</v>
      </c>
      <c r="H770" t="s">
        <v>135</v>
      </c>
      <c r="I770" t="s">
        <v>136</v>
      </c>
      <c r="J770" t="s">
        <v>137</v>
      </c>
      <c r="K770" t="s">
        <v>144</v>
      </c>
      <c r="L770" t="s">
        <v>2440</v>
      </c>
      <c r="M770" t="s">
        <v>2441</v>
      </c>
      <c r="N770">
        <v>8.1319444440000002</v>
      </c>
      <c r="O770">
        <v>0</v>
      </c>
      <c r="P770">
        <v>8</v>
      </c>
      <c r="Q770">
        <v>0</v>
      </c>
      <c r="R770">
        <v>0</v>
      </c>
      <c r="S770">
        <v>0</v>
      </c>
      <c r="T770">
        <v>2</v>
      </c>
      <c r="U770">
        <v>0</v>
      </c>
      <c r="V770">
        <v>0</v>
      </c>
      <c r="W770">
        <v>0</v>
      </c>
      <c r="X770">
        <v>11.446149985859199</v>
      </c>
      <c r="Y770">
        <v>0</v>
      </c>
      <c r="Z770">
        <v>0</v>
      </c>
      <c r="AA770">
        <v>0</v>
      </c>
      <c r="AB770">
        <v>18.523805352200789</v>
      </c>
      <c r="AC770">
        <v>0</v>
      </c>
      <c r="AD770">
        <v>0</v>
      </c>
      <c r="AE770">
        <v>29.969955338059989</v>
      </c>
    </row>
    <row r="771" spans="1:31" x14ac:dyDescent="0.3">
      <c r="A771">
        <v>2497956</v>
      </c>
      <c r="B771">
        <v>1</v>
      </c>
      <c r="C771" t="s">
        <v>81</v>
      </c>
      <c r="D771" t="s">
        <v>120</v>
      </c>
      <c r="E771" t="s">
        <v>184</v>
      </c>
      <c r="F771" t="s">
        <v>2442</v>
      </c>
      <c r="G771" t="s">
        <v>149</v>
      </c>
      <c r="H771" t="s">
        <v>150</v>
      </c>
      <c r="I771" t="s">
        <v>136</v>
      </c>
      <c r="J771" t="s">
        <v>137</v>
      </c>
      <c r="K771" t="s">
        <v>144</v>
      </c>
      <c r="L771" t="s">
        <v>2399</v>
      </c>
      <c r="M771" t="s">
        <v>2443</v>
      </c>
      <c r="N771">
        <v>0.68888888800000003</v>
      </c>
      <c r="O771">
        <v>0</v>
      </c>
      <c r="P771">
        <v>1140</v>
      </c>
      <c r="Q771">
        <v>56</v>
      </c>
      <c r="R771">
        <v>86</v>
      </c>
      <c r="S771">
        <v>5</v>
      </c>
      <c r="T771">
        <v>149</v>
      </c>
      <c r="U771">
        <v>1</v>
      </c>
      <c r="V771">
        <v>0</v>
      </c>
      <c r="W771">
        <v>0</v>
      </c>
      <c r="X771">
        <v>195.77563956313028</v>
      </c>
      <c r="Y771">
        <v>25.762770034993288</v>
      </c>
      <c r="Z771">
        <v>60.33945950250623</v>
      </c>
      <c r="AA771">
        <v>6.2465361366410308</v>
      </c>
      <c r="AB771">
        <v>57.511472444445722</v>
      </c>
      <c r="AC771">
        <v>108.84187658079999</v>
      </c>
      <c r="AD771">
        <v>0</v>
      </c>
      <c r="AE771">
        <v>454.47775426251656</v>
      </c>
    </row>
    <row r="772" spans="1:31" x14ac:dyDescent="0.3">
      <c r="A772">
        <v>2497959</v>
      </c>
      <c r="B772">
        <v>1</v>
      </c>
      <c r="C772" t="s">
        <v>80</v>
      </c>
      <c r="D772" t="s">
        <v>107</v>
      </c>
      <c r="E772" t="s">
        <v>132</v>
      </c>
      <c r="F772" t="s">
        <v>2444</v>
      </c>
      <c r="G772" t="s">
        <v>134</v>
      </c>
      <c r="H772" t="s">
        <v>135</v>
      </c>
      <c r="I772" t="s">
        <v>136</v>
      </c>
      <c r="J772" t="s">
        <v>137</v>
      </c>
      <c r="K772" t="s">
        <v>138</v>
      </c>
      <c r="L772" t="s">
        <v>2445</v>
      </c>
      <c r="M772" t="s">
        <v>2446</v>
      </c>
      <c r="N772">
        <v>0.54138888799999996</v>
      </c>
      <c r="O772">
        <v>0</v>
      </c>
      <c r="P772">
        <v>12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0.66617273354794837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0.66617273354794837</v>
      </c>
    </row>
    <row r="773" spans="1:31" x14ac:dyDescent="0.3">
      <c r="A773">
        <v>2497961</v>
      </c>
      <c r="B773">
        <v>1</v>
      </c>
      <c r="C773" t="s">
        <v>80</v>
      </c>
      <c r="D773" t="s">
        <v>96</v>
      </c>
      <c r="E773" t="s">
        <v>153</v>
      </c>
      <c r="F773" t="s">
        <v>2447</v>
      </c>
      <c r="G773" t="s">
        <v>155</v>
      </c>
      <c r="H773" t="s">
        <v>135</v>
      </c>
      <c r="I773" t="s">
        <v>136</v>
      </c>
      <c r="J773" t="s">
        <v>137</v>
      </c>
      <c r="K773" t="s">
        <v>144</v>
      </c>
      <c r="L773" t="s">
        <v>2448</v>
      </c>
      <c r="M773" t="s">
        <v>2449</v>
      </c>
      <c r="N773">
        <v>6.5391666659999999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4.6382832833976755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4.6382832833976755</v>
      </c>
    </row>
    <row r="774" spans="1:31" x14ac:dyDescent="0.3">
      <c r="A774">
        <v>2497962</v>
      </c>
      <c r="B774">
        <v>1</v>
      </c>
      <c r="C774" t="s">
        <v>80</v>
      </c>
      <c r="D774" t="s">
        <v>82</v>
      </c>
      <c r="E774" t="s">
        <v>162</v>
      </c>
      <c r="F774" t="s">
        <v>2450</v>
      </c>
      <c r="G774" t="s">
        <v>159</v>
      </c>
      <c r="H774" t="s">
        <v>135</v>
      </c>
      <c r="I774" t="s">
        <v>136</v>
      </c>
      <c r="J774" t="s">
        <v>3</v>
      </c>
      <c r="K774" t="s">
        <v>144</v>
      </c>
      <c r="L774" t="s">
        <v>2451</v>
      </c>
      <c r="M774" t="s">
        <v>2452</v>
      </c>
      <c r="N774">
        <v>6.0386111109999998</v>
      </c>
      <c r="O774">
        <v>0</v>
      </c>
      <c r="P774">
        <v>82</v>
      </c>
      <c r="Q774">
        <v>0</v>
      </c>
      <c r="R774">
        <v>0</v>
      </c>
      <c r="S774">
        <v>0</v>
      </c>
      <c r="T774">
        <v>2</v>
      </c>
      <c r="U774">
        <v>0</v>
      </c>
      <c r="V774">
        <v>0</v>
      </c>
      <c r="W774">
        <v>0</v>
      </c>
      <c r="X774">
        <v>221.44635291592817</v>
      </c>
      <c r="Y774">
        <v>0</v>
      </c>
      <c r="Z774">
        <v>0</v>
      </c>
      <c r="AA774">
        <v>0</v>
      </c>
      <c r="AB774">
        <v>14.910715313690577</v>
      </c>
      <c r="AC774">
        <v>0</v>
      </c>
      <c r="AD774">
        <v>0</v>
      </c>
      <c r="AE774">
        <v>236.35706822961876</v>
      </c>
    </row>
    <row r="775" spans="1:31" x14ac:dyDescent="0.3">
      <c r="A775">
        <v>2497963</v>
      </c>
      <c r="B775">
        <v>1</v>
      </c>
      <c r="C775" t="s">
        <v>80</v>
      </c>
      <c r="D775" t="s">
        <v>83</v>
      </c>
      <c r="E775" t="s">
        <v>162</v>
      </c>
      <c r="F775" t="s">
        <v>2453</v>
      </c>
      <c r="G775" t="s">
        <v>181</v>
      </c>
      <c r="H775" t="s">
        <v>135</v>
      </c>
      <c r="I775" t="s">
        <v>136</v>
      </c>
      <c r="J775" t="s">
        <v>137</v>
      </c>
      <c r="K775" t="s">
        <v>144</v>
      </c>
      <c r="L775" t="s">
        <v>2454</v>
      </c>
      <c r="M775" t="s">
        <v>2455</v>
      </c>
      <c r="N775">
        <v>0.74250000000000005</v>
      </c>
      <c r="O775">
        <v>0</v>
      </c>
      <c r="P775">
        <v>5</v>
      </c>
      <c r="Q775">
        <v>0</v>
      </c>
      <c r="R775">
        <v>0</v>
      </c>
      <c r="S775">
        <v>0</v>
      </c>
      <c r="T775">
        <v>13</v>
      </c>
      <c r="U775">
        <v>0</v>
      </c>
      <c r="V775">
        <v>3</v>
      </c>
      <c r="W775">
        <v>0</v>
      </c>
      <c r="X775">
        <v>3.8893962404800773</v>
      </c>
      <c r="Y775">
        <v>0</v>
      </c>
      <c r="Z775">
        <v>0</v>
      </c>
      <c r="AA775">
        <v>0</v>
      </c>
      <c r="AB775">
        <v>37.822373003437562</v>
      </c>
      <c r="AC775">
        <v>0</v>
      </c>
      <c r="AD775">
        <v>26.143553350498518</v>
      </c>
      <c r="AE775">
        <v>67.855322594416151</v>
      </c>
    </row>
    <row r="776" spans="1:31" x14ac:dyDescent="0.3">
      <c r="A776">
        <v>2497965</v>
      </c>
      <c r="B776">
        <v>1</v>
      </c>
      <c r="C776" t="s">
        <v>80</v>
      </c>
      <c r="D776" t="s">
        <v>88</v>
      </c>
      <c r="E776" t="s">
        <v>166</v>
      </c>
      <c r="F776" t="s">
        <v>2456</v>
      </c>
      <c r="G776" t="s">
        <v>149</v>
      </c>
      <c r="H776" t="s">
        <v>150</v>
      </c>
      <c r="I776" t="s">
        <v>136</v>
      </c>
      <c r="J776" t="s">
        <v>137</v>
      </c>
      <c r="K776" t="s">
        <v>144</v>
      </c>
      <c r="L776" t="s">
        <v>2457</v>
      </c>
      <c r="M776" t="s">
        <v>2458</v>
      </c>
      <c r="N776">
        <v>0.22305555499999999</v>
      </c>
      <c r="O776">
        <v>0</v>
      </c>
      <c r="P776">
        <v>1593</v>
      </c>
      <c r="Q776">
        <v>0</v>
      </c>
      <c r="R776">
        <v>0</v>
      </c>
      <c r="S776">
        <v>0</v>
      </c>
      <c r="T776">
        <v>29</v>
      </c>
      <c r="U776">
        <v>0</v>
      </c>
      <c r="V776">
        <v>0</v>
      </c>
      <c r="W776">
        <v>0</v>
      </c>
      <c r="X776">
        <v>106.51686671083348</v>
      </c>
      <c r="Y776">
        <v>0</v>
      </c>
      <c r="Z776">
        <v>0</v>
      </c>
      <c r="AA776">
        <v>0</v>
      </c>
      <c r="AB776">
        <v>10.784545535068469</v>
      </c>
      <c r="AC776">
        <v>0</v>
      </c>
      <c r="AD776">
        <v>0</v>
      </c>
      <c r="AE776">
        <v>117.30141224590196</v>
      </c>
    </row>
    <row r="777" spans="1:31" x14ac:dyDescent="0.3">
      <c r="A777">
        <v>2497967</v>
      </c>
      <c r="B777">
        <v>1</v>
      </c>
      <c r="C777" t="s">
        <v>81</v>
      </c>
      <c r="D777" t="s">
        <v>112</v>
      </c>
      <c r="E777" t="s">
        <v>162</v>
      </c>
      <c r="F777" t="s">
        <v>1871</v>
      </c>
      <c r="G777" t="s">
        <v>210</v>
      </c>
      <c r="H777" t="s">
        <v>135</v>
      </c>
      <c r="I777" t="s">
        <v>136</v>
      </c>
      <c r="J777" t="s">
        <v>137</v>
      </c>
      <c r="K777" t="s">
        <v>144</v>
      </c>
      <c r="L777" t="s">
        <v>2459</v>
      </c>
      <c r="M777" t="s">
        <v>2460</v>
      </c>
      <c r="N777">
        <v>1.808611111</v>
      </c>
      <c r="O777">
        <v>0</v>
      </c>
      <c r="P777">
        <v>131</v>
      </c>
      <c r="Q777">
        <v>0</v>
      </c>
      <c r="R777">
        <v>6</v>
      </c>
      <c r="S777">
        <v>0</v>
      </c>
      <c r="T777">
        <v>8</v>
      </c>
      <c r="U777">
        <v>0</v>
      </c>
      <c r="V777">
        <v>0</v>
      </c>
      <c r="W777">
        <v>0</v>
      </c>
      <c r="X777">
        <v>49.635880390807003</v>
      </c>
      <c r="Y777">
        <v>0</v>
      </c>
      <c r="Z777">
        <v>2.6392583684701281</v>
      </c>
      <c r="AA777">
        <v>0</v>
      </c>
      <c r="AB777">
        <v>7.9379695665904908</v>
      </c>
      <c r="AC777">
        <v>0</v>
      </c>
      <c r="AD777">
        <v>0</v>
      </c>
      <c r="AE777">
        <v>60.213108325867623</v>
      </c>
    </row>
    <row r="778" spans="1:31" x14ac:dyDescent="0.3">
      <c r="A778">
        <v>2497969</v>
      </c>
      <c r="B778">
        <v>1</v>
      </c>
      <c r="C778" t="s">
        <v>80</v>
      </c>
      <c r="D778" t="s">
        <v>105</v>
      </c>
      <c r="E778" t="s">
        <v>153</v>
      </c>
      <c r="F778" t="s">
        <v>2461</v>
      </c>
      <c r="G778" t="s">
        <v>244</v>
      </c>
      <c r="H778" t="s">
        <v>135</v>
      </c>
      <c r="I778" t="s">
        <v>136</v>
      </c>
      <c r="J778" t="s">
        <v>137</v>
      </c>
      <c r="K778" t="s">
        <v>144</v>
      </c>
      <c r="L778" t="s">
        <v>2462</v>
      </c>
      <c r="M778" t="s">
        <v>2463</v>
      </c>
      <c r="N778">
        <v>1.2088888879999999</v>
      </c>
      <c r="O778">
        <v>0</v>
      </c>
      <c r="P778">
        <v>12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4.8153569120349973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4.8153569120349973</v>
      </c>
    </row>
    <row r="779" spans="1:31" x14ac:dyDescent="0.3">
      <c r="A779">
        <v>2497972</v>
      </c>
      <c r="B779">
        <v>1</v>
      </c>
      <c r="C779" t="s">
        <v>80</v>
      </c>
      <c r="D779" t="s">
        <v>88</v>
      </c>
      <c r="E779" t="s">
        <v>153</v>
      </c>
      <c r="F779" t="s">
        <v>2464</v>
      </c>
      <c r="G779" t="s">
        <v>244</v>
      </c>
      <c r="H779" t="s">
        <v>135</v>
      </c>
      <c r="I779" t="s">
        <v>136</v>
      </c>
      <c r="J779" t="s">
        <v>137</v>
      </c>
      <c r="K779" t="s">
        <v>144</v>
      </c>
      <c r="L779" t="s">
        <v>2465</v>
      </c>
      <c r="M779" t="s">
        <v>2466</v>
      </c>
      <c r="N779">
        <v>1.8477777769999999</v>
      </c>
      <c r="O779">
        <v>0</v>
      </c>
      <c r="P779">
        <v>6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5.1562123518878744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5.1562123518878744</v>
      </c>
    </row>
    <row r="780" spans="1:31" x14ac:dyDescent="0.3">
      <c r="A780">
        <v>2497943</v>
      </c>
      <c r="B780">
        <v>2</v>
      </c>
      <c r="C780" t="s">
        <v>80</v>
      </c>
      <c r="D780" t="s">
        <v>99</v>
      </c>
      <c r="E780" t="s">
        <v>132</v>
      </c>
      <c r="F780" t="s">
        <v>2467</v>
      </c>
      <c r="G780" t="s">
        <v>280</v>
      </c>
      <c r="H780" t="s">
        <v>135</v>
      </c>
      <c r="I780" t="s">
        <v>136</v>
      </c>
      <c r="J780" t="s">
        <v>137</v>
      </c>
      <c r="K780" t="s">
        <v>144</v>
      </c>
      <c r="L780" t="s">
        <v>2420</v>
      </c>
      <c r="M780" t="s">
        <v>2468</v>
      </c>
      <c r="N780">
        <v>0.57611111100000001</v>
      </c>
      <c r="O780">
        <v>0</v>
      </c>
      <c r="P780">
        <v>226</v>
      </c>
      <c r="Q780">
        <v>0</v>
      </c>
      <c r="R780">
        <v>0</v>
      </c>
      <c r="S780">
        <v>0</v>
      </c>
      <c r="T780">
        <v>21</v>
      </c>
      <c r="U780">
        <v>0</v>
      </c>
      <c r="V780">
        <v>0</v>
      </c>
      <c r="W780">
        <v>0</v>
      </c>
      <c r="X780">
        <v>32.288892586487819</v>
      </c>
      <c r="Y780">
        <v>0</v>
      </c>
      <c r="Z780">
        <v>0</v>
      </c>
      <c r="AA780">
        <v>0</v>
      </c>
      <c r="AB780">
        <v>10.747814794056337</v>
      </c>
      <c r="AC780">
        <v>0</v>
      </c>
      <c r="AD780">
        <v>0</v>
      </c>
      <c r="AE780">
        <v>43.036707380544158</v>
      </c>
    </row>
    <row r="781" spans="1:31" x14ac:dyDescent="0.3">
      <c r="A781">
        <v>2499960</v>
      </c>
      <c r="B781">
        <v>1</v>
      </c>
      <c r="C781" t="s">
        <v>80</v>
      </c>
      <c r="D781" t="s">
        <v>84</v>
      </c>
      <c r="E781" t="s">
        <v>153</v>
      </c>
      <c r="F781" t="s">
        <v>2469</v>
      </c>
      <c r="G781" t="s">
        <v>155</v>
      </c>
      <c r="H781" t="s">
        <v>135</v>
      </c>
      <c r="I781" t="s">
        <v>136</v>
      </c>
      <c r="J781" t="s">
        <v>137</v>
      </c>
      <c r="K781" t="s">
        <v>144</v>
      </c>
      <c r="L781" t="s">
        <v>2470</v>
      </c>
      <c r="M781" t="s">
        <v>2471</v>
      </c>
      <c r="N781">
        <v>3.2694444439999999</v>
      </c>
      <c r="O781">
        <v>0</v>
      </c>
      <c r="P781">
        <v>5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5.2137084810118663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5.2137084810118663</v>
      </c>
    </row>
    <row r="782" spans="1:31" x14ac:dyDescent="0.3">
      <c r="A782">
        <v>2499611</v>
      </c>
      <c r="B782">
        <v>1</v>
      </c>
      <c r="C782" t="s">
        <v>80</v>
      </c>
      <c r="D782" t="s">
        <v>85</v>
      </c>
      <c r="E782" t="s">
        <v>132</v>
      </c>
      <c r="F782" t="s">
        <v>133</v>
      </c>
      <c r="G782" t="s">
        <v>134</v>
      </c>
      <c r="H782" t="s">
        <v>135</v>
      </c>
      <c r="I782" t="s">
        <v>136</v>
      </c>
      <c r="J782" t="s">
        <v>137</v>
      </c>
      <c r="K782" t="s">
        <v>138</v>
      </c>
      <c r="L782" t="s">
        <v>2472</v>
      </c>
      <c r="M782" t="s">
        <v>2473</v>
      </c>
      <c r="N782">
        <v>0.264444444</v>
      </c>
      <c r="O782">
        <v>0</v>
      </c>
      <c r="P782">
        <v>435</v>
      </c>
      <c r="Q782">
        <v>0</v>
      </c>
      <c r="R782">
        <v>0</v>
      </c>
      <c r="S782">
        <v>0</v>
      </c>
      <c r="T782">
        <v>19</v>
      </c>
      <c r="U782">
        <v>0</v>
      </c>
      <c r="V782">
        <v>0</v>
      </c>
      <c r="W782">
        <v>0</v>
      </c>
      <c r="X782">
        <v>33.290083941943024</v>
      </c>
      <c r="Y782">
        <v>0</v>
      </c>
      <c r="Z782">
        <v>0</v>
      </c>
      <c r="AA782">
        <v>0</v>
      </c>
      <c r="AB782">
        <v>0.82318103806722409</v>
      </c>
      <c r="AC782">
        <v>0</v>
      </c>
      <c r="AD782">
        <v>0</v>
      </c>
      <c r="AE782">
        <v>34.11326498001025</v>
      </c>
    </row>
    <row r="783" spans="1:31" x14ac:dyDescent="0.3">
      <c r="A783">
        <v>2499605</v>
      </c>
      <c r="B783">
        <v>1</v>
      </c>
      <c r="C783" t="s">
        <v>80</v>
      </c>
      <c r="D783" t="s">
        <v>93</v>
      </c>
      <c r="E783" t="s">
        <v>147</v>
      </c>
      <c r="F783" t="s">
        <v>2474</v>
      </c>
      <c r="G783" t="s">
        <v>149</v>
      </c>
      <c r="H783" t="s">
        <v>150</v>
      </c>
      <c r="I783" t="s">
        <v>136</v>
      </c>
      <c r="J783" t="s">
        <v>137</v>
      </c>
      <c r="K783" t="s">
        <v>144</v>
      </c>
      <c r="L783" t="s">
        <v>2475</v>
      </c>
      <c r="M783" t="s">
        <v>2476</v>
      </c>
      <c r="N783">
        <v>1.7022222220000001</v>
      </c>
      <c r="O783">
        <v>0</v>
      </c>
      <c r="P783">
        <v>12</v>
      </c>
      <c r="Q783">
        <v>0</v>
      </c>
      <c r="R783">
        <v>11</v>
      </c>
      <c r="S783">
        <v>0</v>
      </c>
      <c r="T783">
        <v>13</v>
      </c>
      <c r="U783">
        <v>0</v>
      </c>
      <c r="V783">
        <v>1</v>
      </c>
      <c r="W783">
        <v>0</v>
      </c>
      <c r="X783">
        <v>4.2922725319222614</v>
      </c>
      <c r="Y783">
        <v>0</v>
      </c>
      <c r="Z783">
        <v>8.2152741896105468</v>
      </c>
      <c r="AA783">
        <v>0</v>
      </c>
      <c r="AB783">
        <v>19.755426034553771</v>
      </c>
      <c r="AC783">
        <v>0</v>
      </c>
      <c r="AD783">
        <v>313.37741888520003</v>
      </c>
      <c r="AE783">
        <v>345.64039164128661</v>
      </c>
    </row>
    <row r="784" spans="1:31" x14ac:dyDescent="0.3">
      <c r="A784">
        <v>2500252</v>
      </c>
      <c r="B784">
        <v>1</v>
      </c>
      <c r="C784" t="s">
        <v>81</v>
      </c>
      <c r="D784" t="s">
        <v>120</v>
      </c>
      <c r="E784" t="s">
        <v>184</v>
      </c>
      <c r="F784" t="s">
        <v>2477</v>
      </c>
      <c r="G784" t="s">
        <v>149</v>
      </c>
      <c r="H784" t="s">
        <v>150</v>
      </c>
      <c r="I784" t="s">
        <v>136</v>
      </c>
      <c r="J784" t="s">
        <v>137</v>
      </c>
      <c r="K784" t="s">
        <v>144</v>
      </c>
      <c r="L784" t="s">
        <v>2478</v>
      </c>
      <c r="M784" t="s">
        <v>2479</v>
      </c>
      <c r="N784">
        <v>1.465833333</v>
      </c>
      <c r="O784">
        <v>0</v>
      </c>
      <c r="P784">
        <v>933</v>
      </c>
      <c r="Q784">
        <v>37</v>
      </c>
      <c r="R784">
        <v>65</v>
      </c>
      <c r="S784">
        <v>6</v>
      </c>
      <c r="T784">
        <v>64</v>
      </c>
      <c r="U784">
        <v>1</v>
      </c>
      <c r="V784">
        <v>1</v>
      </c>
      <c r="W784">
        <v>0</v>
      </c>
      <c r="X784">
        <v>278.25752006479695</v>
      </c>
      <c r="Y784">
        <v>28.756398777828913</v>
      </c>
      <c r="Z784">
        <v>23.198636783315852</v>
      </c>
      <c r="AA784">
        <v>7.3722792322048418</v>
      </c>
      <c r="AB784">
        <v>33.716963843583649</v>
      </c>
      <c r="AC784">
        <v>15.779161533988667</v>
      </c>
      <c r="AD784">
        <v>103.11200377992</v>
      </c>
      <c r="AE784">
        <v>490.19296401563884</v>
      </c>
    </row>
    <row r="785" spans="1:31" x14ac:dyDescent="0.3">
      <c r="A785">
        <v>2499711</v>
      </c>
      <c r="B785">
        <v>1</v>
      </c>
      <c r="C785" t="s">
        <v>81</v>
      </c>
      <c r="D785" t="s">
        <v>128</v>
      </c>
      <c r="E785" t="s">
        <v>184</v>
      </c>
      <c r="F785" t="s">
        <v>2480</v>
      </c>
      <c r="G785" t="s">
        <v>149</v>
      </c>
      <c r="H785" t="s">
        <v>150</v>
      </c>
      <c r="I785" t="s">
        <v>136</v>
      </c>
      <c r="J785" t="s">
        <v>137</v>
      </c>
      <c r="K785" t="s">
        <v>144</v>
      </c>
      <c r="L785" t="s">
        <v>2481</v>
      </c>
      <c r="M785" t="s">
        <v>2482</v>
      </c>
      <c r="N785">
        <v>0.36027777700000002</v>
      </c>
      <c r="O785">
        <v>0</v>
      </c>
      <c r="P785">
        <v>0</v>
      </c>
      <c r="Q785">
        <v>0</v>
      </c>
      <c r="R785">
        <v>0</v>
      </c>
      <c r="S785">
        <v>1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3.0633872381977518</v>
      </c>
      <c r="AB785">
        <v>0</v>
      </c>
      <c r="AC785">
        <v>0</v>
      </c>
      <c r="AD785">
        <v>0</v>
      </c>
      <c r="AE785">
        <v>3.0633872381977518</v>
      </c>
    </row>
    <row r="786" spans="1:31" x14ac:dyDescent="0.3">
      <c r="A786">
        <v>2500152</v>
      </c>
      <c r="B786">
        <v>1</v>
      </c>
      <c r="C786" t="s">
        <v>80</v>
      </c>
      <c r="D786" t="s">
        <v>97</v>
      </c>
      <c r="E786" t="s">
        <v>132</v>
      </c>
      <c r="F786" t="s">
        <v>2483</v>
      </c>
      <c r="G786" t="s">
        <v>296</v>
      </c>
      <c r="H786" t="s">
        <v>135</v>
      </c>
      <c r="I786" t="s">
        <v>136</v>
      </c>
      <c r="J786" t="s">
        <v>137</v>
      </c>
      <c r="K786" t="s">
        <v>144</v>
      </c>
      <c r="L786" t="s">
        <v>2484</v>
      </c>
      <c r="M786" t="s">
        <v>2485</v>
      </c>
      <c r="N786">
        <v>1.095</v>
      </c>
      <c r="O786">
        <v>0</v>
      </c>
      <c r="P786">
        <v>187</v>
      </c>
      <c r="Q786">
        <v>0</v>
      </c>
      <c r="R786">
        <v>1</v>
      </c>
      <c r="S786">
        <v>0</v>
      </c>
      <c r="T786">
        <v>15</v>
      </c>
      <c r="U786">
        <v>0</v>
      </c>
      <c r="V786">
        <v>0</v>
      </c>
      <c r="W786">
        <v>0</v>
      </c>
      <c r="X786">
        <v>64.385100937936627</v>
      </c>
      <c r="Y786">
        <v>0</v>
      </c>
      <c r="Z786">
        <v>5.0426929118780554E-3</v>
      </c>
      <c r="AA786">
        <v>0</v>
      </c>
      <c r="AB786">
        <v>17.286307061453037</v>
      </c>
      <c r="AC786">
        <v>0</v>
      </c>
      <c r="AD786">
        <v>0</v>
      </c>
      <c r="AE786">
        <v>81.676450692301529</v>
      </c>
    </row>
    <row r="787" spans="1:31" x14ac:dyDescent="0.3">
      <c r="A787">
        <v>2499694</v>
      </c>
      <c r="B787">
        <v>1</v>
      </c>
      <c r="C787" t="s">
        <v>81</v>
      </c>
      <c r="D787" t="s">
        <v>118</v>
      </c>
      <c r="E787" t="s">
        <v>153</v>
      </c>
      <c r="F787" t="s">
        <v>2486</v>
      </c>
      <c r="G787" t="s">
        <v>155</v>
      </c>
      <c r="H787" t="s">
        <v>135</v>
      </c>
      <c r="I787" t="s">
        <v>136</v>
      </c>
      <c r="J787" t="s">
        <v>137</v>
      </c>
      <c r="K787" t="s">
        <v>144</v>
      </c>
      <c r="L787" t="s">
        <v>2487</v>
      </c>
      <c r="M787" t="s">
        <v>2488</v>
      </c>
      <c r="N787">
        <v>0.98361111099999998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1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1.3878282955856445E-2</v>
      </c>
      <c r="AC787">
        <v>0</v>
      </c>
      <c r="AD787">
        <v>0</v>
      </c>
      <c r="AE787">
        <v>1.3878282955856445E-2</v>
      </c>
    </row>
    <row r="788" spans="1:31" x14ac:dyDescent="0.3">
      <c r="A788">
        <v>2500312</v>
      </c>
      <c r="B788">
        <v>1</v>
      </c>
      <c r="C788" t="s">
        <v>81</v>
      </c>
      <c r="D788" t="s">
        <v>113</v>
      </c>
      <c r="E788" t="s">
        <v>184</v>
      </c>
      <c r="F788" t="s">
        <v>2489</v>
      </c>
      <c r="G788" t="s">
        <v>149</v>
      </c>
      <c r="H788" t="s">
        <v>150</v>
      </c>
      <c r="I788" t="s">
        <v>136</v>
      </c>
      <c r="J788" t="s">
        <v>137</v>
      </c>
      <c r="K788" t="s">
        <v>144</v>
      </c>
      <c r="L788" t="s">
        <v>2490</v>
      </c>
      <c r="M788" t="s">
        <v>2491</v>
      </c>
      <c r="N788">
        <v>3.1475</v>
      </c>
      <c r="O788">
        <v>0</v>
      </c>
      <c r="P788">
        <v>358</v>
      </c>
      <c r="Q788">
        <v>13</v>
      </c>
      <c r="R788">
        <v>3</v>
      </c>
      <c r="S788">
        <v>9</v>
      </c>
      <c r="T788">
        <v>10</v>
      </c>
      <c r="U788">
        <v>2</v>
      </c>
      <c r="V788">
        <v>0</v>
      </c>
      <c r="W788">
        <v>0</v>
      </c>
      <c r="X788">
        <v>171.88403037175175</v>
      </c>
      <c r="Y788">
        <v>53.788915622885249</v>
      </c>
      <c r="Z788">
        <v>1.8656984630104265</v>
      </c>
      <c r="AA788">
        <v>33.70335706090394</v>
      </c>
      <c r="AB788">
        <v>9.6070694030175652</v>
      </c>
      <c r="AC788">
        <v>317.90764731022722</v>
      </c>
      <c r="AD788">
        <v>0</v>
      </c>
      <c r="AE788">
        <v>588.75671823179619</v>
      </c>
    </row>
    <row r="789" spans="1:31" x14ac:dyDescent="0.3">
      <c r="A789">
        <v>2499648</v>
      </c>
      <c r="B789">
        <v>1</v>
      </c>
      <c r="C789" t="s">
        <v>80</v>
      </c>
      <c r="D789" t="s">
        <v>107</v>
      </c>
      <c r="E789" t="s">
        <v>162</v>
      </c>
      <c r="F789" t="s">
        <v>2492</v>
      </c>
      <c r="G789" t="s">
        <v>237</v>
      </c>
      <c r="H789" t="s">
        <v>135</v>
      </c>
      <c r="I789" t="s">
        <v>136</v>
      </c>
      <c r="J789" t="s">
        <v>137</v>
      </c>
      <c r="K789" t="s">
        <v>144</v>
      </c>
      <c r="L789" t="s">
        <v>2493</v>
      </c>
      <c r="M789" t="s">
        <v>2494</v>
      </c>
      <c r="N789">
        <v>0.83888888800000005</v>
      </c>
      <c r="O789">
        <v>0</v>
      </c>
      <c r="P789">
        <v>82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10.710887683649947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10.710887683649947</v>
      </c>
    </row>
    <row r="790" spans="1:31" x14ac:dyDescent="0.3">
      <c r="A790">
        <v>2499671</v>
      </c>
      <c r="B790">
        <v>1</v>
      </c>
      <c r="C790" t="s">
        <v>80</v>
      </c>
      <c r="D790" t="s">
        <v>107</v>
      </c>
      <c r="E790" t="s">
        <v>132</v>
      </c>
      <c r="F790" t="s">
        <v>2495</v>
      </c>
      <c r="G790" t="s">
        <v>134</v>
      </c>
      <c r="H790" t="s">
        <v>135</v>
      </c>
      <c r="I790" t="s">
        <v>136</v>
      </c>
      <c r="J790" t="s">
        <v>137</v>
      </c>
      <c r="K790" t="s">
        <v>138</v>
      </c>
      <c r="L790" t="s">
        <v>2496</v>
      </c>
      <c r="M790" t="s">
        <v>2497</v>
      </c>
      <c r="N790">
        <v>0.466388888</v>
      </c>
      <c r="O790">
        <v>0</v>
      </c>
      <c r="P790">
        <v>142</v>
      </c>
      <c r="Q790">
        <v>0</v>
      </c>
      <c r="R790">
        <v>3</v>
      </c>
      <c r="S790">
        <v>0</v>
      </c>
      <c r="T790">
        <v>0</v>
      </c>
      <c r="U790">
        <v>0</v>
      </c>
      <c r="V790">
        <v>1</v>
      </c>
      <c r="W790">
        <v>0</v>
      </c>
      <c r="X790">
        <v>7.8201250394521811</v>
      </c>
      <c r="Y790">
        <v>0</v>
      </c>
      <c r="Z790">
        <v>0.58204124807340007</v>
      </c>
      <c r="AA790">
        <v>0</v>
      </c>
      <c r="AB790">
        <v>0</v>
      </c>
      <c r="AC790">
        <v>0</v>
      </c>
      <c r="AD790">
        <v>0.20612241694106534</v>
      </c>
      <c r="AE790">
        <v>8.6082887044666467</v>
      </c>
    </row>
    <row r="791" spans="1:31" x14ac:dyDescent="0.3">
      <c r="A791">
        <v>2500335</v>
      </c>
      <c r="B791">
        <v>1</v>
      </c>
      <c r="C791" t="s">
        <v>80</v>
      </c>
      <c r="D791" t="s">
        <v>99</v>
      </c>
      <c r="E791" t="s">
        <v>162</v>
      </c>
      <c r="F791" t="s">
        <v>2498</v>
      </c>
      <c r="G791" t="s">
        <v>280</v>
      </c>
      <c r="H791" t="s">
        <v>135</v>
      </c>
      <c r="I791" t="s">
        <v>136</v>
      </c>
      <c r="J791" t="s">
        <v>137</v>
      </c>
      <c r="K791" t="s">
        <v>144</v>
      </c>
      <c r="L791" t="s">
        <v>2499</v>
      </c>
      <c r="M791" t="s">
        <v>2500</v>
      </c>
      <c r="N791">
        <v>4.1524999999999999</v>
      </c>
      <c r="O791">
        <v>0</v>
      </c>
      <c r="P791">
        <v>63</v>
      </c>
      <c r="Q791">
        <v>0</v>
      </c>
      <c r="R791">
        <v>0</v>
      </c>
      <c r="S791">
        <v>0</v>
      </c>
      <c r="T791">
        <v>4</v>
      </c>
      <c r="U791">
        <v>0</v>
      </c>
      <c r="V791">
        <v>0</v>
      </c>
      <c r="W791">
        <v>0</v>
      </c>
      <c r="X791">
        <v>45.308740755841271</v>
      </c>
      <c r="Y791">
        <v>0</v>
      </c>
      <c r="Z791">
        <v>0</v>
      </c>
      <c r="AA791">
        <v>0</v>
      </c>
      <c r="AB791">
        <v>7.5370189998817345</v>
      </c>
      <c r="AC791">
        <v>0</v>
      </c>
      <c r="AD791">
        <v>0</v>
      </c>
      <c r="AE791">
        <v>52.845759755723009</v>
      </c>
    </row>
    <row r="792" spans="1:31" x14ac:dyDescent="0.3">
      <c r="A792">
        <v>2500089</v>
      </c>
      <c r="B792">
        <v>1</v>
      </c>
      <c r="C792" t="s">
        <v>81</v>
      </c>
      <c r="D792" t="s">
        <v>123</v>
      </c>
      <c r="E792" t="s">
        <v>162</v>
      </c>
      <c r="F792" t="s">
        <v>2501</v>
      </c>
      <c r="G792" t="s">
        <v>210</v>
      </c>
      <c r="H792" t="s">
        <v>135</v>
      </c>
      <c r="I792" t="s">
        <v>136</v>
      </c>
      <c r="J792" t="s">
        <v>137</v>
      </c>
      <c r="K792" t="s">
        <v>144</v>
      </c>
      <c r="L792" t="s">
        <v>2502</v>
      </c>
      <c r="M792" t="s">
        <v>2503</v>
      </c>
      <c r="N792">
        <v>1.2152777770000001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11</v>
      </c>
      <c r="U792">
        <v>0</v>
      </c>
      <c r="V792">
        <v>1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10.05537885987488</v>
      </c>
      <c r="AC792">
        <v>0</v>
      </c>
      <c r="AD792">
        <v>18.831088769533601</v>
      </c>
      <c r="AE792">
        <v>28.886467629408479</v>
      </c>
    </row>
    <row r="793" spans="1:31" x14ac:dyDescent="0.3">
      <c r="A793">
        <v>2500229</v>
      </c>
      <c r="B793">
        <v>1</v>
      </c>
      <c r="C793" t="s">
        <v>80</v>
      </c>
      <c r="D793" t="s">
        <v>82</v>
      </c>
      <c r="E793" t="s">
        <v>162</v>
      </c>
      <c r="F793" t="s">
        <v>2504</v>
      </c>
      <c r="G793" t="s">
        <v>530</v>
      </c>
      <c r="H793" t="s">
        <v>135</v>
      </c>
      <c r="I793" t="s">
        <v>136</v>
      </c>
      <c r="J793" t="s">
        <v>137</v>
      </c>
      <c r="K793" t="s">
        <v>144</v>
      </c>
      <c r="L793" t="s">
        <v>2505</v>
      </c>
      <c r="M793" t="s">
        <v>2506</v>
      </c>
      <c r="N793">
        <v>2.9302777770000001</v>
      </c>
      <c r="O793">
        <v>0</v>
      </c>
      <c r="P793">
        <v>110</v>
      </c>
      <c r="Q793">
        <v>0</v>
      </c>
      <c r="R793">
        <v>0</v>
      </c>
      <c r="S793">
        <v>0</v>
      </c>
      <c r="T793">
        <v>9</v>
      </c>
      <c r="U793">
        <v>0</v>
      </c>
      <c r="V793">
        <v>0</v>
      </c>
      <c r="W793">
        <v>0</v>
      </c>
      <c r="X793">
        <v>124.46107120880288</v>
      </c>
      <c r="Y793">
        <v>0</v>
      </c>
      <c r="Z793">
        <v>0</v>
      </c>
      <c r="AA793">
        <v>0</v>
      </c>
      <c r="AB793">
        <v>8.9283767053899457</v>
      </c>
      <c r="AC793">
        <v>0</v>
      </c>
      <c r="AD793">
        <v>0</v>
      </c>
      <c r="AE793">
        <v>133.38944791419283</v>
      </c>
    </row>
    <row r="794" spans="1:31" x14ac:dyDescent="0.3">
      <c r="A794">
        <v>2500275</v>
      </c>
      <c r="B794">
        <v>1</v>
      </c>
      <c r="C794" t="s">
        <v>80</v>
      </c>
      <c r="D794" t="s">
        <v>105</v>
      </c>
      <c r="E794" t="s">
        <v>132</v>
      </c>
      <c r="F794" t="s">
        <v>2507</v>
      </c>
      <c r="G794" t="s">
        <v>296</v>
      </c>
      <c r="H794" t="s">
        <v>135</v>
      </c>
      <c r="I794" t="s">
        <v>136</v>
      </c>
      <c r="J794" t="s">
        <v>137</v>
      </c>
      <c r="K794" t="s">
        <v>144</v>
      </c>
      <c r="L794" t="s">
        <v>2508</v>
      </c>
      <c r="M794" t="s">
        <v>2509</v>
      </c>
      <c r="N794">
        <v>1.0508333329999999</v>
      </c>
      <c r="O794">
        <v>0</v>
      </c>
      <c r="P794">
        <v>204</v>
      </c>
      <c r="Q794">
        <v>0</v>
      </c>
      <c r="R794">
        <v>12</v>
      </c>
      <c r="S794">
        <v>0</v>
      </c>
      <c r="T794">
        <v>6</v>
      </c>
      <c r="U794">
        <v>0</v>
      </c>
      <c r="V794">
        <v>0</v>
      </c>
      <c r="W794">
        <v>0</v>
      </c>
      <c r="X794">
        <v>48.932973521390309</v>
      </c>
      <c r="Y794">
        <v>0</v>
      </c>
      <c r="Z794">
        <v>0.42879680118825542</v>
      </c>
      <c r="AA794">
        <v>0</v>
      </c>
      <c r="AB794">
        <v>1.23582354888333</v>
      </c>
      <c r="AC794">
        <v>0</v>
      </c>
      <c r="AD794">
        <v>0</v>
      </c>
      <c r="AE794">
        <v>50.597593871461896</v>
      </c>
    </row>
    <row r="795" spans="1:31" x14ac:dyDescent="0.3">
      <c r="A795">
        <v>2499980</v>
      </c>
      <c r="B795">
        <v>1</v>
      </c>
      <c r="C795" t="s">
        <v>80</v>
      </c>
      <c r="D795" t="s">
        <v>103</v>
      </c>
      <c r="E795" t="s">
        <v>213</v>
      </c>
      <c r="F795" t="s">
        <v>2510</v>
      </c>
      <c r="G795" t="s">
        <v>149</v>
      </c>
      <c r="H795" t="s">
        <v>150</v>
      </c>
      <c r="I795" t="s">
        <v>136</v>
      </c>
      <c r="J795" t="s">
        <v>137</v>
      </c>
      <c r="K795" t="s">
        <v>144</v>
      </c>
      <c r="L795" t="s">
        <v>2511</v>
      </c>
      <c r="M795" t="s">
        <v>2512</v>
      </c>
      <c r="N795">
        <v>0.130833333</v>
      </c>
      <c r="O795">
        <v>0</v>
      </c>
      <c r="P795">
        <v>94</v>
      </c>
      <c r="Q795">
        <v>0</v>
      </c>
      <c r="R795">
        <v>133</v>
      </c>
      <c r="S795">
        <v>0</v>
      </c>
      <c r="T795">
        <v>61</v>
      </c>
      <c r="U795">
        <v>0</v>
      </c>
      <c r="V795">
        <v>0</v>
      </c>
      <c r="W795">
        <v>0</v>
      </c>
      <c r="X795">
        <v>2.8869851450369883</v>
      </c>
      <c r="Y795">
        <v>0</v>
      </c>
      <c r="Z795">
        <v>6.5636503382732201</v>
      </c>
      <c r="AA795">
        <v>0</v>
      </c>
      <c r="AB795">
        <v>8.3188973408800138</v>
      </c>
      <c r="AC795">
        <v>0</v>
      </c>
      <c r="AD795">
        <v>0</v>
      </c>
      <c r="AE795">
        <v>17.769532824190222</v>
      </c>
    </row>
    <row r="796" spans="1:31" x14ac:dyDescent="0.3">
      <c r="A796">
        <v>2500126</v>
      </c>
      <c r="B796">
        <v>1</v>
      </c>
      <c r="C796" t="s">
        <v>80</v>
      </c>
      <c r="D796" t="s">
        <v>103</v>
      </c>
      <c r="E796" t="s">
        <v>132</v>
      </c>
      <c r="F796" t="s">
        <v>2513</v>
      </c>
      <c r="G796" t="s">
        <v>2514</v>
      </c>
      <c r="H796" t="s">
        <v>135</v>
      </c>
      <c r="I796" t="s">
        <v>136</v>
      </c>
      <c r="J796" t="s">
        <v>3</v>
      </c>
      <c r="K796" t="s">
        <v>144</v>
      </c>
      <c r="L796" t="s">
        <v>2515</v>
      </c>
      <c r="M796" t="s">
        <v>2516</v>
      </c>
      <c r="N796">
        <v>1.432222222</v>
      </c>
      <c r="O796">
        <v>0</v>
      </c>
      <c r="P796">
        <v>268</v>
      </c>
      <c r="Q796">
        <v>0</v>
      </c>
      <c r="R796">
        <v>0</v>
      </c>
      <c r="S796">
        <v>0</v>
      </c>
      <c r="T796">
        <v>22</v>
      </c>
      <c r="U796">
        <v>0</v>
      </c>
      <c r="V796">
        <v>0</v>
      </c>
      <c r="W796">
        <v>0</v>
      </c>
      <c r="X796">
        <v>120.38086189666606</v>
      </c>
      <c r="Y796">
        <v>0</v>
      </c>
      <c r="Z796">
        <v>0</v>
      </c>
      <c r="AA796">
        <v>0</v>
      </c>
      <c r="AB796">
        <v>24.960218800815948</v>
      </c>
      <c r="AC796">
        <v>0</v>
      </c>
      <c r="AD796">
        <v>0</v>
      </c>
      <c r="AE796">
        <v>145.341080697482</v>
      </c>
    </row>
    <row r="797" spans="1:31" x14ac:dyDescent="0.3">
      <c r="A797">
        <v>2500106</v>
      </c>
      <c r="B797">
        <v>1</v>
      </c>
      <c r="C797" t="s">
        <v>80</v>
      </c>
      <c r="D797" t="s">
        <v>92</v>
      </c>
      <c r="E797" t="s">
        <v>184</v>
      </c>
      <c r="F797" t="s">
        <v>2517</v>
      </c>
      <c r="G797" t="s">
        <v>924</v>
      </c>
      <c r="H797" t="s">
        <v>150</v>
      </c>
      <c r="I797" t="s">
        <v>136</v>
      </c>
      <c r="J797" t="s">
        <v>137</v>
      </c>
      <c r="K797" t="s">
        <v>144</v>
      </c>
      <c r="L797" t="s">
        <v>2518</v>
      </c>
      <c r="M797" t="s">
        <v>2519</v>
      </c>
      <c r="N797">
        <v>2.79</v>
      </c>
      <c r="O797">
        <v>0</v>
      </c>
      <c r="P797">
        <v>376</v>
      </c>
      <c r="Q797">
        <v>8</v>
      </c>
      <c r="R797">
        <v>321</v>
      </c>
      <c r="S797">
        <v>5</v>
      </c>
      <c r="T797">
        <v>82</v>
      </c>
      <c r="U797">
        <v>1</v>
      </c>
      <c r="V797">
        <v>0</v>
      </c>
      <c r="W797">
        <v>0</v>
      </c>
      <c r="X797">
        <v>374.70549148051532</v>
      </c>
      <c r="Y797">
        <v>63.484693677624215</v>
      </c>
      <c r="Z797">
        <v>435.24420317625646</v>
      </c>
      <c r="AA797">
        <v>58.487093815834832</v>
      </c>
      <c r="AB797">
        <v>230.68551066170039</v>
      </c>
      <c r="AC797">
        <v>170.14677540133016</v>
      </c>
      <c r="AD797">
        <v>0</v>
      </c>
      <c r="AE797">
        <v>1332.7537682132613</v>
      </c>
    </row>
    <row r="798" spans="1:31" x14ac:dyDescent="0.3">
      <c r="A798">
        <v>2500129</v>
      </c>
      <c r="B798">
        <v>1</v>
      </c>
      <c r="C798" t="s">
        <v>81</v>
      </c>
      <c r="D798" t="s">
        <v>113</v>
      </c>
      <c r="E798" t="s">
        <v>147</v>
      </c>
      <c r="F798" t="s">
        <v>2520</v>
      </c>
      <c r="G798" t="s">
        <v>193</v>
      </c>
      <c r="H798" t="s">
        <v>150</v>
      </c>
      <c r="I798" t="s">
        <v>136</v>
      </c>
      <c r="J798" t="s">
        <v>137</v>
      </c>
      <c r="K798" t="s">
        <v>144</v>
      </c>
      <c r="L798" t="s">
        <v>2521</v>
      </c>
      <c r="M798" t="s">
        <v>2522</v>
      </c>
      <c r="N798">
        <v>3.244722222</v>
      </c>
      <c r="O798">
        <v>0</v>
      </c>
      <c r="P798">
        <v>46</v>
      </c>
      <c r="Q798">
        <v>0</v>
      </c>
      <c r="R798">
        <v>6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16.731268409051211</v>
      </c>
      <c r="Y798">
        <v>0</v>
      </c>
      <c r="Z798">
        <v>5.7193048884713047</v>
      </c>
      <c r="AA798">
        <v>0</v>
      </c>
      <c r="AB798">
        <v>0</v>
      </c>
      <c r="AC798">
        <v>0</v>
      </c>
      <c r="AD798">
        <v>0</v>
      </c>
      <c r="AE798">
        <v>22.450573297522517</v>
      </c>
    </row>
    <row r="799" spans="1:31" x14ac:dyDescent="0.3">
      <c r="A799">
        <v>2500318</v>
      </c>
      <c r="B799">
        <v>1</v>
      </c>
      <c r="C799" t="s">
        <v>80</v>
      </c>
      <c r="D799" t="s">
        <v>109</v>
      </c>
      <c r="E799" t="s">
        <v>162</v>
      </c>
      <c r="F799" t="s">
        <v>2523</v>
      </c>
      <c r="G799" t="s">
        <v>210</v>
      </c>
      <c r="H799" t="s">
        <v>135</v>
      </c>
      <c r="I799" t="s">
        <v>136</v>
      </c>
      <c r="J799" t="s">
        <v>137</v>
      </c>
      <c r="K799" t="s">
        <v>144</v>
      </c>
      <c r="L799" t="s">
        <v>2524</v>
      </c>
      <c r="M799" t="s">
        <v>2525</v>
      </c>
      <c r="N799">
        <v>1.930833333</v>
      </c>
      <c r="O799">
        <v>0</v>
      </c>
      <c r="P799">
        <v>67</v>
      </c>
      <c r="Q799">
        <v>0</v>
      </c>
      <c r="R799">
        <v>4</v>
      </c>
      <c r="S799">
        <v>0</v>
      </c>
      <c r="T799">
        <v>11</v>
      </c>
      <c r="U799">
        <v>0</v>
      </c>
      <c r="V799">
        <v>0</v>
      </c>
      <c r="W799">
        <v>0</v>
      </c>
      <c r="X799">
        <v>15.8869613052647</v>
      </c>
      <c r="Y799">
        <v>0</v>
      </c>
      <c r="Z799">
        <v>0.17660951107738118</v>
      </c>
      <c r="AA799">
        <v>0</v>
      </c>
      <c r="AB799">
        <v>2.3203294743779916</v>
      </c>
      <c r="AC799">
        <v>0</v>
      </c>
      <c r="AD799">
        <v>0</v>
      </c>
      <c r="AE799">
        <v>18.383900290720074</v>
      </c>
    </row>
    <row r="800" spans="1:31" x14ac:dyDescent="0.3">
      <c r="A800">
        <v>2499943</v>
      </c>
      <c r="B800">
        <v>1</v>
      </c>
      <c r="C800" t="s">
        <v>81</v>
      </c>
      <c r="D800" t="s">
        <v>115</v>
      </c>
      <c r="E800" t="s">
        <v>132</v>
      </c>
      <c r="F800" t="s">
        <v>2526</v>
      </c>
      <c r="G800" t="s">
        <v>237</v>
      </c>
      <c r="H800" t="s">
        <v>135</v>
      </c>
      <c r="I800" t="s">
        <v>136</v>
      </c>
      <c r="J800" t="s">
        <v>137</v>
      </c>
      <c r="K800" t="s">
        <v>144</v>
      </c>
      <c r="L800" t="s">
        <v>2527</v>
      </c>
      <c r="M800" t="s">
        <v>2528</v>
      </c>
      <c r="N800">
        <v>2.096666666</v>
      </c>
      <c r="O800">
        <v>0</v>
      </c>
      <c r="P800">
        <v>39</v>
      </c>
      <c r="Q800">
        <v>0</v>
      </c>
      <c r="R800">
        <v>14</v>
      </c>
      <c r="S800">
        <v>0</v>
      </c>
      <c r="T800">
        <v>3</v>
      </c>
      <c r="U800">
        <v>0</v>
      </c>
      <c r="V800">
        <v>0</v>
      </c>
      <c r="W800">
        <v>0</v>
      </c>
      <c r="X800">
        <v>6.6989354645758343</v>
      </c>
      <c r="Y800">
        <v>0</v>
      </c>
      <c r="Z800">
        <v>6.1733029186713324</v>
      </c>
      <c r="AA800">
        <v>0</v>
      </c>
      <c r="AB800">
        <v>1.80715280954976</v>
      </c>
      <c r="AC800">
        <v>0</v>
      </c>
      <c r="AD800">
        <v>0</v>
      </c>
      <c r="AE800">
        <v>14.679391192796928</v>
      </c>
    </row>
    <row r="801" spans="1:31" x14ac:dyDescent="0.3">
      <c r="A801">
        <v>2499771</v>
      </c>
      <c r="B801">
        <v>1</v>
      </c>
      <c r="C801" t="s">
        <v>80</v>
      </c>
      <c r="D801" t="s">
        <v>95</v>
      </c>
      <c r="E801" t="s">
        <v>153</v>
      </c>
      <c r="F801" t="s">
        <v>2529</v>
      </c>
      <c r="G801" t="s">
        <v>230</v>
      </c>
      <c r="H801" t="s">
        <v>135</v>
      </c>
      <c r="I801" t="s">
        <v>136</v>
      </c>
      <c r="J801" t="s">
        <v>137</v>
      </c>
      <c r="K801" t="s">
        <v>144</v>
      </c>
      <c r="L801" t="s">
        <v>2530</v>
      </c>
      <c r="M801" t="s">
        <v>2531</v>
      </c>
      <c r="N801">
        <v>0.38555555499999999</v>
      </c>
      <c r="O801">
        <v>0</v>
      </c>
      <c r="P801">
        <v>1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7.9663585922735106E-2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7.9663585922735106E-2</v>
      </c>
    </row>
    <row r="802" spans="1:31" x14ac:dyDescent="0.3">
      <c r="A802">
        <v>2499794</v>
      </c>
      <c r="B802">
        <v>1</v>
      </c>
      <c r="C802" t="s">
        <v>81</v>
      </c>
      <c r="D802" t="s">
        <v>120</v>
      </c>
      <c r="E802" t="s">
        <v>184</v>
      </c>
      <c r="F802" t="s">
        <v>2532</v>
      </c>
      <c r="G802" t="s">
        <v>149</v>
      </c>
      <c r="H802" t="s">
        <v>150</v>
      </c>
      <c r="I802" t="s">
        <v>136</v>
      </c>
      <c r="J802" t="s">
        <v>137</v>
      </c>
      <c r="K802" t="s">
        <v>144</v>
      </c>
      <c r="L802" t="s">
        <v>2533</v>
      </c>
      <c r="M802" t="s">
        <v>2534</v>
      </c>
      <c r="N802">
        <v>0.50749999999999995</v>
      </c>
      <c r="O802">
        <v>0</v>
      </c>
      <c r="P802">
        <v>307</v>
      </c>
      <c r="Q802">
        <v>3</v>
      </c>
      <c r="R802">
        <v>26</v>
      </c>
      <c r="S802">
        <v>0</v>
      </c>
      <c r="T802">
        <v>30</v>
      </c>
      <c r="U802">
        <v>0</v>
      </c>
      <c r="V802">
        <v>0</v>
      </c>
      <c r="W802">
        <v>0</v>
      </c>
      <c r="X802">
        <v>27.459562529209514</v>
      </c>
      <c r="Y802">
        <v>0.73740381374332942</v>
      </c>
      <c r="Z802">
        <v>4.1460038512321153</v>
      </c>
      <c r="AA802">
        <v>0</v>
      </c>
      <c r="AB802">
        <v>9.3498886059793165</v>
      </c>
      <c r="AC802">
        <v>0</v>
      </c>
      <c r="AD802">
        <v>0</v>
      </c>
      <c r="AE802">
        <v>41.692858800164274</v>
      </c>
    </row>
    <row r="803" spans="1:31" x14ac:dyDescent="0.3">
      <c r="A803">
        <v>2500006</v>
      </c>
      <c r="B803">
        <v>1</v>
      </c>
      <c r="C803" t="s">
        <v>81</v>
      </c>
      <c r="D803" t="s">
        <v>118</v>
      </c>
      <c r="E803" t="s">
        <v>153</v>
      </c>
      <c r="F803" t="s">
        <v>2535</v>
      </c>
      <c r="G803" t="s">
        <v>155</v>
      </c>
      <c r="H803" t="s">
        <v>135</v>
      </c>
      <c r="I803" t="s">
        <v>136</v>
      </c>
      <c r="J803" t="s">
        <v>137</v>
      </c>
      <c r="K803" t="s">
        <v>144</v>
      </c>
      <c r="L803" t="s">
        <v>2536</v>
      </c>
      <c r="M803" t="s">
        <v>2537</v>
      </c>
      <c r="N803">
        <v>2.025833333</v>
      </c>
      <c r="O803">
        <v>0</v>
      </c>
      <c r="P803">
        <v>1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0.51984479676222217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0.51984479676222217</v>
      </c>
    </row>
    <row r="804" spans="1:31" x14ac:dyDescent="0.3">
      <c r="A804">
        <v>2499814</v>
      </c>
      <c r="B804">
        <v>1</v>
      </c>
      <c r="C804" t="s">
        <v>80</v>
      </c>
      <c r="D804" t="s">
        <v>89</v>
      </c>
      <c r="E804" t="s">
        <v>166</v>
      </c>
      <c r="F804" t="s">
        <v>2538</v>
      </c>
      <c r="G804" t="s">
        <v>149</v>
      </c>
      <c r="H804" t="s">
        <v>150</v>
      </c>
      <c r="I804" t="s">
        <v>136</v>
      </c>
      <c r="J804" t="s">
        <v>137</v>
      </c>
      <c r="K804" t="s">
        <v>144</v>
      </c>
      <c r="L804" t="s">
        <v>2539</v>
      </c>
      <c r="M804" t="s">
        <v>2540</v>
      </c>
      <c r="N804">
        <v>5.3333332999999997E-2</v>
      </c>
      <c r="O804">
        <v>5</v>
      </c>
      <c r="P804">
        <v>1313</v>
      </c>
      <c r="Q804">
        <v>2</v>
      </c>
      <c r="R804">
        <v>24</v>
      </c>
      <c r="S804">
        <v>13</v>
      </c>
      <c r="T804">
        <v>108</v>
      </c>
      <c r="U804">
        <v>4</v>
      </c>
      <c r="V804">
        <v>0</v>
      </c>
      <c r="W804">
        <v>7.1520179324524786</v>
      </c>
      <c r="X804">
        <v>50.854943224719321</v>
      </c>
      <c r="Y804">
        <v>0.49862068198949339</v>
      </c>
      <c r="Z804">
        <v>0.2814521533920854</v>
      </c>
      <c r="AA804">
        <v>17.82432197969899</v>
      </c>
      <c r="AB804">
        <v>16.581608004089414</v>
      </c>
      <c r="AC804">
        <v>20.817518709709788</v>
      </c>
      <c r="AD804">
        <v>0</v>
      </c>
      <c r="AE804">
        <v>114.01048268605157</v>
      </c>
    </row>
    <row r="805" spans="1:31" x14ac:dyDescent="0.3">
      <c r="A805">
        <v>2500255</v>
      </c>
      <c r="B805">
        <v>1</v>
      </c>
      <c r="C805" t="s">
        <v>81</v>
      </c>
      <c r="D805" t="s">
        <v>112</v>
      </c>
      <c r="E805" t="s">
        <v>153</v>
      </c>
      <c r="F805" t="s">
        <v>2541</v>
      </c>
      <c r="G805" t="s">
        <v>155</v>
      </c>
      <c r="H805" t="s">
        <v>135</v>
      </c>
      <c r="I805" t="s">
        <v>136</v>
      </c>
      <c r="J805" t="s">
        <v>137</v>
      </c>
      <c r="K805" t="s">
        <v>144</v>
      </c>
      <c r="L805" t="s">
        <v>2542</v>
      </c>
      <c r="M805" t="s">
        <v>2543</v>
      </c>
      <c r="N805">
        <v>1.069722222</v>
      </c>
      <c r="O805">
        <v>0</v>
      </c>
      <c r="P805">
        <v>3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1.0027034814232749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1.0027034814232749</v>
      </c>
    </row>
    <row r="806" spans="1:31" x14ac:dyDescent="0.3">
      <c r="A806">
        <v>2500298</v>
      </c>
      <c r="B806">
        <v>1</v>
      </c>
      <c r="C806" t="s">
        <v>80</v>
      </c>
      <c r="D806" t="s">
        <v>83</v>
      </c>
      <c r="E806" t="s">
        <v>162</v>
      </c>
      <c r="F806" t="s">
        <v>2544</v>
      </c>
      <c r="G806" t="s">
        <v>530</v>
      </c>
      <c r="H806" t="s">
        <v>135</v>
      </c>
      <c r="I806" t="s">
        <v>136</v>
      </c>
      <c r="J806" t="s">
        <v>137</v>
      </c>
      <c r="K806" t="s">
        <v>144</v>
      </c>
      <c r="L806" t="s">
        <v>2545</v>
      </c>
      <c r="M806" t="s">
        <v>2546</v>
      </c>
      <c r="N806">
        <v>5.3505555549999997</v>
      </c>
      <c r="O806">
        <v>0</v>
      </c>
      <c r="P806">
        <v>15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18.402982558642581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18.402982558642581</v>
      </c>
    </row>
    <row r="807" spans="1:31" x14ac:dyDescent="0.3">
      <c r="A807">
        <v>2500284</v>
      </c>
      <c r="B807">
        <v>1</v>
      </c>
      <c r="C807" t="s">
        <v>80</v>
      </c>
      <c r="D807" t="s">
        <v>95</v>
      </c>
      <c r="E807" t="s">
        <v>162</v>
      </c>
      <c r="F807" t="s">
        <v>2547</v>
      </c>
      <c r="G807" t="s">
        <v>181</v>
      </c>
      <c r="H807" t="s">
        <v>135</v>
      </c>
      <c r="I807" t="s">
        <v>136</v>
      </c>
      <c r="J807" t="s">
        <v>137</v>
      </c>
      <c r="K807" t="s">
        <v>144</v>
      </c>
      <c r="L807" t="s">
        <v>2548</v>
      </c>
      <c r="M807" t="s">
        <v>2549</v>
      </c>
      <c r="N807">
        <v>0.65083333300000001</v>
      </c>
      <c r="O807">
        <v>0</v>
      </c>
      <c r="P807">
        <v>10</v>
      </c>
      <c r="Q807">
        <v>0</v>
      </c>
      <c r="R807">
        <v>1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5.7241607657357756</v>
      </c>
      <c r="Y807">
        <v>0</v>
      </c>
      <c r="Z807">
        <v>0.96499515274107062</v>
      </c>
      <c r="AA807">
        <v>0</v>
      </c>
      <c r="AB807">
        <v>0</v>
      </c>
      <c r="AC807">
        <v>0</v>
      </c>
      <c r="AD807">
        <v>0</v>
      </c>
      <c r="AE807">
        <v>6.6891559184768461</v>
      </c>
    </row>
    <row r="808" spans="1:31" x14ac:dyDescent="0.3">
      <c r="A808">
        <v>2500238</v>
      </c>
      <c r="B808">
        <v>1</v>
      </c>
      <c r="C808" t="s">
        <v>80</v>
      </c>
      <c r="D808" t="s">
        <v>104</v>
      </c>
      <c r="E808" t="s">
        <v>147</v>
      </c>
      <c r="F808" t="s">
        <v>2550</v>
      </c>
      <c r="G808" t="s">
        <v>2551</v>
      </c>
      <c r="H808" t="s">
        <v>150</v>
      </c>
      <c r="I808" t="s">
        <v>136</v>
      </c>
      <c r="J808" t="s">
        <v>137</v>
      </c>
      <c r="K808" t="s">
        <v>144</v>
      </c>
      <c r="L808" t="s">
        <v>2552</v>
      </c>
      <c r="M808" t="s">
        <v>2553</v>
      </c>
      <c r="N808">
        <v>7.2669444439999999</v>
      </c>
      <c r="O808">
        <v>0</v>
      </c>
      <c r="P808">
        <v>295</v>
      </c>
      <c r="Q808">
        <v>0</v>
      </c>
      <c r="R808">
        <v>0</v>
      </c>
      <c r="S808">
        <v>0</v>
      </c>
      <c r="T808">
        <v>5</v>
      </c>
      <c r="U808">
        <v>0</v>
      </c>
      <c r="V808">
        <v>0</v>
      </c>
      <c r="W808">
        <v>0</v>
      </c>
      <c r="X808">
        <v>333.48465708645631</v>
      </c>
      <c r="Y808">
        <v>0</v>
      </c>
      <c r="Z808">
        <v>0</v>
      </c>
      <c r="AA808">
        <v>0</v>
      </c>
      <c r="AB808">
        <v>4.8995578434227012</v>
      </c>
      <c r="AC808">
        <v>0</v>
      </c>
      <c r="AD808">
        <v>0</v>
      </c>
      <c r="AE808">
        <v>338.38421492987902</v>
      </c>
    </row>
    <row r="809" spans="1:31" x14ac:dyDescent="0.3">
      <c r="A809">
        <v>2499743</v>
      </c>
      <c r="B809">
        <v>1</v>
      </c>
      <c r="C809" t="s">
        <v>80</v>
      </c>
      <c r="D809" t="s">
        <v>104</v>
      </c>
      <c r="E809" t="s">
        <v>132</v>
      </c>
      <c r="F809" t="s">
        <v>2554</v>
      </c>
      <c r="G809" t="s">
        <v>1962</v>
      </c>
      <c r="H809" t="s">
        <v>135</v>
      </c>
      <c r="I809" t="s">
        <v>136</v>
      </c>
      <c r="J809" t="s">
        <v>3</v>
      </c>
      <c r="K809" t="s">
        <v>144</v>
      </c>
      <c r="L809" t="s">
        <v>2555</v>
      </c>
      <c r="M809" t="s">
        <v>2556</v>
      </c>
      <c r="N809">
        <v>4.3608333330000004</v>
      </c>
      <c r="O809">
        <v>0</v>
      </c>
      <c r="P809">
        <v>11</v>
      </c>
      <c r="Q809">
        <v>0</v>
      </c>
      <c r="R809">
        <v>2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25.366731461666646</v>
      </c>
      <c r="Y809">
        <v>0</v>
      </c>
      <c r="Z809">
        <v>3.2046792435047489</v>
      </c>
      <c r="AA809">
        <v>0</v>
      </c>
      <c r="AB809">
        <v>0</v>
      </c>
      <c r="AC809">
        <v>0</v>
      </c>
      <c r="AD809">
        <v>0</v>
      </c>
      <c r="AE809">
        <v>28.571410705171395</v>
      </c>
    </row>
    <row r="810" spans="1:31" x14ac:dyDescent="0.3">
      <c r="A810">
        <v>2499720</v>
      </c>
      <c r="B810">
        <v>1</v>
      </c>
      <c r="C810" t="s">
        <v>80</v>
      </c>
      <c r="D810" t="s">
        <v>100</v>
      </c>
      <c r="E810" t="s">
        <v>184</v>
      </c>
      <c r="F810" t="s">
        <v>2557</v>
      </c>
      <c r="G810" t="s">
        <v>134</v>
      </c>
      <c r="H810" t="s">
        <v>150</v>
      </c>
      <c r="I810" t="s">
        <v>136</v>
      </c>
      <c r="J810" t="s">
        <v>137</v>
      </c>
      <c r="K810" t="s">
        <v>138</v>
      </c>
      <c r="L810" t="s">
        <v>2558</v>
      </c>
      <c r="M810" t="s">
        <v>2559</v>
      </c>
      <c r="N810">
        <v>3.256388888</v>
      </c>
      <c r="O810">
        <v>1</v>
      </c>
      <c r="P810">
        <v>16</v>
      </c>
      <c r="Q810">
        <v>4</v>
      </c>
      <c r="R810">
        <v>30</v>
      </c>
      <c r="S810">
        <v>19</v>
      </c>
      <c r="T810">
        <v>13</v>
      </c>
      <c r="U810">
        <v>1</v>
      </c>
      <c r="V810">
        <v>0</v>
      </c>
      <c r="W810">
        <v>3.0369019594508644</v>
      </c>
      <c r="X810">
        <v>10.509702918933826</v>
      </c>
      <c r="Y810">
        <v>10.144290316392489</v>
      </c>
      <c r="Z810">
        <v>126.40982183142489</v>
      </c>
      <c r="AA810">
        <v>374.55865980015761</v>
      </c>
      <c r="AB810">
        <v>47.997395174000324</v>
      </c>
      <c r="AC810">
        <v>116.60940494039836</v>
      </c>
      <c r="AD810">
        <v>0</v>
      </c>
      <c r="AE810">
        <v>689.26617694075833</v>
      </c>
    </row>
    <row r="811" spans="1:31" x14ac:dyDescent="0.3">
      <c r="A811">
        <v>2500261</v>
      </c>
      <c r="B811">
        <v>1</v>
      </c>
      <c r="C811" t="s">
        <v>80</v>
      </c>
      <c r="D811" t="s">
        <v>107</v>
      </c>
      <c r="E811" t="s">
        <v>147</v>
      </c>
      <c r="F811" t="s">
        <v>2560</v>
      </c>
      <c r="G811" t="s">
        <v>149</v>
      </c>
      <c r="H811" t="s">
        <v>150</v>
      </c>
      <c r="I811" t="s">
        <v>136</v>
      </c>
      <c r="J811" t="s">
        <v>137</v>
      </c>
      <c r="K811" t="s">
        <v>144</v>
      </c>
      <c r="L811" t="s">
        <v>2561</v>
      </c>
      <c r="M811" t="s">
        <v>2562</v>
      </c>
      <c r="N811">
        <v>1.2097222219999999</v>
      </c>
      <c r="O811">
        <v>0</v>
      </c>
      <c r="P811">
        <v>975</v>
      </c>
      <c r="Q811">
        <v>0</v>
      </c>
      <c r="R811">
        <v>0</v>
      </c>
      <c r="S811">
        <v>0</v>
      </c>
      <c r="T811">
        <v>14</v>
      </c>
      <c r="U811">
        <v>0</v>
      </c>
      <c r="V811">
        <v>0</v>
      </c>
      <c r="W811">
        <v>0</v>
      </c>
      <c r="X811">
        <v>262.18610512358242</v>
      </c>
      <c r="Y811">
        <v>0</v>
      </c>
      <c r="Z811">
        <v>0</v>
      </c>
      <c r="AA811">
        <v>0</v>
      </c>
      <c r="AB811">
        <v>23.529357784718172</v>
      </c>
      <c r="AC811">
        <v>0</v>
      </c>
      <c r="AD811">
        <v>0</v>
      </c>
      <c r="AE811">
        <v>285.71546290830059</v>
      </c>
    </row>
    <row r="812" spans="1:31" x14ac:dyDescent="0.3">
      <c r="A812">
        <v>2500138</v>
      </c>
      <c r="B812">
        <v>1</v>
      </c>
      <c r="C812" t="s">
        <v>81</v>
      </c>
      <c r="D812" t="s">
        <v>123</v>
      </c>
      <c r="E812" t="s">
        <v>162</v>
      </c>
      <c r="F812" t="s">
        <v>2563</v>
      </c>
      <c r="G812" t="s">
        <v>210</v>
      </c>
      <c r="H812" t="s">
        <v>135</v>
      </c>
      <c r="I812" t="s">
        <v>136</v>
      </c>
      <c r="J812" t="s">
        <v>137</v>
      </c>
      <c r="K812" t="s">
        <v>144</v>
      </c>
      <c r="L812" t="s">
        <v>2564</v>
      </c>
      <c r="M812" t="s">
        <v>2565</v>
      </c>
      <c r="N812">
        <v>6.7466666660000003</v>
      </c>
      <c r="O812">
        <v>0</v>
      </c>
      <c r="P812">
        <v>124</v>
      </c>
      <c r="Q812">
        <v>0</v>
      </c>
      <c r="R812">
        <v>0</v>
      </c>
      <c r="S812">
        <v>0</v>
      </c>
      <c r="T812">
        <v>8</v>
      </c>
      <c r="U812">
        <v>0</v>
      </c>
      <c r="V812">
        <v>0</v>
      </c>
      <c r="W812">
        <v>0</v>
      </c>
      <c r="X812">
        <v>107.35457226538459</v>
      </c>
      <c r="Y812">
        <v>0</v>
      </c>
      <c r="Z812">
        <v>0</v>
      </c>
      <c r="AA812">
        <v>0</v>
      </c>
      <c r="AB812">
        <v>6.2058785292031269</v>
      </c>
      <c r="AC812">
        <v>0</v>
      </c>
      <c r="AD812">
        <v>0</v>
      </c>
      <c r="AE812">
        <v>113.56045079458772</v>
      </c>
    </row>
    <row r="813" spans="1:31" x14ac:dyDescent="0.3">
      <c r="A813">
        <v>2500221</v>
      </c>
      <c r="B813">
        <v>1</v>
      </c>
      <c r="C813" t="s">
        <v>80</v>
      </c>
      <c r="D813" t="s">
        <v>106</v>
      </c>
      <c r="E813" t="s">
        <v>184</v>
      </c>
      <c r="F813" t="s">
        <v>2566</v>
      </c>
      <c r="G813" t="s">
        <v>149</v>
      </c>
      <c r="H813" t="s">
        <v>150</v>
      </c>
      <c r="I813" t="s">
        <v>136</v>
      </c>
      <c r="J813" t="s">
        <v>137</v>
      </c>
      <c r="K813" t="s">
        <v>144</v>
      </c>
      <c r="L813" t="s">
        <v>2567</v>
      </c>
      <c r="M813" t="s">
        <v>2568</v>
      </c>
      <c r="N813">
        <v>1.009166666</v>
      </c>
      <c r="O813">
        <v>1</v>
      </c>
      <c r="P813">
        <v>96</v>
      </c>
      <c r="Q813">
        <v>7</v>
      </c>
      <c r="R813">
        <v>54</v>
      </c>
      <c r="S813">
        <v>10</v>
      </c>
      <c r="T813">
        <v>31</v>
      </c>
      <c r="U813">
        <v>0</v>
      </c>
      <c r="V813">
        <v>0</v>
      </c>
      <c r="W813">
        <v>0.21193471996429603</v>
      </c>
      <c r="X813">
        <v>23.320341034263777</v>
      </c>
      <c r="Y813">
        <v>30.208473956107134</v>
      </c>
      <c r="Z813">
        <v>24.255264058592903</v>
      </c>
      <c r="AA813">
        <v>27.658853915216515</v>
      </c>
      <c r="AB813">
        <v>19.24673974447148</v>
      </c>
      <c r="AC813">
        <v>0</v>
      </c>
      <c r="AD813">
        <v>0</v>
      </c>
      <c r="AE813">
        <v>124.9016074286161</v>
      </c>
    </row>
    <row r="814" spans="1:31" x14ac:dyDescent="0.3">
      <c r="A814">
        <v>2500175</v>
      </c>
      <c r="B814">
        <v>1</v>
      </c>
      <c r="C814" t="s">
        <v>80</v>
      </c>
      <c r="D814" t="s">
        <v>92</v>
      </c>
      <c r="E814" t="s">
        <v>162</v>
      </c>
      <c r="F814" t="s">
        <v>2569</v>
      </c>
      <c r="G814" t="s">
        <v>1532</v>
      </c>
      <c r="H814" t="s">
        <v>135</v>
      </c>
      <c r="I814" t="s">
        <v>136</v>
      </c>
      <c r="J814" t="s">
        <v>137</v>
      </c>
      <c r="K814" t="s">
        <v>144</v>
      </c>
      <c r="L814" t="s">
        <v>2570</v>
      </c>
      <c r="M814" t="s">
        <v>2571</v>
      </c>
      <c r="N814">
        <v>2.7608333329999999</v>
      </c>
      <c r="O814">
        <v>0</v>
      </c>
      <c r="P814">
        <v>17</v>
      </c>
      <c r="Q814">
        <v>0</v>
      </c>
      <c r="R814">
        <v>4</v>
      </c>
      <c r="S814">
        <v>0</v>
      </c>
      <c r="T814">
        <v>2</v>
      </c>
      <c r="U814">
        <v>0</v>
      </c>
      <c r="V814">
        <v>0</v>
      </c>
      <c r="W814">
        <v>0</v>
      </c>
      <c r="X814">
        <v>29.581029501085801</v>
      </c>
      <c r="Y814">
        <v>0</v>
      </c>
      <c r="Z814">
        <v>1.204773039575727</v>
      </c>
      <c r="AA814">
        <v>0</v>
      </c>
      <c r="AB814">
        <v>16.445636858380446</v>
      </c>
      <c r="AC814">
        <v>0</v>
      </c>
      <c r="AD814">
        <v>0</v>
      </c>
      <c r="AE814">
        <v>47.231439399041975</v>
      </c>
    </row>
    <row r="815" spans="1:31" x14ac:dyDescent="0.3">
      <c r="A815">
        <v>2499703</v>
      </c>
      <c r="B815">
        <v>1</v>
      </c>
      <c r="C815" t="s">
        <v>80</v>
      </c>
      <c r="D815" t="s">
        <v>82</v>
      </c>
      <c r="E815" t="s">
        <v>153</v>
      </c>
      <c r="F815" t="s">
        <v>2572</v>
      </c>
      <c r="G815" t="s">
        <v>230</v>
      </c>
      <c r="H815" t="s">
        <v>135</v>
      </c>
      <c r="I815" t="s">
        <v>136</v>
      </c>
      <c r="J815" t="s">
        <v>137</v>
      </c>
      <c r="K815" t="s">
        <v>144</v>
      </c>
      <c r="L815" t="s">
        <v>2573</v>
      </c>
      <c r="M815" t="s">
        <v>2574</v>
      </c>
      <c r="N815">
        <v>1.184722222</v>
      </c>
      <c r="O815">
        <v>0</v>
      </c>
      <c r="P815">
        <v>4</v>
      </c>
      <c r="Q815">
        <v>0</v>
      </c>
      <c r="R815">
        <v>0</v>
      </c>
      <c r="S815">
        <v>0</v>
      </c>
      <c r="T815">
        <v>7</v>
      </c>
      <c r="U815">
        <v>0</v>
      </c>
      <c r="V815">
        <v>0</v>
      </c>
      <c r="W815">
        <v>0</v>
      </c>
      <c r="X815">
        <v>1.3248273954591687</v>
      </c>
      <c r="Y815">
        <v>0</v>
      </c>
      <c r="Z815">
        <v>0</v>
      </c>
      <c r="AA815">
        <v>0</v>
      </c>
      <c r="AB815">
        <v>18.726752906282783</v>
      </c>
      <c r="AC815">
        <v>0</v>
      </c>
      <c r="AD815">
        <v>0</v>
      </c>
      <c r="AE815">
        <v>20.051580301741954</v>
      </c>
    </row>
    <row r="816" spans="1:31" x14ac:dyDescent="0.3">
      <c r="A816">
        <v>2500344</v>
      </c>
      <c r="B816">
        <v>1</v>
      </c>
      <c r="C816" t="s">
        <v>80</v>
      </c>
      <c r="D816" t="s">
        <v>94</v>
      </c>
      <c r="E816" t="s">
        <v>162</v>
      </c>
      <c r="F816" t="s">
        <v>2575</v>
      </c>
      <c r="G816" t="s">
        <v>210</v>
      </c>
      <c r="H816" t="s">
        <v>135</v>
      </c>
      <c r="I816" t="s">
        <v>136</v>
      </c>
      <c r="J816" t="s">
        <v>137</v>
      </c>
      <c r="K816" t="s">
        <v>144</v>
      </c>
      <c r="L816" t="s">
        <v>2576</v>
      </c>
      <c r="M816" t="s">
        <v>2577</v>
      </c>
      <c r="N816">
        <v>1.120833333</v>
      </c>
      <c r="O816">
        <v>0</v>
      </c>
      <c r="P816">
        <v>2</v>
      </c>
      <c r="Q816">
        <v>0</v>
      </c>
      <c r="R816">
        <v>1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0.32103576548148671</v>
      </c>
      <c r="Y816">
        <v>0</v>
      </c>
      <c r="Z816">
        <v>0.75891686879214049</v>
      </c>
      <c r="AA816">
        <v>0</v>
      </c>
      <c r="AB816">
        <v>0</v>
      </c>
      <c r="AC816">
        <v>0</v>
      </c>
      <c r="AD816">
        <v>0</v>
      </c>
      <c r="AE816">
        <v>1.0799526342736272</v>
      </c>
    </row>
    <row r="817" spans="1:31" x14ac:dyDescent="0.3">
      <c r="A817">
        <v>2499654</v>
      </c>
      <c r="B817">
        <v>1</v>
      </c>
      <c r="C817" t="s">
        <v>80</v>
      </c>
      <c r="D817" t="s">
        <v>98</v>
      </c>
      <c r="E817" t="s">
        <v>132</v>
      </c>
      <c r="F817" t="s">
        <v>2578</v>
      </c>
      <c r="G817" t="s">
        <v>181</v>
      </c>
      <c r="H817" t="s">
        <v>135</v>
      </c>
      <c r="I817" t="s">
        <v>136</v>
      </c>
      <c r="J817" t="s">
        <v>137</v>
      </c>
      <c r="K817" t="s">
        <v>144</v>
      </c>
      <c r="L817" t="s">
        <v>2579</v>
      </c>
      <c r="M817" t="s">
        <v>2580</v>
      </c>
      <c r="N817">
        <v>1.8844444440000001</v>
      </c>
      <c r="O817">
        <v>0</v>
      </c>
      <c r="P817">
        <v>5</v>
      </c>
      <c r="Q817">
        <v>0</v>
      </c>
      <c r="R817">
        <v>20</v>
      </c>
      <c r="S817">
        <v>0</v>
      </c>
      <c r="T817">
        <v>7</v>
      </c>
      <c r="U817">
        <v>0</v>
      </c>
      <c r="V817">
        <v>0</v>
      </c>
      <c r="W817">
        <v>0</v>
      </c>
      <c r="X817">
        <v>2.9711059691258481</v>
      </c>
      <c r="Y817">
        <v>0</v>
      </c>
      <c r="Z817">
        <v>14.620141594550979</v>
      </c>
      <c r="AA817">
        <v>0</v>
      </c>
      <c r="AB817">
        <v>11.087894753457695</v>
      </c>
      <c r="AC817">
        <v>0</v>
      </c>
      <c r="AD817">
        <v>0</v>
      </c>
      <c r="AE817">
        <v>28.67914231713452</v>
      </c>
    </row>
    <row r="818" spans="1:31" x14ac:dyDescent="0.3">
      <c r="A818">
        <v>2499866</v>
      </c>
      <c r="B818">
        <v>1</v>
      </c>
      <c r="C818" t="s">
        <v>80</v>
      </c>
      <c r="D818" t="s">
        <v>85</v>
      </c>
      <c r="E818" t="s">
        <v>132</v>
      </c>
      <c r="F818" t="s">
        <v>2581</v>
      </c>
      <c r="G818" t="s">
        <v>134</v>
      </c>
      <c r="H818" t="s">
        <v>135</v>
      </c>
      <c r="I818" t="s">
        <v>136</v>
      </c>
      <c r="J818" t="s">
        <v>137</v>
      </c>
      <c r="K818" t="s">
        <v>138</v>
      </c>
      <c r="L818" t="s">
        <v>2582</v>
      </c>
      <c r="M818" t="s">
        <v>2583</v>
      </c>
      <c r="N818">
        <v>0.321111111</v>
      </c>
      <c r="O818">
        <v>0</v>
      </c>
      <c r="P818">
        <v>514</v>
      </c>
      <c r="Q818">
        <v>0</v>
      </c>
      <c r="R818">
        <v>0</v>
      </c>
      <c r="S818">
        <v>0</v>
      </c>
      <c r="T818">
        <v>46</v>
      </c>
      <c r="U818">
        <v>0</v>
      </c>
      <c r="V818">
        <v>0</v>
      </c>
      <c r="W818">
        <v>0</v>
      </c>
      <c r="X818">
        <v>42.293886909190533</v>
      </c>
      <c r="Y818">
        <v>0</v>
      </c>
      <c r="Z818">
        <v>0</v>
      </c>
      <c r="AA818">
        <v>0</v>
      </c>
      <c r="AB818">
        <v>6.8026262030646283</v>
      </c>
      <c r="AC818">
        <v>0</v>
      </c>
      <c r="AD818">
        <v>0</v>
      </c>
      <c r="AE818">
        <v>49.09651311225516</v>
      </c>
    </row>
    <row r="819" spans="1:31" x14ac:dyDescent="0.3">
      <c r="A819">
        <v>2499723</v>
      </c>
      <c r="B819">
        <v>1</v>
      </c>
      <c r="C819" t="s">
        <v>80</v>
      </c>
      <c r="D819" t="s">
        <v>100</v>
      </c>
      <c r="E819" t="s">
        <v>184</v>
      </c>
      <c r="F819" t="s">
        <v>2584</v>
      </c>
      <c r="G819" t="s">
        <v>134</v>
      </c>
      <c r="H819" t="s">
        <v>150</v>
      </c>
      <c r="I819" t="s">
        <v>136</v>
      </c>
      <c r="J819" t="s">
        <v>137</v>
      </c>
      <c r="K819" t="s">
        <v>138</v>
      </c>
      <c r="L819" t="s">
        <v>2585</v>
      </c>
      <c r="M819" t="s">
        <v>2586</v>
      </c>
      <c r="N819">
        <v>3.071666666</v>
      </c>
      <c r="O819">
        <v>5</v>
      </c>
      <c r="P819">
        <v>265</v>
      </c>
      <c r="Q819">
        <v>5</v>
      </c>
      <c r="R819">
        <v>61</v>
      </c>
      <c r="S819">
        <v>14</v>
      </c>
      <c r="T819">
        <v>69</v>
      </c>
      <c r="U819">
        <v>1</v>
      </c>
      <c r="V819">
        <v>1</v>
      </c>
      <c r="W819">
        <v>13.860775768302801</v>
      </c>
      <c r="X819">
        <v>214.97690768093284</v>
      </c>
      <c r="Y819">
        <v>4.6122944366496821</v>
      </c>
      <c r="Z819">
        <v>52.275671154187876</v>
      </c>
      <c r="AA819">
        <v>408.1479674232595</v>
      </c>
      <c r="AB819">
        <v>183.78863500550148</v>
      </c>
      <c r="AC819">
        <v>515.85136105427</v>
      </c>
      <c r="AD819">
        <v>25.838550128190057</v>
      </c>
      <c r="AE819">
        <v>1419.3521626512943</v>
      </c>
    </row>
    <row r="820" spans="1:31" x14ac:dyDescent="0.3">
      <c r="A820">
        <v>2499989</v>
      </c>
      <c r="B820">
        <v>1</v>
      </c>
      <c r="C820" t="s">
        <v>80</v>
      </c>
      <c r="D820" t="s">
        <v>84</v>
      </c>
      <c r="E820" t="s">
        <v>162</v>
      </c>
      <c r="F820" t="s">
        <v>2587</v>
      </c>
      <c r="G820" t="s">
        <v>159</v>
      </c>
      <c r="H820" t="s">
        <v>135</v>
      </c>
      <c r="I820" t="s">
        <v>136</v>
      </c>
      <c r="J820" t="s">
        <v>3</v>
      </c>
      <c r="K820" t="s">
        <v>144</v>
      </c>
      <c r="L820" t="s">
        <v>2588</v>
      </c>
      <c r="M820" t="s">
        <v>2589</v>
      </c>
      <c r="N820">
        <v>3.565555555</v>
      </c>
      <c r="O820">
        <v>0</v>
      </c>
      <c r="P820">
        <v>290</v>
      </c>
      <c r="Q820">
        <v>0</v>
      </c>
      <c r="R820">
        <v>0</v>
      </c>
      <c r="S820">
        <v>0</v>
      </c>
      <c r="T820">
        <v>14</v>
      </c>
      <c r="U820">
        <v>0</v>
      </c>
      <c r="V820">
        <v>0</v>
      </c>
      <c r="W820">
        <v>0</v>
      </c>
      <c r="X820">
        <v>235.48944926605958</v>
      </c>
      <c r="Y820">
        <v>0</v>
      </c>
      <c r="Z820">
        <v>0</v>
      </c>
      <c r="AA820">
        <v>0</v>
      </c>
      <c r="AB820">
        <v>47.901942425454635</v>
      </c>
      <c r="AC820">
        <v>0</v>
      </c>
      <c r="AD820">
        <v>0</v>
      </c>
      <c r="AE820">
        <v>283.39139169151423</v>
      </c>
    </row>
    <row r="821" spans="1:31" x14ac:dyDescent="0.3">
      <c r="A821">
        <v>2500015</v>
      </c>
      <c r="B821">
        <v>1</v>
      </c>
      <c r="C821" t="s">
        <v>81</v>
      </c>
      <c r="D821" t="s">
        <v>113</v>
      </c>
      <c r="E821" t="s">
        <v>153</v>
      </c>
      <c r="F821" t="s">
        <v>2590</v>
      </c>
      <c r="G821" t="s">
        <v>155</v>
      </c>
      <c r="H821" t="s">
        <v>135</v>
      </c>
      <c r="I821" t="s">
        <v>136</v>
      </c>
      <c r="J821" t="s">
        <v>137</v>
      </c>
      <c r="K821" t="s">
        <v>144</v>
      </c>
      <c r="L821" t="s">
        <v>2591</v>
      </c>
      <c r="M821" t="s">
        <v>2592</v>
      </c>
      <c r="N821">
        <v>2.3986111110000001</v>
      </c>
      <c r="O821">
        <v>0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1.2305894824166668</v>
      </c>
      <c r="AA821">
        <v>0</v>
      </c>
      <c r="AB821">
        <v>0</v>
      </c>
      <c r="AC821">
        <v>0</v>
      </c>
      <c r="AD821">
        <v>0</v>
      </c>
      <c r="AE821">
        <v>1.2305894824166668</v>
      </c>
    </row>
    <row r="822" spans="1:31" x14ac:dyDescent="0.3">
      <c r="A822">
        <v>2500195</v>
      </c>
      <c r="B822">
        <v>1</v>
      </c>
      <c r="C822" t="s">
        <v>81</v>
      </c>
      <c r="D822" t="s">
        <v>128</v>
      </c>
      <c r="E822" t="s">
        <v>162</v>
      </c>
      <c r="F822" t="s">
        <v>2593</v>
      </c>
      <c r="G822" t="s">
        <v>181</v>
      </c>
      <c r="H822" t="s">
        <v>135</v>
      </c>
      <c r="I822" t="s">
        <v>136</v>
      </c>
      <c r="J822" t="s">
        <v>137</v>
      </c>
      <c r="K822" t="s">
        <v>144</v>
      </c>
      <c r="L822" t="s">
        <v>2594</v>
      </c>
      <c r="M822" t="s">
        <v>2595</v>
      </c>
      <c r="N822">
        <v>0.97972222200000003</v>
      </c>
      <c r="O822">
        <v>0</v>
      </c>
      <c r="P822">
        <v>204</v>
      </c>
      <c r="Q822">
        <v>0</v>
      </c>
      <c r="R822">
        <v>6</v>
      </c>
      <c r="S822">
        <v>0</v>
      </c>
      <c r="T822">
        <v>9</v>
      </c>
      <c r="U822">
        <v>0</v>
      </c>
      <c r="V822">
        <v>0</v>
      </c>
      <c r="W822">
        <v>0</v>
      </c>
      <c r="X822">
        <v>48.183207337631522</v>
      </c>
      <c r="Y822">
        <v>0</v>
      </c>
      <c r="Z822">
        <v>0.81585758330009939</v>
      </c>
      <c r="AA822">
        <v>0</v>
      </c>
      <c r="AB822">
        <v>9.6546908572625618</v>
      </c>
      <c r="AC822">
        <v>0</v>
      </c>
      <c r="AD822">
        <v>0</v>
      </c>
      <c r="AE822">
        <v>58.653755778194181</v>
      </c>
    </row>
    <row r="823" spans="1:31" x14ac:dyDescent="0.3">
      <c r="A823">
        <v>2499909</v>
      </c>
      <c r="B823">
        <v>1</v>
      </c>
      <c r="C823" t="s">
        <v>81</v>
      </c>
      <c r="D823" t="s">
        <v>123</v>
      </c>
      <c r="E823" t="s">
        <v>184</v>
      </c>
      <c r="F823" t="s">
        <v>2596</v>
      </c>
      <c r="G823" t="s">
        <v>149</v>
      </c>
      <c r="H823" t="s">
        <v>150</v>
      </c>
      <c r="I823" t="s">
        <v>136</v>
      </c>
      <c r="J823" t="s">
        <v>137</v>
      </c>
      <c r="K823" t="s">
        <v>144</v>
      </c>
      <c r="L823" t="s">
        <v>2597</v>
      </c>
      <c r="M823" t="s">
        <v>2598</v>
      </c>
      <c r="N823">
        <v>0.893055555</v>
      </c>
      <c r="O823">
        <v>2</v>
      </c>
      <c r="P823">
        <v>210</v>
      </c>
      <c r="Q823">
        <v>24</v>
      </c>
      <c r="R823">
        <v>52</v>
      </c>
      <c r="S823">
        <v>0</v>
      </c>
      <c r="T823">
        <v>22</v>
      </c>
      <c r="U823">
        <v>1</v>
      </c>
      <c r="V823">
        <v>0</v>
      </c>
      <c r="W823">
        <v>5.0948412730591643</v>
      </c>
      <c r="X823">
        <v>41.088156372165379</v>
      </c>
      <c r="Y823">
        <v>12.620834387303221</v>
      </c>
      <c r="Z823">
        <v>17.340692489300324</v>
      </c>
      <c r="AA823">
        <v>0</v>
      </c>
      <c r="AB823">
        <v>24.309604388620741</v>
      </c>
      <c r="AC823">
        <v>62.867867023482681</v>
      </c>
      <c r="AD823">
        <v>0</v>
      </c>
      <c r="AE823">
        <v>163.3219959339315</v>
      </c>
    </row>
    <row r="824" spans="1:31" x14ac:dyDescent="0.3">
      <c r="A824">
        <v>2500158</v>
      </c>
      <c r="B824">
        <v>1</v>
      </c>
      <c r="C824" t="s">
        <v>81</v>
      </c>
      <c r="D824" t="s">
        <v>123</v>
      </c>
      <c r="E824" t="s">
        <v>162</v>
      </c>
      <c r="F824" t="s">
        <v>2599</v>
      </c>
      <c r="G824" t="s">
        <v>210</v>
      </c>
      <c r="H824" t="s">
        <v>135</v>
      </c>
      <c r="I824" t="s">
        <v>136</v>
      </c>
      <c r="J824" t="s">
        <v>137</v>
      </c>
      <c r="K824" t="s">
        <v>144</v>
      </c>
      <c r="L824" t="s">
        <v>2600</v>
      </c>
      <c r="M824" t="s">
        <v>2601</v>
      </c>
      <c r="N824">
        <v>2.1558333329999999</v>
      </c>
      <c r="O824">
        <v>0</v>
      </c>
      <c r="P824">
        <v>291</v>
      </c>
      <c r="Q824">
        <v>0</v>
      </c>
      <c r="R824">
        <v>0</v>
      </c>
      <c r="S824">
        <v>0</v>
      </c>
      <c r="T824">
        <v>6</v>
      </c>
      <c r="U824">
        <v>0</v>
      </c>
      <c r="V824">
        <v>0</v>
      </c>
      <c r="W824">
        <v>0</v>
      </c>
      <c r="X824">
        <v>157.0198198295513</v>
      </c>
      <c r="Y824">
        <v>0</v>
      </c>
      <c r="Z824">
        <v>0</v>
      </c>
      <c r="AA824">
        <v>0</v>
      </c>
      <c r="AB824">
        <v>67.16989576640708</v>
      </c>
      <c r="AC824">
        <v>0</v>
      </c>
      <c r="AD824">
        <v>0</v>
      </c>
      <c r="AE824">
        <v>224.18971559595838</v>
      </c>
    </row>
    <row r="825" spans="1:31" x14ac:dyDescent="0.3">
      <c r="A825">
        <v>2499760</v>
      </c>
      <c r="B825">
        <v>1</v>
      </c>
      <c r="C825" t="s">
        <v>81</v>
      </c>
      <c r="D825" t="s">
        <v>113</v>
      </c>
      <c r="E825" t="s">
        <v>153</v>
      </c>
      <c r="F825" t="s">
        <v>2602</v>
      </c>
      <c r="G825" t="s">
        <v>155</v>
      </c>
      <c r="H825" t="s">
        <v>135</v>
      </c>
      <c r="I825" t="s">
        <v>136</v>
      </c>
      <c r="J825" t="s">
        <v>137</v>
      </c>
      <c r="K825" t="s">
        <v>144</v>
      </c>
      <c r="L825" t="s">
        <v>2603</v>
      </c>
      <c r="M825" t="s">
        <v>2604</v>
      </c>
      <c r="N825">
        <v>3.060277777</v>
      </c>
      <c r="O825">
        <v>0</v>
      </c>
      <c r="P825">
        <v>1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0.38959516183401333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0.38959516183401333</v>
      </c>
    </row>
    <row r="826" spans="1:31" x14ac:dyDescent="0.3">
      <c r="A826">
        <v>2499660</v>
      </c>
      <c r="B826">
        <v>1</v>
      </c>
      <c r="C826" t="s">
        <v>81</v>
      </c>
      <c r="D826" t="s">
        <v>113</v>
      </c>
      <c r="E826" t="s">
        <v>132</v>
      </c>
      <c r="F826" t="s">
        <v>2033</v>
      </c>
      <c r="G826" t="s">
        <v>134</v>
      </c>
      <c r="H826" t="s">
        <v>135</v>
      </c>
      <c r="I826" t="s">
        <v>136</v>
      </c>
      <c r="J826" t="s">
        <v>137</v>
      </c>
      <c r="K826" t="s">
        <v>138</v>
      </c>
      <c r="L826" t="s">
        <v>2605</v>
      </c>
      <c r="M826" t="s">
        <v>2606</v>
      </c>
      <c r="N826">
        <v>5.8994444440000002</v>
      </c>
      <c r="O826">
        <v>0</v>
      </c>
      <c r="P826">
        <v>36</v>
      </c>
      <c r="Q826">
        <v>0</v>
      </c>
      <c r="R826">
        <v>4</v>
      </c>
      <c r="S826">
        <v>0</v>
      </c>
      <c r="T826">
        <v>1</v>
      </c>
      <c r="U826">
        <v>0</v>
      </c>
      <c r="V826">
        <v>0</v>
      </c>
      <c r="W826">
        <v>0</v>
      </c>
      <c r="X826">
        <v>13.840932406898867</v>
      </c>
      <c r="Y826">
        <v>0</v>
      </c>
      <c r="Z826">
        <v>5.1972705516525037</v>
      </c>
      <c r="AA826">
        <v>0</v>
      </c>
      <c r="AB826">
        <v>11.693398852987501</v>
      </c>
      <c r="AC826">
        <v>0</v>
      </c>
      <c r="AD826">
        <v>0</v>
      </c>
      <c r="AE826">
        <v>30.731601811538873</v>
      </c>
    </row>
    <row r="827" spans="1:31" x14ac:dyDescent="0.3">
      <c r="A827">
        <v>2500118</v>
      </c>
      <c r="B827">
        <v>1</v>
      </c>
      <c r="C827" t="s">
        <v>80</v>
      </c>
      <c r="D827" t="s">
        <v>83</v>
      </c>
      <c r="E827" t="s">
        <v>147</v>
      </c>
      <c r="F827" t="s">
        <v>2607</v>
      </c>
      <c r="G827" t="s">
        <v>149</v>
      </c>
      <c r="H827" t="s">
        <v>150</v>
      </c>
      <c r="I827" t="s">
        <v>136</v>
      </c>
      <c r="J827" t="s">
        <v>137</v>
      </c>
      <c r="K827" t="s">
        <v>144</v>
      </c>
      <c r="L827" t="s">
        <v>2608</v>
      </c>
      <c r="M827" t="s">
        <v>2609</v>
      </c>
      <c r="N827">
        <v>0.234444444</v>
      </c>
      <c r="O827">
        <v>0</v>
      </c>
      <c r="P827">
        <v>0</v>
      </c>
      <c r="Q827">
        <v>0</v>
      </c>
      <c r="R827">
        <v>0</v>
      </c>
      <c r="S827">
        <v>3</v>
      </c>
      <c r="T827">
        <v>0</v>
      </c>
      <c r="U827">
        <v>4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7.8969104360816136</v>
      </c>
      <c r="AB827">
        <v>0</v>
      </c>
      <c r="AC827">
        <v>1042.0526843665443</v>
      </c>
      <c r="AD827">
        <v>0</v>
      </c>
      <c r="AE827">
        <v>1049.9495948026261</v>
      </c>
    </row>
    <row r="828" spans="1:31" x14ac:dyDescent="0.3">
      <c r="A828">
        <v>2500072</v>
      </c>
      <c r="B828">
        <v>1</v>
      </c>
      <c r="C828" t="s">
        <v>80</v>
      </c>
      <c r="D828" t="s">
        <v>98</v>
      </c>
      <c r="E828" t="s">
        <v>162</v>
      </c>
      <c r="F828" t="s">
        <v>2610</v>
      </c>
      <c r="G828" t="s">
        <v>210</v>
      </c>
      <c r="H828" t="s">
        <v>135</v>
      </c>
      <c r="I828" t="s">
        <v>136</v>
      </c>
      <c r="J828" t="s">
        <v>137</v>
      </c>
      <c r="K828" t="s">
        <v>144</v>
      </c>
      <c r="L828" t="s">
        <v>2611</v>
      </c>
      <c r="M828" t="s">
        <v>2612</v>
      </c>
      <c r="N828">
        <v>1.728888888</v>
      </c>
      <c r="O828">
        <v>0</v>
      </c>
      <c r="P828">
        <v>0</v>
      </c>
      <c r="Q828">
        <v>0</v>
      </c>
      <c r="R828">
        <v>11</v>
      </c>
      <c r="S828">
        <v>0</v>
      </c>
      <c r="T828">
        <v>2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25.248224001872067</v>
      </c>
      <c r="AA828">
        <v>0</v>
      </c>
      <c r="AB828">
        <v>3.2394991040516268</v>
      </c>
      <c r="AC828">
        <v>0</v>
      </c>
      <c r="AD828">
        <v>0</v>
      </c>
      <c r="AE828">
        <v>28.487723105923695</v>
      </c>
    </row>
    <row r="829" spans="1:31" x14ac:dyDescent="0.3">
      <c r="A829">
        <v>2499740</v>
      </c>
      <c r="B829">
        <v>1</v>
      </c>
      <c r="C829" t="s">
        <v>80</v>
      </c>
      <c r="D829" t="s">
        <v>84</v>
      </c>
      <c r="E829" t="s">
        <v>162</v>
      </c>
      <c r="F829" t="s">
        <v>2613</v>
      </c>
      <c r="G829" t="s">
        <v>181</v>
      </c>
      <c r="H829" t="s">
        <v>135</v>
      </c>
      <c r="I829" t="s">
        <v>136</v>
      </c>
      <c r="J829" t="s">
        <v>137</v>
      </c>
      <c r="K829" t="s">
        <v>144</v>
      </c>
      <c r="L829" t="s">
        <v>2614</v>
      </c>
      <c r="M829" t="s">
        <v>2615</v>
      </c>
      <c r="N829">
        <v>0.73277777700000002</v>
      </c>
      <c r="O829">
        <v>0</v>
      </c>
      <c r="P829">
        <v>109</v>
      </c>
      <c r="Q829">
        <v>0</v>
      </c>
      <c r="R829">
        <v>0</v>
      </c>
      <c r="S829">
        <v>0</v>
      </c>
      <c r="T829">
        <v>18</v>
      </c>
      <c r="U829">
        <v>0</v>
      </c>
      <c r="V829">
        <v>0</v>
      </c>
      <c r="W829">
        <v>0</v>
      </c>
      <c r="X829">
        <v>19.788829067455932</v>
      </c>
      <c r="Y829">
        <v>0</v>
      </c>
      <c r="Z829">
        <v>0</v>
      </c>
      <c r="AA829">
        <v>0</v>
      </c>
      <c r="AB829">
        <v>33.670859494271149</v>
      </c>
      <c r="AC829">
        <v>0</v>
      </c>
      <c r="AD829">
        <v>0</v>
      </c>
      <c r="AE829">
        <v>53.459688561727077</v>
      </c>
    </row>
    <row r="830" spans="1:31" x14ac:dyDescent="0.3">
      <c r="A830">
        <v>2500095</v>
      </c>
      <c r="B830">
        <v>1</v>
      </c>
      <c r="C830" t="s">
        <v>80</v>
      </c>
      <c r="D830" t="s">
        <v>94</v>
      </c>
      <c r="E830" t="s">
        <v>166</v>
      </c>
      <c r="F830" t="s">
        <v>2616</v>
      </c>
      <c r="G830" t="s">
        <v>149</v>
      </c>
      <c r="H830" t="s">
        <v>150</v>
      </c>
      <c r="I830" t="s">
        <v>136</v>
      </c>
      <c r="J830" t="s">
        <v>137</v>
      </c>
      <c r="K830" t="s">
        <v>144</v>
      </c>
      <c r="L830" t="s">
        <v>2617</v>
      </c>
      <c r="M830" t="s">
        <v>2618</v>
      </c>
      <c r="N830">
        <v>0.94222222200000005</v>
      </c>
      <c r="O830">
        <v>0</v>
      </c>
      <c r="P830">
        <v>810</v>
      </c>
      <c r="Q830">
        <v>0</v>
      </c>
      <c r="R830">
        <v>58</v>
      </c>
      <c r="S830">
        <v>1</v>
      </c>
      <c r="T830">
        <v>153</v>
      </c>
      <c r="U830">
        <v>2</v>
      </c>
      <c r="V830">
        <v>1</v>
      </c>
      <c r="W830">
        <v>0</v>
      </c>
      <c r="X830">
        <v>134.02289844222932</v>
      </c>
      <c r="Y830">
        <v>0</v>
      </c>
      <c r="Z830">
        <v>21.345258990081401</v>
      </c>
      <c r="AA830">
        <v>2.8484869434303683</v>
      </c>
      <c r="AB830">
        <v>80.067506799083205</v>
      </c>
      <c r="AC830">
        <v>2.919582938145556</v>
      </c>
      <c r="AD830">
        <v>3.8167339695644446E-2</v>
      </c>
      <c r="AE830">
        <v>241.24190145266547</v>
      </c>
    </row>
    <row r="831" spans="1:31" x14ac:dyDescent="0.3">
      <c r="A831">
        <v>2499763</v>
      </c>
      <c r="B831">
        <v>1</v>
      </c>
      <c r="C831" t="s">
        <v>81</v>
      </c>
      <c r="D831" t="s">
        <v>112</v>
      </c>
      <c r="E831" t="s">
        <v>184</v>
      </c>
      <c r="F831" t="s">
        <v>2619</v>
      </c>
      <c r="G831" t="s">
        <v>134</v>
      </c>
      <c r="H831" t="s">
        <v>150</v>
      </c>
      <c r="I831" t="s">
        <v>136</v>
      </c>
      <c r="J831" t="s">
        <v>137</v>
      </c>
      <c r="K831" t="s">
        <v>138</v>
      </c>
      <c r="L831" t="s">
        <v>2620</v>
      </c>
      <c r="M831" t="s">
        <v>2621</v>
      </c>
      <c r="N831">
        <v>3.5705555549999999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2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603.58415286273862</v>
      </c>
      <c r="AD831">
        <v>0</v>
      </c>
      <c r="AE831">
        <v>603.58415286273862</v>
      </c>
    </row>
    <row r="832" spans="1:31" x14ac:dyDescent="0.3">
      <c r="A832">
        <v>2500258</v>
      </c>
      <c r="B832">
        <v>1</v>
      </c>
      <c r="C832" t="s">
        <v>80</v>
      </c>
      <c r="D832" t="s">
        <v>104</v>
      </c>
      <c r="E832" t="s">
        <v>166</v>
      </c>
      <c r="F832" t="s">
        <v>2622</v>
      </c>
      <c r="G832" t="s">
        <v>149</v>
      </c>
      <c r="H832" t="s">
        <v>150</v>
      </c>
      <c r="I832" t="s">
        <v>136</v>
      </c>
      <c r="J832" t="s">
        <v>137</v>
      </c>
      <c r="K832" t="s">
        <v>144</v>
      </c>
      <c r="L832" t="s">
        <v>2623</v>
      </c>
      <c r="M832" t="s">
        <v>2624</v>
      </c>
      <c r="N832">
        <v>4.284166666</v>
      </c>
      <c r="O832">
        <v>3</v>
      </c>
      <c r="P832">
        <v>1042</v>
      </c>
      <c r="Q832">
        <v>25</v>
      </c>
      <c r="R832">
        <v>57</v>
      </c>
      <c r="S832">
        <v>27</v>
      </c>
      <c r="T832">
        <v>238</v>
      </c>
      <c r="U832">
        <v>3</v>
      </c>
      <c r="V832">
        <v>0</v>
      </c>
      <c r="W832">
        <v>6.9916992189616227</v>
      </c>
      <c r="X832">
        <v>1277.0573362898153</v>
      </c>
      <c r="Y832">
        <v>213.58482161663352</v>
      </c>
      <c r="Z832">
        <v>167.89714182731561</v>
      </c>
      <c r="AA832">
        <v>325.23387893782899</v>
      </c>
      <c r="AB832">
        <v>513.59780090401307</v>
      </c>
      <c r="AC832">
        <v>727.02238963852665</v>
      </c>
      <c r="AD832">
        <v>0</v>
      </c>
      <c r="AE832">
        <v>3231.3850684330946</v>
      </c>
    </row>
    <row r="833" spans="1:31" x14ac:dyDescent="0.3">
      <c r="A833">
        <v>2500264</v>
      </c>
      <c r="B833">
        <v>1</v>
      </c>
      <c r="C833" t="s">
        <v>81</v>
      </c>
      <c r="D833" t="s">
        <v>123</v>
      </c>
      <c r="E833" t="s">
        <v>162</v>
      </c>
      <c r="F833" t="s">
        <v>2625</v>
      </c>
      <c r="G833" t="s">
        <v>210</v>
      </c>
      <c r="H833" t="s">
        <v>135</v>
      </c>
      <c r="I833" t="s">
        <v>136</v>
      </c>
      <c r="J833" t="s">
        <v>137</v>
      </c>
      <c r="K833" t="s">
        <v>144</v>
      </c>
      <c r="L833" t="s">
        <v>2626</v>
      </c>
      <c r="M833" t="s">
        <v>2627</v>
      </c>
      <c r="N833">
        <v>8.0233333330000001</v>
      </c>
      <c r="O833">
        <v>0</v>
      </c>
      <c r="P833">
        <v>55</v>
      </c>
      <c r="Q833">
        <v>0</v>
      </c>
      <c r="R833">
        <v>1</v>
      </c>
      <c r="S833">
        <v>0</v>
      </c>
      <c r="T833">
        <v>2</v>
      </c>
      <c r="U833">
        <v>0</v>
      </c>
      <c r="V833">
        <v>0</v>
      </c>
      <c r="W833">
        <v>0</v>
      </c>
      <c r="X833">
        <v>80.900952770830941</v>
      </c>
      <c r="Y833">
        <v>0</v>
      </c>
      <c r="Z833">
        <v>0</v>
      </c>
      <c r="AA833">
        <v>0</v>
      </c>
      <c r="AB833">
        <v>3.6694578046690061</v>
      </c>
      <c r="AC833">
        <v>0</v>
      </c>
      <c r="AD833">
        <v>0</v>
      </c>
      <c r="AE833">
        <v>84.570410575499949</v>
      </c>
    </row>
    <row r="834" spans="1:31" x14ac:dyDescent="0.3">
      <c r="A834">
        <v>2500135</v>
      </c>
      <c r="B834">
        <v>1</v>
      </c>
      <c r="C834" t="s">
        <v>81</v>
      </c>
      <c r="D834" t="s">
        <v>112</v>
      </c>
      <c r="E834" t="s">
        <v>153</v>
      </c>
      <c r="F834" t="s">
        <v>2628</v>
      </c>
      <c r="G834" t="s">
        <v>155</v>
      </c>
      <c r="H834" t="s">
        <v>135</v>
      </c>
      <c r="I834" t="s">
        <v>136</v>
      </c>
      <c r="J834" t="s">
        <v>137</v>
      </c>
      <c r="K834" t="s">
        <v>144</v>
      </c>
      <c r="L834" t="s">
        <v>2629</v>
      </c>
      <c r="M834" t="s">
        <v>2630</v>
      </c>
      <c r="N834">
        <v>0.56777777699999998</v>
      </c>
      <c r="O834">
        <v>0</v>
      </c>
      <c r="P834">
        <v>5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0.53073718508740386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0.53073718508740386</v>
      </c>
    </row>
    <row r="835" spans="1:31" x14ac:dyDescent="0.3">
      <c r="A835">
        <v>2499826</v>
      </c>
      <c r="B835">
        <v>1</v>
      </c>
      <c r="C835" t="s">
        <v>80</v>
      </c>
      <c r="D835" t="s">
        <v>108</v>
      </c>
      <c r="E835" t="s">
        <v>184</v>
      </c>
      <c r="F835" t="s">
        <v>2631</v>
      </c>
      <c r="G835" t="s">
        <v>149</v>
      </c>
      <c r="H835" t="s">
        <v>150</v>
      </c>
      <c r="I835" t="s">
        <v>506</v>
      </c>
      <c r="J835" t="s">
        <v>137</v>
      </c>
      <c r="K835" t="s">
        <v>144</v>
      </c>
      <c r="L835" t="s">
        <v>2632</v>
      </c>
      <c r="M835" t="s">
        <v>2633</v>
      </c>
      <c r="N835">
        <v>3.1388887999999997E-2</v>
      </c>
      <c r="O835">
        <v>0</v>
      </c>
      <c r="P835">
        <v>2026</v>
      </c>
      <c r="Q835">
        <v>2</v>
      </c>
      <c r="R835">
        <v>423</v>
      </c>
      <c r="S835">
        <v>14</v>
      </c>
      <c r="T835">
        <v>284</v>
      </c>
      <c r="U835">
        <v>0</v>
      </c>
      <c r="V835">
        <v>0</v>
      </c>
      <c r="W835">
        <v>0</v>
      </c>
      <c r="X835">
        <v>8.1144080696330469</v>
      </c>
      <c r="Y835">
        <v>1.1574504971901352</v>
      </c>
      <c r="Z835">
        <v>1.0572937485283733</v>
      </c>
      <c r="AA835">
        <v>3.2504001435735375</v>
      </c>
      <c r="AB835">
        <v>6.0501743173922149</v>
      </c>
      <c r="AC835">
        <v>0</v>
      </c>
      <c r="AD835">
        <v>0</v>
      </c>
      <c r="AE835">
        <v>19.629726776317309</v>
      </c>
    </row>
    <row r="836" spans="1:31" x14ac:dyDescent="0.3">
      <c r="A836">
        <v>2500218</v>
      </c>
      <c r="B836">
        <v>1</v>
      </c>
      <c r="C836" t="s">
        <v>80</v>
      </c>
      <c r="D836" t="s">
        <v>97</v>
      </c>
      <c r="E836" t="s">
        <v>147</v>
      </c>
      <c r="F836" t="s">
        <v>841</v>
      </c>
      <c r="G836" t="s">
        <v>193</v>
      </c>
      <c r="H836" t="s">
        <v>150</v>
      </c>
      <c r="I836" t="s">
        <v>136</v>
      </c>
      <c r="J836" t="s">
        <v>137</v>
      </c>
      <c r="K836" t="s">
        <v>144</v>
      </c>
      <c r="L836" t="s">
        <v>2634</v>
      </c>
      <c r="M836" t="s">
        <v>2635</v>
      </c>
      <c r="N836">
        <v>1.3786111109999999</v>
      </c>
      <c r="O836">
        <v>0</v>
      </c>
      <c r="P836">
        <v>157</v>
      </c>
      <c r="Q836">
        <v>0</v>
      </c>
      <c r="R836">
        <v>14</v>
      </c>
      <c r="S836">
        <v>0</v>
      </c>
      <c r="T836">
        <v>13</v>
      </c>
      <c r="U836">
        <v>0</v>
      </c>
      <c r="V836">
        <v>0</v>
      </c>
      <c r="W836">
        <v>0</v>
      </c>
      <c r="X836">
        <v>43.985185890930424</v>
      </c>
      <c r="Y836">
        <v>0</v>
      </c>
      <c r="Z836">
        <v>3.7208158262702913</v>
      </c>
      <c r="AA836">
        <v>0</v>
      </c>
      <c r="AB836">
        <v>2.9905044676310646</v>
      </c>
      <c r="AC836">
        <v>0</v>
      </c>
      <c r="AD836">
        <v>0</v>
      </c>
      <c r="AE836">
        <v>50.696506184831776</v>
      </c>
    </row>
    <row r="837" spans="1:31" x14ac:dyDescent="0.3">
      <c r="A837">
        <v>2499886</v>
      </c>
      <c r="B837">
        <v>1</v>
      </c>
      <c r="C837" t="s">
        <v>80</v>
      </c>
      <c r="D837" t="s">
        <v>87</v>
      </c>
      <c r="E837" t="s">
        <v>132</v>
      </c>
      <c r="F837" t="s">
        <v>2636</v>
      </c>
      <c r="G837" t="s">
        <v>134</v>
      </c>
      <c r="H837" t="s">
        <v>135</v>
      </c>
      <c r="I837" t="s">
        <v>136</v>
      </c>
      <c r="J837" t="s">
        <v>137</v>
      </c>
      <c r="K837" t="s">
        <v>138</v>
      </c>
      <c r="L837" t="s">
        <v>2637</v>
      </c>
      <c r="M837" t="s">
        <v>2638</v>
      </c>
      <c r="N837">
        <v>0.41888888800000001</v>
      </c>
      <c r="O837">
        <v>0</v>
      </c>
      <c r="P837">
        <v>457</v>
      </c>
      <c r="Q837">
        <v>0</v>
      </c>
      <c r="R837">
        <v>0</v>
      </c>
      <c r="S837">
        <v>0</v>
      </c>
      <c r="T837">
        <v>43</v>
      </c>
      <c r="U837">
        <v>0</v>
      </c>
      <c r="V837">
        <v>0</v>
      </c>
      <c r="W837">
        <v>0</v>
      </c>
      <c r="X837">
        <v>64.557695684986982</v>
      </c>
      <c r="Y837">
        <v>0</v>
      </c>
      <c r="Z837">
        <v>0</v>
      </c>
      <c r="AA837">
        <v>0</v>
      </c>
      <c r="AB837">
        <v>19.001364516776462</v>
      </c>
      <c r="AC837">
        <v>0</v>
      </c>
      <c r="AD837">
        <v>0</v>
      </c>
      <c r="AE837">
        <v>83.559060201763444</v>
      </c>
    </row>
    <row r="838" spans="1:31" x14ac:dyDescent="0.3">
      <c r="A838">
        <v>2500032</v>
      </c>
      <c r="B838">
        <v>1</v>
      </c>
      <c r="C838" t="s">
        <v>80</v>
      </c>
      <c r="D838" t="s">
        <v>90</v>
      </c>
      <c r="E838" t="s">
        <v>162</v>
      </c>
      <c r="F838" t="s">
        <v>2639</v>
      </c>
      <c r="G838" t="s">
        <v>210</v>
      </c>
      <c r="H838" t="s">
        <v>135</v>
      </c>
      <c r="I838" t="s">
        <v>136</v>
      </c>
      <c r="J838" t="s">
        <v>137</v>
      </c>
      <c r="K838" t="s">
        <v>144</v>
      </c>
      <c r="L838" t="s">
        <v>2640</v>
      </c>
      <c r="M838" t="s">
        <v>2641</v>
      </c>
      <c r="N838">
        <v>0.74361111099999999</v>
      </c>
      <c r="O838">
        <v>0</v>
      </c>
      <c r="P838">
        <v>92</v>
      </c>
      <c r="Q838">
        <v>0</v>
      </c>
      <c r="R838">
        <v>0</v>
      </c>
      <c r="S838">
        <v>0</v>
      </c>
      <c r="T838">
        <v>17</v>
      </c>
      <c r="U838">
        <v>0</v>
      </c>
      <c r="V838">
        <v>0</v>
      </c>
      <c r="W838">
        <v>0</v>
      </c>
      <c r="X838">
        <v>17.866469858084731</v>
      </c>
      <c r="Y838">
        <v>0</v>
      </c>
      <c r="Z838">
        <v>0</v>
      </c>
      <c r="AA838">
        <v>0</v>
      </c>
      <c r="AB838">
        <v>9.9030961162341651</v>
      </c>
      <c r="AC838">
        <v>0</v>
      </c>
      <c r="AD838">
        <v>0</v>
      </c>
      <c r="AE838">
        <v>27.769565974318894</v>
      </c>
    </row>
    <row r="839" spans="1:31" x14ac:dyDescent="0.3">
      <c r="A839">
        <v>2500297</v>
      </c>
      <c r="B839">
        <v>2</v>
      </c>
      <c r="C839" t="s">
        <v>80</v>
      </c>
      <c r="D839" t="s">
        <v>105</v>
      </c>
      <c r="E839" t="s">
        <v>132</v>
      </c>
      <c r="F839" t="s">
        <v>2642</v>
      </c>
      <c r="G839" t="s">
        <v>530</v>
      </c>
      <c r="H839" t="s">
        <v>135</v>
      </c>
      <c r="I839" t="s">
        <v>136</v>
      </c>
      <c r="J839" t="s">
        <v>137</v>
      </c>
      <c r="K839" t="s">
        <v>144</v>
      </c>
      <c r="L839" t="s">
        <v>2643</v>
      </c>
      <c r="M839" t="s">
        <v>2644</v>
      </c>
      <c r="N839">
        <v>1.731666666</v>
      </c>
      <c r="O839">
        <v>0</v>
      </c>
      <c r="P839">
        <v>363</v>
      </c>
      <c r="Q839">
        <v>0</v>
      </c>
      <c r="R839">
        <v>0</v>
      </c>
      <c r="S839">
        <v>0</v>
      </c>
      <c r="T839">
        <v>31</v>
      </c>
      <c r="U839">
        <v>0</v>
      </c>
      <c r="V839">
        <v>0</v>
      </c>
      <c r="W839">
        <v>0</v>
      </c>
      <c r="X839">
        <v>151.84436876314723</v>
      </c>
      <c r="Y839">
        <v>0</v>
      </c>
      <c r="Z839">
        <v>0</v>
      </c>
      <c r="AA839">
        <v>0</v>
      </c>
      <c r="AB839">
        <v>16.3142766824236</v>
      </c>
      <c r="AC839">
        <v>0</v>
      </c>
      <c r="AD839">
        <v>0</v>
      </c>
      <c r="AE839">
        <v>168.15864544557084</v>
      </c>
    </row>
    <row r="840" spans="1:31" x14ac:dyDescent="0.3">
      <c r="A840">
        <v>2499677</v>
      </c>
      <c r="B840">
        <v>1</v>
      </c>
      <c r="C840" t="s">
        <v>80</v>
      </c>
      <c r="D840" t="s">
        <v>91</v>
      </c>
      <c r="E840" t="s">
        <v>132</v>
      </c>
      <c r="F840" t="s">
        <v>2645</v>
      </c>
      <c r="G840" t="s">
        <v>181</v>
      </c>
      <c r="H840" t="s">
        <v>135</v>
      </c>
      <c r="I840" t="s">
        <v>136</v>
      </c>
      <c r="J840" t="s">
        <v>137</v>
      </c>
      <c r="K840" t="s">
        <v>144</v>
      </c>
      <c r="L840" t="s">
        <v>2646</v>
      </c>
      <c r="M840" t="s">
        <v>2647</v>
      </c>
      <c r="N840">
        <v>0.58694444400000001</v>
      </c>
      <c r="O840">
        <v>0</v>
      </c>
      <c r="P840">
        <v>335</v>
      </c>
      <c r="Q840">
        <v>0</v>
      </c>
      <c r="R840">
        <v>0</v>
      </c>
      <c r="S840">
        <v>0</v>
      </c>
      <c r="T840">
        <v>5</v>
      </c>
      <c r="U840">
        <v>0</v>
      </c>
      <c r="V840">
        <v>0</v>
      </c>
      <c r="W840">
        <v>0</v>
      </c>
      <c r="X840">
        <v>60.325071005566954</v>
      </c>
      <c r="Y840">
        <v>0</v>
      </c>
      <c r="Z840">
        <v>0</v>
      </c>
      <c r="AA840">
        <v>0</v>
      </c>
      <c r="AB840">
        <v>2.5642666788222113</v>
      </c>
      <c r="AC840">
        <v>0</v>
      </c>
      <c r="AD840">
        <v>0</v>
      </c>
      <c r="AE840">
        <v>62.889337684389169</v>
      </c>
    </row>
    <row r="841" spans="1:31" x14ac:dyDescent="0.3">
      <c r="A841">
        <v>2499800</v>
      </c>
      <c r="B841">
        <v>1</v>
      </c>
      <c r="C841" t="s">
        <v>80</v>
      </c>
      <c r="D841" t="s">
        <v>107</v>
      </c>
      <c r="E841" t="s">
        <v>153</v>
      </c>
      <c r="F841" t="s">
        <v>2648</v>
      </c>
      <c r="G841" t="s">
        <v>230</v>
      </c>
      <c r="H841" t="s">
        <v>135</v>
      </c>
      <c r="I841" t="s">
        <v>136</v>
      </c>
      <c r="J841" t="s">
        <v>137</v>
      </c>
      <c r="K841" t="s">
        <v>144</v>
      </c>
      <c r="L841" t="s">
        <v>2649</v>
      </c>
      <c r="M841" t="s">
        <v>2650</v>
      </c>
      <c r="N841">
        <v>3.114166666</v>
      </c>
      <c r="O841">
        <v>0</v>
      </c>
      <c r="P841">
        <v>1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0.11174550404525935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0.11174550404525935</v>
      </c>
    </row>
    <row r="842" spans="1:31" x14ac:dyDescent="0.3">
      <c r="A842">
        <v>2500112</v>
      </c>
      <c r="B842">
        <v>1</v>
      </c>
      <c r="C842" t="s">
        <v>80</v>
      </c>
      <c r="D842" t="s">
        <v>97</v>
      </c>
      <c r="E842" t="s">
        <v>213</v>
      </c>
      <c r="F842" t="s">
        <v>2651</v>
      </c>
      <c r="G842" t="s">
        <v>203</v>
      </c>
      <c r="H842" t="s">
        <v>150</v>
      </c>
      <c r="I842" t="s">
        <v>136</v>
      </c>
      <c r="J842" t="s">
        <v>137</v>
      </c>
      <c r="K842" t="s">
        <v>144</v>
      </c>
      <c r="L842" t="s">
        <v>2652</v>
      </c>
      <c r="M842" t="s">
        <v>2653</v>
      </c>
      <c r="N842">
        <v>0.39921111100000001</v>
      </c>
      <c r="O842">
        <v>77</v>
      </c>
      <c r="P842">
        <v>7525</v>
      </c>
      <c r="Q842">
        <v>4</v>
      </c>
      <c r="R842">
        <v>188</v>
      </c>
      <c r="S842">
        <v>24</v>
      </c>
      <c r="T842">
        <v>834</v>
      </c>
      <c r="U842">
        <v>0</v>
      </c>
      <c r="V842">
        <v>1</v>
      </c>
      <c r="W842">
        <v>384.09421730292945</v>
      </c>
      <c r="X842">
        <v>1494.9572243109985</v>
      </c>
      <c r="Y842">
        <v>0.49402386052898362</v>
      </c>
      <c r="Z842">
        <v>34.859748671407822</v>
      </c>
      <c r="AA842">
        <v>203.86040133445206</v>
      </c>
      <c r="AB842">
        <v>358.46376159368685</v>
      </c>
      <c r="AC842">
        <v>0</v>
      </c>
      <c r="AD842">
        <v>4.07148666148339</v>
      </c>
      <c r="AE842">
        <v>2480.8008637354874</v>
      </c>
    </row>
    <row r="843" spans="1:31" x14ac:dyDescent="0.3">
      <c r="A843">
        <v>2500304</v>
      </c>
      <c r="B843">
        <v>1</v>
      </c>
      <c r="C843" t="s">
        <v>80</v>
      </c>
      <c r="D843" t="s">
        <v>94</v>
      </c>
      <c r="E843" t="s">
        <v>132</v>
      </c>
      <c r="F843" t="s">
        <v>2654</v>
      </c>
      <c r="G843" t="s">
        <v>296</v>
      </c>
      <c r="H843" t="s">
        <v>135</v>
      </c>
      <c r="I843" t="s">
        <v>136</v>
      </c>
      <c r="J843" t="s">
        <v>137</v>
      </c>
      <c r="K843" t="s">
        <v>144</v>
      </c>
      <c r="L843" t="s">
        <v>2655</v>
      </c>
      <c r="M843" t="s">
        <v>2656</v>
      </c>
      <c r="N843">
        <v>1.0097222219999999</v>
      </c>
      <c r="O843">
        <v>0</v>
      </c>
      <c r="P843">
        <v>106</v>
      </c>
      <c r="Q843">
        <v>0</v>
      </c>
      <c r="R843">
        <v>6</v>
      </c>
      <c r="S843">
        <v>0</v>
      </c>
      <c r="T843">
        <v>10</v>
      </c>
      <c r="U843">
        <v>0</v>
      </c>
      <c r="V843">
        <v>0</v>
      </c>
      <c r="W843">
        <v>0</v>
      </c>
      <c r="X843">
        <v>20.780415611917853</v>
      </c>
      <c r="Y843">
        <v>0</v>
      </c>
      <c r="Z843">
        <v>1.0172114388438271</v>
      </c>
      <c r="AA843">
        <v>0</v>
      </c>
      <c r="AB843">
        <v>6.5147001300667648</v>
      </c>
      <c r="AC843">
        <v>0</v>
      </c>
      <c r="AD843">
        <v>0</v>
      </c>
      <c r="AE843">
        <v>28.312327180828444</v>
      </c>
    </row>
    <row r="844" spans="1:31" x14ac:dyDescent="0.3">
      <c r="A844">
        <v>2499557</v>
      </c>
      <c r="B844">
        <v>1</v>
      </c>
      <c r="C844" t="s">
        <v>80</v>
      </c>
      <c r="D844" t="s">
        <v>94</v>
      </c>
      <c r="E844" t="s">
        <v>166</v>
      </c>
      <c r="F844" t="s">
        <v>2657</v>
      </c>
      <c r="G844" t="s">
        <v>149</v>
      </c>
      <c r="H844" t="s">
        <v>150</v>
      </c>
      <c r="I844" t="s">
        <v>136</v>
      </c>
      <c r="J844" t="s">
        <v>137</v>
      </c>
      <c r="K844" t="s">
        <v>144</v>
      </c>
      <c r="L844" t="s">
        <v>2658</v>
      </c>
      <c r="M844" t="s">
        <v>2659</v>
      </c>
      <c r="N844">
        <v>0.436111111</v>
      </c>
      <c r="O844">
        <v>0</v>
      </c>
      <c r="P844">
        <v>1049</v>
      </c>
      <c r="Q844">
        <v>0</v>
      </c>
      <c r="R844">
        <v>2</v>
      </c>
      <c r="S844">
        <v>1</v>
      </c>
      <c r="T844">
        <v>109</v>
      </c>
      <c r="U844">
        <v>1</v>
      </c>
      <c r="V844">
        <v>0</v>
      </c>
      <c r="W844">
        <v>0</v>
      </c>
      <c r="X844">
        <v>91.231168380089755</v>
      </c>
      <c r="Y844">
        <v>0</v>
      </c>
      <c r="Z844">
        <v>1.0460970263899169E-3</v>
      </c>
      <c r="AA844">
        <v>0.7772841656891667</v>
      </c>
      <c r="AB844">
        <v>23.056640321658378</v>
      </c>
      <c r="AC844">
        <v>1.5946633372119774</v>
      </c>
      <c r="AD844">
        <v>0</v>
      </c>
      <c r="AE844">
        <v>116.66080230167567</v>
      </c>
    </row>
    <row r="845" spans="1:31" x14ac:dyDescent="0.3">
      <c r="A845">
        <v>2500098</v>
      </c>
      <c r="B845">
        <v>1</v>
      </c>
      <c r="C845" t="s">
        <v>80</v>
      </c>
      <c r="D845" t="s">
        <v>83</v>
      </c>
      <c r="E845" t="s">
        <v>153</v>
      </c>
      <c r="F845" t="s">
        <v>2660</v>
      </c>
      <c r="G845" t="s">
        <v>159</v>
      </c>
      <c r="H845" t="s">
        <v>135</v>
      </c>
      <c r="I845" t="s">
        <v>136</v>
      </c>
      <c r="J845" t="s">
        <v>3</v>
      </c>
      <c r="K845" t="s">
        <v>144</v>
      </c>
      <c r="L845" t="s">
        <v>2661</v>
      </c>
      <c r="M845" t="s">
        <v>2662</v>
      </c>
      <c r="N845">
        <v>4.4586111109999997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13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29.998634792030806</v>
      </c>
      <c r="AC845">
        <v>0</v>
      </c>
      <c r="AD845">
        <v>0</v>
      </c>
      <c r="AE845">
        <v>29.998634792030806</v>
      </c>
    </row>
    <row r="846" spans="1:31" x14ac:dyDescent="0.3">
      <c r="A846">
        <v>2499806</v>
      </c>
      <c r="B846">
        <v>1</v>
      </c>
      <c r="C846" t="s">
        <v>80</v>
      </c>
      <c r="D846" t="s">
        <v>86</v>
      </c>
      <c r="E846" t="s">
        <v>147</v>
      </c>
      <c r="F846" t="s">
        <v>2663</v>
      </c>
      <c r="G846" t="s">
        <v>149</v>
      </c>
      <c r="H846" t="s">
        <v>150</v>
      </c>
      <c r="I846" t="s">
        <v>506</v>
      </c>
      <c r="J846" t="s">
        <v>137</v>
      </c>
      <c r="K846" t="s">
        <v>144</v>
      </c>
      <c r="L846" t="s">
        <v>2664</v>
      </c>
      <c r="M846" t="s">
        <v>2665</v>
      </c>
      <c r="N846">
        <v>2.6388887999999999E-2</v>
      </c>
      <c r="O846">
        <v>1</v>
      </c>
      <c r="P846">
        <v>747</v>
      </c>
      <c r="Q846">
        <v>0</v>
      </c>
      <c r="R846">
        <v>1</v>
      </c>
      <c r="S846">
        <v>4</v>
      </c>
      <c r="T846">
        <v>57</v>
      </c>
      <c r="U846">
        <v>0</v>
      </c>
      <c r="V846">
        <v>0</v>
      </c>
      <c r="W846">
        <v>6.2498075388888888E-3</v>
      </c>
      <c r="X846">
        <v>8.5506930192189667</v>
      </c>
      <c r="Y846">
        <v>0</v>
      </c>
      <c r="Z846">
        <v>2.8308903991333337E-4</v>
      </c>
      <c r="AA846">
        <v>12.39683420210476</v>
      </c>
      <c r="AB846">
        <v>2.4034077215362846</v>
      </c>
      <c r="AC846">
        <v>0</v>
      </c>
      <c r="AD846">
        <v>0</v>
      </c>
      <c r="AE846">
        <v>23.357467839438812</v>
      </c>
    </row>
    <row r="847" spans="1:31" x14ac:dyDescent="0.3">
      <c r="A847">
        <v>2499620</v>
      </c>
      <c r="B847">
        <v>1</v>
      </c>
      <c r="C847" t="s">
        <v>81</v>
      </c>
      <c r="D847" t="s">
        <v>112</v>
      </c>
      <c r="E847" t="s">
        <v>153</v>
      </c>
      <c r="F847" t="s">
        <v>2666</v>
      </c>
      <c r="G847" t="s">
        <v>159</v>
      </c>
      <c r="H847" t="s">
        <v>135</v>
      </c>
      <c r="I847" t="s">
        <v>136</v>
      </c>
      <c r="J847" t="s">
        <v>3</v>
      </c>
      <c r="K847" t="s">
        <v>144</v>
      </c>
      <c r="L847" t="s">
        <v>2667</v>
      </c>
      <c r="M847" t="s">
        <v>2668</v>
      </c>
      <c r="N847">
        <v>1.781111111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1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1.9307952243353952</v>
      </c>
      <c r="AC847">
        <v>0</v>
      </c>
      <c r="AD847">
        <v>0</v>
      </c>
      <c r="AE847">
        <v>1.9307952243353952</v>
      </c>
    </row>
    <row r="848" spans="1:31" x14ac:dyDescent="0.3">
      <c r="A848">
        <v>2499643</v>
      </c>
      <c r="B848">
        <v>1</v>
      </c>
      <c r="C848" t="s">
        <v>80</v>
      </c>
      <c r="D848" t="s">
        <v>96</v>
      </c>
      <c r="E848" t="s">
        <v>162</v>
      </c>
      <c r="F848" t="s">
        <v>2669</v>
      </c>
      <c r="G848" t="s">
        <v>210</v>
      </c>
      <c r="H848" t="s">
        <v>135</v>
      </c>
      <c r="I848" t="s">
        <v>136</v>
      </c>
      <c r="J848" t="s">
        <v>137</v>
      </c>
      <c r="K848" t="s">
        <v>144</v>
      </c>
      <c r="L848" t="s">
        <v>2670</v>
      </c>
      <c r="M848" t="s">
        <v>2671</v>
      </c>
      <c r="N848">
        <v>6.2708333329999997</v>
      </c>
      <c r="O848">
        <v>0</v>
      </c>
      <c r="P848">
        <v>2</v>
      </c>
      <c r="Q848">
        <v>0</v>
      </c>
      <c r="R848">
        <v>2</v>
      </c>
      <c r="S848">
        <v>0</v>
      </c>
      <c r="T848">
        <v>1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2.4639837792417247</v>
      </c>
      <c r="AA848">
        <v>0</v>
      </c>
      <c r="AB848">
        <v>12.460806107979167</v>
      </c>
      <c r="AC848">
        <v>0</v>
      </c>
      <c r="AD848">
        <v>0</v>
      </c>
      <c r="AE848">
        <v>14.924789887220891</v>
      </c>
    </row>
    <row r="849" spans="1:31" x14ac:dyDescent="0.3">
      <c r="A849">
        <v>2499975</v>
      </c>
      <c r="B849">
        <v>1</v>
      </c>
      <c r="C849" t="s">
        <v>81</v>
      </c>
      <c r="D849" t="s">
        <v>114</v>
      </c>
      <c r="E849" t="s">
        <v>162</v>
      </c>
      <c r="F849" t="s">
        <v>2672</v>
      </c>
      <c r="G849" t="s">
        <v>210</v>
      </c>
      <c r="H849" t="s">
        <v>135</v>
      </c>
      <c r="I849" t="s">
        <v>136</v>
      </c>
      <c r="J849" t="s">
        <v>137</v>
      </c>
      <c r="K849" t="s">
        <v>144</v>
      </c>
      <c r="L849" t="s">
        <v>2673</v>
      </c>
      <c r="M849" t="s">
        <v>2674</v>
      </c>
      <c r="N849">
        <v>1.415277777</v>
      </c>
      <c r="O849">
        <v>0</v>
      </c>
      <c r="P849">
        <v>9</v>
      </c>
      <c r="Q849">
        <v>0</v>
      </c>
      <c r="R849">
        <v>0</v>
      </c>
      <c r="S849">
        <v>0</v>
      </c>
      <c r="T849">
        <v>1</v>
      </c>
      <c r="U849">
        <v>0</v>
      </c>
      <c r="V849">
        <v>0</v>
      </c>
      <c r="W849">
        <v>0</v>
      </c>
      <c r="X849">
        <v>1.4712829249161958</v>
      </c>
      <c r="Y849">
        <v>0</v>
      </c>
      <c r="Z849">
        <v>0</v>
      </c>
      <c r="AA849">
        <v>0</v>
      </c>
      <c r="AB849">
        <v>2.6204314121791663</v>
      </c>
      <c r="AC849">
        <v>0</v>
      </c>
      <c r="AD849">
        <v>0</v>
      </c>
      <c r="AE849">
        <v>4.0917143370953619</v>
      </c>
    </row>
    <row r="850" spans="1:31" x14ac:dyDescent="0.3">
      <c r="A850">
        <v>2500330</v>
      </c>
      <c r="B850">
        <v>1</v>
      </c>
      <c r="C850" t="s">
        <v>80</v>
      </c>
      <c r="D850" t="s">
        <v>83</v>
      </c>
      <c r="E850" t="s">
        <v>162</v>
      </c>
      <c r="F850" t="s">
        <v>2675</v>
      </c>
      <c r="G850" t="s">
        <v>530</v>
      </c>
      <c r="H850" t="s">
        <v>135</v>
      </c>
      <c r="I850" t="s">
        <v>136</v>
      </c>
      <c r="J850" t="s">
        <v>137</v>
      </c>
      <c r="K850" t="s">
        <v>144</v>
      </c>
      <c r="L850" t="s">
        <v>2676</v>
      </c>
      <c r="M850" t="s">
        <v>2677</v>
      </c>
      <c r="N850">
        <v>1.79</v>
      </c>
      <c r="O850">
        <v>0</v>
      </c>
      <c r="P850">
        <v>107</v>
      </c>
      <c r="Q850">
        <v>0</v>
      </c>
      <c r="R850">
        <v>0</v>
      </c>
      <c r="S850">
        <v>0</v>
      </c>
      <c r="T850">
        <v>12</v>
      </c>
      <c r="U850">
        <v>0</v>
      </c>
      <c r="V850">
        <v>0</v>
      </c>
      <c r="W850">
        <v>0</v>
      </c>
      <c r="X850">
        <v>65.811065155979051</v>
      </c>
      <c r="Y850">
        <v>0</v>
      </c>
      <c r="Z850">
        <v>0</v>
      </c>
      <c r="AA850">
        <v>0</v>
      </c>
      <c r="AB850">
        <v>4.094708482390061</v>
      </c>
      <c r="AC850">
        <v>0</v>
      </c>
      <c r="AD850">
        <v>0</v>
      </c>
      <c r="AE850">
        <v>69.905773638369112</v>
      </c>
    </row>
    <row r="851" spans="1:31" x14ac:dyDescent="0.3">
      <c r="A851">
        <v>2499666</v>
      </c>
      <c r="B851">
        <v>1</v>
      </c>
      <c r="C851" t="s">
        <v>81</v>
      </c>
      <c r="D851" t="s">
        <v>112</v>
      </c>
      <c r="E851" t="s">
        <v>153</v>
      </c>
      <c r="F851" t="s">
        <v>2678</v>
      </c>
      <c r="G851" t="s">
        <v>155</v>
      </c>
      <c r="H851" t="s">
        <v>135</v>
      </c>
      <c r="I851" t="s">
        <v>136</v>
      </c>
      <c r="J851" t="s">
        <v>137</v>
      </c>
      <c r="K851" t="s">
        <v>144</v>
      </c>
      <c r="L851" t="s">
        <v>2679</v>
      </c>
      <c r="M851" t="s">
        <v>2680</v>
      </c>
      <c r="N851">
        <v>2.622777777</v>
      </c>
      <c r="O851">
        <v>0</v>
      </c>
      <c r="P851">
        <v>2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1.2952905489468085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1.2952905489468085</v>
      </c>
    </row>
    <row r="852" spans="1:31" x14ac:dyDescent="0.3">
      <c r="A852">
        <v>2499689</v>
      </c>
      <c r="B852">
        <v>1</v>
      </c>
      <c r="C852" t="s">
        <v>80</v>
      </c>
      <c r="D852" t="s">
        <v>92</v>
      </c>
      <c r="E852" t="s">
        <v>166</v>
      </c>
      <c r="F852" t="s">
        <v>2681</v>
      </c>
      <c r="G852" t="s">
        <v>134</v>
      </c>
      <c r="H852" t="s">
        <v>150</v>
      </c>
      <c r="I852" t="s">
        <v>136</v>
      </c>
      <c r="J852" t="s">
        <v>137</v>
      </c>
      <c r="K852" t="s">
        <v>138</v>
      </c>
      <c r="L852" t="s">
        <v>2682</v>
      </c>
      <c r="M852" t="s">
        <v>2683</v>
      </c>
      <c r="N852">
        <v>7.8119444439999999</v>
      </c>
      <c r="O852">
        <v>4</v>
      </c>
      <c r="P852">
        <v>193</v>
      </c>
      <c r="Q852">
        <v>5</v>
      </c>
      <c r="R852">
        <v>3</v>
      </c>
      <c r="S852">
        <v>7</v>
      </c>
      <c r="T852">
        <v>26</v>
      </c>
      <c r="U852">
        <v>0</v>
      </c>
      <c r="V852">
        <v>0</v>
      </c>
      <c r="W852">
        <v>12.878937272710271</v>
      </c>
      <c r="X852">
        <v>192.05010839799851</v>
      </c>
      <c r="Y852">
        <v>74.252232106028075</v>
      </c>
      <c r="Z852">
        <v>0.2098226039184812</v>
      </c>
      <c r="AA852">
        <v>113.98121720891143</v>
      </c>
      <c r="AB852">
        <v>230.5990117842656</v>
      </c>
      <c r="AC852">
        <v>0</v>
      </c>
      <c r="AD852">
        <v>0</v>
      </c>
      <c r="AE852">
        <v>623.97132937383242</v>
      </c>
    </row>
    <row r="853" spans="1:31" x14ac:dyDescent="0.3">
      <c r="A853">
        <v>2501067</v>
      </c>
      <c r="B853">
        <v>1</v>
      </c>
      <c r="C853" t="s">
        <v>80</v>
      </c>
      <c r="D853" t="s">
        <v>95</v>
      </c>
      <c r="E853" t="s">
        <v>162</v>
      </c>
      <c r="F853" t="s">
        <v>2684</v>
      </c>
      <c r="G853" t="s">
        <v>210</v>
      </c>
      <c r="H853" t="s">
        <v>135</v>
      </c>
      <c r="I853" t="s">
        <v>136</v>
      </c>
      <c r="J853" t="s">
        <v>137</v>
      </c>
      <c r="K853" t="s">
        <v>144</v>
      </c>
      <c r="L853" t="s">
        <v>2685</v>
      </c>
      <c r="M853" t="s">
        <v>2686</v>
      </c>
      <c r="N853">
        <v>1.6858333329999999</v>
      </c>
      <c r="O853">
        <v>0</v>
      </c>
      <c r="P853">
        <v>95</v>
      </c>
      <c r="Q853">
        <v>0</v>
      </c>
      <c r="R853">
        <v>0</v>
      </c>
      <c r="S853">
        <v>0</v>
      </c>
      <c r="T853">
        <v>12</v>
      </c>
      <c r="U853">
        <v>0</v>
      </c>
      <c r="V853">
        <v>0</v>
      </c>
      <c r="W853">
        <v>0</v>
      </c>
      <c r="X853">
        <v>34.93272704379158</v>
      </c>
      <c r="Y853">
        <v>0</v>
      </c>
      <c r="Z853">
        <v>0</v>
      </c>
      <c r="AA853">
        <v>0</v>
      </c>
      <c r="AB853">
        <v>6.8002674734452917</v>
      </c>
      <c r="AC853">
        <v>0</v>
      </c>
      <c r="AD853">
        <v>0</v>
      </c>
      <c r="AE853">
        <v>41.732994517236875</v>
      </c>
    </row>
    <row r="854" spans="1:31" x14ac:dyDescent="0.3">
      <c r="A854">
        <v>2500403</v>
      </c>
      <c r="B854">
        <v>1</v>
      </c>
      <c r="C854" t="s">
        <v>81</v>
      </c>
      <c r="D854" t="s">
        <v>118</v>
      </c>
      <c r="E854" t="s">
        <v>184</v>
      </c>
      <c r="F854" t="s">
        <v>2687</v>
      </c>
      <c r="G854" t="s">
        <v>149</v>
      </c>
      <c r="H854" t="s">
        <v>150</v>
      </c>
      <c r="I854" t="s">
        <v>136</v>
      </c>
      <c r="J854" t="s">
        <v>137</v>
      </c>
      <c r="K854" t="s">
        <v>144</v>
      </c>
      <c r="L854" t="s">
        <v>2688</v>
      </c>
      <c r="M854" t="s">
        <v>2689</v>
      </c>
      <c r="N854">
        <v>2.0938888879999999</v>
      </c>
      <c r="O854">
        <v>0</v>
      </c>
      <c r="P854">
        <v>902</v>
      </c>
      <c r="Q854">
        <v>2</v>
      </c>
      <c r="R854">
        <v>128</v>
      </c>
      <c r="S854">
        <v>0</v>
      </c>
      <c r="T854">
        <v>68</v>
      </c>
      <c r="U854">
        <v>0</v>
      </c>
      <c r="V854">
        <v>0</v>
      </c>
      <c r="W854">
        <v>0</v>
      </c>
      <c r="X854">
        <v>134.25707356019353</v>
      </c>
      <c r="Y854">
        <v>2.1520899543557892</v>
      </c>
      <c r="Z854">
        <v>41.848615892149446</v>
      </c>
      <c r="AA854">
        <v>0</v>
      </c>
      <c r="AB854">
        <v>58.568866277284457</v>
      </c>
      <c r="AC854">
        <v>0</v>
      </c>
      <c r="AD854">
        <v>0</v>
      </c>
      <c r="AE854">
        <v>236.82664568398323</v>
      </c>
    </row>
    <row r="855" spans="1:31" x14ac:dyDescent="0.3">
      <c r="A855">
        <v>2500449</v>
      </c>
      <c r="B855">
        <v>1</v>
      </c>
      <c r="C855" t="s">
        <v>81</v>
      </c>
      <c r="D855" t="s">
        <v>124</v>
      </c>
      <c r="E855" t="s">
        <v>132</v>
      </c>
      <c r="F855" t="s">
        <v>2690</v>
      </c>
      <c r="G855" t="s">
        <v>1532</v>
      </c>
      <c r="H855" t="s">
        <v>135</v>
      </c>
      <c r="I855" t="s">
        <v>136</v>
      </c>
      <c r="J855" t="s">
        <v>137</v>
      </c>
      <c r="K855" t="s">
        <v>144</v>
      </c>
      <c r="L855" t="s">
        <v>2691</v>
      </c>
      <c r="M855" t="s">
        <v>2692</v>
      </c>
      <c r="N855">
        <v>5.1588888879999999</v>
      </c>
      <c r="O855">
        <v>0</v>
      </c>
      <c r="P855">
        <v>1</v>
      </c>
      <c r="Q855">
        <v>0</v>
      </c>
      <c r="R855">
        <v>0</v>
      </c>
      <c r="S855">
        <v>0</v>
      </c>
      <c r="T855">
        <v>44</v>
      </c>
      <c r="U855">
        <v>0</v>
      </c>
      <c r="V855">
        <v>0</v>
      </c>
      <c r="W855">
        <v>0</v>
      </c>
      <c r="X855">
        <v>1.0018088904159426</v>
      </c>
      <c r="Y855">
        <v>0</v>
      </c>
      <c r="Z855">
        <v>0</v>
      </c>
      <c r="AA855">
        <v>0</v>
      </c>
      <c r="AB855">
        <v>159.28853930748676</v>
      </c>
      <c r="AC855">
        <v>0</v>
      </c>
      <c r="AD855">
        <v>0</v>
      </c>
      <c r="AE855">
        <v>160.29034819790269</v>
      </c>
    </row>
    <row r="856" spans="1:31" x14ac:dyDescent="0.3">
      <c r="A856">
        <v>2500758</v>
      </c>
      <c r="B856">
        <v>1</v>
      </c>
      <c r="C856" t="s">
        <v>80</v>
      </c>
      <c r="D856" t="s">
        <v>106</v>
      </c>
      <c r="E856" t="s">
        <v>162</v>
      </c>
      <c r="F856" t="s">
        <v>2693</v>
      </c>
      <c r="G856" t="s">
        <v>210</v>
      </c>
      <c r="H856" t="s">
        <v>135</v>
      </c>
      <c r="I856" t="s">
        <v>136</v>
      </c>
      <c r="J856" t="s">
        <v>137</v>
      </c>
      <c r="K856" t="s">
        <v>144</v>
      </c>
      <c r="L856" t="s">
        <v>2694</v>
      </c>
      <c r="M856" t="s">
        <v>2695</v>
      </c>
      <c r="N856">
        <v>1.899444444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1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1.1345063045439696</v>
      </c>
      <c r="AC856">
        <v>0</v>
      </c>
      <c r="AD856">
        <v>0</v>
      </c>
      <c r="AE856">
        <v>1.1345063045439696</v>
      </c>
    </row>
    <row r="857" spans="1:31" x14ac:dyDescent="0.3">
      <c r="A857">
        <v>2500904</v>
      </c>
      <c r="B857">
        <v>1</v>
      </c>
      <c r="C857" t="s">
        <v>80</v>
      </c>
      <c r="D857" t="s">
        <v>100</v>
      </c>
      <c r="E857" t="s">
        <v>166</v>
      </c>
      <c r="F857" t="s">
        <v>2696</v>
      </c>
      <c r="G857" t="s">
        <v>134</v>
      </c>
      <c r="H857" t="s">
        <v>150</v>
      </c>
      <c r="I857" t="s">
        <v>136</v>
      </c>
      <c r="J857" t="s">
        <v>137</v>
      </c>
      <c r="K857" t="s">
        <v>138</v>
      </c>
      <c r="L857" t="s">
        <v>2697</v>
      </c>
      <c r="M857" t="s">
        <v>2698</v>
      </c>
      <c r="N857">
        <v>1.2877777770000001</v>
      </c>
      <c r="O857">
        <v>3</v>
      </c>
      <c r="P857">
        <v>1458</v>
      </c>
      <c r="Q857">
        <v>0</v>
      </c>
      <c r="R857">
        <v>3</v>
      </c>
      <c r="S857">
        <v>0</v>
      </c>
      <c r="T857">
        <v>101</v>
      </c>
      <c r="U857">
        <v>0</v>
      </c>
      <c r="V857">
        <v>0</v>
      </c>
      <c r="W857">
        <v>25.459027241687579</v>
      </c>
      <c r="X857">
        <v>363.39595620840225</v>
      </c>
      <c r="Y857">
        <v>0</v>
      </c>
      <c r="Z857">
        <v>2.3040674150407052</v>
      </c>
      <c r="AA857">
        <v>0</v>
      </c>
      <c r="AB857">
        <v>200.89393594396276</v>
      </c>
      <c r="AC857">
        <v>0</v>
      </c>
      <c r="AD857">
        <v>0</v>
      </c>
      <c r="AE857">
        <v>592.05298680909334</v>
      </c>
    </row>
    <row r="858" spans="1:31" x14ac:dyDescent="0.3">
      <c r="A858">
        <v>2500921</v>
      </c>
      <c r="B858">
        <v>1</v>
      </c>
      <c r="C858" t="s">
        <v>80</v>
      </c>
      <c r="D858" t="s">
        <v>110</v>
      </c>
      <c r="E858" t="s">
        <v>153</v>
      </c>
      <c r="F858" t="s">
        <v>2699</v>
      </c>
      <c r="G858" t="s">
        <v>155</v>
      </c>
      <c r="H858" t="s">
        <v>135</v>
      </c>
      <c r="I858" t="s">
        <v>136</v>
      </c>
      <c r="J858" t="s">
        <v>137</v>
      </c>
      <c r="K858" t="s">
        <v>144</v>
      </c>
      <c r="L858" t="s">
        <v>2700</v>
      </c>
      <c r="M858" t="s">
        <v>2701</v>
      </c>
      <c r="N858">
        <v>3.9297222220000001</v>
      </c>
      <c r="O858">
        <v>0</v>
      </c>
      <c r="P858">
        <v>1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0.84281897619714363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0.84281897619714363</v>
      </c>
    </row>
    <row r="859" spans="1:31" x14ac:dyDescent="0.3">
      <c r="A859">
        <v>2501050</v>
      </c>
      <c r="B859">
        <v>1</v>
      </c>
      <c r="C859" t="s">
        <v>80</v>
      </c>
      <c r="D859" t="s">
        <v>83</v>
      </c>
      <c r="E859" t="s">
        <v>184</v>
      </c>
      <c r="F859" t="s">
        <v>2702</v>
      </c>
      <c r="G859" t="s">
        <v>149</v>
      </c>
      <c r="H859" t="s">
        <v>150</v>
      </c>
      <c r="I859" t="s">
        <v>136</v>
      </c>
      <c r="J859" t="s">
        <v>137</v>
      </c>
      <c r="K859" t="s">
        <v>144</v>
      </c>
      <c r="L859" t="s">
        <v>2703</v>
      </c>
      <c r="M859" t="s">
        <v>2704</v>
      </c>
      <c r="N859">
        <v>0.59527777699999995</v>
      </c>
      <c r="O859">
        <v>1</v>
      </c>
      <c r="P859">
        <v>2618</v>
      </c>
      <c r="Q859">
        <v>0</v>
      </c>
      <c r="R859">
        <v>17</v>
      </c>
      <c r="S859">
        <v>11</v>
      </c>
      <c r="T859">
        <v>411</v>
      </c>
      <c r="U859">
        <v>1</v>
      </c>
      <c r="V859">
        <v>4</v>
      </c>
      <c r="W859">
        <v>0.13113772803388887</v>
      </c>
      <c r="X859">
        <v>467.06547891864358</v>
      </c>
      <c r="Y859">
        <v>0</v>
      </c>
      <c r="Z859">
        <v>15.834738411816643</v>
      </c>
      <c r="AA859">
        <v>72.279056134390487</v>
      </c>
      <c r="AB859">
        <v>353.63613085370616</v>
      </c>
      <c r="AC859">
        <v>10.61544344858004</v>
      </c>
      <c r="AD859">
        <v>222.85038287973126</v>
      </c>
      <c r="AE859">
        <v>1142.4123683749021</v>
      </c>
    </row>
    <row r="860" spans="1:31" x14ac:dyDescent="0.3">
      <c r="A860">
        <v>2500612</v>
      </c>
      <c r="B860">
        <v>1</v>
      </c>
      <c r="C860" t="s">
        <v>81</v>
      </c>
      <c r="D860" t="s">
        <v>114</v>
      </c>
      <c r="E860" t="s">
        <v>162</v>
      </c>
      <c r="F860" t="s">
        <v>2705</v>
      </c>
      <c r="G860" t="s">
        <v>210</v>
      </c>
      <c r="H860" t="s">
        <v>135</v>
      </c>
      <c r="I860" t="s">
        <v>136</v>
      </c>
      <c r="J860" t="s">
        <v>137</v>
      </c>
      <c r="K860" t="s">
        <v>144</v>
      </c>
      <c r="L860" t="s">
        <v>2706</v>
      </c>
      <c r="M860" t="s">
        <v>2707</v>
      </c>
      <c r="N860">
        <v>1.443333333</v>
      </c>
      <c r="O860">
        <v>0</v>
      </c>
      <c r="P860">
        <v>51</v>
      </c>
      <c r="Q860">
        <v>0</v>
      </c>
      <c r="R860">
        <v>0</v>
      </c>
      <c r="S860">
        <v>0</v>
      </c>
      <c r="T860">
        <v>4</v>
      </c>
      <c r="U860">
        <v>0</v>
      </c>
      <c r="V860">
        <v>0</v>
      </c>
      <c r="W860">
        <v>0</v>
      </c>
      <c r="X860">
        <v>4.3229570418261085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4.3229570418261085</v>
      </c>
    </row>
    <row r="861" spans="1:31" x14ac:dyDescent="0.3">
      <c r="A861">
        <v>2501004</v>
      </c>
      <c r="B861">
        <v>1</v>
      </c>
      <c r="C861" t="s">
        <v>80</v>
      </c>
      <c r="D861" t="s">
        <v>83</v>
      </c>
      <c r="E861" t="s">
        <v>147</v>
      </c>
      <c r="F861" t="s">
        <v>2708</v>
      </c>
      <c r="G861" t="s">
        <v>159</v>
      </c>
      <c r="H861" t="s">
        <v>150</v>
      </c>
      <c r="I861" t="s">
        <v>136</v>
      </c>
      <c r="J861" t="s">
        <v>3</v>
      </c>
      <c r="K861" t="s">
        <v>144</v>
      </c>
      <c r="L861" t="s">
        <v>2709</v>
      </c>
      <c r="M861" t="s">
        <v>2710</v>
      </c>
      <c r="N861">
        <v>2.1875</v>
      </c>
      <c r="O861">
        <v>0</v>
      </c>
      <c r="P861">
        <v>39</v>
      </c>
      <c r="Q861">
        <v>0</v>
      </c>
      <c r="R861">
        <v>0</v>
      </c>
      <c r="S861">
        <v>0</v>
      </c>
      <c r="T861">
        <v>6</v>
      </c>
      <c r="U861">
        <v>0</v>
      </c>
      <c r="V861">
        <v>1</v>
      </c>
      <c r="W861">
        <v>0</v>
      </c>
      <c r="X861">
        <v>21.219911817468613</v>
      </c>
      <c r="Y861">
        <v>0</v>
      </c>
      <c r="Z861">
        <v>0</v>
      </c>
      <c r="AA861">
        <v>0</v>
      </c>
      <c r="AB861">
        <v>408.19463717582687</v>
      </c>
      <c r="AC861">
        <v>0</v>
      </c>
      <c r="AD861">
        <v>14.95408884618961</v>
      </c>
      <c r="AE861">
        <v>444.36863783948513</v>
      </c>
    </row>
    <row r="862" spans="1:31" x14ac:dyDescent="0.3">
      <c r="A862">
        <v>2500967</v>
      </c>
      <c r="B862">
        <v>1</v>
      </c>
      <c r="C862" t="s">
        <v>80</v>
      </c>
      <c r="D862" t="s">
        <v>108</v>
      </c>
      <c r="E862" t="s">
        <v>162</v>
      </c>
      <c r="F862" t="s">
        <v>2711</v>
      </c>
      <c r="G862" t="s">
        <v>210</v>
      </c>
      <c r="H862" t="s">
        <v>135</v>
      </c>
      <c r="I862" t="s">
        <v>136</v>
      </c>
      <c r="J862" t="s">
        <v>137</v>
      </c>
      <c r="K862" t="s">
        <v>144</v>
      </c>
      <c r="L862" t="s">
        <v>2712</v>
      </c>
      <c r="M862" t="s">
        <v>2713</v>
      </c>
      <c r="N862">
        <v>4.2324999999999999</v>
      </c>
      <c r="O862">
        <v>0</v>
      </c>
      <c r="P862">
        <v>26</v>
      </c>
      <c r="Q862">
        <v>0</v>
      </c>
      <c r="R862">
        <v>9</v>
      </c>
      <c r="S862">
        <v>0</v>
      </c>
      <c r="T862">
        <v>3</v>
      </c>
      <c r="U862">
        <v>0</v>
      </c>
      <c r="V862">
        <v>0</v>
      </c>
      <c r="W862">
        <v>0</v>
      </c>
      <c r="X862">
        <v>12.09996330266952</v>
      </c>
      <c r="Y862">
        <v>0</v>
      </c>
      <c r="Z862">
        <v>8.2959461397920951</v>
      </c>
      <c r="AA862">
        <v>0</v>
      </c>
      <c r="AB862">
        <v>1.4514181046598027</v>
      </c>
      <c r="AC862">
        <v>0</v>
      </c>
      <c r="AD862">
        <v>0</v>
      </c>
      <c r="AE862">
        <v>21.847327547121417</v>
      </c>
    </row>
    <row r="863" spans="1:31" x14ac:dyDescent="0.3">
      <c r="A863">
        <v>2501299</v>
      </c>
      <c r="B863">
        <v>1</v>
      </c>
      <c r="C863" t="s">
        <v>80</v>
      </c>
      <c r="D863" t="s">
        <v>107</v>
      </c>
      <c r="E863" t="s">
        <v>162</v>
      </c>
      <c r="F863" t="s">
        <v>2714</v>
      </c>
      <c r="G863" t="s">
        <v>210</v>
      </c>
      <c r="H863" t="s">
        <v>135</v>
      </c>
      <c r="I863" t="s">
        <v>136</v>
      </c>
      <c r="J863" t="s">
        <v>137</v>
      </c>
      <c r="K863" t="s">
        <v>144</v>
      </c>
      <c r="L863" t="s">
        <v>2715</v>
      </c>
      <c r="M863" t="s">
        <v>2716</v>
      </c>
      <c r="N863">
        <v>2.7183333329999999</v>
      </c>
      <c r="O863">
        <v>0</v>
      </c>
      <c r="P863">
        <v>100</v>
      </c>
      <c r="Q863">
        <v>0</v>
      </c>
      <c r="R863">
        <v>0</v>
      </c>
      <c r="S863">
        <v>0</v>
      </c>
      <c r="T863">
        <v>3</v>
      </c>
      <c r="U863">
        <v>0</v>
      </c>
      <c r="V863">
        <v>0</v>
      </c>
      <c r="W863">
        <v>0</v>
      </c>
      <c r="X863">
        <v>36.888089631374214</v>
      </c>
      <c r="Y863">
        <v>0</v>
      </c>
      <c r="Z863">
        <v>0</v>
      </c>
      <c r="AA863">
        <v>0</v>
      </c>
      <c r="AB863">
        <v>2.937823518487177</v>
      </c>
      <c r="AC863">
        <v>0</v>
      </c>
      <c r="AD863">
        <v>0</v>
      </c>
      <c r="AE863">
        <v>39.825913149861393</v>
      </c>
    </row>
    <row r="864" spans="1:31" x14ac:dyDescent="0.3">
      <c r="A864">
        <v>2500466</v>
      </c>
      <c r="B864">
        <v>1</v>
      </c>
      <c r="C864" t="s">
        <v>81</v>
      </c>
      <c r="D864" t="s">
        <v>126</v>
      </c>
      <c r="E864" t="s">
        <v>162</v>
      </c>
      <c r="F864" t="s">
        <v>2717</v>
      </c>
      <c r="G864" t="s">
        <v>530</v>
      </c>
      <c r="H864" t="s">
        <v>135</v>
      </c>
      <c r="I864" t="s">
        <v>136</v>
      </c>
      <c r="J864" t="s">
        <v>137</v>
      </c>
      <c r="K864" t="s">
        <v>144</v>
      </c>
      <c r="L864" t="s">
        <v>2718</v>
      </c>
      <c r="M864" t="s">
        <v>2719</v>
      </c>
      <c r="N864">
        <v>1.3733333329999999</v>
      </c>
      <c r="O864">
        <v>0</v>
      </c>
      <c r="P864">
        <v>19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3.4449473469488194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3.4449473469488194</v>
      </c>
    </row>
    <row r="865" spans="1:31" x14ac:dyDescent="0.3">
      <c r="A865">
        <v>2501259</v>
      </c>
      <c r="B865">
        <v>1</v>
      </c>
      <c r="C865" t="s">
        <v>81</v>
      </c>
      <c r="D865" t="s">
        <v>113</v>
      </c>
      <c r="E865" t="s">
        <v>162</v>
      </c>
      <c r="F865" t="s">
        <v>2720</v>
      </c>
      <c r="G865" t="s">
        <v>280</v>
      </c>
      <c r="H865" t="s">
        <v>135</v>
      </c>
      <c r="I865" t="s">
        <v>136</v>
      </c>
      <c r="J865" t="s">
        <v>137</v>
      </c>
      <c r="K865" t="s">
        <v>144</v>
      </c>
      <c r="L865" t="s">
        <v>2721</v>
      </c>
      <c r="M865" t="s">
        <v>2722</v>
      </c>
      <c r="N865">
        <v>5.0338888879999999</v>
      </c>
      <c r="O865">
        <v>0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0.38155491249150708</v>
      </c>
      <c r="AA865">
        <v>0</v>
      </c>
      <c r="AB865">
        <v>0</v>
      </c>
      <c r="AC865">
        <v>0</v>
      </c>
      <c r="AD865">
        <v>0</v>
      </c>
      <c r="AE865">
        <v>0.38155491249150708</v>
      </c>
    </row>
    <row r="866" spans="1:31" x14ac:dyDescent="0.3">
      <c r="A866">
        <v>2500864</v>
      </c>
      <c r="B866">
        <v>1</v>
      </c>
      <c r="C866" t="s">
        <v>81</v>
      </c>
      <c r="D866" t="s">
        <v>128</v>
      </c>
      <c r="E866" t="s">
        <v>184</v>
      </c>
      <c r="F866" t="s">
        <v>2723</v>
      </c>
      <c r="G866" t="s">
        <v>149</v>
      </c>
      <c r="H866" t="s">
        <v>150</v>
      </c>
      <c r="I866" t="s">
        <v>136</v>
      </c>
      <c r="J866" t="s">
        <v>137</v>
      </c>
      <c r="K866" t="s">
        <v>144</v>
      </c>
      <c r="L866" t="s">
        <v>2724</v>
      </c>
      <c r="M866" t="s">
        <v>2725</v>
      </c>
      <c r="N866">
        <v>0.20611111100000001</v>
      </c>
      <c r="O866">
        <v>0</v>
      </c>
      <c r="P866">
        <v>0</v>
      </c>
      <c r="Q866">
        <v>0</v>
      </c>
      <c r="R866">
        <v>0</v>
      </c>
      <c r="S866">
        <v>1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1.6019646541382553</v>
      </c>
      <c r="AB866">
        <v>0</v>
      </c>
      <c r="AC866">
        <v>0</v>
      </c>
      <c r="AD866">
        <v>0</v>
      </c>
      <c r="AE866">
        <v>1.6019646541382553</v>
      </c>
    </row>
    <row r="867" spans="1:31" x14ac:dyDescent="0.3">
      <c r="A867">
        <v>2501007</v>
      </c>
      <c r="B867">
        <v>1</v>
      </c>
      <c r="C867" t="s">
        <v>81</v>
      </c>
      <c r="D867" t="s">
        <v>123</v>
      </c>
      <c r="E867" t="s">
        <v>162</v>
      </c>
      <c r="F867" t="s">
        <v>2726</v>
      </c>
      <c r="G867" t="s">
        <v>652</v>
      </c>
      <c r="H867" t="s">
        <v>135</v>
      </c>
      <c r="I867" t="s">
        <v>136</v>
      </c>
      <c r="J867" t="s">
        <v>137</v>
      </c>
      <c r="K867" t="s">
        <v>144</v>
      </c>
      <c r="L867" t="s">
        <v>2727</v>
      </c>
      <c r="M867" t="s">
        <v>2728</v>
      </c>
      <c r="N867">
        <v>1.8266666659999999</v>
      </c>
      <c r="O867">
        <v>0</v>
      </c>
      <c r="P867">
        <v>1</v>
      </c>
      <c r="Q867">
        <v>0</v>
      </c>
      <c r="R867">
        <v>0</v>
      </c>
      <c r="S867">
        <v>0</v>
      </c>
      <c r="T867">
        <v>92</v>
      </c>
      <c r="U867">
        <v>0</v>
      </c>
      <c r="V867">
        <v>3</v>
      </c>
      <c r="W867">
        <v>0</v>
      </c>
      <c r="X867">
        <v>0.8215755573629695</v>
      </c>
      <c r="Y867">
        <v>0</v>
      </c>
      <c r="Z867">
        <v>0</v>
      </c>
      <c r="AA867">
        <v>0</v>
      </c>
      <c r="AB867">
        <v>145.57032818680761</v>
      </c>
      <c r="AC867">
        <v>0</v>
      </c>
      <c r="AD867">
        <v>323.62198131623745</v>
      </c>
      <c r="AE867">
        <v>470.01388506040803</v>
      </c>
    </row>
    <row r="868" spans="1:31" x14ac:dyDescent="0.3">
      <c r="A868">
        <v>2500675</v>
      </c>
      <c r="B868">
        <v>1</v>
      </c>
      <c r="C868" t="s">
        <v>81</v>
      </c>
      <c r="D868" t="s">
        <v>118</v>
      </c>
      <c r="E868" t="s">
        <v>184</v>
      </c>
      <c r="F868" t="s">
        <v>2729</v>
      </c>
      <c r="G868" t="s">
        <v>168</v>
      </c>
      <c r="H868" t="s">
        <v>150</v>
      </c>
      <c r="I868" t="s">
        <v>136</v>
      </c>
      <c r="J868" t="s">
        <v>137</v>
      </c>
      <c r="K868" t="s">
        <v>138</v>
      </c>
      <c r="L868" t="s">
        <v>2730</v>
      </c>
      <c r="M868" t="s">
        <v>2731</v>
      </c>
      <c r="N868">
        <v>3.9627777769999999</v>
      </c>
      <c r="O868">
        <v>5</v>
      </c>
      <c r="P868">
        <v>0</v>
      </c>
      <c r="Q868">
        <v>33</v>
      </c>
      <c r="R868">
        <v>12</v>
      </c>
      <c r="S868">
        <v>4</v>
      </c>
      <c r="T868">
        <v>1</v>
      </c>
      <c r="U868">
        <v>0</v>
      </c>
      <c r="V868">
        <v>0</v>
      </c>
      <c r="W868">
        <v>6.5926327124511204</v>
      </c>
      <c r="X868">
        <v>0</v>
      </c>
      <c r="Y868">
        <v>90.652058044679791</v>
      </c>
      <c r="Z868">
        <v>8.2704874782505087</v>
      </c>
      <c r="AA868">
        <v>98.131947183457967</v>
      </c>
      <c r="AB868">
        <v>2.8461216039803467</v>
      </c>
      <c r="AC868">
        <v>0</v>
      </c>
      <c r="AD868">
        <v>0</v>
      </c>
      <c r="AE868">
        <v>206.49324702281973</v>
      </c>
    </row>
    <row r="869" spans="1:31" x14ac:dyDescent="0.3">
      <c r="A869">
        <v>2501193</v>
      </c>
      <c r="B869">
        <v>1</v>
      </c>
      <c r="C869" t="s">
        <v>81</v>
      </c>
      <c r="D869" t="s">
        <v>113</v>
      </c>
      <c r="E869" t="s">
        <v>162</v>
      </c>
      <c r="F869" t="s">
        <v>2732</v>
      </c>
      <c r="G869" t="s">
        <v>210</v>
      </c>
      <c r="H869" t="s">
        <v>135</v>
      </c>
      <c r="I869" t="s">
        <v>136</v>
      </c>
      <c r="J869" t="s">
        <v>137</v>
      </c>
      <c r="K869" t="s">
        <v>144</v>
      </c>
      <c r="L869" t="s">
        <v>2733</v>
      </c>
      <c r="M869" t="s">
        <v>2734</v>
      </c>
      <c r="N869">
        <v>3.6005555550000001</v>
      </c>
      <c r="O869">
        <v>0</v>
      </c>
      <c r="P869">
        <v>38</v>
      </c>
      <c r="Q869">
        <v>0</v>
      </c>
      <c r="R869">
        <v>2</v>
      </c>
      <c r="S869">
        <v>0</v>
      </c>
      <c r="T869">
        <v>1</v>
      </c>
      <c r="U869">
        <v>0</v>
      </c>
      <c r="V869">
        <v>0</v>
      </c>
      <c r="W869">
        <v>0</v>
      </c>
      <c r="X869">
        <v>21.427736689484945</v>
      </c>
      <c r="Y869">
        <v>0</v>
      </c>
      <c r="Z869">
        <v>2.6436861646312217</v>
      </c>
      <c r="AA869">
        <v>0</v>
      </c>
      <c r="AB869">
        <v>3.9310649146991827</v>
      </c>
      <c r="AC869">
        <v>0</v>
      </c>
      <c r="AD869">
        <v>0</v>
      </c>
      <c r="AE869">
        <v>28.00248776881535</v>
      </c>
    </row>
    <row r="870" spans="1:31" x14ac:dyDescent="0.3">
      <c r="A870">
        <v>2501073</v>
      </c>
      <c r="B870">
        <v>1</v>
      </c>
      <c r="C870" t="s">
        <v>80</v>
      </c>
      <c r="D870" t="s">
        <v>107</v>
      </c>
      <c r="E870" t="s">
        <v>184</v>
      </c>
      <c r="F870" t="s">
        <v>2735</v>
      </c>
      <c r="G870" t="s">
        <v>149</v>
      </c>
      <c r="H870" t="s">
        <v>150</v>
      </c>
      <c r="I870" t="s">
        <v>136</v>
      </c>
      <c r="J870" t="s">
        <v>137</v>
      </c>
      <c r="K870" t="s">
        <v>144</v>
      </c>
      <c r="L870" t="s">
        <v>2736</v>
      </c>
      <c r="M870" t="s">
        <v>2737</v>
      </c>
      <c r="N870">
        <v>0.76416666600000005</v>
      </c>
      <c r="O870">
        <v>1</v>
      </c>
      <c r="P870">
        <v>66</v>
      </c>
      <c r="Q870">
        <v>18</v>
      </c>
      <c r="R870">
        <v>41</v>
      </c>
      <c r="S870">
        <v>6</v>
      </c>
      <c r="T870">
        <v>8</v>
      </c>
      <c r="U870">
        <v>1</v>
      </c>
      <c r="V870">
        <v>0</v>
      </c>
      <c r="W870">
        <v>0.17965791888904376</v>
      </c>
      <c r="X870">
        <v>7.2632055050733886</v>
      </c>
      <c r="Y870">
        <v>76.836160026452234</v>
      </c>
      <c r="Z870">
        <v>5.0726504066838167</v>
      </c>
      <c r="AA870">
        <v>7.5119722591181786</v>
      </c>
      <c r="AB870">
        <v>17.012053497972762</v>
      </c>
      <c r="AC870">
        <v>45.781420722369049</v>
      </c>
      <c r="AD870">
        <v>0</v>
      </c>
      <c r="AE870">
        <v>159.65712033655848</v>
      </c>
    </row>
    <row r="871" spans="1:31" x14ac:dyDescent="0.3">
      <c r="A871">
        <v>2500944</v>
      </c>
      <c r="B871">
        <v>1</v>
      </c>
      <c r="C871" t="s">
        <v>80</v>
      </c>
      <c r="D871" t="s">
        <v>87</v>
      </c>
      <c r="E871" t="s">
        <v>132</v>
      </c>
      <c r="F871" t="s">
        <v>2738</v>
      </c>
      <c r="G871" t="s">
        <v>134</v>
      </c>
      <c r="H871" t="s">
        <v>135</v>
      </c>
      <c r="I871" t="s">
        <v>136</v>
      </c>
      <c r="J871" t="s">
        <v>137</v>
      </c>
      <c r="K871" t="s">
        <v>138</v>
      </c>
      <c r="L871" t="s">
        <v>2739</v>
      </c>
      <c r="M871" t="s">
        <v>2740</v>
      </c>
      <c r="N871">
        <v>0.28555555500000002</v>
      </c>
      <c r="O871">
        <v>0</v>
      </c>
      <c r="P871">
        <v>288</v>
      </c>
      <c r="Q871">
        <v>0</v>
      </c>
      <c r="R871">
        <v>0</v>
      </c>
      <c r="S871">
        <v>0</v>
      </c>
      <c r="T871">
        <v>21</v>
      </c>
      <c r="U871">
        <v>0</v>
      </c>
      <c r="V871">
        <v>0</v>
      </c>
      <c r="W871">
        <v>0</v>
      </c>
      <c r="X871">
        <v>23.04331649612821</v>
      </c>
      <c r="Y871">
        <v>0</v>
      </c>
      <c r="Z871">
        <v>0</v>
      </c>
      <c r="AA871">
        <v>0</v>
      </c>
      <c r="AB871">
        <v>5.1793700710770079</v>
      </c>
      <c r="AC871">
        <v>0</v>
      </c>
      <c r="AD871">
        <v>0</v>
      </c>
      <c r="AE871">
        <v>28.222686567205216</v>
      </c>
    </row>
    <row r="872" spans="1:31" x14ac:dyDescent="0.3">
      <c r="A872">
        <v>2500695</v>
      </c>
      <c r="B872">
        <v>1</v>
      </c>
      <c r="C872" t="s">
        <v>80</v>
      </c>
      <c r="D872" t="s">
        <v>111</v>
      </c>
      <c r="E872" t="s">
        <v>147</v>
      </c>
      <c r="F872" t="s">
        <v>2741</v>
      </c>
      <c r="G872" t="s">
        <v>168</v>
      </c>
      <c r="H872" t="s">
        <v>150</v>
      </c>
      <c r="I872" t="s">
        <v>136</v>
      </c>
      <c r="J872" t="s">
        <v>137</v>
      </c>
      <c r="K872" t="s">
        <v>138</v>
      </c>
      <c r="L872" t="s">
        <v>2742</v>
      </c>
      <c r="M872" t="s">
        <v>2743</v>
      </c>
      <c r="N872">
        <v>7.9408333329999996</v>
      </c>
      <c r="O872">
        <v>0</v>
      </c>
      <c r="P872">
        <v>713</v>
      </c>
      <c r="Q872">
        <v>0</v>
      </c>
      <c r="R872">
        <v>0</v>
      </c>
      <c r="S872">
        <v>0</v>
      </c>
      <c r="T872">
        <v>51</v>
      </c>
      <c r="U872">
        <v>0</v>
      </c>
      <c r="V872">
        <v>0</v>
      </c>
      <c r="W872">
        <v>0</v>
      </c>
      <c r="X872">
        <v>1474.7465487445647</v>
      </c>
      <c r="Y872">
        <v>0</v>
      </c>
      <c r="Z872">
        <v>0</v>
      </c>
      <c r="AA872">
        <v>0</v>
      </c>
      <c r="AB872">
        <v>701.93138061722891</v>
      </c>
      <c r="AC872">
        <v>0</v>
      </c>
      <c r="AD872">
        <v>0</v>
      </c>
      <c r="AE872">
        <v>2176.6779293617938</v>
      </c>
    </row>
    <row r="873" spans="1:31" x14ac:dyDescent="0.3">
      <c r="A873">
        <v>2500881</v>
      </c>
      <c r="B873">
        <v>1</v>
      </c>
      <c r="C873" t="s">
        <v>81</v>
      </c>
      <c r="D873" t="s">
        <v>119</v>
      </c>
      <c r="E873" t="s">
        <v>132</v>
      </c>
      <c r="F873" t="s">
        <v>2744</v>
      </c>
      <c r="G873" t="s">
        <v>296</v>
      </c>
      <c r="H873" t="s">
        <v>135</v>
      </c>
      <c r="I873" t="s">
        <v>136</v>
      </c>
      <c r="J873" t="s">
        <v>137</v>
      </c>
      <c r="K873" t="s">
        <v>144</v>
      </c>
      <c r="L873" t="s">
        <v>2745</v>
      </c>
      <c r="M873" t="s">
        <v>2746</v>
      </c>
      <c r="N873">
        <v>2.381388888</v>
      </c>
      <c r="O873">
        <v>0</v>
      </c>
      <c r="P873">
        <v>38</v>
      </c>
      <c r="Q873">
        <v>0</v>
      </c>
      <c r="R873">
        <v>9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3.9522156274963987</v>
      </c>
      <c r="Y873">
        <v>0</v>
      </c>
      <c r="Z873">
        <v>3.8725996838690433</v>
      </c>
      <c r="AA873">
        <v>0</v>
      </c>
      <c r="AB873">
        <v>0</v>
      </c>
      <c r="AC873">
        <v>0</v>
      </c>
      <c r="AD873">
        <v>0</v>
      </c>
      <c r="AE873">
        <v>7.8248153113654419</v>
      </c>
    </row>
    <row r="874" spans="1:31" x14ac:dyDescent="0.3">
      <c r="A874">
        <v>2501236</v>
      </c>
      <c r="B874">
        <v>1</v>
      </c>
      <c r="C874" t="s">
        <v>80</v>
      </c>
      <c r="D874" t="s">
        <v>107</v>
      </c>
      <c r="E874" t="s">
        <v>132</v>
      </c>
      <c r="F874" t="s">
        <v>2747</v>
      </c>
      <c r="G874" t="s">
        <v>296</v>
      </c>
      <c r="H874" t="s">
        <v>135</v>
      </c>
      <c r="I874" t="s">
        <v>136</v>
      </c>
      <c r="J874" t="s">
        <v>137</v>
      </c>
      <c r="K874" t="s">
        <v>144</v>
      </c>
      <c r="L874" t="s">
        <v>2748</v>
      </c>
      <c r="M874" t="s">
        <v>2749</v>
      </c>
      <c r="N874">
        <v>0.76611111099999996</v>
      </c>
      <c r="O874">
        <v>0</v>
      </c>
      <c r="P874">
        <v>33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4.8253450046973176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4.8253450046973176</v>
      </c>
    </row>
    <row r="875" spans="1:31" x14ac:dyDescent="0.3">
      <c r="A875">
        <v>2500489</v>
      </c>
      <c r="B875">
        <v>1</v>
      </c>
      <c r="C875" t="s">
        <v>81</v>
      </c>
      <c r="D875" t="s">
        <v>113</v>
      </c>
      <c r="E875" t="s">
        <v>162</v>
      </c>
      <c r="F875" t="s">
        <v>2750</v>
      </c>
      <c r="G875" t="s">
        <v>210</v>
      </c>
      <c r="H875" t="s">
        <v>135</v>
      </c>
      <c r="I875" t="s">
        <v>136</v>
      </c>
      <c r="J875" t="s">
        <v>137</v>
      </c>
      <c r="K875" t="s">
        <v>144</v>
      </c>
      <c r="L875" t="s">
        <v>2751</v>
      </c>
      <c r="M875" t="s">
        <v>2752</v>
      </c>
      <c r="N875">
        <v>3.8</v>
      </c>
      <c r="O875">
        <v>0</v>
      </c>
      <c r="P875">
        <v>42</v>
      </c>
      <c r="Q875">
        <v>0</v>
      </c>
      <c r="R875">
        <v>0</v>
      </c>
      <c r="S875">
        <v>0</v>
      </c>
      <c r="T875">
        <v>1</v>
      </c>
      <c r="U875">
        <v>0</v>
      </c>
      <c r="V875">
        <v>0</v>
      </c>
      <c r="W875">
        <v>0</v>
      </c>
      <c r="X875">
        <v>59.245751096347455</v>
      </c>
      <c r="Y875">
        <v>0</v>
      </c>
      <c r="Z875">
        <v>0</v>
      </c>
      <c r="AA875">
        <v>0</v>
      </c>
      <c r="AB875">
        <v>0.57463391580000744</v>
      </c>
      <c r="AC875">
        <v>0</v>
      </c>
      <c r="AD875">
        <v>0</v>
      </c>
      <c r="AE875">
        <v>59.820385012147462</v>
      </c>
    </row>
    <row r="876" spans="1:31" x14ac:dyDescent="0.3">
      <c r="A876">
        <v>2500738</v>
      </c>
      <c r="B876">
        <v>1</v>
      </c>
      <c r="C876" t="s">
        <v>80</v>
      </c>
      <c r="D876" t="s">
        <v>94</v>
      </c>
      <c r="E876" t="s">
        <v>147</v>
      </c>
      <c r="F876" t="s">
        <v>2753</v>
      </c>
      <c r="G876" t="s">
        <v>149</v>
      </c>
      <c r="H876" t="s">
        <v>150</v>
      </c>
      <c r="I876" t="s">
        <v>136</v>
      </c>
      <c r="J876" t="s">
        <v>137</v>
      </c>
      <c r="K876" t="s">
        <v>144</v>
      </c>
      <c r="L876" t="s">
        <v>2754</v>
      </c>
      <c r="M876" t="s">
        <v>2755</v>
      </c>
      <c r="N876">
        <v>0.56722222200000005</v>
      </c>
      <c r="O876">
        <v>0</v>
      </c>
      <c r="P876">
        <v>4236</v>
      </c>
      <c r="Q876">
        <v>0</v>
      </c>
      <c r="R876">
        <v>0</v>
      </c>
      <c r="S876">
        <v>0</v>
      </c>
      <c r="T876">
        <v>451</v>
      </c>
      <c r="U876">
        <v>0</v>
      </c>
      <c r="V876">
        <v>0</v>
      </c>
      <c r="W876">
        <v>0</v>
      </c>
      <c r="X876">
        <v>653.05257556102163</v>
      </c>
      <c r="Y876">
        <v>0</v>
      </c>
      <c r="Z876">
        <v>0</v>
      </c>
      <c r="AA876">
        <v>0</v>
      </c>
      <c r="AB876">
        <v>436.01480251183347</v>
      </c>
      <c r="AC876">
        <v>0</v>
      </c>
      <c r="AD876">
        <v>0</v>
      </c>
      <c r="AE876">
        <v>1089.067378072855</v>
      </c>
    </row>
    <row r="877" spans="1:31" x14ac:dyDescent="0.3">
      <c r="A877">
        <v>2501130</v>
      </c>
      <c r="B877">
        <v>1</v>
      </c>
      <c r="C877" t="s">
        <v>81</v>
      </c>
      <c r="D877" t="s">
        <v>114</v>
      </c>
      <c r="E877" t="s">
        <v>147</v>
      </c>
      <c r="F877" t="s">
        <v>2756</v>
      </c>
      <c r="G877" t="s">
        <v>193</v>
      </c>
      <c r="H877" t="s">
        <v>150</v>
      </c>
      <c r="I877" t="s">
        <v>136</v>
      </c>
      <c r="J877" t="s">
        <v>137</v>
      </c>
      <c r="K877" t="s">
        <v>144</v>
      </c>
      <c r="L877" t="s">
        <v>2757</v>
      </c>
      <c r="M877" t="s">
        <v>2758</v>
      </c>
      <c r="N877">
        <v>2.8191666660000001</v>
      </c>
      <c r="O877">
        <v>0</v>
      </c>
      <c r="P877">
        <v>72</v>
      </c>
      <c r="Q877">
        <v>0</v>
      </c>
      <c r="R877">
        <v>25</v>
      </c>
      <c r="S877">
        <v>0</v>
      </c>
      <c r="T877">
        <v>3</v>
      </c>
      <c r="U877">
        <v>0</v>
      </c>
      <c r="V877">
        <v>0</v>
      </c>
      <c r="W877">
        <v>0</v>
      </c>
      <c r="X877">
        <v>11.836822696524436</v>
      </c>
      <c r="Y877">
        <v>0</v>
      </c>
      <c r="Z877">
        <v>35.758941663356623</v>
      </c>
      <c r="AA877">
        <v>0</v>
      </c>
      <c r="AB877">
        <v>13.627807891443762</v>
      </c>
      <c r="AC877">
        <v>0</v>
      </c>
      <c r="AD877">
        <v>0</v>
      </c>
      <c r="AE877">
        <v>61.223572251324825</v>
      </c>
    </row>
    <row r="878" spans="1:31" x14ac:dyDescent="0.3">
      <c r="A878">
        <v>2501087</v>
      </c>
      <c r="B878">
        <v>1</v>
      </c>
      <c r="C878" t="s">
        <v>80</v>
      </c>
      <c r="D878" t="s">
        <v>96</v>
      </c>
      <c r="E878" t="s">
        <v>153</v>
      </c>
      <c r="F878" t="s">
        <v>2759</v>
      </c>
      <c r="G878" t="s">
        <v>230</v>
      </c>
      <c r="H878" t="s">
        <v>135</v>
      </c>
      <c r="I878" t="s">
        <v>136</v>
      </c>
      <c r="J878" t="s">
        <v>137</v>
      </c>
      <c r="K878" t="s">
        <v>144</v>
      </c>
      <c r="L878" t="s">
        <v>2760</v>
      </c>
      <c r="M878" t="s">
        <v>2761</v>
      </c>
      <c r="N878">
        <v>3.5975000000000001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1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1.0368758049113003</v>
      </c>
      <c r="AC878">
        <v>0</v>
      </c>
      <c r="AD878">
        <v>0</v>
      </c>
      <c r="AE878">
        <v>1.0368758049113003</v>
      </c>
    </row>
    <row r="879" spans="1:31" x14ac:dyDescent="0.3">
      <c r="A879">
        <v>2500446</v>
      </c>
      <c r="B879">
        <v>1</v>
      </c>
      <c r="C879" t="s">
        <v>80</v>
      </c>
      <c r="D879" t="s">
        <v>107</v>
      </c>
      <c r="E879" t="s">
        <v>184</v>
      </c>
      <c r="F879" t="s">
        <v>2762</v>
      </c>
      <c r="G879" t="s">
        <v>149</v>
      </c>
      <c r="H879" t="s">
        <v>150</v>
      </c>
      <c r="I879" t="s">
        <v>136</v>
      </c>
      <c r="J879" t="s">
        <v>137</v>
      </c>
      <c r="K879" t="s">
        <v>144</v>
      </c>
      <c r="L879" t="s">
        <v>2763</v>
      </c>
      <c r="M879" t="s">
        <v>2764</v>
      </c>
      <c r="N879">
        <v>0.98111111100000004</v>
      </c>
      <c r="O879">
        <v>16</v>
      </c>
      <c r="P879">
        <v>8620</v>
      </c>
      <c r="Q879">
        <v>17</v>
      </c>
      <c r="R879">
        <v>45</v>
      </c>
      <c r="S879">
        <v>27</v>
      </c>
      <c r="T879">
        <v>572</v>
      </c>
      <c r="U879">
        <v>0</v>
      </c>
      <c r="V879">
        <v>10</v>
      </c>
      <c r="W879">
        <v>81.373490758956947</v>
      </c>
      <c r="X879">
        <v>934.13613556202461</v>
      </c>
      <c r="Y879">
        <v>12.326827897689967</v>
      </c>
      <c r="Z879">
        <v>29.385650337889139</v>
      </c>
      <c r="AA879">
        <v>243.7086886215252</v>
      </c>
      <c r="AB879">
        <v>344.79439116364489</v>
      </c>
      <c r="AC879">
        <v>0</v>
      </c>
      <c r="AD879">
        <v>11.454365692898628</v>
      </c>
      <c r="AE879">
        <v>1657.1795500346291</v>
      </c>
    </row>
    <row r="880" spans="1:31" x14ac:dyDescent="0.3">
      <c r="A880">
        <v>2501233</v>
      </c>
      <c r="B880">
        <v>1</v>
      </c>
      <c r="C880" t="s">
        <v>80</v>
      </c>
      <c r="D880" t="s">
        <v>105</v>
      </c>
      <c r="E880" t="s">
        <v>141</v>
      </c>
      <c r="F880" t="s">
        <v>2765</v>
      </c>
      <c r="G880" t="s">
        <v>2766</v>
      </c>
      <c r="H880" t="s">
        <v>135</v>
      </c>
      <c r="I880" t="s">
        <v>136</v>
      </c>
      <c r="J880" t="s">
        <v>137</v>
      </c>
      <c r="K880" t="s">
        <v>144</v>
      </c>
      <c r="L880" t="s">
        <v>2767</v>
      </c>
      <c r="M880" t="s">
        <v>2768</v>
      </c>
      <c r="N880">
        <v>2.235833333</v>
      </c>
      <c r="O880">
        <v>0</v>
      </c>
      <c r="P880">
        <v>21</v>
      </c>
      <c r="Q880">
        <v>0</v>
      </c>
      <c r="R880">
        <v>0</v>
      </c>
      <c r="S880">
        <v>0</v>
      </c>
      <c r="T880">
        <v>15</v>
      </c>
      <c r="U880">
        <v>0</v>
      </c>
      <c r="V880">
        <v>0</v>
      </c>
      <c r="W880">
        <v>0</v>
      </c>
      <c r="X880">
        <v>15.338139719306135</v>
      </c>
      <c r="Y880">
        <v>0</v>
      </c>
      <c r="Z880">
        <v>0</v>
      </c>
      <c r="AA880">
        <v>0</v>
      </c>
      <c r="AB880">
        <v>173.88659439226606</v>
      </c>
      <c r="AC880">
        <v>0</v>
      </c>
      <c r="AD880">
        <v>0</v>
      </c>
      <c r="AE880">
        <v>189.22473411157219</v>
      </c>
    </row>
    <row r="881" spans="1:31" x14ac:dyDescent="0.3">
      <c r="A881">
        <v>2500901</v>
      </c>
      <c r="B881">
        <v>1</v>
      </c>
      <c r="C881" t="s">
        <v>81</v>
      </c>
      <c r="D881" t="s">
        <v>116</v>
      </c>
      <c r="E881" t="s">
        <v>147</v>
      </c>
      <c r="F881" t="s">
        <v>2769</v>
      </c>
      <c r="G881" t="s">
        <v>193</v>
      </c>
      <c r="H881" t="s">
        <v>150</v>
      </c>
      <c r="I881" t="s">
        <v>136</v>
      </c>
      <c r="J881" t="s">
        <v>137</v>
      </c>
      <c r="K881" t="s">
        <v>144</v>
      </c>
      <c r="L881" t="s">
        <v>2770</v>
      </c>
      <c r="M881" t="s">
        <v>2771</v>
      </c>
      <c r="N881">
        <v>2.5461111110000001</v>
      </c>
      <c r="O881">
        <v>0</v>
      </c>
      <c r="P881">
        <v>45</v>
      </c>
      <c r="Q881">
        <v>0</v>
      </c>
      <c r="R881">
        <v>0</v>
      </c>
      <c r="S881">
        <v>0</v>
      </c>
      <c r="T881">
        <v>1</v>
      </c>
      <c r="U881">
        <v>0</v>
      </c>
      <c r="V881">
        <v>0</v>
      </c>
      <c r="W881">
        <v>0</v>
      </c>
      <c r="X881">
        <v>11.344799320122485</v>
      </c>
      <c r="Y881">
        <v>0</v>
      </c>
      <c r="Z881">
        <v>0</v>
      </c>
      <c r="AA881">
        <v>0</v>
      </c>
      <c r="AB881">
        <v>4.8936077664466673</v>
      </c>
      <c r="AC881">
        <v>0</v>
      </c>
      <c r="AD881">
        <v>0</v>
      </c>
      <c r="AE881">
        <v>16.238407086569154</v>
      </c>
    </row>
    <row r="882" spans="1:31" x14ac:dyDescent="0.3">
      <c r="A882">
        <v>2500569</v>
      </c>
      <c r="B882">
        <v>1</v>
      </c>
      <c r="C882" t="s">
        <v>81</v>
      </c>
      <c r="D882" t="s">
        <v>127</v>
      </c>
      <c r="E882" t="s">
        <v>162</v>
      </c>
      <c r="F882" t="s">
        <v>2772</v>
      </c>
      <c r="G882" t="s">
        <v>210</v>
      </c>
      <c r="H882" t="s">
        <v>135</v>
      </c>
      <c r="I882" t="s">
        <v>136</v>
      </c>
      <c r="J882" t="s">
        <v>137</v>
      </c>
      <c r="K882" t="s">
        <v>144</v>
      </c>
      <c r="L882" t="s">
        <v>2773</v>
      </c>
      <c r="M882" t="s">
        <v>2774</v>
      </c>
      <c r="N882">
        <v>0.67694444399999998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14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9.071825844292448</v>
      </c>
      <c r="AC882">
        <v>0</v>
      </c>
      <c r="AD882">
        <v>0</v>
      </c>
      <c r="AE882">
        <v>9.071825844292448</v>
      </c>
    </row>
    <row r="883" spans="1:31" x14ac:dyDescent="0.3">
      <c r="A883">
        <v>2500406</v>
      </c>
      <c r="B883">
        <v>1</v>
      </c>
      <c r="C883" t="s">
        <v>81</v>
      </c>
      <c r="D883" t="s">
        <v>113</v>
      </c>
      <c r="E883" t="s">
        <v>162</v>
      </c>
      <c r="F883" t="s">
        <v>2775</v>
      </c>
      <c r="G883" t="s">
        <v>210</v>
      </c>
      <c r="H883" t="s">
        <v>135</v>
      </c>
      <c r="I883" t="s">
        <v>136</v>
      </c>
      <c r="J883" t="s">
        <v>137</v>
      </c>
      <c r="K883" t="s">
        <v>144</v>
      </c>
      <c r="L883" t="s">
        <v>2776</v>
      </c>
      <c r="M883" t="s">
        <v>2777</v>
      </c>
      <c r="N883">
        <v>1.6983333329999999</v>
      </c>
      <c r="O883">
        <v>0</v>
      </c>
      <c r="P883">
        <v>15</v>
      </c>
      <c r="Q883">
        <v>0</v>
      </c>
      <c r="R883">
        <v>4</v>
      </c>
      <c r="S883">
        <v>0</v>
      </c>
      <c r="T883">
        <v>2</v>
      </c>
      <c r="U883">
        <v>0</v>
      </c>
      <c r="V883">
        <v>0</v>
      </c>
      <c r="W883">
        <v>0</v>
      </c>
      <c r="X883">
        <v>2.8038959488736603</v>
      </c>
      <c r="Y883">
        <v>0</v>
      </c>
      <c r="Z883">
        <v>0.41210447930942928</v>
      </c>
      <c r="AA883">
        <v>0</v>
      </c>
      <c r="AB883">
        <v>0.37353474931336661</v>
      </c>
      <c r="AC883">
        <v>0</v>
      </c>
      <c r="AD883">
        <v>0</v>
      </c>
      <c r="AE883">
        <v>3.5895351774964563</v>
      </c>
    </row>
    <row r="884" spans="1:31" x14ac:dyDescent="0.3">
      <c r="A884">
        <v>2501070</v>
      </c>
      <c r="B884">
        <v>1</v>
      </c>
      <c r="C884" t="s">
        <v>80</v>
      </c>
      <c r="D884" t="s">
        <v>85</v>
      </c>
      <c r="E884" t="s">
        <v>132</v>
      </c>
      <c r="F884" t="s">
        <v>2778</v>
      </c>
      <c r="G884" t="s">
        <v>134</v>
      </c>
      <c r="H884" t="s">
        <v>135</v>
      </c>
      <c r="I884" t="s">
        <v>136</v>
      </c>
      <c r="J884" t="s">
        <v>137</v>
      </c>
      <c r="K884" t="s">
        <v>138</v>
      </c>
      <c r="L884" t="s">
        <v>2779</v>
      </c>
      <c r="M884" t="s">
        <v>2780</v>
      </c>
      <c r="N884">
        <v>0.30944444399999999</v>
      </c>
      <c r="O884">
        <v>0</v>
      </c>
      <c r="P884">
        <v>1087</v>
      </c>
      <c r="Q884">
        <v>0</v>
      </c>
      <c r="R884">
        <v>0</v>
      </c>
      <c r="S884">
        <v>0</v>
      </c>
      <c r="T884">
        <v>93</v>
      </c>
      <c r="U884">
        <v>0</v>
      </c>
      <c r="V884">
        <v>1</v>
      </c>
      <c r="W884">
        <v>0</v>
      </c>
      <c r="X884">
        <v>78.869162855863237</v>
      </c>
      <c r="Y884">
        <v>0</v>
      </c>
      <c r="Z884">
        <v>0</v>
      </c>
      <c r="AA884">
        <v>0</v>
      </c>
      <c r="AB884">
        <v>31.239228802869778</v>
      </c>
      <c r="AC884">
        <v>0</v>
      </c>
      <c r="AD884">
        <v>0</v>
      </c>
      <c r="AE884">
        <v>110.10839165873301</v>
      </c>
    </row>
    <row r="885" spans="1:31" x14ac:dyDescent="0.3">
      <c r="A885">
        <v>2500360</v>
      </c>
      <c r="B885">
        <v>1</v>
      </c>
      <c r="C885" t="s">
        <v>81</v>
      </c>
      <c r="D885" t="s">
        <v>120</v>
      </c>
      <c r="E885" t="s">
        <v>166</v>
      </c>
      <c r="F885" t="s">
        <v>2781</v>
      </c>
      <c r="G885" t="s">
        <v>149</v>
      </c>
      <c r="H885" t="s">
        <v>150</v>
      </c>
      <c r="I885" t="s">
        <v>136</v>
      </c>
      <c r="J885" t="s">
        <v>137</v>
      </c>
      <c r="K885" t="s">
        <v>144</v>
      </c>
      <c r="L885" t="s">
        <v>2782</v>
      </c>
      <c r="M885" t="s">
        <v>2783</v>
      </c>
      <c r="N885">
        <v>4.7544444439999998</v>
      </c>
      <c r="O885">
        <v>1</v>
      </c>
      <c r="P885">
        <v>239</v>
      </c>
      <c r="Q885">
        <v>94</v>
      </c>
      <c r="R885">
        <v>3</v>
      </c>
      <c r="S885">
        <v>16</v>
      </c>
      <c r="T885">
        <v>29</v>
      </c>
      <c r="U885">
        <v>3</v>
      </c>
      <c r="V885">
        <v>0</v>
      </c>
      <c r="W885">
        <v>5.6354666672738132</v>
      </c>
      <c r="X885">
        <v>252.8047045187221</v>
      </c>
      <c r="Y885">
        <v>785.4618275732031</v>
      </c>
      <c r="Z885">
        <v>2.331059027481607</v>
      </c>
      <c r="AA885">
        <v>70.809323264250352</v>
      </c>
      <c r="AB885">
        <v>29.836524556449536</v>
      </c>
      <c r="AC885">
        <v>41.687541206260185</v>
      </c>
      <c r="AD885">
        <v>0</v>
      </c>
      <c r="AE885">
        <v>1188.5664468136408</v>
      </c>
    </row>
    <row r="886" spans="1:31" x14ac:dyDescent="0.3">
      <c r="A886">
        <v>2501047</v>
      </c>
      <c r="B886">
        <v>1</v>
      </c>
      <c r="C886" t="s">
        <v>81</v>
      </c>
      <c r="D886" t="s">
        <v>118</v>
      </c>
      <c r="E886" t="s">
        <v>153</v>
      </c>
      <c r="F886" t="s">
        <v>2784</v>
      </c>
      <c r="G886" t="s">
        <v>155</v>
      </c>
      <c r="H886" t="s">
        <v>135</v>
      </c>
      <c r="I886" t="s">
        <v>136</v>
      </c>
      <c r="J886" t="s">
        <v>137</v>
      </c>
      <c r="K886" t="s">
        <v>144</v>
      </c>
      <c r="L886" t="s">
        <v>2785</v>
      </c>
      <c r="M886" t="s">
        <v>2786</v>
      </c>
      <c r="N886">
        <v>4.0180555550000001</v>
      </c>
      <c r="O886">
        <v>0</v>
      </c>
      <c r="P886">
        <v>2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2.1459148390730531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2.1459148390730531</v>
      </c>
    </row>
    <row r="887" spans="1:31" x14ac:dyDescent="0.3">
      <c r="A887">
        <v>2500924</v>
      </c>
      <c r="B887">
        <v>1</v>
      </c>
      <c r="C887" t="s">
        <v>80</v>
      </c>
      <c r="D887" t="s">
        <v>103</v>
      </c>
      <c r="E887" t="s">
        <v>132</v>
      </c>
      <c r="F887" t="s">
        <v>2787</v>
      </c>
      <c r="G887" t="s">
        <v>296</v>
      </c>
      <c r="H887" t="s">
        <v>135</v>
      </c>
      <c r="I887" t="s">
        <v>136</v>
      </c>
      <c r="J887" t="s">
        <v>137</v>
      </c>
      <c r="K887" t="s">
        <v>144</v>
      </c>
      <c r="L887" t="s">
        <v>2788</v>
      </c>
      <c r="M887" t="s">
        <v>2789</v>
      </c>
      <c r="N887">
        <v>0.55888888800000003</v>
      </c>
      <c r="O887">
        <v>0</v>
      </c>
      <c r="P887">
        <v>11</v>
      </c>
      <c r="Q887">
        <v>0</v>
      </c>
      <c r="R887">
        <v>8</v>
      </c>
      <c r="S887">
        <v>0</v>
      </c>
      <c r="T887">
        <v>3</v>
      </c>
      <c r="U887">
        <v>0</v>
      </c>
      <c r="V887">
        <v>0</v>
      </c>
      <c r="W887">
        <v>0</v>
      </c>
      <c r="X887">
        <v>2.2249803731943212</v>
      </c>
      <c r="Y887">
        <v>0</v>
      </c>
      <c r="Z887">
        <v>5.1461666153622723</v>
      </c>
      <c r="AA887">
        <v>0</v>
      </c>
      <c r="AB887">
        <v>0.69474762040116278</v>
      </c>
      <c r="AC887">
        <v>0</v>
      </c>
      <c r="AD887">
        <v>0</v>
      </c>
      <c r="AE887">
        <v>8.0658946089577555</v>
      </c>
    </row>
    <row r="888" spans="1:31" x14ac:dyDescent="0.3">
      <c r="A888">
        <v>2500907</v>
      </c>
      <c r="B888">
        <v>1</v>
      </c>
      <c r="C888" t="s">
        <v>80</v>
      </c>
      <c r="D888" t="s">
        <v>94</v>
      </c>
      <c r="E888" t="s">
        <v>153</v>
      </c>
      <c r="F888" t="s">
        <v>2790</v>
      </c>
      <c r="G888" t="s">
        <v>230</v>
      </c>
      <c r="H888" t="s">
        <v>135</v>
      </c>
      <c r="I888" t="s">
        <v>136</v>
      </c>
      <c r="J888" t="s">
        <v>137</v>
      </c>
      <c r="K888" t="s">
        <v>144</v>
      </c>
      <c r="L888" t="s">
        <v>2791</v>
      </c>
      <c r="M888" t="s">
        <v>2792</v>
      </c>
      <c r="N888">
        <v>2.5241666660000002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1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0.57718532666825251</v>
      </c>
      <c r="AC888">
        <v>0</v>
      </c>
      <c r="AD888">
        <v>0</v>
      </c>
      <c r="AE888">
        <v>0.57718532666825251</v>
      </c>
    </row>
    <row r="889" spans="1:31" x14ac:dyDescent="0.3">
      <c r="A889">
        <v>2501156</v>
      </c>
      <c r="B889">
        <v>1</v>
      </c>
      <c r="C889" t="s">
        <v>80</v>
      </c>
      <c r="D889" t="s">
        <v>91</v>
      </c>
      <c r="E889" t="s">
        <v>153</v>
      </c>
      <c r="F889" t="s">
        <v>2793</v>
      </c>
      <c r="G889" t="s">
        <v>155</v>
      </c>
      <c r="H889" t="s">
        <v>135</v>
      </c>
      <c r="I889" t="s">
        <v>136</v>
      </c>
      <c r="J889" t="s">
        <v>137</v>
      </c>
      <c r="K889" t="s">
        <v>144</v>
      </c>
      <c r="L889" t="s">
        <v>2794</v>
      </c>
      <c r="M889" t="s">
        <v>2795</v>
      </c>
      <c r="N889">
        <v>1.6772222219999999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1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0.17384817808204373</v>
      </c>
      <c r="AC889">
        <v>0</v>
      </c>
      <c r="AD889">
        <v>0</v>
      </c>
      <c r="AE889">
        <v>0.17384817808204373</v>
      </c>
    </row>
    <row r="890" spans="1:31" x14ac:dyDescent="0.3">
      <c r="A890">
        <v>2500423</v>
      </c>
      <c r="B890">
        <v>1</v>
      </c>
      <c r="C890" t="s">
        <v>81</v>
      </c>
      <c r="D890" t="s">
        <v>126</v>
      </c>
      <c r="E890" t="s">
        <v>184</v>
      </c>
      <c r="F890" t="s">
        <v>2796</v>
      </c>
      <c r="G890" t="s">
        <v>149</v>
      </c>
      <c r="H890" t="s">
        <v>150</v>
      </c>
      <c r="I890" t="s">
        <v>136</v>
      </c>
      <c r="J890" t="s">
        <v>137</v>
      </c>
      <c r="K890" t="s">
        <v>144</v>
      </c>
      <c r="L890" t="s">
        <v>2797</v>
      </c>
      <c r="M890" t="s">
        <v>2798</v>
      </c>
      <c r="N890">
        <v>3.4047222220000002</v>
      </c>
      <c r="O890">
        <v>2</v>
      </c>
      <c r="P890">
        <v>1641</v>
      </c>
      <c r="Q890">
        <v>72</v>
      </c>
      <c r="R890">
        <v>543</v>
      </c>
      <c r="S890">
        <v>26</v>
      </c>
      <c r="T890">
        <v>106</v>
      </c>
      <c r="U890">
        <v>0</v>
      </c>
      <c r="V890">
        <v>0</v>
      </c>
      <c r="W890">
        <v>5.7661840353983145</v>
      </c>
      <c r="X890">
        <v>447.53563692420067</v>
      </c>
      <c r="Y890">
        <v>629.48497790315412</v>
      </c>
      <c r="Z890">
        <v>178.35088077306995</v>
      </c>
      <c r="AA890">
        <v>237.18075337573873</v>
      </c>
      <c r="AB890">
        <v>197.34070204175353</v>
      </c>
      <c r="AC890">
        <v>0</v>
      </c>
      <c r="AD890">
        <v>0</v>
      </c>
      <c r="AE890">
        <v>1695.6591350533154</v>
      </c>
    </row>
    <row r="891" spans="1:31" x14ac:dyDescent="0.3">
      <c r="A891">
        <v>2500761</v>
      </c>
      <c r="B891">
        <v>1</v>
      </c>
      <c r="C891" t="s">
        <v>80</v>
      </c>
      <c r="D891" t="s">
        <v>104</v>
      </c>
      <c r="E891" t="s">
        <v>141</v>
      </c>
      <c r="F891" t="s">
        <v>2799</v>
      </c>
      <c r="G891" t="s">
        <v>143</v>
      </c>
      <c r="H891" t="s">
        <v>135</v>
      </c>
      <c r="I891" t="s">
        <v>136</v>
      </c>
      <c r="J891" t="s">
        <v>137</v>
      </c>
      <c r="K891" t="s">
        <v>144</v>
      </c>
      <c r="L891" t="s">
        <v>2800</v>
      </c>
      <c r="M891" t="s">
        <v>2801</v>
      </c>
      <c r="N891">
        <v>4.3558333329999996</v>
      </c>
      <c r="O891">
        <v>0</v>
      </c>
      <c r="P891">
        <v>38</v>
      </c>
      <c r="Q891">
        <v>0</v>
      </c>
      <c r="R891">
        <v>0</v>
      </c>
      <c r="S891">
        <v>0</v>
      </c>
      <c r="T891">
        <v>3</v>
      </c>
      <c r="U891">
        <v>0</v>
      </c>
      <c r="V891">
        <v>0</v>
      </c>
      <c r="W891">
        <v>0</v>
      </c>
      <c r="X891">
        <v>26.990831940091635</v>
      </c>
      <c r="Y891">
        <v>0</v>
      </c>
      <c r="Z891">
        <v>0</v>
      </c>
      <c r="AA891">
        <v>0</v>
      </c>
      <c r="AB891">
        <v>41.115398260183163</v>
      </c>
      <c r="AC891">
        <v>0</v>
      </c>
      <c r="AD891">
        <v>0</v>
      </c>
      <c r="AE891">
        <v>68.106230200274794</v>
      </c>
    </row>
    <row r="892" spans="1:31" x14ac:dyDescent="0.3">
      <c r="A892">
        <v>2501110</v>
      </c>
      <c r="B892">
        <v>1</v>
      </c>
      <c r="C892" t="s">
        <v>80</v>
      </c>
      <c r="D892" t="s">
        <v>83</v>
      </c>
      <c r="E892" t="s">
        <v>132</v>
      </c>
      <c r="F892" t="s">
        <v>2802</v>
      </c>
      <c r="G892" t="s">
        <v>134</v>
      </c>
      <c r="H892" t="s">
        <v>135</v>
      </c>
      <c r="I892" t="s">
        <v>136</v>
      </c>
      <c r="J892" t="s">
        <v>137</v>
      </c>
      <c r="K892" t="s">
        <v>138</v>
      </c>
      <c r="L892" t="s">
        <v>2803</v>
      </c>
      <c r="M892" t="s">
        <v>2804</v>
      </c>
      <c r="N892">
        <v>0.51138888800000004</v>
      </c>
      <c r="O892">
        <v>0</v>
      </c>
      <c r="P892">
        <v>3</v>
      </c>
      <c r="Q892">
        <v>0</v>
      </c>
      <c r="R892">
        <v>0</v>
      </c>
      <c r="S892">
        <v>0</v>
      </c>
      <c r="T892">
        <v>64</v>
      </c>
      <c r="U892">
        <v>0</v>
      </c>
      <c r="V892">
        <v>3</v>
      </c>
      <c r="W892">
        <v>0</v>
      </c>
      <c r="X892">
        <v>0.75603587798163419</v>
      </c>
      <c r="Y892">
        <v>0</v>
      </c>
      <c r="Z892">
        <v>0</v>
      </c>
      <c r="AA892">
        <v>0</v>
      </c>
      <c r="AB892">
        <v>64.856444336624136</v>
      </c>
      <c r="AC892">
        <v>0</v>
      </c>
      <c r="AD892">
        <v>26.833353318082729</v>
      </c>
      <c r="AE892">
        <v>92.445833532688496</v>
      </c>
    </row>
    <row r="893" spans="1:31" x14ac:dyDescent="0.3">
      <c r="A893">
        <v>2500615</v>
      </c>
      <c r="B893">
        <v>1</v>
      </c>
      <c r="C893" t="s">
        <v>80</v>
      </c>
      <c r="D893" t="s">
        <v>102</v>
      </c>
      <c r="E893" t="s">
        <v>213</v>
      </c>
      <c r="F893" t="s">
        <v>2805</v>
      </c>
      <c r="G893" t="s">
        <v>149</v>
      </c>
      <c r="H893" t="s">
        <v>150</v>
      </c>
      <c r="I893" t="s">
        <v>136</v>
      </c>
      <c r="J893" t="s">
        <v>137</v>
      </c>
      <c r="K893" t="s">
        <v>144</v>
      </c>
      <c r="L893" t="s">
        <v>2806</v>
      </c>
      <c r="M893" t="s">
        <v>2807</v>
      </c>
      <c r="N893">
        <v>1.7369444439999999</v>
      </c>
      <c r="O893">
        <v>0</v>
      </c>
      <c r="P893">
        <v>17</v>
      </c>
      <c r="Q893">
        <v>2</v>
      </c>
      <c r="R893">
        <v>163</v>
      </c>
      <c r="S893">
        <v>0</v>
      </c>
      <c r="T893">
        <v>44</v>
      </c>
      <c r="U893">
        <v>0</v>
      </c>
      <c r="V893">
        <v>0</v>
      </c>
      <c r="W893">
        <v>0</v>
      </c>
      <c r="X893">
        <v>4.2973840798764815</v>
      </c>
      <c r="Y893">
        <v>0.65618910059081936</v>
      </c>
      <c r="Z893">
        <v>88.433176717445491</v>
      </c>
      <c r="AA893">
        <v>0</v>
      </c>
      <c r="AB893">
        <v>67.954481057051879</v>
      </c>
      <c r="AC893">
        <v>0</v>
      </c>
      <c r="AD893">
        <v>0</v>
      </c>
      <c r="AE893">
        <v>161.34123095496466</v>
      </c>
    </row>
    <row r="894" spans="1:31" x14ac:dyDescent="0.3">
      <c r="A894">
        <v>2500715</v>
      </c>
      <c r="B894">
        <v>1</v>
      </c>
      <c r="C894" t="s">
        <v>80</v>
      </c>
      <c r="D894" t="s">
        <v>83</v>
      </c>
      <c r="E894" t="s">
        <v>132</v>
      </c>
      <c r="F894" t="s">
        <v>2808</v>
      </c>
      <c r="G894" t="s">
        <v>134</v>
      </c>
      <c r="H894" t="s">
        <v>135</v>
      </c>
      <c r="I894" t="s">
        <v>136</v>
      </c>
      <c r="J894" t="s">
        <v>137</v>
      </c>
      <c r="K894" t="s">
        <v>138</v>
      </c>
      <c r="L894" t="s">
        <v>2809</v>
      </c>
      <c r="M894" t="s">
        <v>2810</v>
      </c>
      <c r="N894">
        <v>0.580555555</v>
      </c>
      <c r="O894">
        <v>0</v>
      </c>
      <c r="P894">
        <v>561</v>
      </c>
      <c r="Q894">
        <v>0</v>
      </c>
      <c r="R894">
        <v>0</v>
      </c>
      <c r="S894">
        <v>0</v>
      </c>
      <c r="T894">
        <v>28</v>
      </c>
      <c r="U894">
        <v>0</v>
      </c>
      <c r="V894">
        <v>0</v>
      </c>
      <c r="W894">
        <v>0</v>
      </c>
      <c r="X894">
        <v>102.05349619568288</v>
      </c>
      <c r="Y894">
        <v>0</v>
      </c>
      <c r="Z894">
        <v>0</v>
      </c>
      <c r="AA894">
        <v>0</v>
      </c>
      <c r="AB894">
        <v>36.645537247258929</v>
      </c>
      <c r="AC894">
        <v>0</v>
      </c>
      <c r="AD894">
        <v>0</v>
      </c>
      <c r="AE894">
        <v>138.69903344294181</v>
      </c>
    </row>
    <row r="895" spans="1:31" x14ac:dyDescent="0.3">
      <c r="A895">
        <v>2500469</v>
      </c>
      <c r="B895">
        <v>1</v>
      </c>
      <c r="C895" t="s">
        <v>80</v>
      </c>
      <c r="D895" t="s">
        <v>99</v>
      </c>
      <c r="E895" t="s">
        <v>162</v>
      </c>
      <c r="F895" t="s">
        <v>2811</v>
      </c>
      <c r="G895" t="s">
        <v>210</v>
      </c>
      <c r="H895" t="s">
        <v>135</v>
      </c>
      <c r="I895" t="s">
        <v>136</v>
      </c>
      <c r="J895" t="s">
        <v>137</v>
      </c>
      <c r="K895" t="s">
        <v>144</v>
      </c>
      <c r="L895" t="s">
        <v>2812</v>
      </c>
      <c r="M895" t="s">
        <v>2813</v>
      </c>
      <c r="N895">
        <v>2.8077777770000001</v>
      </c>
      <c r="O895">
        <v>0</v>
      </c>
      <c r="P895">
        <v>19</v>
      </c>
      <c r="Q895">
        <v>0</v>
      </c>
      <c r="R895">
        <v>0</v>
      </c>
      <c r="S895">
        <v>0</v>
      </c>
      <c r="T895">
        <v>3</v>
      </c>
      <c r="U895">
        <v>0</v>
      </c>
      <c r="V895">
        <v>0</v>
      </c>
      <c r="W895">
        <v>0</v>
      </c>
      <c r="X895">
        <v>19.02555134192832</v>
      </c>
      <c r="Y895">
        <v>0</v>
      </c>
      <c r="Z895">
        <v>0</v>
      </c>
      <c r="AA895">
        <v>0</v>
      </c>
      <c r="AB895">
        <v>10.161024687918331</v>
      </c>
      <c r="AC895">
        <v>0</v>
      </c>
      <c r="AD895">
        <v>0</v>
      </c>
      <c r="AE895">
        <v>29.186576029846652</v>
      </c>
    </row>
    <row r="896" spans="1:31" x14ac:dyDescent="0.3">
      <c r="A896">
        <v>2500984</v>
      </c>
      <c r="B896">
        <v>1</v>
      </c>
      <c r="C896" t="s">
        <v>80</v>
      </c>
      <c r="D896" t="s">
        <v>83</v>
      </c>
      <c r="E896" t="s">
        <v>132</v>
      </c>
      <c r="F896" t="s">
        <v>2814</v>
      </c>
      <c r="G896" t="s">
        <v>134</v>
      </c>
      <c r="H896" t="s">
        <v>135</v>
      </c>
      <c r="I896" t="s">
        <v>136</v>
      </c>
      <c r="J896" t="s">
        <v>137</v>
      </c>
      <c r="K896" t="s">
        <v>138</v>
      </c>
      <c r="L896" t="s">
        <v>2815</v>
      </c>
      <c r="M896" t="s">
        <v>2816</v>
      </c>
      <c r="N896">
        <v>0.34749999999999998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3</v>
      </c>
      <c r="U896">
        <v>0</v>
      </c>
      <c r="V896">
        <v>1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2.0341480699698646</v>
      </c>
      <c r="AC896">
        <v>0</v>
      </c>
      <c r="AD896">
        <v>26.704705377264027</v>
      </c>
      <c r="AE896">
        <v>28.738853447233893</v>
      </c>
    </row>
    <row r="897" spans="1:31" x14ac:dyDescent="0.3">
      <c r="A897">
        <v>2501339</v>
      </c>
      <c r="B897">
        <v>1</v>
      </c>
      <c r="C897" t="s">
        <v>81</v>
      </c>
      <c r="D897" t="s">
        <v>123</v>
      </c>
      <c r="E897" t="s">
        <v>162</v>
      </c>
      <c r="F897" t="s">
        <v>2817</v>
      </c>
      <c r="G897" t="s">
        <v>210</v>
      </c>
      <c r="H897" t="s">
        <v>135</v>
      </c>
      <c r="I897" t="s">
        <v>136</v>
      </c>
      <c r="J897" t="s">
        <v>137</v>
      </c>
      <c r="K897" t="s">
        <v>144</v>
      </c>
      <c r="L897" t="s">
        <v>2818</v>
      </c>
      <c r="M897" t="s">
        <v>2819</v>
      </c>
      <c r="N897">
        <v>0.48166666600000002</v>
      </c>
      <c r="O897">
        <v>0</v>
      </c>
      <c r="P897">
        <v>271</v>
      </c>
      <c r="Q897">
        <v>0</v>
      </c>
      <c r="R897">
        <v>0</v>
      </c>
      <c r="S897">
        <v>0</v>
      </c>
      <c r="T897">
        <v>18</v>
      </c>
      <c r="U897">
        <v>0</v>
      </c>
      <c r="V897">
        <v>0</v>
      </c>
      <c r="W897">
        <v>0</v>
      </c>
      <c r="X897">
        <v>28.466648584004734</v>
      </c>
      <c r="Y897">
        <v>0</v>
      </c>
      <c r="Z897">
        <v>0</v>
      </c>
      <c r="AA897">
        <v>0</v>
      </c>
      <c r="AB897">
        <v>4.262324688965287</v>
      </c>
      <c r="AC897">
        <v>0</v>
      </c>
      <c r="AD897">
        <v>0</v>
      </c>
      <c r="AE897">
        <v>32.728973272970023</v>
      </c>
    </row>
    <row r="898" spans="1:31" x14ac:dyDescent="0.3">
      <c r="A898">
        <v>2500698</v>
      </c>
      <c r="B898">
        <v>1</v>
      </c>
      <c r="C898" t="s">
        <v>80</v>
      </c>
      <c r="D898" t="s">
        <v>104</v>
      </c>
      <c r="E898" t="s">
        <v>162</v>
      </c>
      <c r="F898" t="s">
        <v>2820</v>
      </c>
      <c r="G898" t="s">
        <v>280</v>
      </c>
      <c r="H898" t="s">
        <v>135</v>
      </c>
      <c r="I898" t="s">
        <v>136</v>
      </c>
      <c r="J898" t="s">
        <v>137</v>
      </c>
      <c r="K898" t="s">
        <v>144</v>
      </c>
      <c r="L898" t="s">
        <v>2821</v>
      </c>
      <c r="M898" t="s">
        <v>2822</v>
      </c>
      <c r="N898">
        <v>2.1936111110000001</v>
      </c>
      <c r="O898">
        <v>0</v>
      </c>
      <c r="P898">
        <v>0</v>
      </c>
      <c r="Q898">
        <v>0</v>
      </c>
      <c r="R898">
        <v>1</v>
      </c>
      <c r="S898">
        <v>0</v>
      </c>
      <c r="T898">
        <v>4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0.45274980337268145</v>
      </c>
      <c r="AA898">
        <v>0</v>
      </c>
      <c r="AB898">
        <v>1.757312016713356</v>
      </c>
      <c r="AC898">
        <v>0</v>
      </c>
      <c r="AD898">
        <v>0</v>
      </c>
      <c r="AE898">
        <v>2.2100618200860374</v>
      </c>
    </row>
    <row r="899" spans="1:31" x14ac:dyDescent="0.3">
      <c r="A899">
        <v>2501053</v>
      </c>
      <c r="B899">
        <v>1</v>
      </c>
      <c r="C899" t="s">
        <v>80</v>
      </c>
      <c r="D899" t="s">
        <v>96</v>
      </c>
      <c r="E899" t="s">
        <v>153</v>
      </c>
      <c r="F899" t="s">
        <v>2823</v>
      </c>
      <c r="G899" t="s">
        <v>159</v>
      </c>
      <c r="H899" t="s">
        <v>135</v>
      </c>
      <c r="I899" t="s">
        <v>136</v>
      </c>
      <c r="J899" t="s">
        <v>3</v>
      </c>
      <c r="K899" t="s">
        <v>144</v>
      </c>
      <c r="L899" t="s">
        <v>2824</v>
      </c>
      <c r="M899" t="s">
        <v>2825</v>
      </c>
      <c r="N899">
        <v>2.5694444440000002</v>
      </c>
      <c r="O899">
        <v>0</v>
      </c>
      <c r="P899">
        <v>2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5.3057126721458712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5.3057126721458712</v>
      </c>
    </row>
    <row r="900" spans="1:31" x14ac:dyDescent="0.3">
      <c r="A900">
        <v>2501176</v>
      </c>
      <c r="B900">
        <v>1</v>
      </c>
      <c r="C900" t="s">
        <v>80</v>
      </c>
      <c r="D900" t="s">
        <v>83</v>
      </c>
      <c r="E900" t="s">
        <v>132</v>
      </c>
      <c r="F900" t="s">
        <v>2826</v>
      </c>
      <c r="G900" t="s">
        <v>134</v>
      </c>
      <c r="H900" t="s">
        <v>135</v>
      </c>
      <c r="I900" t="s">
        <v>136</v>
      </c>
      <c r="J900" t="s">
        <v>137</v>
      </c>
      <c r="K900" t="s">
        <v>138</v>
      </c>
      <c r="L900" t="s">
        <v>2827</v>
      </c>
      <c r="M900" t="s">
        <v>2828</v>
      </c>
      <c r="N900">
        <v>0.36111111099999998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2</v>
      </c>
      <c r="U900">
        <v>0</v>
      </c>
      <c r="V900">
        <v>2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2.4716296664058999</v>
      </c>
      <c r="AC900">
        <v>0</v>
      </c>
      <c r="AD900">
        <v>26.340296657491592</v>
      </c>
      <c r="AE900">
        <v>28.811926323897492</v>
      </c>
    </row>
    <row r="901" spans="1:31" x14ac:dyDescent="0.3">
      <c r="A901">
        <v>2501196</v>
      </c>
      <c r="B901">
        <v>1</v>
      </c>
      <c r="C901" t="s">
        <v>81</v>
      </c>
      <c r="D901" t="s">
        <v>113</v>
      </c>
      <c r="E901" t="s">
        <v>162</v>
      </c>
      <c r="F901" t="s">
        <v>2829</v>
      </c>
      <c r="G901" t="s">
        <v>530</v>
      </c>
      <c r="H901" t="s">
        <v>135</v>
      </c>
      <c r="I901" t="s">
        <v>136</v>
      </c>
      <c r="J901" t="s">
        <v>137</v>
      </c>
      <c r="K901" t="s">
        <v>144</v>
      </c>
      <c r="L901" t="s">
        <v>2830</v>
      </c>
      <c r="M901" t="s">
        <v>2831</v>
      </c>
      <c r="N901">
        <v>2.4900000000000002</v>
      </c>
      <c r="O901">
        <v>0</v>
      </c>
      <c r="P901">
        <v>31</v>
      </c>
      <c r="Q901">
        <v>0</v>
      </c>
      <c r="R901">
        <v>0</v>
      </c>
      <c r="S901">
        <v>0</v>
      </c>
      <c r="T901">
        <v>1</v>
      </c>
      <c r="U901">
        <v>0</v>
      </c>
      <c r="V901">
        <v>0</v>
      </c>
      <c r="W901">
        <v>0</v>
      </c>
      <c r="X901">
        <v>13.244689216229016</v>
      </c>
      <c r="Y901">
        <v>0</v>
      </c>
      <c r="Z901">
        <v>0</v>
      </c>
      <c r="AA901">
        <v>0</v>
      </c>
      <c r="AB901">
        <v>0.70385382328714075</v>
      </c>
      <c r="AC901">
        <v>0</v>
      </c>
      <c r="AD901">
        <v>0</v>
      </c>
      <c r="AE901">
        <v>13.948543039516156</v>
      </c>
    </row>
    <row r="902" spans="1:31" x14ac:dyDescent="0.3">
      <c r="A902">
        <v>2500529</v>
      </c>
      <c r="B902">
        <v>1</v>
      </c>
      <c r="C902" t="s">
        <v>81</v>
      </c>
      <c r="D902" t="s">
        <v>123</v>
      </c>
      <c r="E902" t="s">
        <v>162</v>
      </c>
      <c r="F902" t="s">
        <v>2832</v>
      </c>
      <c r="G902" t="s">
        <v>210</v>
      </c>
      <c r="H902" t="s">
        <v>135</v>
      </c>
      <c r="I902" t="s">
        <v>136</v>
      </c>
      <c r="J902" t="s">
        <v>137</v>
      </c>
      <c r="K902" t="s">
        <v>144</v>
      </c>
      <c r="L902" t="s">
        <v>2833</v>
      </c>
      <c r="M902" t="s">
        <v>2834</v>
      </c>
      <c r="N902">
        <v>0.406388888</v>
      </c>
      <c r="O902">
        <v>0</v>
      </c>
      <c r="P902">
        <v>61</v>
      </c>
      <c r="Q902">
        <v>0</v>
      </c>
      <c r="R902">
        <v>1</v>
      </c>
      <c r="S902">
        <v>0</v>
      </c>
      <c r="T902">
        <v>3</v>
      </c>
      <c r="U902">
        <v>0</v>
      </c>
      <c r="V902">
        <v>0</v>
      </c>
      <c r="W902">
        <v>0</v>
      </c>
      <c r="X902">
        <v>4.2954540645782888</v>
      </c>
      <c r="Y902">
        <v>0</v>
      </c>
      <c r="Z902">
        <v>5.3180031628499422E-2</v>
      </c>
      <c r="AA902">
        <v>0</v>
      </c>
      <c r="AB902">
        <v>1.5897663434216667</v>
      </c>
      <c r="AC902">
        <v>0</v>
      </c>
      <c r="AD902">
        <v>0</v>
      </c>
      <c r="AE902">
        <v>5.9384004396284542</v>
      </c>
    </row>
    <row r="903" spans="1:31" x14ac:dyDescent="0.3">
      <c r="A903">
        <v>2500506</v>
      </c>
      <c r="B903">
        <v>1</v>
      </c>
      <c r="C903" t="s">
        <v>80</v>
      </c>
      <c r="D903" t="s">
        <v>86</v>
      </c>
      <c r="E903" t="s">
        <v>153</v>
      </c>
      <c r="F903" t="s">
        <v>2835</v>
      </c>
      <c r="G903" t="s">
        <v>210</v>
      </c>
      <c r="H903" t="s">
        <v>135</v>
      </c>
      <c r="I903" t="s">
        <v>136</v>
      </c>
      <c r="J903" t="s">
        <v>137</v>
      </c>
      <c r="K903" t="s">
        <v>144</v>
      </c>
      <c r="L903" t="s">
        <v>2836</v>
      </c>
      <c r="M903" t="s">
        <v>2837</v>
      </c>
      <c r="N903">
        <v>6.0713888880000004</v>
      </c>
      <c r="O903">
        <v>0</v>
      </c>
      <c r="P903">
        <v>4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169.06853788196926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169.06853788196926</v>
      </c>
    </row>
    <row r="904" spans="1:31" x14ac:dyDescent="0.3">
      <c r="A904">
        <v>2500678</v>
      </c>
      <c r="B904">
        <v>1</v>
      </c>
      <c r="C904" t="s">
        <v>80</v>
      </c>
      <c r="D904" t="s">
        <v>105</v>
      </c>
      <c r="E904" t="s">
        <v>132</v>
      </c>
      <c r="F904" t="s">
        <v>2838</v>
      </c>
      <c r="G904" t="s">
        <v>168</v>
      </c>
      <c r="H904" t="s">
        <v>135</v>
      </c>
      <c r="I904" t="s">
        <v>136</v>
      </c>
      <c r="J904" t="s">
        <v>137</v>
      </c>
      <c r="K904" t="s">
        <v>138</v>
      </c>
      <c r="L904" t="s">
        <v>2839</v>
      </c>
      <c r="M904" t="s">
        <v>2840</v>
      </c>
      <c r="N904">
        <v>7.7397222220000002</v>
      </c>
      <c r="O904">
        <v>0</v>
      </c>
      <c r="P904">
        <v>359</v>
      </c>
      <c r="Q904">
        <v>0</v>
      </c>
      <c r="R904">
        <v>0</v>
      </c>
      <c r="S904">
        <v>0</v>
      </c>
      <c r="T904">
        <v>50</v>
      </c>
      <c r="U904">
        <v>0</v>
      </c>
      <c r="V904">
        <v>0</v>
      </c>
      <c r="W904">
        <v>0</v>
      </c>
      <c r="X904">
        <v>783.18695071675074</v>
      </c>
      <c r="Y904">
        <v>0</v>
      </c>
      <c r="Z904">
        <v>0</v>
      </c>
      <c r="AA904">
        <v>0</v>
      </c>
      <c r="AB904">
        <v>368.27649616869877</v>
      </c>
      <c r="AC904">
        <v>0</v>
      </c>
      <c r="AD904">
        <v>0</v>
      </c>
      <c r="AE904">
        <v>1151.4634468854495</v>
      </c>
    </row>
    <row r="905" spans="1:31" x14ac:dyDescent="0.3">
      <c r="A905">
        <v>2501239</v>
      </c>
      <c r="B905">
        <v>1</v>
      </c>
      <c r="C905" t="s">
        <v>81</v>
      </c>
      <c r="D905" t="s">
        <v>123</v>
      </c>
      <c r="E905" t="s">
        <v>162</v>
      </c>
      <c r="F905" t="s">
        <v>2841</v>
      </c>
      <c r="G905" t="s">
        <v>210</v>
      </c>
      <c r="H905" t="s">
        <v>135</v>
      </c>
      <c r="I905" t="s">
        <v>136</v>
      </c>
      <c r="J905" t="s">
        <v>137</v>
      </c>
      <c r="K905" t="s">
        <v>144</v>
      </c>
      <c r="L905" t="s">
        <v>2842</v>
      </c>
      <c r="M905" t="s">
        <v>2843</v>
      </c>
      <c r="N905">
        <v>2.480277777</v>
      </c>
      <c r="O905">
        <v>0</v>
      </c>
      <c r="P905">
        <v>3</v>
      </c>
      <c r="Q905">
        <v>0</v>
      </c>
      <c r="R905">
        <v>13</v>
      </c>
      <c r="S905">
        <v>0</v>
      </c>
      <c r="T905">
        <v>18</v>
      </c>
      <c r="U905">
        <v>0</v>
      </c>
      <c r="V905">
        <v>0</v>
      </c>
      <c r="W905">
        <v>0</v>
      </c>
      <c r="X905">
        <v>4.5218859047217556E-2</v>
      </c>
      <c r="Y905">
        <v>0</v>
      </c>
      <c r="Z905">
        <v>5.8272320694091526</v>
      </c>
      <c r="AA905">
        <v>0</v>
      </c>
      <c r="AB905">
        <v>5.950306002795406</v>
      </c>
      <c r="AC905">
        <v>0</v>
      </c>
      <c r="AD905">
        <v>0</v>
      </c>
      <c r="AE905">
        <v>11.822756931251776</v>
      </c>
    </row>
    <row r="906" spans="1:31" x14ac:dyDescent="0.3">
      <c r="A906">
        <v>2501027</v>
      </c>
      <c r="B906">
        <v>1</v>
      </c>
      <c r="C906" t="s">
        <v>80</v>
      </c>
      <c r="D906" t="s">
        <v>100</v>
      </c>
      <c r="E906" t="s">
        <v>184</v>
      </c>
      <c r="F906" t="s">
        <v>2844</v>
      </c>
      <c r="G906" t="s">
        <v>149</v>
      </c>
      <c r="H906" t="s">
        <v>150</v>
      </c>
      <c r="I906" t="s">
        <v>136</v>
      </c>
      <c r="J906" t="s">
        <v>137</v>
      </c>
      <c r="K906" t="s">
        <v>144</v>
      </c>
      <c r="L906" t="s">
        <v>2845</v>
      </c>
      <c r="M906" t="s">
        <v>2846</v>
      </c>
      <c r="N906">
        <v>0.92277777699999997</v>
      </c>
      <c r="O906">
        <v>4</v>
      </c>
      <c r="P906">
        <v>489</v>
      </c>
      <c r="Q906">
        <v>8</v>
      </c>
      <c r="R906">
        <v>99</v>
      </c>
      <c r="S906">
        <v>3</v>
      </c>
      <c r="T906">
        <v>75</v>
      </c>
      <c r="U906">
        <v>1</v>
      </c>
      <c r="V906">
        <v>0</v>
      </c>
      <c r="W906">
        <v>0.71684210514708069</v>
      </c>
      <c r="X906">
        <v>87.357917016231994</v>
      </c>
      <c r="Y906">
        <v>2.1058603630172086</v>
      </c>
      <c r="Z906">
        <v>20.465549580836139</v>
      </c>
      <c r="AA906">
        <v>6.8413544960848807</v>
      </c>
      <c r="AB906">
        <v>46.631698466324757</v>
      </c>
      <c r="AC906">
        <v>247.37096536839152</v>
      </c>
      <c r="AD906">
        <v>0</v>
      </c>
      <c r="AE906">
        <v>411.49018739603355</v>
      </c>
    </row>
    <row r="907" spans="1:31" x14ac:dyDescent="0.3">
      <c r="A907">
        <v>2501276</v>
      </c>
      <c r="B907">
        <v>1</v>
      </c>
      <c r="C907" t="s">
        <v>81</v>
      </c>
      <c r="D907" t="s">
        <v>121</v>
      </c>
      <c r="E907" t="s">
        <v>184</v>
      </c>
      <c r="F907" t="s">
        <v>2847</v>
      </c>
      <c r="G907" t="s">
        <v>149</v>
      </c>
      <c r="H907" t="s">
        <v>150</v>
      </c>
      <c r="I907" t="s">
        <v>136</v>
      </c>
      <c r="J907" t="s">
        <v>137</v>
      </c>
      <c r="K907" t="s">
        <v>144</v>
      </c>
      <c r="L907" t="s">
        <v>2848</v>
      </c>
      <c r="M907" t="s">
        <v>2849</v>
      </c>
      <c r="N907">
        <v>1.8047222220000001</v>
      </c>
      <c r="O907">
        <v>0</v>
      </c>
      <c r="P907">
        <v>715</v>
      </c>
      <c r="Q907">
        <v>0</v>
      </c>
      <c r="R907">
        <v>12</v>
      </c>
      <c r="S907">
        <v>4</v>
      </c>
      <c r="T907">
        <v>52</v>
      </c>
      <c r="U907">
        <v>0</v>
      </c>
      <c r="V907">
        <v>0</v>
      </c>
      <c r="W907">
        <v>0</v>
      </c>
      <c r="X907">
        <v>128.87929033916367</v>
      </c>
      <c r="Y907">
        <v>0</v>
      </c>
      <c r="Z907">
        <v>1.8909991245917073</v>
      </c>
      <c r="AA907">
        <v>9.1742660244033338</v>
      </c>
      <c r="AB907">
        <v>30.585160580738282</v>
      </c>
      <c r="AC907">
        <v>0</v>
      </c>
      <c r="AD907">
        <v>0</v>
      </c>
      <c r="AE907">
        <v>170.52971606889699</v>
      </c>
    </row>
    <row r="908" spans="1:31" x14ac:dyDescent="0.3">
      <c r="A908">
        <v>2501282</v>
      </c>
      <c r="B908">
        <v>1</v>
      </c>
      <c r="C908" t="s">
        <v>80</v>
      </c>
      <c r="D908" t="s">
        <v>108</v>
      </c>
      <c r="E908" t="s">
        <v>184</v>
      </c>
      <c r="F908" t="s">
        <v>2850</v>
      </c>
      <c r="G908" t="s">
        <v>149</v>
      </c>
      <c r="H908" t="s">
        <v>150</v>
      </c>
      <c r="I908" t="s">
        <v>136</v>
      </c>
      <c r="J908" t="s">
        <v>137</v>
      </c>
      <c r="K908" t="s">
        <v>144</v>
      </c>
      <c r="L908" t="s">
        <v>2851</v>
      </c>
      <c r="M908" t="s">
        <v>2852</v>
      </c>
      <c r="N908">
        <v>1.123611111</v>
      </c>
      <c r="O908">
        <v>0</v>
      </c>
      <c r="P908">
        <v>695</v>
      </c>
      <c r="Q908">
        <v>0</v>
      </c>
      <c r="R908">
        <v>102</v>
      </c>
      <c r="S908">
        <v>3</v>
      </c>
      <c r="T908">
        <v>122</v>
      </c>
      <c r="U908">
        <v>0</v>
      </c>
      <c r="V908">
        <v>0</v>
      </c>
      <c r="W908">
        <v>0</v>
      </c>
      <c r="X908">
        <v>99.562471715490574</v>
      </c>
      <c r="Y908">
        <v>0</v>
      </c>
      <c r="Z908">
        <v>8.7735986121666816</v>
      </c>
      <c r="AA908">
        <v>6.7693613954710061</v>
      </c>
      <c r="AB908">
        <v>64.5968556312191</v>
      </c>
      <c r="AC908">
        <v>0</v>
      </c>
      <c r="AD908">
        <v>0</v>
      </c>
      <c r="AE908">
        <v>179.70228735434736</v>
      </c>
    </row>
    <row r="909" spans="1:31" x14ac:dyDescent="0.3">
      <c r="A909">
        <v>2500996</v>
      </c>
      <c r="B909">
        <v>1</v>
      </c>
      <c r="C909" t="s">
        <v>80</v>
      </c>
      <c r="D909" t="s">
        <v>94</v>
      </c>
      <c r="E909" t="s">
        <v>147</v>
      </c>
      <c r="F909" t="s">
        <v>2853</v>
      </c>
      <c r="G909" t="s">
        <v>186</v>
      </c>
      <c r="H909" t="s">
        <v>150</v>
      </c>
      <c r="I909" t="s">
        <v>136</v>
      </c>
      <c r="J909" t="s">
        <v>137</v>
      </c>
      <c r="K909" t="s">
        <v>144</v>
      </c>
      <c r="L909" t="s">
        <v>2854</v>
      </c>
      <c r="M909" t="s">
        <v>2855</v>
      </c>
      <c r="N909">
        <v>1.6</v>
      </c>
      <c r="O909">
        <v>0</v>
      </c>
      <c r="P909">
        <v>0</v>
      </c>
      <c r="Q909">
        <v>0</v>
      </c>
      <c r="R909">
        <v>5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14.223965975001803</v>
      </c>
      <c r="AA909">
        <v>0</v>
      </c>
      <c r="AB909">
        <v>0</v>
      </c>
      <c r="AC909">
        <v>0</v>
      </c>
      <c r="AD909">
        <v>0</v>
      </c>
      <c r="AE909">
        <v>14.223965975001803</v>
      </c>
    </row>
    <row r="910" spans="1:31" x14ac:dyDescent="0.3">
      <c r="A910">
        <v>2501019</v>
      </c>
      <c r="B910">
        <v>1</v>
      </c>
      <c r="C910" t="s">
        <v>80</v>
      </c>
      <c r="D910" t="s">
        <v>105</v>
      </c>
      <c r="E910" t="s">
        <v>153</v>
      </c>
      <c r="F910" t="s">
        <v>2856</v>
      </c>
      <c r="G910" t="s">
        <v>244</v>
      </c>
      <c r="H910" t="s">
        <v>135</v>
      </c>
      <c r="I910" t="s">
        <v>136</v>
      </c>
      <c r="J910" t="s">
        <v>137</v>
      </c>
      <c r="K910" t="s">
        <v>144</v>
      </c>
      <c r="L910" t="s">
        <v>2857</v>
      </c>
      <c r="M910" t="s">
        <v>2858</v>
      </c>
      <c r="N910">
        <v>7.9850000000000003</v>
      </c>
      <c r="O910">
        <v>0</v>
      </c>
      <c r="P910">
        <v>20</v>
      </c>
      <c r="Q910">
        <v>0</v>
      </c>
      <c r="R910">
        <v>0</v>
      </c>
      <c r="S910">
        <v>0</v>
      </c>
      <c r="T910">
        <v>2</v>
      </c>
      <c r="U910">
        <v>0</v>
      </c>
      <c r="V910">
        <v>0</v>
      </c>
      <c r="W910">
        <v>0</v>
      </c>
      <c r="X910">
        <v>28.613165808434648</v>
      </c>
      <c r="Y910">
        <v>0</v>
      </c>
      <c r="Z910">
        <v>0</v>
      </c>
      <c r="AA910">
        <v>0</v>
      </c>
      <c r="AB910">
        <v>14.293006297649866</v>
      </c>
      <c r="AC910">
        <v>0</v>
      </c>
      <c r="AD910">
        <v>0</v>
      </c>
      <c r="AE910">
        <v>42.906172106084512</v>
      </c>
    </row>
    <row r="911" spans="1:31" x14ac:dyDescent="0.3">
      <c r="A911">
        <v>2500827</v>
      </c>
      <c r="B911">
        <v>1</v>
      </c>
      <c r="C911" t="s">
        <v>81</v>
      </c>
      <c r="D911" t="s">
        <v>128</v>
      </c>
      <c r="E911" t="s">
        <v>147</v>
      </c>
      <c r="F911" t="s">
        <v>2859</v>
      </c>
      <c r="G911" t="s">
        <v>193</v>
      </c>
      <c r="H911" t="s">
        <v>150</v>
      </c>
      <c r="I911" t="s">
        <v>136</v>
      </c>
      <c r="J911" t="s">
        <v>137</v>
      </c>
      <c r="K911" t="s">
        <v>144</v>
      </c>
      <c r="L911" t="s">
        <v>2860</v>
      </c>
      <c r="M911" t="s">
        <v>2861</v>
      </c>
      <c r="N911">
        <v>4.8158333329999996</v>
      </c>
      <c r="O911">
        <v>0</v>
      </c>
      <c r="P911">
        <v>9</v>
      </c>
      <c r="Q911">
        <v>0</v>
      </c>
      <c r="R911">
        <v>6</v>
      </c>
      <c r="S911">
        <v>0</v>
      </c>
      <c r="T911">
        <v>5</v>
      </c>
      <c r="U911">
        <v>0</v>
      </c>
      <c r="V911">
        <v>0</v>
      </c>
      <c r="W911">
        <v>0</v>
      </c>
      <c r="X911">
        <v>2.9934617094136251</v>
      </c>
      <c r="Y911">
        <v>0</v>
      </c>
      <c r="Z911">
        <v>10.920208249673975</v>
      </c>
      <c r="AA911">
        <v>0</v>
      </c>
      <c r="AB911">
        <v>91.359923346836069</v>
      </c>
      <c r="AC911">
        <v>0</v>
      </c>
      <c r="AD911">
        <v>0</v>
      </c>
      <c r="AE911">
        <v>105.27359330592367</v>
      </c>
    </row>
    <row r="912" spans="1:31" x14ac:dyDescent="0.3">
      <c r="A912">
        <v>2500478</v>
      </c>
      <c r="B912">
        <v>1</v>
      </c>
      <c r="C912" t="s">
        <v>81</v>
      </c>
      <c r="D912" t="s">
        <v>120</v>
      </c>
      <c r="E912" t="s">
        <v>166</v>
      </c>
      <c r="F912" t="s">
        <v>1989</v>
      </c>
      <c r="G912" t="s">
        <v>149</v>
      </c>
      <c r="H912" t="s">
        <v>150</v>
      </c>
      <c r="I912" t="s">
        <v>136</v>
      </c>
      <c r="J912" t="s">
        <v>137</v>
      </c>
      <c r="K912" t="s">
        <v>144</v>
      </c>
      <c r="L912" t="s">
        <v>2862</v>
      </c>
      <c r="M912" t="s">
        <v>2863</v>
      </c>
      <c r="N912">
        <v>1.638055555</v>
      </c>
      <c r="O912">
        <v>0</v>
      </c>
      <c r="P912">
        <v>0</v>
      </c>
      <c r="Q912">
        <v>18</v>
      </c>
      <c r="R912">
        <v>44</v>
      </c>
      <c r="S912">
        <v>14</v>
      </c>
      <c r="T912">
        <v>11</v>
      </c>
      <c r="U912">
        <v>1</v>
      </c>
      <c r="V912">
        <v>0</v>
      </c>
      <c r="W912">
        <v>0</v>
      </c>
      <c r="X912">
        <v>0</v>
      </c>
      <c r="Y912">
        <v>50.198066378079858</v>
      </c>
      <c r="Z912">
        <v>21.361593873780141</v>
      </c>
      <c r="AA912">
        <v>7.9903893812735518</v>
      </c>
      <c r="AB912">
        <v>17.330556198367152</v>
      </c>
      <c r="AC912">
        <v>16.36373158741555</v>
      </c>
      <c r="AD912">
        <v>0</v>
      </c>
      <c r="AE912">
        <v>113.24433741891625</v>
      </c>
    </row>
    <row r="913" spans="1:31" x14ac:dyDescent="0.3">
      <c r="A913">
        <v>2501142</v>
      </c>
      <c r="B913">
        <v>1</v>
      </c>
      <c r="C913" t="s">
        <v>80</v>
      </c>
      <c r="D913" t="s">
        <v>106</v>
      </c>
      <c r="E913" t="s">
        <v>162</v>
      </c>
      <c r="F913" t="s">
        <v>2864</v>
      </c>
      <c r="G913" t="s">
        <v>210</v>
      </c>
      <c r="H913" t="s">
        <v>135</v>
      </c>
      <c r="I913" t="s">
        <v>136</v>
      </c>
      <c r="J913" t="s">
        <v>137</v>
      </c>
      <c r="K913" t="s">
        <v>144</v>
      </c>
      <c r="L913" t="s">
        <v>2865</v>
      </c>
      <c r="M913" t="s">
        <v>2866</v>
      </c>
      <c r="N913">
        <v>3.2652777770000001</v>
      </c>
      <c r="O913">
        <v>0</v>
      </c>
      <c r="P913">
        <v>9</v>
      </c>
      <c r="Q913">
        <v>0</v>
      </c>
      <c r="R913">
        <v>0</v>
      </c>
      <c r="S913">
        <v>0</v>
      </c>
      <c r="T913">
        <v>2</v>
      </c>
      <c r="U913">
        <v>0</v>
      </c>
      <c r="V913">
        <v>0</v>
      </c>
      <c r="W913">
        <v>0</v>
      </c>
      <c r="X913">
        <v>3.7866804802120471</v>
      </c>
      <c r="Y913">
        <v>0</v>
      </c>
      <c r="Z913">
        <v>0</v>
      </c>
      <c r="AA913">
        <v>0</v>
      </c>
      <c r="AB913">
        <v>28.315901230084712</v>
      </c>
      <c r="AC913">
        <v>0</v>
      </c>
      <c r="AD913">
        <v>0</v>
      </c>
      <c r="AE913">
        <v>32.102581710296761</v>
      </c>
    </row>
    <row r="914" spans="1:31" x14ac:dyDescent="0.3">
      <c r="A914">
        <v>2500455</v>
      </c>
      <c r="B914">
        <v>1</v>
      </c>
      <c r="C914" t="s">
        <v>80</v>
      </c>
      <c r="D914" t="s">
        <v>108</v>
      </c>
      <c r="E914" t="s">
        <v>162</v>
      </c>
      <c r="F914" t="s">
        <v>490</v>
      </c>
      <c r="G914" t="s">
        <v>210</v>
      </c>
      <c r="H914" t="s">
        <v>135</v>
      </c>
      <c r="I914" t="s">
        <v>136</v>
      </c>
      <c r="J914" t="s">
        <v>137</v>
      </c>
      <c r="K914" t="s">
        <v>144</v>
      </c>
      <c r="L914" t="s">
        <v>2867</v>
      </c>
      <c r="M914" t="s">
        <v>2868</v>
      </c>
      <c r="N914">
        <v>1.6530555549999999</v>
      </c>
      <c r="O914">
        <v>0</v>
      </c>
      <c r="P914">
        <v>12</v>
      </c>
      <c r="Q914">
        <v>0</v>
      </c>
      <c r="R914">
        <v>4</v>
      </c>
      <c r="S914">
        <v>0</v>
      </c>
      <c r="T914">
        <v>1</v>
      </c>
      <c r="U914">
        <v>0</v>
      </c>
      <c r="V914">
        <v>0</v>
      </c>
      <c r="W914">
        <v>0</v>
      </c>
      <c r="X914">
        <v>3.4624072486862367</v>
      </c>
      <c r="Y914">
        <v>0</v>
      </c>
      <c r="Z914">
        <v>0.28078048294315</v>
      </c>
      <c r="AA914">
        <v>0</v>
      </c>
      <c r="AB914">
        <v>0.24164450564967876</v>
      </c>
      <c r="AC914">
        <v>0</v>
      </c>
      <c r="AD914">
        <v>0</v>
      </c>
      <c r="AE914">
        <v>3.9848322372790657</v>
      </c>
    </row>
    <row r="915" spans="1:31" x14ac:dyDescent="0.3">
      <c r="A915">
        <v>2501096</v>
      </c>
      <c r="B915">
        <v>1</v>
      </c>
      <c r="C915" t="s">
        <v>81</v>
      </c>
      <c r="D915" t="s">
        <v>112</v>
      </c>
      <c r="E915" t="s">
        <v>184</v>
      </c>
      <c r="F915" t="s">
        <v>2869</v>
      </c>
      <c r="G915" t="s">
        <v>149</v>
      </c>
      <c r="H915" t="s">
        <v>150</v>
      </c>
      <c r="I915" t="s">
        <v>136</v>
      </c>
      <c r="J915" t="s">
        <v>137</v>
      </c>
      <c r="K915" t="s">
        <v>144</v>
      </c>
      <c r="L915" t="s">
        <v>2870</v>
      </c>
      <c r="M915" t="s">
        <v>2871</v>
      </c>
      <c r="N915">
        <v>3.2397222220000002</v>
      </c>
      <c r="O915">
        <v>0</v>
      </c>
      <c r="P915">
        <v>586</v>
      </c>
      <c r="Q915">
        <v>29</v>
      </c>
      <c r="R915">
        <v>22</v>
      </c>
      <c r="S915">
        <v>1</v>
      </c>
      <c r="T915">
        <v>211</v>
      </c>
      <c r="U915">
        <v>0</v>
      </c>
      <c r="V915">
        <v>1</v>
      </c>
      <c r="W915">
        <v>0</v>
      </c>
      <c r="X915">
        <v>338.52488675445727</v>
      </c>
      <c r="Y915">
        <v>8.4125040765376404</v>
      </c>
      <c r="Z915">
        <v>11.40262710813597</v>
      </c>
      <c r="AA915">
        <v>0.12215543862658751</v>
      </c>
      <c r="AB915">
        <v>295.45070923439852</v>
      </c>
      <c r="AC915">
        <v>0</v>
      </c>
      <c r="AD915">
        <v>7.2938521977508213</v>
      </c>
      <c r="AE915">
        <v>661.20673480990672</v>
      </c>
    </row>
    <row r="916" spans="1:31" x14ac:dyDescent="0.3">
      <c r="A916">
        <v>2500432</v>
      </c>
      <c r="B916">
        <v>1</v>
      </c>
      <c r="C916" t="s">
        <v>80</v>
      </c>
      <c r="D916" t="s">
        <v>93</v>
      </c>
      <c r="E916" t="s">
        <v>166</v>
      </c>
      <c r="F916" t="s">
        <v>515</v>
      </c>
      <c r="G916" t="s">
        <v>193</v>
      </c>
      <c r="H916" t="s">
        <v>150</v>
      </c>
      <c r="I916" t="s">
        <v>136</v>
      </c>
      <c r="J916" t="s">
        <v>137</v>
      </c>
      <c r="K916" t="s">
        <v>144</v>
      </c>
      <c r="L916" t="s">
        <v>2872</v>
      </c>
      <c r="M916" t="s">
        <v>2873</v>
      </c>
      <c r="N916">
        <v>2.0166666659999999</v>
      </c>
      <c r="O916">
        <v>0</v>
      </c>
      <c r="P916">
        <v>428</v>
      </c>
      <c r="Q916">
        <v>47</v>
      </c>
      <c r="R916">
        <v>357</v>
      </c>
      <c r="S916">
        <v>19</v>
      </c>
      <c r="T916">
        <v>229</v>
      </c>
      <c r="U916">
        <v>0</v>
      </c>
      <c r="V916">
        <v>1</v>
      </c>
      <c r="W916">
        <v>0</v>
      </c>
      <c r="X916">
        <v>133.08873519033236</v>
      </c>
      <c r="Y916">
        <v>9.2028574976339161</v>
      </c>
      <c r="Z916">
        <v>263.03679299559838</v>
      </c>
      <c r="AA916">
        <v>72.705393557950941</v>
      </c>
      <c r="AB916">
        <v>214.31023212009794</v>
      </c>
      <c r="AC916">
        <v>0</v>
      </c>
      <c r="AD916">
        <v>1.5235694868000001E-4</v>
      </c>
      <c r="AE916">
        <v>692.34416371856219</v>
      </c>
    </row>
    <row r="917" spans="1:31" x14ac:dyDescent="0.3">
      <c r="A917">
        <v>2500973</v>
      </c>
      <c r="B917">
        <v>1</v>
      </c>
      <c r="C917" t="s">
        <v>81</v>
      </c>
      <c r="D917" t="s">
        <v>116</v>
      </c>
      <c r="E917" t="s">
        <v>153</v>
      </c>
      <c r="F917" t="s">
        <v>2874</v>
      </c>
      <c r="G917" t="s">
        <v>155</v>
      </c>
      <c r="H917" t="s">
        <v>135</v>
      </c>
      <c r="I917" t="s">
        <v>136</v>
      </c>
      <c r="J917" t="s">
        <v>137</v>
      </c>
      <c r="K917" t="s">
        <v>144</v>
      </c>
      <c r="L917" t="s">
        <v>2875</v>
      </c>
      <c r="M917" t="s">
        <v>2876</v>
      </c>
      <c r="N917">
        <v>4.5180555550000001</v>
      </c>
      <c r="O917">
        <v>0</v>
      </c>
      <c r="P917">
        <v>1</v>
      </c>
      <c r="Q917">
        <v>0</v>
      </c>
      <c r="R917">
        <v>1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0.26705979770513322</v>
      </c>
      <c r="Y917">
        <v>0</v>
      </c>
      <c r="Z917">
        <v>2.9474219407293001E-2</v>
      </c>
      <c r="AA917">
        <v>0</v>
      </c>
      <c r="AB917">
        <v>0</v>
      </c>
      <c r="AC917">
        <v>0</v>
      </c>
      <c r="AD917">
        <v>0</v>
      </c>
      <c r="AE917">
        <v>0.29653401711242622</v>
      </c>
    </row>
    <row r="918" spans="1:31" x14ac:dyDescent="0.3">
      <c r="A918">
        <v>2500409</v>
      </c>
      <c r="B918">
        <v>1</v>
      </c>
      <c r="C918" t="s">
        <v>81</v>
      </c>
      <c r="D918" t="s">
        <v>123</v>
      </c>
      <c r="E918" t="s">
        <v>132</v>
      </c>
      <c r="F918" t="s">
        <v>2877</v>
      </c>
      <c r="G918" t="s">
        <v>530</v>
      </c>
      <c r="H918" t="s">
        <v>135</v>
      </c>
      <c r="I918" t="s">
        <v>136</v>
      </c>
      <c r="J918" t="s">
        <v>137</v>
      </c>
      <c r="K918" t="s">
        <v>144</v>
      </c>
      <c r="L918" t="s">
        <v>2878</v>
      </c>
      <c r="M918" t="s">
        <v>2879</v>
      </c>
      <c r="N918">
        <v>2.6752777769999998</v>
      </c>
      <c r="O918">
        <v>0</v>
      </c>
      <c r="P918">
        <v>7</v>
      </c>
      <c r="Q918">
        <v>0</v>
      </c>
      <c r="R918">
        <v>17</v>
      </c>
      <c r="S918">
        <v>0</v>
      </c>
      <c r="T918">
        <v>4</v>
      </c>
      <c r="U918">
        <v>0</v>
      </c>
      <c r="V918">
        <v>0</v>
      </c>
      <c r="W918">
        <v>0</v>
      </c>
      <c r="X918">
        <v>0.89730756211304619</v>
      </c>
      <c r="Y918">
        <v>0</v>
      </c>
      <c r="Z918">
        <v>23.004759785419417</v>
      </c>
      <c r="AA918">
        <v>0</v>
      </c>
      <c r="AB918">
        <v>4.2134023115435379</v>
      </c>
      <c r="AC918">
        <v>0</v>
      </c>
      <c r="AD918">
        <v>0</v>
      </c>
      <c r="AE918">
        <v>28.115469659075998</v>
      </c>
    </row>
    <row r="919" spans="1:31" x14ac:dyDescent="0.3">
      <c r="A919">
        <v>2500658</v>
      </c>
      <c r="B919">
        <v>1</v>
      </c>
      <c r="C919" t="s">
        <v>81</v>
      </c>
      <c r="D919" t="s">
        <v>114</v>
      </c>
      <c r="E919" t="s">
        <v>132</v>
      </c>
      <c r="F919" t="s">
        <v>2880</v>
      </c>
      <c r="G919" t="s">
        <v>296</v>
      </c>
      <c r="H919" t="s">
        <v>135</v>
      </c>
      <c r="I919" t="s">
        <v>136</v>
      </c>
      <c r="J919" t="s">
        <v>137</v>
      </c>
      <c r="K919" t="s">
        <v>144</v>
      </c>
      <c r="L919" t="s">
        <v>2881</v>
      </c>
      <c r="M919" t="s">
        <v>2882</v>
      </c>
      <c r="N919">
        <v>3.0866666660000002</v>
      </c>
      <c r="O919">
        <v>0</v>
      </c>
      <c r="P919">
        <v>36</v>
      </c>
      <c r="Q919">
        <v>0</v>
      </c>
      <c r="R919">
        <v>0</v>
      </c>
      <c r="S919">
        <v>0</v>
      </c>
      <c r="T919">
        <v>6</v>
      </c>
      <c r="U919">
        <v>0</v>
      </c>
      <c r="V919">
        <v>0</v>
      </c>
      <c r="W919">
        <v>0</v>
      </c>
      <c r="X919">
        <v>11.054712466475555</v>
      </c>
      <c r="Y919">
        <v>0</v>
      </c>
      <c r="Z919">
        <v>0</v>
      </c>
      <c r="AA919">
        <v>0</v>
      </c>
      <c r="AB919">
        <v>7.4796932067239066</v>
      </c>
      <c r="AC919">
        <v>0</v>
      </c>
      <c r="AD919">
        <v>0</v>
      </c>
      <c r="AE919">
        <v>18.534405673199462</v>
      </c>
    </row>
    <row r="920" spans="1:31" x14ac:dyDescent="0.3">
      <c r="A920">
        <v>2500956</v>
      </c>
      <c r="B920">
        <v>1</v>
      </c>
      <c r="C920" t="s">
        <v>80</v>
      </c>
      <c r="D920" t="s">
        <v>107</v>
      </c>
      <c r="E920" t="s">
        <v>162</v>
      </c>
      <c r="F920" t="s">
        <v>2883</v>
      </c>
      <c r="G920" t="s">
        <v>210</v>
      </c>
      <c r="H920" t="s">
        <v>135</v>
      </c>
      <c r="I920" t="s">
        <v>136</v>
      </c>
      <c r="J920" t="s">
        <v>137</v>
      </c>
      <c r="K920" t="s">
        <v>144</v>
      </c>
      <c r="L920" t="s">
        <v>2884</v>
      </c>
      <c r="M920" t="s">
        <v>2885</v>
      </c>
      <c r="N920">
        <v>1.8319444439999999</v>
      </c>
      <c r="O920">
        <v>0</v>
      </c>
      <c r="P920">
        <v>67</v>
      </c>
      <c r="Q920">
        <v>0</v>
      </c>
      <c r="R920">
        <v>0</v>
      </c>
      <c r="S920">
        <v>0</v>
      </c>
      <c r="T920">
        <v>5</v>
      </c>
      <c r="U920">
        <v>0</v>
      </c>
      <c r="V920">
        <v>0</v>
      </c>
      <c r="W920">
        <v>0</v>
      </c>
      <c r="X920">
        <v>29.569199420018112</v>
      </c>
      <c r="Y920">
        <v>0</v>
      </c>
      <c r="Z920">
        <v>0</v>
      </c>
      <c r="AA920">
        <v>0</v>
      </c>
      <c r="AB920">
        <v>8.6356619816691911</v>
      </c>
      <c r="AC920">
        <v>0</v>
      </c>
      <c r="AD920">
        <v>0</v>
      </c>
      <c r="AE920">
        <v>38.204861401687303</v>
      </c>
    </row>
    <row r="921" spans="1:31" x14ac:dyDescent="0.3">
      <c r="A921">
        <v>2500372</v>
      </c>
      <c r="B921">
        <v>1</v>
      </c>
      <c r="C921" t="s">
        <v>81</v>
      </c>
      <c r="D921" t="s">
        <v>127</v>
      </c>
      <c r="E921" t="s">
        <v>162</v>
      </c>
      <c r="F921" t="s">
        <v>2886</v>
      </c>
      <c r="G921" t="s">
        <v>210</v>
      </c>
      <c r="H921" t="s">
        <v>135</v>
      </c>
      <c r="I921" t="s">
        <v>136</v>
      </c>
      <c r="J921" t="s">
        <v>137</v>
      </c>
      <c r="K921" t="s">
        <v>144</v>
      </c>
      <c r="L921" t="s">
        <v>2887</v>
      </c>
      <c r="M921" t="s">
        <v>2888</v>
      </c>
      <c r="N921">
        <v>5.9794444440000003</v>
      </c>
      <c r="O921">
        <v>0</v>
      </c>
      <c r="P921">
        <v>1</v>
      </c>
      <c r="Q921">
        <v>0</v>
      </c>
      <c r="R921">
        <v>3</v>
      </c>
      <c r="S921">
        <v>0</v>
      </c>
      <c r="T921">
        <v>7</v>
      </c>
      <c r="U921">
        <v>0</v>
      </c>
      <c r="V921">
        <v>0</v>
      </c>
      <c r="W921">
        <v>0</v>
      </c>
      <c r="X921">
        <v>0.4417191106754173</v>
      </c>
      <c r="Y921">
        <v>0</v>
      </c>
      <c r="Z921">
        <v>5.7372160539270309</v>
      </c>
      <c r="AA921">
        <v>0</v>
      </c>
      <c r="AB921">
        <v>19.60112993337394</v>
      </c>
      <c r="AC921">
        <v>0</v>
      </c>
      <c r="AD921">
        <v>0</v>
      </c>
      <c r="AE921">
        <v>25.78006509797639</v>
      </c>
    </row>
    <row r="922" spans="1:31" x14ac:dyDescent="0.3">
      <c r="A922">
        <v>2501205</v>
      </c>
      <c r="B922">
        <v>1</v>
      </c>
      <c r="C922" t="s">
        <v>80</v>
      </c>
      <c r="D922" t="s">
        <v>102</v>
      </c>
      <c r="E922" t="s">
        <v>147</v>
      </c>
      <c r="F922" t="s">
        <v>2889</v>
      </c>
      <c r="G922" t="s">
        <v>193</v>
      </c>
      <c r="H922" t="s">
        <v>150</v>
      </c>
      <c r="I922" t="s">
        <v>136</v>
      </c>
      <c r="J922" t="s">
        <v>137</v>
      </c>
      <c r="K922" t="s">
        <v>144</v>
      </c>
      <c r="L922" t="s">
        <v>2890</v>
      </c>
      <c r="M922" t="s">
        <v>2891</v>
      </c>
      <c r="N922">
        <v>1.1119444439999999</v>
      </c>
      <c r="O922">
        <v>1</v>
      </c>
      <c r="P922">
        <v>814</v>
      </c>
      <c r="Q922">
        <v>1</v>
      </c>
      <c r="R922">
        <v>13</v>
      </c>
      <c r="S922">
        <v>2</v>
      </c>
      <c r="T922">
        <v>59</v>
      </c>
      <c r="U922">
        <v>0</v>
      </c>
      <c r="V922">
        <v>0</v>
      </c>
      <c r="W922">
        <v>0.78173580728289316</v>
      </c>
      <c r="X922">
        <v>108.08290125633685</v>
      </c>
      <c r="Y922">
        <v>0</v>
      </c>
      <c r="Z922">
        <v>1.3185955410739865</v>
      </c>
      <c r="AA922">
        <v>6.1229191280097215</v>
      </c>
      <c r="AB922">
        <v>50.502702501786302</v>
      </c>
      <c r="AC922">
        <v>0</v>
      </c>
      <c r="AD922">
        <v>0</v>
      </c>
      <c r="AE922">
        <v>166.80885423448979</v>
      </c>
    </row>
    <row r="923" spans="1:31" x14ac:dyDescent="0.3">
      <c r="A923">
        <v>2501305</v>
      </c>
      <c r="B923">
        <v>1</v>
      </c>
      <c r="C923" t="s">
        <v>80</v>
      </c>
      <c r="D923" t="s">
        <v>93</v>
      </c>
      <c r="E923" t="s">
        <v>166</v>
      </c>
      <c r="F923" t="s">
        <v>2892</v>
      </c>
      <c r="G923" t="s">
        <v>149</v>
      </c>
      <c r="H923" t="s">
        <v>150</v>
      </c>
      <c r="I923" t="s">
        <v>136</v>
      </c>
      <c r="J923" t="s">
        <v>137</v>
      </c>
      <c r="K923" t="s">
        <v>144</v>
      </c>
      <c r="L923" t="s">
        <v>2893</v>
      </c>
      <c r="M923" t="s">
        <v>2894</v>
      </c>
      <c r="N923">
        <v>1.271666666</v>
      </c>
      <c r="O923">
        <v>2</v>
      </c>
      <c r="P923">
        <v>340</v>
      </c>
      <c r="Q923">
        <v>10</v>
      </c>
      <c r="R923">
        <v>270</v>
      </c>
      <c r="S923">
        <v>2</v>
      </c>
      <c r="T923">
        <v>125</v>
      </c>
      <c r="U923">
        <v>0</v>
      </c>
      <c r="V923">
        <v>0</v>
      </c>
      <c r="W923">
        <v>5.8796800890521963</v>
      </c>
      <c r="X923">
        <v>35.67972876275396</v>
      </c>
      <c r="Y923">
        <v>6.5375986099251309</v>
      </c>
      <c r="Z923">
        <v>31.707484216919966</v>
      </c>
      <c r="AA923">
        <v>1.7310389684687999</v>
      </c>
      <c r="AB923">
        <v>59.714617704616423</v>
      </c>
      <c r="AC923">
        <v>0</v>
      </c>
      <c r="AD923">
        <v>0</v>
      </c>
      <c r="AE923">
        <v>141.25014835173647</v>
      </c>
    </row>
    <row r="924" spans="1:31" x14ac:dyDescent="0.3">
      <c r="A924">
        <v>2500415</v>
      </c>
      <c r="B924">
        <v>1</v>
      </c>
      <c r="C924" t="s">
        <v>81</v>
      </c>
      <c r="D924" t="s">
        <v>126</v>
      </c>
      <c r="E924" t="s">
        <v>184</v>
      </c>
      <c r="F924" t="s">
        <v>2895</v>
      </c>
      <c r="G924" t="s">
        <v>149</v>
      </c>
      <c r="H924" t="s">
        <v>150</v>
      </c>
      <c r="I924" t="s">
        <v>136</v>
      </c>
      <c r="J924" t="s">
        <v>137</v>
      </c>
      <c r="K924" t="s">
        <v>144</v>
      </c>
      <c r="L924" t="s">
        <v>2896</v>
      </c>
      <c r="M924" t="s">
        <v>2897</v>
      </c>
      <c r="N924">
        <v>0.15</v>
      </c>
      <c r="O924">
        <v>0</v>
      </c>
      <c r="P924">
        <v>262</v>
      </c>
      <c r="Q924">
        <v>4</v>
      </c>
      <c r="R924">
        <v>47</v>
      </c>
      <c r="S924">
        <v>11</v>
      </c>
      <c r="T924">
        <v>31</v>
      </c>
      <c r="U924">
        <v>0</v>
      </c>
      <c r="V924">
        <v>0</v>
      </c>
      <c r="W924">
        <v>0</v>
      </c>
      <c r="X924">
        <v>3.1034454769702791</v>
      </c>
      <c r="Y924">
        <v>1.2476782275507001</v>
      </c>
      <c r="Z924">
        <v>0.91866965727726002</v>
      </c>
      <c r="AA924">
        <v>3.3139221424519953</v>
      </c>
      <c r="AB924">
        <v>3.1513773676045034</v>
      </c>
      <c r="AC924">
        <v>0</v>
      </c>
      <c r="AD924">
        <v>0</v>
      </c>
      <c r="AE924">
        <v>11.735092871854738</v>
      </c>
    </row>
    <row r="925" spans="1:31" x14ac:dyDescent="0.3">
      <c r="A925">
        <v>2502887</v>
      </c>
      <c r="B925">
        <v>1</v>
      </c>
      <c r="C925" t="s">
        <v>81</v>
      </c>
      <c r="D925" t="s">
        <v>115</v>
      </c>
      <c r="E925" t="s">
        <v>162</v>
      </c>
      <c r="F925" t="s">
        <v>2898</v>
      </c>
      <c r="G925" t="s">
        <v>210</v>
      </c>
      <c r="H925" t="s">
        <v>135</v>
      </c>
      <c r="I925" t="s">
        <v>136</v>
      </c>
      <c r="J925" t="s">
        <v>137</v>
      </c>
      <c r="K925" t="s">
        <v>144</v>
      </c>
      <c r="L925" t="s">
        <v>2899</v>
      </c>
      <c r="M925" t="s">
        <v>2900</v>
      </c>
      <c r="N925">
        <v>2.9144444439999999</v>
      </c>
      <c r="O925">
        <v>0</v>
      </c>
      <c r="P925">
        <v>9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2.1743064124680682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2.1743064124680682</v>
      </c>
    </row>
    <row r="926" spans="1:31" x14ac:dyDescent="0.3">
      <c r="A926">
        <v>2502283</v>
      </c>
      <c r="B926">
        <v>1</v>
      </c>
      <c r="C926" t="s">
        <v>81</v>
      </c>
      <c r="D926" t="s">
        <v>118</v>
      </c>
      <c r="E926" t="s">
        <v>147</v>
      </c>
      <c r="F926" t="s">
        <v>2901</v>
      </c>
      <c r="G926" t="s">
        <v>193</v>
      </c>
      <c r="H926" t="s">
        <v>150</v>
      </c>
      <c r="I926" t="s">
        <v>136</v>
      </c>
      <c r="J926" t="s">
        <v>137</v>
      </c>
      <c r="K926" t="s">
        <v>144</v>
      </c>
      <c r="L926" t="s">
        <v>2902</v>
      </c>
      <c r="M926" t="s">
        <v>2903</v>
      </c>
      <c r="N926">
        <v>2.0611111110000002</v>
      </c>
      <c r="O926">
        <v>0</v>
      </c>
      <c r="P926">
        <v>0</v>
      </c>
      <c r="Q926">
        <v>1</v>
      </c>
      <c r="R926">
        <v>9</v>
      </c>
      <c r="S926">
        <v>2</v>
      </c>
      <c r="T926">
        <v>1</v>
      </c>
      <c r="U926">
        <v>0</v>
      </c>
      <c r="V926">
        <v>0</v>
      </c>
      <c r="W926">
        <v>0</v>
      </c>
      <c r="X926">
        <v>0</v>
      </c>
      <c r="Y926">
        <v>12.527080201780528</v>
      </c>
      <c r="Z926">
        <v>6.8955768443491499</v>
      </c>
      <c r="AA926">
        <v>9.329353733859632</v>
      </c>
      <c r="AB926">
        <v>0.38953843954013112</v>
      </c>
      <c r="AC926">
        <v>0</v>
      </c>
      <c r="AD926">
        <v>0</v>
      </c>
      <c r="AE926">
        <v>29.141549219529445</v>
      </c>
    </row>
    <row r="927" spans="1:31" x14ac:dyDescent="0.3">
      <c r="A927">
        <v>2502778</v>
      </c>
      <c r="B927">
        <v>1</v>
      </c>
      <c r="C927" t="s">
        <v>81</v>
      </c>
      <c r="D927" t="s">
        <v>127</v>
      </c>
      <c r="E927" t="s">
        <v>147</v>
      </c>
      <c r="F927" t="s">
        <v>2904</v>
      </c>
      <c r="G927" t="s">
        <v>149</v>
      </c>
      <c r="H927" t="s">
        <v>150</v>
      </c>
      <c r="I927" t="s">
        <v>136</v>
      </c>
      <c r="J927" t="s">
        <v>137</v>
      </c>
      <c r="K927" t="s">
        <v>144</v>
      </c>
      <c r="L927" t="s">
        <v>2905</v>
      </c>
      <c r="M927" t="s">
        <v>2906</v>
      </c>
      <c r="N927">
        <v>0.379722222</v>
      </c>
      <c r="O927">
        <v>0</v>
      </c>
      <c r="P927">
        <v>437</v>
      </c>
      <c r="Q927">
        <v>0</v>
      </c>
      <c r="R927">
        <v>0</v>
      </c>
      <c r="S927">
        <v>0</v>
      </c>
      <c r="T927">
        <v>33</v>
      </c>
      <c r="U927">
        <v>0</v>
      </c>
      <c r="V927">
        <v>0</v>
      </c>
      <c r="W927">
        <v>0</v>
      </c>
      <c r="X927">
        <v>34.401271614578626</v>
      </c>
      <c r="Y927">
        <v>0</v>
      </c>
      <c r="Z927">
        <v>0</v>
      </c>
      <c r="AA927">
        <v>0</v>
      </c>
      <c r="AB927">
        <v>5.7823742741100208</v>
      </c>
      <c r="AC927">
        <v>0</v>
      </c>
      <c r="AD927">
        <v>0</v>
      </c>
      <c r="AE927">
        <v>40.183645888688645</v>
      </c>
    </row>
    <row r="928" spans="1:31" x14ac:dyDescent="0.3">
      <c r="A928">
        <v>2502429</v>
      </c>
      <c r="B928">
        <v>1</v>
      </c>
      <c r="C928" t="s">
        <v>80</v>
      </c>
      <c r="D928" t="s">
        <v>87</v>
      </c>
      <c r="E928" t="s">
        <v>132</v>
      </c>
      <c r="F928" t="s">
        <v>2907</v>
      </c>
      <c r="G928" t="s">
        <v>134</v>
      </c>
      <c r="H928" t="s">
        <v>135</v>
      </c>
      <c r="I928" t="s">
        <v>136</v>
      </c>
      <c r="J928" t="s">
        <v>137</v>
      </c>
      <c r="K928" t="s">
        <v>138</v>
      </c>
      <c r="L928" t="s">
        <v>2908</v>
      </c>
      <c r="M928" t="s">
        <v>2909</v>
      </c>
      <c r="N928">
        <v>0.266666666</v>
      </c>
      <c r="O928">
        <v>0</v>
      </c>
      <c r="P928">
        <v>577</v>
      </c>
      <c r="Q928">
        <v>0</v>
      </c>
      <c r="R928">
        <v>0</v>
      </c>
      <c r="S928">
        <v>0</v>
      </c>
      <c r="T928">
        <v>24</v>
      </c>
      <c r="U928">
        <v>0</v>
      </c>
      <c r="V928">
        <v>0</v>
      </c>
      <c r="W928">
        <v>0</v>
      </c>
      <c r="X928">
        <v>69.867206745528591</v>
      </c>
      <c r="Y928">
        <v>0</v>
      </c>
      <c r="Z928">
        <v>0</v>
      </c>
      <c r="AA928">
        <v>0</v>
      </c>
      <c r="AB928">
        <v>21.731914712165658</v>
      </c>
      <c r="AC928">
        <v>0</v>
      </c>
      <c r="AD928">
        <v>0</v>
      </c>
      <c r="AE928">
        <v>91.599121457694253</v>
      </c>
    </row>
    <row r="929" spans="1:31" x14ac:dyDescent="0.3">
      <c r="A929">
        <v>2502738</v>
      </c>
      <c r="B929">
        <v>1</v>
      </c>
      <c r="C929" t="s">
        <v>81</v>
      </c>
      <c r="D929" t="s">
        <v>118</v>
      </c>
      <c r="E929" t="s">
        <v>153</v>
      </c>
      <c r="F929" t="s">
        <v>2910</v>
      </c>
      <c r="G929" t="s">
        <v>159</v>
      </c>
      <c r="H929" t="s">
        <v>135</v>
      </c>
      <c r="I929" t="s">
        <v>136</v>
      </c>
      <c r="J929" t="s">
        <v>3</v>
      </c>
      <c r="K929" t="s">
        <v>144</v>
      </c>
      <c r="L929" t="s">
        <v>2911</v>
      </c>
      <c r="M929" t="s">
        <v>2912</v>
      </c>
      <c r="N929">
        <v>2.5186111109999998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1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0.3384214178641155</v>
      </c>
      <c r="AC929">
        <v>0</v>
      </c>
      <c r="AD929">
        <v>0</v>
      </c>
      <c r="AE929">
        <v>0.3384214178641155</v>
      </c>
    </row>
    <row r="930" spans="1:31" x14ac:dyDescent="0.3">
      <c r="A930">
        <v>2502552</v>
      </c>
      <c r="B930">
        <v>1</v>
      </c>
      <c r="C930" t="s">
        <v>81</v>
      </c>
      <c r="D930" t="s">
        <v>113</v>
      </c>
      <c r="E930" t="s">
        <v>162</v>
      </c>
      <c r="F930" t="s">
        <v>2913</v>
      </c>
      <c r="G930" t="s">
        <v>2914</v>
      </c>
      <c r="H930" t="s">
        <v>135</v>
      </c>
      <c r="I930" t="s">
        <v>136</v>
      </c>
      <c r="J930" t="s">
        <v>137</v>
      </c>
      <c r="K930" t="s">
        <v>144</v>
      </c>
      <c r="L930" t="s">
        <v>2915</v>
      </c>
      <c r="M930" t="s">
        <v>2916</v>
      </c>
      <c r="N930">
        <v>2.5161111109999998</v>
      </c>
      <c r="O930">
        <v>0</v>
      </c>
      <c r="P930">
        <v>3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0.47665613704077009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0.47665613704077009</v>
      </c>
    </row>
    <row r="931" spans="1:31" x14ac:dyDescent="0.3">
      <c r="A931">
        <v>2502452</v>
      </c>
      <c r="B931">
        <v>1</v>
      </c>
      <c r="C931" t="s">
        <v>81</v>
      </c>
      <c r="D931" t="s">
        <v>123</v>
      </c>
      <c r="E931" t="s">
        <v>147</v>
      </c>
      <c r="F931" t="s">
        <v>2917</v>
      </c>
      <c r="G931" t="s">
        <v>149</v>
      </c>
      <c r="H931" t="s">
        <v>150</v>
      </c>
      <c r="I931" t="s">
        <v>136</v>
      </c>
      <c r="J931" t="s">
        <v>137</v>
      </c>
      <c r="K931" t="s">
        <v>144</v>
      </c>
      <c r="L931" t="s">
        <v>2918</v>
      </c>
      <c r="M931" t="s">
        <v>2919</v>
      </c>
      <c r="N931">
        <v>0.91027777700000001</v>
      </c>
      <c r="O931">
        <v>0</v>
      </c>
      <c r="P931">
        <v>0</v>
      </c>
      <c r="Q931">
        <v>0</v>
      </c>
      <c r="R931">
        <v>0</v>
      </c>
      <c r="S931">
        <v>1</v>
      </c>
      <c r="T931">
        <v>0</v>
      </c>
      <c r="U931">
        <v>3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3.2521933226476523</v>
      </c>
      <c r="AB931">
        <v>0</v>
      </c>
      <c r="AC931">
        <v>732.91456158119934</v>
      </c>
      <c r="AD931">
        <v>0</v>
      </c>
      <c r="AE931">
        <v>736.16675490384694</v>
      </c>
    </row>
    <row r="932" spans="1:31" x14ac:dyDescent="0.3">
      <c r="A932">
        <v>2502695</v>
      </c>
      <c r="B932">
        <v>1</v>
      </c>
      <c r="C932" t="s">
        <v>80</v>
      </c>
      <c r="D932" t="s">
        <v>90</v>
      </c>
      <c r="E932" t="s">
        <v>162</v>
      </c>
      <c r="F932" t="s">
        <v>2920</v>
      </c>
      <c r="G932" t="s">
        <v>466</v>
      </c>
      <c r="H932" t="s">
        <v>135</v>
      </c>
      <c r="I932" t="s">
        <v>136</v>
      </c>
      <c r="J932" t="s">
        <v>137</v>
      </c>
      <c r="K932" t="s">
        <v>144</v>
      </c>
      <c r="L932" t="s">
        <v>2921</v>
      </c>
      <c r="M932" t="s">
        <v>2922</v>
      </c>
      <c r="N932">
        <v>1.831111111</v>
      </c>
      <c r="O932">
        <v>0</v>
      </c>
      <c r="P932">
        <v>163</v>
      </c>
      <c r="Q932">
        <v>0</v>
      </c>
      <c r="R932">
        <v>0</v>
      </c>
      <c r="S932">
        <v>0</v>
      </c>
      <c r="T932">
        <v>2</v>
      </c>
      <c r="U932">
        <v>0</v>
      </c>
      <c r="V932">
        <v>0</v>
      </c>
      <c r="W932">
        <v>0</v>
      </c>
      <c r="X932">
        <v>74.29445831570176</v>
      </c>
      <c r="Y932">
        <v>0</v>
      </c>
      <c r="Z932">
        <v>0</v>
      </c>
      <c r="AA932">
        <v>0</v>
      </c>
      <c r="AB932">
        <v>5.39675536778301</v>
      </c>
      <c r="AC932">
        <v>0</v>
      </c>
      <c r="AD932">
        <v>0</v>
      </c>
      <c r="AE932">
        <v>79.691213683484776</v>
      </c>
    </row>
    <row r="933" spans="1:31" x14ac:dyDescent="0.3">
      <c r="A933">
        <v>2502472</v>
      </c>
      <c r="B933">
        <v>1</v>
      </c>
      <c r="C933" t="s">
        <v>80</v>
      </c>
      <c r="D933" t="s">
        <v>85</v>
      </c>
      <c r="E933" t="s">
        <v>132</v>
      </c>
      <c r="F933" t="s">
        <v>2923</v>
      </c>
      <c r="G933" t="s">
        <v>134</v>
      </c>
      <c r="H933" t="s">
        <v>135</v>
      </c>
      <c r="I933" t="s">
        <v>136</v>
      </c>
      <c r="J933" t="s">
        <v>137</v>
      </c>
      <c r="K933" t="s">
        <v>138</v>
      </c>
      <c r="L933" t="s">
        <v>2924</v>
      </c>
      <c r="M933" t="s">
        <v>2925</v>
      </c>
      <c r="N933">
        <v>0.85888888799999996</v>
      </c>
      <c r="O933">
        <v>0</v>
      </c>
      <c r="P933">
        <v>560</v>
      </c>
      <c r="Q933">
        <v>0</v>
      </c>
      <c r="R933">
        <v>0</v>
      </c>
      <c r="S933">
        <v>0</v>
      </c>
      <c r="T933">
        <v>295</v>
      </c>
      <c r="U933">
        <v>0</v>
      </c>
      <c r="V933">
        <v>0</v>
      </c>
      <c r="W933">
        <v>0</v>
      </c>
      <c r="X933">
        <v>124.68581533002994</v>
      </c>
      <c r="Y933">
        <v>0</v>
      </c>
      <c r="Z933">
        <v>0</v>
      </c>
      <c r="AA933">
        <v>0</v>
      </c>
      <c r="AB933">
        <v>243.31902077247261</v>
      </c>
      <c r="AC933">
        <v>0</v>
      </c>
      <c r="AD933">
        <v>0</v>
      </c>
      <c r="AE933">
        <v>368.00483610250257</v>
      </c>
    </row>
    <row r="934" spans="1:31" x14ac:dyDescent="0.3">
      <c r="A934">
        <v>2502864</v>
      </c>
      <c r="B934">
        <v>1</v>
      </c>
      <c r="C934" t="s">
        <v>80</v>
      </c>
      <c r="D934" t="s">
        <v>85</v>
      </c>
      <c r="E934" t="s">
        <v>132</v>
      </c>
      <c r="F934" t="s">
        <v>2926</v>
      </c>
      <c r="G934" t="s">
        <v>181</v>
      </c>
      <c r="H934" t="s">
        <v>135</v>
      </c>
      <c r="I934" t="s">
        <v>136</v>
      </c>
      <c r="J934" t="s">
        <v>137</v>
      </c>
      <c r="K934" t="s">
        <v>144</v>
      </c>
      <c r="L934" t="s">
        <v>2927</v>
      </c>
      <c r="M934" t="s">
        <v>2928</v>
      </c>
      <c r="N934">
        <v>0.29916666600000003</v>
      </c>
      <c r="O934">
        <v>0</v>
      </c>
      <c r="P934">
        <v>424</v>
      </c>
      <c r="Q934">
        <v>0</v>
      </c>
      <c r="R934">
        <v>0</v>
      </c>
      <c r="S934">
        <v>0</v>
      </c>
      <c r="T934">
        <v>8</v>
      </c>
      <c r="U934">
        <v>0</v>
      </c>
      <c r="V934">
        <v>0</v>
      </c>
      <c r="W934">
        <v>0</v>
      </c>
      <c r="X934">
        <v>35.230299910953633</v>
      </c>
      <c r="Y934">
        <v>0</v>
      </c>
      <c r="Z934">
        <v>0</v>
      </c>
      <c r="AA934">
        <v>0</v>
      </c>
      <c r="AB934">
        <v>0.34598248111982621</v>
      </c>
      <c r="AC934">
        <v>0</v>
      </c>
      <c r="AD934">
        <v>0</v>
      </c>
      <c r="AE934">
        <v>35.576282392073459</v>
      </c>
    </row>
    <row r="935" spans="1:31" x14ac:dyDescent="0.3">
      <c r="A935">
        <v>2502907</v>
      </c>
      <c r="B935">
        <v>1</v>
      </c>
      <c r="C935" t="s">
        <v>80</v>
      </c>
      <c r="D935" t="s">
        <v>110</v>
      </c>
      <c r="E935" t="s">
        <v>132</v>
      </c>
      <c r="F935" t="s">
        <v>2424</v>
      </c>
      <c r="G935" t="s">
        <v>181</v>
      </c>
      <c r="H935" t="s">
        <v>135</v>
      </c>
      <c r="I935" t="s">
        <v>136</v>
      </c>
      <c r="J935" t="s">
        <v>137</v>
      </c>
      <c r="K935" t="s">
        <v>144</v>
      </c>
      <c r="L935" t="s">
        <v>2929</v>
      </c>
      <c r="M935" t="s">
        <v>2930</v>
      </c>
      <c r="N935">
        <v>1.090833333</v>
      </c>
      <c r="O935">
        <v>0</v>
      </c>
      <c r="P935">
        <v>95</v>
      </c>
      <c r="Q935">
        <v>0</v>
      </c>
      <c r="R935">
        <v>0</v>
      </c>
      <c r="S935">
        <v>0</v>
      </c>
      <c r="T935">
        <v>142</v>
      </c>
      <c r="U935">
        <v>0</v>
      </c>
      <c r="V935">
        <v>0</v>
      </c>
      <c r="W935">
        <v>0</v>
      </c>
      <c r="X935">
        <v>43.185588074801288</v>
      </c>
      <c r="Y935">
        <v>0</v>
      </c>
      <c r="Z935">
        <v>0</v>
      </c>
      <c r="AA935">
        <v>0</v>
      </c>
      <c r="AB935">
        <v>123.38002428229414</v>
      </c>
      <c r="AC935">
        <v>0</v>
      </c>
      <c r="AD935">
        <v>0</v>
      </c>
      <c r="AE935">
        <v>166.56561235709543</v>
      </c>
    </row>
    <row r="936" spans="1:31" x14ac:dyDescent="0.3">
      <c r="A936">
        <v>2502950</v>
      </c>
      <c r="B936">
        <v>1</v>
      </c>
      <c r="C936" t="s">
        <v>80</v>
      </c>
      <c r="D936" t="s">
        <v>82</v>
      </c>
      <c r="E936" t="s">
        <v>162</v>
      </c>
      <c r="F936" t="s">
        <v>2931</v>
      </c>
      <c r="G936" t="s">
        <v>210</v>
      </c>
      <c r="H936" t="s">
        <v>135</v>
      </c>
      <c r="I936" t="s">
        <v>136</v>
      </c>
      <c r="J936" t="s">
        <v>137</v>
      </c>
      <c r="K936" t="s">
        <v>144</v>
      </c>
      <c r="L936" t="s">
        <v>2932</v>
      </c>
      <c r="M936" t="s">
        <v>2933</v>
      </c>
      <c r="N936">
        <v>3.2138888880000001</v>
      </c>
      <c r="O936">
        <v>0</v>
      </c>
      <c r="P936">
        <v>75</v>
      </c>
      <c r="Q936">
        <v>0</v>
      </c>
      <c r="R936">
        <v>0</v>
      </c>
      <c r="S936">
        <v>0</v>
      </c>
      <c r="T936">
        <v>23</v>
      </c>
      <c r="U936">
        <v>0</v>
      </c>
      <c r="V936">
        <v>0</v>
      </c>
      <c r="W936">
        <v>0</v>
      </c>
      <c r="X936">
        <v>80.147498735536857</v>
      </c>
      <c r="Y936">
        <v>0</v>
      </c>
      <c r="Z936">
        <v>0</v>
      </c>
      <c r="AA936">
        <v>0</v>
      </c>
      <c r="AB936">
        <v>38.925717676480453</v>
      </c>
      <c r="AC936">
        <v>0</v>
      </c>
      <c r="AD936">
        <v>0</v>
      </c>
      <c r="AE936">
        <v>119.0732164120173</v>
      </c>
    </row>
    <row r="937" spans="1:31" x14ac:dyDescent="0.3">
      <c r="A937">
        <v>2502409</v>
      </c>
      <c r="B937">
        <v>1</v>
      </c>
      <c r="C937" t="s">
        <v>80</v>
      </c>
      <c r="D937" t="s">
        <v>84</v>
      </c>
      <c r="E937" t="s">
        <v>147</v>
      </c>
      <c r="F937" t="s">
        <v>2934</v>
      </c>
      <c r="G937" t="s">
        <v>149</v>
      </c>
      <c r="H937" t="s">
        <v>150</v>
      </c>
      <c r="I937" t="s">
        <v>506</v>
      </c>
      <c r="J937" t="s">
        <v>137</v>
      </c>
      <c r="K937" t="s">
        <v>144</v>
      </c>
      <c r="L937" t="s">
        <v>2935</v>
      </c>
      <c r="M937" t="s">
        <v>2936</v>
      </c>
      <c r="N937">
        <v>1.9444444000000002E-2</v>
      </c>
      <c r="O937">
        <v>0</v>
      </c>
      <c r="P937">
        <v>1456</v>
      </c>
      <c r="Q937">
        <v>0</v>
      </c>
      <c r="R937">
        <v>0</v>
      </c>
      <c r="S937">
        <v>1</v>
      </c>
      <c r="T937">
        <v>101</v>
      </c>
      <c r="U937">
        <v>0</v>
      </c>
      <c r="V937">
        <v>0</v>
      </c>
      <c r="W937">
        <v>0</v>
      </c>
      <c r="X937">
        <v>6.7116173749145407</v>
      </c>
      <c r="Y937">
        <v>0</v>
      </c>
      <c r="Z937">
        <v>0</v>
      </c>
      <c r="AA937">
        <v>0.68121416055888417</v>
      </c>
      <c r="AB937">
        <v>2.8487424960318339</v>
      </c>
      <c r="AC937">
        <v>0</v>
      </c>
      <c r="AD937">
        <v>0</v>
      </c>
      <c r="AE937">
        <v>10.241574031505259</v>
      </c>
    </row>
    <row r="938" spans="1:31" x14ac:dyDescent="0.3">
      <c r="A938">
        <v>2502758</v>
      </c>
      <c r="B938">
        <v>1</v>
      </c>
      <c r="C938" t="s">
        <v>81</v>
      </c>
      <c r="D938" t="s">
        <v>118</v>
      </c>
      <c r="E938" t="s">
        <v>147</v>
      </c>
      <c r="F938" t="s">
        <v>2937</v>
      </c>
      <c r="G938" t="s">
        <v>193</v>
      </c>
      <c r="H938" t="s">
        <v>150</v>
      </c>
      <c r="I938" t="s">
        <v>136</v>
      </c>
      <c r="J938" t="s">
        <v>137</v>
      </c>
      <c r="K938" t="s">
        <v>144</v>
      </c>
      <c r="L938" t="s">
        <v>2938</v>
      </c>
      <c r="M938" t="s">
        <v>2939</v>
      </c>
      <c r="N938">
        <v>5.630833333</v>
      </c>
      <c r="O938">
        <v>0</v>
      </c>
      <c r="P938">
        <v>0</v>
      </c>
      <c r="Q938">
        <v>6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8.2708259962157928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8.2708259962157928</v>
      </c>
    </row>
    <row r="939" spans="1:31" x14ac:dyDescent="0.3">
      <c r="A939">
        <v>2502727</v>
      </c>
      <c r="B939">
        <v>1</v>
      </c>
      <c r="C939" t="s">
        <v>80</v>
      </c>
      <c r="D939" t="s">
        <v>101</v>
      </c>
      <c r="E939" t="s">
        <v>147</v>
      </c>
      <c r="F939" t="s">
        <v>2940</v>
      </c>
      <c r="G939" t="s">
        <v>134</v>
      </c>
      <c r="H939" t="s">
        <v>150</v>
      </c>
      <c r="I939" t="s">
        <v>136</v>
      </c>
      <c r="J939" t="s">
        <v>137</v>
      </c>
      <c r="K939" t="s">
        <v>138</v>
      </c>
      <c r="L939" t="s">
        <v>2941</v>
      </c>
      <c r="M939" t="s">
        <v>2942</v>
      </c>
      <c r="N939">
        <v>0.68638888799999997</v>
      </c>
      <c r="O939">
        <v>0</v>
      </c>
      <c r="P939">
        <v>412</v>
      </c>
      <c r="Q939">
        <v>0</v>
      </c>
      <c r="R939">
        <v>0</v>
      </c>
      <c r="S939">
        <v>0</v>
      </c>
      <c r="T939">
        <v>15</v>
      </c>
      <c r="U939">
        <v>0</v>
      </c>
      <c r="V939">
        <v>0</v>
      </c>
      <c r="W939">
        <v>0</v>
      </c>
      <c r="X939">
        <v>123.00496163865127</v>
      </c>
      <c r="Y939">
        <v>0</v>
      </c>
      <c r="Z939">
        <v>0</v>
      </c>
      <c r="AA939">
        <v>0</v>
      </c>
      <c r="AB939">
        <v>24.51219311695127</v>
      </c>
      <c r="AC939">
        <v>0</v>
      </c>
      <c r="AD939">
        <v>0</v>
      </c>
      <c r="AE939">
        <v>147.51715475560255</v>
      </c>
    </row>
    <row r="940" spans="1:31" x14ac:dyDescent="0.3">
      <c r="A940">
        <v>2502395</v>
      </c>
      <c r="B940">
        <v>1</v>
      </c>
      <c r="C940" t="s">
        <v>80</v>
      </c>
      <c r="D940" t="s">
        <v>101</v>
      </c>
      <c r="E940" t="s">
        <v>162</v>
      </c>
      <c r="F940" t="s">
        <v>2943</v>
      </c>
      <c r="G940" t="s">
        <v>168</v>
      </c>
      <c r="H940" t="s">
        <v>135</v>
      </c>
      <c r="I940" t="s">
        <v>136</v>
      </c>
      <c r="J940" t="s">
        <v>137</v>
      </c>
      <c r="K940" t="s">
        <v>138</v>
      </c>
      <c r="L940" t="s">
        <v>2944</v>
      </c>
      <c r="M940" t="s">
        <v>2945</v>
      </c>
      <c r="N940">
        <v>6.8716666660000003</v>
      </c>
      <c r="O940">
        <v>0</v>
      </c>
      <c r="P940">
        <v>124</v>
      </c>
      <c r="Q940">
        <v>0</v>
      </c>
      <c r="R940">
        <v>0</v>
      </c>
      <c r="S940">
        <v>0</v>
      </c>
      <c r="T940">
        <v>2</v>
      </c>
      <c r="U940">
        <v>0</v>
      </c>
      <c r="V940">
        <v>0</v>
      </c>
      <c r="W940">
        <v>0</v>
      </c>
      <c r="X940">
        <v>118.68599544928226</v>
      </c>
      <c r="Y940">
        <v>0</v>
      </c>
      <c r="Z940">
        <v>0</v>
      </c>
      <c r="AA940">
        <v>0</v>
      </c>
      <c r="AB940">
        <v>14.095871932799069</v>
      </c>
      <c r="AC940">
        <v>0</v>
      </c>
      <c r="AD940">
        <v>0</v>
      </c>
      <c r="AE940">
        <v>132.78186738208132</v>
      </c>
    </row>
    <row r="941" spans="1:31" x14ac:dyDescent="0.3">
      <c r="A941">
        <v>2502372</v>
      </c>
      <c r="B941">
        <v>1</v>
      </c>
      <c r="C941" t="s">
        <v>81</v>
      </c>
      <c r="D941" t="s">
        <v>128</v>
      </c>
      <c r="E941" t="s">
        <v>184</v>
      </c>
      <c r="F941" t="s">
        <v>2946</v>
      </c>
      <c r="G941" t="s">
        <v>149</v>
      </c>
      <c r="H941" t="s">
        <v>150</v>
      </c>
      <c r="I941" t="s">
        <v>136</v>
      </c>
      <c r="J941" t="s">
        <v>137</v>
      </c>
      <c r="K941" t="s">
        <v>144</v>
      </c>
      <c r="L941" t="s">
        <v>2947</v>
      </c>
      <c r="M941" t="s">
        <v>2948</v>
      </c>
      <c r="N941">
        <v>1.136666666</v>
      </c>
      <c r="O941">
        <v>0</v>
      </c>
      <c r="P941">
        <v>388</v>
      </c>
      <c r="Q941">
        <v>4</v>
      </c>
      <c r="R941">
        <v>4</v>
      </c>
      <c r="S941">
        <v>20</v>
      </c>
      <c r="T941">
        <v>27</v>
      </c>
      <c r="U941">
        <v>4</v>
      </c>
      <c r="V941">
        <v>0</v>
      </c>
      <c r="W941">
        <v>0</v>
      </c>
      <c r="X941">
        <v>104.41273116265761</v>
      </c>
      <c r="Y941">
        <v>4.308116424167844</v>
      </c>
      <c r="Z941">
        <v>1.4641731635512305</v>
      </c>
      <c r="AA941">
        <v>78.954730267466061</v>
      </c>
      <c r="AB941">
        <v>29.849205136501972</v>
      </c>
      <c r="AC941">
        <v>1492.7611993980606</v>
      </c>
      <c r="AD941">
        <v>0</v>
      </c>
      <c r="AE941">
        <v>1711.7501555524054</v>
      </c>
    </row>
    <row r="942" spans="1:31" x14ac:dyDescent="0.3">
      <c r="A942">
        <v>2502913</v>
      </c>
      <c r="B942">
        <v>1</v>
      </c>
      <c r="C942" t="s">
        <v>80</v>
      </c>
      <c r="D942" t="s">
        <v>82</v>
      </c>
      <c r="E942" t="s">
        <v>132</v>
      </c>
      <c r="F942" t="s">
        <v>2949</v>
      </c>
      <c r="G942" t="s">
        <v>1962</v>
      </c>
      <c r="H942" t="s">
        <v>135</v>
      </c>
      <c r="I942" t="s">
        <v>136</v>
      </c>
      <c r="J942" t="s">
        <v>3</v>
      </c>
      <c r="K942" t="s">
        <v>144</v>
      </c>
      <c r="L942" t="s">
        <v>2950</v>
      </c>
      <c r="M942" t="s">
        <v>2951</v>
      </c>
      <c r="N942">
        <v>0.80166666600000003</v>
      </c>
      <c r="O942">
        <v>0</v>
      </c>
      <c r="P942">
        <v>699</v>
      </c>
      <c r="Q942">
        <v>0</v>
      </c>
      <c r="R942">
        <v>0</v>
      </c>
      <c r="S942">
        <v>0</v>
      </c>
      <c r="T942">
        <v>54</v>
      </c>
      <c r="U942">
        <v>0</v>
      </c>
      <c r="V942">
        <v>0</v>
      </c>
      <c r="W942">
        <v>0</v>
      </c>
      <c r="X942">
        <v>245.39764263016681</v>
      </c>
      <c r="Y942">
        <v>0</v>
      </c>
      <c r="Z942">
        <v>0</v>
      </c>
      <c r="AA942">
        <v>0</v>
      </c>
      <c r="AB942">
        <v>17.836913336378029</v>
      </c>
      <c r="AC942">
        <v>0</v>
      </c>
      <c r="AD942">
        <v>0</v>
      </c>
      <c r="AE942">
        <v>263.23455596654486</v>
      </c>
    </row>
    <row r="943" spans="1:31" x14ac:dyDescent="0.3">
      <c r="A943">
        <v>2502349</v>
      </c>
      <c r="B943">
        <v>1</v>
      </c>
      <c r="C943" t="s">
        <v>80</v>
      </c>
      <c r="D943" t="s">
        <v>89</v>
      </c>
      <c r="E943" t="s">
        <v>141</v>
      </c>
      <c r="F943" t="s">
        <v>2952</v>
      </c>
      <c r="G943" t="s">
        <v>466</v>
      </c>
      <c r="H943" t="s">
        <v>135</v>
      </c>
      <c r="I943" t="s">
        <v>136</v>
      </c>
      <c r="J943" t="s">
        <v>137</v>
      </c>
      <c r="K943" t="s">
        <v>144</v>
      </c>
      <c r="L943" t="s">
        <v>2953</v>
      </c>
      <c r="M943" t="s">
        <v>2954</v>
      </c>
      <c r="N943">
        <v>9.0508333329999999</v>
      </c>
      <c r="O943">
        <v>0</v>
      </c>
      <c r="P943">
        <v>19</v>
      </c>
      <c r="Q943">
        <v>0</v>
      </c>
      <c r="R943">
        <v>0</v>
      </c>
      <c r="S943">
        <v>0</v>
      </c>
      <c r="T943">
        <v>1</v>
      </c>
      <c r="U943">
        <v>0</v>
      </c>
      <c r="V943">
        <v>0</v>
      </c>
      <c r="W943">
        <v>0</v>
      </c>
      <c r="X943">
        <v>56.957721314977547</v>
      </c>
      <c r="Y943">
        <v>0</v>
      </c>
      <c r="Z943">
        <v>0</v>
      </c>
      <c r="AA943">
        <v>0</v>
      </c>
      <c r="AB943">
        <v>4.9813709068071992</v>
      </c>
      <c r="AC943">
        <v>0</v>
      </c>
      <c r="AD943">
        <v>0</v>
      </c>
      <c r="AE943">
        <v>61.939092221784747</v>
      </c>
    </row>
    <row r="944" spans="1:31" x14ac:dyDescent="0.3">
      <c r="A944">
        <v>2502495</v>
      </c>
      <c r="B944">
        <v>1</v>
      </c>
      <c r="C944" t="s">
        <v>80</v>
      </c>
      <c r="D944" t="s">
        <v>96</v>
      </c>
      <c r="E944" t="s">
        <v>132</v>
      </c>
      <c r="F944" t="s">
        <v>2955</v>
      </c>
      <c r="G944" t="s">
        <v>168</v>
      </c>
      <c r="H944" t="s">
        <v>135</v>
      </c>
      <c r="I944" t="s">
        <v>136</v>
      </c>
      <c r="J944" t="s">
        <v>137</v>
      </c>
      <c r="K944" t="s">
        <v>138</v>
      </c>
      <c r="L944" t="s">
        <v>2956</v>
      </c>
      <c r="M944" t="s">
        <v>2957</v>
      </c>
      <c r="N944">
        <v>4.1333333330000004</v>
      </c>
      <c r="O944">
        <v>0</v>
      </c>
      <c r="P944">
        <v>32</v>
      </c>
      <c r="Q944">
        <v>0</v>
      </c>
      <c r="R944">
        <v>0</v>
      </c>
      <c r="S944">
        <v>0</v>
      </c>
      <c r="T944">
        <v>1</v>
      </c>
      <c r="U944">
        <v>0</v>
      </c>
      <c r="V944">
        <v>1</v>
      </c>
      <c r="W944">
        <v>0</v>
      </c>
      <c r="X944">
        <v>23.196016399117369</v>
      </c>
      <c r="Y944">
        <v>0</v>
      </c>
      <c r="Z944">
        <v>0</v>
      </c>
      <c r="AA944">
        <v>0</v>
      </c>
      <c r="AB944">
        <v>10.241810127788344</v>
      </c>
      <c r="AC944">
        <v>0</v>
      </c>
      <c r="AD944">
        <v>0.14692422470779204</v>
      </c>
      <c r="AE944">
        <v>33.584750751613498</v>
      </c>
    </row>
    <row r="945" spans="1:31" x14ac:dyDescent="0.3">
      <c r="A945">
        <v>2502687</v>
      </c>
      <c r="B945">
        <v>1</v>
      </c>
      <c r="C945" t="s">
        <v>81</v>
      </c>
      <c r="D945" t="s">
        <v>128</v>
      </c>
      <c r="E945" t="s">
        <v>153</v>
      </c>
      <c r="F945" t="s">
        <v>2958</v>
      </c>
      <c r="G945" t="s">
        <v>244</v>
      </c>
      <c r="H945" t="s">
        <v>135</v>
      </c>
      <c r="I945" t="s">
        <v>136</v>
      </c>
      <c r="J945" t="s">
        <v>137</v>
      </c>
      <c r="K945" t="s">
        <v>144</v>
      </c>
      <c r="L945" t="s">
        <v>2959</v>
      </c>
      <c r="M945" t="s">
        <v>2960</v>
      </c>
      <c r="N945">
        <v>2.6355555549999998</v>
      </c>
      <c r="O945">
        <v>0</v>
      </c>
      <c r="P945">
        <v>1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0.49527969757260093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0.49527969757260093</v>
      </c>
    </row>
    <row r="946" spans="1:31" x14ac:dyDescent="0.3">
      <c r="A946">
        <v>2502541</v>
      </c>
      <c r="B946">
        <v>1</v>
      </c>
      <c r="C946" t="s">
        <v>80</v>
      </c>
      <c r="D946" t="s">
        <v>105</v>
      </c>
      <c r="E946" t="s">
        <v>162</v>
      </c>
      <c r="F946" t="s">
        <v>2961</v>
      </c>
      <c r="G946" t="s">
        <v>181</v>
      </c>
      <c r="H946" t="s">
        <v>135</v>
      </c>
      <c r="I946" t="s">
        <v>136</v>
      </c>
      <c r="J946" t="s">
        <v>137</v>
      </c>
      <c r="K946" t="s">
        <v>144</v>
      </c>
      <c r="L946" t="s">
        <v>2962</v>
      </c>
      <c r="M946" t="s">
        <v>2963</v>
      </c>
      <c r="N946">
        <v>0.99472222200000004</v>
      </c>
      <c r="O946">
        <v>0</v>
      </c>
      <c r="P946">
        <v>18</v>
      </c>
      <c r="Q946">
        <v>0</v>
      </c>
      <c r="R946">
        <v>2</v>
      </c>
      <c r="S946">
        <v>0</v>
      </c>
      <c r="T946">
        <v>6</v>
      </c>
      <c r="U946">
        <v>0</v>
      </c>
      <c r="V946">
        <v>0</v>
      </c>
      <c r="W946">
        <v>0</v>
      </c>
      <c r="X946">
        <v>2.7286504921369192</v>
      </c>
      <c r="Y946">
        <v>0</v>
      </c>
      <c r="Z946">
        <v>0.37519778547777072</v>
      </c>
      <c r="AA946">
        <v>0</v>
      </c>
      <c r="AB946">
        <v>3.3547748995076381</v>
      </c>
      <c r="AC946">
        <v>0</v>
      </c>
      <c r="AD946">
        <v>0</v>
      </c>
      <c r="AE946">
        <v>6.4586231771223286</v>
      </c>
    </row>
    <row r="947" spans="1:31" x14ac:dyDescent="0.3">
      <c r="A947">
        <v>2502332</v>
      </c>
      <c r="B947">
        <v>1</v>
      </c>
      <c r="C947" t="s">
        <v>80</v>
      </c>
      <c r="D947" t="s">
        <v>104</v>
      </c>
      <c r="E947" t="s">
        <v>184</v>
      </c>
      <c r="F947" t="s">
        <v>2964</v>
      </c>
      <c r="G947" t="s">
        <v>149</v>
      </c>
      <c r="H947" t="s">
        <v>150</v>
      </c>
      <c r="I947" t="s">
        <v>136</v>
      </c>
      <c r="J947" t="s">
        <v>137</v>
      </c>
      <c r="K947" t="s">
        <v>144</v>
      </c>
      <c r="L947" t="s">
        <v>2965</v>
      </c>
      <c r="M947" t="s">
        <v>2966</v>
      </c>
      <c r="N947">
        <v>5.6666665999999997E-2</v>
      </c>
      <c r="O947">
        <v>0</v>
      </c>
      <c r="P947">
        <v>120</v>
      </c>
      <c r="Q947">
        <v>4</v>
      </c>
      <c r="R947">
        <v>6</v>
      </c>
      <c r="S947">
        <v>12</v>
      </c>
      <c r="T947">
        <v>14</v>
      </c>
      <c r="U947">
        <v>3</v>
      </c>
      <c r="V947">
        <v>0</v>
      </c>
      <c r="W947">
        <v>0</v>
      </c>
      <c r="X947">
        <v>1.5131802447763005</v>
      </c>
      <c r="Y947">
        <v>8.4220109548903993E-2</v>
      </c>
      <c r="Z947">
        <v>3.0932959954548669E-2</v>
      </c>
      <c r="AA947">
        <v>5.7021439671901257</v>
      </c>
      <c r="AB947">
        <v>0.32690872287074996</v>
      </c>
      <c r="AC947">
        <v>6.155328058778216</v>
      </c>
      <c r="AD947">
        <v>0</v>
      </c>
      <c r="AE947">
        <v>13.812714063118845</v>
      </c>
    </row>
    <row r="948" spans="1:31" x14ac:dyDescent="0.3">
      <c r="A948">
        <v>2502481</v>
      </c>
      <c r="B948">
        <v>1</v>
      </c>
      <c r="C948" t="s">
        <v>80</v>
      </c>
      <c r="D948" t="s">
        <v>107</v>
      </c>
      <c r="E948" t="s">
        <v>132</v>
      </c>
      <c r="F948" t="s">
        <v>2967</v>
      </c>
      <c r="G948" t="s">
        <v>134</v>
      </c>
      <c r="H948" t="s">
        <v>135</v>
      </c>
      <c r="I948" t="s">
        <v>136</v>
      </c>
      <c r="J948" t="s">
        <v>137</v>
      </c>
      <c r="K948" t="s">
        <v>138</v>
      </c>
      <c r="L948" t="s">
        <v>2968</v>
      </c>
      <c r="M948" t="s">
        <v>2969</v>
      </c>
      <c r="N948">
        <v>0.281388888</v>
      </c>
      <c r="O948">
        <v>0</v>
      </c>
      <c r="P948">
        <v>78</v>
      </c>
      <c r="Q948">
        <v>0</v>
      </c>
      <c r="R948">
        <v>0</v>
      </c>
      <c r="S948">
        <v>0</v>
      </c>
      <c r="T948">
        <v>1</v>
      </c>
      <c r="U948">
        <v>0</v>
      </c>
      <c r="V948">
        <v>0</v>
      </c>
      <c r="W948">
        <v>0</v>
      </c>
      <c r="X948">
        <v>2.2323139377140615</v>
      </c>
      <c r="Y948">
        <v>0</v>
      </c>
      <c r="Z948">
        <v>0</v>
      </c>
      <c r="AA948">
        <v>0</v>
      </c>
      <c r="AB948">
        <v>3.6556421077389885E-2</v>
      </c>
      <c r="AC948">
        <v>0</v>
      </c>
      <c r="AD948">
        <v>0</v>
      </c>
      <c r="AE948">
        <v>2.2688703587914514</v>
      </c>
    </row>
    <row r="949" spans="1:31" x14ac:dyDescent="0.3">
      <c r="A949">
        <v>2502973</v>
      </c>
      <c r="B949">
        <v>1</v>
      </c>
      <c r="C949" t="s">
        <v>81</v>
      </c>
      <c r="D949" t="s">
        <v>112</v>
      </c>
      <c r="E949" t="s">
        <v>153</v>
      </c>
      <c r="F949" t="s">
        <v>2970</v>
      </c>
      <c r="G949" t="s">
        <v>155</v>
      </c>
      <c r="H949" t="s">
        <v>135</v>
      </c>
      <c r="I949" t="s">
        <v>136</v>
      </c>
      <c r="J949" t="s">
        <v>137</v>
      </c>
      <c r="K949" t="s">
        <v>144</v>
      </c>
      <c r="L949" t="s">
        <v>2971</v>
      </c>
      <c r="M949" t="s">
        <v>2972</v>
      </c>
      <c r="N949">
        <v>2.1825000000000001</v>
      </c>
      <c r="O949">
        <v>0</v>
      </c>
      <c r="P949">
        <v>4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1.5322529229585189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1.5322529229585189</v>
      </c>
    </row>
    <row r="950" spans="1:31" x14ac:dyDescent="0.3">
      <c r="A950">
        <v>2502435</v>
      </c>
      <c r="B950">
        <v>1</v>
      </c>
      <c r="C950" t="s">
        <v>80</v>
      </c>
      <c r="D950" t="s">
        <v>93</v>
      </c>
      <c r="E950" t="s">
        <v>213</v>
      </c>
      <c r="F950" t="s">
        <v>2973</v>
      </c>
      <c r="G950" t="s">
        <v>168</v>
      </c>
      <c r="H950" t="s">
        <v>150</v>
      </c>
      <c r="I950" t="s">
        <v>136</v>
      </c>
      <c r="J950" t="s">
        <v>137</v>
      </c>
      <c r="K950" t="s">
        <v>138</v>
      </c>
      <c r="L950" t="s">
        <v>2974</v>
      </c>
      <c r="M950" t="s">
        <v>2975</v>
      </c>
      <c r="N950">
        <v>6.7166666660000001</v>
      </c>
      <c r="O950">
        <v>9</v>
      </c>
      <c r="P950">
        <v>4722</v>
      </c>
      <c r="Q950">
        <v>245</v>
      </c>
      <c r="R950">
        <v>1442</v>
      </c>
      <c r="S950">
        <v>52</v>
      </c>
      <c r="T950">
        <v>1200</v>
      </c>
      <c r="U950">
        <v>6</v>
      </c>
      <c r="V950">
        <v>1</v>
      </c>
      <c r="W950">
        <v>84.008843025619655</v>
      </c>
      <c r="X950">
        <v>5399.6528419556807</v>
      </c>
      <c r="Y950">
        <v>3102.1902351974227</v>
      </c>
      <c r="Z950">
        <v>4351.3579967811156</v>
      </c>
      <c r="AA950">
        <v>2577.1856808903044</v>
      </c>
      <c r="AB950">
        <v>5661.2386234159894</v>
      </c>
      <c r="AC950">
        <v>1952.3544344125162</v>
      </c>
      <c r="AD950">
        <v>24.863170774112437</v>
      </c>
      <c r="AE950">
        <v>23152.851826452759</v>
      </c>
    </row>
    <row r="951" spans="1:31" x14ac:dyDescent="0.3">
      <c r="A951">
        <v>2502289</v>
      </c>
      <c r="B951">
        <v>1</v>
      </c>
      <c r="C951" t="s">
        <v>81</v>
      </c>
      <c r="D951" t="s">
        <v>113</v>
      </c>
      <c r="E951" t="s">
        <v>166</v>
      </c>
      <c r="F951" t="s">
        <v>2976</v>
      </c>
      <c r="G951" t="s">
        <v>203</v>
      </c>
      <c r="H951" t="s">
        <v>150</v>
      </c>
      <c r="I951" t="s">
        <v>136</v>
      </c>
      <c r="J951" t="s">
        <v>137</v>
      </c>
      <c r="K951" t="s">
        <v>138</v>
      </c>
      <c r="L951" t="s">
        <v>2977</v>
      </c>
      <c r="M951" t="s">
        <v>2978</v>
      </c>
      <c r="N951">
        <v>0.261944444</v>
      </c>
      <c r="O951">
        <v>6</v>
      </c>
      <c r="P951">
        <v>1334</v>
      </c>
      <c r="Q951">
        <v>59</v>
      </c>
      <c r="R951">
        <v>404</v>
      </c>
      <c r="S951">
        <v>40</v>
      </c>
      <c r="T951">
        <v>492</v>
      </c>
      <c r="U951">
        <v>21</v>
      </c>
      <c r="V951">
        <v>4</v>
      </c>
      <c r="W951">
        <v>0.10916821319958352</v>
      </c>
      <c r="X951">
        <v>54.252921178550245</v>
      </c>
      <c r="Y951">
        <v>6.6389885957340056</v>
      </c>
      <c r="Z951">
        <v>13.323654850960692</v>
      </c>
      <c r="AA951">
        <v>108.3571554855874</v>
      </c>
      <c r="AB951">
        <v>60.362200386886983</v>
      </c>
      <c r="AC951">
        <v>464.64695972418542</v>
      </c>
      <c r="AD951">
        <v>0.56451264012257951</v>
      </c>
      <c r="AE951">
        <v>708.25556107522686</v>
      </c>
    </row>
    <row r="952" spans="1:31" x14ac:dyDescent="0.3">
      <c r="A952">
        <v>2502312</v>
      </c>
      <c r="B952">
        <v>1</v>
      </c>
      <c r="C952" t="s">
        <v>81</v>
      </c>
      <c r="D952" t="s">
        <v>121</v>
      </c>
      <c r="E952" t="s">
        <v>162</v>
      </c>
      <c r="F952" t="s">
        <v>2979</v>
      </c>
      <c r="G952" t="s">
        <v>210</v>
      </c>
      <c r="H952" t="s">
        <v>135</v>
      </c>
      <c r="I952" t="s">
        <v>136</v>
      </c>
      <c r="J952" t="s">
        <v>137</v>
      </c>
      <c r="K952" t="s">
        <v>144</v>
      </c>
      <c r="L952" t="s">
        <v>2980</v>
      </c>
      <c r="M952" t="s">
        <v>2981</v>
      </c>
      <c r="N952">
        <v>2.4136111109999998</v>
      </c>
      <c r="O952">
        <v>0</v>
      </c>
      <c r="P952">
        <v>60</v>
      </c>
      <c r="Q952">
        <v>0</v>
      </c>
      <c r="R952">
        <v>0</v>
      </c>
      <c r="S952">
        <v>0</v>
      </c>
      <c r="T952">
        <v>2</v>
      </c>
      <c r="U952">
        <v>0</v>
      </c>
      <c r="V952">
        <v>0</v>
      </c>
      <c r="W952">
        <v>0</v>
      </c>
      <c r="X952">
        <v>26.630903753222615</v>
      </c>
      <c r="Y952">
        <v>0</v>
      </c>
      <c r="Z952">
        <v>0</v>
      </c>
      <c r="AA952">
        <v>0</v>
      </c>
      <c r="AB952">
        <v>1.6207871874962057</v>
      </c>
      <c r="AC952">
        <v>0</v>
      </c>
      <c r="AD952">
        <v>0</v>
      </c>
      <c r="AE952">
        <v>28.25169094071882</v>
      </c>
    </row>
    <row r="953" spans="1:31" x14ac:dyDescent="0.3">
      <c r="A953">
        <v>2502833</v>
      </c>
      <c r="B953">
        <v>1</v>
      </c>
      <c r="C953" t="s">
        <v>80</v>
      </c>
      <c r="D953" t="s">
        <v>101</v>
      </c>
      <c r="E953" t="s">
        <v>147</v>
      </c>
      <c r="F953" t="s">
        <v>2982</v>
      </c>
      <c r="G953" t="s">
        <v>134</v>
      </c>
      <c r="H953" t="s">
        <v>150</v>
      </c>
      <c r="I953" t="s">
        <v>136</v>
      </c>
      <c r="J953" t="s">
        <v>137</v>
      </c>
      <c r="K953" t="s">
        <v>138</v>
      </c>
      <c r="L953" t="s">
        <v>2983</v>
      </c>
      <c r="M953" t="s">
        <v>2984</v>
      </c>
      <c r="N953">
        <v>0.441111111</v>
      </c>
      <c r="O953">
        <v>0</v>
      </c>
      <c r="P953">
        <v>152</v>
      </c>
      <c r="Q953">
        <v>0</v>
      </c>
      <c r="R953">
        <v>0</v>
      </c>
      <c r="S953">
        <v>0</v>
      </c>
      <c r="T953">
        <v>85</v>
      </c>
      <c r="U953">
        <v>0</v>
      </c>
      <c r="V953">
        <v>0</v>
      </c>
      <c r="W953">
        <v>0</v>
      </c>
      <c r="X953">
        <v>26.953994911896881</v>
      </c>
      <c r="Y953">
        <v>0</v>
      </c>
      <c r="Z953">
        <v>0</v>
      </c>
      <c r="AA953">
        <v>0</v>
      </c>
      <c r="AB953">
        <v>31.151597139968015</v>
      </c>
      <c r="AC953">
        <v>0</v>
      </c>
      <c r="AD953">
        <v>0</v>
      </c>
      <c r="AE953">
        <v>58.105592051864896</v>
      </c>
    </row>
    <row r="954" spans="1:31" x14ac:dyDescent="0.3">
      <c r="A954">
        <v>2502667</v>
      </c>
      <c r="B954">
        <v>1</v>
      </c>
      <c r="C954" t="s">
        <v>80</v>
      </c>
      <c r="D954" t="s">
        <v>90</v>
      </c>
      <c r="E954" t="s">
        <v>132</v>
      </c>
      <c r="F954" t="s">
        <v>2985</v>
      </c>
      <c r="G954" t="s">
        <v>168</v>
      </c>
      <c r="H954" t="s">
        <v>135</v>
      </c>
      <c r="I954" t="s">
        <v>136</v>
      </c>
      <c r="J954" t="s">
        <v>137</v>
      </c>
      <c r="K954" t="s">
        <v>138</v>
      </c>
      <c r="L954" t="s">
        <v>2986</v>
      </c>
      <c r="M954" t="s">
        <v>2987</v>
      </c>
      <c r="N954">
        <v>3.386666666</v>
      </c>
      <c r="O954">
        <v>0</v>
      </c>
      <c r="P954">
        <v>576</v>
      </c>
      <c r="Q954">
        <v>0</v>
      </c>
      <c r="R954">
        <v>0</v>
      </c>
      <c r="S954">
        <v>0</v>
      </c>
      <c r="T954">
        <v>19</v>
      </c>
      <c r="U954">
        <v>0</v>
      </c>
      <c r="V954">
        <v>0</v>
      </c>
      <c r="W954">
        <v>0</v>
      </c>
      <c r="X954">
        <v>495.451695249002</v>
      </c>
      <c r="Y954">
        <v>0</v>
      </c>
      <c r="Z954">
        <v>0</v>
      </c>
      <c r="AA954">
        <v>0</v>
      </c>
      <c r="AB954">
        <v>62.134763190525568</v>
      </c>
      <c r="AC954">
        <v>0</v>
      </c>
      <c r="AD954">
        <v>0</v>
      </c>
      <c r="AE954">
        <v>557.58645843952752</v>
      </c>
    </row>
    <row r="955" spans="1:31" x14ac:dyDescent="0.3">
      <c r="A955">
        <v>2502624</v>
      </c>
      <c r="B955">
        <v>1</v>
      </c>
      <c r="C955" t="s">
        <v>80</v>
      </c>
      <c r="D955" t="s">
        <v>103</v>
      </c>
      <c r="E955" t="s">
        <v>166</v>
      </c>
      <c r="F955" t="s">
        <v>2988</v>
      </c>
      <c r="G955" t="s">
        <v>149</v>
      </c>
      <c r="H955" t="s">
        <v>150</v>
      </c>
      <c r="I955" t="s">
        <v>136</v>
      </c>
      <c r="J955" t="s">
        <v>137</v>
      </c>
      <c r="K955" t="s">
        <v>144</v>
      </c>
      <c r="L955" t="s">
        <v>2989</v>
      </c>
      <c r="M955" t="s">
        <v>2990</v>
      </c>
      <c r="N955">
        <v>5.0555555000000002E-2</v>
      </c>
      <c r="O955">
        <v>0</v>
      </c>
      <c r="P955">
        <v>14312</v>
      </c>
      <c r="Q955">
        <v>1</v>
      </c>
      <c r="R955">
        <v>71</v>
      </c>
      <c r="S955">
        <v>3</v>
      </c>
      <c r="T955">
        <v>1494</v>
      </c>
      <c r="U955">
        <v>0</v>
      </c>
      <c r="V955">
        <v>1</v>
      </c>
      <c r="W955">
        <v>0</v>
      </c>
      <c r="X955">
        <v>187.12500637538216</v>
      </c>
      <c r="Y955">
        <v>0.85952944886293337</v>
      </c>
      <c r="Z955">
        <v>1.0741561952642131</v>
      </c>
      <c r="AA955">
        <v>16.730843612360196</v>
      </c>
      <c r="AB955">
        <v>119.25141800463194</v>
      </c>
      <c r="AC955">
        <v>0</v>
      </c>
      <c r="AD955">
        <v>8.7275267761499986</v>
      </c>
      <c r="AE955">
        <v>333.7684804126514</v>
      </c>
    </row>
    <row r="956" spans="1:31" x14ac:dyDescent="0.3">
      <c r="A956">
        <v>2502498</v>
      </c>
      <c r="B956">
        <v>1</v>
      </c>
      <c r="C956" t="s">
        <v>80</v>
      </c>
      <c r="D956" t="s">
        <v>104</v>
      </c>
      <c r="E956" t="s">
        <v>162</v>
      </c>
      <c r="F956" t="s">
        <v>2991</v>
      </c>
      <c r="G956" t="s">
        <v>159</v>
      </c>
      <c r="H956" t="s">
        <v>135</v>
      </c>
      <c r="I956" t="s">
        <v>136</v>
      </c>
      <c r="J956" t="s">
        <v>3</v>
      </c>
      <c r="K956" t="s">
        <v>144</v>
      </c>
      <c r="L956" t="s">
        <v>2992</v>
      </c>
      <c r="M956" t="s">
        <v>2993</v>
      </c>
      <c r="N956">
        <v>2.9866666660000001</v>
      </c>
      <c r="O956">
        <v>0</v>
      </c>
      <c r="P956">
        <v>21</v>
      </c>
      <c r="Q956">
        <v>0</v>
      </c>
      <c r="R956">
        <v>0</v>
      </c>
      <c r="S956">
        <v>0</v>
      </c>
      <c r="T956">
        <v>3</v>
      </c>
      <c r="U956">
        <v>0</v>
      </c>
      <c r="V956">
        <v>0</v>
      </c>
      <c r="W956">
        <v>0</v>
      </c>
      <c r="X956">
        <v>14.246910300240021</v>
      </c>
      <c r="Y956">
        <v>0</v>
      </c>
      <c r="Z956">
        <v>0</v>
      </c>
      <c r="AA956">
        <v>0</v>
      </c>
      <c r="AB956">
        <v>6.4557399316675106</v>
      </c>
      <c r="AC956">
        <v>0</v>
      </c>
      <c r="AD956">
        <v>0</v>
      </c>
      <c r="AE956">
        <v>20.702650231907533</v>
      </c>
    </row>
    <row r="957" spans="1:31" x14ac:dyDescent="0.3">
      <c r="A957">
        <v>2502710</v>
      </c>
      <c r="B957">
        <v>1</v>
      </c>
      <c r="C957" t="s">
        <v>81</v>
      </c>
      <c r="D957" t="s">
        <v>122</v>
      </c>
      <c r="E957" t="s">
        <v>166</v>
      </c>
      <c r="F957" t="s">
        <v>327</v>
      </c>
      <c r="G957" t="s">
        <v>149</v>
      </c>
      <c r="H957" t="s">
        <v>150</v>
      </c>
      <c r="I957" t="s">
        <v>136</v>
      </c>
      <c r="J957" t="s">
        <v>137</v>
      </c>
      <c r="K957" t="s">
        <v>144</v>
      </c>
      <c r="L957" t="s">
        <v>2994</v>
      </c>
      <c r="M957" t="s">
        <v>2995</v>
      </c>
      <c r="N957">
        <v>1.1544444439999999</v>
      </c>
      <c r="O957">
        <v>14</v>
      </c>
      <c r="P957">
        <v>859</v>
      </c>
      <c r="Q957">
        <v>2</v>
      </c>
      <c r="R957">
        <v>25</v>
      </c>
      <c r="S957">
        <v>3</v>
      </c>
      <c r="T957">
        <v>64</v>
      </c>
      <c r="U957">
        <v>1</v>
      </c>
      <c r="V957">
        <v>0</v>
      </c>
      <c r="W957">
        <v>1.8224133684521102</v>
      </c>
      <c r="X957">
        <v>100.83986451165012</v>
      </c>
      <c r="Y957">
        <v>0.60439865673926707</v>
      </c>
      <c r="Z957">
        <v>4.0017267749280965</v>
      </c>
      <c r="AA957">
        <v>5.5313212700900012</v>
      </c>
      <c r="AB957">
        <v>35.269822391636552</v>
      </c>
      <c r="AC957">
        <v>4.6703471494920343</v>
      </c>
      <c r="AD957">
        <v>0</v>
      </c>
      <c r="AE957">
        <v>152.73989412298818</v>
      </c>
    </row>
    <row r="958" spans="1:31" x14ac:dyDescent="0.3">
      <c r="A958">
        <v>2502355</v>
      </c>
      <c r="B958">
        <v>1</v>
      </c>
      <c r="C958" t="s">
        <v>80</v>
      </c>
      <c r="D958" t="s">
        <v>92</v>
      </c>
      <c r="E958" t="s">
        <v>153</v>
      </c>
      <c r="F958" t="s">
        <v>2996</v>
      </c>
      <c r="G958" t="s">
        <v>230</v>
      </c>
      <c r="H958" t="s">
        <v>135</v>
      </c>
      <c r="I958" t="s">
        <v>136</v>
      </c>
      <c r="J958" t="s">
        <v>137</v>
      </c>
      <c r="K958" t="s">
        <v>144</v>
      </c>
      <c r="L958" t="s">
        <v>2997</v>
      </c>
      <c r="M958" t="s">
        <v>2998</v>
      </c>
      <c r="N958">
        <v>7.7538888879999996</v>
      </c>
      <c r="O958">
        <v>0</v>
      </c>
      <c r="P958">
        <v>1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7.7275682512837687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7.7275682512837687</v>
      </c>
    </row>
    <row r="959" spans="1:31" x14ac:dyDescent="0.3">
      <c r="A959">
        <v>2502604</v>
      </c>
      <c r="B959">
        <v>1</v>
      </c>
      <c r="C959" t="s">
        <v>81</v>
      </c>
      <c r="D959" t="s">
        <v>113</v>
      </c>
      <c r="E959" t="s">
        <v>166</v>
      </c>
      <c r="F959" t="s">
        <v>2999</v>
      </c>
      <c r="G959" t="s">
        <v>149</v>
      </c>
      <c r="H959" t="s">
        <v>150</v>
      </c>
      <c r="I959" t="s">
        <v>136</v>
      </c>
      <c r="J959" t="s">
        <v>137</v>
      </c>
      <c r="K959" t="s">
        <v>144</v>
      </c>
      <c r="L959" t="s">
        <v>3000</v>
      </c>
      <c r="M959" t="s">
        <v>3001</v>
      </c>
      <c r="N959">
        <v>1.2383333329999999</v>
      </c>
      <c r="O959">
        <v>2</v>
      </c>
      <c r="P959">
        <v>121</v>
      </c>
      <c r="Q959">
        <v>7</v>
      </c>
      <c r="R959">
        <v>22</v>
      </c>
      <c r="S959">
        <v>6</v>
      </c>
      <c r="T959">
        <v>54</v>
      </c>
      <c r="U959">
        <v>5</v>
      </c>
      <c r="V959">
        <v>0</v>
      </c>
      <c r="W959">
        <v>0.18693205062971652</v>
      </c>
      <c r="X959">
        <v>32.510705253242058</v>
      </c>
      <c r="Y959">
        <v>4.8722597887510828</v>
      </c>
      <c r="Z959">
        <v>2.653182614263689</v>
      </c>
      <c r="AA959">
        <v>65.639282118003393</v>
      </c>
      <c r="AB959">
        <v>139.46763883380586</v>
      </c>
      <c r="AC959">
        <v>1449.996566068804</v>
      </c>
      <c r="AD959">
        <v>0</v>
      </c>
      <c r="AE959">
        <v>1695.3265667274998</v>
      </c>
    </row>
    <row r="960" spans="1:31" x14ac:dyDescent="0.3">
      <c r="A960">
        <v>2502412</v>
      </c>
      <c r="B960">
        <v>1</v>
      </c>
      <c r="C960" t="s">
        <v>81</v>
      </c>
      <c r="D960" t="s">
        <v>118</v>
      </c>
      <c r="E960" t="s">
        <v>162</v>
      </c>
      <c r="F960" t="s">
        <v>3002</v>
      </c>
      <c r="G960" t="s">
        <v>168</v>
      </c>
      <c r="H960" t="s">
        <v>135</v>
      </c>
      <c r="I960" t="s">
        <v>136</v>
      </c>
      <c r="J960" t="s">
        <v>137</v>
      </c>
      <c r="K960" t="s">
        <v>138</v>
      </c>
      <c r="L960" t="s">
        <v>3003</v>
      </c>
      <c r="M960" t="s">
        <v>3004</v>
      </c>
      <c r="N960">
        <v>8.9680555549999994</v>
      </c>
      <c r="O960">
        <v>0</v>
      </c>
      <c r="P960">
        <v>17</v>
      </c>
      <c r="Q960">
        <v>0</v>
      </c>
      <c r="R960">
        <v>0</v>
      </c>
      <c r="S960">
        <v>0</v>
      </c>
      <c r="T960">
        <v>1</v>
      </c>
      <c r="U960">
        <v>0</v>
      </c>
      <c r="V960">
        <v>0</v>
      </c>
      <c r="W960">
        <v>0</v>
      </c>
      <c r="X960">
        <v>73.905945716605203</v>
      </c>
      <c r="Y960">
        <v>0</v>
      </c>
      <c r="Z960">
        <v>0</v>
      </c>
      <c r="AA960">
        <v>0</v>
      </c>
      <c r="AB960">
        <v>1.2088463365922804</v>
      </c>
      <c r="AC960">
        <v>0</v>
      </c>
      <c r="AD960">
        <v>0</v>
      </c>
      <c r="AE960">
        <v>75.114792053197476</v>
      </c>
    </row>
    <row r="961" spans="1:31" x14ac:dyDescent="0.3">
      <c r="A961">
        <v>2502893</v>
      </c>
      <c r="B961">
        <v>1</v>
      </c>
      <c r="C961" t="s">
        <v>80</v>
      </c>
      <c r="D961" t="s">
        <v>90</v>
      </c>
      <c r="E961" t="s">
        <v>153</v>
      </c>
      <c r="F961" t="s">
        <v>3005</v>
      </c>
      <c r="G961" t="s">
        <v>155</v>
      </c>
      <c r="H961" t="s">
        <v>135</v>
      </c>
      <c r="I961" t="s">
        <v>136</v>
      </c>
      <c r="J961" t="s">
        <v>137</v>
      </c>
      <c r="K961" t="s">
        <v>144</v>
      </c>
      <c r="L961" t="s">
        <v>3006</v>
      </c>
      <c r="M961" t="s">
        <v>3007</v>
      </c>
      <c r="N961">
        <v>0.89361111100000001</v>
      </c>
      <c r="O961">
        <v>0</v>
      </c>
      <c r="P961">
        <v>3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1.0563653676214539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1.0563653676214539</v>
      </c>
    </row>
    <row r="962" spans="1:31" x14ac:dyDescent="0.3">
      <c r="A962">
        <v>2502375</v>
      </c>
      <c r="B962">
        <v>1</v>
      </c>
      <c r="C962" t="s">
        <v>81</v>
      </c>
      <c r="D962" t="s">
        <v>118</v>
      </c>
      <c r="E962" t="s">
        <v>147</v>
      </c>
      <c r="F962" t="s">
        <v>914</v>
      </c>
      <c r="G962" t="s">
        <v>193</v>
      </c>
      <c r="H962" t="s">
        <v>150</v>
      </c>
      <c r="I962" t="s">
        <v>136</v>
      </c>
      <c r="J962" t="s">
        <v>137</v>
      </c>
      <c r="K962" t="s">
        <v>144</v>
      </c>
      <c r="L962" t="s">
        <v>3008</v>
      </c>
      <c r="M962" t="s">
        <v>3009</v>
      </c>
      <c r="N962">
        <v>1.626666666</v>
      </c>
      <c r="O962">
        <v>0</v>
      </c>
      <c r="P962">
        <v>0</v>
      </c>
      <c r="Q962">
        <v>6</v>
      </c>
      <c r="R962">
        <v>0</v>
      </c>
      <c r="S962">
        <v>1</v>
      </c>
      <c r="T962">
        <v>0</v>
      </c>
      <c r="U962">
        <v>3</v>
      </c>
      <c r="V962">
        <v>0</v>
      </c>
      <c r="W962">
        <v>0</v>
      </c>
      <c r="X962">
        <v>0</v>
      </c>
      <c r="Y962">
        <v>16.078596183289005</v>
      </c>
      <c r="Z962">
        <v>0</v>
      </c>
      <c r="AA962">
        <v>41.971435656840811</v>
      </c>
      <c r="AB962">
        <v>0</v>
      </c>
      <c r="AC962">
        <v>1334.979734751131</v>
      </c>
      <c r="AD962">
        <v>0</v>
      </c>
      <c r="AE962">
        <v>1393.0297665912608</v>
      </c>
    </row>
    <row r="963" spans="1:31" x14ac:dyDescent="0.3">
      <c r="A963">
        <v>2502916</v>
      </c>
      <c r="B963">
        <v>1</v>
      </c>
      <c r="C963" t="s">
        <v>80</v>
      </c>
      <c r="D963" t="s">
        <v>95</v>
      </c>
      <c r="E963" t="s">
        <v>166</v>
      </c>
      <c r="F963" t="s">
        <v>3010</v>
      </c>
      <c r="G963" t="s">
        <v>149</v>
      </c>
      <c r="H963" t="s">
        <v>150</v>
      </c>
      <c r="I963" t="s">
        <v>136</v>
      </c>
      <c r="J963" t="s">
        <v>137</v>
      </c>
      <c r="K963" t="s">
        <v>144</v>
      </c>
      <c r="L963" t="s">
        <v>3011</v>
      </c>
      <c r="M963" t="s">
        <v>3012</v>
      </c>
      <c r="N963">
        <v>0.518055555</v>
      </c>
      <c r="O963">
        <v>5</v>
      </c>
      <c r="P963">
        <v>730</v>
      </c>
      <c r="Q963">
        <v>26</v>
      </c>
      <c r="R963">
        <v>11</v>
      </c>
      <c r="S963">
        <v>30</v>
      </c>
      <c r="T963">
        <v>50</v>
      </c>
      <c r="U963">
        <v>0</v>
      </c>
      <c r="V963">
        <v>0</v>
      </c>
      <c r="W963">
        <v>3.2708624907267505</v>
      </c>
      <c r="X963">
        <v>117.59545944233683</v>
      </c>
      <c r="Y963">
        <v>50.478675981535218</v>
      </c>
      <c r="Z963">
        <v>1.9213792937129728</v>
      </c>
      <c r="AA963">
        <v>272.28571017680906</v>
      </c>
      <c r="AB963">
        <v>25.674261024144226</v>
      </c>
      <c r="AC963">
        <v>0</v>
      </c>
      <c r="AD963">
        <v>0</v>
      </c>
      <c r="AE963">
        <v>471.22634840926509</v>
      </c>
    </row>
    <row r="964" spans="1:31" x14ac:dyDescent="0.3">
      <c r="A964">
        <v>2502392</v>
      </c>
      <c r="B964">
        <v>1</v>
      </c>
      <c r="C964" t="s">
        <v>80</v>
      </c>
      <c r="D964" t="s">
        <v>85</v>
      </c>
      <c r="E964" t="s">
        <v>132</v>
      </c>
      <c r="F964" t="s">
        <v>3013</v>
      </c>
      <c r="G964" t="s">
        <v>134</v>
      </c>
      <c r="H964" t="s">
        <v>135</v>
      </c>
      <c r="I964" t="s">
        <v>136</v>
      </c>
      <c r="J964" t="s">
        <v>137</v>
      </c>
      <c r="K964" t="s">
        <v>138</v>
      </c>
      <c r="L964" t="s">
        <v>2944</v>
      </c>
      <c r="M964" t="s">
        <v>3014</v>
      </c>
      <c r="N964">
        <v>0.65555555499999996</v>
      </c>
      <c r="O964">
        <v>0</v>
      </c>
      <c r="P964">
        <v>120</v>
      </c>
      <c r="Q964">
        <v>0</v>
      </c>
      <c r="R964">
        <v>0</v>
      </c>
      <c r="S964">
        <v>0</v>
      </c>
      <c r="T964">
        <v>5</v>
      </c>
      <c r="U964">
        <v>0</v>
      </c>
      <c r="V964">
        <v>0</v>
      </c>
      <c r="W964">
        <v>0</v>
      </c>
      <c r="X964">
        <v>31.418394460789703</v>
      </c>
      <c r="Y964">
        <v>0</v>
      </c>
      <c r="Z964">
        <v>0</v>
      </c>
      <c r="AA964">
        <v>0</v>
      </c>
      <c r="AB964">
        <v>3.2187525585707646</v>
      </c>
      <c r="AC964">
        <v>0</v>
      </c>
      <c r="AD964">
        <v>0</v>
      </c>
      <c r="AE964">
        <v>34.637147019360469</v>
      </c>
    </row>
    <row r="965" spans="1:31" x14ac:dyDescent="0.3">
      <c r="A965">
        <v>2502292</v>
      </c>
      <c r="B965">
        <v>1</v>
      </c>
      <c r="C965" t="s">
        <v>80</v>
      </c>
      <c r="D965" t="s">
        <v>101</v>
      </c>
      <c r="E965" t="s">
        <v>162</v>
      </c>
      <c r="F965" t="s">
        <v>3015</v>
      </c>
      <c r="G965" t="s">
        <v>181</v>
      </c>
      <c r="H965" t="s">
        <v>135</v>
      </c>
      <c r="I965" t="s">
        <v>136</v>
      </c>
      <c r="J965" t="s">
        <v>137</v>
      </c>
      <c r="K965" t="s">
        <v>144</v>
      </c>
      <c r="L965" t="s">
        <v>3016</v>
      </c>
      <c r="M965" t="s">
        <v>3017</v>
      </c>
      <c r="N965">
        <v>0.86527777699999997</v>
      </c>
      <c r="O965">
        <v>0</v>
      </c>
      <c r="P965">
        <v>61</v>
      </c>
      <c r="Q965">
        <v>0</v>
      </c>
      <c r="R965">
        <v>0</v>
      </c>
      <c r="S965">
        <v>0</v>
      </c>
      <c r="T965">
        <v>1</v>
      </c>
      <c r="U965">
        <v>0</v>
      </c>
      <c r="V965">
        <v>0</v>
      </c>
      <c r="W965">
        <v>0</v>
      </c>
      <c r="X965">
        <v>14.267487579729183</v>
      </c>
      <c r="Y965">
        <v>0</v>
      </c>
      <c r="Z965">
        <v>0</v>
      </c>
      <c r="AA965">
        <v>0</v>
      </c>
      <c r="AB965">
        <v>0.73998740094583315</v>
      </c>
      <c r="AC965">
        <v>0</v>
      </c>
      <c r="AD965">
        <v>0</v>
      </c>
      <c r="AE965">
        <v>15.007474980675017</v>
      </c>
    </row>
    <row r="966" spans="1:31" x14ac:dyDescent="0.3">
      <c r="A966">
        <v>2502438</v>
      </c>
      <c r="B966">
        <v>1</v>
      </c>
      <c r="C966" t="s">
        <v>80</v>
      </c>
      <c r="D966" t="s">
        <v>103</v>
      </c>
      <c r="E966" t="s">
        <v>162</v>
      </c>
      <c r="F966" t="s">
        <v>3018</v>
      </c>
      <c r="G966" t="s">
        <v>168</v>
      </c>
      <c r="H966" t="s">
        <v>135</v>
      </c>
      <c r="I966" t="s">
        <v>136</v>
      </c>
      <c r="J966" t="s">
        <v>137</v>
      </c>
      <c r="K966" t="s">
        <v>138</v>
      </c>
      <c r="L966" t="s">
        <v>3019</v>
      </c>
      <c r="M966" t="s">
        <v>3020</v>
      </c>
      <c r="N966">
        <v>4.0491666659999996</v>
      </c>
      <c r="O966">
        <v>0</v>
      </c>
      <c r="P966">
        <v>22</v>
      </c>
      <c r="Q966">
        <v>0</v>
      </c>
      <c r="R966">
        <v>0</v>
      </c>
      <c r="S966">
        <v>0</v>
      </c>
      <c r="T966">
        <v>4</v>
      </c>
      <c r="U966">
        <v>0</v>
      </c>
      <c r="V966">
        <v>0</v>
      </c>
      <c r="W966">
        <v>0</v>
      </c>
      <c r="X966">
        <v>26.189963362847656</v>
      </c>
      <c r="Y966">
        <v>0</v>
      </c>
      <c r="Z966">
        <v>0</v>
      </c>
      <c r="AA966">
        <v>0</v>
      </c>
      <c r="AB966">
        <v>19.107541439494089</v>
      </c>
      <c r="AC966">
        <v>0</v>
      </c>
      <c r="AD966">
        <v>0</v>
      </c>
      <c r="AE966">
        <v>45.297504802341749</v>
      </c>
    </row>
    <row r="967" spans="1:31" x14ac:dyDescent="0.3">
      <c r="A967">
        <v>2502684</v>
      </c>
      <c r="B967">
        <v>1</v>
      </c>
      <c r="C967" t="s">
        <v>80</v>
      </c>
      <c r="D967" t="s">
        <v>90</v>
      </c>
      <c r="E967" t="s">
        <v>132</v>
      </c>
      <c r="F967" t="s">
        <v>3021</v>
      </c>
      <c r="G967" t="s">
        <v>168</v>
      </c>
      <c r="H967" t="s">
        <v>135</v>
      </c>
      <c r="I967" t="s">
        <v>136</v>
      </c>
      <c r="J967" t="s">
        <v>137</v>
      </c>
      <c r="K967" t="s">
        <v>138</v>
      </c>
      <c r="L967" t="s">
        <v>3022</v>
      </c>
      <c r="M967" t="s">
        <v>3023</v>
      </c>
      <c r="N967">
        <v>3.159444444</v>
      </c>
      <c r="O967">
        <v>0</v>
      </c>
      <c r="P967">
        <v>670</v>
      </c>
      <c r="Q967">
        <v>0</v>
      </c>
      <c r="R967">
        <v>0</v>
      </c>
      <c r="S967">
        <v>0</v>
      </c>
      <c r="T967">
        <v>57</v>
      </c>
      <c r="U967">
        <v>0</v>
      </c>
      <c r="V967">
        <v>1</v>
      </c>
      <c r="W967">
        <v>0</v>
      </c>
      <c r="X967">
        <v>534.50216225185727</v>
      </c>
      <c r="Y967">
        <v>0</v>
      </c>
      <c r="Z967">
        <v>0</v>
      </c>
      <c r="AA967">
        <v>0</v>
      </c>
      <c r="AB967">
        <v>127.74606668826033</v>
      </c>
      <c r="AC967">
        <v>0</v>
      </c>
      <c r="AD967">
        <v>36.791619847342965</v>
      </c>
      <c r="AE967">
        <v>699.03984878746053</v>
      </c>
    </row>
    <row r="968" spans="1:31" x14ac:dyDescent="0.3">
      <c r="A968">
        <v>2502478</v>
      </c>
      <c r="B968">
        <v>1</v>
      </c>
      <c r="C968" t="s">
        <v>81</v>
      </c>
      <c r="D968" t="s">
        <v>119</v>
      </c>
      <c r="E968" t="s">
        <v>132</v>
      </c>
      <c r="F968" t="s">
        <v>3024</v>
      </c>
      <c r="G968" t="s">
        <v>168</v>
      </c>
      <c r="H968" t="s">
        <v>135</v>
      </c>
      <c r="I968" t="s">
        <v>136</v>
      </c>
      <c r="J968" t="s">
        <v>137</v>
      </c>
      <c r="K968" t="s">
        <v>138</v>
      </c>
      <c r="L968" t="s">
        <v>3025</v>
      </c>
      <c r="M968" t="s">
        <v>3026</v>
      </c>
      <c r="N968">
        <v>6.8883333330000003</v>
      </c>
      <c r="O968">
        <v>0</v>
      </c>
      <c r="P968">
        <v>92</v>
      </c>
      <c r="Q968">
        <v>0</v>
      </c>
      <c r="R968">
        <v>35</v>
      </c>
      <c r="S968">
        <v>0</v>
      </c>
      <c r="T968">
        <v>9</v>
      </c>
      <c r="U968">
        <v>0</v>
      </c>
      <c r="V968">
        <v>0</v>
      </c>
      <c r="W968">
        <v>0</v>
      </c>
      <c r="X968">
        <v>69.735930947018986</v>
      </c>
      <c r="Y968">
        <v>0</v>
      </c>
      <c r="Z968">
        <v>186.51880898422891</v>
      </c>
      <c r="AA968">
        <v>0</v>
      </c>
      <c r="AB968">
        <v>39.002049390904624</v>
      </c>
      <c r="AC968">
        <v>0</v>
      </c>
      <c r="AD968">
        <v>0</v>
      </c>
      <c r="AE968">
        <v>295.25678932215254</v>
      </c>
    </row>
    <row r="969" spans="1:31" x14ac:dyDescent="0.3">
      <c r="A969">
        <v>2502644</v>
      </c>
      <c r="B969">
        <v>1</v>
      </c>
      <c r="C969" t="s">
        <v>81</v>
      </c>
      <c r="D969" t="s">
        <v>115</v>
      </c>
      <c r="E969" t="s">
        <v>162</v>
      </c>
      <c r="F969" t="s">
        <v>3027</v>
      </c>
      <c r="G969" t="s">
        <v>210</v>
      </c>
      <c r="H969" t="s">
        <v>135</v>
      </c>
      <c r="I969" t="s">
        <v>136</v>
      </c>
      <c r="J969" t="s">
        <v>137</v>
      </c>
      <c r="K969" t="s">
        <v>144</v>
      </c>
      <c r="L969" t="s">
        <v>3028</v>
      </c>
      <c r="M969" t="s">
        <v>3029</v>
      </c>
      <c r="N969">
        <v>5.3380555550000004</v>
      </c>
      <c r="O969">
        <v>0</v>
      </c>
      <c r="P969">
        <v>8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4.8661938512719685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4.8661938512719685</v>
      </c>
    </row>
    <row r="970" spans="1:31" x14ac:dyDescent="0.3">
      <c r="A970">
        <v>2502521</v>
      </c>
      <c r="B970">
        <v>1</v>
      </c>
      <c r="C970" t="s">
        <v>80</v>
      </c>
      <c r="D970" t="s">
        <v>94</v>
      </c>
      <c r="E970" t="s">
        <v>132</v>
      </c>
      <c r="F970" t="s">
        <v>3030</v>
      </c>
      <c r="G970" t="s">
        <v>392</v>
      </c>
      <c r="H970" t="s">
        <v>135</v>
      </c>
      <c r="I970" t="s">
        <v>136</v>
      </c>
      <c r="J970" t="s">
        <v>137</v>
      </c>
      <c r="K970" t="s">
        <v>144</v>
      </c>
      <c r="L970" t="s">
        <v>3031</v>
      </c>
      <c r="M970" t="s">
        <v>3032</v>
      </c>
      <c r="N970">
        <v>0.54361111100000004</v>
      </c>
      <c r="O970">
        <v>0</v>
      </c>
      <c r="P970">
        <v>159</v>
      </c>
      <c r="Q970">
        <v>0</v>
      </c>
      <c r="R970">
        <v>3</v>
      </c>
      <c r="S970">
        <v>0</v>
      </c>
      <c r="T970">
        <v>24</v>
      </c>
      <c r="U970">
        <v>0</v>
      </c>
      <c r="V970">
        <v>0</v>
      </c>
      <c r="W970">
        <v>0</v>
      </c>
      <c r="X970">
        <v>13.083277969499905</v>
      </c>
      <c r="Y970">
        <v>0</v>
      </c>
      <c r="Z970">
        <v>0.10443158294217951</v>
      </c>
      <c r="AA970">
        <v>0</v>
      </c>
      <c r="AB970">
        <v>5.966361818297969</v>
      </c>
      <c r="AC970">
        <v>0</v>
      </c>
      <c r="AD970">
        <v>0</v>
      </c>
      <c r="AE970">
        <v>19.154071370740056</v>
      </c>
    </row>
    <row r="971" spans="1:31" x14ac:dyDescent="0.3">
      <c r="A971">
        <v>2502664</v>
      </c>
      <c r="B971">
        <v>1</v>
      </c>
      <c r="C971" t="s">
        <v>81</v>
      </c>
      <c r="D971" t="s">
        <v>126</v>
      </c>
      <c r="E971" t="s">
        <v>147</v>
      </c>
      <c r="F971" t="s">
        <v>3033</v>
      </c>
      <c r="G971" t="s">
        <v>134</v>
      </c>
      <c r="H971" t="s">
        <v>150</v>
      </c>
      <c r="I971" t="s">
        <v>136</v>
      </c>
      <c r="J971" t="s">
        <v>137</v>
      </c>
      <c r="K971" t="s">
        <v>138</v>
      </c>
      <c r="L971" t="s">
        <v>3034</v>
      </c>
      <c r="M971" t="s">
        <v>3035</v>
      </c>
      <c r="N971">
        <v>4.2319444439999998</v>
      </c>
      <c r="O971">
        <v>0</v>
      </c>
      <c r="P971">
        <v>98</v>
      </c>
      <c r="Q971">
        <v>0</v>
      </c>
      <c r="R971">
        <v>17</v>
      </c>
      <c r="S971">
        <v>0</v>
      </c>
      <c r="T971">
        <v>11</v>
      </c>
      <c r="U971">
        <v>0</v>
      </c>
      <c r="V971">
        <v>0</v>
      </c>
      <c r="W971">
        <v>0</v>
      </c>
      <c r="X971">
        <v>36.202193080883667</v>
      </c>
      <c r="Y971">
        <v>0</v>
      </c>
      <c r="Z971">
        <v>1.505628576157293</v>
      </c>
      <c r="AA971">
        <v>0</v>
      </c>
      <c r="AB971">
        <v>8.9710523338039163</v>
      </c>
      <c r="AC971">
        <v>0</v>
      </c>
      <c r="AD971">
        <v>0</v>
      </c>
      <c r="AE971">
        <v>46.678873990844878</v>
      </c>
    </row>
    <row r="972" spans="1:31" x14ac:dyDescent="0.3">
      <c r="A972">
        <v>2502558</v>
      </c>
      <c r="B972">
        <v>1</v>
      </c>
      <c r="C972" t="s">
        <v>80</v>
      </c>
      <c r="D972" t="s">
        <v>107</v>
      </c>
      <c r="E972" t="s">
        <v>132</v>
      </c>
      <c r="F972" t="s">
        <v>3036</v>
      </c>
      <c r="G972" t="s">
        <v>134</v>
      </c>
      <c r="H972" t="s">
        <v>135</v>
      </c>
      <c r="I972" t="s">
        <v>136</v>
      </c>
      <c r="J972" t="s">
        <v>137</v>
      </c>
      <c r="K972" t="s">
        <v>138</v>
      </c>
      <c r="L972" t="s">
        <v>3037</v>
      </c>
      <c r="M972" t="s">
        <v>3038</v>
      </c>
      <c r="N972">
        <v>2.3905555550000002</v>
      </c>
      <c r="O972">
        <v>0</v>
      </c>
      <c r="P972">
        <v>117</v>
      </c>
      <c r="Q972">
        <v>0</v>
      </c>
      <c r="R972">
        <v>0</v>
      </c>
      <c r="S972">
        <v>0</v>
      </c>
      <c r="T972">
        <v>1</v>
      </c>
      <c r="U972">
        <v>0</v>
      </c>
      <c r="V972">
        <v>1</v>
      </c>
      <c r="W972">
        <v>0</v>
      </c>
      <c r="X972">
        <v>29.519318027689575</v>
      </c>
      <c r="Y972">
        <v>0</v>
      </c>
      <c r="Z972">
        <v>0</v>
      </c>
      <c r="AA972">
        <v>0</v>
      </c>
      <c r="AB972">
        <v>3.17605069911997</v>
      </c>
      <c r="AC972">
        <v>0</v>
      </c>
      <c r="AD972">
        <v>0.72119310874748055</v>
      </c>
      <c r="AE972">
        <v>33.416561835557026</v>
      </c>
    </row>
    <row r="973" spans="1:31" x14ac:dyDescent="0.3">
      <c r="A973">
        <v>2502309</v>
      </c>
      <c r="B973">
        <v>1</v>
      </c>
      <c r="C973" t="s">
        <v>80</v>
      </c>
      <c r="D973" t="s">
        <v>92</v>
      </c>
      <c r="E973" t="s">
        <v>153</v>
      </c>
      <c r="F973" t="s">
        <v>3039</v>
      </c>
      <c r="G973" t="s">
        <v>230</v>
      </c>
      <c r="H973" t="s">
        <v>135</v>
      </c>
      <c r="I973" t="s">
        <v>136</v>
      </c>
      <c r="J973" t="s">
        <v>137</v>
      </c>
      <c r="K973" t="s">
        <v>144</v>
      </c>
      <c r="L973" t="s">
        <v>3040</v>
      </c>
      <c r="M973" t="s">
        <v>3041</v>
      </c>
      <c r="N973">
        <v>5.7361111109999996</v>
      </c>
      <c r="O973">
        <v>0</v>
      </c>
      <c r="P973">
        <v>1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1.411413341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1.411413341</v>
      </c>
    </row>
    <row r="974" spans="1:31" x14ac:dyDescent="0.3">
      <c r="A974">
        <v>2502415</v>
      </c>
      <c r="B974">
        <v>1</v>
      </c>
      <c r="C974" t="s">
        <v>80</v>
      </c>
      <c r="D974" t="s">
        <v>97</v>
      </c>
      <c r="E974" t="s">
        <v>153</v>
      </c>
      <c r="F974" t="s">
        <v>3042</v>
      </c>
      <c r="G974" t="s">
        <v>230</v>
      </c>
      <c r="H974" t="s">
        <v>135</v>
      </c>
      <c r="I974" t="s">
        <v>136</v>
      </c>
      <c r="J974" t="s">
        <v>137</v>
      </c>
      <c r="K974" t="s">
        <v>144</v>
      </c>
      <c r="L974" t="s">
        <v>3043</v>
      </c>
      <c r="M974" t="s">
        <v>3044</v>
      </c>
      <c r="N974">
        <v>3.8627777769999998</v>
      </c>
      <c r="O974">
        <v>0</v>
      </c>
      <c r="P974">
        <v>1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1.0332836275177777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1.0332836275177777</v>
      </c>
    </row>
    <row r="975" spans="1:31" x14ac:dyDescent="0.3">
      <c r="A975">
        <v>2502707</v>
      </c>
      <c r="B975">
        <v>1</v>
      </c>
      <c r="C975" t="s">
        <v>80</v>
      </c>
      <c r="D975" t="s">
        <v>91</v>
      </c>
      <c r="E975" t="s">
        <v>153</v>
      </c>
      <c r="F975" t="s">
        <v>3045</v>
      </c>
      <c r="G975" t="s">
        <v>230</v>
      </c>
      <c r="H975" t="s">
        <v>135</v>
      </c>
      <c r="I975" t="s">
        <v>136</v>
      </c>
      <c r="J975" t="s">
        <v>137</v>
      </c>
      <c r="K975" t="s">
        <v>144</v>
      </c>
      <c r="L975" t="s">
        <v>3046</v>
      </c>
      <c r="M975" t="s">
        <v>3047</v>
      </c>
      <c r="N975">
        <v>6.5711111109999996</v>
      </c>
      <c r="O975">
        <v>0</v>
      </c>
      <c r="P975">
        <v>7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9.7897595056176012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9.7897595056176012</v>
      </c>
    </row>
    <row r="976" spans="1:31" x14ac:dyDescent="0.3">
      <c r="A976">
        <v>2502988</v>
      </c>
      <c r="B976">
        <v>1</v>
      </c>
      <c r="C976" t="s">
        <v>81</v>
      </c>
      <c r="D976" t="s">
        <v>124</v>
      </c>
      <c r="E976" t="s">
        <v>147</v>
      </c>
      <c r="F976" t="s">
        <v>3048</v>
      </c>
      <c r="G976" t="s">
        <v>765</v>
      </c>
      <c r="H976" t="s">
        <v>150</v>
      </c>
      <c r="I976" t="s">
        <v>136</v>
      </c>
      <c r="J976" t="s">
        <v>137</v>
      </c>
      <c r="K976" t="s">
        <v>144</v>
      </c>
      <c r="L976" t="s">
        <v>3049</v>
      </c>
      <c r="M976" t="s">
        <v>3050</v>
      </c>
      <c r="N976">
        <v>2.2780555549999999</v>
      </c>
      <c r="O976">
        <v>0</v>
      </c>
      <c r="P976">
        <v>57</v>
      </c>
      <c r="Q976">
        <v>0</v>
      </c>
      <c r="R976">
        <v>33</v>
      </c>
      <c r="S976">
        <v>0</v>
      </c>
      <c r="T976">
        <v>6</v>
      </c>
      <c r="U976">
        <v>0</v>
      </c>
      <c r="V976">
        <v>0</v>
      </c>
      <c r="W976">
        <v>0</v>
      </c>
      <c r="X976">
        <v>11.575620581408584</v>
      </c>
      <c r="Y976">
        <v>0</v>
      </c>
      <c r="Z976">
        <v>7.3880928290901906</v>
      </c>
      <c r="AA976">
        <v>0</v>
      </c>
      <c r="AB976">
        <v>2.5480455944604219</v>
      </c>
      <c r="AC976">
        <v>0</v>
      </c>
      <c r="AD976">
        <v>0</v>
      </c>
      <c r="AE976">
        <v>21.511759004959199</v>
      </c>
    </row>
    <row r="977" spans="1:31" x14ac:dyDescent="0.3">
      <c r="A977">
        <v>2502819</v>
      </c>
      <c r="B977">
        <v>1</v>
      </c>
      <c r="C977" t="s">
        <v>80</v>
      </c>
      <c r="D977" t="s">
        <v>92</v>
      </c>
      <c r="E977" t="s">
        <v>147</v>
      </c>
      <c r="F977" t="s">
        <v>3051</v>
      </c>
      <c r="G977" t="s">
        <v>149</v>
      </c>
      <c r="H977" t="s">
        <v>150</v>
      </c>
      <c r="I977" t="s">
        <v>136</v>
      </c>
      <c r="J977" t="s">
        <v>137</v>
      </c>
      <c r="K977" t="s">
        <v>144</v>
      </c>
      <c r="L977" t="s">
        <v>3052</v>
      </c>
      <c r="M977" t="s">
        <v>3053</v>
      </c>
      <c r="N977">
        <v>1.480277777</v>
      </c>
      <c r="O977">
        <v>0</v>
      </c>
      <c r="P977">
        <v>599</v>
      </c>
      <c r="Q977">
        <v>0</v>
      </c>
      <c r="R977">
        <v>0</v>
      </c>
      <c r="S977">
        <v>2</v>
      </c>
      <c r="T977">
        <v>28</v>
      </c>
      <c r="U977">
        <v>1</v>
      </c>
      <c r="V977">
        <v>2</v>
      </c>
      <c r="W977">
        <v>0</v>
      </c>
      <c r="X977">
        <v>228.93090942809971</v>
      </c>
      <c r="Y977">
        <v>0</v>
      </c>
      <c r="Z977">
        <v>0</v>
      </c>
      <c r="AA977">
        <v>4.694682674955712</v>
      </c>
      <c r="AB977">
        <v>33.292579302507804</v>
      </c>
      <c r="AC977">
        <v>55.568866892866396</v>
      </c>
      <c r="AD977">
        <v>0.86430052792912204</v>
      </c>
      <c r="AE977">
        <v>323.35133882635876</v>
      </c>
    </row>
    <row r="978" spans="1:31" x14ac:dyDescent="0.3">
      <c r="A978">
        <v>2502919</v>
      </c>
      <c r="B978">
        <v>1</v>
      </c>
      <c r="C978" t="s">
        <v>80</v>
      </c>
      <c r="D978" t="s">
        <v>93</v>
      </c>
      <c r="E978" t="s">
        <v>162</v>
      </c>
      <c r="F978" t="s">
        <v>3054</v>
      </c>
      <c r="G978" t="s">
        <v>210</v>
      </c>
      <c r="H978" t="s">
        <v>135</v>
      </c>
      <c r="I978" t="s">
        <v>136</v>
      </c>
      <c r="J978" t="s">
        <v>137</v>
      </c>
      <c r="K978" t="s">
        <v>144</v>
      </c>
      <c r="L978" t="s">
        <v>3055</v>
      </c>
      <c r="M978" t="s">
        <v>3056</v>
      </c>
      <c r="N978">
        <v>4.8955555549999996</v>
      </c>
      <c r="O978">
        <v>0</v>
      </c>
      <c r="P978">
        <v>2</v>
      </c>
      <c r="Q978">
        <v>0</v>
      </c>
      <c r="R978">
        <v>0</v>
      </c>
      <c r="S978">
        <v>0</v>
      </c>
      <c r="T978">
        <v>8</v>
      </c>
      <c r="U978">
        <v>0</v>
      </c>
      <c r="V978">
        <v>0</v>
      </c>
      <c r="W978">
        <v>0</v>
      </c>
      <c r="X978">
        <v>2.057090939739977</v>
      </c>
      <c r="Y978">
        <v>0</v>
      </c>
      <c r="Z978">
        <v>0</v>
      </c>
      <c r="AA978">
        <v>0</v>
      </c>
      <c r="AB978">
        <v>18.127003560283509</v>
      </c>
      <c r="AC978">
        <v>0</v>
      </c>
      <c r="AD978">
        <v>0</v>
      </c>
      <c r="AE978">
        <v>20.184094500023484</v>
      </c>
    </row>
    <row r="979" spans="1:31" x14ac:dyDescent="0.3">
      <c r="A979">
        <v>2502942</v>
      </c>
      <c r="B979">
        <v>1</v>
      </c>
      <c r="C979" t="s">
        <v>80</v>
      </c>
      <c r="D979" t="s">
        <v>85</v>
      </c>
      <c r="E979" t="s">
        <v>141</v>
      </c>
      <c r="F979" t="s">
        <v>3057</v>
      </c>
      <c r="G979" t="s">
        <v>210</v>
      </c>
      <c r="H979" t="s">
        <v>135</v>
      </c>
      <c r="I979" t="s">
        <v>136</v>
      </c>
      <c r="J979" t="s">
        <v>137</v>
      </c>
      <c r="K979" t="s">
        <v>144</v>
      </c>
      <c r="L979" t="s">
        <v>3058</v>
      </c>
      <c r="M979" t="s">
        <v>3059</v>
      </c>
      <c r="N979">
        <v>0.47416666600000001</v>
      </c>
      <c r="O979">
        <v>0</v>
      </c>
      <c r="P979">
        <v>38</v>
      </c>
      <c r="Q979">
        <v>0</v>
      </c>
      <c r="R979">
        <v>0</v>
      </c>
      <c r="S979">
        <v>0</v>
      </c>
      <c r="T979">
        <v>8</v>
      </c>
      <c r="U979">
        <v>0</v>
      </c>
      <c r="V979">
        <v>0</v>
      </c>
      <c r="W979">
        <v>0</v>
      </c>
      <c r="X979">
        <v>5.6601211000779044</v>
      </c>
      <c r="Y979">
        <v>0</v>
      </c>
      <c r="Z979">
        <v>0</v>
      </c>
      <c r="AA979">
        <v>0</v>
      </c>
      <c r="AB979">
        <v>2.0149907157934668</v>
      </c>
      <c r="AC979">
        <v>0</v>
      </c>
      <c r="AD979">
        <v>0</v>
      </c>
      <c r="AE979">
        <v>7.6751118158713716</v>
      </c>
    </row>
    <row r="980" spans="1:31" x14ac:dyDescent="0.3">
      <c r="A980">
        <v>2502424</v>
      </c>
      <c r="B980">
        <v>1</v>
      </c>
      <c r="C980" t="s">
        <v>80</v>
      </c>
      <c r="D980" t="s">
        <v>87</v>
      </c>
      <c r="E980" t="s">
        <v>132</v>
      </c>
      <c r="F980" t="s">
        <v>3060</v>
      </c>
      <c r="G980" t="s">
        <v>134</v>
      </c>
      <c r="H980" t="s">
        <v>135</v>
      </c>
      <c r="I980" t="s">
        <v>136</v>
      </c>
      <c r="J980" t="s">
        <v>137</v>
      </c>
      <c r="K980" t="s">
        <v>138</v>
      </c>
      <c r="L980" t="s">
        <v>3061</v>
      </c>
      <c r="M980" t="s">
        <v>3062</v>
      </c>
      <c r="N980">
        <v>0.36277777700000002</v>
      </c>
      <c r="O980">
        <v>0</v>
      </c>
      <c r="P980">
        <v>689</v>
      </c>
      <c r="Q980">
        <v>0</v>
      </c>
      <c r="R980">
        <v>0</v>
      </c>
      <c r="S980">
        <v>0</v>
      </c>
      <c r="T980">
        <v>4</v>
      </c>
      <c r="U980">
        <v>0</v>
      </c>
      <c r="V980">
        <v>0</v>
      </c>
      <c r="W980">
        <v>0</v>
      </c>
      <c r="X980">
        <v>78.79823759636389</v>
      </c>
      <c r="Y980">
        <v>0</v>
      </c>
      <c r="Z980">
        <v>0</v>
      </c>
      <c r="AA980">
        <v>0</v>
      </c>
      <c r="AB980">
        <v>2.4607728908011008</v>
      </c>
      <c r="AC980">
        <v>0</v>
      </c>
      <c r="AD980">
        <v>0</v>
      </c>
      <c r="AE980">
        <v>81.259010487164986</v>
      </c>
    </row>
    <row r="981" spans="1:31" x14ac:dyDescent="0.3">
      <c r="A981">
        <v>2502733</v>
      </c>
      <c r="B981">
        <v>1</v>
      </c>
      <c r="C981" t="s">
        <v>80</v>
      </c>
      <c r="D981" t="s">
        <v>100</v>
      </c>
      <c r="E981" t="s">
        <v>162</v>
      </c>
      <c r="F981" t="s">
        <v>3063</v>
      </c>
      <c r="G981" t="s">
        <v>210</v>
      </c>
      <c r="H981" t="s">
        <v>135</v>
      </c>
      <c r="I981" t="s">
        <v>136</v>
      </c>
      <c r="J981" t="s">
        <v>137</v>
      </c>
      <c r="K981" t="s">
        <v>144</v>
      </c>
      <c r="L981" t="s">
        <v>3064</v>
      </c>
      <c r="M981" t="s">
        <v>3065</v>
      </c>
      <c r="N981">
        <v>1.684722222</v>
      </c>
      <c r="O981">
        <v>0</v>
      </c>
      <c r="P981">
        <v>11</v>
      </c>
      <c r="Q981">
        <v>0</v>
      </c>
      <c r="R981">
        <v>7</v>
      </c>
      <c r="S981">
        <v>0</v>
      </c>
      <c r="T981">
        <v>3</v>
      </c>
      <c r="U981">
        <v>0</v>
      </c>
      <c r="V981">
        <v>0</v>
      </c>
      <c r="W981">
        <v>0</v>
      </c>
      <c r="X981">
        <v>2.1573406874430687</v>
      </c>
      <c r="Y981">
        <v>0</v>
      </c>
      <c r="Z981">
        <v>2.3668601767357567</v>
      </c>
      <c r="AA981">
        <v>0</v>
      </c>
      <c r="AB981">
        <v>2.1602707179978289</v>
      </c>
      <c r="AC981">
        <v>0</v>
      </c>
      <c r="AD981">
        <v>0</v>
      </c>
      <c r="AE981">
        <v>6.6844715821766538</v>
      </c>
    </row>
    <row r="982" spans="1:31" x14ac:dyDescent="0.3">
      <c r="A982">
        <v>2502673</v>
      </c>
      <c r="B982">
        <v>1</v>
      </c>
      <c r="C982" t="s">
        <v>81</v>
      </c>
      <c r="D982" t="s">
        <v>122</v>
      </c>
      <c r="E982" t="s">
        <v>166</v>
      </c>
      <c r="F982" t="s">
        <v>817</v>
      </c>
      <c r="G982" t="s">
        <v>149</v>
      </c>
      <c r="H982" t="s">
        <v>150</v>
      </c>
      <c r="I982" t="s">
        <v>136</v>
      </c>
      <c r="J982" t="s">
        <v>137</v>
      </c>
      <c r="K982" t="s">
        <v>144</v>
      </c>
      <c r="L982" t="s">
        <v>3066</v>
      </c>
      <c r="M982" t="s">
        <v>3067</v>
      </c>
      <c r="N982">
        <v>0.88500000000000001</v>
      </c>
      <c r="O982">
        <v>0</v>
      </c>
      <c r="P982">
        <v>4759</v>
      </c>
      <c r="Q982">
        <v>0</v>
      </c>
      <c r="R982">
        <v>41</v>
      </c>
      <c r="S982">
        <v>2</v>
      </c>
      <c r="T982">
        <v>203</v>
      </c>
      <c r="U982">
        <v>0</v>
      </c>
      <c r="V982">
        <v>0</v>
      </c>
      <c r="W982">
        <v>0</v>
      </c>
      <c r="X982">
        <v>904.44903453280472</v>
      </c>
      <c r="Y982">
        <v>0</v>
      </c>
      <c r="Z982">
        <v>5.6344443252726304</v>
      </c>
      <c r="AA982">
        <v>29.516950753426055</v>
      </c>
      <c r="AB982">
        <v>138.37793534943023</v>
      </c>
      <c r="AC982">
        <v>0</v>
      </c>
      <c r="AD982">
        <v>0</v>
      </c>
      <c r="AE982">
        <v>1077.9783649609335</v>
      </c>
    </row>
    <row r="983" spans="1:31" x14ac:dyDescent="0.3">
      <c r="A983">
        <v>2502627</v>
      </c>
      <c r="B983">
        <v>1</v>
      </c>
      <c r="C983" t="s">
        <v>81</v>
      </c>
      <c r="D983" t="s">
        <v>124</v>
      </c>
      <c r="E983" t="s">
        <v>153</v>
      </c>
      <c r="F983" t="s">
        <v>3068</v>
      </c>
      <c r="G983" t="s">
        <v>244</v>
      </c>
      <c r="H983" t="s">
        <v>135</v>
      </c>
      <c r="I983" t="s">
        <v>136</v>
      </c>
      <c r="J983" t="s">
        <v>137</v>
      </c>
      <c r="K983" t="s">
        <v>144</v>
      </c>
      <c r="L983" t="s">
        <v>3069</v>
      </c>
      <c r="M983" t="s">
        <v>3070</v>
      </c>
      <c r="N983">
        <v>1.010555555</v>
      </c>
      <c r="O983">
        <v>0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1.4652203663790002E-3</v>
      </c>
      <c r="AA983">
        <v>0</v>
      </c>
      <c r="AB983">
        <v>0</v>
      </c>
      <c r="AC983">
        <v>0</v>
      </c>
      <c r="AD983">
        <v>0</v>
      </c>
      <c r="AE983">
        <v>1.4652203663790002E-3</v>
      </c>
    </row>
    <row r="984" spans="1:31" x14ac:dyDescent="0.3">
      <c r="A984">
        <v>2502925</v>
      </c>
      <c r="B984">
        <v>1</v>
      </c>
      <c r="C984" t="s">
        <v>80</v>
      </c>
      <c r="D984" t="s">
        <v>98</v>
      </c>
      <c r="E984" t="s">
        <v>153</v>
      </c>
      <c r="F984" t="s">
        <v>3071</v>
      </c>
      <c r="G984" t="s">
        <v>155</v>
      </c>
      <c r="H984" t="s">
        <v>135</v>
      </c>
      <c r="I984" t="s">
        <v>136</v>
      </c>
      <c r="J984" t="s">
        <v>137</v>
      </c>
      <c r="K984" t="s">
        <v>144</v>
      </c>
      <c r="L984" t="s">
        <v>3072</v>
      </c>
      <c r="M984" t="s">
        <v>3073</v>
      </c>
      <c r="N984">
        <v>2.758611111</v>
      </c>
      <c r="O984">
        <v>0</v>
      </c>
      <c r="P984">
        <v>1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3.8181558692778866E-2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3.8181558692778866E-2</v>
      </c>
    </row>
    <row r="985" spans="1:31" x14ac:dyDescent="0.3">
      <c r="A985">
        <v>2502879</v>
      </c>
      <c r="B985">
        <v>1</v>
      </c>
      <c r="C985" t="s">
        <v>81</v>
      </c>
      <c r="D985" t="s">
        <v>120</v>
      </c>
      <c r="E985" t="s">
        <v>166</v>
      </c>
      <c r="F985" t="s">
        <v>3074</v>
      </c>
      <c r="G985" t="s">
        <v>149</v>
      </c>
      <c r="H985" t="s">
        <v>150</v>
      </c>
      <c r="I985" t="s">
        <v>136</v>
      </c>
      <c r="J985" t="s">
        <v>137</v>
      </c>
      <c r="K985" t="s">
        <v>144</v>
      </c>
      <c r="L985" t="s">
        <v>3075</v>
      </c>
      <c r="M985" t="s">
        <v>3076</v>
      </c>
      <c r="N985">
        <v>0.60722222199999998</v>
      </c>
      <c r="O985">
        <v>1</v>
      </c>
      <c r="P985">
        <v>1070</v>
      </c>
      <c r="Q985">
        <v>94</v>
      </c>
      <c r="R985">
        <v>54</v>
      </c>
      <c r="S985">
        <v>25</v>
      </c>
      <c r="T985">
        <v>57</v>
      </c>
      <c r="U985">
        <v>2</v>
      </c>
      <c r="V985">
        <v>0</v>
      </c>
      <c r="W985">
        <v>3.3351845052085445E-2</v>
      </c>
      <c r="X985">
        <v>103.16543017125062</v>
      </c>
      <c r="Y985">
        <v>21.076116988448401</v>
      </c>
      <c r="Z985">
        <v>4.5381967570373138</v>
      </c>
      <c r="AA985">
        <v>52.531402577740735</v>
      </c>
      <c r="AB985">
        <v>16.182669927974459</v>
      </c>
      <c r="AC985">
        <v>39.830156413074349</v>
      </c>
      <c r="AD985">
        <v>0</v>
      </c>
      <c r="AE985">
        <v>237.35732468057796</v>
      </c>
    </row>
    <row r="986" spans="1:31" x14ac:dyDescent="0.3">
      <c r="A986">
        <v>2502696</v>
      </c>
      <c r="B986">
        <v>1</v>
      </c>
      <c r="C986" t="s">
        <v>80</v>
      </c>
      <c r="D986" t="s">
        <v>82</v>
      </c>
      <c r="E986" t="s">
        <v>213</v>
      </c>
      <c r="F986" t="s">
        <v>3077</v>
      </c>
      <c r="G986" t="s">
        <v>149</v>
      </c>
      <c r="H986" t="s">
        <v>150</v>
      </c>
      <c r="I986" t="s">
        <v>136</v>
      </c>
      <c r="J986" t="s">
        <v>137</v>
      </c>
      <c r="K986" t="s">
        <v>144</v>
      </c>
      <c r="L986" t="s">
        <v>3078</v>
      </c>
      <c r="M986" t="s">
        <v>3079</v>
      </c>
      <c r="N986">
        <v>0.80277777699999997</v>
      </c>
      <c r="O986">
        <v>0</v>
      </c>
      <c r="P986">
        <v>798</v>
      </c>
      <c r="Q986">
        <v>0</v>
      </c>
      <c r="R986">
        <v>0</v>
      </c>
      <c r="S986">
        <v>3</v>
      </c>
      <c r="T986">
        <v>288</v>
      </c>
      <c r="U986">
        <v>1</v>
      </c>
      <c r="V986">
        <v>0</v>
      </c>
      <c r="W986">
        <v>0</v>
      </c>
      <c r="X986">
        <v>200.87242106894348</v>
      </c>
      <c r="Y986">
        <v>0</v>
      </c>
      <c r="Z986">
        <v>0</v>
      </c>
      <c r="AA986">
        <v>677.86528343378075</v>
      </c>
      <c r="AB986">
        <v>284.41901016531767</v>
      </c>
      <c r="AC986">
        <v>181.54158252889917</v>
      </c>
      <c r="AD986">
        <v>0</v>
      </c>
      <c r="AE986">
        <v>1344.698297196941</v>
      </c>
    </row>
    <row r="987" spans="1:31" x14ac:dyDescent="0.3">
      <c r="A987">
        <v>2502524</v>
      </c>
      <c r="B987">
        <v>1</v>
      </c>
      <c r="C987" t="s">
        <v>80</v>
      </c>
      <c r="D987" t="s">
        <v>92</v>
      </c>
      <c r="E987" t="s">
        <v>153</v>
      </c>
      <c r="F987" t="s">
        <v>3080</v>
      </c>
      <c r="G987" t="s">
        <v>155</v>
      </c>
      <c r="H987" t="s">
        <v>135</v>
      </c>
      <c r="I987" t="s">
        <v>136</v>
      </c>
      <c r="J987" t="s">
        <v>137</v>
      </c>
      <c r="K987" t="s">
        <v>144</v>
      </c>
      <c r="L987" t="s">
        <v>3081</v>
      </c>
      <c r="M987" t="s">
        <v>3082</v>
      </c>
      <c r="N987">
        <v>1.311666666</v>
      </c>
      <c r="O987">
        <v>0</v>
      </c>
      <c r="P987">
        <v>2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2.2701912318630297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2.2701912318630297</v>
      </c>
    </row>
    <row r="988" spans="1:31" x14ac:dyDescent="0.3">
      <c r="A988">
        <v>2502547</v>
      </c>
      <c r="B988">
        <v>1</v>
      </c>
      <c r="C988" t="s">
        <v>80</v>
      </c>
      <c r="D988" t="s">
        <v>93</v>
      </c>
      <c r="E988" t="s">
        <v>162</v>
      </c>
      <c r="F988" t="s">
        <v>3083</v>
      </c>
      <c r="G988" t="s">
        <v>210</v>
      </c>
      <c r="H988" t="s">
        <v>135</v>
      </c>
      <c r="I988" t="s">
        <v>136</v>
      </c>
      <c r="J988" t="s">
        <v>137</v>
      </c>
      <c r="K988" t="s">
        <v>144</v>
      </c>
      <c r="L988" t="s">
        <v>3084</v>
      </c>
      <c r="M988" t="s">
        <v>3085</v>
      </c>
      <c r="N988">
        <v>4.2280555550000001</v>
      </c>
      <c r="O988">
        <v>0</v>
      </c>
      <c r="P988">
        <v>4</v>
      </c>
      <c r="Q988">
        <v>0</v>
      </c>
      <c r="R988">
        <v>5</v>
      </c>
      <c r="S988">
        <v>0</v>
      </c>
      <c r="T988">
        <v>2</v>
      </c>
      <c r="U988">
        <v>0</v>
      </c>
      <c r="V988">
        <v>0</v>
      </c>
      <c r="W988">
        <v>0</v>
      </c>
      <c r="X988">
        <v>5.016971284799717</v>
      </c>
      <c r="Y988">
        <v>0</v>
      </c>
      <c r="Z988">
        <v>0.19622685805618198</v>
      </c>
      <c r="AA988">
        <v>0</v>
      </c>
      <c r="AB988">
        <v>7.9806003031842172</v>
      </c>
      <c r="AC988">
        <v>0</v>
      </c>
      <c r="AD988">
        <v>0</v>
      </c>
      <c r="AE988">
        <v>13.193798446040116</v>
      </c>
    </row>
    <row r="989" spans="1:31" x14ac:dyDescent="0.3">
      <c r="A989">
        <v>2502653</v>
      </c>
      <c r="B989">
        <v>1</v>
      </c>
      <c r="C989" t="s">
        <v>80</v>
      </c>
      <c r="D989" t="s">
        <v>83</v>
      </c>
      <c r="E989" t="s">
        <v>153</v>
      </c>
      <c r="F989" t="s">
        <v>3086</v>
      </c>
      <c r="G989" t="s">
        <v>155</v>
      </c>
      <c r="H989" t="s">
        <v>135</v>
      </c>
      <c r="I989" t="s">
        <v>136</v>
      </c>
      <c r="J989" t="s">
        <v>137</v>
      </c>
      <c r="K989" t="s">
        <v>144</v>
      </c>
      <c r="L989" t="s">
        <v>3087</v>
      </c>
      <c r="M989" t="s">
        <v>3088</v>
      </c>
      <c r="N989">
        <v>2.736111111</v>
      </c>
      <c r="O989">
        <v>0</v>
      </c>
      <c r="P989">
        <v>2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0.69845527260929963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0.69845527260929963</v>
      </c>
    </row>
    <row r="990" spans="1:31" x14ac:dyDescent="0.3">
      <c r="A990">
        <v>2502361</v>
      </c>
      <c r="B990">
        <v>1</v>
      </c>
      <c r="C990" t="s">
        <v>80</v>
      </c>
      <c r="D990" t="s">
        <v>83</v>
      </c>
      <c r="E990" t="s">
        <v>162</v>
      </c>
      <c r="F990" t="s">
        <v>3089</v>
      </c>
      <c r="G990" t="s">
        <v>210</v>
      </c>
      <c r="H990" t="s">
        <v>135</v>
      </c>
      <c r="I990" t="s">
        <v>136</v>
      </c>
      <c r="J990" t="s">
        <v>137</v>
      </c>
      <c r="K990" t="s">
        <v>144</v>
      </c>
      <c r="L990" t="s">
        <v>3090</v>
      </c>
      <c r="M990" t="s">
        <v>3091</v>
      </c>
      <c r="N990">
        <v>3.1272222219999999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115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402.90567350270584</v>
      </c>
      <c r="AC990">
        <v>0</v>
      </c>
      <c r="AD990">
        <v>0</v>
      </c>
      <c r="AE990">
        <v>402.90567350270584</v>
      </c>
    </row>
    <row r="991" spans="1:31" x14ac:dyDescent="0.3">
      <c r="A991">
        <v>2502467</v>
      </c>
      <c r="B991">
        <v>1</v>
      </c>
      <c r="C991" t="s">
        <v>81</v>
      </c>
      <c r="D991" t="s">
        <v>126</v>
      </c>
      <c r="E991" t="s">
        <v>147</v>
      </c>
      <c r="F991" t="s">
        <v>3092</v>
      </c>
      <c r="G991" t="s">
        <v>168</v>
      </c>
      <c r="H991" t="s">
        <v>150</v>
      </c>
      <c r="I991" t="s">
        <v>136</v>
      </c>
      <c r="J991" t="s">
        <v>137</v>
      </c>
      <c r="K991" t="s">
        <v>138</v>
      </c>
      <c r="L991" t="s">
        <v>3093</v>
      </c>
      <c r="M991" t="s">
        <v>3094</v>
      </c>
      <c r="N991">
        <v>7.2830555549999998</v>
      </c>
      <c r="O991">
        <v>0</v>
      </c>
      <c r="P991">
        <v>358</v>
      </c>
      <c r="Q991">
        <v>0</v>
      </c>
      <c r="R991">
        <v>28</v>
      </c>
      <c r="S991">
        <v>2</v>
      </c>
      <c r="T991">
        <v>77</v>
      </c>
      <c r="U991">
        <v>0</v>
      </c>
      <c r="V991">
        <v>0</v>
      </c>
      <c r="W991">
        <v>0</v>
      </c>
      <c r="X991">
        <v>313.29051337694165</v>
      </c>
      <c r="Y991">
        <v>0</v>
      </c>
      <c r="Z991">
        <v>63.309565044449847</v>
      </c>
      <c r="AA991">
        <v>29.532513535430276</v>
      </c>
      <c r="AB991">
        <v>144.41354815189837</v>
      </c>
      <c r="AC991">
        <v>0</v>
      </c>
      <c r="AD991">
        <v>0</v>
      </c>
      <c r="AE991">
        <v>550.54614010872012</v>
      </c>
    </row>
    <row r="992" spans="1:31" x14ac:dyDescent="0.3">
      <c r="A992">
        <v>2502962</v>
      </c>
      <c r="B992">
        <v>1</v>
      </c>
      <c r="C992" t="s">
        <v>80</v>
      </c>
      <c r="D992" t="s">
        <v>96</v>
      </c>
      <c r="E992" t="s">
        <v>153</v>
      </c>
      <c r="F992" t="s">
        <v>3095</v>
      </c>
      <c r="G992" t="s">
        <v>155</v>
      </c>
      <c r="H992" t="s">
        <v>135</v>
      </c>
      <c r="I992" t="s">
        <v>136</v>
      </c>
      <c r="J992" t="s">
        <v>137</v>
      </c>
      <c r="K992" t="s">
        <v>144</v>
      </c>
      <c r="L992" t="s">
        <v>3096</v>
      </c>
      <c r="M992" t="s">
        <v>3097</v>
      </c>
      <c r="N992">
        <v>1.236111111</v>
      </c>
      <c r="O992">
        <v>0</v>
      </c>
      <c r="P992">
        <v>1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4.451305953357089E-2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4.451305953357089E-2</v>
      </c>
    </row>
    <row r="993" spans="1:31" x14ac:dyDescent="0.3">
      <c r="A993">
        <v>2502421</v>
      </c>
      <c r="B993">
        <v>1</v>
      </c>
      <c r="C993" t="s">
        <v>80</v>
      </c>
      <c r="D993" t="s">
        <v>107</v>
      </c>
      <c r="E993" t="s">
        <v>147</v>
      </c>
      <c r="F993" t="s">
        <v>3098</v>
      </c>
      <c r="G993" t="s">
        <v>134</v>
      </c>
      <c r="H993" t="s">
        <v>150</v>
      </c>
      <c r="I993" t="s">
        <v>136</v>
      </c>
      <c r="J993" t="s">
        <v>137</v>
      </c>
      <c r="K993" t="s">
        <v>138</v>
      </c>
      <c r="L993" t="s">
        <v>3099</v>
      </c>
      <c r="M993" t="s">
        <v>3100</v>
      </c>
      <c r="N993">
        <v>0.43</v>
      </c>
      <c r="O993">
        <v>0</v>
      </c>
      <c r="P993">
        <v>71</v>
      </c>
      <c r="Q993">
        <v>0</v>
      </c>
      <c r="R993">
        <v>0</v>
      </c>
      <c r="S993">
        <v>0</v>
      </c>
      <c r="T993">
        <v>24</v>
      </c>
      <c r="U993">
        <v>0</v>
      </c>
      <c r="V993">
        <v>0</v>
      </c>
      <c r="W993">
        <v>0</v>
      </c>
      <c r="X993">
        <v>7.0580224458965901</v>
      </c>
      <c r="Y993">
        <v>0</v>
      </c>
      <c r="Z993">
        <v>0</v>
      </c>
      <c r="AA993">
        <v>0</v>
      </c>
      <c r="AB993">
        <v>6.3595626631536408</v>
      </c>
      <c r="AC993">
        <v>0</v>
      </c>
      <c r="AD993">
        <v>0</v>
      </c>
      <c r="AE993">
        <v>13.417585109050231</v>
      </c>
    </row>
    <row r="994" spans="1:31" x14ac:dyDescent="0.3">
      <c r="A994">
        <v>2502484</v>
      </c>
      <c r="B994">
        <v>1</v>
      </c>
      <c r="C994" t="s">
        <v>80</v>
      </c>
      <c r="D994" t="s">
        <v>109</v>
      </c>
      <c r="E994" t="s">
        <v>153</v>
      </c>
      <c r="F994" t="s">
        <v>3101</v>
      </c>
      <c r="G994" t="s">
        <v>244</v>
      </c>
      <c r="H994" t="s">
        <v>135</v>
      </c>
      <c r="I994" t="s">
        <v>136</v>
      </c>
      <c r="J994" t="s">
        <v>137</v>
      </c>
      <c r="K994" t="s">
        <v>144</v>
      </c>
      <c r="L994" t="s">
        <v>3102</v>
      </c>
      <c r="M994" t="s">
        <v>3103</v>
      </c>
      <c r="N994">
        <v>0.85055555500000002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1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7.1640756795906665E-3</v>
      </c>
      <c r="AC994">
        <v>0</v>
      </c>
      <c r="AD994">
        <v>0</v>
      </c>
      <c r="AE994">
        <v>7.1640756795906665E-3</v>
      </c>
    </row>
    <row r="995" spans="1:31" x14ac:dyDescent="0.3">
      <c r="A995">
        <v>2502839</v>
      </c>
      <c r="B995">
        <v>1</v>
      </c>
      <c r="C995" t="s">
        <v>81</v>
      </c>
      <c r="D995" t="s">
        <v>122</v>
      </c>
      <c r="E995" t="s">
        <v>166</v>
      </c>
      <c r="F995" t="s">
        <v>3104</v>
      </c>
      <c r="G995" t="s">
        <v>765</v>
      </c>
      <c r="H995" t="s">
        <v>150</v>
      </c>
      <c r="I995" t="s">
        <v>136</v>
      </c>
      <c r="J995" t="s">
        <v>137</v>
      </c>
      <c r="K995" t="s">
        <v>144</v>
      </c>
      <c r="L995" t="s">
        <v>3105</v>
      </c>
      <c r="M995" t="s">
        <v>3106</v>
      </c>
      <c r="N995">
        <v>1.371111111</v>
      </c>
      <c r="O995">
        <v>14</v>
      </c>
      <c r="P995">
        <v>859</v>
      </c>
      <c r="Q995">
        <v>2</v>
      </c>
      <c r="R995">
        <v>25</v>
      </c>
      <c r="S995">
        <v>3</v>
      </c>
      <c r="T995">
        <v>64</v>
      </c>
      <c r="U995">
        <v>1</v>
      </c>
      <c r="V995">
        <v>0</v>
      </c>
      <c r="W995">
        <v>2.6067467381089533</v>
      </c>
      <c r="X995">
        <v>124.99223525995357</v>
      </c>
      <c r="Y995">
        <v>0.71213988965334152</v>
      </c>
      <c r="Z995">
        <v>4.8919145867783964</v>
      </c>
      <c r="AA995">
        <v>5.3310965106575008</v>
      </c>
      <c r="AB995">
        <v>36.43495913152114</v>
      </c>
      <c r="AC995">
        <v>3.3451236934366877</v>
      </c>
      <c r="AD995">
        <v>0</v>
      </c>
      <c r="AE995">
        <v>178.31421581010957</v>
      </c>
    </row>
    <row r="996" spans="1:31" x14ac:dyDescent="0.3">
      <c r="A996">
        <v>2483547</v>
      </c>
      <c r="B996">
        <v>1</v>
      </c>
      <c r="C996" t="s">
        <v>80</v>
      </c>
      <c r="D996" t="s">
        <v>100</v>
      </c>
      <c r="E996" t="s">
        <v>147</v>
      </c>
      <c r="F996" t="s">
        <v>3107</v>
      </c>
      <c r="G996" t="s">
        <v>149</v>
      </c>
      <c r="H996" t="s">
        <v>150</v>
      </c>
      <c r="I996" t="s">
        <v>136</v>
      </c>
      <c r="J996" t="s">
        <v>137</v>
      </c>
      <c r="K996" t="s">
        <v>144</v>
      </c>
      <c r="L996" t="s">
        <v>3108</v>
      </c>
      <c r="M996" t="s">
        <v>3109</v>
      </c>
      <c r="N996">
        <v>3.0727777770000002</v>
      </c>
      <c r="O996">
        <v>0</v>
      </c>
      <c r="P996">
        <v>623</v>
      </c>
      <c r="Q996">
        <v>0</v>
      </c>
      <c r="R996">
        <v>104</v>
      </c>
      <c r="S996">
        <v>0</v>
      </c>
      <c r="T996">
        <v>81</v>
      </c>
      <c r="U996">
        <v>0</v>
      </c>
      <c r="V996">
        <v>0</v>
      </c>
      <c r="W996">
        <v>0</v>
      </c>
      <c r="X996">
        <v>789.12180640254996</v>
      </c>
      <c r="Y996">
        <v>0</v>
      </c>
      <c r="Z996">
        <v>236.21042606066101</v>
      </c>
      <c r="AA996">
        <v>0</v>
      </c>
      <c r="AB996">
        <v>192.23424727696653</v>
      </c>
      <c r="AC996">
        <v>0</v>
      </c>
      <c r="AD996">
        <v>0</v>
      </c>
      <c r="AE996">
        <v>1217.5664797401773</v>
      </c>
    </row>
    <row r="997" spans="1:31" x14ac:dyDescent="0.3">
      <c r="A997">
        <v>2483229</v>
      </c>
      <c r="B997">
        <v>1</v>
      </c>
      <c r="C997" t="s">
        <v>80</v>
      </c>
      <c r="D997" t="s">
        <v>89</v>
      </c>
      <c r="E997" t="s">
        <v>166</v>
      </c>
      <c r="F997" t="s">
        <v>3110</v>
      </c>
      <c r="G997" t="s">
        <v>134</v>
      </c>
      <c r="H997" t="s">
        <v>150</v>
      </c>
      <c r="I997" t="s">
        <v>136</v>
      </c>
      <c r="J997" t="s">
        <v>137</v>
      </c>
      <c r="K997" t="s">
        <v>138</v>
      </c>
      <c r="L997" t="s">
        <v>3111</v>
      </c>
      <c r="M997" t="s">
        <v>3112</v>
      </c>
      <c r="N997">
        <v>2.4125000000000001</v>
      </c>
      <c r="O997">
        <v>1</v>
      </c>
      <c r="P997">
        <v>292</v>
      </c>
      <c r="Q997">
        <v>1</v>
      </c>
      <c r="R997">
        <v>57</v>
      </c>
      <c r="S997">
        <v>2</v>
      </c>
      <c r="T997">
        <v>173</v>
      </c>
      <c r="U997">
        <v>0</v>
      </c>
      <c r="V997">
        <v>0</v>
      </c>
      <c r="W997">
        <v>0.31675077342438251</v>
      </c>
      <c r="X997">
        <v>389.49481520782172</v>
      </c>
      <c r="Y997">
        <v>11.630917295528445</v>
      </c>
      <c r="Z997">
        <v>23.161797796466235</v>
      </c>
      <c r="AA997">
        <v>4.8252190819531133</v>
      </c>
      <c r="AB997">
        <v>206.36611802104977</v>
      </c>
      <c r="AC997">
        <v>0</v>
      </c>
      <c r="AD997">
        <v>0</v>
      </c>
      <c r="AE997">
        <v>635.79561817624358</v>
      </c>
    </row>
    <row r="998" spans="1:31" x14ac:dyDescent="0.3">
      <c r="A998">
        <v>2483230</v>
      </c>
      <c r="B998">
        <v>1</v>
      </c>
      <c r="C998" t="s">
        <v>80</v>
      </c>
      <c r="D998" t="s">
        <v>101</v>
      </c>
      <c r="E998" t="s">
        <v>162</v>
      </c>
      <c r="F998" t="s">
        <v>3113</v>
      </c>
      <c r="G998" t="s">
        <v>652</v>
      </c>
      <c r="H998" t="s">
        <v>135</v>
      </c>
      <c r="I998" t="s">
        <v>136</v>
      </c>
      <c r="J998" t="s">
        <v>137</v>
      </c>
      <c r="K998" t="s">
        <v>144</v>
      </c>
      <c r="L998" t="s">
        <v>3114</v>
      </c>
      <c r="M998" t="s">
        <v>3115</v>
      </c>
      <c r="N998">
        <v>1.3811111110000001</v>
      </c>
      <c r="O998">
        <v>0</v>
      </c>
      <c r="P998">
        <v>8</v>
      </c>
      <c r="Q998">
        <v>0</v>
      </c>
      <c r="R998">
        <v>9</v>
      </c>
      <c r="S998">
        <v>0</v>
      </c>
      <c r="T998">
        <v>3</v>
      </c>
      <c r="U998">
        <v>0</v>
      </c>
      <c r="V998">
        <v>0</v>
      </c>
      <c r="W998">
        <v>0</v>
      </c>
      <c r="X998">
        <v>5.5718908111962859</v>
      </c>
      <c r="Y998">
        <v>0</v>
      </c>
      <c r="Z998">
        <v>1.1650626839171732</v>
      </c>
      <c r="AA998">
        <v>0</v>
      </c>
      <c r="AB998">
        <v>3.9720728302663346</v>
      </c>
      <c r="AC998">
        <v>0</v>
      </c>
      <c r="AD998">
        <v>0</v>
      </c>
      <c r="AE998">
        <v>10.709026325379794</v>
      </c>
    </row>
    <row r="999" spans="1:31" x14ac:dyDescent="0.3">
      <c r="A999">
        <v>2483231</v>
      </c>
      <c r="B999">
        <v>1</v>
      </c>
      <c r="C999" t="s">
        <v>80</v>
      </c>
      <c r="D999" t="s">
        <v>96</v>
      </c>
      <c r="E999" t="s">
        <v>153</v>
      </c>
      <c r="F999" t="s">
        <v>3116</v>
      </c>
      <c r="G999" t="s">
        <v>230</v>
      </c>
      <c r="H999" t="s">
        <v>135</v>
      </c>
      <c r="I999" t="s">
        <v>136</v>
      </c>
      <c r="J999" t="s">
        <v>137</v>
      </c>
      <c r="K999" t="s">
        <v>144</v>
      </c>
      <c r="L999" t="s">
        <v>3117</v>
      </c>
      <c r="M999" t="s">
        <v>3118</v>
      </c>
      <c r="N999">
        <v>2.3344444439999998</v>
      </c>
      <c r="O999">
        <v>0</v>
      </c>
      <c r="P999">
        <v>2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0.141500063430363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0.141500063430363</v>
      </c>
    </row>
    <row r="1000" spans="1:31" x14ac:dyDescent="0.3">
      <c r="A1000">
        <v>2483233</v>
      </c>
      <c r="B1000">
        <v>1</v>
      </c>
      <c r="C1000" t="s">
        <v>80</v>
      </c>
      <c r="D1000" t="s">
        <v>108</v>
      </c>
      <c r="E1000" t="s">
        <v>132</v>
      </c>
      <c r="F1000" t="s">
        <v>3119</v>
      </c>
      <c r="G1000" t="s">
        <v>296</v>
      </c>
      <c r="H1000" t="s">
        <v>135</v>
      </c>
      <c r="I1000" t="s">
        <v>136</v>
      </c>
      <c r="J1000" t="s">
        <v>137</v>
      </c>
      <c r="K1000" t="s">
        <v>144</v>
      </c>
      <c r="L1000" t="s">
        <v>3120</v>
      </c>
      <c r="M1000" t="s">
        <v>3121</v>
      </c>
      <c r="N1000">
        <v>1.4616666659999999</v>
      </c>
      <c r="O1000">
        <v>0</v>
      </c>
      <c r="P1000">
        <v>47</v>
      </c>
      <c r="Q1000">
        <v>0</v>
      </c>
      <c r="R1000">
        <v>7</v>
      </c>
      <c r="S1000">
        <v>0</v>
      </c>
      <c r="T1000">
        <v>6</v>
      </c>
      <c r="U1000">
        <v>0</v>
      </c>
      <c r="V1000">
        <v>0</v>
      </c>
      <c r="W1000">
        <v>0</v>
      </c>
      <c r="X1000">
        <v>8.3968815742884786</v>
      </c>
      <c r="Y1000">
        <v>0</v>
      </c>
      <c r="Z1000">
        <v>0.58891375871475937</v>
      </c>
      <c r="AA1000">
        <v>0</v>
      </c>
      <c r="AB1000">
        <v>2.7068092859353858</v>
      </c>
      <c r="AC1000">
        <v>0</v>
      </c>
      <c r="AD1000">
        <v>0</v>
      </c>
      <c r="AE1000">
        <v>11.692604618938624</v>
      </c>
    </row>
    <row r="1001" spans="1:31" x14ac:dyDescent="0.3">
      <c r="A1001">
        <v>2483235</v>
      </c>
      <c r="B1001">
        <v>1</v>
      </c>
      <c r="C1001" t="s">
        <v>80</v>
      </c>
      <c r="D1001" t="s">
        <v>97</v>
      </c>
      <c r="E1001" t="s">
        <v>166</v>
      </c>
      <c r="F1001" t="s">
        <v>3122</v>
      </c>
      <c r="G1001" t="s">
        <v>193</v>
      </c>
      <c r="H1001" t="s">
        <v>150</v>
      </c>
      <c r="I1001" t="s">
        <v>136</v>
      </c>
      <c r="J1001" t="s">
        <v>137</v>
      </c>
      <c r="K1001" t="s">
        <v>144</v>
      </c>
      <c r="L1001" t="s">
        <v>3123</v>
      </c>
      <c r="M1001" t="s">
        <v>3124</v>
      </c>
      <c r="N1001">
        <v>0.72916666600000002</v>
      </c>
      <c r="O1001">
        <v>2</v>
      </c>
      <c r="P1001">
        <v>273</v>
      </c>
      <c r="Q1001">
        <v>2</v>
      </c>
      <c r="R1001">
        <v>12</v>
      </c>
      <c r="S1001">
        <v>7</v>
      </c>
      <c r="T1001">
        <v>27</v>
      </c>
      <c r="U1001">
        <v>0</v>
      </c>
      <c r="V1001">
        <v>0</v>
      </c>
      <c r="W1001">
        <v>2.3928091851485229</v>
      </c>
      <c r="X1001">
        <v>42.612887989242729</v>
      </c>
      <c r="Y1001">
        <v>0.24548630690604648</v>
      </c>
      <c r="Z1001">
        <v>1.1435453247583138</v>
      </c>
      <c r="AA1001">
        <v>9.0382836082104525</v>
      </c>
      <c r="AB1001">
        <v>5.54996989205699</v>
      </c>
      <c r="AC1001">
        <v>0</v>
      </c>
      <c r="AD1001">
        <v>0</v>
      </c>
      <c r="AE1001">
        <v>60.982982306323052</v>
      </c>
    </row>
    <row r="1002" spans="1:31" x14ac:dyDescent="0.3">
      <c r="A1002">
        <v>2488567</v>
      </c>
      <c r="B1002">
        <v>1</v>
      </c>
      <c r="C1002" t="s">
        <v>80</v>
      </c>
      <c r="D1002" t="s">
        <v>83</v>
      </c>
      <c r="E1002" t="s">
        <v>153</v>
      </c>
      <c r="F1002" t="s">
        <v>3125</v>
      </c>
      <c r="G1002" t="s">
        <v>155</v>
      </c>
      <c r="H1002" t="s">
        <v>135</v>
      </c>
      <c r="I1002" t="s">
        <v>136</v>
      </c>
      <c r="J1002" t="s">
        <v>137</v>
      </c>
      <c r="K1002" t="s">
        <v>144</v>
      </c>
      <c r="L1002" t="s">
        <v>3126</v>
      </c>
      <c r="M1002" t="s">
        <v>3127</v>
      </c>
      <c r="N1002">
        <v>1.873888888</v>
      </c>
      <c r="O1002">
        <v>0</v>
      </c>
      <c r="P1002">
        <v>12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11.750497036842349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11.750497036842349</v>
      </c>
    </row>
    <row r="1003" spans="1:31" x14ac:dyDescent="0.3">
      <c r="A1003">
        <v>2488569</v>
      </c>
      <c r="B1003">
        <v>1</v>
      </c>
      <c r="C1003" t="s">
        <v>81</v>
      </c>
      <c r="D1003" t="s">
        <v>122</v>
      </c>
      <c r="E1003" t="s">
        <v>166</v>
      </c>
      <c r="F1003" t="s">
        <v>3128</v>
      </c>
      <c r="G1003" t="s">
        <v>181</v>
      </c>
      <c r="H1003" t="s">
        <v>150</v>
      </c>
      <c r="I1003" t="s">
        <v>136</v>
      </c>
      <c r="J1003" t="s">
        <v>137</v>
      </c>
      <c r="K1003" t="s">
        <v>144</v>
      </c>
      <c r="L1003" t="s">
        <v>3129</v>
      </c>
      <c r="M1003" t="s">
        <v>3130</v>
      </c>
      <c r="N1003">
        <v>0.76</v>
      </c>
      <c r="O1003">
        <v>2</v>
      </c>
      <c r="P1003">
        <v>113</v>
      </c>
      <c r="Q1003">
        <v>13</v>
      </c>
      <c r="R1003">
        <v>0</v>
      </c>
      <c r="S1003">
        <v>9</v>
      </c>
      <c r="T1003">
        <v>4</v>
      </c>
      <c r="U1003">
        <v>2</v>
      </c>
      <c r="V1003">
        <v>0</v>
      </c>
      <c r="W1003">
        <v>8.2673922789184992E-2</v>
      </c>
      <c r="X1003">
        <v>9.1428787188168936</v>
      </c>
      <c r="Y1003">
        <v>10.733564594413808</v>
      </c>
      <c r="Z1003">
        <v>0</v>
      </c>
      <c r="AA1003">
        <v>34.042882328530695</v>
      </c>
      <c r="AB1003">
        <v>1.5947511178317042</v>
      </c>
      <c r="AC1003">
        <v>127.69478166256944</v>
      </c>
      <c r="AD1003">
        <v>0</v>
      </c>
      <c r="AE1003">
        <v>183.29153234495172</v>
      </c>
    </row>
    <row r="1004" spans="1:31" x14ac:dyDescent="0.3">
      <c r="A1004">
        <v>2488571</v>
      </c>
      <c r="B1004">
        <v>1</v>
      </c>
      <c r="C1004" t="s">
        <v>81</v>
      </c>
      <c r="D1004" t="s">
        <v>114</v>
      </c>
      <c r="E1004" t="s">
        <v>153</v>
      </c>
      <c r="F1004" t="s">
        <v>3131</v>
      </c>
      <c r="G1004" t="s">
        <v>181</v>
      </c>
      <c r="H1004" t="s">
        <v>135</v>
      </c>
      <c r="I1004" t="s">
        <v>136</v>
      </c>
      <c r="J1004" t="s">
        <v>137</v>
      </c>
      <c r="K1004" t="s">
        <v>144</v>
      </c>
      <c r="L1004" t="s">
        <v>3132</v>
      </c>
      <c r="M1004" t="s">
        <v>3133</v>
      </c>
      <c r="N1004">
        <v>0.29694444399999997</v>
      </c>
      <c r="O1004">
        <v>0</v>
      </c>
      <c r="P1004">
        <v>2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0.10003996578975562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0.10003996578975562</v>
      </c>
    </row>
    <row r="1005" spans="1:31" x14ac:dyDescent="0.3">
      <c r="A1005">
        <v>2488575</v>
      </c>
      <c r="B1005">
        <v>1</v>
      </c>
      <c r="C1005" t="s">
        <v>80</v>
      </c>
      <c r="D1005" t="s">
        <v>96</v>
      </c>
      <c r="E1005" t="s">
        <v>141</v>
      </c>
      <c r="F1005" t="s">
        <v>3134</v>
      </c>
      <c r="G1005" t="s">
        <v>280</v>
      </c>
      <c r="H1005" t="s">
        <v>135</v>
      </c>
      <c r="I1005" t="s">
        <v>136</v>
      </c>
      <c r="J1005" t="s">
        <v>137</v>
      </c>
      <c r="K1005" t="s">
        <v>144</v>
      </c>
      <c r="L1005" t="s">
        <v>3135</v>
      </c>
      <c r="M1005" t="s">
        <v>3136</v>
      </c>
      <c r="N1005">
        <v>3.8711111109999998</v>
      </c>
      <c r="O1005">
        <v>0</v>
      </c>
      <c r="P1005">
        <v>22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50.747417025384941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50.747417025384941</v>
      </c>
    </row>
    <row r="1006" spans="1:31" x14ac:dyDescent="0.3">
      <c r="A1006">
        <v>2488576</v>
      </c>
      <c r="B1006">
        <v>1</v>
      </c>
      <c r="C1006" t="s">
        <v>80</v>
      </c>
      <c r="D1006" t="s">
        <v>83</v>
      </c>
      <c r="E1006" t="s">
        <v>147</v>
      </c>
      <c r="F1006" t="s">
        <v>3137</v>
      </c>
      <c r="G1006" t="s">
        <v>203</v>
      </c>
      <c r="H1006" t="s">
        <v>150</v>
      </c>
      <c r="I1006" t="s">
        <v>136</v>
      </c>
      <c r="J1006" t="s">
        <v>137</v>
      </c>
      <c r="K1006" t="s">
        <v>144</v>
      </c>
      <c r="L1006" t="s">
        <v>3138</v>
      </c>
      <c r="M1006" t="s">
        <v>3139</v>
      </c>
      <c r="N1006">
        <v>8.8611111000000006E-2</v>
      </c>
      <c r="O1006">
        <v>0</v>
      </c>
      <c r="P1006">
        <v>446</v>
      </c>
      <c r="Q1006">
        <v>0</v>
      </c>
      <c r="R1006">
        <v>0</v>
      </c>
      <c r="S1006">
        <v>0</v>
      </c>
      <c r="T1006">
        <v>52</v>
      </c>
      <c r="U1006">
        <v>0</v>
      </c>
      <c r="V1006">
        <v>0</v>
      </c>
      <c r="W1006">
        <v>0</v>
      </c>
      <c r="X1006">
        <v>11.080267016896247</v>
      </c>
      <c r="Y1006">
        <v>0</v>
      </c>
      <c r="Z1006">
        <v>0</v>
      </c>
      <c r="AA1006">
        <v>0</v>
      </c>
      <c r="AB1006">
        <v>3.3508349682358225</v>
      </c>
      <c r="AC1006">
        <v>0</v>
      </c>
      <c r="AD1006">
        <v>0</v>
      </c>
      <c r="AE1006">
        <v>14.43110198513207</v>
      </c>
    </row>
    <row r="1007" spans="1:31" x14ac:dyDescent="0.3">
      <c r="A1007">
        <v>2488577</v>
      </c>
      <c r="B1007">
        <v>1</v>
      </c>
      <c r="C1007" t="s">
        <v>80</v>
      </c>
      <c r="D1007" t="s">
        <v>91</v>
      </c>
      <c r="E1007" t="s">
        <v>153</v>
      </c>
      <c r="F1007" t="s">
        <v>3140</v>
      </c>
      <c r="G1007" t="s">
        <v>230</v>
      </c>
      <c r="H1007" t="s">
        <v>135</v>
      </c>
      <c r="I1007" t="s">
        <v>136</v>
      </c>
      <c r="J1007" t="s">
        <v>137</v>
      </c>
      <c r="K1007" t="s">
        <v>144</v>
      </c>
      <c r="L1007" t="s">
        <v>3141</v>
      </c>
      <c r="M1007" t="s">
        <v>3142</v>
      </c>
      <c r="N1007">
        <v>6.4441666660000001</v>
      </c>
      <c r="O1007">
        <v>0</v>
      </c>
      <c r="P1007">
        <v>1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1.8646078941166666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1.8646078941166666</v>
      </c>
    </row>
    <row r="1008" spans="1:31" x14ac:dyDescent="0.3">
      <c r="A1008">
        <v>2488578</v>
      </c>
      <c r="B1008">
        <v>1</v>
      </c>
      <c r="C1008" t="s">
        <v>81</v>
      </c>
      <c r="D1008" t="s">
        <v>118</v>
      </c>
      <c r="E1008" t="s">
        <v>184</v>
      </c>
      <c r="F1008" t="s">
        <v>3143</v>
      </c>
      <c r="G1008" t="s">
        <v>149</v>
      </c>
      <c r="H1008" t="s">
        <v>150</v>
      </c>
      <c r="I1008" t="s">
        <v>136</v>
      </c>
      <c r="J1008" t="s">
        <v>137</v>
      </c>
      <c r="K1008" t="s">
        <v>144</v>
      </c>
      <c r="L1008" t="s">
        <v>3144</v>
      </c>
      <c r="M1008" t="s">
        <v>3145</v>
      </c>
      <c r="N1008">
        <v>0.67027777700000002</v>
      </c>
      <c r="O1008">
        <v>0</v>
      </c>
      <c r="P1008">
        <v>0</v>
      </c>
      <c r="Q1008">
        <v>2</v>
      </c>
      <c r="R1008">
        <v>59</v>
      </c>
      <c r="S1008">
        <v>1</v>
      </c>
      <c r="T1008">
        <v>4</v>
      </c>
      <c r="U1008">
        <v>0</v>
      </c>
      <c r="V1008">
        <v>0</v>
      </c>
      <c r="W1008">
        <v>0</v>
      </c>
      <c r="X1008">
        <v>0</v>
      </c>
      <c r="Y1008">
        <v>9.9995602502123138</v>
      </c>
      <c r="Z1008">
        <v>32.149552462767119</v>
      </c>
      <c r="AA1008">
        <v>1.2494856243833334</v>
      </c>
      <c r="AB1008">
        <v>4.4282451008293551</v>
      </c>
      <c r="AC1008">
        <v>0</v>
      </c>
      <c r="AD1008">
        <v>0</v>
      </c>
      <c r="AE1008">
        <v>47.826843438192121</v>
      </c>
    </row>
    <row r="1009" spans="1:31" x14ac:dyDescent="0.3">
      <c r="A1009">
        <v>2488581</v>
      </c>
      <c r="B1009">
        <v>1</v>
      </c>
      <c r="C1009" t="s">
        <v>80</v>
      </c>
      <c r="D1009" t="s">
        <v>92</v>
      </c>
      <c r="E1009" t="s">
        <v>153</v>
      </c>
      <c r="F1009" t="s">
        <v>3146</v>
      </c>
      <c r="G1009" t="s">
        <v>230</v>
      </c>
      <c r="H1009" t="s">
        <v>135</v>
      </c>
      <c r="I1009" t="s">
        <v>136</v>
      </c>
      <c r="J1009" t="s">
        <v>137</v>
      </c>
      <c r="K1009" t="s">
        <v>144</v>
      </c>
      <c r="L1009" t="s">
        <v>3147</v>
      </c>
      <c r="M1009" t="s">
        <v>3148</v>
      </c>
      <c r="N1009">
        <v>1.478611111</v>
      </c>
      <c r="O1009">
        <v>0</v>
      </c>
      <c r="P1009">
        <v>1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0.22863322097489694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0.22863322097489694</v>
      </c>
    </row>
    <row r="1010" spans="1:31" x14ac:dyDescent="0.3">
      <c r="A1010">
        <v>2488583</v>
      </c>
      <c r="B1010">
        <v>1</v>
      </c>
      <c r="C1010" t="s">
        <v>80</v>
      </c>
      <c r="D1010" t="s">
        <v>83</v>
      </c>
      <c r="E1010" t="s">
        <v>147</v>
      </c>
      <c r="F1010" t="s">
        <v>1395</v>
      </c>
      <c r="G1010" t="s">
        <v>203</v>
      </c>
      <c r="H1010" t="s">
        <v>150</v>
      </c>
      <c r="I1010" t="s">
        <v>136</v>
      </c>
      <c r="J1010" t="s">
        <v>137</v>
      </c>
      <c r="K1010" t="s">
        <v>144</v>
      </c>
      <c r="L1010" t="s">
        <v>3149</v>
      </c>
      <c r="M1010" t="s">
        <v>3150</v>
      </c>
      <c r="N1010">
        <v>0.116388888</v>
      </c>
      <c r="O1010">
        <v>0</v>
      </c>
      <c r="P1010">
        <v>781</v>
      </c>
      <c r="Q1010">
        <v>0</v>
      </c>
      <c r="R1010">
        <v>0</v>
      </c>
      <c r="S1010">
        <v>0</v>
      </c>
      <c r="T1010">
        <v>12</v>
      </c>
      <c r="U1010">
        <v>0</v>
      </c>
      <c r="V1010">
        <v>0</v>
      </c>
      <c r="W1010">
        <v>0</v>
      </c>
      <c r="X1010">
        <v>26.247421362814912</v>
      </c>
      <c r="Y1010">
        <v>0</v>
      </c>
      <c r="Z1010">
        <v>0</v>
      </c>
      <c r="AA1010">
        <v>0</v>
      </c>
      <c r="AB1010">
        <v>4.1165368978206258</v>
      </c>
      <c r="AC1010">
        <v>0</v>
      </c>
      <c r="AD1010">
        <v>0</v>
      </c>
      <c r="AE1010">
        <v>30.363958260635538</v>
      </c>
    </row>
    <row r="1011" spans="1:31" x14ac:dyDescent="0.3">
      <c r="A1011">
        <v>2488585</v>
      </c>
      <c r="B1011">
        <v>1</v>
      </c>
      <c r="C1011" t="s">
        <v>80</v>
      </c>
      <c r="D1011" t="s">
        <v>97</v>
      </c>
      <c r="E1011" t="s">
        <v>153</v>
      </c>
      <c r="F1011" t="s">
        <v>3151</v>
      </c>
      <c r="G1011" t="s">
        <v>230</v>
      </c>
      <c r="H1011" t="s">
        <v>135</v>
      </c>
      <c r="I1011" t="s">
        <v>136</v>
      </c>
      <c r="J1011" t="s">
        <v>137</v>
      </c>
      <c r="K1011" t="s">
        <v>144</v>
      </c>
      <c r="L1011" t="s">
        <v>3152</v>
      </c>
      <c r="M1011" t="s">
        <v>3153</v>
      </c>
      <c r="N1011">
        <v>7.2352777770000003</v>
      </c>
      <c r="O1011">
        <v>0</v>
      </c>
      <c r="P1011">
        <v>3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3.0639879791346618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3.0639879791346618</v>
      </c>
    </row>
    <row r="1012" spans="1:31" x14ac:dyDescent="0.3">
      <c r="A1012">
        <v>2488590</v>
      </c>
      <c r="B1012">
        <v>1</v>
      </c>
      <c r="C1012" t="s">
        <v>80</v>
      </c>
      <c r="D1012" t="s">
        <v>104</v>
      </c>
      <c r="E1012" t="s">
        <v>184</v>
      </c>
      <c r="F1012" t="s">
        <v>3154</v>
      </c>
      <c r="G1012" t="s">
        <v>149</v>
      </c>
      <c r="H1012" t="s">
        <v>150</v>
      </c>
      <c r="I1012" t="s">
        <v>136</v>
      </c>
      <c r="J1012" t="s">
        <v>137</v>
      </c>
      <c r="K1012" t="s">
        <v>144</v>
      </c>
      <c r="L1012" t="s">
        <v>3155</v>
      </c>
      <c r="M1012" t="s">
        <v>3156</v>
      </c>
      <c r="N1012">
        <v>0.383611111</v>
      </c>
      <c r="O1012">
        <v>16</v>
      </c>
      <c r="P1012">
        <v>336</v>
      </c>
      <c r="Q1012">
        <v>24</v>
      </c>
      <c r="R1012">
        <v>26</v>
      </c>
      <c r="S1012">
        <v>48</v>
      </c>
      <c r="T1012">
        <v>39</v>
      </c>
      <c r="U1012">
        <v>14</v>
      </c>
      <c r="V1012">
        <v>2</v>
      </c>
      <c r="W1012">
        <v>6.4788091485508446</v>
      </c>
      <c r="X1012">
        <v>42.103813146362199</v>
      </c>
      <c r="Y1012">
        <v>7.0689606824272246</v>
      </c>
      <c r="Z1012">
        <v>5.7970114934223256</v>
      </c>
      <c r="AA1012">
        <v>327.25298331103272</v>
      </c>
      <c r="AB1012">
        <v>20.63796811913933</v>
      </c>
      <c r="AC1012">
        <v>2082.0641741026502</v>
      </c>
      <c r="AD1012">
        <v>29.423410889111615</v>
      </c>
      <c r="AE1012">
        <v>2520.8271308926965</v>
      </c>
    </row>
    <row r="1013" spans="1:31" x14ac:dyDescent="0.3">
      <c r="A1013">
        <v>2488593</v>
      </c>
      <c r="B1013">
        <v>1</v>
      </c>
      <c r="C1013" t="s">
        <v>80</v>
      </c>
      <c r="D1013" t="s">
        <v>99</v>
      </c>
      <c r="E1013" t="s">
        <v>162</v>
      </c>
      <c r="F1013" t="s">
        <v>3157</v>
      </c>
      <c r="G1013" t="s">
        <v>210</v>
      </c>
      <c r="H1013" t="s">
        <v>135</v>
      </c>
      <c r="I1013" t="s">
        <v>136</v>
      </c>
      <c r="J1013" t="s">
        <v>137</v>
      </c>
      <c r="K1013" t="s">
        <v>144</v>
      </c>
      <c r="L1013" t="s">
        <v>3158</v>
      </c>
      <c r="M1013" t="s">
        <v>3159</v>
      </c>
      <c r="N1013">
        <v>5.3933333330000002</v>
      </c>
      <c r="O1013">
        <v>0</v>
      </c>
      <c r="P1013">
        <v>64</v>
      </c>
      <c r="Q1013">
        <v>0</v>
      </c>
      <c r="R1013">
        <v>0</v>
      </c>
      <c r="S1013">
        <v>0</v>
      </c>
      <c r="T1013">
        <v>2</v>
      </c>
      <c r="U1013">
        <v>0</v>
      </c>
      <c r="V1013">
        <v>0</v>
      </c>
      <c r="W1013">
        <v>0</v>
      </c>
      <c r="X1013">
        <v>59.986448684616803</v>
      </c>
      <c r="Y1013">
        <v>0</v>
      </c>
      <c r="Z1013">
        <v>0</v>
      </c>
      <c r="AA1013">
        <v>0</v>
      </c>
      <c r="AB1013">
        <v>10.239968662018079</v>
      </c>
      <c r="AC1013">
        <v>0</v>
      </c>
      <c r="AD1013">
        <v>0</v>
      </c>
      <c r="AE1013">
        <v>70.226417346634889</v>
      </c>
    </row>
    <row r="1014" spans="1:31" x14ac:dyDescent="0.3">
      <c r="A1014">
        <v>2488598</v>
      </c>
      <c r="B1014">
        <v>1</v>
      </c>
      <c r="C1014" t="s">
        <v>81</v>
      </c>
      <c r="D1014" t="s">
        <v>123</v>
      </c>
      <c r="E1014" t="s">
        <v>147</v>
      </c>
      <c r="F1014" t="s">
        <v>1986</v>
      </c>
      <c r="G1014" t="s">
        <v>134</v>
      </c>
      <c r="H1014" t="s">
        <v>150</v>
      </c>
      <c r="I1014" t="s">
        <v>136</v>
      </c>
      <c r="J1014" t="s">
        <v>137</v>
      </c>
      <c r="K1014" t="s">
        <v>138</v>
      </c>
      <c r="L1014" t="s">
        <v>3160</v>
      </c>
      <c r="M1014" t="s">
        <v>3161</v>
      </c>
      <c r="N1014">
        <v>5.0833333329999997</v>
      </c>
      <c r="O1014">
        <v>10</v>
      </c>
      <c r="P1014">
        <v>20</v>
      </c>
      <c r="Q1014">
        <v>199</v>
      </c>
      <c r="R1014">
        <v>166</v>
      </c>
      <c r="S1014">
        <v>44</v>
      </c>
      <c r="T1014">
        <v>20</v>
      </c>
      <c r="U1014">
        <v>0</v>
      </c>
      <c r="V1014">
        <v>0</v>
      </c>
      <c r="W1014">
        <v>11.56582862706507</v>
      </c>
      <c r="X1014">
        <v>36.227644047464644</v>
      </c>
      <c r="Y1014">
        <v>399.67845925238532</v>
      </c>
      <c r="Z1014">
        <v>214.67947672851312</v>
      </c>
      <c r="AA1014">
        <v>155.72612803256581</v>
      </c>
      <c r="AB1014">
        <v>68.552967366265435</v>
      </c>
      <c r="AC1014">
        <v>0</v>
      </c>
      <c r="AD1014">
        <v>0</v>
      </c>
      <c r="AE1014">
        <v>886.43050405425947</v>
      </c>
    </row>
    <row r="1015" spans="1:31" x14ac:dyDescent="0.3">
      <c r="A1015">
        <v>2488602</v>
      </c>
      <c r="B1015">
        <v>1</v>
      </c>
      <c r="C1015" t="s">
        <v>81</v>
      </c>
      <c r="D1015" t="s">
        <v>118</v>
      </c>
      <c r="E1015" t="s">
        <v>184</v>
      </c>
      <c r="F1015" t="s">
        <v>3162</v>
      </c>
      <c r="G1015" t="s">
        <v>149</v>
      </c>
      <c r="H1015" t="s">
        <v>150</v>
      </c>
      <c r="I1015" t="s">
        <v>136</v>
      </c>
      <c r="J1015" t="s">
        <v>137</v>
      </c>
      <c r="K1015" t="s">
        <v>144</v>
      </c>
      <c r="L1015" t="s">
        <v>3163</v>
      </c>
      <c r="M1015" t="s">
        <v>3164</v>
      </c>
      <c r="N1015">
        <v>0.37444444399999999</v>
      </c>
      <c r="O1015">
        <v>3</v>
      </c>
      <c r="P1015">
        <v>396</v>
      </c>
      <c r="Q1015">
        <v>127</v>
      </c>
      <c r="R1015">
        <v>110</v>
      </c>
      <c r="S1015">
        <v>14</v>
      </c>
      <c r="T1015">
        <v>38</v>
      </c>
      <c r="U1015">
        <v>2</v>
      </c>
      <c r="V1015">
        <v>0</v>
      </c>
      <c r="W1015">
        <v>0.24247672205112469</v>
      </c>
      <c r="X1015">
        <v>25.729561683737817</v>
      </c>
      <c r="Y1015">
        <v>48.808198968559338</v>
      </c>
      <c r="Z1015">
        <v>21.434179970598965</v>
      </c>
      <c r="AA1015">
        <v>13.027148225950057</v>
      </c>
      <c r="AB1015">
        <v>5.6072340978894575</v>
      </c>
      <c r="AC1015">
        <v>102.05402859060442</v>
      </c>
      <c r="AD1015">
        <v>0</v>
      </c>
      <c r="AE1015">
        <v>216.90282825939119</v>
      </c>
    </row>
    <row r="1016" spans="1:31" x14ac:dyDescent="0.3">
      <c r="A1016">
        <v>2488603</v>
      </c>
      <c r="B1016">
        <v>1</v>
      </c>
      <c r="C1016" t="s">
        <v>81</v>
      </c>
      <c r="D1016" t="s">
        <v>127</v>
      </c>
      <c r="E1016" t="s">
        <v>147</v>
      </c>
      <c r="F1016" t="s">
        <v>3165</v>
      </c>
      <c r="G1016" t="s">
        <v>149</v>
      </c>
      <c r="H1016" t="s">
        <v>150</v>
      </c>
      <c r="I1016" t="s">
        <v>136</v>
      </c>
      <c r="J1016" t="s">
        <v>137</v>
      </c>
      <c r="K1016" t="s">
        <v>144</v>
      </c>
      <c r="L1016" t="s">
        <v>3166</v>
      </c>
      <c r="M1016" t="s">
        <v>3167</v>
      </c>
      <c r="N1016">
        <v>0.66</v>
      </c>
      <c r="O1016">
        <v>6</v>
      </c>
      <c r="P1016">
        <v>0</v>
      </c>
      <c r="Q1016">
        <v>156</v>
      </c>
      <c r="R1016">
        <v>6</v>
      </c>
      <c r="S1016">
        <v>10</v>
      </c>
      <c r="T1016">
        <v>0</v>
      </c>
      <c r="U1016">
        <v>0</v>
      </c>
      <c r="V1016">
        <v>0</v>
      </c>
      <c r="W1016">
        <v>0.99458688824724029</v>
      </c>
      <c r="X1016">
        <v>0</v>
      </c>
      <c r="Y1016">
        <v>28.905162052623844</v>
      </c>
      <c r="Z1016">
        <v>1.5978422872211753</v>
      </c>
      <c r="AA1016">
        <v>84.610657448896632</v>
      </c>
      <c r="AB1016">
        <v>0</v>
      </c>
      <c r="AC1016">
        <v>0</v>
      </c>
      <c r="AD1016">
        <v>0</v>
      </c>
      <c r="AE1016">
        <v>116.10824867698889</v>
      </c>
    </row>
    <row r="1017" spans="1:31" x14ac:dyDescent="0.3">
      <c r="A1017">
        <v>2488606</v>
      </c>
      <c r="B1017">
        <v>1</v>
      </c>
      <c r="C1017" t="s">
        <v>81</v>
      </c>
      <c r="D1017" t="s">
        <v>112</v>
      </c>
      <c r="E1017" t="s">
        <v>153</v>
      </c>
      <c r="F1017" t="s">
        <v>3168</v>
      </c>
      <c r="G1017" t="s">
        <v>230</v>
      </c>
      <c r="H1017" t="s">
        <v>135</v>
      </c>
      <c r="I1017" t="s">
        <v>136</v>
      </c>
      <c r="J1017" t="s">
        <v>137</v>
      </c>
      <c r="K1017" t="s">
        <v>144</v>
      </c>
      <c r="L1017" t="s">
        <v>3169</v>
      </c>
      <c r="M1017" t="s">
        <v>3170</v>
      </c>
      <c r="N1017">
        <v>1.132777777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1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0.19222494719109229</v>
      </c>
      <c r="AC1017">
        <v>0</v>
      </c>
      <c r="AD1017">
        <v>0</v>
      </c>
      <c r="AE1017">
        <v>0.19222494719109229</v>
      </c>
    </row>
    <row r="1018" spans="1:31" x14ac:dyDescent="0.3">
      <c r="A1018">
        <v>2488610</v>
      </c>
      <c r="B1018">
        <v>1</v>
      </c>
      <c r="C1018" t="s">
        <v>81</v>
      </c>
      <c r="D1018" t="s">
        <v>120</v>
      </c>
      <c r="E1018" t="s">
        <v>162</v>
      </c>
      <c r="F1018" t="s">
        <v>3171</v>
      </c>
      <c r="G1018" t="s">
        <v>181</v>
      </c>
      <c r="H1018" t="s">
        <v>135</v>
      </c>
      <c r="I1018" t="s">
        <v>136</v>
      </c>
      <c r="J1018" t="s">
        <v>137</v>
      </c>
      <c r="K1018" t="s">
        <v>144</v>
      </c>
      <c r="L1018" t="s">
        <v>3172</v>
      </c>
      <c r="M1018" t="s">
        <v>3173</v>
      </c>
      <c r="N1018">
        <v>0.271666666</v>
      </c>
      <c r="O1018">
        <v>0</v>
      </c>
      <c r="P1018">
        <v>198</v>
      </c>
      <c r="Q1018">
        <v>0</v>
      </c>
      <c r="R1018">
        <v>0</v>
      </c>
      <c r="S1018">
        <v>0</v>
      </c>
      <c r="T1018">
        <v>37</v>
      </c>
      <c r="U1018">
        <v>0</v>
      </c>
      <c r="V1018">
        <v>0</v>
      </c>
      <c r="W1018">
        <v>0</v>
      </c>
      <c r="X1018">
        <v>11.398361687862282</v>
      </c>
      <c r="Y1018">
        <v>0</v>
      </c>
      <c r="Z1018">
        <v>0</v>
      </c>
      <c r="AA1018">
        <v>0</v>
      </c>
      <c r="AB1018">
        <v>6.9566655088019846</v>
      </c>
      <c r="AC1018">
        <v>0</v>
      </c>
      <c r="AD1018">
        <v>0</v>
      </c>
      <c r="AE1018">
        <v>18.355027196664267</v>
      </c>
    </row>
    <row r="1019" spans="1:31" x14ac:dyDescent="0.3">
      <c r="A1019">
        <v>2488616</v>
      </c>
      <c r="B1019">
        <v>1</v>
      </c>
      <c r="C1019" t="s">
        <v>80</v>
      </c>
      <c r="D1019" t="s">
        <v>92</v>
      </c>
      <c r="E1019" t="s">
        <v>153</v>
      </c>
      <c r="F1019" t="s">
        <v>3174</v>
      </c>
      <c r="G1019" t="s">
        <v>155</v>
      </c>
      <c r="H1019" t="s">
        <v>135</v>
      </c>
      <c r="I1019" t="s">
        <v>136</v>
      </c>
      <c r="J1019" t="s">
        <v>137</v>
      </c>
      <c r="K1019" t="s">
        <v>144</v>
      </c>
      <c r="L1019" t="s">
        <v>3175</v>
      </c>
      <c r="M1019" t="s">
        <v>3176</v>
      </c>
      <c r="N1019">
        <v>1.486388888</v>
      </c>
      <c r="O1019">
        <v>0</v>
      </c>
      <c r="P1019">
        <v>1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8.6073873425006997E-2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8.6073873425006997E-2</v>
      </c>
    </row>
    <row r="1020" spans="1:31" x14ac:dyDescent="0.3">
      <c r="A1020">
        <v>2488620</v>
      </c>
      <c r="B1020">
        <v>1</v>
      </c>
      <c r="C1020" t="s">
        <v>80</v>
      </c>
      <c r="D1020" t="s">
        <v>104</v>
      </c>
      <c r="E1020" t="s">
        <v>132</v>
      </c>
      <c r="F1020" t="s">
        <v>3177</v>
      </c>
      <c r="G1020" t="s">
        <v>159</v>
      </c>
      <c r="H1020" t="s">
        <v>135</v>
      </c>
      <c r="I1020" t="s">
        <v>136</v>
      </c>
      <c r="J1020" t="s">
        <v>3</v>
      </c>
      <c r="K1020" t="s">
        <v>144</v>
      </c>
      <c r="L1020" t="s">
        <v>3178</v>
      </c>
      <c r="M1020" t="s">
        <v>3179</v>
      </c>
      <c r="N1020">
        <v>1.815555555</v>
      </c>
      <c r="O1020">
        <v>0</v>
      </c>
      <c r="P1020">
        <v>226</v>
      </c>
      <c r="Q1020">
        <v>0</v>
      </c>
      <c r="R1020">
        <v>0</v>
      </c>
      <c r="S1020">
        <v>0</v>
      </c>
      <c r="T1020">
        <v>11</v>
      </c>
      <c r="U1020">
        <v>0</v>
      </c>
      <c r="V1020">
        <v>0</v>
      </c>
      <c r="W1020">
        <v>0</v>
      </c>
      <c r="X1020">
        <v>97.258686960552808</v>
      </c>
      <c r="Y1020">
        <v>0</v>
      </c>
      <c r="Z1020">
        <v>0</v>
      </c>
      <c r="AA1020">
        <v>0</v>
      </c>
      <c r="AB1020">
        <v>23.694120945746601</v>
      </c>
      <c r="AC1020">
        <v>0</v>
      </c>
      <c r="AD1020">
        <v>0</v>
      </c>
      <c r="AE1020">
        <v>120.95280790629941</v>
      </c>
    </row>
    <row r="1021" spans="1:31" x14ac:dyDescent="0.3">
      <c r="A1021">
        <v>2488609</v>
      </c>
      <c r="B1021">
        <v>2</v>
      </c>
      <c r="C1021" t="s">
        <v>80</v>
      </c>
      <c r="D1021" t="s">
        <v>101</v>
      </c>
      <c r="E1021" t="s">
        <v>162</v>
      </c>
      <c r="F1021" t="s">
        <v>954</v>
      </c>
      <c r="G1021" t="s">
        <v>181</v>
      </c>
      <c r="H1021" t="s">
        <v>135</v>
      </c>
      <c r="I1021" t="s">
        <v>136</v>
      </c>
      <c r="J1021" t="s">
        <v>137</v>
      </c>
      <c r="K1021" t="s">
        <v>144</v>
      </c>
      <c r="L1021" t="s">
        <v>3180</v>
      </c>
      <c r="M1021" t="s">
        <v>3181</v>
      </c>
      <c r="N1021">
        <v>0.21916666600000001</v>
      </c>
      <c r="O1021">
        <v>0</v>
      </c>
      <c r="P1021">
        <v>36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1.3121469934879662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1.3121469934879662</v>
      </c>
    </row>
    <row r="1022" spans="1:31" x14ac:dyDescent="0.3">
      <c r="A1022">
        <v>2488622</v>
      </c>
      <c r="B1022">
        <v>1</v>
      </c>
      <c r="C1022" t="s">
        <v>80</v>
      </c>
      <c r="D1022" t="s">
        <v>97</v>
      </c>
      <c r="E1022" t="s">
        <v>166</v>
      </c>
      <c r="F1022" t="s">
        <v>3182</v>
      </c>
      <c r="G1022" t="s">
        <v>134</v>
      </c>
      <c r="H1022" t="s">
        <v>150</v>
      </c>
      <c r="I1022" t="s">
        <v>136</v>
      </c>
      <c r="J1022" t="s">
        <v>137</v>
      </c>
      <c r="K1022" t="s">
        <v>138</v>
      </c>
      <c r="L1022" t="s">
        <v>3183</v>
      </c>
      <c r="M1022" t="s">
        <v>3184</v>
      </c>
      <c r="N1022">
        <v>2.5811111109999998</v>
      </c>
      <c r="O1022">
        <v>9</v>
      </c>
      <c r="P1022">
        <v>7783</v>
      </c>
      <c r="Q1022">
        <v>1</v>
      </c>
      <c r="R1022">
        <v>131</v>
      </c>
      <c r="S1022">
        <v>22</v>
      </c>
      <c r="T1022">
        <v>1014</v>
      </c>
      <c r="U1022">
        <v>1</v>
      </c>
      <c r="V1022">
        <v>6</v>
      </c>
      <c r="W1022">
        <v>73.039898836876915</v>
      </c>
      <c r="X1022">
        <v>4745.5751729999711</v>
      </c>
      <c r="Y1022">
        <v>0.66161246418764863</v>
      </c>
      <c r="Z1022">
        <v>70.254674477683849</v>
      </c>
      <c r="AA1022">
        <v>590.48869807034259</v>
      </c>
      <c r="AB1022">
        <v>3015.2472719561865</v>
      </c>
      <c r="AC1022">
        <v>483.06976320072295</v>
      </c>
      <c r="AD1022">
        <v>11.792839718105284</v>
      </c>
      <c r="AE1022">
        <v>8990.1299317240773</v>
      </c>
    </row>
    <row r="1023" spans="1:31" x14ac:dyDescent="0.3">
      <c r="A1023">
        <v>2488623</v>
      </c>
      <c r="B1023">
        <v>1</v>
      </c>
      <c r="C1023" t="s">
        <v>80</v>
      </c>
      <c r="D1023" t="s">
        <v>95</v>
      </c>
      <c r="E1023" t="s">
        <v>162</v>
      </c>
      <c r="F1023" t="s">
        <v>3185</v>
      </c>
      <c r="G1023" t="s">
        <v>181</v>
      </c>
      <c r="H1023" t="s">
        <v>135</v>
      </c>
      <c r="I1023" t="s">
        <v>136</v>
      </c>
      <c r="J1023" t="s">
        <v>137</v>
      </c>
      <c r="K1023" t="s">
        <v>144</v>
      </c>
      <c r="L1023" t="s">
        <v>3186</v>
      </c>
      <c r="M1023" t="s">
        <v>3187</v>
      </c>
      <c r="N1023">
        <v>0.95138888799999999</v>
      </c>
      <c r="O1023">
        <v>0</v>
      </c>
      <c r="P1023">
        <v>132</v>
      </c>
      <c r="Q1023">
        <v>0</v>
      </c>
      <c r="R1023">
        <v>0</v>
      </c>
      <c r="S1023">
        <v>0</v>
      </c>
      <c r="T1023">
        <v>4</v>
      </c>
      <c r="U1023">
        <v>0</v>
      </c>
      <c r="V1023">
        <v>0</v>
      </c>
      <c r="W1023">
        <v>0</v>
      </c>
      <c r="X1023">
        <v>31.535021241410238</v>
      </c>
      <c r="Y1023">
        <v>0</v>
      </c>
      <c r="Z1023">
        <v>0</v>
      </c>
      <c r="AA1023">
        <v>0</v>
      </c>
      <c r="AB1023">
        <v>3.1518149001765456</v>
      </c>
      <c r="AC1023">
        <v>0</v>
      </c>
      <c r="AD1023">
        <v>0</v>
      </c>
      <c r="AE1023">
        <v>34.686836141586781</v>
      </c>
    </row>
    <row r="1024" spans="1:31" x14ac:dyDescent="0.3">
      <c r="A1024">
        <v>2488629</v>
      </c>
      <c r="B1024">
        <v>1</v>
      </c>
      <c r="C1024" t="s">
        <v>81</v>
      </c>
      <c r="D1024" t="s">
        <v>127</v>
      </c>
      <c r="E1024" t="s">
        <v>153</v>
      </c>
      <c r="F1024" t="s">
        <v>3188</v>
      </c>
      <c r="G1024" t="s">
        <v>312</v>
      </c>
      <c r="H1024" t="s">
        <v>135</v>
      </c>
      <c r="I1024" t="s">
        <v>136</v>
      </c>
      <c r="J1024" t="s">
        <v>137</v>
      </c>
      <c r="K1024" t="s">
        <v>144</v>
      </c>
      <c r="L1024" t="s">
        <v>3189</v>
      </c>
      <c r="M1024" t="s">
        <v>3190</v>
      </c>
      <c r="N1024">
        <v>1.7016666659999999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1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1.9042456825748233</v>
      </c>
      <c r="AC1024">
        <v>0</v>
      </c>
      <c r="AD1024">
        <v>0</v>
      </c>
      <c r="AE1024">
        <v>1.9042456825748233</v>
      </c>
    </row>
    <row r="1025" spans="1:31" x14ac:dyDescent="0.3">
      <c r="A1025">
        <v>2488630</v>
      </c>
      <c r="B1025">
        <v>1</v>
      </c>
      <c r="C1025" t="s">
        <v>80</v>
      </c>
      <c r="D1025" t="s">
        <v>84</v>
      </c>
      <c r="E1025" t="s">
        <v>132</v>
      </c>
      <c r="F1025" t="s">
        <v>3191</v>
      </c>
      <c r="G1025" t="s">
        <v>168</v>
      </c>
      <c r="H1025" t="s">
        <v>135</v>
      </c>
      <c r="I1025" t="s">
        <v>136</v>
      </c>
      <c r="J1025" t="s">
        <v>137</v>
      </c>
      <c r="K1025" t="s">
        <v>138</v>
      </c>
      <c r="L1025" t="s">
        <v>3192</v>
      </c>
      <c r="M1025" t="s">
        <v>3193</v>
      </c>
      <c r="N1025">
        <v>5.5247222220000003</v>
      </c>
      <c r="O1025">
        <v>0</v>
      </c>
      <c r="P1025">
        <v>564</v>
      </c>
      <c r="Q1025">
        <v>0</v>
      </c>
      <c r="R1025">
        <v>0</v>
      </c>
      <c r="S1025">
        <v>0</v>
      </c>
      <c r="T1025">
        <v>15</v>
      </c>
      <c r="U1025">
        <v>0</v>
      </c>
      <c r="V1025">
        <v>0</v>
      </c>
      <c r="W1025">
        <v>0</v>
      </c>
      <c r="X1025">
        <v>880.97376189309068</v>
      </c>
      <c r="Y1025">
        <v>0</v>
      </c>
      <c r="Z1025">
        <v>0</v>
      </c>
      <c r="AA1025">
        <v>0</v>
      </c>
      <c r="AB1025">
        <v>74.51161310442474</v>
      </c>
      <c r="AC1025">
        <v>0</v>
      </c>
      <c r="AD1025">
        <v>0</v>
      </c>
      <c r="AE1025">
        <v>955.48537499751546</v>
      </c>
    </row>
    <row r="1026" spans="1:31" x14ac:dyDescent="0.3">
      <c r="A1026">
        <v>2488631</v>
      </c>
      <c r="B1026">
        <v>1</v>
      </c>
      <c r="C1026" t="s">
        <v>80</v>
      </c>
      <c r="D1026" t="s">
        <v>95</v>
      </c>
      <c r="E1026" t="s">
        <v>162</v>
      </c>
      <c r="F1026" t="s">
        <v>3194</v>
      </c>
      <c r="G1026" t="s">
        <v>2914</v>
      </c>
      <c r="H1026" t="s">
        <v>135</v>
      </c>
      <c r="I1026" t="s">
        <v>136</v>
      </c>
      <c r="J1026" t="s">
        <v>137</v>
      </c>
      <c r="K1026" t="s">
        <v>144</v>
      </c>
      <c r="L1026" t="s">
        <v>3195</v>
      </c>
      <c r="M1026" t="s">
        <v>3196</v>
      </c>
      <c r="N1026">
        <v>0.67972222199999999</v>
      </c>
      <c r="O1026">
        <v>0</v>
      </c>
      <c r="P1026">
        <v>83</v>
      </c>
      <c r="Q1026">
        <v>0</v>
      </c>
      <c r="R1026">
        <v>2</v>
      </c>
      <c r="S1026">
        <v>0</v>
      </c>
      <c r="T1026">
        <v>2</v>
      </c>
      <c r="U1026">
        <v>0</v>
      </c>
      <c r="V1026">
        <v>0</v>
      </c>
      <c r="W1026">
        <v>0</v>
      </c>
      <c r="X1026">
        <v>12.061634268426852</v>
      </c>
      <c r="Y1026">
        <v>0</v>
      </c>
      <c r="Z1026">
        <v>0.53123338091080119</v>
      </c>
      <c r="AA1026">
        <v>0</v>
      </c>
      <c r="AB1026">
        <v>1.3562968938291666</v>
      </c>
      <c r="AC1026">
        <v>0</v>
      </c>
      <c r="AD1026">
        <v>0</v>
      </c>
      <c r="AE1026">
        <v>13.94916454316682</v>
      </c>
    </row>
    <row r="1027" spans="1:31" x14ac:dyDescent="0.3">
      <c r="A1027">
        <v>2488632</v>
      </c>
      <c r="B1027">
        <v>1</v>
      </c>
      <c r="C1027" t="s">
        <v>80</v>
      </c>
      <c r="D1027" t="s">
        <v>101</v>
      </c>
      <c r="E1027" t="s">
        <v>147</v>
      </c>
      <c r="F1027" t="s">
        <v>3197</v>
      </c>
      <c r="G1027" t="s">
        <v>181</v>
      </c>
      <c r="H1027" t="s">
        <v>150</v>
      </c>
      <c r="I1027" t="s">
        <v>136</v>
      </c>
      <c r="J1027" t="s">
        <v>137</v>
      </c>
      <c r="K1027" t="s">
        <v>144</v>
      </c>
      <c r="L1027" t="s">
        <v>3198</v>
      </c>
      <c r="M1027" t="s">
        <v>3199</v>
      </c>
      <c r="N1027">
        <v>0.94666666600000005</v>
      </c>
      <c r="O1027">
        <v>0</v>
      </c>
      <c r="P1027">
        <v>320</v>
      </c>
      <c r="Q1027">
        <v>0</v>
      </c>
      <c r="R1027">
        <v>0</v>
      </c>
      <c r="S1027">
        <v>0</v>
      </c>
      <c r="T1027">
        <v>359</v>
      </c>
      <c r="U1027">
        <v>0</v>
      </c>
      <c r="V1027">
        <v>0</v>
      </c>
      <c r="W1027">
        <v>0</v>
      </c>
      <c r="X1027">
        <v>101.3932379970871</v>
      </c>
      <c r="Y1027">
        <v>0</v>
      </c>
      <c r="Z1027">
        <v>0</v>
      </c>
      <c r="AA1027">
        <v>0</v>
      </c>
      <c r="AB1027">
        <v>521.48605266099173</v>
      </c>
      <c r="AC1027">
        <v>0</v>
      </c>
      <c r="AD1027">
        <v>0</v>
      </c>
      <c r="AE1027">
        <v>622.87929065807884</v>
      </c>
    </row>
    <row r="1028" spans="1:31" x14ac:dyDescent="0.3">
      <c r="A1028">
        <v>2488635</v>
      </c>
      <c r="B1028">
        <v>1</v>
      </c>
      <c r="C1028" t="s">
        <v>80</v>
      </c>
      <c r="D1028" t="s">
        <v>97</v>
      </c>
      <c r="E1028" t="s">
        <v>153</v>
      </c>
      <c r="F1028" t="s">
        <v>3200</v>
      </c>
      <c r="G1028" t="s">
        <v>159</v>
      </c>
      <c r="H1028" t="s">
        <v>135</v>
      </c>
      <c r="I1028" t="s">
        <v>136</v>
      </c>
      <c r="J1028" t="s">
        <v>3</v>
      </c>
      <c r="K1028" t="s">
        <v>144</v>
      </c>
      <c r="L1028" t="s">
        <v>3201</v>
      </c>
      <c r="M1028" t="s">
        <v>3202</v>
      </c>
      <c r="N1028">
        <v>4.551666666</v>
      </c>
      <c r="O1028">
        <v>0</v>
      </c>
      <c r="P1028">
        <v>1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1.387428220097505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1.387428220097505</v>
      </c>
    </row>
    <row r="1029" spans="1:31" x14ac:dyDescent="0.3">
      <c r="A1029">
        <v>2488639</v>
      </c>
      <c r="B1029">
        <v>1</v>
      </c>
      <c r="C1029" t="s">
        <v>80</v>
      </c>
      <c r="D1029" t="s">
        <v>110</v>
      </c>
      <c r="E1029" t="s">
        <v>153</v>
      </c>
      <c r="F1029" t="s">
        <v>3203</v>
      </c>
      <c r="G1029" t="s">
        <v>155</v>
      </c>
      <c r="H1029" t="s">
        <v>135</v>
      </c>
      <c r="I1029" t="s">
        <v>136</v>
      </c>
      <c r="J1029" t="s">
        <v>137</v>
      </c>
      <c r="K1029" t="s">
        <v>144</v>
      </c>
      <c r="L1029" t="s">
        <v>3204</v>
      </c>
      <c r="M1029" t="s">
        <v>3205</v>
      </c>
      <c r="N1029">
        <v>3.7194444440000001</v>
      </c>
      <c r="O1029">
        <v>0</v>
      </c>
      <c r="P1029">
        <v>2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4.7585495239723281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4.7585495239723281</v>
      </c>
    </row>
    <row r="1030" spans="1:31" x14ac:dyDescent="0.3">
      <c r="A1030">
        <v>2488641</v>
      </c>
      <c r="B1030">
        <v>1</v>
      </c>
      <c r="C1030" t="s">
        <v>80</v>
      </c>
      <c r="D1030" t="s">
        <v>94</v>
      </c>
      <c r="E1030" t="s">
        <v>147</v>
      </c>
      <c r="F1030" t="s">
        <v>3206</v>
      </c>
      <c r="G1030" t="s">
        <v>149</v>
      </c>
      <c r="H1030" t="s">
        <v>150</v>
      </c>
      <c r="I1030" t="s">
        <v>136</v>
      </c>
      <c r="J1030" t="s">
        <v>137</v>
      </c>
      <c r="K1030" t="s">
        <v>144</v>
      </c>
      <c r="L1030" t="s">
        <v>3207</v>
      </c>
      <c r="M1030" t="s">
        <v>3208</v>
      </c>
      <c r="N1030">
        <v>0.11388888799999999</v>
      </c>
      <c r="O1030">
        <v>0</v>
      </c>
      <c r="P1030">
        <v>917</v>
      </c>
      <c r="Q1030">
        <v>17</v>
      </c>
      <c r="R1030">
        <v>35</v>
      </c>
      <c r="S1030">
        <v>8</v>
      </c>
      <c r="T1030">
        <v>172</v>
      </c>
      <c r="U1030">
        <v>0</v>
      </c>
      <c r="V1030">
        <v>0</v>
      </c>
      <c r="W1030">
        <v>0</v>
      </c>
      <c r="X1030">
        <v>16.135190940942476</v>
      </c>
      <c r="Y1030">
        <v>1.4730170387454842</v>
      </c>
      <c r="Z1030">
        <v>0.67795711758573285</v>
      </c>
      <c r="AA1030">
        <v>23.984300716836202</v>
      </c>
      <c r="AB1030">
        <v>11.674178713810168</v>
      </c>
      <c r="AC1030">
        <v>0</v>
      </c>
      <c r="AD1030">
        <v>0</v>
      </c>
      <c r="AE1030">
        <v>53.944644527920062</v>
      </c>
    </row>
    <row r="1031" spans="1:31" x14ac:dyDescent="0.3">
      <c r="A1031">
        <v>2488646</v>
      </c>
      <c r="B1031">
        <v>1</v>
      </c>
      <c r="C1031" t="s">
        <v>80</v>
      </c>
      <c r="D1031" t="s">
        <v>96</v>
      </c>
      <c r="E1031" t="s">
        <v>153</v>
      </c>
      <c r="F1031" t="s">
        <v>3209</v>
      </c>
      <c r="G1031" t="s">
        <v>159</v>
      </c>
      <c r="H1031" t="s">
        <v>135</v>
      </c>
      <c r="I1031" t="s">
        <v>136</v>
      </c>
      <c r="J1031" t="s">
        <v>3</v>
      </c>
      <c r="K1031" t="s">
        <v>144</v>
      </c>
      <c r="L1031" t="s">
        <v>3210</v>
      </c>
      <c r="M1031" t="s">
        <v>3211</v>
      </c>
      <c r="N1031">
        <v>5.7988888879999996</v>
      </c>
      <c r="O1031">
        <v>0</v>
      </c>
      <c r="P1031">
        <v>1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11.434448883065684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11.434448883065684</v>
      </c>
    </row>
    <row r="1032" spans="1:31" x14ac:dyDescent="0.3">
      <c r="A1032">
        <v>2488656</v>
      </c>
      <c r="B1032">
        <v>1</v>
      </c>
      <c r="C1032" t="s">
        <v>81</v>
      </c>
      <c r="D1032" t="s">
        <v>127</v>
      </c>
      <c r="E1032" t="s">
        <v>153</v>
      </c>
      <c r="F1032" t="s">
        <v>3212</v>
      </c>
      <c r="G1032" t="s">
        <v>244</v>
      </c>
      <c r="H1032" t="s">
        <v>135</v>
      </c>
      <c r="I1032" t="s">
        <v>136</v>
      </c>
      <c r="J1032" t="s">
        <v>137</v>
      </c>
      <c r="K1032" t="s">
        <v>144</v>
      </c>
      <c r="L1032" t="s">
        <v>3213</v>
      </c>
      <c r="M1032" t="s">
        <v>3214</v>
      </c>
      <c r="N1032">
        <v>1.5422222219999999</v>
      </c>
      <c r="O1032">
        <v>0</v>
      </c>
      <c r="P1032">
        <v>1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0.50128572719640974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0.50128572719640974</v>
      </c>
    </row>
    <row r="1033" spans="1:31" x14ac:dyDescent="0.3">
      <c r="A1033">
        <v>2488657</v>
      </c>
      <c r="B1033">
        <v>1</v>
      </c>
      <c r="C1033" t="s">
        <v>80</v>
      </c>
      <c r="D1033" t="s">
        <v>84</v>
      </c>
      <c r="E1033" t="s">
        <v>132</v>
      </c>
      <c r="F1033" t="s">
        <v>3215</v>
      </c>
      <c r="G1033" t="s">
        <v>181</v>
      </c>
      <c r="H1033" t="s">
        <v>135</v>
      </c>
      <c r="I1033" t="s">
        <v>136</v>
      </c>
      <c r="J1033" t="s">
        <v>137</v>
      </c>
      <c r="K1033" t="s">
        <v>144</v>
      </c>
      <c r="L1033" t="s">
        <v>3216</v>
      </c>
      <c r="M1033" t="s">
        <v>3217</v>
      </c>
      <c r="N1033">
        <v>0.40833333300000002</v>
      </c>
      <c r="O1033">
        <v>0</v>
      </c>
      <c r="P1033">
        <v>360</v>
      </c>
      <c r="Q1033">
        <v>0</v>
      </c>
      <c r="R1033">
        <v>0</v>
      </c>
      <c r="S1033">
        <v>0</v>
      </c>
      <c r="T1033">
        <v>24</v>
      </c>
      <c r="U1033">
        <v>0</v>
      </c>
      <c r="V1033">
        <v>0</v>
      </c>
      <c r="W1033">
        <v>0</v>
      </c>
      <c r="X1033">
        <v>43.785814721334695</v>
      </c>
      <c r="Y1033">
        <v>0</v>
      </c>
      <c r="Z1033">
        <v>0</v>
      </c>
      <c r="AA1033">
        <v>0</v>
      </c>
      <c r="AB1033">
        <v>21.464845821867463</v>
      </c>
      <c r="AC1033">
        <v>0</v>
      </c>
      <c r="AD1033">
        <v>0</v>
      </c>
      <c r="AE1033">
        <v>65.250660543202159</v>
      </c>
    </row>
    <row r="1034" spans="1:31" x14ac:dyDescent="0.3">
      <c r="A1034">
        <v>2488678</v>
      </c>
      <c r="B1034">
        <v>1</v>
      </c>
      <c r="C1034" t="s">
        <v>80</v>
      </c>
      <c r="D1034" t="s">
        <v>84</v>
      </c>
      <c r="E1034" t="s">
        <v>132</v>
      </c>
      <c r="F1034" t="s">
        <v>3218</v>
      </c>
      <c r="G1034" t="s">
        <v>181</v>
      </c>
      <c r="H1034" t="s">
        <v>135</v>
      </c>
      <c r="I1034" t="s">
        <v>136</v>
      </c>
      <c r="J1034" t="s">
        <v>137</v>
      </c>
      <c r="K1034" t="s">
        <v>144</v>
      </c>
      <c r="L1034" t="s">
        <v>3219</v>
      </c>
      <c r="M1034" t="s">
        <v>3220</v>
      </c>
      <c r="N1034">
        <v>0.56416666599999998</v>
      </c>
      <c r="O1034">
        <v>0</v>
      </c>
      <c r="P1034">
        <v>961</v>
      </c>
      <c r="Q1034">
        <v>0</v>
      </c>
      <c r="R1034">
        <v>0</v>
      </c>
      <c r="S1034">
        <v>0</v>
      </c>
      <c r="T1034">
        <v>71</v>
      </c>
      <c r="U1034">
        <v>0</v>
      </c>
      <c r="V1034">
        <v>0</v>
      </c>
      <c r="W1034">
        <v>0</v>
      </c>
      <c r="X1034">
        <v>133.90066669445935</v>
      </c>
      <c r="Y1034">
        <v>0</v>
      </c>
      <c r="Z1034">
        <v>0</v>
      </c>
      <c r="AA1034">
        <v>0</v>
      </c>
      <c r="AB1034">
        <v>52.690361853534696</v>
      </c>
      <c r="AC1034">
        <v>0</v>
      </c>
      <c r="AD1034">
        <v>0</v>
      </c>
      <c r="AE1034">
        <v>186.59102854799403</v>
      </c>
    </row>
    <row r="1035" spans="1:31" x14ac:dyDescent="0.3">
      <c r="A1035">
        <v>2488689</v>
      </c>
      <c r="B1035">
        <v>1</v>
      </c>
      <c r="C1035" t="s">
        <v>80</v>
      </c>
      <c r="D1035" t="s">
        <v>110</v>
      </c>
      <c r="E1035" t="s">
        <v>153</v>
      </c>
      <c r="F1035" t="s">
        <v>3221</v>
      </c>
      <c r="G1035" t="s">
        <v>155</v>
      </c>
      <c r="H1035" t="s">
        <v>135</v>
      </c>
      <c r="I1035" t="s">
        <v>136</v>
      </c>
      <c r="J1035" t="s">
        <v>137</v>
      </c>
      <c r="K1035" t="s">
        <v>144</v>
      </c>
      <c r="L1035" t="s">
        <v>3222</v>
      </c>
      <c r="M1035" t="s">
        <v>3223</v>
      </c>
      <c r="N1035">
        <v>2.0222222219999999</v>
      </c>
      <c r="O1035">
        <v>0</v>
      </c>
      <c r="P1035">
        <v>3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3.0256699761526713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3.0256699761526713</v>
      </c>
    </row>
    <row r="1036" spans="1:31" x14ac:dyDescent="0.3">
      <c r="A1036">
        <v>2488616</v>
      </c>
      <c r="B1036">
        <v>2</v>
      </c>
      <c r="C1036" t="s">
        <v>80</v>
      </c>
      <c r="D1036" t="s">
        <v>92</v>
      </c>
      <c r="E1036" t="s">
        <v>162</v>
      </c>
      <c r="F1036" t="s">
        <v>3224</v>
      </c>
      <c r="G1036" t="s">
        <v>155</v>
      </c>
      <c r="H1036" t="s">
        <v>135</v>
      </c>
      <c r="I1036" t="s">
        <v>136</v>
      </c>
      <c r="J1036" t="s">
        <v>137</v>
      </c>
      <c r="K1036" t="s">
        <v>144</v>
      </c>
      <c r="L1036" t="s">
        <v>3176</v>
      </c>
      <c r="M1036" t="s">
        <v>3225</v>
      </c>
      <c r="N1036">
        <v>0.63138888800000004</v>
      </c>
      <c r="O1036">
        <v>0</v>
      </c>
      <c r="P1036">
        <v>163</v>
      </c>
      <c r="Q1036">
        <v>0</v>
      </c>
      <c r="R1036">
        <v>0</v>
      </c>
      <c r="S1036">
        <v>0</v>
      </c>
      <c r="T1036">
        <v>4</v>
      </c>
      <c r="U1036">
        <v>0</v>
      </c>
      <c r="V1036">
        <v>0</v>
      </c>
      <c r="W1036">
        <v>0</v>
      </c>
      <c r="X1036">
        <v>14.968074182954908</v>
      </c>
      <c r="Y1036">
        <v>0</v>
      </c>
      <c r="Z1036">
        <v>0</v>
      </c>
      <c r="AA1036">
        <v>0</v>
      </c>
      <c r="AB1036">
        <v>3.0454987713648496</v>
      </c>
      <c r="AC1036">
        <v>0</v>
      </c>
      <c r="AD1036">
        <v>0</v>
      </c>
      <c r="AE1036">
        <v>18.013572954319756</v>
      </c>
    </row>
    <row r="1037" spans="1:31" x14ac:dyDescent="0.3">
      <c r="A1037">
        <v>2488697</v>
      </c>
      <c r="B1037">
        <v>1</v>
      </c>
      <c r="C1037" t="s">
        <v>80</v>
      </c>
      <c r="D1037" t="s">
        <v>104</v>
      </c>
      <c r="E1037" t="s">
        <v>184</v>
      </c>
      <c r="F1037" t="s">
        <v>3226</v>
      </c>
      <c r="G1037" t="s">
        <v>193</v>
      </c>
      <c r="H1037" t="s">
        <v>150</v>
      </c>
      <c r="I1037" t="s">
        <v>136</v>
      </c>
      <c r="J1037" t="s">
        <v>137</v>
      </c>
      <c r="K1037" t="s">
        <v>144</v>
      </c>
      <c r="L1037" t="s">
        <v>3227</v>
      </c>
      <c r="M1037" t="s">
        <v>3228</v>
      </c>
      <c r="N1037">
        <v>1.173333333</v>
      </c>
      <c r="O1037">
        <v>16</v>
      </c>
      <c r="P1037">
        <v>96</v>
      </c>
      <c r="Q1037">
        <v>17</v>
      </c>
      <c r="R1037">
        <v>24</v>
      </c>
      <c r="S1037">
        <v>42</v>
      </c>
      <c r="T1037">
        <v>26</v>
      </c>
      <c r="U1037">
        <v>8</v>
      </c>
      <c r="V1037">
        <v>2</v>
      </c>
      <c r="W1037">
        <v>19.19849907952543</v>
      </c>
      <c r="X1037">
        <v>60.461247349266223</v>
      </c>
      <c r="Y1037">
        <v>17.677242191743378</v>
      </c>
      <c r="Z1037">
        <v>16.416195222350677</v>
      </c>
      <c r="AA1037">
        <v>551.11242190424525</v>
      </c>
      <c r="AB1037">
        <v>53.90900021254523</v>
      </c>
      <c r="AC1037">
        <v>1711.6240337395741</v>
      </c>
      <c r="AD1037">
        <v>98.860987413438949</v>
      </c>
      <c r="AE1037">
        <v>2529.2596271126895</v>
      </c>
    </row>
    <row r="1038" spans="1:31" x14ac:dyDescent="0.3">
      <c r="A1038">
        <v>2488701</v>
      </c>
      <c r="B1038">
        <v>1</v>
      </c>
      <c r="C1038" t="s">
        <v>80</v>
      </c>
      <c r="D1038" t="s">
        <v>88</v>
      </c>
      <c r="E1038" t="s">
        <v>153</v>
      </c>
      <c r="F1038" t="s">
        <v>3229</v>
      </c>
      <c r="G1038" t="s">
        <v>244</v>
      </c>
      <c r="H1038" t="s">
        <v>135</v>
      </c>
      <c r="I1038" t="s">
        <v>136</v>
      </c>
      <c r="J1038" t="s">
        <v>137</v>
      </c>
      <c r="K1038" t="s">
        <v>144</v>
      </c>
      <c r="L1038" t="s">
        <v>3230</v>
      </c>
      <c r="M1038" t="s">
        <v>3231</v>
      </c>
      <c r="N1038">
        <v>1.9597222219999999</v>
      </c>
      <c r="O1038">
        <v>0</v>
      </c>
      <c r="P1038">
        <v>7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3.0061461141689754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3.0061461141689754</v>
      </c>
    </row>
    <row r="1039" spans="1:31" x14ac:dyDescent="0.3">
      <c r="A1039">
        <v>2488707</v>
      </c>
      <c r="B1039">
        <v>1</v>
      </c>
      <c r="C1039" t="s">
        <v>81</v>
      </c>
      <c r="D1039" t="s">
        <v>117</v>
      </c>
      <c r="E1039" t="s">
        <v>147</v>
      </c>
      <c r="F1039" t="s">
        <v>3232</v>
      </c>
      <c r="G1039" t="s">
        <v>134</v>
      </c>
      <c r="H1039" t="s">
        <v>150</v>
      </c>
      <c r="I1039" t="s">
        <v>136</v>
      </c>
      <c r="J1039" t="s">
        <v>137</v>
      </c>
      <c r="K1039" t="s">
        <v>138</v>
      </c>
      <c r="L1039" t="s">
        <v>3233</v>
      </c>
      <c r="M1039" t="s">
        <v>3234</v>
      </c>
      <c r="N1039">
        <v>0.90944444400000002</v>
      </c>
      <c r="O1039">
        <v>0</v>
      </c>
      <c r="P1039">
        <v>2</v>
      </c>
      <c r="Q1039">
        <v>0</v>
      </c>
      <c r="R1039">
        <v>1</v>
      </c>
      <c r="S1039">
        <v>0</v>
      </c>
      <c r="T1039">
        <v>77</v>
      </c>
      <c r="U1039">
        <v>0</v>
      </c>
      <c r="V1039">
        <v>3</v>
      </c>
      <c r="W1039">
        <v>0</v>
      </c>
      <c r="X1039">
        <v>0.600650555028994</v>
      </c>
      <c r="Y1039">
        <v>0</v>
      </c>
      <c r="Z1039">
        <v>0.46101826534666662</v>
      </c>
      <c r="AA1039">
        <v>0</v>
      </c>
      <c r="AB1039">
        <v>42.315977899782432</v>
      </c>
      <c r="AC1039">
        <v>0</v>
      </c>
      <c r="AD1039">
        <v>182.39808695540191</v>
      </c>
      <c r="AE1039">
        <v>225.77573367555999</v>
      </c>
    </row>
    <row r="1040" spans="1:31" x14ac:dyDescent="0.3">
      <c r="A1040">
        <v>2488708</v>
      </c>
      <c r="B1040">
        <v>1</v>
      </c>
      <c r="C1040" t="s">
        <v>81</v>
      </c>
      <c r="D1040" t="s">
        <v>112</v>
      </c>
      <c r="E1040" t="s">
        <v>166</v>
      </c>
      <c r="F1040" t="s">
        <v>3235</v>
      </c>
      <c r="G1040" t="s">
        <v>149</v>
      </c>
      <c r="H1040" t="s">
        <v>150</v>
      </c>
      <c r="I1040" t="s">
        <v>136</v>
      </c>
      <c r="J1040" t="s">
        <v>137</v>
      </c>
      <c r="K1040" t="s">
        <v>144</v>
      </c>
      <c r="L1040" t="s">
        <v>3236</v>
      </c>
      <c r="M1040" t="s">
        <v>3237</v>
      </c>
      <c r="N1040">
        <v>2.0394444439999999</v>
      </c>
      <c r="O1040">
        <v>0</v>
      </c>
      <c r="P1040">
        <v>3</v>
      </c>
      <c r="Q1040">
        <v>13</v>
      </c>
      <c r="R1040">
        <v>69</v>
      </c>
      <c r="S1040">
        <v>6</v>
      </c>
      <c r="T1040">
        <v>6</v>
      </c>
      <c r="U1040">
        <v>0</v>
      </c>
      <c r="V1040">
        <v>0</v>
      </c>
      <c r="W1040">
        <v>0</v>
      </c>
      <c r="X1040">
        <v>2.172748128501345</v>
      </c>
      <c r="Y1040">
        <v>583.43358737629183</v>
      </c>
      <c r="Z1040">
        <v>76.38768944761901</v>
      </c>
      <c r="AA1040">
        <v>38.198740664119725</v>
      </c>
      <c r="AB1040">
        <v>14.092150325095929</v>
      </c>
      <c r="AC1040">
        <v>0</v>
      </c>
      <c r="AD1040">
        <v>0</v>
      </c>
      <c r="AE1040">
        <v>714.28491594162779</v>
      </c>
    </row>
    <row r="1041" spans="1:31" x14ac:dyDescent="0.3">
      <c r="A1041">
        <v>2488709</v>
      </c>
      <c r="B1041">
        <v>1</v>
      </c>
      <c r="C1041" t="s">
        <v>80</v>
      </c>
      <c r="D1041" t="s">
        <v>82</v>
      </c>
      <c r="E1041" t="s">
        <v>162</v>
      </c>
      <c r="F1041" t="s">
        <v>3238</v>
      </c>
      <c r="G1041" t="s">
        <v>2514</v>
      </c>
      <c r="H1041" t="s">
        <v>135</v>
      </c>
      <c r="I1041" t="s">
        <v>136</v>
      </c>
      <c r="J1041" t="s">
        <v>3</v>
      </c>
      <c r="K1041" t="s">
        <v>144</v>
      </c>
      <c r="L1041" t="s">
        <v>3239</v>
      </c>
      <c r="M1041" t="s">
        <v>3240</v>
      </c>
      <c r="N1041">
        <v>0.766666666</v>
      </c>
      <c r="O1041">
        <v>0</v>
      </c>
      <c r="P1041">
        <v>155</v>
      </c>
      <c r="Q1041">
        <v>0</v>
      </c>
      <c r="R1041">
        <v>0</v>
      </c>
      <c r="S1041">
        <v>0</v>
      </c>
      <c r="T1041">
        <v>7</v>
      </c>
      <c r="U1041">
        <v>0</v>
      </c>
      <c r="V1041">
        <v>0</v>
      </c>
      <c r="W1041">
        <v>0</v>
      </c>
      <c r="X1041">
        <v>47.801826549423083</v>
      </c>
      <c r="Y1041">
        <v>0</v>
      </c>
      <c r="Z1041">
        <v>0</v>
      </c>
      <c r="AA1041">
        <v>0</v>
      </c>
      <c r="AB1041">
        <v>1.6011882108421878</v>
      </c>
      <c r="AC1041">
        <v>0</v>
      </c>
      <c r="AD1041">
        <v>0</v>
      </c>
      <c r="AE1041">
        <v>49.403014760265272</v>
      </c>
    </row>
    <row r="1042" spans="1:31" x14ac:dyDescent="0.3">
      <c r="A1042">
        <v>2488711</v>
      </c>
      <c r="B1042">
        <v>1</v>
      </c>
      <c r="C1042" t="s">
        <v>80</v>
      </c>
      <c r="D1042" t="s">
        <v>93</v>
      </c>
      <c r="E1042" t="s">
        <v>132</v>
      </c>
      <c r="F1042" t="s">
        <v>3241</v>
      </c>
      <c r="G1042" t="s">
        <v>181</v>
      </c>
      <c r="H1042" t="s">
        <v>135</v>
      </c>
      <c r="I1042" t="s">
        <v>136</v>
      </c>
      <c r="J1042" t="s">
        <v>137</v>
      </c>
      <c r="K1042" t="s">
        <v>144</v>
      </c>
      <c r="L1042" t="s">
        <v>3242</v>
      </c>
      <c r="M1042" t="s">
        <v>3243</v>
      </c>
      <c r="N1042">
        <v>1.2111111109999999</v>
      </c>
      <c r="O1042">
        <v>0</v>
      </c>
      <c r="P1042">
        <v>320</v>
      </c>
      <c r="Q1042">
        <v>0</v>
      </c>
      <c r="R1042">
        <v>2</v>
      </c>
      <c r="S1042">
        <v>0</v>
      </c>
      <c r="T1042">
        <v>53</v>
      </c>
      <c r="U1042">
        <v>0</v>
      </c>
      <c r="V1042">
        <v>0</v>
      </c>
      <c r="W1042">
        <v>0</v>
      </c>
      <c r="X1042">
        <v>80.800415256547282</v>
      </c>
      <c r="Y1042">
        <v>0</v>
      </c>
      <c r="Z1042">
        <v>0.78146643729002441</v>
      </c>
      <c r="AA1042">
        <v>0</v>
      </c>
      <c r="AB1042">
        <v>21.51486227337216</v>
      </c>
      <c r="AC1042">
        <v>0</v>
      </c>
      <c r="AD1042">
        <v>0</v>
      </c>
      <c r="AE1042">
        <v>103.09674396720946</v>
      </c>
    </row>
    <row r="1043" spans="1:31" x14ac:dyDescent="0.3">
      <c r="A1043">
        <v>2488712</v>
      </c>
      <c r="B1043">
        <v>1</v>
      </c>
      <c r="C1043" t="s">
        <v>80</v>
      </c>
      <c r="D1043" t="s">
        <v>93</v>
      </c>
      <c r="E1043" t="s">
        <v>162</v>
      </c>
      <c r="F1043" t="s">
        <v>3244</v>
      </c>
      <c r="G1043" t="s">
        <v>210</v>
      </c>
      <c r="H1043" t="s">
        <v>135</v>
      </c>
      <c r="I1043" t="s">
        <v>136</v>
      </c>
      <c r="J1043" t="s">
        <v>137</v>
      </c>
      <c r="K1043" t="s">
        <v>144</v>
      </c>
      <c r="L1043" t="s">
        <v>3245</v>
      </c>
      <c r="M1043" t="s">
        <v>3246</v>
      </c>
      <c r="N1043">
        <v>4.0844444439999998</v>
      </c>
      <c r="O1043">
        <v>0</v>
      </c>
      <c r="P1043">
        <v>26</v>
      </c>
      <c r="Q1043">
        <v>0</v>
      </c>
      <c r="R1043">
        <v>5</v>
      </c>
      <c r="S1043">
        <v>0</v>
      </c>
      <c r="T1043">
        <v>3</v>
      </c>
      <c r="U1043">
        <v>0</v>
      </c>
      <c r="V1043">
        <v>0</v>
      </c>
      <c r="W1043">
        <v>0</v>
      </c>
      <c r="X1043">
        <v>12.669047511721352</v>
      </c>
      <c r="Y1043">
        <v>0</v>
      </c>
      <c r="Z1043">
        <v>2.7384647852904704</v>
      </c>
      <c r="AA1043">
        <v>0</v>
      </c>
      <c r="AB1043">
        <v>7.2545852810965901</v>
      </c>
      <c r="AC1043">
        <v>0</v>
      </c>
      <c r="AD1043">
        <v>0</v>
      </c>
      <c r="AE1043">
        <v>22.662097578108416</v>
      </c>
    </row>
    <row r="1044" spans="1:31" x14ac:dyDescent="0.3">
      <c r="A1044">
        <v>2488714</v>
      </c>
      <c r="B1044">
        <v>1</v>
      </c>
      <c r="C1044" t="s">
        <v>80</v>
      </c>
      <c r="D1044" t="s">
        <v>101</v>
      </c>
      <c r="E1044" t="s">
        <v>162</v>
      </c>
      <c r="F1044" t="s">
        <v>3247</v>
      </c>
      <c r="G1044" t="s">
        <v>181</v>
      </c>
      <c r="H1044" t="s">
        <v>135</v>
      </c>
      <c r="I1044" t="s">
        <v>136</v>
      </c>
      <c r="J1044" t="s">
        <v>137</v>
      </c>
      <c r="K1044" t="s">
        <v>144</v>
      </c>
      <c r="L1044" t="s">
        <v>3248</v>
      </c>
      <c r="M1044" t="s">
        <v>3249</v>
      </c>
      <c r="N1044">
        <v>0.68722222200000005</v>
      </c>
      <c r="O1044">
        <v>0</v>
      </c>
      <c r="P1044">
        <v>99</v>
      </c>
      <c r="Q1044">
        <v>0</v>
      </c>
      <c r="R1044">
        <v>0</v>
      </c>
      <c r="S1044">
        <v>0</v>
      </c>
      <c r="T1044">
        <v>24</v>
      </c>
      <c r="U1044">
        <v>0</v>
      </c>
      <c r="V1044">
        <v>0</v>
      </c>
      <c r="W1044">
        <v>0</v>
      </c>
      <c r="X1044">
        <v>15.749448746193266</v>
      </c>
      <c r="Y1044">
        <v>0</v>
      </c>
      <c r="Z1044">
        <v>0</v>
      </c>
      <c r="AA1044">
        <v>0</v>
      </c>
      <c r="AB1044">
        <v>8.8993708823253002</v>
      </c>
      <c r="AC1044">
        <v>0</v>
      </c>
      <c r="AD1044">
        <v>0</v>
      </c>
      <c r="AE1044">
        <v>24.648819628518567</v>
      </c>
    </row>
    <row r="1045" spans="1:31" x14ac:dyDescent="0.3">
      <c r="A1045">
        <v>2488716</v>
      </c>
      <c r="B1045">
        <v>1</v>
      </c>
      <c r="C1045" t="s">
        <v>81</v>
      </c>
      <c r="D1045" t="s">
        <v>119</v>
      </c>
      <c r="E1045" t="s">
        <v>153</v>
      </c>
      <c r="F1045" t="s">
        <v>3250</v>
      </c>
      <c r="G1045" t="s">
        <v>155</v>
      </c>
      <c r="H1045" t="s">
        <v>135</v>
      </c>
      <c r="I1045" t="s">
        <v>136</v>
      </c>
      <c r="J1045" t="s">
        <v>137</v>
      </c>
      <c r="K1045" t="s">
        <v>144</v>
      </c>
      <c r="L1045" t="s">
        <v>3251</v>
      </c>
      <c r="M1045" t="s">
        <v>3252</v>
      </c>
      <c r="N1045">
        <v>2.88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1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1.3512118582154389</v>
      </c>
      <c r="AC1045">
        <v>0</v>
      </c>
      <c r="AD1045">
        <v>0</v>
      </c>
      <c r="AE1045">
        <v>1.3512118582154389</v>
      </c>
    </row>
    <row r="1046" spans="1:31" x14ac:dyDescent="0.3">
      <c r="A1046">
        <v>2488721</v>
      </c>
      <c r="B1046">
        <v>1</v>
      </c>
      <c r="C1046" t="s">
        <v>81</v>
      </c>
      <c r="D1046" t="s">
        <v>112</v>
      </c>
      <c r="E1046" t="s">
        <v>162</v>
      </c>
      <c r="F1046" t="s">
        <v>3253</v>
      </c>
      <c r="G1046" t="s">
        <v>210</v>
      </c>
      <c r="H1046" t="s">
        <v>135</v>
      </c>
      <c r="I1046" t="s">
        <v>136</v>
      </c>
      <c r="J1046" t="s">
        <v>137</v>
      </c>
      <c r="K1046" t="s">
        <v>144</v>
      </c>
      <c r="L1046" t="s">
        <v>3254</v>
      </c>
      <c r="M1046" t="s">
        <v>3255</v>
      </c>
      <c r="N1046">
        <v>3.9783333330000001</v>
      </c>
      <c r="O1046">
        <v>0</v>
      </c>
      <c r="P1046">
        <v>1</v>
      </c>
      <c r="Q1046">
        <v>0</v>
      </c>
      <c r="R1046">
        <v>2</v>
      </c>
      <c r="S1046">
        <v>0</v>
      </c>
      <c r="T1046">
        <v>1</v>
      </c>
      <c r="U1046">
        <v>0</v>
      </c>
      <c r="V1046">
        <v>0</v>
      </c>
      <c r="W1046">
        <v>0</v>
      </c>
      <c r="X1046">
        <v>0.63279006116844694</v>
      </c>
      <c r="Y1046">
        <v>0</v>
      </c>
      <c r="Z1046">
        <v>2.1851307615978</v>
      </c>
      <c r="AA1046">
        <v>0</v>
      </c>
      <c r="AB1046">
        <v>0.45296689444287902</v>
      </c>
      <c r="AC1046">
        <v>0</v>
      </c>
      <c r="AD1046">
        <v>0</v>
      </c>
      <c r="AE1046">
        <v>3.270887717209126</v>
      </c>
    </row>
    <row r="1047" spans="1:31" x14ac:dyDescent="0.3">
      <c r="A1047">
        <v>2488727</v>
      </c>
      <c r="B1047">
        <v>1</v>
      </c>
      <c r="C1047" t="s">
        <v>80</v>
      </c>
      <c r="D1047" t="s">
        <v>92</v>
      </c>
      <c r="E1047" t="s">
        <v>162</v>
      </c>
      <c r="F1047" t="s">
        <v>3256</v>
      </c>
      <c r="G1047" t="s">
        <v>181</v>
      </c>
      <c r="H1047" t="s">
        <v>135</v>
      </c>
      <c r="I1047" t="s">
        <v>136</v>
      </c>
      <c r="J1047" t="s">
        <v>137</v>
      </c>
      <c r="K1047" t="s">
        <v>144</v>
      </c>
      <c r="L1047" t="s">
        <v>3257</v>
      </c>
      <c r="M1047" t="s">
        <v>3258</v>
      </c>
      <c r="N1047">
        <v>0.71527777699999995</v>
      </c>
      <c r="O1047">
        <v>0</v>
      </c>
      <c r="P1047">
        <v>100</v>
      </c>
      <c r="Q1047">
        <v>0</v>
      </c>
      <c r="R1047">
        <v>2</v>
      </c>
      <c r="S1047">
        <v>0</v>
      </c>
      <c r="T1047">
        <v>16</v>
      </c>
      <c r="U1047">
        <v>0</v>
      </c>
      <c r="V1047">
        <v>0</v>
      </c>
      <c r="W1047">
        <v>0</v>
      </c>
      <c r="X1047">
        <v>13.511485313657078</v>
      </c>
      <c r="Y1047">
        <v>0</v>
      </c>
      <c r="Z1047">
        <v>8.4957333503645566E-2</v>
      </c>
      <c r="AA1047">
        <v>0</v>
      </c>
      <c r="AB1047">
        <v>5.7400794472419525</v>
      </c>
      <c r="AC1047">
        <v>0</v>
      </c>
      <c r="AD1047">
        <v>0</v>
      </c>
      <c r="AE1047">
        <v>19.336522094402675</v>
      </c>
    </row>
    <row r="1048" spans="1:31" x14ac:dyDescent="0.3">
      <c r="A1048">
        <v>2488732</v>
      </c>
      <c r="B1048">
        <v>1</v>
      </c>
      <c r="C1048" t="s">
        <v>81</v>
      </c>
      <c r="D1048" t="s">
        <v>128</v>
      </c>
      <c r="E1048" t="s">
        <v>153</v>
      </c>
      <c r="F1048" t="s">
        <v>3259</v>
      </c>
      <c r="G1048" t="s">
        <v>244</v>
      </c>
      <c r="H1048" t="s">
        <v>135</v>
      </c>
      <c r="I1048" t="s">
        <v>136</v>
      </c>
      <c r="J1048" t="s">
        <v>137</v>
      </c>
      <c r="K1048" t="s">
        <v>144</v>
      </c>
      <c r="L1048" t="s">
        <v>3260</v>
      </c>
      <c r="M1048" t="s">
        <v>3261</v>
      </c>
      <c r="N1048">
        <v>3.9713888879999999</v>
      </c>
      <c r="O1048">
        <v>0</v>
      </c>
      <c r="P1048">
        <v>2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1.5778095780658861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1.5778095780658861</v>
      </c>
    </row>
    <row r="1049" spans="1:31" x14ac:dyDescent="0.3">
      <c r="A1049">
        <v>2488709</v>
      </c>
      <c r="B1049">
        <v>2</v>
      </c>
      <c r="C1049" t="s">
        <v>80</v>
      </c>
      <c r="D1049" t="s">
        <v>82</v>
      </c>
      <c r="E1049" t="s">
        <v>132</v>
      </c>
      <c r="F1049" t="s">
        <v>3262</v>
      </c>
      <c r="G1049" t="s">
        <v>2514</v>
      </c>
      <c r="H1049" t="s">
        <v>135</v>
      </c>
      <c r="I1049" t="s">
        <v>136</v>
      </c>
      <c r="J1049" t="s">
        <v>3</v>
      </c>
      <c r="K1049" t="s">
        <v>144</v>
      </c>
      <c r="L1049" t="s">
        <v>3240</v>
      </c>
      <c r="M1049" t="s">
        <v>3263</v>
      </c>
      <c r="N1049">
        <v>0.34694444400000002</v>
      </c>
      <c r="O1049">
        <v>0</v>
      </c>
      <c r="P1049">
        <v>1118</v>
      </c>
      <c r="Q1049">
        <v>0</v>
      </c>
      <c r="R1049">
        <v>0</v>
      </c>
      <c r="S1049">
        <v>0</v>
      </c>
      <c r="T1049">
        <v>98</v>
      </c>
      <c r="U1049">
        <v>0</v>
      </c>
      <c r="V1049">
        <v>0</v>
      </c>
      <c r="W1049">
        <v>0</v>
      </c>
      <c r="X1049">
        <v>129.57092708527361</v>
      </c>
      <c r="Y1049">
        <v>0</v>
      </c>
      <c r="Z1049">
        <v>0</v>
      </c>
      <c r="AA1049">
        <v>0</v>
      </c>
      <c r="AB1049">
        <v>22.331947700531437</v>
      </c>
      <c r="AC1049">
        <v>0</v>
      </c>
      <c r="AD1049">
        <v>0</v>
      </c>
      <c r="AE1049">
        <v>151.90287478580504</v>
      </c>
    </row>
    <row r="1050" spans="1:31" x14ac:dyDescent="0.3">
      <c r="A1050">
        <v>2488740</v>
      </c>
      <c r="B1050">
        <v>1</v>
      </c>
      <c r="C1050" t="s">
        <v>80</v>
      </c>
      <c r="D1050" t="s">
        <v>107</v>
      </c>
      <c r="E1050" t="s">
        <v>153</v>
      </c>
      <c r="F1050" t="s">
        <v>3264</v>
      </c>
      <c r="G1050" t="s">
        <v>230</v>
      </c>
      <c r="H1050" t="s">
        <v>135</v>
      </c>
      <c r="I1050" t="s">
        <v>136</v>
      </c>
      <c r="J1050" t="s">
        <v>137</v>
      </c>
      <c r="K1050" t="s">
        <v>144</v>
      </c>
      <c r="L1050" t="s">
        <v>3265</v>
      </c>
      <c r="M1050" t="s">
        <v>3266</v>
      </c>
      <c r="N1050">
        <v>2.523055555</v>
      </c>
      <c r="O1050">
        <v>0</v>
      </c>
      <c r="P1050">
        <v>1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0.27404591300861508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0.27404591300861508</v>
      </c>
    </row>
    <row r="1051" spans="1:31" x14ac:dyDescent="0.3">
      <c r="A1051">
        <v>2488742</v>
      </c>
      <c r="B1051">
        <v>1</v>
      </c>
      <c r="C1051" t="s">
        <v>81</v>
      </c>
      <c r="D1051" t="s">
        <v>112</v>
      </c>
      <c r="E1051" t="s">
        <v>153</v>
      </c>
      <c r="F1051" t="s">
        <v>3267</v>
      </c>
      <c r="G1051" t="s">
        <v>244</v>
      </c>
      <c r="H1051" t="s">
        <v>135</v>
      </c>
      <c r="I1051" t="s">
        <v>136</v>
      </c>
      <c r="J1051" t="s">
        <v>137</v>
      </c>
      <c r="K1051" t="s">
        <v>144</v>
      </c>
      <c r="L1051" t="s">
        <v>3268</v>
      </c>
      <c r="M1051" t="s">
        <v>3269</v>
      </c>
      <c r="N1051">
        <v>2.4688888879999999</v>
      </c>
      <c r="O1051">
        <v>0</v>
      </c>
      <c r="P1051">
        <v>5</v>
      </c>
      <c r="Q1051">
        <v>0</v>
      </c>
      <c r="R1051">
        <v>0</v>
      </c>
      <c r="S1051">
        <v>0</v>
      </c>
      <c r="T1051">
        <v>2</v>
      </c>
      <c r="U1051">
        <v>0</v>
      </c>
      <c r="V1051">
        <v>0</v>
      </c>
      <c r="W1051">
        <v>0</v>
      </c>
      <c r="X1051">
        <v>2.3003584812734985</v>
      </c>
      <c r="Y1051">
        <v>0</v>
      </c>
      <c r="Z1051">
        <v>0</v>
      </c>
      <c r="AA1051">
        <v>0</v>
      </c>
      <c r="AB1051">
        <v>4.9574423650868207</v>
      </c>
      <c r="AC1051">
        <v>0</v>
      </c>
      <c r="AD1051">
        <v>0</v>
      </c>
      <c r="AE1051">
        <v>7.2578008463603192</v>
      </c>
    </row>
    <row r="1052" spans="1:31" x14ac:dyDescent="0.3">
      <c r="A1052">
        <v>2488747</v>
      </c>
      <c r="B1052">
        <v>1</v>
      </c>
      <c r="C1052" t="s">
        <v>80</v>
      </c>
      <c r="D1052" t="s">
        <v>84</v>
      </c>
      <c r="E1052" t="s">
        <v>162</v>
      </c>
      <c r="F1052" t="s">
        <v>3270</v>
      </c>
      <c r="G1052" t="s">
        <v>210</v>
      </c>
      <c r="H1052" t="s">
        <v>135</v>
      </c>
      <c r="I1052" t="s">
        <v>136</v>
      </c>
      <c r="J1052" t="s">
        <v>137</v>
      </c>
      <c r="K1052" t="s">
        <v>144</v>
      </c>
      <c r="L1052" t="s">
        <v>3271</v>
      </c>
      <c r="M1052" t="s">
        <v>3272</v>
      </c>
      <c r="N1052">
        <v>5.2419444439999996</v>
      </c>
      <c r="O1052">
        <v>0</v>
      </c>
      <c r="P1052">
        <v>72</v>
      </c>
      <c r="Q1052">
        <v>0</v>
      </c>
      <c r="R1052">
        <v>0</v>
      </c>
      <c r="S1052">
        <v>0</v>
      </c>
      <c r="T1052">
        <v>3</v>
      </c>
      <c r="U1052">
        <v>0</v>
      </c>
      <c r="V1052">
        <v>0</v>
      </c>
      <c r="W1052">
        <v>0</v>
      </c>
      <c r="X1052">
        <v>105.46558647824466</v>
      </c>
      <c r="Y1052">
        <v>0</v>
      </c>
      <c r="Z1052">
        <v>0</v>
      </c>
      <c r="AA1052">
        <v>0</v>
      </c>
      <c r="AB1052">
        <v>11.512595044226837</v>
      </c>
      <c r="AC1052">
        <v>0</v>
      </c>
      <c r="AD1052">
        <v>0</v>
      </c>
      <c r="AE1052">
        <v>116.9781815224715</v>
      </c>
    </row>
    <row r="1053" spans="1:31" x14ac:dyDescent="0.3">
      <c r="A1053">
        <v>2488752</v>
      </c>
      <c r="B1053">
        <v>1</v>
      </c>
      <c r="C1053" t="s">
        <v>80</v>
      </c>
      <c r="D1053" t="s">
        <v>105</v>
      </c>
      <c r="E1053" t="s">
        <v>141</v>
      </c>
      <c r="F1053" t="s">
        <v>3273</v>
      </c>
      <c r="G1053" t="s">
        <v>181</v>
      </c>
      <c r="H1053" t="s">
        <v>135</v>
      </c>
      <c r="I1053" t="s">
        <v>136</v>
      </c>
      <c r="J1053" t="s">
        <v>137</v>
      </c>
      <c r="K1053" t="s">
        <v>144</v>
      </c>
      <c r="L1053" t="s">
        <v>3274</v>
      </c>
      <c r="M1053" t="s">
        <v>3275</v>
      </c>
      <c r="N1053">
        <v>1.7369444439999999</v>
      </c>
      <c r="O1053">
        <v>0</v>
      </c>
      <c r="P1053">
        <v>20</v>
      </c>
      <c r="Q1053">
        <v>0</v>
      </c>
      <c r="R1053">
        <v>0</v>
      </c>
      <c r="S1053">
        <v>0</v>
      </c>
      <c r="T1053">
        <v>11</v>
      </c>
      <c r="U1053">
        <v>0</v>
      </c>
      <c r="V1053">
        <v>0</v>
      </c>
      <c r="W1053">
        <v>0</v>
      </c>
      <c r="X1053">
        <v>11.638192666974939</v>
      </c>
      <c r="Y1053">
        <v>0</v>
      </c>
      <c r="Z1053">
        <v>0</v>
      </c>
      <c r="AA1053">
        <v>0</v>
      </c>
      <c r="AB1053">
        <v>19.867278220214867</v>
      </c>
      <c r="AC1053">
        <v>0</v>
      </c>
      <c r="AD1053">
        <v>0</v>
      </c>
      <c r="AE1053">
        <v>31.505470887189809</v>
      </c>
    </row>
    <row r="1054" spans="1:31" x14ac:dyDescent="0.3">
      <c r="A1054">
        <v>2488753</v>
      </c>
      <c r="B1054">
        <v>1</v>
      </c>
      <c r="C1054" t="s">
        <v>81</v>
      </c>
      <c r="D1054" t="s">
        <v>112</v>
      </c>
      <c r="E1054" t="s">
        <v>153</v>
      </c>
      <c r="F1054" t="s">
        <v>3276</v>
      </c>
      <c r="G1054" t="s">
        <v>155</v>
      </c>
      <c r="H1054" t="s">
        <v>135</v>
      </c>
      <c r="I1054" t="s">
        <v>136</v>
      </c>
      <c r="J1054" t="s">
        <v>137</v>
      </c>
      <c r="K1054" t="s">
        <v>144</v>
      </c>
      <c r="L1054" t="s">
        <v>3277</v>
      </c>
      <c r="M1054" t="s">
        <v>3278</v>
      </c>
      <c r="N1054">
        <v>2.6969444440000001</v>
      </c>
      <c r="O1054">
        <v>0</v>
      </c>
      <c r="P1054">
        <v>1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0.88617617388262193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0.88617617388262193</v>
      </c>
    </row>
    <row r="1055" spans="1:31" x14ac:dyDescent="0.3">
      <c r="A1055">
        <v>2488754</v>
      </c>
      <c r="B1055">
        <v>1</v>
      </c>
      <c r="C1055" t="s">
        <v>81</v>
      </c>
      <c r="D1055" t="s">
        <v>122</v>
      </c>
      <c r="E1055" t="s">
        <v>147</v>
      </c>
      <c r="F1055" t="s">
        <v>3279</v>
      </c>
      <c r="G1055" t="s">
        <v>149</v>
      </c>
      <c r="H1055" t="s">
        <v>150</v>
      </c>
      <c r="I1055" t="s">
        <v>136</v>
      </c>
      <c r="J1055" t="s">
        <v>137</v>
      </c>
      <c r="K1055" t="s">
        <v>144</v>
      </c>
      <c r="L1055" t="s">
        <v>3280</v>
      </c>
      <c r="M1055" t="s">
        <v>3281</v>
      </c>
      <c r="N1055">
        <v>8.0833332999999993E-2</v>
      </c>
      <c r="O1055">
        <v>0</v>
      </c>
      <c r="P1055">
        <v>3916</v>
      </c>
      <c r="Q1055">
        <v>0</v>
      </c>
      <c r="R1055">
        <v>33</v>
      </c>
      <c r="S1055">
        <v>2</v>
      </c>
      <c r="T1055">
        <v>170</v>
      </c>
      <c r="U1055">
        <v>0</v>
      </c>
      <c r="V1055">
        <v>0</v>
      </c>
      <c r="W1055">
        <v>0</v>
      </c>
      <c r="X1055">
        <v>74.121027751602298</v>
      </c>
      <c r="Y1055">
        <v>0</v>
      </c>
      <c r="Z1055">
        <v>0.42565758671843296</v>
      </c>
      <c r="AA1055">
        <v>2.3712813881212669</v>
      </c>
      <c r="AB1055">
        <v>9.9781345609765211</v>
      </c>
      <c r="AC1055">
        <v>0</v>
      </c>
      <c r="AD1055">
        <v>0</v>
      </c>
      <c r="AE1055">
        <v>86.896101287418503</v>
      </c>
    </row>
    <row r="1056" spans="1:31" x14ac:dyDescent="0.3">
      <c r="A1056">
        <v>2488758</v>
      </c>
      <c r="B1056">
        <v>1</v>
      </c>
      <c r="C1056" t="s">
        <v>80</v>
      </c>
      <c r="D1056" t="s">
        <v>82</v>
      </c>
      <c r="E1056" t="s">
        <v>153</v>
      </c>
      <c r="F1056" t="s">
        <v>3282</v>
      </c>
      <c r="G1056" t="s">
        <v>230</v>
      </c>
      <c r="H1056" t="s">
        <v>135</v>
      </c>
      <c r="I1056" t="s">
        <v>136</v>
      </c>
      <c r="J1056" t="s">
        <v>137</v>
      </c>
      <c r="K1056" t="s">
        <v>144</v>
      </c>
      <c r="L1056" t="s">
        <v>3283</v>
      </c>
      <c r="M1056" t="s">
        <v>3284</v>
      </c>
      <c r="N1056">
        <v>2.6016666659999999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3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1.0784430824517</v>
      </c>
      <c r="AC1056">
        <v>0</v>
      </c>
      <c r="AD1056">
        <v>0</v>
      </c>
      <c r="AE1056">
        <v>1.0784430824517</v>
      </c>
    </row>
    <row r="1057" spans="1:31" x14ac:dyDescent="0.3">
      <c r="A1057">
        <v>2488759</v>
      </c>
      <c r="B1057">
        <v>1</v>
      </c>
      <c r="C1057" t="s">
        <v>81</v>
      </c>
      <c r="D1057" t="s">
        <v>118</v>
      </c>
      <c r="E1057" t="s">
        <v>162</v>
      </c>
      <c r="F1057" t="s">
        <v>3285</v>
      </c>
      <c r="G1057" t="s">
        <v>159</v>
      </c>
      <c r="H1057" t="s">
        <v>135</v>
      </c>
      <c r="I1057" t="s">
        <v>136</v>
      </c>
      <c r="J1057" t="s">
        <v>3</v>
      </c>
      <c r="K1057" t="s">
        <v>144</v>
      </c>
      <c r="L1057" t="s">
        <v>3286</v>
      </c>
      <c r="M1057" t="s">
        <v>3287</v>
      </c>
      <c r="N1057">
        <v>1.8461111109999999</v>
      </c>
      <c r="O1057">
        <v>0</v>
      </c>
      <c r="P1057">
        <v>3</v>
      </c>
      <c r="Q1057">
        <v>0</v>
      </c>
      <c r="R1057">
        <v>3</v>
      </c>
      <c r="S1057">
        <v>0</v>
      </c>
      <c r="T1057">
        <v>1</v>
      </c>
      <c r="U1057">
        <v>0</v>
      </c>
      <c r="V1057">
        <v>0</v>
      </c>
      <c r="W1057">
        <v>0</v>
      </c>
      <c r="X1057">
        <v>0.46783840868948179</v>
      </c>
      <c r="Y1057">
        <v>0</v>
      </c>
      <c r="Z1057">
        <v>8.6605797862403758E-2</v>
      </c>
      <c r="AA1057">
        <v>0</v>
      </c>
      <c r="AB1057">
        <v>1.1081300945594772</v>
      </c>
      <c r="AC1057">
        <v>0</v>
      </c>
      <c r="AD1057">
        <v>0</v>
      </c>
      <c r="AE1057">
        <v>1.6625743011113627</v>
      </c>
    </row>
    <row r="1058" spans="1:31" x14ac:dyDescent="0.3">
      <c r="A1058">
        <v>2488760</v>
      </c>
      <c r="B1058">
        <v>1</v>
      </c>
      <c r="C1058" t="s">
        <v>80</v>
      </c>
      <c r="D1058" t="s">
        <v>90</v>
      </c>
      <c r="E1058" t="s">
        <v>141</v>
      </c>
      <c r="F1058" t="s">
        <v>3288</v>
      </c>
      <c r="G1058" t="s">
        <v>181</v>
      </c>
      <c r="H1058" t="s">
        <v>135</v>
      </c>
      <c r="I1058" t="s">
        <v>136</v>
      </c>
      <c r="J1058" t="s">
        <v>137</v>
      </c>
      <c r="K1058" t="s">
        <v>144</v>
      </c>
      <c r="L1058" t="s">
        <v>3289</v>
      </c>
      <c r="M1058" t="s">
        <v>3290</v>
      </c>
      <c r="N1058">
        <v>2.2549999999999999</v>
      </c>
      <c r="O1058">
        <v>0</v>
      </c>
      <c r="P1058">
        <v>67</v>
      </c>
      <c r="Q1058">
        <v>0</v>
      </c>
      <c r="R1058">
        <v>0</v>
      </c>
      <c r="S1058">
        <v>0</v>
      </c>
      <c r="T1058">
        <v>6</v>
      </c>
      <c r="U1058">
        <v>0</v>
      </c>
      <c r="V1058">
        <v>0</v>
      </c>
      <c r="W1058">
        <v>0</v>
      </c>
      <c r="X1058">
        <v>54.87847552714527</v>
      </c>
      <c r="Y1058">
        <v>0</v>
      </c>
      <c r="Z1058">
        <v>0</v>
      </c>
      <c r="AA1058">
        <v>0</v>
      </c>
      <c r="AB1058">
        <v>11.054608294149675</v>
      </c>
      <c r="AC1058">
        <v>0</v>
      </c>
      <c r="AD1058">
        <v>0</v>
      </c>
      <c r="AE1058">
        <v>65.933083821294943</v>
      </c>
    </row>
    <row r="1059" spans="1:31" x14ac:dyDescent="0.3">
      <c r="A1059">
        <v>2488761</v>
      </c>
      <c r="B1059">
        <v>1</v>
      </c>
      <c r="C1059" t="s">
        <v>80</v>
      </c>
      <c r="D1059" t="s">
        <v>83</v>
      </c>
      <c r="E1059" t="s">
        <v>153</v>
      </c>
      <c r="F1059" t="s">
        <v>3291</v>
      </c>
      <c r="G1059" t="s">
        <v>159</v>
      </c>
      <c r="H1059" t="s">
        <v>135</v>
      </c>
      <c r="I1059" t="s">
        <v>136</v>
      </c>
      <c r="J1059" t="s">
        <v>3</v>
      </c>
      <c r="K1059" t="s">
        <v>144</v>
      </c>
      <c r="L1059" t="s">
        <v>3292</v>
      </c>
      <c r="M1059" t="s">
        <v>3293</v>
      </c>
      <c r="N1059">
        <v>8.3633333329999999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4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255.17907947467165</v>
      </c>
      <c r="AC1059">
        <v>0</v>
      </c>
      <c r="AD1059">
        <v>0</v>
      </c>
      <c r="AE1059">
        <v>255.17907947467165</v>
      </c>
    </row>
    <row r="1060" spans="1:31" x14ac:dyDescent="0.3">
      <c r="A1060">
        <v>2488763</v>
      </c>
      <c r="B1060">
        <v>1</v>
      </c>
      <c r="C1060" t="s">
        <v>80</v>
      </c>
      <c r="D1060" t="s">
        <v>99</v>
      </c>
      <c r="E1060" t="s">
        <v>162</v>
      </c>
      <c r="F1060" t="s">
        <v>3294</v>
      </c>
      <c r="G1060" t="s">
        <v>210</v>
      </c>
      <c r="H1060" t="s">
        <v>135</v>
      </c>
      <c r="I1060" t="s">
        <v>136</v>
      </c>
      <c r="J1060" t="s">
        <v>137</v>
      </c>
      <c r="K1060" t="s">
        <v>144</v>
      </c>
      <c r="L1060" t="s">
        <v>3295</v>
      </c>
      <c r="M1060" t="s">
        <v>3296</v>
      </c>
      <c r="N1060">
        <v>6.210555555</v>
      </c>
      <c r="O1060">
        <v>0</v>
      </c>
      <c r="P1060">
        <v>63</v>
      </c>
      <c r="Q1060">
        <v>0</v>
      </c>
      <c r="R1060">
        <v>2</v>
      </c>
      <c r="S1060">
        <v>0</v>
      </c>
      <c r="T1060">
        <v>34</v>
      </c>
      <c r="U1060">
        <v>0</v>
      </c>
      <c r="V1060">
        <v>0</v>
      </c>
      <c r="W1060">
        <v>0</v>
      </c>
      <c r="X1060">
        <v>216.06644872891872</v>
      </c>
      <c r="Y1060">
        <v>0</v>
      </c>
      <c r="Z1060">
        <v>2.4996291557568003E-2</v>
      </c>
      <c r="AA1060">
        <v>0</v>
      </c>
      <c r="AB1060">
        <v>134.67457298813639</v>
      </c>
      <c r="AC1060">
        <v>0</v>
      </c>
      <c r="AD1060">
        <v>0</v>
      </c>
      <c r="AE1060">
        <v>350.76601800861266</v>
      </c>
    </row>
    <row r="1061" spans="1:31" x14ac:dyDescent="0.3">
      <c r="A1061">
        <v>2488766</v>
      </c>
      <c r="B1061">
        <v>1</v>
      </c>
      <c r="C1061" t="s">
        <v>81</v>
      </c>
      <c r="D1061" t="s">
        <v>122</v>
      </c>
      <c r="E1061" t="s">
        <v>166</v>
      </c>
      <c r="F1061" t="s">
        <v>3297</v>
      </c>
      <c r="G1061" t="s">
        <v>203</v>
      </c>
      <c r="H1061" t="s">
        <v>150</v>
      </c>
      <c r="I1061" t="s">
        <v>136</v>
      </c>
      <c r="J1061" t="s">
        <v>137</v>
      </c>
      <c r="K1061" t="s">
        <v>138</v>
      </c>
      <c r="L1061" t="s">
        <v>3298</v>
      </c>
      <c r="M1061" t="s">
        <v>3299</v>
      </c>
      <c r="N1061">
        <v>0.26611111100000001</v>
      </c>
      <c r="O1061">
        <v>0</v>
      </c>
      <c r="P1061">
        <v>4756</v>
      </c>
      <c r="Q1061">
        <v>0</v>
      </c>
      <c r="R1061">
        <v>40</v>
      </c>
      <c r="S1061">
        <v>2</v>
      </c>
      <c r="T1061">
        <v>201</v>
      </c>
      <c r="U1061">
        <v>0</v>
      </c>
      <c r="V1061">
        <v>0</v>
      </c>
      <c r="W1061">
        <v>0</v>
      </c>
      <c r="X1061">
        <v>296.51541981020364</v>
      </c>
      <c r="Y1061">
        <v>0</v>
      </c>
      <c r="Z1061">
        <v>1.4977635952156463</v>
      </c>
      <c r="AA1061">
        <v>7.8064864942274026</v>
      </c>
      <c r="AB1061">
        <v>39.285984352137</v>
      </c>
      <c r="AC1061">
        <v>0</v>
      </c>
      <c r="AD1061">
        <v>0</v>
      </c>
      <c r="AE1061">
        <v>345.10565425178368</v>
      </c>
    </row>
    <row r="1062" spans="1:31" x14ac:dyDescent="0.3">
      <c r="A1062">
        <v>2488769</v>
      </c>
      <c r="B1062">
        <v>1</v>
      </c>
      <c r="C1062" t="s">
        <v>80</v>
      </c>
      <c r="D1062" t="s">
        <v>105</v>
      </c>
      <c r="E1062" t="s">
        <v>153</v>
      </c>
      <c r="F1062" t="s">
        <v>3300</v>
      </c>
      <c r="G1062" t="s">
        <v>244</v>
      </c>
      <c r="H1062" t="s">
        <v>135</v>
      </c>
      <c r="I1062" t="s">
        <v>136</v>
      </c>
      <c r="J1062" t="s">
        <v>137</v>
      </c>
      <c r="K1062" t="s">
        <v>144</v>
      </c>
      <c r="L1062" t="s">
        <v>3301</v>
      </c>
      <c r="M1062" t="s">
        <v>3302</v>
      </c>
      <c r="N1062">
        <v>0.96499999999999997</v>
      </c>
      <c r="O1062">
        <v>0</v>
      </c>
      <c r="P1062">
        <v>1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0.12782284751509043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0.12782284751509043</v>
      </c>
    </row>
    <row r="1063" spans="1:31" x14ac:dyDescent="0.3">
      <c r="A1063">
        <v>2488771</v>
      </c>
      <c r="B1063">
        <v>1</v>
      </c>
      <c r="C1063" t="s">
        <v>80</v>
      </c>
      <c r="D1063" t="s">
        <v>95</v>
      </c>
      <c r="E1063" t="s">
        <v>166</v>
      </c>
      <c r="F1063" t="s">
        <v>3303</v>
      </c>
      <c r="G1063" t="s">
        <v>149</v>
      </c>
      <c r="H1063" t="s">
        <v>150</v>
      </c>
      <c r="I1063" t="s">
        <v>136</v>
      </c>
      <c r="J1063" t="s">
        <v>137</v>
      </c>
      <c r="K1063" t="s">
        <v>144</v>
      </c>
      <c r="L1063" t="s">
        <v>3304</v>
      </c>
      <c r="M1063" t="s">
        <v>3305</v>
      </c>
      <c r="N1063">
        <v>0.91388888800000001</v>
      </c>
      <c r="O1063">
        <v>0</v>
      </c>
      <c r="P1063">
        <v>2082</v>
      </c>
      <c r="Q1063">
        <v>0</v>
      </c>
      <c r="R1063">
        <v>2</v>
      </c>
      <c r="S1063">
        <v>1</v>
      </c>
      <c r="T1063">
        <v>164</v>
      </c>
      <c r="U1063">
        <v>0</v>
      </c>
      <c r="V1063">
        <v>2</v>
      </c>
      <c r="W1063">
        <v>0</v>
      </c>
      <c r="X1063">
        <v>626.52309972596436</v>
      </c>
      <c r="Y1063">
        <v>0</v>
      </c>
      <c r="Z1063">
        <v>6.1182873620843334E-2</v>
      </c>
      <c r="AA1063">
        <v>0.64646932453051709</v>
      </c>
      <c r="AB1063">
        <v>177.04142346969957</v>
      </c>
      <c r="AC1063">
        <v>0</v>
      </c>
      <c r="AD1063">
        <v>8.2267423767375174</v>
      </c>
      <c r="AE1063">
        <v>812.49891777055279</v>
      </c>
    </row>
    <row r="1064" spans="1:31" x14ac:dyDescent="0.3">
      <c r="A1064">
        <v>2488775</v>
      </c>
      <c r="B1064">
        <v>1</v>
      </c>
      <c r="C1064" t="s">
        <v>81</v>
      </c>
      <c r="D1064" t="s">
        <v>127</v>
      </c>
      <c r="E1064" t="s">
        <v>184</v>
      </c>
      <c r="F1064" t="s">
        <v>3306</v>
      </c>
      <c r="G1064" t="s">
        <v>149</v>
      </c>
      <c r="H1064" t="s">
        <v>150</v>
      </c>
      <c r="I1064" t="s">
        <v>136</v>
      </c>
      <c r="J1064" t="s">
        <v>137</v>
      </c>
      <c r="K1064" t="s">
        <v>144</v>
      </c>
      <c r="L1064" t="s">
        <v>3307</v>
      </c>
      <c r="M1064" t="s">
        <v>3308</v>
      </c>
      <c r="N1064">
        <v>1.167777777</v>
      </c>
      <c r="O1064">
        <v>3</v>
      </c>
      <c r="P1064">
        <v>4</v>
      </c>
      <c r="Q1064">
        <v>40</v>
      </c>
      <c r="R1064">
        <v>20</v>
      </c>
      <c r="S1064">
        <v>2</v>
      </c>
      <c r="T1064">
        <v>2</v>
      </c>
      <c r="U1064">
        <v>0</v>
      </c>
      <c r="V1064">
        <v>0</v>
      </c>
      <c r="W1064">
        <v>0.60579971221062168</v>
      </c>
      <c r="X1064">
        <v>3.0257525725746746</v>
      </c>
      <c r="Y1064">
        <v>16.128571749419354</v>
      </c>
      <c r="Z1064">
        <v>50.374659436739705</v>
      </c>
      <c r="AA1064">
        <v>0.75103817427803143</v>
      </c>
      <c r="AB1064">
        <v>0.80526801793572089</v>
      </c>
      <c r="AC1064">
        <v>0</v>
      </c>
      <c r="AD1064">
        <v>0</v>
      </c>
      <c r="AE1064">
        <v>71.69108966315811</v>
      </c>
    </row>
    <row r="1065" spans="1:31" x14ac:dyDescent="0.3">
      <c r="A1065">
        <v>2488780</v>
      </c>
      <c r="B1065">
        <v>1</v>
      </c>
      <c r="C1065" t="s">
        <v>80</v>
      </c>
      <c r="D1065" t="s">
        <v>105</v>
      </c>
      <c r="E1065" t="s">
        <v>162</v>
      </c>
      <c r="F1065" t="s">
        <v>3309</v>
      </c>
      <c r="G1065" t="s">
        <v>3310</v>
      </c>
      <c r="H1065" t="s">
        <v>135</v>
      </c>
      <c r="I1065" t="s">
        <v>136</v>
      </c>
      <c r="J1065" t="s">
        <v>137</v>
      </c>
      <c r="K1065" t="s">
        <v>144</v>
      </c>
      <c r="L1065" t="s">
        <v>3311</v>
      </c>
      <c r="M1065" t="s">
        <v>3312</v>
      </c>
      <c r="N1065">
        <v>1.1597222220000001</v>
      </c>
      <c r="O1065">
        <v>0</v>
      </c>
      <c r="P1065">
        <v>22</v>
      </c>
      <c r="Q1065">
        <v>0</v>
      </c>
      <c r="R1065">
        <v>0</v>
      </c>
      <c r="S1065">
        <v>0</v>
      </c>
      <c r="T1065">
        <v>1</v>
      </c>
      <c r="U1065">
        <v>0</v>
      </c>
      <c r="V1065">
        <v>0</v>
      </c>
      <c r="W1065">
        <v>0</v>
      </c>
      <c r="X1065">
        <v>8.4760132444645198</v>
      </c>
      <c r="Y1065">
        <v>0</v>
      </c>
      <c r="Z1065">
        <v>0</v>
      </c>
      <c r="AA1065">
        <v>0</v>
      </c>
      <c r="AB1065">
        <v>4.7664423338057338</v>
      </c>
      <c r="AC1065">
        <v>0</v>
      </c>
      <c r="AD1065">
        <v>0</v>
      </c>
      <c r="AE1065">
        <v>13.242455578270253</v>
      </c>
    </row>
    <row r="1066" spans="1:31" x14ac:dyDescent="0.3">
      <c r="A1066">
        <v>2488782</v>
      </c>
      <c r="B1066">
        <v>1</v>
      </c>
      <c r="C1066" t="s">
        <v>81</v>
      </c>
      <c r="D1066" t="s">
        <v>118</v>
      </c>
      <c r="E1066" t="s">
        <v>147</v>
      </c>
      <c r="F1066" t="s">
        <v>3313</v>
      </c>
      <c r="G1066" t="s">
        <v>149</v>
      </c>
      <c r="H1066" t="s">
        <v>150</v>
      </c>
      <c r="I1066" t="s">
        <v>136</v>
      </c>
      <c r="J1066" t="s">
        <v>137</v>
      </c>
      <c r="K1066" t="s">
        <v>144</v>
      </c>
      <c r="L1066" t="s">
        <v>3314</v>
      </c>
      <c r="M1066" t="s">
        <v>3315</v>
      </c>
      <c r="N1066">
        <v>0.59250000000000003</v>
      </c>
      <c r="O1066">
        <v>1</v>
      </c>
      <c r="P1066">
        <v>35</v>
      </c>
      <c r="Q1066">
        <v>14</v>
      </c>
      <c r="R1066">
        <v>6</v>
      </c>
      <c r="S1066">
        <v>8</v>
      </c>
      <c r="T1066">
        <v>27</v>
      </c>
      <c r="U1066">
        <v>3</v>
      </c>
      <c r="V1066">
        <v>0</v>
      </c>
      <c r="W1066">
        <v>0.58123974825420521</v>
      </c>
      <c r="X1066">
        <v>5.3130290162385219</v>
      </c>
      <c r="Y1066">
        <v>7.9182242089477892</v>
      </c>
      <c r="Z1066">
        <v>3.9649748179586166</v>
      </c>
      <c r="AA1066">
        <v>94.76362347844524</v>
      </c>
      <c r="AB1066">
        <v>9.3711088887608582</v>
      </c>
      <c r="AC1066">
        <v>430.56490876951682</v>
      </c>
      <c r="AD1066">
        <v>0</v>
      </c>
      <c r="AE1066">
        <v>552.47710892812211</v>
      </c>
    </row>
    <row r="1067" spans="1:31" x14ac:dyDescent="0.3">
      <c r="A1067">
        <v>2488787</v>
      </c>
      <c r="B1067">
        <v>1</v>
      </c>
      <c r="C1067" t="s">
        <v>81</v>
      </c>
      <c r="D1067" t="s">
        <v>127</v>
      </c>
      <c r="E1067" t="s">
        <v>147</v>
      </c>
      <c r="F1067" t="s">
        <v>3316</v>
      </c>
      <c r="G1067" t="s">
        <v>149</v>
      </c>
      <c r="H1067" t="s">
        <v>150</v>
      </c>
      <c r="I1067" t="s">
        <v>136</v>
      </c>
      <c r="J1067" t="s">
        <v>137</v>
      </c>
      <c r="K1067" t="s">
        <v>144</v>
      </c>
      <c r="L1067" t="s">
        <v>3317</v>
      </c>
      <c r="M1067" t="s">
        <v>3318</v>
      </c>
      <c r="N1067">
        <v>1.115555555</v>
      </c>
      <c r="O1067">
        <v>0</v>
      </c>
      <c r="P1067">
        <v>0</v>
      </c>
      <c r="Q1067">
        <v>0</v>
      </c>
      <c r="R1067">
        <v>0</v>
      </c>
      <c r="S1067">
        <v>3</v>
      </c>
      <c r="T1067">
        <v>18</v>
      </c>
      <c r="U1067">
        <v>3</v>
      </c>
      <c r="V1067">
        <v>3</v>
      </c>
      <c r="W1067">
        <v>0</v>
      </c>
      <c r="X1067">
        <v>0</v>
      </c>
      <c r="Y1067">
        <v>0</v>
      </c>
      <c r="Z1067">
        <v>0</v>
      </c>
      <c r="AA1067">
        <v>90.602713170633535</v>
      </c>
      <c r="AB1067">
        <v>23.914913587758004</v>
      </c>
      <c r="AC1067">
        <v>174.84636534728148</v>
      </c>
      <c r="AD1067">
        <v>117.97048598497975</v>
      </c>
      <c r="AE1067">
        <v>407.33447809065274</v>
      </c>
    </row>
    <row r="1068" spans="1:31" x14ac:dyDescent="0.3">
      <c r="A1068">
        <v>2488788</v>
      </c>
      <c r="B1068">
        <v>1</v>
      </c>
      <c r="C1068" t="s">
        <v>81</v>
      </c>
      <c r="D1068" t="s">
        <v>119</v>
      </c>
      <c r="E1068" t="s">
        <v>147</v>
      </c>
      <c r="F1068" t="s">
        <v>3319</v>
      </c>
      <c r="G1068" t="s">
        <v>924</v>
      </c>
      <c r="H1068" t="s">
        <v>150</v>
      </c>
      <c r="I1068" t="s">
        <v>136</v>
      </c>
      <c r="J1068" t="s">
        <v>137</v>
      </c>
      <c r="K1068" t="s">
        <v>144</v>
      </c>
      <c r="L1068" t="s">
        <v>3320</v>
      </c>
      <c r="M1068" t="s">
        <v>3321</v>
      </c>
      <c r="N1068">
        <v>1.6377777769999999</v>
      </c>
      <c r="O1068">
        <v>0</v>
      </c>
      <c r="P1068">
        <v>0</v>
      </c>
      <c r="Q1068">
        <v>1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1.1699190082050304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1.1699190082050304</v>
      </c>
    </row>
    <row r="1069" spans="1:31" x14ac:dyDescent="0.3">
      <c r="A1069">
        <v>2488791</v>
      </c>
      <c r="B1069">
        <v>1</v>
      </c>
      <c r="C1069" t="s">
        <v>81</v>
      </c>
      <c r="D1069" t="s">
        <v>120</v>
      </c>
      <c r="E1069" t="s">
        <v>153</v>
      </c>
      <c r="F1069" t="s">
        <v>3322</v>
      </c>
      <c r="G1069" t="s">
        <v>155</v>
      </c>
      <c r="H1069" t="s">
        <v>135</v>
      </c>
      <c r="I1069" t="s">
        <v>136</v>
      </c>
      <c r="J1069" t="s">
        <v>137</v>
      </c>
      <c r="K1069" t="s">
        <v>144</v>
      </c>
      <c r="L1069" t="s">
        <v>3323</v>
      </c>
      <c r="M1069" t="s">
        <v>3324</v>
      </c>
      <c r="N1069">
        <v>1.221944444</v>
      </c>
      <c r="O1069">
        <v>0</v>
      </c>
      <c r="P1069">
        <v>1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0.14558152892756893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0.14558152892756893</v>
      </c>
    </row>
    <row r="1070" spans="1:31" x14ac:dyDescent="0.3">
      <c r="A1070">
        <v>2488795</v>
      </c>
      <c r="B1070">
        <v>1</v>
      </c>
      <c r="C1070" t="s">
        <v>80</v>
      </c>
      <c r="D1070" t="s">
        <v>107</v>
      </c>
      <c r="E1070" t="s">
        <v>162</v>
      </c>
      <c r="F1070" t="s">
        <v>3325</v>
      </c>
      <c r="G1070" t="s">
        <v>181</v>
      </c>
      <c r="H1070" t="s">
        <v>135</v>
      </c>
      <c r="I1070" t="s">
        <v>136</v>
      </c>
      <c r="J1070" t="s">
        <v>137</v>
      </c>
      <c r="K1070" t="s">
        <v>144</v>
      </c>
      <c r="L1070" t="s">
        <v>3326</v>
      </c>
      <c r="M1070" t="s">
        <v>3327</v>
      </c>
      <c r="N1070">
        <v>0.338888888</v>
      </c>
      <c r="O1070">
        <v>0</v>
      </c>
      <c r="P1070">
        <v>74</v>
      </c>
      <c r="Q1070">
        <v>0</v>
      </c>
      <c r="R1070">
        <v>0</v>
      </c>
      <c r="S1070">
        <v>0</v>
      </c>
      <c r="T1070">
        <v>20</v>
      </c>
      <c r="U1070">
        <v>0</v>
      </c>
      <c r="V1070">
        <v>0</v>
      </c>
      <c r="W1070">
        <v>0</v>
      </c>
      <c r="X1070">
        <v>3.6086240475523486</v>
      </c>
      <c r="Y1070">
        <v>0</v>
      </c>
      <c r="Z1070">
        <v>0</v>
      </c>
      <c r="AA1070">
        <v>0</v>
      </c>
      <c r="AB1070">
        <v>5.5450145619476494</v>
      </c>
      <c r="AC1070">
        <v>0</v>
      </c>
      <c r="AD1070">
        <v>0</v>
      </c>
      <c r="AE1070">
        <v>9.153638609499998</v>
      </c>
    </row>
    <row r="1071" spans="1:31" x14ac:dyDescent="0.3">
      <c r="A1071">
        <v>2488798</v>
      </c>
      <c r="B1071">
        <v>1</v>
      </c>
      <c r="C1071" t="s">
        <v>80</v>
      </c>
      <c r="D1071" t="s">
        <v>101</v>
      </c>
      <c r="E1071" t="s">
        <v>162</v>
      </c>
      <c r="F1071" t="s">
        <v>315</v>
      </c>
      <c r="G1071" t="s">
        <v>181</v>
      </c>
      <c r="H1071" t="s">
        <v>135</v>
      </c>
      <c r="I1071" t="s">
        <v>136</v>
      </c>
      <c r="J1071" t="s">
        <v>137</v>
      </c>
      <c r="K1071" t="s">
        <v>144</v>
      </c>
      <c r="L1071" t="s">
        <v>3328</v>
      </c>
      <c r="M1071" t="s">
        <v>3329</v>
      </c>
      <c r="N1071">
        <v>0.75333333300000005</v>
      </c>
      <c r="O1071">
        <v>0</v>
      </c>
      <c r="P1071">
        <v>97</v>
      </c>
      <c r="Q1071">
        <v>0</v>
      </c>
      <c r="R1071">
        <v>0</v>
      </c>
      <c r="S1071">
        <v>0</v>
      </c>
      <c r="T1071">
        <v>5</v>
      </c>
      <c r="U1071">
        <v>0</v>
      </c>
      <c r="V1071">
        <v>0</v>
      </c>
      <c r="W1071">
        <v>0</v>
      </c>
      <c r="X1071">
        <v>35.266271900624957</v>
      </c>
      <c r="Y1071">
        <v>0</v>
      </c>
      <c r="Z1071">
        <v>0</v>
      </c>
      <c r="AA1071">
        <v>0</v>
      </c>
      <c r="AB1071">
        <v>3.519559262532665</v>
      </c>
      <c r="AC1071">
        <v>0</v>
      </c>
      <c r="AD1071">
        <v>0</v>
      </c>
      <c r="AE1071">
        <v>38.785831163157624</v>
      </c>
    </row>
    <row r="1072" spans="1:31" x14ac:dyDescent="0.3">
      <c r="A1072">
        <v>2488802</v>
      </c>
      <c r="B1072">
        <v>1</v>
      </c>
      <c r="C1072" t="s">
        <v>80</v>
      </c>
      <c r="D1072" t="s">
        <v>99</v>
      </c>
      <c r="E1072" t="s">
        <v>166</v>
      </c>
      <c r="F1072" t="s">
        <v>3330</v>
      </c>
      <c r="G1072" t="s">
        <v>149</v>
      </c>
      <c r="H1072" t="s">
        <v>150</v>
      </c>
      <c r="I1072" t="s">
        <v>136</v>
      </c>
      <c r="J1072" t="s">
        <v>137</v>
      </c>
      <c r="K1072" t="s">
        <v>144</v>
      </c>
      <c r="L1072" t="s">
        <v>3331</v>
      </c>
      <c r="M1072" t="s">
        <v>3332</v>
      </c>
      <c r="N1072">
        <v>0.53555555499999996</v>
      </c>
      <c r="O1072">
        <v>4</v>
      </c>
      <c r="P1072">
        <v>577</v>
      </c>
      <c r="Q1072">
        <v>1</v>
      </c>
      <c r="R1072">
        <v>39</v>
      </c>
      <c r="S1072">
        <v>2</v>
      </c>
      <c r="T1072">
        <v>74</v>
      </c>
      <c r="U1072">
        <v>0</v>
      </c>
      <c r="V1072">
        <v>0</v>
      </c>
      <c r="W1072">
        <v>21.389203287603554</v>
      </c>
      <c r="X1072">
        <v>70.091622481465151</v>
      </c>
      <c r="Y1072">
        <v>0.13468180791880713</v>
      </c>
      <c r="Z1072">
        <v>1.8672853486344534</v>
      </c>
      <c r="AA1072">
        <v>20.870671293265545</v>
      </c>
      <c r="AB1072">
        <v>24.176171080146961</v>
      </c>
      <c r="AC1072">
        <v>0</v>
      </c>
      <c r="AD1072">
        <v>0</v>
      </c>
      <c r="AE1072">
        <v>138.52963529903448</v>
      </c>
    </row>
    <row r="1073" spans="1:31" x14ac:dyDescent="0.3">
      <c r="A1073">
        <v>2488804</v>
      </c>
      <c r="B1073">
        <v>1</v>
      </c>
      <c r="C1073" t="s">
        <v>80</v>
      </c>
      <c r="D1073" t="s">
        <v>111</v>
      </c>
      <c r="E1073" t="s">
        <v>162</v>
      </c>
      <c r="F1073" t="s">
        <v>3333</v>
      </c>
      <c r="G1073" t="s">
        <v>181</v>
      </c>
      <c r="H1073" t="s">
        <v>135</v>
      </c>
      <c r="I1073" t="s">
        <v>136</v>
      </c>
      <c r="J1073" t="s">
        <v>137</v>
      </c>
      <c r="K1073" t="s">
        <v>144</v>
      </c>
      <c r="L1073" t="s">
        <v>3334</v>
      </c>
      <c r="M1073" t="s">
        <v>3335</v>
      </c>
      <c r="N1073">
        <v>0.37944444399999999</v>
      </c>
      <c r="O1073">
        <v>0</v>
      </c>
      <c r="P1073">
        <v>34</v>
      </c>
      <c r="Q1073">
        <v>0</v>
      </c>
      <c r="R1073">
        <v>0</v>
      </c>
      <c r="S1073">
        <v>0</v>
      </c>
      <c r="T1073">
        <v>4</v>
      </c>
      <c r="U1073">
        <v>0</v>
      </c>
      <c r="V1073">
        <v>0</v>
      </c>
      <c r="W1073">
        <v>0</v>
      </c>
      <c r="X1073">
        <v>5.6918772255639407</v>
      </c>
      <c r="Y1073">
        <v>0</v>
      </c>
      <c r="Z1073">
        <v>0</v>
      </c>
      <c r="AA1073">
        <v>0</v>
      </c>
      <c r="AB1073">
        <v>0.64509923269732228</v>
      </c>
      <c r="AC1073">
        <v>0</v>
      </c>
      <c r="AD1073">
        <v>0</v>
      </c>
      <c r="AE1073">
        <v>6.3369764582612627</v>
      </c>
    </row>
    <row r="1074" spans="1:31" x14ac:dyDescent="0.3">
      <c r="A1074">
        <v>2488806</v>
      </c>
      <c r="B1074">
        <v>1</v>
      </c>
      <c r="C1074" t="s">
        <v>81</v>
      </c>
      <c r="D1074" t="s">
        <v>118</v>
      </c>
      <c r="E1074" t="s">
        <v>184</v>
      </c>
      <c r="F1074" t="s">
        <v>3336</v>
      </c>
      <c r="G1074" t="s">
        <v>149</v>
      </c>
      <c r="H1074" t="s">
        <v>150</v>
      </c>
      <c r="I1074" t="s">
        <v>506</v>
      </c>
      <c r="J1074" t="s">
        <v>137</v>
      </c>
      <c r="K1074" t="s">
        <v>144</v>
      </c>
      <c r="L1074" t="s">
        <v>3337</v>
      </c>
      <c r="M1074" t="s">
        <v>3338</v>
      </c>
      <c r="N1074">
        <v>8.8888879999999993E-3</v>
      </c>
      <c r="O1074">
        <v>0</v>
      </c>
      <c r="P1074">
        <v>819</v>
      </c>
      <c r="Q1074">
        <v>2</v>
      </c>
      <c r="R1074">
        <v>106</v>
      </c>
      <c r="S1074">
        <v>0</v>
      </c>
      <c r="T1074">
        <v>65</v>
      </c>
      <c r="U1074">
        <v>0</v>
      </c>
      <c r="V1074">
        <v>0</v>
      </c>
      <c r="W1074">
        <v>0</v>
      </c>
      <c r="X1074">
        <v>0.67488347524775016</v>
      </c>
      <c r="Y1074">
        <v>1.0437391639335112E-2</v>
      </c>
      <c r="Z1074">
        <v>0.18330699014342408</v>
      </c>
      <c r="AA1074">
        <v>0</v>
      </c>
      <c r="AB1074">
        <v>0.38373431478581332</v>
      </c>
      <c r="AC1074">
        <v>0</v>
      </c>
      <c r="AD1074">
        <v>0</v>
      </c>
      <c r="AE1074">
        <v>1.2523621718163227</v>
      </c>
    </row>
    <row r="1075" spans="1:31" x14ac:dyDescent="0.3">
      <c r="A1075">
        <v>2488816</v>
      </c>
      <c r="B1075">
        <v>1</v>
      </c>
      <c r="C1075" t="s">
        <v>81</v>
      </c>
      <c r="D1075" t="s">
        <v>112</v>
      </c>
      <c r="E1075" t="s">
        <v>162</v>
      </c>
      <c r="F1075" t="s">
        <v>3339</v>
      </c>
      <c r="G1075" t="s">
        <v>210</v>
      </c>
      <c r="H1075" t="s">
        <v>135</v>
      </c>
      <c r="I1075" t="s">
        <v>136</v>
      </c>
      <c r="J1075" t="s">
        <v>137</v>
      </c>
      <c r="K1075" t="s">
        <v>144</v>
      </c>
      <c r="L1075" t="s">
        <v>3340</v>
      </c>
      <c r="M1075" t="s">
        <v>3341</v>
      </c>
      <c r="N1075">
        <v>4.1483333330000001</v>
      </c>
      <c r="O1075">
        <v>0</v>
      </c>
      <c r="P1075">
        <v>17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0.77956543062899142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0.77956543062899142</v>
      </c>
    </row>
    <row r="1076" spans="1:31" x14ac:dyDescent="0.3">
      <c r="A1076">
        <v>2488817</v>
      </c>
      <c r="B1076">
        <v>1</v>
      </c>
      <c r="C1076" t="s">
        <v>81</v>
      </c>
      <c r="D1076" t="s">
        <v>123</v>
      </c>
      <c r="E1076" t="s">
        <v>162</v>
      </c>
      <c r="F1076" t="s">
        <v>3342</v>
      </c>
      <c r="G1076" t="s">
        <v>210</v>
      </c>
      <c r="H1076" t="s">
        <v>135</v>
      </c>
      <c r="I1076" t="s">
        <v>136</v>
      </c>
      <c r="J1076" t="s">
        <v>137</v>
      </c>
      <c r="K1076" t="s">
        <v>144</v>
      </c>
      <c r="L1076" t="s">
        <v>3343</v>
      </c>
      <c r="M1076" t="s">
        <v>3344</v>
      </c>
      <c r="N1076">
        <v>1.0463888880000001</v>
      </c>
      <c r="O1076">
        <v>0</v>
      </c>
      <c r="P1076">
        <v>80</v>
      </c>
      <c r="Q1076">
        <v>0</v>
      </c>
      <c r="R1076">
        <v>2</v>
      </c>
      <c r="S1076">
        <v>0</v>
      </c>
      <c r="T1076">
        <v>16</v>
      </c>
      <c r="U1076">
        <v>0</v>
      </c>
      <c r="V1076">
        <v>0</v>
      </c>
      <c r="W1076">
        <v>0</v>
      </c>
      <c r="X1076">
        <v>23.518615661042212</v>
      </c>
      <c r="Y1076">
        <v>0</v>
      </c>
      <c r="Z1076">
        <v>0.43147687951183067</v>
      </c>
      <c r="AA1076">
        <v>0</v>
      </c>
      <c r="AB1076">
        <v>8.5511192652569807</v>
      </c>
      <c r="AC1076">
        <v>0</v>
      </c>
      <c r="AD1076">
        <v>0</v>
      </c>
      <c r="AE1076">
        <v>32.501211805811025</v>
      </c>
    </row>
    <row r="1077" spans="1:31" x14ac:dyDescent="0.3">
      <c r="A1077">
        <v>2488819</v>
      </c>
      <c r="B1077">
        <v>1</v>
      </c>
      <c r="C1077" t="s">
        <v>81</v>
      </c>
      <c r="D1077" t="s">
        <v>114</v>
      </c>
      <c r="E1077" t="s">
        <v>162</v>
      </c>
      <c r="F1077" t="s">
        <v>3345</v>
      </c>
      <c r="G1077" t="s">
        <v>210</v>
      </c>
      <c r="H1077" t="s">
        <v>135</v>
      </c>
      <c r="I1077" t="s">
        <v>136</v>
      </c>
      <c r="J1077" t="s">
        <v>137</v>
      </c>
      <c r="K1077" t="s">
        <v>144</v>
      </c>
      <c r="L1077" t="s">
        <v>3346</v>
      </c>
      <c r="M1077" t="s">
        <v>3347</v>
      </c>
      <c r="N1077">
        <v>3.2741666660000002</v>
      </c>
      <c r="O1077">
        <v>0</v>
      </c>
      <c r="P1077">
        <v>20</v>
      </c>
      <c r="Q1077">
        <v>0</v>
      </c>
      <c r="R1077">
        <v>4</v>
      </c>
      <c r="S1077">
        <v>0</v>
      </c>
      <c r="T1077">
        <v>1</v>
      </c>
      <c r="U1077">
        <v>0</v>
      </c>
      <c r="V1077">
        <v>0</v>
      </c>
      <c r="W1077">
        <v>0</v>
      </c>
      <c r="X1077">
        <v>6.1830203746308756</v>
      </c>
      <c r="Y1077">
        <v>0</v>
      </c>
      <c r="Z1077">
        <v>0.1357020726239922</v>
      </c>
      <c r="AA1077">
        <v>0</v>
      </c>
      <c r="AB1077">
        <v>8.5493562858632494E-2</v>
      </c>
      <c r="AC1077">
        <v>0</v>
      </c>
      <c r="AD1077">
        <v>0</v>
      </c>
      <c r="AE1077">
        <v>6.4042160101135002</v>
      </c>
    </row>
    <row r="1078" spans="1:31" x14ac:dyDescent="0.3">
      <c r="A1078">
        <v>2488822</v>
      </c>
      <c r="B1078">
        <v>1</v>
      </c>
      <c r="C1078" t="s">
        <v>81</v>
      </c>
      <c r="D1078" t="s">
        <v>118</v>
      </c>
      <c r="E1078" t="s">
        <v>147</v>
      </c>
      <c r="F1078" t="s">
        <v>3348</v>
      </c>
      <c r="G1078" t="s">
        <v>193</v>
      </c>
      <c r="H1078" t="s">
        <v>150</v>
      </c>
      <c r="I1078" t="s">
        <v>136</v>
      </c>
      <c r="J1078" t="s">
        <v>137</v>
      </c>
      <c r="K1078" t="s">
        <v>144</v>
      </c>
      <c r="L1078" t="s">
        <v>3349</v>
      </c>
      <c r="M1078" t="s">
        <v>3350</v>
      </c>
      <c r="N1078">
        <v>2.3986111110000001</v>
      </c>
      <c r="O1078">
        <v>0</v>
      </c>
      <c r="P1078">
        <v>362</v>
      </c>
      <c r="Q1078">
        <v>2</v>
      </c>
      <c r="R1078">
        <v>75</v>
      </c>
      <c r="S1078">
        <v>0</v>
      </c>
      <c r="T1078">
        <v>16</v>
      </c>
      <c r="U1078">
        <v>0</v>
      </c>
      <c r="V1078">
        <v>0</v>
      </c>
      <c r="W1078">
        <v>0</v>
      </c>
      <c r="X1078">
        <v>84.64990034296369</v>
      </c>
      <c r="Y1078">
        <v>2.8047064640534805</v>
      </c>
      <c r="Z1078">
        <v>35.684808452725932</v>
      </c>
      <c r="AA1078">
        <v>0</v>
      </c>
      <c r="AB1078">
        <v>15.534335815171826</v>
      </c>
      <c r="AC1078">
        <v>0</v>
      </c>
      <c r="AD1078">
        <v>0</v>
      </c>
      <c r="AE1078">
        <v>138.67375107491492</v>
      </c>
    </row>
    <row r="1079" spans="1:31" x14ac:dyDescent="0.3">
      <c r="A1079">
        <v>2488825</v>
      </c>
      <c r="B1079">
        <v>1</v>
      </c>
      <c r="C1079" t="s">
        <v>80</v>
      </c>
      <c r="D1079" t="s">
        <v>106</v>
      </c>
      <c r="E1079" t="s">
        <v>153</v>
      </c>
      <c r="F1079" t="s">
        <v>3351</v>
      </c>
      <c r="G1079" t="s">
        <v>244</v>
      </c>
      <c r="H1079" t="s">
        <v>135</v>
      </c>
      <c r="I1079" t="s">
        <v>136</v>
      </c>
      <c r="J1079" t="s">
        <v>137</v>
      </c>
      <c r="K1079" t="s">
        <v>144</v>
      </c>
      <c r="L1079" t="s">
        <v>3352</v>
      </c>
      <c r="M1079" t="s">
        <v>3353</v>
      </c>
      <c r="N1079">
        <v>4.6397222219999996</v>
      </c>
      <c r="O1079">
        <v>0</v>
      </c>
      <c r="P1079">
        <v>2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0.46877686812466784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0.46877686812466784</v>
      </c>
    </row>
    <row r="1080" spans="1:31" x14ac:dyDescent="0.3">
      <c r="A1080">
        <v>2488826</v>
      </c>
      <c r="B1080">
        <v>1</v>
      </c>
      <c r="C1080" t="s">
        <v>81</v>
      </c>
      <c r="D1080" t="s">
        <v>117</v>
      </c>
      <c r="E1080" t="s">
        <v>153</v>
      </c>
      <c r="F1080" t="s">
        <v>3354</v>
      </c>
      <c r="G1080" t="s">
        <v>244</v>
      </c>
      <c r="H1080" t="s">
        <v>135</v>
      </c>
      <c r="I1080" t="s">
        <v>136</v>
      </c>
      <c r="J1080" t="s">
        <v>137</v>
      </c>
      <c r="K1080" t="s">
        <v>144</v>
      </c>
      <c r="L1080" t="s">
        <v>3355</v>
      </c>
      <c r="M1080" t="s">
        <v>3356</v>
      </c>
      <c r="N1080">
        <v>1.186388888</v>
      </c>
      <c r="O1080">
        <v>0</v>
      </c>
      <c r="P1080">
        <v>13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2.5396679868938832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2.5396679868938832</v>
      </c>
    </row>
    <row r="1081" spans="1:31" x14ac:dyDescent="0.3">
      <c r="A1081">
        <v>2488828</v>
      </c>
      <c r="B1081">
        <v>1</v>
      </c>
      <c r="C1081" t="s">
        <v>80</v>
      </c>
      <c r="D1081" t="s">
        <v>107</v>
      </c>
      <c r="E1081" t="s">
        <v>162</v>
      </c>
      <c r="F1081" t="s">
        <v>3357</v>
      </c>
      <c r="G1081" t="s">
        <v>181</v>
      </c>
      <c r="H1081" t="s">
        <v>135</v>
      </c>
      <c r="I1081" t="s">
        <v>136</v>
      </c>
      <c r="J1081" t="s">
        <v>137</v>
      </c>
      <c r="K1081" t="s">
        <v>144</v>
      </c>
      <c r="L1081" t="s">
        <v>3358</v>
      </c>
      <c r="M1081" t="s">
        <v>3359</v>
      </c>
      <c r="N1081">
        <v>0.90083333300000001</v>
      </c>
      <c r="O1081">
        <v>0</v>
      </c>
      <c r="P1081">
        <v>48</v>
      </c>
      <c r="Q1081">
        <v>0</v>
      </c>
      <c r="R1081">
        <v>0</v>
      </c>
      <c r="S1081">
        <v>0</v>
      </c>
      <c r="T1081">
        <v>15</v>
      </c>
      <c r="U1081">
        <v>0</v>
      </c>
      <c r="V1081">
        <v>0</v>
      </c>
      <c r="W1081">
        <v>0</v>
      </c>
      <c r="X1081">
        <v>7.2873607156899887</v>
      </c>
      <c r="Y1081">
        <v>0</v>
      </c>
      <c r="Z1081">
        <v>0</v>
      </c>
      <c r="AA1081">
        <v>0</v>
      </c>
      <c r="AB1081">
        <v>19.634395639526812</v>
      </c>
      <c r="AC1081">
        <v>0</v>
      </c>
      <c r="AD1081">
        <v>0</v>
      </c>
      <c r="AE1081">
        <v>26.9217563552168</v>
      </c>
    </row>
    <row r="1082" spans="1:31" x14ac:dyDescent="0.3">
      <c r="A1082">
        <v>2488830</v>
      </c>
      <c r="B1082">
        <v>1</v>
      </c>
      <c r="C1082" t="s">
        <v>81</v>
      </c>
      <c r="D1082" t="s">
        <v>112</v>
      </c>
      <c r="E1082" t="s">
        <v>153</v>
      </c>
      <c r="F1082" t="s">
        <v>3360</v>
      </c>
      <c r="G1082" t="s">
        <v>230</v>
      </c>
      <c r="H1082" t="s">
        <v>135</v>
      </c>
      <c r="I1082" t="s">
        <v>136</v>
      </c>
      <c r="J1082" t="s">
        <v>137</v>
      </c>
      <c r="K1082" t="s">
        <v>144</v>
      </c>
      <c r="L1082" t="s">
        <v>3361</v>
      </c>
      <c r="M1082" t="s">
        <v>3362</v>
      </c>
      <c r="N1082">
        <v>0.96666666599999995</v>
      </c>
      <c r="O1082">
        <v>0</v>
      </c>
      <c r="P1082">
        <v>2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2.2281123380651127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2.2281123380651127</v>
      </c>
    </row>
    <row r="1083" spans="1:31" x14ac:dyDescent="0.3">
      <c r="A1083">
        <v>2488833</v>
      </c>
      <c r="B1083">
        <v>1</v>
      </c>
      <c r="C1083" t="s">
        <v>80</v>
      </c>
      <c r="D1083" t="s">
        <v>90</v>
      </c>
      <c r="E1083" t="s">
        <v>162</v>
      </c>
      <c r="F1083" t="s">
        <v>3363</v>
      </c>
      <c r="G1083" t="s">
        <v>530</v>
      </c>
      <c r="H1083" t="s">
        <v>135</v>
      </c>
      <c r="I1083" t="s">
        <v>136</v>
      </c>
      <c r="J1083" t="s">
        <v>137</v>
      </c>
      <c r="K1083" t="s">
        <v>144</v>
      </c>
      <c r="L1083" t="s">
        <v>3364</v>
      </c>
      <c r="M1083" t="s">
        <v>3365</v>
      </c>
      <c r="N1083">
        <v>0.641666666</v>
      </c>
      <c r="O1083">
        <v>0</v>
      </c>
      <c r="P1083">
        <v>100</v>
      </c>
      <c r="Q1083">
        <v>0</v>
      </c>
      <c r="R1083">
        <v>1</v>
      </c>
      <c r="S1083">
        <v>0</v>
      </c>
      <c r="T1083">
        <v>12</v>
      </c>
      <c r="U1083">
        <v>0</v>
      </c>
      <c r="V1083">
        <v>0</v>
      </c>
      <c r="W1083">
        <v>0</v>
      </c>
      <c r="X1083">
        <v>33.107935010080702</v>
      </c>
      <c r="Y1083">
        <v>0</v>
      </c>
      <c r="Z1083">
        <v>2.3798767026650004E-2</v>
      </c>
      <c r="AA1083">
        <v>0</v>
      </c>
      <c r="AB1083">
        <v>3.6039352207204502</v>
      </c>
      <c r="AC1083">
        <v>0</v>
      </c>
      <c r="AD1083">
        <v>0</v>
      </c>
      <c r="AE1083">
        <v>36.735668997827801</v>
      </c>
    </row>
    <row r="1084" spans="1:31" x14ac:dyDescent="0.3">
      <c r="A1084">
        <v>2488835</v>
      </c>
      <c r="B1084">
        <v>1</v>
      </c>
      <c r="C1084" t="s">
        <v>80</v>
      </c>
      <c r="D1084" t="s">
        <v>92</v>
      </c>
      <c r="E1084" t="s">
        <v>141</v>
      </c>
      <c r="F1084" t="s">
        <v>3366</v>
      </c>
      <c r="G1084" t="s">
        <v>466</v>
      </c>
      <c r="H1084" t="s">
        <v>135</v>
      </c>
      <c r="I1084" t="s">
        <v>136</v>
      </c>
      <c r="J1084" t="s">
        <v>137</v>
      </c>
      <c r="K1084" t="s">
        <v>144</v>
      </c>
      <c r="L1084" t="s">
        <v>3367</v>
      </c>
      <c r="M1084" t="s">
        <v>3368</v>
      </c>
      <c r="N1084">
        <v>3.7336111110000001</v>
      </c>
      <c r="O1084">
        <v>0</v>
      </c>
      <c r="P1084">
        <v>12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5.5351174567563879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5.5351174567563879</v>
      </c>
    </row>
    <row r="1085" spans="1:31" x14ac:dyDescent="0.3">
      <c r="A1085">
        <v>2488836</v>
      </c>
      <c r="B1085">
        <v>1</v>
      </c>
      <c r="C1085" t="s">
        <v>81</v>
      </c>
      <c r="D1085" t="s">
        <v>123</v>
      </c>
      <c r="E1085" t="s">
        <v>162</v>
      </c>
      <c r="F1085" t="s">
        <v>3369</v>
      </c>
      <c r="G1085" t="s">
        <v>181</v>
      </c>
      <c r="H1085" t="s">
        <v>135</v>
      </c>
      <c r="I1085" t="s">
        <v>136</v>
      </c>
      <c r="J1085" t="s">
        <v>137</v>
      </c>
      <c r="K1085" t="s">
        <v>144</v>
      </c>
      <c r="L1085" t="s">
        <v>3370</v>
      </c>
      <c r="M1085" t="s">
        <v>3371</v>
      </c>
      <c r="N1085">
        <v>0.24472222199999999</v>
      </c>
      <c r="O1085">
        <v>0</v>
      </c>
      <c r="P1085">
        <v>448</v>
      </c>
      <c r="Q1085">
        <v>0</v>
      </c>
      <c r="R1085">
        <v>0</v>
      </c>
      <c r="S1085">
        <v>0</v>
      </c>
      <c r="T1085">
        <v>9</v>
      </c>
      <c r="U1085">
        <v>0</v>
      </c>
      <c r="V1085">
        <v>0</v>
      </c>
      <c r="W1085">
        <v>0</v>
      </c>
      <c r="X1085">
        <v>24.586429535648712</v>
      </c>
      <c r="Y1085">
        <v>0</v>
      </c>
      <c r="Z1085">
        <v>0</v>
      </c>
      <c r="AA1085">
        <v>0</v>
      </c>
      <c r="AB1085">
        <v>0.77700939764006949</v>
      </c>
      <c r="AC1085">
        <v>0</v>
      </c>
      <c r="AD1085">
        <v>0</v>
      </c>
      <c r="AE1085">
        <v>25.36343893328878</v>
      </c>
    </row>
    <row r="1086" spans="1:31" x14ac:dyDescent="0.3">
      <c r="A1086">
        <v>2488837</v>
      </c>
      <c r="B1086">
        <v>1</v>
      </c>
      <c r="C1086" t="s">
        <v>81</v>
      </c>
      <c r="D1086" t="s">
        <v>120</v>
      </c>
      <c r="E1086" t="s">
        <v>162</v>
      </c>
      <c r="F1086" t="s">
        <v>3372</v>
      </c>
      <c r="G1086" t="s">
        <v>210</v>
      </c>
      <c r="H1086" t="s">
        <v>135</v>
      </c>
      <c r="I1086" t="s">
        <v>136</v>
      </c>
      <c r="J1086" t="s">
        <v>137</v>
      </c>
      <c r="K1086" t="s">
        <v>144</v>
      </c>
      <c r="L1086" t="s">
        <v>3373</v>
      </c>
      <c r="M1086" t="s">
        <v>3374</v>
      </c>
      <c r="N1086">
        <v>1.1397222220000001</v>
      </c>
      <c r="O1086">
        <v>0</v>
      </c>
      <c r="P1086">
        <v>94</v>
      </c>
      <c r="Q1086">
        <v>0</v>
      </c>
      <c r="R1086">
        <v>3</v>
      </c>
      <c r="S1086">
        <v>0</v>
      </c>
      <c r="T1086">
        <v>3</v>
      </c>
      <c r="U1086">
        <v>0</v>
      </c>
      <c r="V1086">
        <v>0</v>
      </c>
      <c r="W1086">
        <v>0</v>
      </c>
      <c r="X1086">
        <v>30.987613367200996</v>
      </c>
      <c r="Y1086">
        <v>0</v>
      </c>
      <c r="Z1086">
        <v>0.18293845676316389</v>
      </c>
      <c r="AA1086">
        <v>0</v>
      </c>
      <c r="AB1086">
        <v>0.34725919985073772</v>
      </c>
      <c r="AC1086">
        <v>0</v>
      </c>
      <c r="AD1086">
        <v>0</v>
      </c>
      <c r="AE1086">
        <v>31.517811023814897</v>
      </c>
    </row>
    <row r="1087" spans="1:31" x14ac:dyDescent="0.3">
      <c r="A1087">
        <v>2488833</v>
      </c>
      <c r="B1087">
        <v>2</v>
      </c>
      <c r="C1087" t="s">
        <v>80</v>
      </c>
      <c r="D1087" t="s">
        <v>90</v>
      </c>
      <c r="E1087" t="s">
        <v>132</v>
      </c>
      <c r="F1087" t="s">
        <v>3375</v>
      </c>
      <c r="G1087" t="s">
        <v>530</v>
      </c>
      <c r="H1087" t="s">
        <v>135</v>
      </c>
      <c r="I1087" t="s">
        <v>136</v>
      </c>
      <c r="J1087" t="s">
        <v>137</v>
      </c>
      <c r="K1087" t="s">
        <v>144</v>
      </c>
      <c r="L1087" t="s">
        <v>3365</v>
      </c>
      <c r="M1087" t="s">
        <v>3376</v>
      </c>
      <c r="N1087">
        <v>1.4613888880000001</v>
      </c>
      <c r="O1087">
        <v>0</v>
      </c>
      <c r="P1087">
        <v>367</v>
      </c>
      <c r="Q1087">
        <v>0</v>
      </c>
      <c r="R1087">
        <v>1</v>
      </c>
      <c r="S1087">
        <v>0</v>
      </c>
      <c r="T1087">
        <v>43</v>
      </c>
      <c r="U1087">
        <v>0</v>
      </c>
      <c r="V1087">
        <v>0</v>
      </c>
      <c r="W1087">
        <v>0</v>
      </c>
      <c r="X1087">
        <v>242.29608674760843</v>
      </c>
      <c r="Y1087">
        <v>0</v>
      </c>
      <c r="Z1087">
        <v>4.8812337524115137E-2</v>
      </c>
      <c r="AA1087">
        <v>0</v>
      </c>
      <c r="AB1087">
        <v>62.801457398751729</v>
      </c>
      <c r="AC1087">
        <v>0</v>
      </c>
      <c r="AD1087">
        <v>0</v>
      </c>
      <c r="AE1087">
        <v>305.14635648388429</v>
      </c>
    </row>
    <row r="1088" spans="1:31" x14ac:dyDescent="0.3">
      <c r="A1088">
        <v>2488849</v>
      </c>
      <c r="B1088">
        <v>1</v>
      </c>
      <c r="C1088" t="s">
        <v>80</v>
      </c>
      <c r="D1088" t="s">
        <v>99</v>
      </c>
      <c r="E1088" t="s">
        <v>147</v>
      </c>
      <c r="F1088" t="s">
        <v>3377</v>
      </c>
      <c r="G1088" t="s">
        <v>149</v>
      </c>
      <c r="H1088" t="s">
        <v>150</v>
      </c>
      <c r="I1088" t="s">
        <v>136</v>
      </c>
      <c r="J1088" t="s">
        <v>137</v>
      </c>
      <c r="K1088" t="s">
        <v>144</v>
      </c>
      <c r="L1088" t="s">
        <v>3378</v>
      </c>
      <c r="M1088" t="s">
        <v>3379</v>
      </c>
      <c r="N1088">
        <v>5.2594444439999997</v>
      </c>
      <c r="O1088">
        <v>0</v>
      </c>
      <c r="P1088">
        <v>83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231.2760291055674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231.2760291055674</v>
      </c>
    </row>
    <row r="1089" spans="1:31" x14ac:dyDescent="0.3">
      <c r="A1089">
        <v>2488854</v>
      </c>
      <c r="B1089">
        <v>1</v>
      </c>
      <c r="C1089" t="s">
        <v>80</v>
      </c>
      <c r="D1089" t="s">
        <v>99</v>
      </c>
      <c r="E1089" t="s">
        <v>166</v>
      </c>
      <c r="F1089" t="s">
        <v>3380</v>
      </c>
      <c r="G1089" t="s">
        <v>149</v>
      </c>
      <c r="H1089" t="s">
        <v>150</v>
      </c>
      <c r="I1089" t="s">
        <v>136</v>
      </c>
      <c r="J1089" t="s">
        <v>137</v>
      </c>
      <c r="K1089" t="s">
        <v>144</v>
      </c>
      <c r="L1089" t="s">
        <v>3381</v>
      </c>
      <c r="M1089" t="s">
        <v>3382</v>
      </c>
      <c r="N1089">
        <v>0.1075</v>
      </c>
      <c r="O1089">
        <v>3</v>
      </c>
      <c r="P1089">
        <v>1875</v>
      </c>
      <c r="Q1089">
        <v>1</v>
      </c>
      <c r="R1089">
        <v>34</v>
      </c>
      <c r="S1089">
        <v>7</v>
      </c>
      <c r="T1089">
        <v>193</v>
      </c>
      <c r="U1089">
        <v>0</v>
      </c>
      <c r="V1089">
        <v>3</v>
      </c>
      <c r="W1089">
        <v>0.79288686695044119</v>
      </c>
      <c r="X1089">
        <v>46.433329766527756</v>
      </c>
      <c r="Y1089">
        <v>2.6060808193743751E-2</v>
      </c>
      <c r="Z1089">
        <v>0.41949452190922548</v>
      </c>
      <c r="AA1089">
        <v>1.5976300628471067</v>
      </c>
      <c r="AB1089">
        <v>11.875439077898651</v>
      </c>
      <c r="AC1089">
        <v>0</v>
      </c>
      <c r="AD1089">
        <v>0.16238555934419524</v>
      </c>
      <c r="AE1089">
        <v>61.307226663671123</v>
      </c>
    </row>
    <row r="1090" spans="1:31" x14ac:dyDescent="0.3">
      <c r="A1090">
        <v>2488858</v>
      </c>
      <c r="B1090">
        <v>1</v>
      </c>
      <c r="C1090" t="s">
        <v>80</v>
      </c>
      <c r="D1090" t="s">
        <v>95</v>
      </c>
      <c r="E1090" t="s">
        <v>162</v>
      </c>
      <c r="F1090" t="s">
        <v>3383</v>
      </c>
      <c r="G1090" t="s">
        <v>181</v>
      </c>
      <c r="H1090" t="s">
        <v>135</v>
      </c>
      <c r="I1090" t="s">
        <v>136</v>
      </c>
      <c r="J1090" t="s">
        <v>137</v>
      </c>
      <c r="K1090" t="s">
        <v>144</v>
      </c>
      <c r="L1090" t="s">
        <v>3384</v>
      </c>
      <c r="M1090" t="s">
        <v>3385</v>
      </c>
      <c r="N1090">
        <v>1.085555555</v>
      </c>
      <c r="O1090">
        <v>0</v>
      </c>
      <c r="P1090">
        <v>32</v>
      </c>
      <c r="Q1090">
        <v>0</v>
      </c>
      <c r="R1090">
        <v>1</v>
      </c>
      <c r="S1090">
        <v>0</v>
      </c>
      <c r="T1090">
        <v>2</v>
      </c>
      <c r="U1090">
        <v>0</v>
      </c>
      <c r="V1090">
        <v>0</v>
      </c>
      <c r="W1090">
        <v>0</v>
      </c>
      <c r="X1090">
        <v>7.3315731181413364</v>
      </c>
      <c r="Y1090">
        <v>0</v>
      </c>
      <c r="Z1090">
        <v>0.23772786996556014</v>
      </c>
      <c r="AA1090">
        <v>0</v>
      </c>
      <c r="AB1090">
        <v>0.12143500011804487</v>
      </c>
      <c r="AC1090">
        <v>0</v>
      </c>
      <c r="AD1090">
        <v>0</v>
      </c>
      <c r="AE1090">
        <v>7.690735988224942</v>
      </c>
    </row>
    <row r="1091" spans="1:31" x14ac:dyDescent="0.3">
      <c r="A1091">
        <v>2488860</v>
      </c>
      <c r="B1091">
        <v>1</v>
      </c>
      <c r="C1091" t="s">
        <v>80</v>
      </c>
      <c r="D1091" t="s">
        <v>90</v>
      </c>
      <c r="E1091" t="s">
        <v>153</v>
      </c>
      <c r="F1091" t="s">
        <v>3386</v>
      </c>
      <c r="G1091" t="s">
        <v>230</v>
      </c>
      <c r="H1091" t="s">
        <v>135</v>
      </c>
      <c r="I1091" t="s">
        <v>136</v>
      </c>
      <c r="J1091" t="s">
        <v>137</v>
      </c>
      <c r="K1091" t="s">
        <v>144</v>
      </c>
      <c r="L1091" t="s">
        <v>3387</v>
      </c>
      <c r="M1091" t="s">
        <v>3388</v>
      </c>
      <c r="N1091">
        <v>1.751944444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1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4.4319916315308188</v>
      </c>
      <c r="AC1091">
        <v>0</v>
      </c>
      <c r="AD1091">
        <v>0</v>
      </c>
      <c r="AE1091">
        <v>4.4319916315308188</v>
      </c>
    </row>
    <row r="1092" spans="1:31" x14ac:dyDescent="0.3">
      <c r="A1092">
        <v>2488861</v>
      </c>
      <c r="B1092">
        <v>1</v>
      </c>
      <c r="C1092" t="s">
        <v>81</v>
      </c>
      <c r="D1092" t="s">
        <v>113</v>
      </c>
      <c r="E1092" t="s">
        <v>162</v>
      </c>
      <c r="F1092" t="s">
        <v>3389</v>
      </c>
      <c r="G1092" t="s">
        <v>181</v>
      </c>
      <c r="H1092" t="s">
        <v>135</v>
      </c>
      <c r="I1092" t="s">
        <v>136</v>
      </c>
      <c r="J1092" t="s">
        <v>137</v>
      </c>
      <c r="K1092" t="s">
        <v>144</v>
      </c>
      <c r="L1092" t="s">
        <v>3390</v>
      </c>
      <c r="M1092" t="s">
        <v>3391</v>
      </c>
      <c r="N1092">
        <v>0.313611111</v>
      </c>
      <c r="O1092">
        <v>0</v>
      </c>
      <c r="P1092">
        <v>8</v>
      </c>
      <c r="Q1092">
        <v>0</v>
      </c>
      <c r="R1092">
        <v>1</v>
      </c>
      <c r="S1092">
        <v>0</v>
      </c>
      <c r="T1092">
        <v>1</v>
      </c>
      <c r="U1092">
        <v>0</v>
      </c>
      <c r="V1092">
        <v>0</v>
      </c>
      <c r="W1092">
        <v>0</v>
      </c>
      <c r="X1092">
        <v>7.0197192427915833E-2</v>
      </c>
      <c r="Y1092">
        <v>0</v>
      </c>
      <c r="Z1092">
        <v>8.4757473075544997E-3</v>
      </c>
      <c r="AA1092">
        <v>0</v>
      </c>
      <c r="AB1092">
        <v>9.1601874545555568E-5</v>
      </c>
      <c r="AC1092">
        <v>0</v>
      </c>
      <c r="AD1092">
        <v>0</v>
      </c>
      <c r="AE1092">
        <v>7.8764541610015892E-2</v>
      </c>
    </row>
    <row r="1093" spans="1:31" x14ac:dyDescent="0.3">
      <c r="A1093">
        <v>2488865</v>
      </c>
      <c r="B1093">
        <v>1</v>
      </c>
      <c r="C1093" t="s">
        <v>80</v>
      </c>
      <c r="D1093" t="s">
        <v>99</v>
      </c>
      <c r="E1093" t="s">
        <v>147</v>
      </c>
      <c r="F1093" t="s">
        <v>3392</v>
      </c>
      <c r="G1093" t="s">
        <v>193</v>
      </c>
      <c r="H1093" t="s">
        <v>150</v>
      </c>
      <c r="I1093" t="s">
        <v>136</v>
      </c>
      <c r="J1093" t="s">
        <v>137</v>
      </c>
      <c r="K1093" t="s">
        <v>144</v>
      </c>
      <c r="L1093" t="s">
        <v>3393</v>
      </c>
      <c r="M1093" t="s">
        <v>1520</v>
      </c>
      <c r="N1093">
        <v>6.5</v>
      </c>
      <c r="O1093">
        <v>2</v>
      </c>
      <c r="P1093">
        <v>280</v>
      </c>
      <c r="Q1093">
        <v>0</v>
      </c>
      <c r="R1093">
        <v>33</v>
      </c>
      <c r="S1093">
        <v>1</v>
      </c>
      <c r="T1093">
        <v>37</v>
      </c>
      <c r="U1093">
        <v>0</v>
      </c>
      <c r="V1093">
        <v>0</v>
      </c>
      <c r="W1093">
        <v>41.202992322891234</v>
      </c>
      <c r="X1093">
        <v>402.98070252610074</v>
      </c>
      <c r="Y1093">
        <v>0</v>
      </c>
      <c r="Z1093">
        <v>6.7155102687380603</v>
      </c>
      <c r="AA1093">
        <v>14.33043645343589</v>
      </c>
      <c r="AB1093">
        <v>103.90040727259436</v>
      </c>
      <c r="AC1093">
        <v>0</v>
      </c>
      <c r="AD1093">
        <v>0</v>
      </c>
      <c r="AE1093">
        <v>569.13004884376028</v>
      </c>
    </row>
    <row r="1094" spans="1:31" x14ac:dyDescent="0.3">
      <c r="A1094">
        <v>2488870</v>
      </c>
      <c r="B1094">
        <v>1</v>
      </c>
      <c r="C1094" t="s">
        <v>80</v>
      </c>
      <c r="D1094" t="s">
        <v>99</v>
      </c>
      <c r="E1094" t="s">
        <v>166</v>
      </c>
      <c r="F1094" t="s">
        <v>3380</v>
      </c>
      <c r="G1094" t="s">
        <v>149</v>
      </c>
      <c r="H1094" t="s">
        <v>150</v>
      </c>
      <c r="I1094" t="s">
        <v>136</v>
      </c>
      <c r="J1094" t="s">
        <v>137</v>
      </c>
      <c r="K1094" t="s">
        <v>144</v>
      </c>
      <c r="L1094" t="s">
        <v>3394</v>
      </c>
      <c r="M1094" t="s">
        <v>3395</v>
      </c>
      <c r="N1094">
        <v>0.06</v>
      </c>
      <c r="O1094">
        <v>3</v>
      </c>
      <c r="P1094">
        <v>1875</v>
      </c>
      <c r="Q1094">
        <v>1</v>
      </c>
      <c r="R1094">
        <v>34</v>
      </c>
      <c r="S1094">
        <v>7</v>
      </c>
      <c r="T1094">
        <v>193</v>
      </c>
      <c r="U1094">
        <v>0</v>
      </c>
      <c r="V1094">
        <v>3</v>
      </c>
      <c r="W1094">
        <v>0.40994913166187996</v>
      </c>
      <c r="X1094">
        <v>23.884301407605097</v>
      </c>
      <c r="Y1094">
        <v>1.345038832485E-2</v>
      </c>
      <c r="Z1094">
        <v>0.20352365034781797</v>
      </c>
      <c r="AA1094">
        <v>0.81758326272579607</v>
      </c>
      <c r="AB1094">
        <v>5.3407056224319849</v>
      </c>
      <c r="AC1094">
        <v>0</v>
      </c>
      <c r="AD1094">
        <v>8.3764729796015999E-2</v>
      </c>
      <c r="AE1094">
        <v>30.75327819289344</v>
      </c>
    </row>
    <row r="1095" spans="1:31" x14ac:dyDescent="0.3">
      <c r="A1095">
        <v>2488873</v>
      </c>
      <c r="B1095">
        <v>1</v>
      </c>
      <c r="C1095" t="s">
        <v>80</v>
      </c>
      <c r="D1095" t="s">
        <v>97</v>
      </c>
      <c r="E1095" t="s">
        <v>153</v>
      </c>
      <c r="F1095" t="s">
        <v>3396</v>
      </c>
      <c r="G1095" t="s">
        <v>244</v>
      </c>
      <c r="H1095" t="s">
        <v>135</v>
      </c>
      <c r="I1095" t="s">
        <v>136</v>
      </c>
      <c r="J1095" t="s">
        <v>137</v>
      </c>
      <c r="K1095" t="s">
        <v>144</v>
      </c>
      <c r="L1095" t="s">
        <v>3397</v>
      </c>
      <c r="M1095" t="s">
        <v>3398</v>
      </c>
      <c r="N1095">
        <v>4.1433333330000002</v>
      </c>
      <c r="O1095">
        <v>0</v>
      </c>
      <c r="P1095">
        <v>1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1.257090722696284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1.257090722696284</v>
      </c>
    </row>
    <row r="1096" spans="1:31" x14ac:dyDescent="0.3">
      <c r="A1096">
        <v>2488874</v>
      </c>
      <c r="B1096">
        <v>1</v>
      </c>
      <c r="C1096" t="s">
        <v>80</v>
      </c>
      <c r="D1096" t="s">
        <v>88</v>
      </c>
      <c r="E1096" t="s">
        <v>141</v>
      </c>
      <c r="F1096" t="s">
        <v>3399</v>
      </c>
      <c r="G1096" t="s">
        <v>159</v>
      </c>
      <c r="H1096" t="s">
        <v>135</v>
      </c>
      <c r="I1096" t="s">
        <v>136</v>
      </c>
      <c r="J1096" t="s">
        <v>3</v>
      </c>
      <c r="K1096" t="s">
        <v>144</v>
      </c>
      <c r="L1096" t="s">
        <v>3400</v>
      </c>
      <c r="M1096" t="s">
        <v>3401</v>
      </c>
      <c r="N1096">
        <v>7.4936111109999999</v>
      </c>
      <c r="O1096">
        <v>0</v>
      </c>
      <c r="P1096">
        <v>48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85.207512606821879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85.207512606821879</v>
      </c>
    </row>
    <row r="1097" spans="1:31" x14ac:dyDescent="0.3">
      <c r="A1097">
        <v>2488877</v>
      </c>
      <c r="B1097">
        <v>1</v>
      </c>
      <c r="C1097" t="s">
        <v>81</v>
      </c>
      <c r="D1097" t="s">
        <v>112</v>
      </c>
      <c r="E1097" t="s">
        <v>153</v>
      </c>
      <c r="F1097" t="s">
        <v>3402</v>
      </c>
      <c r="G1097" t="s">
        <v>155</v>
      </c>
      <c r="H1097" t="s">
        <v>135</v>
      </c>
      <c r="I1097" t="s">
        <v>136</v>
      </c>
      <c r="J1097" t="s">
        <v>137</v>
      </c>
      <c r="K1097" t="s">
        <v>144</v>
      </c>
      <c r="L1097" t="s">
        <v>3403</v>
      </c>
      <c r="M1097" t="s">
        <v>3404</v>
      </c>
      <c r="N1097">
        <v>0.83</v>
      </c>
      <c r="O1097">
        <v>0</v>
      </c>
      <c r="P1097">
        <v>9</v>
      </c>
      <c r="Q1097">
        <v>0</v>
      </c>
      <c r="R1097">
        <v>0</v>
      </c>
      <c r="S1097">
        <v>0</v>
      </c>
      <c r="T1097">
        <v>3</v>
      </c>
      <c r="U1097">
        <v>0</v>
      </c>
      <c r="V1097">
        <v>0</v>
      </c>
      <c r="W1097">
        <v>0</v>
      </c>
      <c r="X1097">
        <v>1.7404697251858676</v>
      </c>
      <c r="Y1097">
        <v>0</v>
      </c>
      <c r="Z1097">
        <v>0</v>
      </c>
      <c r="AA1097">
        <v>0</v>
      </c>
      <c r="AB1097">
        <v>0.66625906040428706</v>
      </c>
      <c r="AC1097">
        <v>0</v>
      </c>
      <c r="AD1097">
        <v>0</v>
      </c>
      <c r="AE1097">
        <v>2.4067287855901549</v>
      </c>
    </row>
    <row r="1098" spans="1:31" x14ac:dyDescent="0.3">
      <c r="A1098">
        <v>2488878</v>
      </c>
      <c r="B1098">
        <v>1</v>
      </c>
      <c r="C1098" t="s">
        <v>80</v>
      </c>
      <c r="D1098" t="s">
        <v>83</v>
      </c>
      <c r="E1098" t="s">
        <v>153</v>
      </c>
      <c r="F1098" t="s">
        <v>3405</v>
      </c>
      <c r="G1098" t="s">
        <v>244</v>
      </c>
      <c r="H1098" t="s">
        <v>135</v>
      </c>
      <c r="I1098" t="s">
        <v>136</v>
      </c>
      <c r="J1098" t="s">
        <v>137</v>
      </c>
      <c r="K1098" t="s">
        <v>144</v>
      </c>
      <c r="L1098" t="s">
        <v>3406</v>
      </c>
      <c r="M1098" t="s">
        <v>3407</v>
      </c>
      <c r="N1098">
        <v>3.3147222219999999</v>
      </c>
      <c r="O1098">
        <v>0</v>
      </c>
      <c r="P1098">
        <v>9</v>
      </c>
      <c r="Q1098">
        <v>0</v>
      </c>
      <c r="R1098">
        <v>0</v>
      </c>
      <c r="S1098">
        <v>0</v>
      </c>
      <c r="T1098">
        <v>2</v>
      </c>
      <c r="U1098">
        <v>0</v>
      </c>
      <c r="V1098">
        <v>0</v>
      </c>
      <c r="W1098">
        <v>0</v>
      </c>
      <c r="X1098">
        <v>13.284962218611474</v>
      </c>
      <c r="Y1098">
        <v>0</v>
      </c>
      <c r="Z1098">
        <v>0</v>
      </c>
      <c r="AA1098">
        <v>0</v>
      </c>
      <c r="AB1098">
        <v>3.750240966175987</v>
      </c>
      <c r="AC1098">
        <v>0</v>
      </c>
      <c r="AD1098">
        <v>0</v>
      </c>
      <c r="AE1098">
        <v>17.035203184787463</v>
      </c>
    </row>
    <row r="1099" spans="1:31" x14ac:dyDescent="0.3">
      <c r="A1099">
        <v>2488881</v>
      </c>
      <c r="B1099">
        <v>1</v>
      </c>
      <c r="C1099" t="s">
        <v>80</v>
      </c>
      <c r="D1099" t="s">
        <v>88</v>
      </c>
      <c r="E1099" t="s">
        <v>132</v>
      </c>
      <c r="F1099" t="s">
        <v>3408</v>
      </c>
      <c r="G1099" t="s">
        <v>296</v>
      </c>
      <c r="H1099" t="s">
        <v>135</v>
      </c>
      <c r="I1099" t="s">
        <v>136</v>
      </c>
      <c r="J1099" t="s">
        <v>137</v>
      </c>
      <c r="K1099" t="s">
        <v>144</v>
      </c>
      <c r="L1099" t="s">
        <v>3409</v>
      </c>
      <c r="M1099" t="s">
        <v>3410</v>
      </c>
      <c r="N1099">
        <v>1.978888888</v>
      </c>
      <c r="O1099">
        <v>0</v>
      </c>
      <c r="P1099">
        <v>394</v>
      </c>
      <c r="Q1099">
        <v>0</v>
      </c>
      <c r="R1099">
        <v>0</v>
      </c>
      <c r="S1099">
        <v>0</v>
      </c>
      <c r="T1099">
        <v>13</v>
      </c>
      <c r="U1099">
        <v>0</v>
      </c>
      <c r="V1099">
        <v>0</v>
      </c>
      <c r="W1099">
        <v>0</v>
      </c>
      <c r="X1099">
        <v>214.60775934762597</v>
      </c>
      <c r="Y1099">
        <v>0</v>
      </c>
      <c r="Z1099">
        <v>0</v>
      </c>
      <c r="AA1099">
        <v>0</v>
      </c>
      <c r="AB1099">
        <v>161.16934632440447</v>
      </c>
      <c r="AC1099">
        <v>0</v>
      </c>
      <c r="AD1099">
        <v>0</v>
      </c>
      <c r="AE1099">
        <v>375.77710567203042</v>
      </c>
    </row>
    <row r="1100" spans="1:31" x14ac:dyDescent="0.3">
      <c r="A1100">
        <v>2488884</v>
      </c>
      <c r="B1100">
        <v>1</v>
      </c>
      <c r="C1100" t="s">
        <v>80</v>
      </c>
      <c r="D1100" t="s">
        <v>97</v>
      </c>
      <c r="E1100" t="s">
        <v>162</v>
      </c>
      <c r="F1100" t="s">
        <v>1510</v>
      </c>
      <c r="G1100" t="s">
        <v>210</v>
      </c>
      <c r="H1100" t="s">
        <v>135</v>
      </c>
      <c r="I1100" t="s">
        <v>136</v>
      </c>
      <c r="J1100" t="s">
        <v>137</v>
      </c>
      <c r="K1100" t="s">
        <v>144</v>
      </c>
      <c r="L1100" t="s">
        <v>3411</v>
      </c>
      <c r="M1100" t="s">
        <v>3412</v>
      </c>
      <c r="N1100">
        <v>0.72916666600000002</v>
      </c>
      <c r="O1100">
        <v>0</v>
      </c>
      <c r="P1100">
        <v>74</v>
      </c>
      <c r="Q1100">
        <v>0</v>
      </c>
      <c r="R1100">
        <v>6</v>
      </c>
      <c r="S1100">
        <v>0</v>
      </c>
      <c r="T1100">
        <v>7</v>
      </c>
      <c r="U1100">
        <v>0</v>
      </c>
      <c r="V1100">
        <v>0</v>
      </c>
      <c r="W1100">
        <v>0</v>
      </c>
      <c r="X1100">
        <v>34.263929495106034</v>
      </c>
      <c r="Y1100">
        <v>0</v>
      </c>
      <c r="Z1100">
        <v>3.4436835066431297</v>
      </c>
      <c r="AA1100">
        <v>0</v>
      </c>
      <c r="AB1100">
        <v>6.9135123480316443</v>
      </c>
      <c r="AC1100">
        <v>0</v>
      </c>
      <c r="AD1100">
        <v>0</v>
      </c>
      <c r="AE1100">
        <v>44.621125349780812</v>
      </c>
    </row>
    <row r="1101" spans="1:31" x14ac:dyDescent="0.3">
      <c r="A1101">
        <v>2488885</v>
      </c>
      <c r="B1101">
        <v>1</v>
      </c>
      <c r="C1101" t="s">
        <v>80</v>
      </c>
      <c r="D1101" t="s">
        <v>92</v>
      </c>
      <c r="E1101" t="s">
        <v>147</v>
      </c>
      <c r="F1101" t="s">
        <v>3413</v>
      </c>
      <c r="G1101" t="s">
        <v>193</v>
      </c>
      <c r="H1101" t="s">
        <v>150</v>
      </c>
      <c r="I1101" t="s">
        <v>136</v>
      </c>
      <c r="J1101" t="s">
        <v>137</v>
      </c>
      <c r="K1101" t="s">
        <v>144</v>
      </c>
      <c r="L1101" t="s">
        <v>3414</v>
      </c>
      <c r="M1101" t="s">
        <v>3415</v>
      </c>
      <c r="N1101">
        <v>1.731944444</v>
      </c>
      <c r="O1101">
        <v>0</v>
      </c>
      <c r="P1101">
        <v>91</v>
      </c>
      <c r="Q1101">
        <v>0</v>
      </c>
      <c r="R1101">
        <v>0</v>
      </c>
      <c r="S1101">
        <v>0</v>
      </c>
      <c r="T1101">
        <v>6</v>
      </c>
      <c r="U1101">
        <v>0</v>
      </c>
      <c r="V1101">
        <v>0</v>
      </c>
      <c r="W1101">
        <v>0</v>
      </c>
      <c r="X1101">
        <v>70.722962845382384</v>
      </c>
      <c r="Y1101">
        <v>0</v>
      </c>
      <c r="Z1101">
        <v>0</v>
      </c>
      <c r="AA1101">
        <v>0</v>
      </c>
      <c r="AB1101">
        <v>14.951850733461217</v>
      </c>
      <c r="AC1101">
        <v>0</v>
      </c>
      <c r="AD1101">
        <v>0</v>
      </c>
      <c r="AE1101">
        <v>85.674813578843597</v>
      </c>
    </row>
    <row r="1102" spans="1:31" x14ac:dyDescent="0.3">
      <c r="A1102">
        <v>2488886</v>
      </c>
      <c r="B1102">
        <v>1</v>
      </c>
      <c r="C1102" t="s">
        <v>80</v>
      </c>
      <c r="D1102" t="s">
        <v>83</v>
      </c>
      <c r="E1102" t="s">
        <v>162</v>
      </c>
      <c r="F1102" t="s">
        <v>3416</v>
      </c>
      <c r="G1102" t="s">
        <v>530</v>
      </c>
      <c r="H1102" t="s">
        <v>135</v>
      </c>
      <c r="I1102" t="s">
        <v>136</v>
      </c>
      <c r="J1102" t="s">
        <v>137</v>
      </c>
      <c r="K1102" t="s">
        <v>144</v>
      </c>
      <c r="L1102" t="s">
        <v>3417</v>
      </c>
      <c r="M1102" t="s">
        <v>3418</v>
      </c>
      <c r="N1102">
        <v>0.65055555499999995</v>
      </c>
      <c r="O1102">
        <v>0</v>
      </c>
      <c r="P1102">
        <v>112</v>
      </c>
      <c r="Q1102">
        <v>0</v>
      </c>
      <c r="R1102">
        <v>0</v>
      </c>
      <c r="S1102">
        <v>0</v>
      </c>
      <c r="T1102">
        <v>13</v>
      </c>
      <c r="U1102">
        <v>0</v>
      </c>
      <c r="V1102">
        <v>0</v>
      </c>
      <c r="W1102">
        <v>0</v>
      </c>
      <c r="X1102">
        <v>31.206562817885622</v>
      </c>
      <c r="Y1102">
        <v>0</v>
      </c>
      <c r="Z1102">
        <v>0</v>
      </c>
      <c r="AA1102">
        <v>0</v>
      </c>
      <c r="AB1102">
        <v>1.3954055101346281</v>
      </c>
      <c r="AC1102">
        <v>0</v>
      </c>
      <c r="AD1102">
        <v>0</v>
      </c>
      <c r="AE1102">
        <v>32.601968328020249</v>
      </c>
    </row>
    <row r="1103" spans="1:31" x14ac:dyDescent="0.3">
      <c r="A1103">
        <v>2488888</v>
      </c>
      <c r="B1103">
        <v>1</v>
      </c>
      <c r="C1103" t="s">
        <v>80</v>
      </c>
      <c r="D1103" t="s">
        <v>108</v>
      </c>
      <c r="E1103" t="s">
        <v>162</v>
      </c>
      <c r="F1103" t="s">
        <v>3419</v>
      </c>
      <c r="G1103" t="s">
        <v>210</v>
      </c>
      <c r="H1103" t="s">
        <v>135</v>
      </c>
      <c r="I1103" t="s">
        <v>136</v>
      </c>
      <c r="J1103" t="s">
        <v>137</v>
      </c>
      <c r="K1103" t="s">
        <v>144</v>
      </c>
      <c r="L1103" t="s">
        <v>3420</v>
      </c>
      <c r="M1103" t="s">
        <v>3421</v>
      </c>
      <c r="N1103">
        <v>2.207222222</v>
      </c>
      <c r="O1103">
        <v>0</v>
      </c>
      <c r="P1103">
        <v>19</v>
      </c>
      <c r="Q1103">
        <v>0</v>
      </c>
      <c r="R1103">
        <v>9</v>
      </c>
      <c r="S1103">
        <v>0</v>
      </c>
      <c r="T1103">
        <v>3</v>
      </c>
      <c r="U1103">
        <v>0</v>
      </c>
      <c r="V1103">
        <v>0</v>
      </c>
      <c r="W1103">
        <v>0</v>
      </c>
      <c r="X1103">
        <v>3.5100331554165853</v>
      </c>
      <c r="Y1103">
        <v>0</v>
      </c>
      <c r="Z1103">
        <v>1.2531899286772685</v>
      </c>
      <c r="AA1103">
        <v>0</v>
      </c>
      <c r="AB1103">
        <v>2.1256863071478862</v>
      </c>
      <c r="AC1103">
        <v>0</v>
      </c>
      <c r="AD1103">
        <v>0</v>
      </c>
      <c r="AE1103">
        <v>6.8889093912417394</v>
      </c>
    </row>
    <row r="1104" spans="1:31" x14ac:dyDescent="0.3">
      <c r="A1104">
        <v>2488889</v>
      </c>
      <c r="B1104">
        <v>1</v>
      </c>
      <c r="C1104" t="s">
        <v>80</v>
      </c>
      <c r="D1104" t="s">
        <v>88</v>
      </c>
      <c r="E1104" t="s">
        <v>153</v>
      </c>
      <c r="F1104" t="s">
        <v>3422</v>
      </c>
      <c r="G1104" t="s">
        <v>244</v>
      </c>
      <c r="H1104" t="s">
        <v>135</v>
      </c>
      <c r="I1104" t="s">
        <v>136</v>
      </c>
      <c r="J1104" t="s">
        <v>137</v>
      </c>
      <c r="K1104" t="s">
        <v>144</v>
      </c>
      <c r="L1104" t="s">
        <v>3423</v>
      </c>
      <c r="M1104" t="s">
        <v>3424</v>
      </c>
      <c r="N1104">
        <v>1.3616666660000001</v>
      </c>
      <c r="O1104">
        <v>0</v>
      </c>
      <c r="P1104">
        <v>3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0.77592774743981829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0.77592774743981829</v>
      </c>
    </row>
    <row r="1105" spans="1:31" x14ac:dyDescent="0.3">
      <c r="A1105">
        <v>2488886</v>
      </c>
      <c r="B1105">
        <v>2</v>
      </c>
      <c r="C1105" t="s">
        <v>80</v>
      </c>
      <c r="D1105" t="s">
        <v>83</v>
      </c>
      <c r="E1105" t="s">
        <v>132</v>
      </c>
      <c r="F1105" t="s">
        <v>3425</v>
      </c>
      <c r="G1105" t="s">
        <v>530</v>
      </c>
      <c r="H1105" t="s">
        <v>135</v>
      </c>
      <c r="I1105" t="s">
        <v>136</v>
      </c>
      <c r="J1105" t="s">
        <v>137</v>
      </c>
      <c r="K1105" t="s">
        <v>144</v>
      </c>
      <c r="L1105" t="s">
        <v>3418</v>
      </c>
      <c r="M1105" t="s">
        <v>3426</v>
      </c>
      <c r="N1105">
        <v>1.2833333330000001</v>
      </c>
      <c r="O1105">
        <v>0</v>
      </c>
      <c r="P1105">
        <v>349</v>
      </c>
      <c r="Q1105">
        <v>0</v>
      </c>
      <c r="R1105">
        <v>0</v>
      </c>
      <c r="S1105">
        <v>0</v>
      </c>
      <c r="T1105">
        <v>26</v>
      </c>
      <c r="U1105">
        <v>0</v>
      </c>
      <c r="V1105">
        <v>0</v>
      </c>
      <c r="W1105">
        <v>0</v>
      </c>
      <c r="X1105">
        <v>187.94586800918239</v>
      </c>
      <c r="Y1105">
        <v>0</v>
      </c>
      <c r="Z1105">
        <v>0</v>
      </c>
      <c r="AA1105">
        <v>0</v>
      </c>
      <c r="AB1105">
        <v>12.501057645695653</v>
      </c>
      <c r="AC1105">
        <v>0</v>
      </c>
      <c r="AD1105">
        <v>0</v>
      </c>
      <c r="AE1105">
        <v>200.44692565487804</v>
      </c>
    </row>
    <row r="1106" spans="1:31" x14ac:dyDescent="0.3">
      <c r="A1106">
        <v>2520850</v>
      </c>
      <c r="B1106">
        <v>1</v>
      </c>
      <c r="C1106" t="s">
        <v>80</v>
      </c>
      <c r="D1106" t="s">
        <v>84</v>
      </c>
      <c r="E1106" t="s">
        <v>147</v>
      </c>
      <c r="F1106" t="s">
        <v>3427</v>
      </c>
      <c r="G1106" t="s">
        <v>159</v>
      </c>
      <c r="H1106" t="s">
        <v>150</v>
      </c>
      <c r="I1106" t="s">
        <v>136</v>
      </c>
      <c r="J1106" t="s">
        <v>3</v>
      </c>
      <c r="K1106" t="s">
        <v>144</v>
      </c>
      <c r="L1106" t="s">
        <v>3428</v>
      </c>
      <c r="M1106" t="s">
        <v>3429</v>
      </c>
      <c r="N1106">
        <v>0.83333333300000001</v>
      </c>
      <c r="O1106">
        <v>1</v>
      </c>
      <c r="P1106">
        <v>4743</v>
      </c>
      <c r="Q1106">
        <v>0</v>
      </c>
      <c r="R1106">
        <v>0</v>
      </c>
      <c r="S1106">
        <v>5</v>
      </c>
      <c r="T1106">
        <v>257</v>
      </c>
      <c r="U1106">
        <v>0</v>
      </c>
      <c r="V1106">
        <v>1</v>
      </c>
      <c r="W1106">
        <v>18.220912584260837</v>
      </c>
      <c r="X1106">
        <v>1001.1598286763035</v>
      </c>
      <c r="Y1106">
        <v>0</v>
      </c>
      <c r="Z1106">
        <v>0</v>
      </c>
      <c r="AA1106">
        <v>423.38821852039996</v>
      </c>
      <c r="AB1106">
        <v>316.19463665230927</v>
      </c>
      <c r="AC1106">
        <v>0</v>
      </c>
      <c r="AD1106">
        <v>143.87507925</v>
      </c>
      <c r="AE1106">
        <v>1902.8386756832738</v>
      </c>
    </row>
    <row r="1107" spans="1:31" x14ac:dyDescent="0.3">
      <c r="A1107">
        <v>2489850</v>
      </c>
      <c r="B1107">
        <v>1</v>
      </c>
      <c r="C1107" t="s">
        <v>81</v>
      </c>
      <c r="D1107" t="s">
        <v>114</v>
      </c>
      <c r="E1107" t="s">
        <v>153</v>
      </c>
      <c r="F1107" t="s">
        <v>3430</v>
      </c>
      <c r="G1107" t="s">
        <v>155</v>
      </c>
      <c r="H1107" t="s">
        <v>135</v>
      </c>
      <c r="I1107" t="s">
        <v>136</v>
      </c>
      <c r="J1107" t="s">
        <v>137</v>
      </c>
      <c r="K1107" t="s">
        <v>144</v>
      </c>
      <c r="L1107" t="s">
        <v>3431</v>
      </c>
      <c r="M1107" t="s">
        <v>3432</v>
      </c>
      <c r="N1107">
        <v>1.349722222</v>
      </c>
      <c r="O1107">
        <v>0</v>
      </c>
      <c r="P1107">
        <v>1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0.15537119597086291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0.15537119597086291</v>
      </c>
    </row>
    <row r="1108" spans="1:31" x14ac:dyDescent="0.3">
      <c r="A1108">
        <v>2489163</v>
      </c>
      <c r="B1108">
        <v>1</v>
      </c>
      <c r="C1108" t="s">
        <v>80</v>
      </c>
      <c r="D1108" t="s">
        <v>97</v>
      </c>
      <c r="E1108" t="s">
        <v>162</v>
      </c>
      <c r="F1108" t="s">
        <v>3433</v>
      </c>
      <c r="G1108" t="s">
        <v>210</v>
      </c>
      <c r="H1108" t="s">
        <v>135</v>
      </c>
      <c r="I1108" t="s">
        <v>136</v>
      </c>
      <c r="J1108" t="s">
        <v>137</v>
      </c>
      <c r="K1108" t="s">
        <v>144</v>
      </c>
      <c r="L1108" t="s">
        <v>3434</v>
      </c>
      <c r="M1108" t="s">
        <v>3435</v>
      </c>
      <c r="N1108">
        <v>0.60611111100000004</v>
      </c>
      <c r="O1108">
        <v>0</v>
      </c>
      <c r="P1108">
        <v>16</v>
      </c>
      <c r="Q1108">
        <v>0</v>
      </c>
      <c r="R1108">
        <v>6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4.3964459797684281</v>
      </c>
      <c r="Y1108">
        <v>0</v>
      </c>
      <c r="Z1108">
        <v>1.5319290234570861</v>
      </c>
      <c r="AA1108">
        <v>0</v>
      </c>
      <c r="AB1108">
        <v>0</v>
      </c>
      <c r="AC1108">
        <v>0</v>
      </c>
      <c r="AD1108">
        <v>0</v>
      </c>
      <c r="AE1108">
        <v>5.928375003225514</v>
      </c>
    </row>
    <row r="1109" spans="1:31" x14ac:dyDescent="0.3">
      <c r="A1109">
        <v>2489495</v>
      </c>
      <c r="B1109">
        <v>1</v>
      </c>
      <c r="C1109" t="s">
        <v>81</v>
      </c>
      <c r="D1109" t="s">
        <v>119</v>
      </c>
      <c r="E1109" t="s">
        <v>162</v>
      </c>
      <c r="F1109" t="s">
        <v>3436</v>
      </c>
      <c r="G1109" t="s">
        <v>210</v>
      </c>
      <c r="H1109" t="s">
        <v>135</v>
      </c>
      <c r="I1109" t="s">
        <v>136</v>
      </c>
      <c r="J1109" t="s">
        <v>137</v>
      </c>
      <c r="K1109" t="s">
        <v>144</v>
      </c>
      <c r="L1109" t="s">
        <v>3437</v>
      </c>
      <c r="M1109" t="s">
        <v>3438</v>
      </c>
      <c r="N1109">
        <v>1.2141666659999999</v>
      </c>
      <c r="O1109">
        <v>0</v>
      </c>
      <c r="P1109">
        <v>2</v>
      </c>
      <c r="Q1109">
        <v>0</v>
      </c>
      <c r="R1109">
        <v>1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0.21997296118137094</v>
      </c>
      <c r="Y1109">
        <v>0</v>
      </c>
      <c r="Z1109">
        <v>0.57460089897</v>
      </c>
      <c r="AA1109">
        <v>0</v>
      </c>
      <c r="AB1109">
        <v>0</v>
      </c>
      <c r="AC1109">
        <v>0</v>
      </c>
      <c r="AD1109">
        <v>0</v>
      </c>
      <c r="AE1109">
        <v>0.79457386015137099</v>
      </c>
    </row>
    <row r="1110" spans="1:31" x14ac:dyDescent="0.3">
      <c r="A1110">
        <v>2488994</v>
      </c>
      <c r="B1110">
        <v>1</v>
      </c>
      <c r="C1110" t="s">
        <v>80</v>
      </c>
      <c r="D1110" t="s">
        <v>110</v>
      </c>
      <c r="E1110" t="s">
        <v>132</v>
      </c>
      <c r="F1110" t="s">
        <v>3439</v>
      </c>
      <c r="G1110" t="s">
        <v>134</v>
      </c>
      <c r="H1110" t="s">
        <v>135</v>
      </c>
      <c r="I1110" t="s">
        <v>136</v>
      </c>
      <c r="J1110" t="s">
        <v>137</v>
      </c>
      <c r="K1110" t="s">
        <v>138</v>
      </c>
      <c r="L1110" t="s">
        <v>3440</v>
      </c>
      <c r="M1110" t="s">
        <v>3441</v>
      </c>
      <c r="N1110">
        <v>3.2080555550000001</v>
      </c>
      <c r="O1110">
        <v>0</v>
      </c>
      <c r="P1110">
        <v>408</v>
      </c>
      <c r="Q1110">
        <v>0</v>
      </c>
      <c r="R1110">
        <v>0</v>
      </c>
      <c r="S1110">
        <v>0</v>
      </c>
      <c r="T1110">
        <v>36</v>
      </c>
      <c r="U1110">
        <v>0</v>
      </c>
      <c r="V1110">
        <v>0</v>
      </c>
      <c r="W1110">
        <v>0</v>
      </c>
      <c r="X1110">
        <v>414.03477115446447</v>
      </c>
      <c r="Y1110">
        <v>0</v>
      </c>
      <c r="Z1110">
        <v>0</v>
      </c>
      <c r="AA1110">
        <v>0</v>
      </c>
      <c r="AB1110">
        <v>119.92061403596368</v>
      </c>
      <c r="AC1110">
        <v>0</v>
      </c>
      <c r="AD1110">
        <v>0</v>
      </c>
      <c r="AE1110">
        <v>533.95538519042816</v>
      </c>
    </row>
    <row r="1111" spans="1:31" x14ac:dyDescent="0.3">
      <c r="A1111">
        <v>2489681</v>
      </c>
      <c r="B1111">
        <v>1</v>
      </c>
      <c r="C1111" t="s">
        <v>80</v>
      </c>
      <c r="D1111" t="s">
        <v>108</v>
      </c>
      <c r="E1111" t="s">
        <v>162</v>
      </c>
      <c r="F1111" t="s">
        <v>3419</v>
      </c>
      <c r="G1111" t="s">
        <v>3310</v>
      </c>
      <c r="H1111" t="s">
        <v>135</v>
      </c>
      <c r="I1111" t="s">
        <v>136</v>
      </c>
      <c r="J1111" t="s">
        <v>137</v>
      </c>
      <c r="K1111" t="s">
        <v>144</v>
      </c>
      <c r="L1111" t="s">
        <v>3442</v>
      </c>
      <c r="M1111" t="s">
        <v>3443</v>
      </c>
      <c r="N1111">
        <v>2.2780555549999999</v>
      </c>
      <c r="O1111">
        <v>0</v>
      </c>
      <c r="P1111">
        <v>19</v>
      </c>
      <c r="Q1111">
        <v>0</v>
      </c>
      <c r="R1111">
        <v>9</v>
      </c>
      <c r="S1111">
        <v>0</v>
      </c>
      <c r="T1111">
        <v>3</v>
      </c>
      <c r="U1111">
        <v>0</v>
      </c>
      <c r="V1111">
        <v>0</v>
      </c>
      <c r="W1111">
        <v>0</v>
      </c>
      <c r="X1111">
        <v>4.109745809090362</v>
      </c>
      <c r="Y1111">
        <v>0</v>
      </c>
      <c r="Z1111">
        <v>1.7347003762963888</v>
      </c>
      <c r="AA1111">
        <v>0</v>
      </c>
      <c r="AB1111">
        <v>3.5145263760531957</v>
      </c>
      <c r="AC1111">
        <v>0</v>
      </c>
      <c r="AD1111">
        <v>0</v>
      </c>
      <c r="AE1111">
        <v>9.3589725614399466</v>
      </c>
    </row>
    <row r="1112" spans="1:31" x14ac:dyDescent="0.3">
      <c r="A1112">
        <v>2489017</v>
      </c>
      <c r="B1112">
        <v>1</v>
      </c>
      <c r="C1112" t="s">
        <v>80</v>
      </c>
      <c r="D1112" t="s">
        <v>91</v>
      </c>
      <c r="E1112" t="s">
        <v>166</v>
      </c>
      <c r="F1112" t="s">
        <v>3444</v>
      </c>
      <c r="G1112" t="s">
        <v>2551</v>
      </c>
      <c r="H1112" t="s">
        <v>150</v>
      </c>
      <c r="I1112" t="s">
        <v>136</v>
      </c>
      <c r="J1112" t="s">
        <v>137</v>
      </c>
      <c r="K1112" t="s">
        <v>138</v>
      </c>
      <c r="L1112" t="s">
        <v>3445</v>
      </c>
      <c r="M1112" t="s">
        <v>3446</v>
      </c>
      <c r="N1112">
        <v>1.951944444</v>
      </c>
      <c r="O1112">
        <v>1</v>
      </c>
      <c r="P1112">
        <v>43</v>
      </c>
      <c r="Q1112">
        <v>21</v>
      </c>
      <c r="R1112">
        <v>276</v>
      </c>
      <c r="S1112">
        <v>14</v>
      </c>
      <c r="T1112">
        <v>65</v>
      </c>
      <c r="U1112">
        <v>1</v>
      </c>
      <c r="V1112">
        <v>0</v>
      </c>
      <c r="W1112">
        <v>0.2144714019541</v>
      </c>
      <c r="X1112">
        <v>28.912820278594378</v>
      </c>
      <c r="Y1112">
        <v>12.289545966619309</v>
      </c>
      <c r="Z1112">
        <v>88.592082637332879</v>
      </c>
      <c r="AA1112">
        <v>336.18507224357199</v>
      </c>
      <c r="AB1112">
        <v>79.383854062083856</v>
      </c>
      <c r="AC1112">
        <v>12.238443441292485</v>
      </c>
      <c r="AD1112">
        <v>0</v>
      </c>
      <c r="AE1112">
        <v>557.81629003144894</v>
      </c>
    </row>
    <row r="1113" spans="1:31" x14ac:dyDescent="0.3">
      <c r="A1113">
        <v>2489349</v>
      </c>
      <c r="B1113">
        <v>1</v>
      </c>
      <c r="C1113" t="s">
        <v>80</v>
      </c>
      <c r="D1113" t="s">
        <v>88</v>
      </c>
      <c r="E1113" t="s">
        <v>147</v>
      </c>
      <c r="F1113" t="s">
        <v>3447</v>
      </c>
      <c r="G1113" t="s">
        <v>149</v>
      </c>
      <c r="H1113" t="s">
        <v>150</v>
      </c>
      <c r="I1113" t="s">
        <v>136</v>
      </c>
      <c r="J1113" t="s">
        <v>137</v>
      </c>
      <c r="K1113" t="s">
        <v>144</v>
      </c>
      <c r="L1113" t="s">
        <v>3448</v>
      </c>
      <c r="M1113" t="s">
        <v>3449</v>
      </c>
      <c r="N1113">
        <v>8.6111111000000004E-2</v>
      </c>
      <c r="O1113">
        <v>0</v>
      </c>
      <c r="P1113">
        <v>152</v>
      </c>
      <c r="Q1113">
        <v>0</v>
      </c>
      <c r="R1113">
        <v>0</v>
      </c>
      <c r="S1113">
        <v>0</v>
      </c>
      <c r="T1113">
        <v>5</v>
      </c>
      <c r="U1113">
        <v>0</v>
      </c>
      <c r="V1113">
        <v>0</v>
      </c>
      <c r="W1113">
        <v>0</v>
      </c>
      <c r="X1113">
        <v>11.427969112168181</v>
      </c>
      <c r="Y1113">
        <v>0</v>
      </c>
      <c r="Z1113">
        <v>0</v>
      </c>
      <c r="AA1113">
        <v>0</v>
      </c>
      <c r="AB1113">
        <v>1.0638077203349061</v>
      </c>
      <c r="AC1113">
        <v>0</v>
      </c>
      <c r="AD1113">
        <v>0</v>
      </c>
      <c r="AE1113">
        <v>12.491776832503088</v>
      </c>
    </row>
    <row r="1114" spans="1:31" x14ac:dyDescent="0.3">
      <c r="A1114">
        <v>2489372</v>
      </c>
      <c r="B1114">
        <v>1</v>
      </c>
      <c r="C1114" t="s">
        <v>80</v>
      </c>
      <c r="D1114" t="s">
        <v>97</v>
      </c>
      <c r="E1114" t="s">
        <v>162</v>
      </c>
      <c r="F1114" t="s">
        <v>3450</v>
      </c>
      <c r="G1114" t="s">
        <v>537</v>
      </c>
      <c r="H1114" t="s">
        <v>135</v>
      </c>
      <c r="I1114" t="s">
        <v>136</v>
      </c>
      <c r="J1114" t="s">
        <v>137</v>
      </c>
      <c r="K1114" t="s">
        <v>144</v>
      </c>
      <c r="L1114" t="s">
        <v>3451</v>
      </c>
      <c r="M1114" t="s">
        <v>3452</v>
      </c>
      <c r="N1114">
        <v>2.3902777770000001</v>
      </c>
      <c r="O1114">
        <v>0</v>
      </c>
      <c r="P1114">
        <v>7</v>
      </c>
      <c r="Q1114">
        <v>0</v>
      </c>
      <c r="R1114">
        <v>15</v>
      </c>
      <c r="S1114">
        <v>0</v>
      </c>
      <c r="T1114">
        <v>2</v>
      </c>
      <c r="U1114">
        <v>0</v>
      </c>
      <c r="V1114">
        <v>0</v>
      </c>
      <c r="W1114">
        <v>0</v>
      </c>
      <c r="X1114">
        <v>8.0588939682339742</v>
      </c>
      <c r="Y1114">
        <v>0</v>
      </c>
      <c r="Z1114">
        <v>9.8847007325809404</v>
      </c>
      <c r="AA1114">
        <v>0</v>
      </c>
      <c r="AB1114">
        <v>3.4121509874220868</v>
      </c>
      <c r="AC1114">
        <v>0</v>
      </c>
      <c r="AD1114">
        <v>0</v>
      </c>
      <c r="AE1114">
        <v>21.355745688237</v>
      </c>
    </row>
    <row r="1115" spans="1:31" x14ac:dyDescent="0.3">
      <c r="A1115">
        <v>2489782</v>
      </c>
      <c r="B1115">
        <v>2</v>
      </c>
      <c r="C1115" t="s">
        <v>81</v>
      </c>
      <c r="D1115" t="s">
        <v>113</v>
      </c>
      <c r="E1115" t="s">
        <v>132</v>
      </c>
      <c r="F1115" t="s">
        <v>3453</v>
      </c>
      <c r="G1115" t="s">
        <v>210</v>
      </c>
      <c r="H1115" t="s">
        <v>135</v>
      </c>
      <c r="I1115" t="s">
        <v>136</v>
      </c>
      <c r="J1115" t="s">
        <v>137</v>
      </c>
      <c r="K1115" t="s">
        <v>144</v>
      </c>
      <c r="L1115" t="s">
        <v>3454</v>
      </c>
      <c r="M1115" t="s">
        <v>3455</v>
      </c>
      <c r="N1115">
        <v>6.3611110999999998E-2</v>
      </c>
      <c r="O1115">
        <v>0</v>
      </c>
      <c r="P1115">
        <v>28</v>
      </c>
      <c r="Q1115">
        <v>0</v>
      </c>
      <c r="R1115">
        <v>5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0.15721611575718894</v>
      </c>
      <c r="Y1115">
        <v>0</v>
      </c>
      <c r="Z1115">
        <v>1.2478614100435388E-2</v>
      </c>
      <c r="AA1115">
        <v>0</v>
      </c>
      <c r="AB1115">
        <v>0</v>
      </c>
      <c r="AC1115">
        <v>0</v>
      </c>
      <c r="AD1115">
        <v>0</v>
      </c>
      <c r="AE1115">
        <v>0.16969472985762432</v>
      </c>
    </row>
    <row r="1116" spans="1:31" x14ac:dyDescent="0.3">
      <c r="A1116">
        <v>2488954</v>
      </c>
      <c r="B1116">
        <v>1</v>
      </c>
      <c r="C1116" t="s">
        <v>80</v>
      </c>
      <c r="D1116" t="s">
        <v>103</v>
      </c>
      <c r="E1116" t="s">
        <v>166</v>
      </c>
      <c r="F1116" t="s">
        <v>3456</v>
      </c>
      <c r="G1116" t="s">
        <v>149</v>
      </c>
      <c r="H1116" t="s">
        <v>150</v>
      </c>
      <c r="I1116" t="s">
        <v>136</v>
      </c>
      <c r="J1116" t="s">
        <v>137</v>
      </c>
      <c r="K1116" t="s">
        <v>144</v>
      </c>
      <c r="L1116" t="s">
        <v>3457</v>
      </c>
      <c r="M1116" t="s">
        <v>3458</v>
      </c>
      <c r="N1116">
        <v>2.934722222</v>
      </c>
      <c r="O1116">
        <v>5</v>
      </c>
      <c r="P1116">
        <v>2539</v>
      </c>
      <c r="Q1116">
        <v>5</v>
      </c>
      <c r="R1116">
        <v>4</v>
      </c>
      <c r="S1116">
        <v>5</v>
      </c>
      <c r="T1116">
        <v>140</v>
      </c>
      <c r="U1116">
        <v>0</v>
      </c>
      <c r="V1116">
        <v>0</v>
      </c>
      <c r="W1116">
        <v>1.5155610593649786</v>
      </c>
      <c r="X1116">
        <v>1850.2455679542986</v>
      </c>
      <c r="Y1116">
        <v>784.08206077021362</v>
      </c>
      <c r="Z1116">
        <v>15.22089548293393</v>
      </c>
      <c r="AA1116">
        <v>36.521547288708099</v>
      </c>
      <c r="AB1116">
        <v>321.71073224572564</v>
      </c>
      <c r="AC1116">
        <v>0</v>
      </c>
      <c r="AD1116">
        <v>0</v>
      </c>
      <c r="AE1116">
        <v>3009.2963648012446</v>
      </c>
    </row>
    <row r="1117" spans="1:31" x14ac:dyDescent="0.3">
      <c r="A1117">
        <v>2489309</v>
      </c>
      <c r="B1117">
        <v>1</v>
      </c>
      <c r="C1117" t="s">
        <v>81</v>
      </c>
      <c r="D1117" t="s">
        <v>117</v>
      </c>
      <c r="E1117" t="s">
        <v>132</v>
      </c>
      <c r="F1117" t="s">
        <v>3459</v>
      </c>
      <c r="G1117" t="s">
        <v>168</v>
      </c>
      <c r="H1117" t="s">
        <v>135</v>
      </c>
      <c r="I1117" t="s">
        <v>136</v>
      </c>
      <c r="J1117" t="s">
        <v>137</v>
      </c>
      <c r="K1117" t="s">
        <v>138</v>
      </c>
      <c r="L1117" t="s">
        <v>3460</v>
      </c>
      <c r="M1117" t="s">
        <v>3461</v>
      </c>
      <c r="N1117">
        <v>0.97499999999999998</v>
      </c>
      <c r="O1117">
        <v>0</v>
      </c>
      <c r="P1117">
        <v>32</v>
      </c>
      <c r="Q1117">
        <v>0</v>
      </c>
      <c r="R1117">
        <v>1</v>
      </c>
      <c r="S1117">
        <v>0</v>
      </c>
      <c r="T1117">
        <v>29</v>
      </c>
      <c r="U1117">
        <v>0</v>
      </c>
      <c r="V1117">
        <v>0</v>
      </c>
      <c r="W1117">
        <v>0</v>
      </c>
      <c r="X1117">
        <v>4.7936066845831604</v>
      </c>
      <c r="Y1117">
        <v>0</v>
      </c>
      <c r="Z1117">
        <v>0</v>
      </c>
      <c r="AA1117">
        <v>0</v>
      </c>
      <c r="AB1117">
        <v>10.209877397634264</v>
      </c>
      <c r="AC1117">
        <v>0</v>
      </c>
      <c r="AD1117">
        <v>0</v>
      </c>
      <c r="AE1117">
        <v>15.003484082217424</v>
      </c>
    </row>
    <row r="1118" spans="1:31" x14ac:dyDescent="0.3">
      <c r="A1118">
        <v>2488878</v>
      </c>
      <c r="B1118">
        <v>2</v>
      </c>
      <c r="C1118" t="s">
        <v>80</v>
      </c>
      <c r="D1118" t="s">
        <v>83</v>
      </c>
      <c r="E1118" t="s">
        <v>132</v>
      </c>
      <c r="F1118" t="s">
        <v>3462</v>
      </c>
      <c r="G1118" t="s">
        <v>244</v>
      </c>
      <c r="H1118" t="s">
        <v>135</v>
      </c>
      <c r="I1118" t="s">
        <v>136</v>
      </c>
      <c r="J1118" t="s">
        <v>137</v>
      </c>
      <c r="K1118" t="s">
        <v>144</v>
      </c>
      <c r="L1118" t="s">
        <v>3407</v>
      </c>
      <c r="M1118" t="s">
        <v>3463</v>
      </c>
      <c r="N1118">
        <v>0.72222222199999997</v>
      </c>
      <c r="O1118">
        <v>0</v>
      </c>
      <c r="P1118">
        <v>420</v>
      </c>
      <c r="Q1118">
        <v>0</v>
      </c>
      <c r="R1118">
        <v>0</v>
      </c>
      <c r="S1118">
        <v>0</v>
      </c>
      <c r="T1118">
        <v>51</v>
      </c>
      <c r="U1118">
        <v>0</v>
      </c>
      <c r="V1118">
        <v>0</v>
      </c>
      <c r="W1118">
        <v>0</v>
      </c>
      <c r="X1118">
        <v>91.63049301229573</v>
      </c>
      <c r="Y1118">
        <v>0</v>
      </c>
      <c r="Z1118">
        <v>0</v>
      </c>
      <c r="AA1118">
        <v>0</v>
      </c>
      <c r="AB1118">
        <v>14.29133910384607</v>
      </c>
      <c r="AC1118">
        <v>0</v>
      </c>
      <c r="AD1118">
        <v>0</v>
      </c>
      <c r="AE1118">
        <v>105.9218321161418</v>
      </c>
    </row>
    <row r="1119" spans="1:31" x14ac:dyDescent="0.3">
      <c r="A1119">
        <v>2489037</v>
      </c>
      <c r="B1119">
        <v>7</v>
      </c>
      <c r="C1119" t="s">
        <v>80</v>
      </c>
      <c r="D1119" t="s">
        <v>88</v>
      </c>
      <c r="E1119" t="s">
        <v>166</v>
      </c>
      <c r="F1119" t="s">
        <v>1571</v>
      </c>
      <c r="G1119" t="s">
        <v>426</v>
      </c>
      <c r="H1119" t="s">
        <v>150</v>
      </c>
      <c r="I1119" t="s">
        <v>136</v>
      </c>
      <c r="J1119" t="s">
        <v>137</v>
      </c>
      <c r="K1119" t="s">
        <v>144</v>
      </c>
      <c r="L1119" t="s">
        <v>3464</v>
      </c>
      <c r="M1119" t="s">
        <v>3465</v>
      </c>
      <c r="N1119">
        <v>2.2925</v>
      </c>
      <c r="O1119">
        <v>0</v>
      </c>
      <c r="P1119">
        <v>0</v>
      </c>
      <c r="Q1119">
        <v>0</v>
      </c>
      <c r="R1119">
        <v>0</v>
      </c>
      <c r="S1119">
        <v>3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81.039234207819604</v>
      </c>
      <c r="AB1119">
        <v>0</v>
      </c>
      <c r="AC1119">
        <v>0</v>
      </c>
      <c r="AD1119">
        <v>0</v>
      </c>
      <c r="AE1119">
        <v>81.039234207819604</v>
      </c>
    </row>
    <row r="1120" spans="1:31" x14ac:dyDescent="0.3">
      <c r="A1120">
        <v>2489449</v>
      </c>
      <c r="B1120">
        <v>1</v>
      </c>
      <c r="C1120" t="s">
        <v>80</v>
      </c>
      <c r="D1120" t="s">
        <v>104</v>
      </c>
      <c r="E1120" t="s">
        <v>166</v>
      </c>
      <c r="F1120" t="s">
        <v>3466</v>
      </c>
      <c r="G1120" t="s">
        <v>149</v>
      </c>
      <c r="H1120" t="s">
        <v>150</v>
      </c>
      <c r="I1120" t="s">
        <v>136</v>
      </c>
      <c r="J1120" t="s">
        <v>137</v>
      </c>
      <c r="K1120" t="s">
        <v>144</v>
      </c>
      <c r="L1120" t="s">
        <v>3467</v>
      </c>
      <c r="M1120" t="s">
        <v>3468</v>
      </c>
      <c r="N1120">
        <v>2.1044444439999999</v>
      </c>
      <c r="O1120">
        <v>2</v>
      </c>
      <c r="P1120">
        <v>1786</v>
      </c>
      <c r="Q1120">
        <v>0</v>
      </c>
      <c r="R1120">
        <v>59</v>
      </c>
      <c r="S1120">
        <v>1</v>
      </c>
      <c r="T1120">
        <v>164</v>
      </c>
      <c r="U1120">
        <v>0</v>
      </c>
      <c r="V1120">
        <v>0</v>
      </c>
      <c r="W1120">
        <v>1.5706118890319591</v>
      </c>
      <c r="X1120">
        <v>885.82866071883814</v>
      </c>
      <c r="Y1120">
        <v>0</v>
      </c>
      <c r="Z1120">
        <v>27.961721467339096</v>
      </c>
      <c r="AA1120">
        <v>1.2576496371432877</v>
      </c>
      <c r="AB1120">
        <v>246.77681766991554</v>
      </c>
      <c r="AC1120">
        <v>0</v>
      </c>
      <c r="AD1120">
        <v>0</v>
      </c>
      <c r="AE1120">
        <v>1163.395461382268</v>
      </c>
    </row>
    <row r="1121" spans="1:31" x14ac:dyDescent="0.3">
      <c r="A1121">
        <v>2489704</v>
      </c>
      <c r="B1121">
        <v>1</v>
      </c>
      <c r="C1121" t="s">
        <v>80</v>
      </c>
      <c r="D1121" t="s">
        <v>89</v>
      </c>
      <c r="E1121" t="s">
        <v>162</v>
      </c>
      <c r="F1121" t="s">
        <v>3469</v>
      </c>
      <c r="G1121" t="s">
        <v>210</v>
      </c>
      <c r="H1121" t="s">
        <v>135</v>
      </c>
      <c r="I1121" t="s">
        <v>136</v>
      </c>
      <c r="J1121" t="s">
        <v>137</v>
      </c>
      <c r="K1121" t="s">
        <v>144</v>
      </c>
      <c r="L1121" t="s">
        <v>3470</v>
      </c>
      <c r="M1121" t="s">
        <v>3471</v>
      </c>
      <c r="N1121">
        <v>0.98666666599999997</v>
      </c>
      <c r="O1121">
        <v>0</v>
      </c>
      <c r="P1121">
        <v>20</v>
      </c>
      <c r="Q1121">
        <v>0</v>
      </c>
      <c r="R1121">
        <v>2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6.638543973446847</v>
      </c>
      <c r="Y1121">
        <v>0</v>
      </c>
      <c r="Z1121">
        <v>2.6169615236265527</v>
      </c>
      <c r="AA1121">
        <v>0</v>
      </c>
      <c r="AB1121">
        <v>0</v>
      </c>
      <c r="AC1121">
        <v>0</v>
      </c>
      <c r="AD1121">
        <v>0</v>
      </c>
      <c r="AE1121">
        <v>9.2555054970734005</v>
      </c>
    </row>
    <row r="1122" spans="1:31" x14ac:dyDescent="0.3">
      <c r="A1122">
        <v>2489057</v>
      </c>
      <c r="B1122">
        <v>1</v>
      </c>
      <c r="C1122" t="s">
        <v>81</v>
      </c>
      <c r="D1122" t="s">
        <v>128</v>
      </c>
      <c r="E1122" t="s">
        <v>166</v>
      </c>
      <c r="F1122" t="s">
        <v>3472</v>
      </c>
      <c r="G1122" t="s">
        <v>149</v>
      </c>
      <c r="H1122" t="s">
        <v>150</v>
      </c>
      <c r="I1122" t="s">
        <v>136</v>
      </c>
      <c r="J1122" t="s">
        <v>137</v>
      </c>
      <c r="K1122" t="s">
        <v>144</v>
      </c>
      <c r="L1122" t="s">
        <v>3473</v>
      </c>
      <c r="M1122" t="s">
        <v>3474</v>
      </c>
      <c r="N1122">
        <v>0.29555555500000003</v>
      </c>
      <c r="O1122">
        <v>0</v>
      </c>
      <c r="P1122">
        <v>2632</v>
      </c>
      <c r="Q1122">
        <v>7</v>
      </c>
      <c r="R1122">
        <v>24</v>
      </c>
      <c r="S1122">
        <v>11</v>
      </c>
      <c r="T1122">
        <v>163</v>
      </c>
      <c r="U1122">
        <v>1</v>
      </c>
      <c r="V1122">
        <v>1</v>
      </c>
      <c r="W1122">
        <v>0</v>
      </c>
      <c r="X1122">
        <v>188.5107872619669</v>
      </c>
      <c r="Y1122">
        <v>6.129501396750193</v>
      </c>
      <c r="Z1122">
        <v>3.3992066823268776</v>
      </c>
      <c r="AA1122">
        <v>106.837925177937</v>
      </c>
      <c r="AB1122">
        <v>66.905718334118035</v>
      </c>
      <c r="AC1122">
        <v>208.77480902384846</v>
      </c>
      <c r="AD1122">
        <v>0.41986172863037202</v>
      </c>
      <c r="AE1122">
        <v>580.97780960557782</v>
      </c>
    </row>
    <row r="1123" spans="1:31" x14ac:dyDescent="0.3">
      <c r="A1123">
        <v>2489077</v>
      </c>
      <c r="B1123">
        <v>1</v>
      </c>
      <c r="C1123" t="s">
        <v>80</v>
      </c>
      <c r="D1123" t="s">
        <v>99</v>
      </c>
      <c r="E1123" t="s">
        <v>166</v>
      </c>
      <c r="F1123" t="s">
        <v>1535</v>
      </c>
      <c r="G1123" t="s">
        <v>149</v>
      </c>
      <c r="H1123" t="s">
        <v>150</v>
      </c>
      <c r="I1123" t="s">
        <v>136</v>
      </c>
      <c r="J1123" t="s">
        <v>137</v>
      </c>
      <c r="K1123" t="s">
        <v>144</v>
      </c>
      <c r="L1123" t="s">
        <v>3475</v>
      </c>
      <c r="M1123" t="s">
        <v>3476</v>
      </c>
      <c r="N1123">
        <v>0.120277777</v>
      </c>
      <c r="O1123">
        <v>4</v>
      </c>
      <c r="P1123">
        <v>577</v>
      </c>
      <c r="Q1123">
        <v>1</v>
      </c>
      <c r="R1123">
        <v>39</v>
      </c>
      <c r="S1123">
        <v>2</v>
      </c>
      <c r="T1123">
        <v>75</v>
      </c>
      <c r="U1123">
        <v>0</v>
      </c>
      <c r="V1123">
        <v>0</v>
      </c>
      <c r="W1123">
        <v>4.6958649005880586</v>
      </c>
      <c r="X1123">
        <v>15.212951084761162</v>
      </c>
      <c r="Y1123">
        <v>3.3785228922173671E-2</v>
      </c>
      <c r="Z1123">
        <v>0.38994640150736704</v>
      </c>
      <c r="AA1123">
        <v>5.4868563206394079</v>
      </c>
      <c r="AB1123">
        <v>6.6673115434101007</v>
      </c>
      <c r="AC1123">
        <v>0</v>
      </c>
      <c r="AD1123">
        <v>0</v>
      </c>
      <c r="AE1123">
        <v>32.48671547982827</v>
      </c>
    </row>
    <row r="1124" spans="1:31" x14ac:dyDescent="0.3">
      <c r="A1124">
        <v>2489289</v>
      </c>
      <c r="B1124">
        <v>1</v>
      </c>
      <c r="C1124" t="s">
        <v>81</v>
      </c>
      <c r="D1124" t="s">
        <v>120</v>
      </c>
      <c r="E1124" t="s">
        <v>184</v>
      </c>
      <c r="F1124" t="s">
        <v>324</v>
      </c>
      <c r="G1124" t="s">
        <v>149</v>
      </c>
      <c r="H1124" t="s">
        <v>150</v>
      </c>
      <c r="I1124" t="s">
        <v>136</v>
      </c>
      <c r="J1124" t="s">
        <v>137</v>
      </c>
      <c r="K1124" t="s">
        <v>144</v>
      </c>
      <c r="L1124" t="s">
        <v>3477</v>
      </c>
      <c r="M1124" t="s">
        <v>3478</v>
      </c>
      <c r="N1124">
        <v>3.5980555550000002</v>
      </c>
      <c r="O1124">
        <v>2</v>
      </c>
      <c r="P1124">
        <v>483</v>
      </c>
      <c r="Q1124">
        <v>31</v>
      </c>
      <c r="R1124">
        <v>46</v>
      </c>
      <c r="S1124">
        <v>8</v>
      </c>
      <c r="T1124">
        <v>36</v>
      </c>
      <c r="U1124">
        <v>0</v>
      </c>
      <c r="V1124">
        <v>0</v>
      </c>
      <c r="W1124">
        <v>0.9949224988444445</v>
      </c>
      <c r="X1124">
        <v>215.26874285667469</v>
      </c>
      <c r="Y1124">
        <v>26.996168358544722</v>
      </c>
      <c r="Z1124">
        <v>19.580333466141532</v>
      </c>
      <c r="AA1124">
        <v>128.83868941310092</v>
      </c>
      <c r="AB1124">
        <v>47.488363847169502</v>
      </c>
      <c r="AC1124">
        <v>0</v>
      </c>
      <c r="AD1124">
        <v>0</v>
      </c>
      <c r="AE1124">
        <v>439.16722044047589</v>
      </c>
    </row>
    <row r="1125" spans="1:31" x14ac:dyDescent="0.3">
      <c r="A1125">
        <v>2489715</v>
      </c>
      <c r="B1125">
        <v>3</v>
      </c>
      <c r="C1125" t="s">
        <v>80</v>
      </c>
      <c r="D1125" t="s">
        <v>86</v>
      </c>
      <c r="E1125" t="s">
        <v>132</v>
      </c>
      <c r="F1125" t="s">
        <v>3479</v>
      </c>
      <c r="G1125" t="s">
        <v>537</v>
      </c>
      <c r="H1125" t="s">
        <v>135</v>
      </c>
      <c r="I1125" t="s">
        <v>136</v>
      </c>
      <c r="J1125" t="s">
        <v>137</v>
      </c>
      <c r="K1125" t="s">
        <v>144</v>
      </c>
      <c r="L1125" t="s">
        <v>3480</v>
      </c>
      <c r="M1125" t="s">
        <v>3481</v>
      </c>
      <c r="N1125">
        <v>0.41499999999999998</v>
      </c>
      <c r="O1125">
        <v>0</v>
      </c>
      <c r="P1125">
        <v>144</v>
      </c>
      <c r="Q1125">
        <v>0</v>
      </c>
      <c r="R1125">
        <v>3</v>
      </c>
      <c r="S1125">
        <v>0</v>
      </c>
      <c r="T1125">
        <v>16</v>
      </c>
      <c r="U1125">
        <v>0</v>
      </c>
      <c r="V1125">
        <v>0</v>
      </c>
      <c r="W1125">
        <v>0</v>
      </c>
      <c r="X1125">
        <v>85.009172470625842</v>
      </c>
      <c r="Y1125">
        <v>0</v>
      </c>
      <c r="Z1125">
        <v>0.4382615412727805</v>
      </c>
      <c r="AA1125">
        <v>0</v>
      </c>
      <c r="AB1125">
        <v>11.700025381392733</v>
      </c>
      <c r="AC1125">
        <v>0</v>
      </c>
      <c r="AD1125">
        <v>0</v>
      </c>
      <c r="AE1125">
        <v>97.147459393291356</v>
      </c>
    </row>
    <row r="1126" spans="1:31" x14ac:dyDescent="0.3">
      <c r="A1126">
        <v>2489953</v>
      </c>
      <c r="B1126">
        <v>1</v>
      </c>
      <c r="C1126" t="s">
        <v>80</v>
      </c>
      <c r="D1126" t="s">
        <v>105</v>
      </c>
      <c r="E1126" t="s">
        <v>162</v>
      </c>
      <c r="F1126" t="s">
        <v>3482</v>
      </c>
      <c r="G1126" t="s">
        <v>530</v>
      </c>
      <c r="H1126" t="s">
        <v>135</v>
      </c>
      <c r="I1126" t="s">
        <v>136</v>
      </c>
      <c r="J1126" t="s">
        <v>137</v>
      </c>
      <c r="K1126" t="s">
        <v>144</v>
      </c>
      <c r="L1126" t="s">
        <v>3483</v>
      </c>
      <c r="M1126" t="s">
        <v>3484</v>
      </c>
      <c r="N1126">
        <v>3.2402777770000002</v>
      </c>
      <c r="O1126">
        <v>0</v>
      </c>
      <c r="P1126">
        <v>56</v>
      </c>
      <c r="Q1126">
        <v>0</v>
      </c>
      <c r="R1126">
        <v>0</v>
      </c>
      <c r="S1126">
        <v>0</v>
      </c>
      <c r="T1126">
        <v>3</v>
      </c>
      <c r="U1126">
        <v>0</v>
      </c>
      <c r="V1126">
        <v>0</v>
      </c>
      <c r="W1126">
        <v>0</v>
      </c>
      <c r="X1126">
        <v>80.502917742042982</v>
      </c>
      <c r="Y1126">
        <v>0</v>
      </c>
      <c r="Z1126">
        <v>0</v>
      </c>
      <c r="AA1126">
        <v>0</v>
      </c>
      <c r="AB1126">
        <v>3.1357322997455643</v>
      </c>
      <c r="AC1126">
        <v>0</v>
      </c>
      <c r="AD1126">
        <v>0</v>
      </c>
      <c r="AE1126">
        <v>83.638650041788551</v>
      </c>
    </row>
    <row r="1127" spans="1:31" x14ac:dyDescent="0.3">
      <c r="A1127">
        <v>2489887</v>
      </c>
      <c r="B1127">
        <v>1</v>
      </c>
      <c r="C1127" t="s">
        <v>81</v>
      </c>
      <c r="D1127" t="s">
        <v>128</v>
      </c>
      <c r="E1127" t="s">
        <v>147</v>
      </c>
      <c r="F1127" t="s">
        <v>3485</v>
      </c>
      <c r="G1127" t="s">
        <v>193</v>
      </c>
      <c r="H1127" t="s">
        <v>150</v>
      </c>
      <c r="I1127" t="s">
        <v>136</v>
      </c>
      <c r="J1127" t="s">
        <v>137</v>
      </c>
      <c r="K1127" t="s">
        <v>144</v>
      </c>
      <c r="L1127" t="s">
        <v>3486</v>
      </c>
      <c r="M1127" t="s">
        <v>3487</v>
      </c>
      <c r="N1127">
        <v>2.0841666659999998</v>
      </c>
      <c r="O1127">
        <v>0</v>
      </c>
      <c r="P1127">
        <v>321</v>
      </c>
      <c r="Q1127">
        <v>0</v>
      </c>
      <c r="R1127">
        <v>2</v>
      </c>
      <c r="S1127">
        <v>0</v>
      </c>
      <c r="T1127">
        <v>7</v>
      </c>
      <c r="U1127">
        <v>0</v>
      </c>
      <c r="V1127">
        <v>0</v>
      </c>
      <c r="W1127">
        <v>0</v>
      </c>
      <c r="X1127">
        <v>209.95695263420947</v>
      </c>
      <c r="Y1127">
        <v>0</v>
      </c>
      <c r="Z1127">
        <v>1.4464384050432288</v>
      </c>
      <c r="AA1127">
        <v>0</v>
      </c>
      <c r="AB1127">
        <v>9.0656812774234812</v>
      </c>
      <c r="AC1127">
        <v>0</v>
      </c>
      <c r="AD1127">
        <v>0</v>
      </c>
      <c r="AE1127">
        <v>220.4690723166762</v>
      </c>
    </row>
    <row r="1128" spans="1:31" x14ac:dyDescent="0.3">
      <c r="A1128">
        <v>2489930</v>
      </c>
      <c r="B1128">
        <v>1</v>
      </c>
      <c r="C1128" t="s">
        <v>80</v>
      </c>
      <c r="D1128" t="s">
        <v>83</v>
      </c>
      <c r="E1128" t="s">
        <v>153</v>
      </c>
      <c r="F1128" t="s">
        <v>3488</v>
      </c>
      <c r="G1128" t="s">
        <v>155</v>
      </c>
      <c r="H1128" t="s">
        <v>135</v>
      </c>
      <c r="I1128" t="s">
        <v>136</v>
      </c>
      <c r="J1128" t="s">
        <v>137</v>
      </c>
      <c r="K1128" t="s">
        <v>144</v>
      </c>
      <c r="L1128" t="s">
        <v>3489</v>
      </c>
      <c r="M1128" t="s">
        <v>3490</v>
      </c>
      <c r="N1128">
        <v>1.034166666</v>
      </c>
      <c r="O1128">
        <v>0</v>
      </c>
      <c r="P1128">
        <v>1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0.17763319808710173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0.17763319808710173</v>
      </c>
    </row>
    <row r="1129" spans="1:31" x14ac:dyDescent="0.3">
      <c r="A1129">
        <v>2489220</v>
      </c>
      <c r="B1129">
        <v>1</v>
      </c>
      <c r="C1129" t="s">
        <v>80</v>
      </c>
      <c r="D1129" t="s">
        <v>96</v>
      </c>
      <c r="E1129" t="s">
        <v>166</v>
      </c>
      <c r="F1129" t="s">
        <v>3491</v>
      </c>
      <c r="G1129" t="s">
        <v>149</v>
      </c>
      <c r="H1129" t="s">
        <v>150</v>
      </c>
      <c r="I1129" t="s">
        <v>136</v>
      </c>
      <c r="J1129" t="s">
        <v>137</v>
      </c>
      <c r="K1129" t="s">
        <v>144</v>
      </c>
      <c r="L1129" t="s">
        <v>3492</v>
      </c>
      <c r="M1129" t="s">
        <v>3493</v>
      </c>
      <c r="N1129">
        <v>0.27833333300000002</v>
      </c>
      <c r="O1129">
        <v>89</v>
      </c>
      <c r="P1129">
        <v>4616</v>
      </c>
      <c r="Q1129">
        <v>1</v>
      </c>
      <c r="R1129">
        <v>230</v>
      </c>
      <c r="S1129">
        <v>9</v>
      </c>
      <c r="T1129">
        <v>498</v>
      </c>
      <c r="U1129">
        <v>1</v>
      </c>
      <c r="V1129">
        <v>0</v>
      </c>
      <c r="W1129">
        <v>14.385261146596486</v>
      </c>
      <c r="X1129">
        <v>668.53915463946657</v>
      </c>
      <c r="Y1129">
        <v>0.44535421735127761</v>
      </c>
      <c r="Z1129">
        <v>31.602381004973825</v>
      </c>
      <c r="AA1129">
        <v>83.344013274761252</v>
      </c>
      <c r="AB1129">
        <v>187.62524669773518</v>
      </c>
      <c r="AC1129">
        <v>4.7678567735506441</v>
      </c>
      <c r="AD1129">
        <v>0</v>
      </c>
      <c r="AE1129">
        <v>990.70926775443513</v>
      </c>
    </row>
    <row r="1130" spans="1:31" x14ac:dyDescent="0.3">
      <c r="A1130">
        <v>2489503</v>
      </c>
      <c r="B1130">
        <v>2</v>
      </c>
      <c r="C1130" t="s">
        <v>80</v>
      </c>
      <c r="D1130" t="s">
        <v>93</v>
      </c>
      <c r="E1130" t="s">
        <v>166</v>
      </c>
      <c r="F1130" t="s">
        <v>515</v>
      </c>
      <c r="G1130" t="s">
        <v>765</v>
      </c>
      <c r="H1130" t="s">
        <v>150</v>
      </c>
      <c r="I1130" t="s">
        <v>136</v>
      </c>
      <c r="J1130" t="s">
        <v>137</v>
      </c>
      <c r="K1130" t="s">
        <v>144</v>
      </c>
      <c r="L1130" t="s">
        <v>3494</v>
      </c>
      <c r="M1130" t="s">
        <v>1506</v>
      </c>
      <c r="N1130">
        <v>1.100833333</v>
      </c>
      <c r="O1130">
        <v>0</v>
      </c>
      <c r="P1130">
        <v>428</v>
      </c>
      <c r="Q1130">
        <v>47</v>
      </c>
      <c r="R1130">
        <v>357</v>
      </c>
      <c r="S1130">
        <v>19</v>
      </c>
      <c r="T1130">
        <v>226</v>
      </c>
      <c r="U1130">
        <v>0</v>
      </c>
      <c r="V1130">
        <v>1</v>
      </c>
      <c r="W1130">
        <v>0</v>
      </c>
      <c r="X1130">
        <v>89.795432033888858</v>
      </c>
      <c r="Y1130">
        <v>5.2668900707261814</v>
      </c>
      <c r="Z1130">
        <v>145.88448684908693</v>
      </c>
      <c r="AA1130">
        <v>39.932227984290257</v>
      </c>
      <c r="AB1130">
        <v>168.8846249891734</v>
      </c>
      <c r="AC1130">
        <v>0</v>
      </c>
      <c r="AD1130">
        <v>5.6821752208666669E-5</v>
      </c>
      <c r="AE1130">
        <v>449.76371874891782</v>
      </c>
    </row>
    <row r="1131" spans="1:31" x14ac:dyDescent="0.3">
      <c r="A1131">
        <v>2488977</v>
      </c>
      <c r="B1131">
        <v>1</v>
      </c>
      <c r="C1131" t="s">
        <v>80</v>
      </c>
      <c r="D1131" t="s">
        <v>84</v>
      </c>
      <c r="E1131" t="s">
        <v>162</v>
      </c>
      <c r="F1131" t="s">
        <v>3495</v>
      </c>
      <c r="G1131" t="s">
        <v>530</v>
      </c>
      <c r="H1131" t="s">
        <v>135</v>
      </c>
      <c r="I1131" t="s">
        <v>136</v>
      </c>
      <c r="J1131" t="s">
        <v>137</v>
      </c>
      <c r="K1131" t="s">
        <v>144</v>
      </c>
      <c r="L1131" t="s">
        <v>3496</v>
      </c>
      <c r="M1131" t="s">
        <v>3497</v>
      </c>
      <c r="N1131">
        <v>1.764444444</v>
      </c>
      <c r="O1131">
        <v>0</v>
      </c>
      <c r="P1131">
        <v>109</v>
      </c>
      <c r="Q1131">
        <v>0</v>
      </c>
      <c r="R1131">
        <v>0</v>
      </c>
      <c r="S1131">
        <v>0</v>
      </c>
      <c r="T1131">
        <v>3</v>
      </c>
      <c r="U1131">
        <v>0</v>
      </c>
      <c r="V1131">
        <v>0</v>
      </c>
      <c r="W1131">
        <v>0</v>
      </c>
      <c r="X1131">
        <v>67.10821195804094</v>
      </c>
      <c r="Y1131">
        <v>0</v>
      </c>
      <c r="Z1131">
        <v>0</v>
      </c>
      <c r="AA1131">
        <v>0</v>
      </c>
      <c r="AB1131">
        <v>1.4395749457346418</v>
      </c>
      <c r="AC1131">
        <v>0</v>
      </c>
      <c r="AD1131">
        <v>0</v>
      </c>
      <c r="AE1131">
        <v>68.547786903775588</v>
      </c>
    </row>
    <row r="1132" spans="1:31" x14ac:dyDescent="0.3">
      <c r="A1132">
        <v>2489973</v>
      </c>
      <c r="B1132">
        <v>1</v>
      </c>
      <c r="C1132" t="s">
        <v>80</v>
      </c>
      <c r="D1132" t="s">
        <v>94</v>
      </c>
      <c r="E1132" t="s">
        <v>184</v>
      </c>
      <c r="F1132" t="s">
        <v>3498</v>
      </c>
      <c r="G1132" t="s">
        <v>149</v>
      </c>
      <c r="H1132" t="s">
        <v>150</v>
      </c>
      <c r="I1132" t="s">
        <v>136</v>
      </c>
      <c r="J1132" t="s">
        <v>137</v>
      </c>
      <c r="K1132" t="s">
        <v>144</v>
      </c>
      <c r="L1132" t="s">
        <v>3499</v>
      </c>
      <c r="M1132" t="s">
        <v>3500</v>
      </c>
      <c r="N1132">
        <v>3.224722222</v>
      </c>
      <c r="O1132">
        <v>0</v>
      </c>
      <c r="P1132">
        <v>71</v>
      </c>
      <c r="Q1132">
        <v>0</v>
      </c>
      <c r="R1132">
        <v>1</v>
      </c>
      <c r="S1132">
        <v>2</v>
      </c>
      <c r="T1132">
        <v>8</v>
      </c>
      <c r="U1132">
        <v>1</v>
      </c>
      <c r="V1132">
        <v>0</v>
      </c>
      <c r="W1132">
        <v>0</v>
      </c>
      <c r="X1132">
        <v>39.159628138116062</v>
      </c>
      <c r="Y1132">
        <v>0</v>
      </c>
      <c r="Z1132">
        <v>4.1588750219388885E-3</v>
      </c>
      <c r="AA1132">
        <v>0.95116420369213339</v>
      </c>
      <c r="AB1132">
        <v>6.0748909017170556</v>
      </c>
      <c r="AC1132">
        <v>399.15993566224358</v>
      </c>
      <c r="AD1132">
        <v>0</v>
      </c>
      <c r="AE1132">
        <v>445.34977778079076</v>
      </c>
    </row>
    <row r="1133" spans="1:31" x14ac:dyDescent="0.3">
      <c r="A1133">
        <v>2489475</v>
      </c>
      <c r="B1133">
        <v>1</v>
      </c>
      <c r="C1133" t="s">
        <v>80</v>
      </c>
      <c r="D1133" t="s">
        <v>105</v>
      </c>
      <c r="E1133" t="s">
        <v>132</v>
      </c>
      <c r="F1133" t="s">
        <v>3501</v>
      </c>
      <c r="G1133" t="s">
        <v>296</v>
      </c>
      <c r="H1133" t="s">
        <v>135</v>
      </c>
      <c r="I1133" t="s">
        <v>136</v>
      </c>
      <c r="J1133" t="s">
        <v>137</v>
      </c>
      <c r="K1133" t="s">
        <v>144</v>
      </c>
      <c r="L1133" t="s">
        <v>3502</v>
      </c>
      <c r="M1133" t="s">
        <v>3503</v>
      </c>
      <c r="N1133">
        <v>4.7994444439999997</v>
      </c>
      <c r="O1133">
        <v>0</v>
      </c>
      <c r="P1133">
        <v>151</v>
      </c>
      <c r="Q1133">
        <v>0</v>
      </c>
      <c r="R1133">
        <v>0</v>
      </c>
      <c r="S1133">
        <v>0</v>
      </c>
      <c r="T1133">
        <v>4</v>
      </c>
      <c r="U1133">
        <v>0</v>
      </c>
      <c r="V1133">
        <v>0</v>
      </c>
      <c r="W1133">
        <v>0</v>
      </c>
      <c r="X1133">
        <v>217.36022239892722</v>
      </c>
      <c r="Y1133">
        <v>0</v>
      </c>
      <c r="Z1133">
        <v>0</v>
      </c>
      <c r="AA1133">
        <v>0</v>
      </c>
      <c r="AB1133">
        <v>0.74923220503488364</v>
      </c>
      <c r="AC1133">
        <v>0</v>
      </c>
      <c r="AD1133">
        <v>0</v>
      </c>
      <c r="AE1133">
        <v>218.10945460396209</v>
      </c>
    </row>
    <row r="1134" spans="1:31" x14ac:dyDescent="0.3">
      <c r="A1134">
        <v>2488991</v>
      </c>
      <c r="B1134">
        <v>1</v>
      </c>
      <c r="C1134" t="s">
        <v>81</v>
      </c>
      <c r="D1134" t="s">
        <v>120</v>
      </c>
      <c r="E1134" t="s">
        <v>132</v>
      </c>
      <c r="F1134" t="s">
        <v>3504</v>
      </c>
      <c r="G1134" t="s">
        <v>296</v>
      </c>
      <c r="H1134" t="s">
        <v>135</v>
      </c>
      <c r="I1134" t="s">
        <v>136</v>
      </c>
      <c r="J1134" t="s">
        <v>137</v>
      </c>
      <c r="K1134" t="s">
        <v>144</v>
      </c>
      <c r="L1134" t="s">
        <v>3505</v>
      </c>
      <c r="M1134" t="s">
        <v>3506</v>
      </c>
      <c r="N1134">
        <v>0.94194444399999999</v>
      </c>
      <c r="O1134">
        <v>0</v>
      </c>
      <c r="P1134">
        <v>121</v>
      </c>
      <c r="Q1134">
        <v>0</v>
      </c>
      <c r="R1134">
        <v>6</v>
      </c>
      <c r="S1134">
        <v>0</v>
      </c>
      <c r="T1134">
        <v>6</v>
      </c>
      <c r="U1134">
        <v>0</v>
      </c>
      <c r="V1134">
        <v>0</v>
      </c>
      <c r="W1134">
        <v>0</v>
      </c>
      <c r="X1134">
        <v>16.758435039299219</v>
      </c>
      <c r="Y1134">
        <v>0</v>
      </c>
      <c r="Z1134">
        <v>0.6470411700307348</v>
      </c>
      <c r="AA1134">
        <v>0</v>
      </c>
      <c r="AB1134">
        <v>8.7976519967072004</v>
      </c>
      <c r="AC1134">
        <v>0</v>
      </c>
      <c r="AD1134">
        <v>0</v>
      </c>
      <c r="AE1134">
        <v>26.203128206037157</v>
      </c>
    </row>
    <row r="1135" spans="1:31" x14ac:dyDescent="0.3">
      <c r="A1135">
        <v>2489581</v>
      </c>
      <c r="B1135">
        <v>1</v>
      </c>
      <c r="C1135" t="s">
        <v>80</v>
      </c>
      <c r="D1135" t="s">
        <v>88</v>
      </c>
      <c r="E1135" t="s">
        <v>153</v>
      </c>
      <c r="F1135" t="s">
        <v>3507</v>
      </c>
      <c r="G1135" t="s">
        <v>244</v>
      </c>
      <c r="H1135" t="s">
        <v>135</v>
      </c>
      <c r="I1135" t="s">
        <v>136</v>
      </c>
      <c r="J1135" t="s">
        <v>137</v>
      </c>
      <c r="K1135" t="s">
        <v>144</v>
      </c>
      <c r="L1135" t="s">
        <v>3508</v>
      </c>
      <c r="M1135" t="s">
        <v>3509</v>
      </c>
      <c r="N1135">
        <v>2.3805555549999999</v>
      </c>
      <c r="O1135">
        <v>0</v>
      </c>
      <c r="P1135">
        <v>39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24.125645627687522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24.125645627687522</v>
      </c>
    </row>
    <row r="1136" spans="1:31" x14ac:dyDescent="0.3">
      <c r="A1136">
        <v>2489040</v>
      </c>
      <c r="B1136">
        <v>1</v>
      </c>
      <c r="C1136" t="s">
        <v>80</v>
      </c>
      <c r="D1136" t="s">
        <v>105</v>
      </c>
      <c r="E1136" t="s">
        <v>162</v>
      </c>
      <c r="F1136" t="s">
        <v>3510</v>
      </c>
      <c r="G1136" t="s">
        <v>134</v>
      </c>
      <c r="H1136" t="s">
        <v>135</v>
      </c>
      <c r="I1136" t="s">
        <v>136</v>
      </c>
      <c r="J1136" t="s">
        <v>137</v>
      </c>
      <c r="K1136" t="s">
        <v>138</v>
      </c>
      <c r="L1136" t="s">
        <v>3511</v>
      </c>
      <c r="M1136" t="s">
        <v>3512</v>
      </c>
      <c r="N1136">
        <v>5.9327777770000001</v>
      </c>
      <c r="O1136">
        <v>0</v>
      </c>
      <c r="P1136">
        <v>56</v>
      </c>
      <c r="Q1136">
        <v>0</v>
      </c>
      <c r="R1136">
        <v>0</v>
      </c>
      <c r="S1136">
        <v>0</v>
      </c>
      <c r="T1136">
        <v>17</v>
      </c>
      <c r="U1136">
        <v>0</v>
      </c>
      <c r="V1136">
        <v>0</v>
      </c>
      <c r="W1136">
        <v>0</v>
      </c>
      <c r="X1136">
        <v>102.53937730789738</v>
      </c>
      <c r="Y1136">
        <v>0</v>
      </c>
      <c r="Z1136">
        <v>0</v>
      </c>
      <c r="AA1136">
        <v>0</v>
      </c>
      <c r="AB1136">
        <v>116.48691327261808</v>
      </c>
      <c r="AC1136">
        <v>0</v>
      </c>
      <c r="AD1136">
        <v>0</v>
      </c>
      <c r="AE1136">
        <v>219.02629058051548</v>
      </c>
    </row>
    <row r="1137" spans="1:31" x14ac:dyDescent="0.3">
      <c r="A1137">
        <v>2489034</v>
      </c>
      <c r="B1137">
        <v>1</v>
      </c>
      <c r="C1137" t="s">
        <v>80</v>
      </c>
      <c r="D1137" t="s">
        <v>88</v>
      </c>
      <c r="E1137" t="s">
        <v>162</v>
      </c>
      <c r="F1137" t="s">
        <v>3513</v>
      </c>
      <c r="G1137" t="s">
        <v>210</v>
      </c>
      <c r="H1137" t="s">
        <v>135</v>
      </c>
      <c r="I1137" t="s">
        <v>136</v>
      </c>
      <c r="J1137" t="s">
        <v>137</v>
      </c>
      <c r="K1137" t="s">
        <v>144</v>
      </c>
      <c r="L1137" t="s">
        <v>3514</v>
      </c>
      <c r="M1137" t="s">
        <v>3515</v>
      </c>
      <c r="N1137">
        <v>1.440555555</v>
      </c>
      <c r="O1137">
        <v>0</v>
      </c>
      <c r="P1137">
        <v>168</v>
      </c>
      <c r="Q1137">
        <v>0</v>
      </c>
      <c r="R1137">
        <v>0</v>
      </c>
      <c r="S1137">
        <v>0</v>
      </c>
      <c r="T1137">
        <v>24</v>
      </c>
      <c r="U1137">
        <v>0</v>
      </c>
      <c r="V1137">
        <v>0</v>
      </c>
      <c r="W1137">
        <v>0</v>
      </c>
      <c r="X1137">
        <v>81.781403290626869</v>
      </c>
      <c r="Y1137">
        <v>0</v>
      </c>
      <c r="Z1137">
        <v>0</v>
      </c>
      <c r="AA1137">
        <v>0</v>
      </c>
      <c r="AB1137">
        <v>33.072452393798862</v>
      </c>
      <c r="AC1137">
        <v>0</v>
      </c>
      <c r="AD1137">
        <v>0</v>
      </c>
      <c r="AE1137">
        <v>114.85385568442572</v>
      </c>
    </row>
    <row r="1138" spans="1:31" x14ac:dyDescent="0.3">
      <c r="A1138">
        <v>2489575</v>
      </c>
      <c r="B1138">
        <v>1</v>
      </c>
      <c r="C1138" t="s">
        <v>81</v>
      </c>
      <c r="D1138" t="s">
        <v>123</v>
      </c>
      <c r="E1138" t="s">
        <v>147</v>
      </c>
      <c r="F1138" t="s">
        <v>3516</v>
      </c>
      <c r="G1138" t="s">
        <v>276</v>
      </c>
      <c r="H1138" t="s">
        <v>150</v>
      </c>
      <c r="I1138" t="s">
        <v>136</v>
      </c>
      <c r="J1138" t="s">
        <v>137</v>
      </c>
      <c r="K1138" t="s">
        <v>144</v>
      </c>
      <c r="L1138" t="s">
        <v>3517</v>
      </c>
      <c r="M1138" t="s">
        <v>3518</v>
      </c>
      <c r="N1138">
        <v>5.9513888880000003</v>
      </c>
      <c r="O1138">
        <v>2</v>
      </c>
      <c r="P1138">
        <v>0</v>
      </c>
      <c r="Q1138">
        <v>28</v>
      </c>
      <c r="R1138">
        <v>0</v>
      </c>
      <c r="S1138">
        <v>3</v>
      </c>
      <c r="T1138">
        <v>0</v>
      </c>
      <c r="U1138">
        <v>0</v>
      </c>
      <c r="V1138">
        <v>0</v>
      </c>
      <c r="W1138">
        <v>2.0246211750675176</v>
      </c>
      <c r="X1138">
        <v>0</v>
      </c>
      <c r="Y1138">
        <v>26.057131730598439</v>
      </c>
      <c r="Z1138">
        <v>0</v>
      </c>
      <c r="AA1138">
        <v>1.5523046071664128</v>
      </c>
      <c r="AB1138">
        <v>0</v>
      </c>
      <c r="AC1138">
        <v>0</v>
      </c>
      <c r="AD1138">
        <v>0</v>
      </c>
      <c r="AE1138">
        <v>29.634057512832371</v>
      </c>
    </row>
    <row r="1139" spans="1:31" x14ac:dyDescent="0.3">
      <c r="A1139">
        <v>2489137</v>
      </c>
      <c r="B1139">
        <v>1</v>
      </c>
      <c r="C1139" t="s">
        <v>81</v>
      </c>
      <c r="D1139" t="s">
        <v>127</v>
      </c>
      <c r="E1139" t="s">
        <v>184</v>
      </c>
      <c r="F1139" t="s">
        <v>3519</v>
      </c>
      <c r="G1139" t="s">
        <v>149</v>
      </c>
      <c r="H1139" t="s">
        <v>150</v>
      </c>
      <c r="I1139" t="s">
        <v>136</v>
      </c>
      <c r="J1139" t="s">
        <v>137</v>
      </c>
      <c r="K1139" t="s">
        <v>144</v>
      </c>
      <c r="L1139" t="s">
        <v>3520</v>
      </c>
      <c r="M1139" t="s">
        <v>3521</v>
      </c>
      <c r="N1139">
        <v>0.59777777700000001</v>
      </c>
      <c r="O1139">
        <v>0</v>
      </c>
      <c r="P1139">
        <v>137</v>
      </c>
      <c r="Q1139">
        <v>37</v>
      </c>
      <c r="R1139">
        <v>45</v>
      </c>
      <c r="S1139">
        <v>0</v>
      </c>
      <c r="T1139">
        <v>24</v>
      </c>
      <c r="U1139">
        <v>0</v>
      </c>
      <c r="V1139">
        <v>0</v>
      </c>
      <c r="W1139">
        <v>0</v>
      </c>
      <c r="X1139">
        <v>14.705450384351575</v>
      </c>
      <c r="Y1139">
        <v>6.4052602111602139</v>
      </c>
      <c r="Z1139">
        <v>8.2540615341063983</v>
      </c>
      <c r="AA1139">
        <v>0</v>
      </c>
      <c r="AB1139">
        <v>9.3972639593243521</v>
      </c>
      <c r="AC1139">
        <v>0</v>
      </c>
      <c r="AD1139">
        <v>0</v>
      </c>
      <c r="AE1139">
        <v>38.762036088942537</v>
      </c>
    </row>
    <row r="1140" spans="1:31" x14ac:dyDescent="0.3">
      <c r="A1140">
        <v>2488951</v>
      </c>
      <c r="B1140">
        <v>1</v>
      </c>
      <c r="C1140" t="s">
        <v>80</v>
      </c>
      <c r="D1140" t="s">
        <v>103</v>
      </c>
      <c r="E1140" t="s">
        <v>147</v>
      </c>
      <c r="F1140" t="s">
        <v>3522</v>
      </c>
      <c r="G1140" t="s">
        <v>149</v>
      </c>
      <c r="H1140" t="s">
        <v>150</v>
      </c>
      <c r="I1140" t="s">
        <v>136</v>
      </c>
      <c r="J1140" t="s">
        <v>137</v>
      </c>
      <c r="K1140" t="s">
        <v>144</v>
      </c>
      <c r="L1140" t="s">
        <v>3523</v>
      </c>
      <c r="M1140" t="s">
        <v>3524</v>
      </c>
      <c r="N1140">
        <v>0.90166666600000001</v>
      </c>
      <c r="O1140">
        <v>2</v>
      </c>
      <c r="P1140">
        <v>423</v>
      </c>
      <c r="Q1140">
        <v>1</v>
      </c>
      <c r="R1140">
        <v>127</v>
      </c>
      <c r="S1140">
        <v>6</v>
      </c>
      <c r="T1140">
        <v>63</v>
      </c>
      <c r="U1140">
        <v>0</v>
      </c>
      <c r="V1140">
        <v>0</v>
      </c>
      <c r="W1140">
        <v>0.69512800698287525</v>
      </c>
      <c r="X1140">
        <v>101.50407035549041</v>
      </c>
      <c r="Y1140">
        <v>0.96533941899325515</v>
      </c>
      <c r="Z1140">
        <v>69.867653404483818</v>
      </c>
      <c r="AA1140">
        <v>4.3585295562875102</v>
      </c>
      <c r="AB1140">
        <v>48.427973329119681</v>
      </c>
      <c r="AC1140">
        <v>0</v>
      </c>
      <c r="AD1140">
        <v>0</v>
      </c>
      <c r="AE1140">
        <v>225.81869407135756</v>
      </c>
    </row>
    <row r="1141" spans="1:31" x14ac:dyDescent="0.3">
      <c r="A1141">
        <v>2489538</v>
      </c>
      <c r="B1141">
        <v>1</v>
      </c>
      <c r="C1141" t="s">
        <v>80</v>
      </c>
      <c r="D1141" t="s">
        <v>95</v>
      </c>
      <c r="E1141" t="s">
        <v>166</v>
      </c>
      <c r="F1141" t="s">
        <v>3525</v>
      </c>
      <c r="G1141" t="s">
        <v>149</v>
      </c>
      <c r="H1141" t="s">
        <v>150</v>
      </c>
      <c r="I1141" t="s">
        <v>136</v>
      </c>
      <c r="J1141" t="s">
        <v>137</v>
      </c>
      <c r="K1141" t="s">
        <v>144</v>
      </c>
      <c r="L1141" t="s">
        <v>3526</v>
      </c>
      <c r="M1141" t="s">
        <v>3527</v>
      </c>
      <c r="N1141">
        <v>0.17111111100000001</v>
      </c>
      <c r="O1141">
        <v>0</v>
      </c>
      <c r="P1141">
        <v>9559</v>
      </c>
      <c r="Q1141">
        <v>0</v>
      </c>
      <c r="R1141">
        <v>1</v>
      </c>
      <c r="S1141">
        <v>4</v>
      </c>
      <c r="T1141">
        <v>1905</v>
      </c>
      <c r="U1141">
        <v>0</v>
      </c>
      <c r="V1141">
        <v>0</v>
      </c>
      <c r="W1141">
        <v>0</v>
      </c>
      <c r="X1141">
        <v>396.19594532377442</v>
      </c>
      <c r="Y1141">
        <v>0</v>
      </c>
      <c r="Z1141">
        <v>0</v>
      </c>
      <c r="AA1141">
        <v>6.9718758442885678</v>
      </c>
      <c r="AB1141">
        <v>324.74090289809845</v>
      </c>
      <c r="AC1141">
        <v>0</v>
      </c>
      <c r="AD1141">
        <v>0</v>
      </c>
      <c r="AE1141">
        <v>727.90872406616143</v>
      </c>
    </row>
    <row r="1142" spans="1:31" x14ac:dyDescent="0.3">
      <c r="A1142">
        <v>2489661</v>
      </c>
      <c r="B1142">
        <v>1</v>
      </c>
      <c r="C1142" t="s">
        <v>80</v>
      </c>
      <c r="D1142" t="s">
        <v>105</v>
      </c>
      <c r="E1142" t="s">
        <v>147</v>
      </c>
      <c r="F1142" t="s">
        <v>3528</v>
      </c>
      <c r="G1142" t="s">
        <v>779</v>
      </c>
      <c r="H1142" t="s">
        <v>150</v>
      </c>
      <c r="I1142" t="s">
        <v>136</v>
      </c>
      <c r="J1142" t="s">
        <v>137</v>
      </c>
      <c r="K1142" t="s">
        <v>144</v>
      </c>
      <c r="L1142" t="s">
        <v>3529</v>
      </c>
      <c r="M1142" t="s">
        <v>3530</v>
      </c>
      <c r="N1142">
        <v>1.2561111110000001</v>
      </c>
      <c r="O1142">
        <v>0</v>
      </c>
      <c r="P1142">
        <v>1132</v>
      </c>
      <c r="Q1142">
        <v>0</v>
      </c>
      <c r="R1142">
        <v>14</v>
      </c>
      <c r="S1142">
        <v>2</v>
      </c>
      <c r="T1142">
        <v>244</v>
      </c>
      <c r="U1142">
        <v>3</v>
      </c>
      <c r="V1142">
        <v>0</v>
      </c>
      <c r="W1142">
        <v>0</v>
      </c>
      <c r="X1142">
        <v>482.40595949353076</v>
      </c>
      <c r="Y1142">
        <v>0</v>
      </c>
      <c r="Z1142">
        <v>2.0572932893188058</v>
      </c>
      <c r="AA1142">
        <v>20.368710429181899</v>
      </c>
      <c r="AB1142">
        <v>309.30314818113743</v>
      </c>
      <c r="AC1142">
        <v>118.6700298196934</v>
      </c>
      <c r="AD1142">
        <v>0</v>
      </c>
      <c r="AE1142">
        <v>932.80514121286228</v>
      </c>
    </row>
    <row r="1143" spans="1:31" x14ac:dyDescent="0.3">
      <c r="A1143">
        <v>2489515</v>
      </c>
      <c r="B1143">
        <v>1</v>
      </c>
      <c r="C1143" t="s">
        <v>81</v>
      </c>
      <c r="D1143" t="s">
        <v>123</v>
      </c>
      <c r="E1143" t="s">
        <v>166</v>
      </c>
      <c r="F1143" t="s">
        <v>3531</v>
      </c>
      <c r="G1143" t="s">
        <v>149</v>
      </c>
      <c r="H1143" t="s">
        <v>150</v>
      </c>
      <c r="I1143" t="s">
        <v>136</v>
      </c>
      <c r="J1143" t="s">
        <v>137</v>
      </c>
      <c r="K1143" t="s">
        <v>144</v>
      </c>
      <c r="L1143" t="s">
        <v>3532</v>
      </c>
      <c r="M1143" t="s">
        <v>3533</v>
      </c>
      <c r="N1143">
        <v>3.045555555</v>
      </c>
      <c r="O1143">
        <v>0</v>
      </c>
      <c r="P1143">
        <v>13</v>
      </c>
      <c r="Q1143">
        <v>0</v>
      </c>
      <c r="R1143">
        <v>36</v>
      </c>
      <c r="S1143">
        <v>15</v>
      </c>
      <c r="T1143">
        <v>418</v>
      </c>
      <c r="U1143">
        <v>15</v>
      </c>
      <c r="V1143">
        <v>17</v>
      </c>
      <c r="W1143">
        <v>0</v>
      </c>
      <c r="X1143">
        <v>9.6150053626794332</v>
      </c>
      <c r="Y1143">
        <v>0</v>
      </c>
      <c r="Z1143">
        <v>32.363960392905469</v>
      </c>
      <c r="AA1143">
        <v>471.55758538123649</v>
      </c>
      <c r="AB1143">
        <v>1509.8781964287659</v>
      </c>
      <c r="AC1143">
        <v>4109.7729815996991</v>
      </c>
      <c r="AD1143">
        <v>499.31659269790788</v>
      </c>
      <c r="AE1143">
        <v>6632.5043218631945</v>
      </c>
    </row>
    <row r="1144" spans="1:31" x14ac:dyDescent="0.3">
      <c r="A1144">
        <v>2488968</v>
      </c>
      <c r="B1144">
        <v>2</v>
      </c>
      <c r="C1144" t="s">
        <v>80</v>
      </c>
      <c r="D1144" t="s">
        <v>105</v>
      </c>
      <c r="E1144" t="s">
        <v>132</v>
      </c>
      <c r="F1144" t="s">
        <v>3534</v>
      </c>
      <c r="G1144" t="s">
        <v>1532</v>
      </c>
      <c r="H1144" t="s">
        <v>135</v>
      </c>
      <c r="I1144" t="s">
        <v>136</v>
      </c>
      <c r="J1144" t="s">
        <v>137</v>
      </c>
      <c r="K1144" t="s">
        <v>144</v>
      </c>
      <c r="L1144" t="s">
        <v>1534</v>
      </c>
      <c r="M1144" t="s">
        <v>3535</v>
      </c>
      <c r="N1144">
        <v>0.67527777700000002</v>
      </c>
      <c r="O1144">
        <v>0</v>
      </c>
      <c r="P1144">
        <v>302</v>
      </c>
      <c r="Q1144">
        <v>0</v>
      </c>
      <c r="R1144">
        <v>0</v>
      </c>
      <c r="S1144">
        <v>0</v>
      </c>
      <c r="T1144">
        <v>7</v>
      </c>
      <c r="U1144">
        <v>0</v>
      </c>
      <c r="V1144">
        <v>0</v>
      </c>
      <c r="W1144">
        <v>0</v>
      </c>
      <c r="X1144">
        <v>82.847149862088287</v>
      </c>
      <c r="Y1144">
        <v>0</v>
      </c>
      <c r="Z1144">
        <v>0</v>
      </c>
      <c r="AA1144">
        <v>0</v>
      </c>
      <c r="AB1144">
        <v>5.3591693386873018</v>
      </c>
      <c r="AC1144">
        <v>0</v>
      </c>
      <c r="AD1144">
        <v>0</v>
      </c>
      <c r="AE1144">
        <v>88.206319200775596</v>
      </c>
    </row>
    <row r="1145" spans="1:31" x14ac:dyDescent="0.3">
      <c r="A1145">
        <v>2489120</v>
      </c>
      <c r="B1145">
        <v>1</v>
      </c>
      <c r="C1145" t="s">
        <v>80</v>
      </c>
      <c r="D1145" t="s">
        <v>96</v>
      </c>
      <c r="E1145" t="s">
        <v>162</v>
      </c>
      <c r="F1145" t="s">
        <v>3536</v>
      </c>
      <c r="G1145" t="s">
        <v>280</v>
      </c>
      <c r="H1145" t="s">
        <v>135</v>
      </c>
      <c r="I1145" t="s">
        <v>136</v>
      </c>
      <c r="J1145" t="s">
        <v>137</v>
      </c>
      <c r="K1145" t="s">
        <v>144</v>
      </c>
      <c r="L1145" t="s">
        <v>3537</v>
      </c>
      <c r="M1145" t="s">
        <v>3538</v>
      </c>
      <c r="N1145">
        <v>3.4083333329999999</v>
      </c>
      <c r="O1145">
        <v>0</v>
      </c>
      <c r="P1145">
        <v>54</v>
      </c>
      <c r="Q1145">
        <v>0</v>
      </c>
      <c r="R1145">
        <v>0</v>
      </c>
      <c r="S1145">
        <v>0</v>
      </c>
      <c r="T1145">
        <v>1</v>
      </c>
      <c r="U1145">
        <v>0</v>
      </c>
      <c r="V1145">
        <v>0</v>
      </c>
      <c r="W1145">
        <v>0</v>
      </c>
      <c r="X1145">
        <v>35.556953155725935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35.556953155725935</v>
      </c>
    </row>
    <row r="1146" spans="1:31" x14ac:dyDescent="0.3">
      <c r="A1146">
        <v>2489807</v>
      </c>
      <c r="B1146">
        <v>1</v>
      </c>
      <c r="C1146" t="s">
        <v>81</v>
      </c>
      <c r="D1146" t="s">
        <v>112</v>
      </c>
      <c r="E1146" t="s">
        <v>166</v>
      </c>
      <c r="F1146" t="s">
        <v>3539</v>
      </c>
      <c r="G1146" t="s">
        <v>149</v>
      </c>
      <c r="H1146" t="s">
        <v>150</v>
      </c>
      <c r="I1146" t="s">
        <v>136</v>
      </c>
      <c r="J1146" t="s">
        <v>137</v>
      </c>
      <c r="K1146" t="s">
        <v>144</v>
      </c>
      <c r="L1146" t="s">
        <v>1592</v>
      </c>
      <c r="M1146" t="s">
        <v>3540</v>
      </c>
      <c r="N1146">
        <v>0.180277777</v>
      </c>
      <c r="O1146">
        <v>0</v>
      </c>
      <c r="P1146">
        <v>1323</v>
      </c>
      <c r="Q1146">
        <v>112</v>
      </c>
      <c r="R1146">
        <v>164</v>
      </c>
      <c r="S1146">
        <v>21</v>
      </c>
      <c r="T1146">
        <v>165</v>
      </c>
      <c r="U1146">
        <v>6</v>
      </c>
      <c r="V1146">
        <v>0</v>
      </c>
      <c r="W1146">
        <v>0</v>
      </c>
      <c r="X1146">
        <v>44.086696302299444</v>
      </c>
      <c r="Y1146">
        <v>7.4427537264081556</v>
      </c>
      <c r="Z1146">
        <v>6.2087098815694288</v>
      </c>
      <c r="AA1146">
        <v>12.734510105677831</v>
      </c>
      <c r="AB1146">
        <v>10.020524809202579</v>
      </c>
      <c r="AC1146">
        <v>42.382071324743436</v>
      </c>
      <c r="AD1146">
        <v>0</v>
      </c>
      <c r="AE1146">
        <v>122.87526614990088</v>
      </c>
    </row>
    <row r="1147" spans="1:31" x14ac:dyDescent="0.3">
      <c r="A1147">
        <v>2489014</v>
      </c>
      <c r="B1147">
        <v>1</v>
      </c>
      <c r="C1147" t="s">
        <v>81</v>
      </c>
      <c r="D1147" t="s">
        <v>122</v>
      </c>
      <c r="E1147" t="s">
        <v>147</v>
      </c>
      <c r="F1147" t="s">
        <v>3541</v>
      </c>
      <c r="G1147" t="s">
        <v>134</v>
      </c>
      <c r="H1147" t="s">
        <v>150</v>
      </c>
      <c r="I1147" t="s">
        <v>136</v>
      </c>
      <c r="J1147" t="s">
        <v>137</v>
      </c>
      <c r="K1147" t="s">
        <v>138</v>
      </c>
      <c r="L1147" t="s">
        <v>3542</v>
      </c>
      <c r="M1147" t="s">
        <v>3543</v>
      </c>
      <c r="N1147">
        <v>0.98833333300000004</v>
      </c>
      <c r="O1147">
        <v>0</v>
      </c>
      <c r="P1147">
        <v>813</v>
      </c>
      <c r="Q1147">
        <v>0</v>
      </c>
      <c r="R1147">
        <v>0</v>
      </c>
      <c r="S1147">
        <v>0</v>
      </c>
      <c r="T1147">
        <v>275</v>
      </c>
      <c r="U1147">
        <v>0</v>
      </c>
      <c r="V1147">
        <v>0</v>
      </c>
      <c r="W1147">
        <v>0</v>
      </c>
      <c r="X1147">
        <v>181.83835431540351</v>
      </c>
      <c r="Y1147">
        <v>0</v>
      </c>
      <c r="Z1147">
        <v>0</v>
      </c>
      <c r="AA1147">
        <v>0</v>
      </c>
      <c r="AB1147">
        <v>217.9751911420538</v>
      </c>
      <c r="AC1147">
        <v>0</v>
      </c>
      <c r="AD1147">
        <v>0</v>
      </c>
      <c r="AE1147">
        <v>399.81354545745728</v>
      </c>
    </row>
    <row r="1148" spans="1:31" x14ac:dyDescent="0.3">
      <c r="A1148">
        <v>2489555</v>
      </c>
      <c r="B1148">
        <v>1</v>
      </c>
      <c r="C1148" t="s">
        <v>81</v>
      </c>
      <c r="D1148" t="s">
        <v>114</v>
      </c>
      <c r="E1148" t="s">
        <v>184</v>
      </c>
      <c r="F1148" t="s">
        <v>3544</v>
      </c>
      <c r="G1148" t="s">
        <v>149</v>
      </c>
      <c r="H1148" t="s">
        <v>150</v>
      </c>
      <c r="I1148" t="s">
        <v>136</v>
      </c>
      <c r="J1148" t="s">
        <v>137</v>
      </c>
      <c r="K1148" t="s">
        <v>144</v>
      </c>
      <c r="L1148" t="s">
        <v>3545</v>
      </c>
      <c r="M1148" t="s">
        <v>3546</v>
      </c>
      <c r="N1148">
        <v>0.49055555499999998</v>
      </c>
      <c r="O1148">
        <v>0</v>
      </c>
      <c r="P1148">
        <v>238</v>
      </c>
      <c r="Q1148">
        <v>0</v>
      </c>
      <c r="R1148">
        <v>0</v>
      </c>
      <c r="S1148">
        <v>3</v>
      </c>
      <c r="T1148">
        <v>33</v>
      </c>
      <c r="U1148">
        <v>0</v>
      </c>
      <c r="V1148">
        <v>0</v>
      </c>
      <c r="W1148">
        <v>0</v>
      </c>
      <c r="X1148">
        <v>9.1124947329818564</v>
      </c>
      <c r="Y1148">
        <v>0</v>
      </c>
      <c r="Z1148">
        <v>0</v>
      </c>
      <c r="AA1148">
        <v>1.8373790117315685</v>
      </c>
      <c r="AB1148">
        <v>2.9495515669596508</v>
      </c>
      <c r="AC1148">
        <v>0</v>
      </c>
      <c r="AD1148">
        <v>0</v>
      </c>
      <c r="AE1148">
        <v>13.899425311673076</v>
      </c>
    </row>
    <row r="1149" spans="1:31" x14ac:dyDescent="0.3">
      <c r="A1149">
        <v>2488914</v>
      </c>
      <c r="B1149">
        <v>1</v>
      </c>
      <c r="C1149" t="s">
        <v>80</v>
      </c>
      <c r="D1149" t="s">
        <v>82</v>
      </c>
      <c r="E1149" t="s">
        <v>166</v>
      </c>
      <c r="F1149" t="s">
        <v>573</v>
      </c>
      <c r="G1149" t="s">
        <v>203</v>
      </c>
      <c r="H1149" t="s">
        <v>150</v>
      </c>
      <c r="I1149" t="s">
        <v>136</v>
      </c>
      <c r="J1149" t="s">
        <v>137</v>
      </c>
      <c r="K1149" t="s">
        <v>138</v>
      </c>
      <c r="L1149" t="s">
        <v>3547</v>
      </c>
      <c r="M1149" t="s">
        <v>3548</v>
      </c>
      <c r="N1149">
        <v>0.32861111100000001</v>
      </c>
      <c r="O1149">
        <v>0</v>
      </c>
      <c r="P1149">
        <v>8156</v>
      </c>
      <c r="Q1149">
        <v>0</v>
      </c>
      <c r="R1149">
        <v>0</v>
      </c>
      <c r="S1149">
        <v>6</v>
      </c>
      <c r="T1149">
        <v>1588</v>
      </c>
      <c r="U1149">
        <v>0</v>
      </c>
      <c r="V1149">
        <v>13</v>
      </c>
      <c r="W1149">
        <v>0</v>
      </c>
      <c r="X1149">
        <v>840.8916341429051</v>
      </c>
      <c r="Y1149">
        <v>0</v>
      </c>
      <c r="Z1149">
        <v>0</v>
      </c>
      <c r="AA1149">
        <v>64.427602106681007</v>
      </c>
      <c r="AB1149">
        <v>288.58481833414783</v>
      </c>
      <c r="AC1149">
        <v>0</v>
      </c>
      <c r="AD1149">
        <v>38.632992721456553</v>
      </c>
      <c r="AE1149">
        <v>1232.5370473051903</v>
      </c>
    </row>
    <row r="1150" spans="1:31" x14ac:dyDescent="0.3">
      <c r="A1150">
        <v>2489747</v>
      </c>
      <c r="B1150">
        <v>1</v>
      </c>
      <c r="C1150" t="s">
        <v>81</v>
      </c>
      <c r="D1150" t="s">
        <v>113</v>
      </c>
      <c r="E1150" t="s">
        <v>184</v>
      </c>
      <c r="F1150" t="s">
        <v>2489</v>
      </c>
      <c r="G1150" t="s">
        <v>149</v>
      </c>
      <c r="H1150" t="s">
        <v>150</v>
      </c>
      <c r="I1150" t="s">
        <v>136</v>
      </c>
      <c r="J1150" t="s">
        <v>137</v>
      </c>
      <c r="K1150" t="s">
        <v>144</v>
      </c>
      <c r="L1150" t="s">
        <v>3549</v>
      </c>
      <c r="M1150" t="s">
        <v>3550</v>
      </c>
      <c r="N1150">
        <v>2.9338888879999998</v>
      </c>
      <c r="O1150">
        <v>0</v>
      </c>
      <c r="P1150">
        <v>357</v>
      </c>
      <c r="Q1150">
        <v>12</v>
      </c>
      <c r="R1150">
        <v>3</v>
      </c>
      <c r="S1150">
        <v>10</v>
      </c>
      <c r="T1150">
        <v>10</v>
      </c>
      <c r="U1150">
        <v>2</v>
      </c>
      <c r="V1150">
        <v>0</v>
      </c>
      <c r="W1150">
        <v>0</v>
      </c>
      <c r="X1150">
        <v>198.5215051908468</v>
      </c>
      <c r="Y1150">
        <v>57.340320070498855</v>
      </c>
      <c r="Z1150">
        <v>2.3056148645444807</v>
      </c>
      <c r="AA1150">
        <v>36.70958382767045</v>
      </c>
      <c r="AB1150">
        <v>13.879108434890034</v>
      </c>
      <c r="AC1150">
        <v>267.77683312338991</v>
      </c>
      <c r="AD1150">
        <v>0</v>
      </c>
      <c r="AE1150">
        <v>576.53296551184053</v>
      </c>
    </row>
    <row r="1151" spans="1:31" x14ac:dyDescent="0.3">
      <c r="A1151">
        <v>2488911</v>
      </c>
      <c r="B1151">
        <v>1</v>
      </c>
      <c r="C1151" t="s">
        <v>80</v>
      </c>
      <c r="D1151" t="s">
        <v>105</v>
      </c>
      <c r="E1151" t="s">
        <v>147</v>
      </c>
      <c r="F1151" t="s">
        <v>3551</v>
      </c>
      <c r="G1151" t="s">
        <v>3552</v>
      </c>
      <c r="H1151" t="s">
        <v>150</v>
      </c>
      <c r="I1151" t="s">
        <v>136</v>
      </c>
      <c r="J1151" t="s">
        <v>3</v>
      </c>
      <c r="K1151" t="s">
        <v>144</v>
      </c>
      <c r="L1151" t="s">
        <v>3553</v>
      </c>
      <c r="M1151" t="s">
        <v>3554</v>
      </c>
      <c r="N1151">
        <v>1.109722222</v>
      </c>
      <c r="O1151">
        <v>0</v>
      </c>
      <c r="P1151">
        <v>3944</v>
      </c>
      <c r="Q1151">
        <v>0</v>
      </c>
      <c r="R1151">
        <v>0</v>
      </c>
      <c r="S1151">
        <v>0</v>
      </c>
      <c r="T1151">
        <v>290</v>
      </c>
      <c r="U1151">
        <v>0</v>
      </c>
      <c r="V1151">
        <v>0</v>
      </c>
      <c r="W1151">
        <v>0</v>
      </c>
      <c r="X1151">
        <v>1156.8259093439285</v>
      </c>
      <c r="Y1151">
        <v>0</v>
      </c>
      <c r="Z1151">
        <v>0</v>
      </c>
      <c r="AA1151">
        <v>0</v>
      </c>
      <c r="AB1151">
        <v>127.04002343879837</v>
      </c>
      <c r="AC1151">
        <v>0</v>
      </c>
      <c r="AD1151">
        <v>0</v>
      </c>
      <c r="AE1151">
        <v>1283.865932782727</v>
      </c>
    </row>
    <row r="1152" spans="1:31" x14ac:dyDescent="0.3">
      <c r="A1152">
        <v>2489060</v>
      </c>
      <c r="B1152">
        <v>1</v>
      </c>
      <c r="C1152" t="s">
        <v>81</v>
      </c>
      <c r="D1152" t="s">
        <v>117</v>
      </c>
      <c r="E1152" t="s">
        <v>141</v>
      </c>
      <c r="F1152" t="s">
        <v>3555</v>
      </c>
      <c r="G1152" t="s">
        <v>168</v>
      </c>
      <c r="H1152" t="s">
        <v>135</v>
      </c>
      <c r="I1152" t="s">
        <v>136</v>
      </c>
      <c r="J1152" t="s">
        <v>137</v>
      </c>
      <c r="K1152" t="s">
        <v>138</v>
      </c>
      <c r="L1152" t="s">
        <v>3556</v>
      </c>
      <c r="M1152" t="s">
        <v>3557</v>
      </c>
      <c r="N1152">
        <v>3.696111111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2</v>
      </c>
      <c r="U1152">
        <v>0</v>
      </c>
      <c r="V1152">
        <v>1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12.156165899531867</v>
      </c>
      <c r="AC1152">
        <v>0</v>
      </c>
      <c r="AD1152">
        <v>117.49317308914434</v>
      </c>
      <c r="AE1152">
        <v>129.64933898867619</v>
      </c>
    </row>
    <row r="1153" spans="1:31" x14ac:dyDescent="0.3">
      <c r="A1153">
        <v>2489123</v>
      </c>
      <c r="B1153">
        <v>1</v>
      </c>
      <c r="C1153" t="s">
        <v>81</v>
      </c>
      <c r="D1153" t="s">
        <v>128</v>
      </c>
      <c r="E1153" t="s">
        <v>147</v>
      </c>
      <c r="F1153" t="s">
        <v>3558</v>
      </c>
      <c r="G1153" t="s">
        <v>149</v>
      </c>
      <c r="H1153" t="s">
        <v>150</v>
      </c>
      <c r="I1153" t="s">
        <v>136</v>
      </c>
      <c r="J1153" t="s">
        <v>137</v>
      </c>
      <c r="K1153" t="s">
        <v>144</v>
      </c>
      <c r="L1153" t="s">
        <v>3559</v>
      </c>
      <c r="M1153" t="s">
        <v>3560</v>
      </c>
      <c r="N1153">
        <v>0.75</v>
      </c>
      <c r="O1153">
        <v>4</v>
      </c>
      <c r="P1153">
        <v>11496</v>
      </c>
      <c r="Q1153">
        <v>13</v>
      </c>
      <c r="R1153">
        <v>156</v>
      </c>
      <c r="S1153">
        <v>23</v>
      </c>
      <c r="T1153">
        <v>1005</v>
      </c>
      <c r="U1153">
        <v>6</v>
      </c>
      <c r="V1153">
        <v>1</v>
      </c>
      <c r="W1153">
        <v>1.1599886559165751</v>
      </c>
      <c r="X1153">
        <v>1934.4678035285917</v>
      </c>
      <c r="Y1153">
        <v>7.3752066884040755</v>
      </c>
      <c r="Z1153">
        <v>40.258316192287289</v>
      </c>
      <c r="AA1153">
        <v>186.96894692896089</v>
      </c>
      <c r="AB1153">
        <v>833.94541603606785</v>
      </c>
      <c r="AC1153">
        <v>863.91750382269834</v>
      </c>
      <c r="AD1153">
        <v>10.404113389535249</v>
      </c>
      <c r="AE1153">
        <v>3878.4972952424623</v>
      </c>
    </row>
    <row r="1154" spans="1:31" x14ac:dyDescent="0.3">
      <c r="A1154">
        <v>2489366</v>
      </c>
      <c r="B1154">
        <v>1</v>
      </c>
      <c r="C1154" t="s">
        <v>81</v>
      </c>
      <c r="D1154" t="s">
        <v>119</v>
      </c>
      <c r="E1154" t="s">
        <v>162</v>
      </c>
      <c r="F1154" t="s">
        <v>3561</v>
      </c>
      <c r="G1154" t="s">
        <v>210</v>
      </c>
      <c r="H1154" t="s">
        <v>135</v>
      </c>
      <c r="I1154" t="s">
        <v>136</v>
      </c>
      <c r="J1154" t="s">
        <v>137</v>
      </c>
      <c r="K1154" t="s">
        <v>144</v>
      </c>
      <c r="L1154" t="s">
        <v>3562</v>
      </c>
      <c r="M1154" t="s">
        <v>3563</v>
      </c>
      <c r="N1154">
        <v>2.8530555550000001</v>
      </c>
      <c r="O1154">
        <v>0</v>
      </c>
      <c r="P1154">
        <v>42</v>
      </c>
      <c r="Q1154">
        <v>0</v>
      </c>
      <c r="R1154">
        <v>0</v>
      </c>
      <c r="S1154">
        <v>0</v>
      </c>
      <c r="T1154">
        <v>4</v>
      </c>
      <c r="U1154">
        <v>0</v>
      </c>
      <c r="V1154">
        <v>0</v>
      </c>
      <c r="W1154">
        <v>0</v>
      </c>
      <c r="X1154">
        <v>19.853664328125792</v>
      </c>
      <c r="Y1154">
        <v>0</v>
      </c>
      <c r="Z1154">
        <v>0</v>
      </c>
      <c r="AA1154">
        <v>0</v>
      </c>
      <c r="AB1154">
        <v>15.942548328716423</v>
      </c>
      <c r="AC1154">
        <v>0</v>
      </c>
      <c r="AD1154">
        <v>0</v>
      </c>
      <c r="AE1154">
        <v>35.796212656842215</v>
      </c>
    </row>
    <row r="1155" spans="1:31" x14ac:dyDescent="0.3">
      <c r="A1155">
        <v>2520693</v>
      </c>
      <c r="B1155">
        <v>1</v>
      </c>
      <c r="C1155" t="s">
        <v>80</v>
      </c>
      <c r="D1155" t="s">
        <v>105</v>
      </c>
      <c r="E1155" t="s">
        <v>166</v>
      </c>
      <c r="F1155" t="s">
        <v>3564</v>
      </c>
      <c r="G1155" t="s">
        <v>149</v>
      </c>
      <c r="H1155" t="s">
        <v>150</v>
      </c>
      <c r="I1155" t="s">
        <v>136</v>
      </c>
      <c r="J1155" t="s">
        <v>137</v>
      </c>
      <c r="K1155" t="s">
        <v>144</v>
      </c>
      <c r="L1155" t="s">
        <v>3565</v>
      </c>
      <c r="M1155" t="s">
        <v>3566</v>
      </c>
      <c r="N1155">
        <v>0.15555555500000001</v>
      </c>
      <c r="O1155">
        <v>0</v>
      </c>
      <c r="P1155">
        <v>6317</v>
      </c>
      <c r="Q1155">
        <v>0</v>
      </c>
      <c r="R1155">
        <v>12</v>
      </c>
      <c r="S1155">
        <v>14</v>
      </c>
      <c r="T1155">
        <v>391</v>
      </c>
      <c r="U1155">
        <v>9</v>
      </c>
      <c r="V1155">
        <v>8</v>
      </c>
      <c r="W1155">
        <v>0</v>
      </c>
      <c r="X1155">
        <v>282.72254670411002</v>
      </c>
      <c r="Y1155">
        <v>0</v>
      </c>
      <c r="Z1155">
        <v>0.42758378404485453</v>
      </c>
      <c r="AA1155">
        <v>19.75687729848039</v>
      </c>
      <c r="AB1155">
        <v>113.44900400823998</v>
      </c>
      <c r="AC1155">
        <v>417.0577395627285</v>
      </c>
      <c r="AD1155">
        <v>74.193944147048697</v>
      </c>
      <c r="AE1155">
        <v>907.60769550465238</v>
      </c>
    </row>
    <row r="1156" spans="1:31" x14ac:dyDescent="0.3">
      <c r="A1156">
        <v>2489266</v>
      </c>
      <c r="B1156">
        <v>1</v>
      </c>
      <c r="C1156" t="s">
        <v>80</v>
      </c>
      <c r="D1156" t="s">
        <v>95</v>
      </c>
      <c r="E1156" t="s">
        <v>213</v>
      </c>
      <c r="F1156" t="s">
        <v>3567</v>
      </c>
      <c r="G1156" t="s">
        <v>149</v>
      </c>
      <c r="H1156" t="s">
        <v>150</v>
      </c>
      <c r="I1156" t="s">
        <v>136</v>
      </c>
      <c r="J1156" t="s">
        <v>137</v>
      </c>
      <c r="K1156" t="s">
        <v>144</v>
      </c>
      <c r="L1156" t="s">
        <v>3568</v>
      </c>
      <c r="M1156" t="s">
        <v>3569</v>
      </c>
      <c r="N1156">
        <v>0.17132500000000001</v>
      </c>
      <c r="O1156">
        <v>1</v>
      </c>
      <c r="P1156">
        <v>8048</v>
      </c>
      <c r="Q1156">
        <v>0</v>
      </c>
      <c r="R1156">
        <v>3</v>
      </c>
      <c r="S1156">
        <v>20</v>
      </c>
      <c r="T1156">
        <v>1002</v>
      </c>
      <c r="U1156">
        <v>0</v>
      </c>
      <c r="V1156">
        <v>0</v>
      </c>
      <c r="W1156">
        <v>0.69592162851849237</v>
      </c>
      <c r="X1156">
        <v>488.53729156792895</v>
      </c>
      <c r="Y1156">
        <v>0</v>
      </c>
      <c r="Z1156">
        <v>3.5721906333959996E-2</v>
      </c>
      <c r="AA1156">
        <v>141.15516825606161</v>
      </c>
      <c r="AB1156">
        <v>223.69434646944828</v>
      </c>
      <c r="AC1156">
        <v>0</v>
      </c>
      <c r="AD1156">
        <v>0</v>
      </c>
      <c r="AE1156">
        <v>854.11844982829132</v>
      </c>
    </row>
    <row r="1157" spans="1:31" x14ac:dyDescent="0.3">
      <c r="A1157">
        <v>2489243</v>
      </c>
      <c r="B1157">
        <v>1</v>
      </c>
      <c r="C1157" t="s">
        <v>81</v>
      </c>
      <c r="D1157" t="s">
        <v>122</v>
      </c>
      <c r="E1157" t="s">
        <v>166</v>
      </c>
      <c r="F1157" t="s">
        <v>1874</v>
      </c>
      <c r="G1157" t="s">
        <v>149</v>
      </c>
      <c r="H1157" t="s">
        <v>150</v>
      </c>
      <c r="I1157" t="s">
        <v>136</v>
      </c>
      <c r="J1157" t="s">
        <v>137</v>
      </c>
      <c r="K1157" t="s">
        <v>144</v>
      </c>
      <c r="L1157" t="s">
        <v>3570</v>
      </c>
      <c r="M1157" t="s">
        <v>3571</v>
      </c>
      <c r="N1157">
        <v>0.33083333300000001</v>
      </c>
      <c r="O1157">
        <v>10</v>
      </c>
      <c r="P1157">
        <v>868</v>
      </c>
      <c r="Q1157">
        <v>70</v>
      </c>
      <c r="R1157">
        <v>41</v>
      </c>
      <c r="S1157">
        <v>22</v>
      </c>
      <c r="T1157">
        <v>56</v>
      </c>
      <c r="U1157">
        <v>0</v>
      </c>
      <c r="V1157">
        <v>1</v>
      </c>
      <c r="W1157">
        <v>0.47620454815011998</v>
      </c>
      <c r="X1157">
        <v>37.579849837015914</v>
      </c>
      <c r="Y1157">
        <v>21.031684307246351</v>
      </c>
      <c r="Z1157">
        <v>2.6767718731019317</v>
      </c>
      <c r="AA1157">
        <v>23.932117782114453</v>
      </c>
      <c r="AB1157">
        <v>11.707951129323737</v>
      </c>
      <c r="AC1157">
        <v>0</v>
      </c>
      <c r="AD1157">
        <v>5.6509460958883338E-2</v>
      </c>
      <c r="AE1157">
        <v>97.461088937911384</v>
      </c>
    </row>
    <row r="1158" spans="1:31" x14ac:dyDescent="0.3">
      <c r="A1158">
        <v>2489907</v>
      </c>
      <c r="B1158">
        <v>1</v>
      </c>
      <c r="C1158" t="s">
        <v>80</v>
      </c>
      <c r="D1158" t="s">
        <v>101</v>
      </c>
      <c r="E1158" t="s">
        <v>147</v>
      </c>
      <c r="F1158" t="s">
        <v>3572</v>
      </c>
      <c r="G1158" t="s">
        <v>193</v>
      </c>
      <c r="H1158" t="s">
        <v>150</v>
      </c>
      <c r="I1158" t="s">
        <v>136</v>
      </c>
      <c r="J1158" t="s">
        <v>137</v>
      </c>
      <c r="K1158" t="s">
        <v>144</v>
      </c>
      <c r="L1158" t="s">
        <v>3573</v>
      </c>
      <c r="M1158" t="s">
        <v>3574</v>
      </c>
      <c r="N1158">
        <v>6.1388888880000003</v>
      </c>
      <c r="O1158">
        <v>7</v>
      </c>
      <c r="P1158">
        <v>172</v>
      </c>
      <c r="Q1158">
        <v>2</v>
      </c>
      <c r="R1158">
        <v>39</v>
      </c>
      <c r="S1158">
        <v>19</v>
      </c>
      <c r="T1158">
        <v>45</v>
      </c>
      <c r="U1158">
        <v>0</v>
      </c>
      <c r="V1158">
        <v>0</v>
      </c>
      <c r="W1158">
        <v>5.7909240851009818</v>
      </c>
      <c r="X1158">
        <v>325.1860038219246</v>
      </c>
      <c r="Y1158">
        <v>5.7563967511374008</v>
      </c>
      <c r="Z1158">
        <v>59.448280109431849</v>
      </c>
      <c r="AA1158">
        <v>465.50520138381944</v>
      </c>
      <c r="AB1158">
        <v>347.86405909446216</v>
      </c>
      <c r="AC1158">
        <v>0</v>
      </c>
      <c r="AD1158">
        <v>0</v>
      </c>
      <c r="AE1158">
        <v>1209.5508652458764</v>
      </c>
    </row>
    <row r="1159" spans="1:31" x14ac:dyDescent="0.3">
      <c r="A1159">
        <v>2489037</v>
      </c>
      <c r="B1159">
        <v>1</v>
      </c>
      <c r="C1159" t="s">
        <v>80</v>
      </c>
      <c r="D1159" t="s">
        <v>88</v>
      </c>
      <c r="E1159" t="s">
        <v>166</v>
      </c>
      <c r="F1159" t="s">
        <v>2183</v>
      </c>
      <c r="G1159" t="s">
        <v>426</v>
      </c>
      <c r="H1159" t="s">
        <v>150</v>
      </c>
      <c r="I1159" t="s">
        <v>136</v>
      </c>
      <c r="J1159" t="s">
        <v>137</v>
      </c>
      <c r="K1159" t="s">
        <v>144</v>
      </c>
      <c r="L1159" t="s">
        <v>3575</v>
      </c>
      <c r="M1159" t="s">
        <v>3576</v>
      </c>
      <c r="N1159">
        <v>0.41194444400000002</v>
      </c>
      <c r="O1159">
        <v>0</v>
      </c>
      <c r="P1159">
        <v>0</v>
      </c>
      <c r="Q1159">
        <v>0</v>
      </c>
      <c r="R1159">
        <v>0</v>
      </c>
      <c r="S1159">
        <v>3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16.594376226473205</v>
      </c>
      <c r="AB1159">
        <v>0</v>
      </c>
      <c r="AC1159">
        <v>0</v>
      </c>
      <c r="AD1159">
        <v>0</v>
      </c>
      <c r="AE1159">
        <v>16.594376226473205</v>
      </c>
    </row>
    <row r="1160" spans="1:31" x14ac:dyDescent="0.3">
      <c r="A1160">
        <v>2489870</v>
      </c>
      <c r="B1160">
        <v>1</v>
      </c>
      <c r="C1160" t="s">
        <v>81</v>
      </c>
      <c r="D1160" t="s">
        <v>127</v>
      </c>
      <c r="E1160" t="s">
        <v>184</v>
      </c>
      <c r="F1160" t="s">
        <v>3577</v>
      </c>
      <c r="G1160" t="s">
        <v>149</v>
      </c>
      <c r="H1160" t="s">
        <v>150</v>
      </c>
      <c r="I1160" t="s">
        <v>136</v>
      </c>
      <c r="J1160" t="s">
        <v>137</v>
      </c>
      <c r="K1160" t="s">
        <v>144</v>
      </c>
      <c r="L1160" t="s">
        <v>3578</v>
      </c>
      <c r="M1160" t="s">
        <v>3579</v>
      </c>
      <c r="N1160">
        <v>0.99138888800000002</v>
      </c>
      <c r="O1160">
        <v>1</v>
      </c>
      <c r="P1160">
        <v>0</v>
      </c>
      <c r="Q1160">
        <v>135</v>
      </c>
      <c r="R1160">
        <v>6</v>
      </c>
      <c r="S1160">
        <v>5</v>
      </c>
      <c r="T1160">
        <v>0</v>
      </c>
      <c r="U1160">
        <v>0</v>
      </c>
      <c r="V1160">
        <v>0</v>
      </c>
      <c r="W1160">
        <v>0.15390533116230309</v>
      </c>
      <c r="X1160">
        <v>0</v>
      </c>
      <c r="Y1160">
        <v>65.132717781864599</v>
      </c>
      <c r="Z1160">
        <v>5.3220903994524198</v>
      </c>
      <c r="AA1160">
        <v>1.4394572521729481</v>
      </c>
      <c r="AB1160">
        <v>0</v>
      </c>
      <c r="AC1160">
        <v>0</v>
      </c>
      <c r="AD1160">
        <v>0</v>
      </c>
      <c r="AE1160">
        <v>72.048170764652269</v>
      </c>
    </row>
    <row r="1161" spans="1:31" x14ac:dyDescent="0.3">
      <c r="A1161">
        <v>2489329</v>
      </c>
      <c r="B1161">
        <v>1</v>
      </c>
      <c r="C1161" t="s">
        <v>80</v>
      </c>
      <c r="D1161" t="s">
        <v>101</v>
      </c>
      <c r="E1161" t="s">
        <v>147</v>
      </c>
      <c r="F1161" t="s">
        <v>3580</v>
      </c>
      <c r="G1161" t="s">
        <v>149</v>
      </c>
      <c r="H1161" t="s">
        <v>150</v>
      </c>
      <c r="I1161" t="s">
        <v>136</v>
      </c>
      <c r="J1161" t="s">
        <v>137</v>
      </c>
      <c r="K1161" t="s">
        <v>144</v>
      </c>
      <c r="L1161" t="s">
        <v>3581</v>
      </c>
      <c r="M1161" t="s">
        <v>3582</v>
      </c>
      <c r="N1161">
        <v>1.088055555</v>
      </c>
      <c r="O1161">
        <v>0</v>
      </c>
      <c r="P1161">
        <v>3135</v>
      </c>
      <c r="Q1161">
        <v>0</v>
      </c>
      <c r="R1161">
        <v>1</v>
      </c>
      <c r="S1161">
        <v>2</v>
      </c>
      <c r="T1161">
        <v>180</v>
      </c>
      <c r="U1161">
        <v>0</v>
      </c>
      <c r="V1161">
        <v>0</v>
      </c>
      <c r="W1161">
        <v>0</v>
      </c>
      <c r="X1161">
        <v>1287.7958532054504</v>
      </c>
      <c r="Y1161">
        <v>0</v>
      </c>
      <c r="Z1161">
        <v>2.417161232138889E-2</v>
      </c>
      <c r="AA1161">
        <v>334.69206976146995</v>
      </c>
      <c r="AB1161">
        <v>280.16236708847259</v>
      </c>
      <c r="AC1161">
        <v>0</v>
      </c>
      <c r="AD1161">
        <v>0</v>
      </c>
      <c r="AE1161">
        <v>1902.6744616677145</v>
      </c>
    </row>
    <row r="1162" spans="1:31" x14ac:dyDescent="0.3">
      <c r="A1162">
        <v>2489209</v>
      </c>
      <c r="B1162">
        <v>1</v>
      </c>
      <c r="C1162" t="s">
        <v>81</v>
      </c>
      <c r="D1162" t="s">
        <v>128</v>
      </c>
      <c r="E1162" t="s">
        <v>166</v>
      </c>
      <c r="F1162" t="s">
        <v>3583</v>
      </c>
      <c r="G1162" t="s">
        <v>149</v>
      </c>
      <c r="H1162" t="s">
        <v>150</v>
      </c>
      <c r="I1162" t="s">
        <v>136</v>
      </c>
      <c r="J1162" t="s">
        <v>137</v>
      </c>
      <c r="K1162" t="s">
        <v>144</v>
      </c>
      <c r="L1162" t="s">
        <v>3584</v>
      </c>
      <c r="M1162" t="s">
        <v>3585</v>
      </c>
      <c r="N1162">
        <v>0.72194444400000002</v>
      </c>
      <c r="O1162">
        <v>40</v>
      </c>
      <c r="P1162">
        <v>19443</v>
      </c>
      <c r="Q1162">
        <v>282</v>
      </c>
      <c r="R1162">
        <v>474</v>
      </c>
      <c r="S1162">
        <v>131</v>
      </c>
      <c r="T1162">
        <v>1741</v>
      </c>
      <c r="U1162">
        <v>14</v>
      </c>
      <c r="V1162">
        <v>1</v>
      </c>
      <c r="W1162">
        <v>9.0271374258394967</v>
      </c>
      <c r="X1162">
        <v>2730.2804814194506</v>
      </c>
      <c r="Y1162">
        <v>245.25423266824734</v>
      </c>
      <c r="Z1162">
        <v>78.010662431227971</v>
      </c>
      <c r="AA1162">
        <v>808.77590359659609</v>
      </c>
      <c r="AB1162">
        <v>1068.1510348293227</v>
      </c>
      <c r="AC1162">
        <v>1276.9127481965907</v>
      </c>
      <c r="AD1162">
        <v>8.8703448229014157</v>
      </c>
      <c r="AE1162">
        <v>6225.2825453901769</v>
      </c>
    </row>
    <row r="1163" spans="1:31" x14ac:dyDescent="0.3">
      <c r="A1163">
        <v>2489541</v>
      </c>
      <c r="B1163">
        <v>1</v>
      </c>
      <c r="C1163" t="s">
        <v>81</v>
      </c>
      <c r="D1163" t="s">
        <v>115</v>
      </c>
      <c r="E1163" t="s">
        <v>147</v>
      </c>
      <c r="F1163" t="s">
        <v>3586</v>
      </c>
      <c r="G1163" t="s">
        <v>276</v>
      </c>
      <c r="H1163" t="s">
        <v>150</v>
      </c>
      <c r="I1163" t="s">
        <v>136</v>
      </c>
      <c r="J1163" t="s">
        <v>137</v>
      </c>
      <c r="K1163" t="s">
        <v>144</v>
      </c>
      <c r="L1163" t="s">
        <v>3587</v>
      </c>
      <c r="M1163" t="s">
        <v>3588</v>
      </c>
      <c r="N1163">
        <v>2.4105555550000002</v>
      </c>
      <c r="O1163">
        <v>0</v>
      </c>
      <c r="P1163">
        <v>371</v>
      </c>
      <c r="Q1163">
        <v>0</v>
      </c>
      <c r="R1163">
        <v>5</v>
      </c>
      <c r="S1163">
        <v>2</v>
      </c>
      <c r="T1163">
        <v>29</v>
      </c>
      <c r="U1163">
        <v>0</v>
      </c>
      <c r="V1163">
        <v>0</v>
      </c>
      <c r="W1163">
        <v>0</v>
      </c>
      <c r="X1163">
        <v>87.628600455725021</v>
      </c>
      <c r="Y1163">
        <v>0</v>
      </c>
      <c r="Z1163">
        <v>0.11100511508783883</v>
      </c>
      <c r="AA1163">
        <v>3.7318845051539999</v>
      </c>
      <c r="AB1163">
        <v>16.556959304955679</v>
      </c>
      <c r="AC1163">
        <v>0</v>
      </c>
      <c r="AD1163">
        <v>0</v>
      </c>
      <c r="AE1163">
        <v>108.02844938092254</v>
      </c>
    </row>
    <row r="1164" spans="1:31" x14ac:dyDescent="0.3">
      <c r="A1164">
        <v>2489186</v>
      </c>
      <c r="B1164">
        <v>1</v>
      </c>
      <c r="C1164" t="s">
        <v>81</v>
      </c>
      <c r="D1164" t="s">
        <v>128</v>
      </c>
      <c r="E1164" t="s">
        <v>147</v>
      </c>
      <c r="F1164" t="s">
        <v>3589</v>
      </c>
      <c r="G1164" t="s">
        <v>149</v>
      </c>
      <c r="H1164" t="s">
        <v>150</v>
      </c>
      <c r="I1164" t="s">
        <v>136</v>
      </c>
      <c r="J1164" t="s">
        <v>137</v>
      </c>
      <c r="K1164" t="s">
        <v>144</v>
      </c>
      <c r="L1164" t="s">
        <v>3590</v>
      </c>
      <c r="M1164" t="s">
        <v>3591</v>
      </c>
      <c r="N1164">
        <v>0.53527777700000001</v>
      </c>
      <c r="O1164">
        <v>0</v>
      </c>
      <c r="P1164">
        <v>2908</v>
      </c>
      <c r="Q1164">
        <v>1</v>
      </c>
      <c r="R1164">
        <v>52</v>
      </c>
      <c r="S1164">
        <v>1</v>
      </c>
      <c r="T1164">
        <v>148</v>
      </c>
      <c r="U1164">
        <v>0</v>
      </c>
      <c r="V1164">
        <v>0</v>
      </c>
      <c r="W1164">
        <v>0</v>
      </c>
      <c r="X1164">
        <v>398.32342661907637</v>
      </c>
      <c r="Y1164">
        <v>0.28568448443</v>
      </c>
      <c r="Z1164">
        <v>4.9029460977298758</v>
      </c>
      <c r="AA1164">
        <v>6.8228995892928808</v>
      </c>
      <c r="AB1164">
        <v>95.940956648405475</v>
      </c>
      <c r="AC1164">
        <v>0</v>
      </c>
      <c r="AD1164">
        <v>0</v>
      </c>
      <c r="AE1164">
        <v>506.27591343893459</v>
      </c>
    </row>
    <row r="1165" spans="1:31" x14ac:dyDescent="0.3">
      <c r="A1165">
        <v>2489046</v>
      </c>
      <c r="B1165">
        <v>1</v>
      </c>
      <c r="C1165" t="s">
        <v>80</v>
      </c>
      <c r="D1165" t="s">
        <v>97</v>
      </c>
      <c r="E1165" t="s">
        <v>162</v>
      </c>
      <c r="F1165" t="s">
        <v>3592</v>
      </c>
      <c r="G1165" t="s">
        <v>530</v>
      </c>
      <c r="H1165" t="s">
        <v>135</v>
      </c>
      <c r="I1165" t="s">
        <v>136</v>
      </c>
      <c r="J1165" t="s">
        <v>137</v>
      </c>
      <c r="K1165" t="s">
        <v>144</v>
      </c>
      <c r="L1165" t="s">
        <v>3593</v>
      </c>
      <c r="M1165" t="s">
        <v>3594</v>
      </c>
      <c r="N1165">
        <v>1.804166666</v>
      </c>
      <c r="O1165">
        <v>0</v>
      </c>
      <c r="P1165">
        <v>38</v>
      </c>
      <c r="Q1165">
        <v>0</v>
      </c>
      <c r="R1165">
        <v>15</v>
      </c>
      <c r="S1165">
        <v>0</v>
      </c>
      <c r="T1165">
        <v>8</v>
      </c>
      <c r="U1165">
        <v>0</v>
      </c>
      <c r="V1165">
        <v>0</v>
      </c>
      <c r="W1165">
        <v>0</v>
      </c>
      <c r="X1165">
        <v>16.852412868281412</v>
      </c>
      <c r="Y1165">
        <v>0</v>
      </c>
      <c r="Z1165">
        <v>11.782926030199091</v>
      </c>
      <c r="AA1165">
        <v>0</v>
      </c>
      <c r="AB1165">
        <v>4.4500024933692908</v>
      </c>
      <c r="AC1165">
        <v>0</v>
      </c>
      <c r="AD1165">
        <v>0</v>
      </c>
      <c r="AE1165">
        <v>33.085341391849795</v>
      </c>
    </row>
    <row r="1166" spans="1:31" x14ac:dyDescent="0.3">
      <c r="A1166">
        <v>2489733</v>
      </c>
      <c r="B1166">
        <v>1</v>
      </c>
      <c r="C1166" t="s">
        <v>81</v>
      </c>
      <c r="D1166" t="s">
        <v>118</v>
      </c>
      <c r="E1166" t="s">
        <v>162</v>
      </c>
      <c r="F1166" t="s">
        <v>3595</v>
      </c>
      <c r="G1166" t="s">
        <v>530</v>
      </c>
      <c r="H1166" t="s">
        <v>135</v>
      </c>
      <c r="I1166" t="s">
        <v>136</v>
      </c>
      <c r="J1166" t="s">
        <v>137</v>
      </c>
      <c r="K1166" t="s">
        <v>144</v>
      </c>
      <c r="L1166" t="s">
        <v>3596</v>
      </c>
      <c r="M1166" t="s">
        <v>3597</v>
      </c>
      <c r="N1166">
        <v>0.72750000000000004</v>
      </c>
      <c r="O1166">
        <v>0</v>
      </c>
      <c r="P1166">
        <v>18</v>
      </c>
      <c r="Q1166">
        <v>0</v>
      </c>
      <c r="R1166">
        <v>0</v>
      </c>
      <c r="S1166">
        <v>0</v>
      </c>
      <c r="T1166">
        <v>49</v>
      </c>
      <c r="U1166">
        <v>0</v>
      </c>
      <c r="V1166">
        <v>0</v>
      </c>
      <c r="W1166">
        <v>0</v>
      </c>
      <c r="X1166">
        <v>4.9733556095235087</v>
      </c>
      <c r="Y1166">
        <v>0</v>
      </c>
      <c r="Z1166">
        <v>0</v>
      </c>
      <c r="AA1166">
        <v>0</v>
      </c>
      <c r="AB1166">
        <v>18.344154787357233</v>
      </c>
      <c r="AC1166">
        <v>0</v>
      </c>
      <c r="AD1166">
        <v>0</v>
      </c>
      <c r="AE1166">
        <v>23.317510396880742</v>
      </c>
    </row>
    <row r="1167" spans="1:31" x14ac:dyDescent="0.3">
      <c r="A1167">
        <v>2489000</v>
      </c>
      <c r="B1167">
        <v>1</v>
      </c>
      <c r="C1167" t="s">
        <v>80</v>
      </c>
      <c r="D1167" t="s">
        <v>97</v>
      </c>
      <c r="E1167" t="s">
        <v>147</v>
      </c>
      <c r="F1167" t="s">
        <v>3598</v>
      </c>
      <c r="G1167" t="s">
        <v>168</v>
      </c>
      <c r="H1167" t="s">
        <v>150</v>
      </c>
      <c r="I1167" t="s">
        <v>136</v>
      </c>
      <c r="J1167" t="s">
        <v>137</v>
      </c>
      <c r="K1167" t="s">
        <v>138</v>
      </c>
      <c r="L1167" t="s">
        <v>3599</v>
      </c>
      <c r="M1167" t="s">
        <v>3600</v>
      </c>
      <c r="N1167">
        <v>8.1163888879999995</v>
      </c>
      <c r="O1167">
        <v>0</v>
      </c>
      <c r="P1167">
        <v>219</v>
      </c>
      <c r="Q1167">
        <v>0</v>
      </c>
      <c r="R1167">
        <v>0</v>
      </c>
      <c r="S1167">
        <v>0</v>
      </c>
      <c r="T1167">
        <v>28</v>
      </c>
      <c r="U1167">
        <v>0</v>
      </c>
      <c r="V1167">
        <v>0</v>
      </c>
      <c r="W1167">
        <v>0</v>
      </c>
      <c r="X1167">
        <v>583.31194472842401</v>
      </c>
      <c r="Y1167">
        <v>0</v>
      </c>
      <c r="Z1167">
        <v>0</v>
      </c>
      <c r="AA1167">
        <v>0</v>
      </c>
      <c r="AB1167">
        <v>292.66956716739281</v>
      </c>
      <c r="AC1167">
        <v>0</v>
      </c>
      <c r="AD1167">
        <v>0</v>
      </c>
      <c r="AE1167">
        <v>875.98151189581677</v>
      </c>
    </row>
    <row r="1168" spans="1:31" x14ac:dyDescent="0.3">
      <c r="A1168">
        <v>2489023</v>
      </c>
      <c r="B1168">
        <v>1</v>
      </c>
      <c r="C1168" t="s">
        <v>80</v>
      </c>
      <c r="D1168" t="s">
        <v>99</v>
      </c>
      <c r="E1168" t="s">
        <v>162</v>
      </c>
      <c r="F1168" t="s">
        <v>3601</v>
      </c>
      <c r="G1168" t="s">
        <v>210</v>
      </c>
      <c r="H1168" t="s">
        <v>135</v>
      </c>
      <c r="I1168" t="s">
        <v>136</v>
      </c>
      <c r="J1168" t="s">
        <v>137</v>
      </c>
      <c r="K1168" t="s">
        <v>144</v>
      </c>
      <c r="L1168" t="s">
        <v>3602</v>
      </c>
      <c r="M1168" t="s">
        <v>3603</v>
      </c>
      <c r="N1168">
        <v>3.446388888</v>
      </c>
      <c r="O1168">
        <v>0</v>
      </c>
      <c r="P1168">
        <v>48</v>
      </c>
      <c r="Q1168">
        <v>0</v>
      </c>
      <c r="R1168">
        <v>0</v>
      </c>
      <c r="S1168">
        <v>0</v>
      </c>
      <c r="T1168">
        <v>6</v>
      </c>
      <c r="U1168">
        <v>0</v>
      </c>
      <c r="V1168">
        <v>0</v>
      </c>
      <c r="W1168">
        <v>0</v>
      </c>
      <c r="X1168">
        <v>52.916421926447491</v>
      </c>
      <c r="Y1168">
        <v>0</v>
      </c>
      <c r="Z1168">
        <v>0</v>
      </c>
      <c r="AA1168">
        <v>0</v>
      </c>
      <c r="AB1168">
        <v>94.29325463075007</v>
      </c>
      <c r="AC1168">
        <v>0</v>
      </c>
      <c r="AD1168">
        <v>0</v>
      </c>
      <c r="AE1168">
        <v>147.20967655719755</v>
      </c>
    </row>
    <row r="1169" spans="1:31" x14ac:dyDescent="0.3">
      <c r="A1169">
        <v>2489032</v>
      </c>
      <c r="B1169">
        <v>1</v>
      </c>
      <c r="C1169" t="s">
        <v>80</v>
      </c>
      <c r="D1169" t="s">
        <v>103</v>
      </c>
      <c r="E1169" t="s">
        <v>166</v>
      </c>
      <c r="F1169" t="s">
        <v>3604</v>
      </c>
      <c r="G1169" t="s">
        <v>168</v>
      </c>
      <c r="H1169" t="s">
        <v>150</v>
      </c>
      <c r="I1169" t="s">
        <v>136</v>
      </c>
      <c r="J1169" t="s">
        <v>137</v>
      </c>
      <c r="K1169" t="s">
        <v>138</v>
      </c>
      <c r="L1169" t="s">
        <v>3605</v>
      </c>
      <c r="M1169" t="s">
        <v>3606</v>
      </c>
      <c r="N1169">
        <v>5.4191666659999997</v>
      </c>
      <c r="O1169">
        <v>1</v>
      </c>
      <c r="P1169">
        <v>292</v>
      </c>
      <c r="Q1169">
        <v>18</v>
      </c>
      <c r="R1169">
        <v>106</v>
      </c>
      <c r="S1169">
        <v>10</v>
      </c>
      <c r="T1169">
        <v>49</v>
      </c>
      <c r="U1169">
        <v>4</v>
      </c>
      <c r="V1169">
        <v>0</v>
      </c>
      <c r="W1169">
        <v>36.990183715810943</v>
      </c>
      <c r="X1169">
        <v>366.74949691090296</v>
      </c>
      <c r="Y1169">
        <v>1167.7652911885593</v>
      </c>
      <c r="Z1169">
        <v>471.7894160846044</v>
      </c>
      <c r="AA1169">
        <v>42.091802865604251</v>
      </c>
      <c r="AB1169">
        <v>204.3660461333848</v>
      </c>
      <c r="AC1169">
        <v>3619.3368133363219</v>
      </c>
      <c r="AD1169">
        <v>0</v>
      </c>
      <c r="AE1169">
        <v>5909.0890502351886</v>
      </c>
    </row>
    <row r="1170" spans="1:31" x14ac:dyDescent="0.3">
      <c r="A1170">
        <v>2489530</v>
      </c>
      <c r="B1170">
        <v>1</v>
      </c>
      <c r="C1170" t="s">
        <v>80</v>
      </c>
      <c r="D1170" t="s">
        <v>106</v>
      </c>
      <c r="E1170" t="s">
        <v>132</v>
      </c>
      <c r="F1170" t="s">
        <v>3607</v>
      </c>
      <c r="G1170" t="s">
        <v>296</v>
      </c>
      <c r="H1170" t="s">
        <v>135</v>
      </c>
      <c r="I1170" t="s">
        <v>136</v>
      </c>
      <c r="J1170" t="s">
        <v>137</v>
      </c>
      <c r="K1170" t="s">
        <v>144</v>
      </c>
      <c r="L1170" t="s">
        <v>3608</v>
      </c>
      <c r="M1170" t="s">
        <v>3609</v>
      </c>
      <c r="N1170">
        <v>1.849444444</v>
      </c>
      <c r="O1170">
        <v>0</v>
      </c>
      <c r="P1170">
        <v>26</v>
      </c>
      <c r="Q1170">
        <v>0</v>
      </c>
      <c r="R1170">
        <v>1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3.892802949875759</v>
      </c>
      <c r="Y1170">
        <v>0</v>
      </c>
      <c r="Z1170">
        <v>8.6412042795277234E-3</v>
      </c>
      <c r="AA1170">
        <v>0</v>
      </c>
      <c r="AB1170">
        <v>0</v>
      </c>
      <c r="AC1170">
        <v>0</v>
      </c>
      <c r="AD1170">
        <v>0</v>
      </c>
      <c r="AE1170">
        <v>3.9014441541552869</v>
      </c>
    </row>
    <row r="1171" spans="1:31" x14ac:dyDescent="0.3">
      <c r="A1171">
        <v>2489052</v>
      </c>
      <c r="B1171">
        <v>1</v>
      </c>
      <c r="C1171" t="s">
        <v>80</v>
      </c>
      <c r="D1171" t="s">
        <v>105</v>
      </c>
      <c r="E1171" t="s">
        <v>213</v>
      </c>
      <c r="F1171" t="s">
        <v>3610</v>
      </c>
      <c r="G1171" t="s">
        <v>149</v>
      </c>
      <c r="H1171" t="s">
        <v>150</v>
      </c>
      <c r="I1171" t="s">
        <v>136</v>
      </c>
      <c r="J1171" t="s">
        <v>137</v>
      </c>
      <c r="K1171" t="s">
        <v>144</v>
      </c>
      <c r="L1171" t="s">
        <v>3611</v>
      </c>
      <c r="M1171" t="s">
        <v>3612</v>
      </c>
      <c r="N1171">
        <v>0.90527777700000001</v>
      </c>
      <c r="O1171">
        <v>0</v>
      </c>
      <c r="P1171">
        <v>11691</v>
      </c>
      <c r="Q1171">
        <v>0</v>
      </c>
      <c r="R1171">
        <v>1</v>
      </c>
      <c r="S1171">
        <v>3</v>
      </c>
      <c r="T1171">
        <v>547</v>
      </c>
      <c r="U1171">
        <v>0</v>
      </c>
      <c r="V1171">
        <v>0</v>
      </c>
      <c r="W1171">
        <v>0</v>
      </c>
      <c r="X1171">
        <v>3691.8308795717562</v>
      </c>
      <c r="Y1171">
        <v>0</v>
      </c>
      <c r="Z1171">
        <v>0.36812002996713938</v>
      </c>
      <c r="AA1171">
        <v>36.460910672467477</v>
      </c>
      <c r="AB1171">
        <v>856.90839355106505</v>
      </c>
      <c r="AC1171">
        <v>0</v>
      </c>
      <c r="AD1171">
        <v>0</v>
      </c>
      <c r="AE1171">
        <v>4585.5683038252555</v>
      </c>
    </row>
    <row r="1172" spans="1:31" x14ac:dyDescent="0.3">
      <c r="A1172">
        <v>2489195</v>
      </c>
      <c r="B1172">
        <v>1</v>
      </c>
      <c r="C1172" t="s">
        <v>80</v>
      </c>
      <c r="D1172" t="s">
        <v>94</v>
      </c>
      <c r="E1172" t="s">
        <v>166</v>
      </c>
      <c r="F1172" t="s">
        <v>3613</v>
      </c>
      <c r="G1172" t="s">
        <v>149</v>
      </c>
      <c r="H1172" t="s">
        <v>150</v>
      </c>
      <c r="I1172" t="s">
        <v>136</v>
      </c>
      <c r="J1172" t="s">
        <v>137</v>
      </c>
      <c r="K1172" t="s">
        <v>144</v>
      </c>
      <c r="L1172" t="s">
        <v>3614</v>
      </c>
      <c r="M1172" t="s">
        <v>3615</v>
      </c>
      <c r="N1172">
        <v>0.229444444</v>
      </c>
      <c r="O1172">
        <v>0</v>
      </c>
      <c r="P1172">
        <v>139</v>
      </c>
      <c r="Q1172">
        <v>1</v>
      </c>
      <c r="R1172">
        <v>7</v>
      </c>
      <c r="S1172">
        <v>13</v>
      </c>
      <c r="T1172">
        <v>21</v>
      </c>
      <c r="U1172">
        <v>4</v>
      </c>
      <c r="V1172">
        <v>0</v>
      </c>
      <c r="W1172">
        <v>0</v>
      </c>
      <c r="X1172">
        <v>5.6049670920477945</v>
      </c>
      <c r="Y1172">
        <v>0.12199048348666666</v>
      </c>
      <c r="Z1172">
        <v>0.28995558872465887</v>
      </c>
      <c r="AA1172">
        <v>33.711749301852983</v>
      </c>
      <c r="AB1172">
        <v>4.7102602461122878</v>
      </c>
      <c r="AC1172">
        <v>272.23613029174584</v>
      </c>
      <c r="AD1172">
        <v>0</v>
      </c>
      <c r="AE1172">
        <v>316.67505300397022</v>
      </c>
    </row>
    <row r="1173" spans="1:31" x14ac:dyDescent="0.3">
      <c r="A1173">
        <v>2489908</v>
      </c>
      <c r="B1173">
        <v>1</v>
      </c>
      <c r="C1173" t="s">
        <v>80</v>
      </c>
      <c r="D1173" t="s">
        <v>103</v>
      </c>
      <c r="E1173" t="s">
        <v>153</v>
      </c>
      <c r="F1173" t="s">
        <v>3616</v>
      </c>
      <c r="G1173" t="s">
        <v>155</v>
      </c>
      <c r="H1173" t="s">
        <v>135</v>
      </c>
      <c r="I1173" t="s">
        <v>136</v>
      </c>
      <c r="J1173" t="s">
        <v>137</v>
      </c>
      <c r="K1173" t="s">
        <v>144</v>
      </c>
      <c r="L1173" t="s">
        <v>3617</v>
      </c>
      <c r="M1173" t="s">
        <v>3618</v>
      </c>
      <c r="N1173">
        <v>1.9350000000000001</v>
      </c>
      <c r="O1173">
        <v>0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1.1417447609646614</v>
      </c>
      <c r="AA1173">
        <v>0</v>
      </c>
      <c r="AB1173">
        <v>0</v>
      </c>
      <c r="AC1173">
        <v>0</v>
      </c>
      <c r="AD1173">
        <v>0</v>
      </c>
      <c r="AE1173">
        <v>1.1417447609646614</v>
      </c>
    </row>
    <row r="1174" spans="1:31" x14ac:dyDescent="0.3">
      <c r="A1174">
        <v>2489371</v>
      </c>
      <c r="B1174">
        <v>2</v>
      </c>
      <c r="C1174" t="s">
        <v>80</v>
      </c>
      <c r="D1174" t="s">
        <v>88</v>
      </c>
      <c r="E1174" t="s">
        <v>147</v>
      </c>
      <c r="F1174" t="s">
        <v>3619</v>
      </c>
      <c r="G1174" t="s">
        <v>149</v>
      </c>
      <c r="H1174" t="s">
        <v>150</v>
      </c>
      <c r="I1174" t="s">
        <v>136</v>
      </c>
      <c r="J1174" t="s">
        <v>137</v>
      </c>
      <c r="K1174" t="s">
        <v>144</v>
      </c>
      <c r="L1174" t="s">
        <v>3620</v>
      </c>
      <c r="M1174" t="s">
        <v>3621</v>
      </c>
      <c r="N1174">
        <v>6.9444443999999994E-2</v>
      </c>
      <c r="O1174">
        <v>0</v>
      </c>
      <c r="P1174">
        <v>0</v>
      </c>
      <c r="Q1174">
        <v>0</v>
      </c>
      <c r="R1174">
        <v>0</v>
      </c>
      <c r="S1174">
        <v>10</v>
      </c>
      <c r="T1174">
        <v>9</v>
      </c>
      <c r="U1174">
        <v>6</v>
      </c>
      <c r="V1174">
        <v>2</v>
      </c>
      <c r="W1174">
        <v>0</v>
      </c>
      <c r="X1174">
        <v>0</v>
      </c>
      <c r="Y1174">
        <v>0</v>
      </c>
      <c r="Z1174">
        <v>0</v>
      </c>
      <c r="AA1174">
        <v>14.819330131990224</v>
      </c>
      <c r="AB1174">
        <v>4.7885243245440279</v>
      </c>
      <c r="AC1174">
        <v>27.983665497968751</v>
      </c>
      <c r="AD1174">
        <v>1.3892999547373821</v>
      </c>
      <c r="AE1174">
        <v>48.980819909240381</v>
      </c>
    </row>
    <row r="1175" spans="1:31" x14ac:dyDescent="0.3">
      <c r="A1175">
        <v>2489679</v>
      </c>
      <c r="B1175">
        <v>1</v>
      </c>
      <c r="C1175" t="s">
        <v>80</v>
      </c>
      <c r="D1175" t="s">
        <v>94</v>
      </c>
      <c r="E1175" t="s">
        <v>162</v>
      </c>
      <c r="F1175" t="s">
        <v>3622</v>
      </c>
      <c r="G1175" t="s">
        <v>210</v>
      </c>
      <c r="H1175" t="s">
        <v>135</v>
      </c>
      <c r="I1175" t="s">
        <v>136</v>
      </c>
      <c r="J1175" t="s">
        <v>137</v>
      </c>
      <c r="K1175" t="s">
        <v>144</v>
      </c>
      <c r="L1175" t="s">
        <v>3623</v>
      </c>
      <c r="M1175" t="s">
        <v>3624</v>
      </c>
      <c r="N1175">
        <v>2.7925</v>
      </c>
      <c r="O1175">
        <v>0</v>
      </c>
      <c r="P1175">
        <v>13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3.8146928669355806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3.8146928669355806</v>
      </c>
    </row>
    <row r="1176" spans="1:31" x14ac:dyDescent="0.3">
      <c r="A1176">
        <v>2489324</v>
      </c>
      <c r="B1176">
        <v>1</v>
      </c>
      <c r="C1176" t="s">
        <v>81</v>
      </c>
      <c r="D1176" t="s">
        <v>119</v>
      </c>
      <c r="E1176" t="s">
        <v>132</v>
      </c>
      <c r="F1176" t="s">
        <v>2744</v>
      </c>
      <c r="G1176" t="s">
        <v>296</v>
      </c>
      <c r="H1176" t="s">
        <v>135</v>
      </c>
      <c r="I1176" t="s">
        <v>136</v>
      </c>
      <c r="J1176" t="s">
        <v>137</v>
      </c>
      <c r="K1176" t="s">
        <v>144</v>
      </c>
      <c r="L1176" t="s">
        <v>3625</v>
      </c>
      <c r="M1176" t="s">
        <v>3626</v>
      </c>
      <c r="N1176">
        <v>2.5758333329999998</v>
      </c>
      <c r="O1176">
        <v>0</v>
      </c>
      <c r="P1176">
        <v>38</v>
      </c>
      <c r="Q1176">
        <v>0</v>
      </c>
      <c r="R1176">
        <v>9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4.3052981900266127</v>
      </c>
      <c r="Y1176">
        <v>0</v>
      </c>
      <c r="Z1176">
        <v>3.7665130772663784</v>
      </c>
      <c r="AA1176">
        <v>0</v>
      </c>
      <c r="AB1176">
        <v>0</v>
      </c>
      <c r="AC1176">
        <v>0</v>
      </c>
      <c r="AD1176">
        <v>0</v>
      </c>
      <c r="AE1176">
        <v>8.0718112672929916</v>
      </c>
    </row>
    <row r="1177" spans="1:31" x14ac:dyDescent="0.3">
      <c r="A1177">
        <v>2489430</v>
      </c>
      <c r="B1177">
        <v>1</v>
      </c>
      <c r="C1177" t="s">
        <v>81</v>
      </c>
      <c r="D1177" t="s">
        <v>128</v>
      </c>
      <c r="E1177" t="s">
        <v>147</v>
      </c>
      <c r="F1177" t="s">
        <v>3627</v>
      </c>
      <c r="G1177" t="s">
        <v>149</v>
      </c>
      <c r="H1177" t="s">
        <v>150</v>
      </c>
      <c r="I1177" t="s">
        <v>136</v>
      </c>
      <c r="J1177" t="s">
        <v>137</v>
      </c>
      <c r="K1177" t="s">
        <v>144</v>
      </c>
      <c r="L1177" t="s">
        <v>3628</v>
      </c>
      <c r="M1177" t="s">
        <v>3629</v>
      </c>
      <c r="N1177">
        <v>0.55333333299999998</v>
      </c>
      <c r="O1177">
        <v>1</v>
      </c>
      <c r="P1177">
        <v>0</v>
      </c>
      <c r="Q1177">
        <v>0</v>
      </c>
      <c r="R1177">
        <v>0</v>
      </c>
      <c r="S1177">
        <v>6</v>
      </c>
      <c r="T1177">
        <v>235</v>
      </c>
      <c r="U1177">
        <v>3</v>
      </c>
      <c r="V1177">
        <v>19</v>
      </c>
      <c r="W1177">
        <v>0.15067119464500001</v>
      </c>
      <c r="X1177">
        <v>0</v>
      </c>
      <c r="Y1177">
        <v>0</v>
      </c>
      <c r="Z1177">
        <v>0</v>
      </c>
      <c r="AA1177">
        <v>11.658150621099095</v>
      </c>
      <c r="AB1177">
        <v>168.83645966348823</v>
      </c>
      <c r="AC1177">
        <v>31.688460604314777</v>
      </c>
      <c r="AD1177">
        <v>216.07333357533733</v>
      </c>
      <c r="AE1177">
        <v>428.40707565888442</v>
      </c>
    </row>
    <row r="1178" spans="1:31" x14ac:dyDescent="0.3">
      <c r="A1178">
        <v>2489673</v>
      </c>
      <c r="B1178">
        <v>1</v>
      </c>
      <c r="C1178" t="s">
        <v>80</v>
      </c>
      <c r="D1178" t="s">
        <v>93</v>
      </c>
      <c r="E1178" t="s">
        <v>162</v>
      </c>
      <c r="F1178" t="s">
        <v>3630</v>
      </c>
      <c r="G1178" t="s">
        <v>210</v>
      </c>
      <c r="H1178" t="s">
        <v>135</v>
      </c>
      <c r="I1178" t="s">
        <v>136</v>
      </c>
      <c r="J1178" t="s">
        <v>137</v>
      </c>
      <c r="K1178" t="s">
        <v>144</v>
      </c>
      <c r="L1178" t="s">
        <v>3631</v>
      </c>
      <c r="M1178" t="s">
        <v>3632</v>
      </c>
      <c r="N1178">
        <v>0.84361111099999997</v>
      </c>
      <c r="O1178">
        <v>0</v>
      </c>
      <c r="P1178">
        <v>5</v>
      </c>
      <c r="Q1178">
        <v>0</v>
      </c>
      <c r="R1178">
        <v>6</v>
      </c>
      <c r="S1178">
        <v>0</v>
      </c>
      <c r="T1178">
        <v>3</v>
      </c>
      <c r="U1178">
        <v>0</v>
      </c>
      <c r="V1178">
        <v>0</v>
      </c>
      <c r="W1178">
        <v>0</v>
      </c>
      <c r="X1178">
        <v>0.63231380939871851</v>
      </c>
      <c r="Y1178">
        <v>0</v>
      </c>
      <c r="Z1178">
        <v>0.49382508194003688</v>
      </c>
      <c r="AA1178">
        <v>0</v>
      </c>
      <c r="AB1178">
        <v>3.5726891480318481</v>
      </c>
      <c r="AC1178">
        <v>0</v>
      </c>
      <c r="AD1178">
        <v>0</v>
      </c>
      <c r="AE1178">
        <v>4.6988280393706034</v>
      </c>
    </row>
    <row r="1179" spans="1:31" x14ac:dyDescent="0.3">
      <c r="A1179">
        <v>2489281</v>
      </c>
      <c r="B1179">
        <v>1</v>
      </c>
      <c r="C1179" t="s">
        <v>81</v>
      </c>
      <c r="D1179" t="s">
        <v>128</v>
      </c>
      <c r="E1179" t="s">
        <v>184</v>
      </c>
      <c r="F1179" t="s">
        <v>3633</v>
      </c>
      <c r="G1179" t="s">
        <v>149</v>
      </c>
      <c r="H1179" t="s">
        <v>150</v>
      </c>
      <c r="I1179" t="s">
        <v>136</v>
      </c>
      <c r="J1179" t="s">
        <v>137</v>
      </c>
      <c r="K1179" t="s">
        <v>144</v>
      </c>
      <c r="L1179" t="s">
        <v>3634</v>
      </c>
      <c r="M1179" t="s">
        <v>3635</v>
      </c>
      <c r="N1179">
        <v>1.698055555</v>
      </c>
      <c r="O1179">
        <v>0</v>
      </c>
      <c r="P1179">
        <v>46</v>
      </c>
      <c r="Q1179">
        <v>0</v>
      </c>
      <c r="R1179">
        <v>1</v>
      </c>
      <c r="S1179">
        <v>0</v>
      </c>
      <c r="T1179">
        <v>5</v>
      </c>
      <c r="U1179">
        <v>0</v>
      </c>
      <c r="V1179">
        <v>0</v>
      </c>
      <c r="W1179">
        <v>0</v>
      </c>
      <c r="X1179">
        <v>9.5762037955618045</v>
      </c>
      <c r="Y1179">
        <v>0</v>
      </c>
      <c r="Z1179">
        <v>0.24495343655545335</v>
      </c>
      <c r="AA1179">
        <v>0</v>
      </c>
      <c r="AB1179">
        <v>2.9079774120231643</v>
      </c>
      <c r="AC1179">
        <v>0</v>
      </c>
      <c r="AD1179">
        <v>0</v>
      </c>
      <c r="AE1179">
        <v>12.729134644140423</v>
      </c>
    </row>
    <row r="1180" spans="1:31" x14ac:dyDescent="0.3">
      <c r="A1180">
        <v>2489304</v>
      </c>
      <c r="B1180">
        <v>1</v>
      </c>
      <c r="C1180" t="s">
        <v>80</v>
      </c>
      <c r="D1180" t="s">
        <v>105</v>
      </c>
      <c r="E1180" t="s">
        <v>166</v>
      </c>
      <c r="F1180" t="s">
        <v>3636</v>
      </c>
      <c r="G1180" t="s">
        <v>149</v>
      </c>
      <c r="H1180" t="s">
        <v>150</v>
      </c>
      <c r="I1180" t="s">
        <v>136</v>
      </c>
      <c r="J1180" t="s">
        <v>137</v>
      </c>
      <c r="K1180" t="s">
        <v>144</v>
      </c>
      <c r="L1180" t="s">
        <v>3637</v>
      </c>
      <c r="M1180" t="s">
        <v>3638</v>
      </c>
      <c r="N1180">
        <v>3.971944444</v>
      </c>
      <c r="O1180">
        <v>0</v>
      </c>
      <c r="P1180">
        <v>4206</v>
      </c>
      <c r="Q1180">
        <v>0</v>
      </c>
      <c r="R1180">
        <v>1</v>
      </c>
      <c r="S1180">
        <v>1</v>
      </c>
      <c r="T1180">
        <v>277</v>
      </c>
      <c r="U1180">
        <v>0</v>
      </c>
      <c r="V1180">
        <v>0</v>
      </c>
      <c r="W1180">
        <v>0</v>
      </c>
      <c r="X1180">
        <v>3952.7352983147498</v>
      </c>
      <c r="Y1180">
        <v>0</v>
      </c>
      <c r="Z1180">
        <v>5.4541748662261394E-3</v>
      </c>
      <c r="AA1180">
        <v>116.02660861537402</v>
      </c>
      <c r="AB1180">
        <v>1414.724285401443</v>
      </c>
      <c r="AC1180">
        <v>0</v>
      </c>
      <c r="AD1180">
        <v>0</v>
      </c>
      <c r="AE1180">
        <v>5483.4916465064334</v>
      </c>
    </row>
    <row r="1181" spans="1:31" x14ac:dyDescent="0.3">
      <c r="A1181">
        <v>2488972</v>
      </c>
      <c r="B1181">
        <v>1</v>
      </c>
      <c r="C1181" t="s">
        <v>80</v>
      </c>
      <c r="D1181" t="s">
        <v>82</v>
      </c>
      <c r="E1181" t="s">
        <v>132</v>
      </c>
      <c r="F1181" t="s">
        <v>3639</v>
      </c>
      <c r="G1181" t="s">
        <v>159</v>
      </c>
      <c r="H1181" t="s">
        <v>135</v>
      </c>
      <c r="I1181" t="s">
        <v>136</v>
      </c>
      <c r="J1181" t="s">
        <v>3</v>
      </c>
      <c r="K1181" t="s">
        <v>144</v>
      </c>
      <c r="L1181" t="s">
        <v>3640</v>
      </c>
      <c r="M1181" t="s">
        <v>3641</v>
      </c>
      <c r="N1181">
        <v>5.7588888880000004</v>
      </c>
      <c r="O1181">
        <v>0</v>
      </c>
      <c r="P1181">
        <v>751</v>
      </c>
      <c r="Q1181">
        <v>0</v>
      </c>
      <c r="R1181">
        <v>0</v>
      </c>
      <c r="S1181">
        <v>0</v>
      </c>
      <c r="T1181">
        <v>68</v>
      </c>
      <c r="U1181">
        <v>0</v>
      </c>
      <c r="V1181">
        <v>0</v>
      </c>
      <c r="W1181">
        <v>0</v>
      </c>
      <c r="X1181">
        <v>1601.1401408909217</v>
      </c>
      <c r="Y1181">
        <v>0</v>
      </c>
      <c r="Z1181">
        <v>0</v>
      </c>
      <c r="AA1181">
        <v>0</v>
      </c>
      <c r="AB1181">
        <v>317.98867416556385</v>
      </c>
      <c r="AC1181">
        <v>0</v>
      </c>
      <c r="AD1181">
        <v>0</v>
      </c>
      <c r="AE1181">
        <v>1919.1288150564856</v>
      </c>
    </row>
    <row r="1182" spans="1:31" x14ac:dyDescent="0.3">
      <c r="A1182">
        <v>2489636</v>
      </c>
      <c r="B1182">
        <v>1</v>
      </c>
      <c r="C1182" t="s">
        <v>80</v>
      </c>
      <c r="D1182" t="s">
        <v>94</v>
      </c>
      <c r="E1182" t="s">
        <v>162</v>
      </c>
      <c r="F1182" t="s">
        <v>3642</v>
      </c>
      <c r="G1182" t="s">
        <v>210</v>
      </c>
      <c r="H1182" t="s">
        <v>135</v>
      </c>
      <c r="I1182" t="s">
        <v>136</v>
      </c>
      <c r="J1182" t="s">
        <v>137</v>
      </c>
      <c r="K1182" t="s">
        <v>144</v>
      </c>
      <c r="L1182" t="s">
        <v>3643</v>
      </c>
      <c r="M1182" t="s">
        <v>3644</v>
      </c>
      <c r="N1182">
        <v>1.8461111109999999</v>
      </c>
      <c r="O1182">
        <v>0</v>
      </c>
      <c r="P1182">
        <v>4</v>
      </c>
      <c r="Q1182">
        <v>0</v>
      </c>
      <c r="R1182">
        <v>1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1.8242323774436005</v>
      </c>
      <c r="Y1182">
        <v>0</v>
      </c>
      <c r="Z1182">
        <v>0.65052512302072363</v>
      </c>
      <c r="AA1182">
        <v>0</v>
      </c>
      <c r="AB1182">
        <v>0</v>
      </c>
      <c r="AC1182">
        <v>0</v>
      </c>
      <c r="AD1182">
        <v>0</v>
      </c>
      <c r="AE1182">
        <v>2.4747575004643241</v>
      </c>
    </row>
    <row r="1183" spans="1:31" x14ac:dyDescent="0.3">
      <c r="A1183">
        <v>2489590</v>
      </c>
      <c r="B1183">
        <v>2</v>
      </c>
      <c r="C1183" t="s">
        <v>80</v>
      </c>
      <c r="D1183" t="s">
        <v>94</v>
      </c>
      <c r="E1183" t="s">
        <v>132</v>
      </c>
      <c r="F1183" t="s">
        <v>3645</v>
      </c>
      <c r="G1183" t="s">
        <v>1101</v>
      </c>
      <c r="H1183" t="s">
        <v>135</v>
      </c>
      <c r="I1183" t="s">
        <v>136</v>
      </c>
      <c r="J1183" t="s">
        <v>137</v>
      </c>
      <c r="K1183" t="s">
        <v>144</v>
      </c>
      <c r="L1183" t="s">
        <v>3646</v>
      </c>
      <c r="M1183" t="s">
        <v>3647</v>
      </c>
      <c r="N1183">
        <v>0.43027777699999997</v>
      </c>
      <c r="O1183">
        <v>0</v>
      </c>
      <c r="P1183">
        <v>35</v>
      </c>
      <c r="Q1183">
        <v>0</v>
      </c>
      <c r="R1183">
        <v>21</v>
      </c>
      <c r="S1183">
        <v>0</v>
      </c>
      <c r="T1183">
        <v>4</v>
      </c>
      <c r="U1183">
        <v>0</v>
      </c>
      <c r="V1183">
        <v>0</v>
      </c>
      <c r="W1183">
        <v>0</v>
      </c>
      <c r="X1183">
        <v>4.228565789187182</v>
      </c>
      <c r="Y1183">
        <v>0</v>
      </c>
      <c r="Z1183">
        <v>2.5835643218876538</v>
      </c>
      <c r="AA1183">
        <v>0</v>
      </c>
      <c r="AB1183">
        <v>2.7771189469878372</v>
      </c>
      <c r="AC1183">
        <v>0</v>
      </c>
      <c r="AD1183">
        <v>0</v>
      </c>
      <c r="AE1183">
        <v>9.5892490580626735</v>
      </c>
    </row>
    <row r="1184" spans="1:31" x14ac:dyDescent="0.3">
      <c r="A1184">
        <v>2488903</v>
      </c>
      <c r="B1184">
        <v>1</v>
      </c>
      <c r="C1184" t="s">
        <v>81</v>
      </c>
      <c r="D1184" t="s">
        <v>113</v>
      </c>
      <c r="E1184" t="s">
        <v>147</v>
      </c>
      <c r="F1184" t="s">
        <v>3648</v>
      </c>
      <c r="G1184" t="s">
        <v>193</v>
      </c>
      <c r="H1184" t="s">
        <v>150</v>
      </c>
      <c r="I1184" t="s">
        <v>136</v>
      </c>
      <c r="J1184" t="s">
        <v>137</v>
      </c>
      <c r="K1184" t="s">
        <v>144</v>
      </c>
      <c r="L1184" t="s">
        <v>3649</v>
      </c>
      <c r="M1184" t="s">
        <v>3650</v>
      </c>
      <c r="N1184">
        <v>1.7949999999999999</v>
      </c>
      <c r="O1184">
        <v>0</v>
      </c>
      <c r="P1184">
        <v>5</v>
      </c>
      <c r="Q1184">
        <v>2</v>
      </c>
      <c r="R1184">
        <v>10</v>
      </c>
      <c r="S1184">
        <v>2</v>
      </c>
      <c r="T1184">
        <v>5</v>
      </c>
      <c r="U1184">
        <v>0</v>
      </c>
      <c r="V1184">
        <v>0</v>
      </c>
      <c r="W1184">
        <v>0</v>
      </c>
      <c r="X1184">
        <v>1.1463166562940035</v>
      </c>
      <c r="Y1184">
        <v>2.4897016578111346</v>
      </c>
      <c r="Z1184">
        <v>6.1873244408004906</v>
      </c>
      <c r="AA1184">
        <v>2.9060509798411562</v>
      </c>
      <c r="AB1184">
        <v>14.0553731175017</v>
      </c>
      <c r="AC1184">
        <v>0</v>
      </c>
      <c r="AD1184">
        <v>0</v>
      </c>
      <c r="AE1184">
        <v>26.784766852248485</v>
      </c>
    </row>
    <row r="1185" spans="1:31" x14ac:dyDescent="0.3">
      <c r="A1185">
        <v>2489782</v>
      </c>
      <c r="B1185">
        <v>1</v>
      </c>
      <c r="C1185" t="s">
        <v>81</v>
      </c>
      <c r="D1185" t="s">
        <v>113</v>
      </c>
      <c r="E1185" t="s">
        <v>162</v>
      </c>
      <c r="F1185" t="s">
        <v>3651</v>
      </c>
      <c r="G1185" t="s">
        <v>210</v>
      </c>
      <c r="H1185" t="s">
        <v>135</v>
      </c>
      <c r="I1185" t="s">
        <v>136</v>
      </c>
      <c r="J1185" t="s">
        <v>137</v>
      </c>
      <c r="K1185" t="s">
        <v>144</v>
      </c>
      <c r="L1185" t="s">
        <v>3652</v>
      </c>
      <c r="M1185" t="s">
        <v>3454</v>
      </c>
      <c r="N1185">
        <v>4.1841666660000003</v>
      </c>
      <c r="O1185">
        <v>0</v>
      </c>
      <c r="P1185">
        <v>5</v>
      </c>
      <c r="Q1185">
        <v>0</v>
      </c>
      <c r="R1185">
        <v>3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0.39237730392518078</v>
      </c>
      <c r="Y1185">
        <v>0</v>
      </c>
      <c r="Z1185">
        <v>0.53267320800499618</v>
      </c>
      <c r="AA1185">
        <v>0</v>
      </c>
      <c r="AB1185">
        <v>0</v>
      </c>
      <c r="AC1185">
        <v>0</v>
      </c>
      <c r="AD1185">
        <v>0</v>
      </c>
      <c r="AE1185">
        <v>0.92505051193017696</v>
      </c>
    </row>
    <row r="1186" spans="1:31" x14ac:dyDescent="0.3">
      <c r="A1186">
        <v>2489590</v>
      </c>
      <c r="B1186">
        <v>1</v>
      </c>
      <c r="C1186" t="s">
        <v>80</v>
      </c>
      <c r="D1186" t="s">
        <v>94</v>
      </c>
      <c r="E1186" t="s">
        <v>162</v>
      </c>
      <c r="F1186" t="s">
        <v>3653</v>
      </c>
      <c r="G1186" t="s">
        <v>1101</v>
      </c>
      <c r="H1186" t="s">
        <v>135</v>
      </c>
      <c r="I1186" t="s">
        <v>136</v>
      </c>
      <c r="J1186" t="s">
        <v>137</v>
      </c>
      <c r="K1186" t="s">
        <v>144</v>
      </c>
      <c r="L1186" t="s">
        <v>3654</v>
      </c>
      <c r="M1186" t="s">
        <v>3646</v>
      </c>
      <c r="N1186">
        <v>0.67416666599999997</v>
      </c>
      <c r="O1186">
        <v>0</v>
      </c>
      <c r="P1186">
        <v>19</v>
      </c>
      <c r="Q1186">
        <v>0</v>
      </c>
      <c r="R1186">
        <v>9</v>
      </c>
      <c r="S1186">
        <v>0</v>
      </c>
      <c r="T1186">
        <v>3</v>
      </c>
      <c r="U1186">
        <v>0</v>
      </c>
      <c r="V1186">
        <v>0</v>
      </c>
      <c r="W1186">
        <v>0</v>
      </c>
      <c r="X1186">
        <v>3.3696298157721336</v>
      </c>
      <c r="Y1186">
        <v>0</v>
      </c>
      <c r="Z1186">
        <v>1.7375720751826187</v>
      </c>
      <c r="AA1186">
        <v>0</v>
      </c>
      <c r="AB1186">
        <v>0.21557181897317085</v>
      </c>
      <c r="AC1186">
        <v>0</v>
      </c>
      <c r="AD1186">
        <v>0</v>
      </c>
      <c r="AE1186">
        <v>5.3227737099279233</v>
      </c>
    </row>
    <row r="1187" spans="1:31" x14ac:dyDescent="0.3">
      <c r="A1187">
        <v>2489095</v>
      </c>
      <c r="B1187">
        <v>1</v>
      </c>
      <c r="C1187" t="s">
        <v>81</v>
      </c>
      <c r="D1187" t="s">
        <v>122</v>
      </c>
      <c r="E1187" t="s">
        <v>162</v>
      </c>
      <c r="F1187" t="s">
        <v>3655</v>
      </c>
      <c r="G1187" t="s">
        <v>210</v>
      </c>
      <c r="H1187" t="s">
        <v>135</v>
      </c>
      <c r="I1187" t="s">
        <v>136</v>
      </c>
      <c r="J1187" t="s">
        <v>137</v>
      </c>
      <c r="K1187" t="s">
        <v>144</v>
      </c>
      <c r="L1187" t="s">
        <v>3656</v>
      </c>
      <c r="M1187" t="s">
        <v>3657</v>
      </c>
      <c r="N1187">
        <v>0.86083333299999998</v>
      </c>
      <c r="O1187">
        <v>0</v>
      </c>
      <c r="P1187">
        <v>37</v>
      </c>
      <c r="Q1187">
        <v>0</v>
      </c>
      <c r="R1187">
        <v>0</v>
      </c>
      <c r="S1187">
        <v>0</v>
      </c>
      <c r="T1187">
        <v>41</v>
      </c>
      <c r="U1187">
        <v>0</v>
      </c>
      <c r="V1187">
        <v>0</v>
      </c>
      <c r="W1187">
        <v>0</v>
      </c>
      <c r="X1187">
        <v>9.4887256197397356</v>
      </c>
      <c r="Y1187">
        <v>0</v>
      </c>
      <c r="Z1187">
        <v>0</v>
      </c>
      <c r="AA1187">
        <v>0</v>
      </c>
      <c r="AB1187">
        <v>30.139492713282017</v>
      </c>
      <c r="AC1187">
        <v>0</v>
      </c>
      <c r="AD1187">
        <v>0</v>
      </c>
      <c r="AE1187">
        <v>39.628218333021749</v>
      </c>
    </row>
    <row r="1188" spans="1:31" x14ac:dyDescent="0.3">
      <c r="A1188">
        <v>2488926</v>
      </c>
      <c r="B1188">
        <v>1</v>
      </c>
      <c r="C1188" t="s">
        <v>80</v>
      </c>
      <c r="D1188" t="s">
        <v>99</v>
      </c>
      <c r="E1188" t="s">
        <v>166</v>
      </c>
      <c r="F1188" t="s">
        <v>3658</v>
      </c>
      <c r="G1188" t="s">
        <v>924</v>
      </c>
      <c r="H1188" t="s">
        <v>150</v>
      </c>
      <c r="I1188" t="s">
        <v>136</v>
      </c>
      <c r="J1188" t="s">
        <v>137</v>
      </c>
      <c r="K1188" t="s">
        <v>144</v>
      </c>
      <c r="L1188" t="s">
        <v>3659</v>
      </c>
      <c r="M1188" t="s">
        <v>3660</v>
      </c>
      <c r="N1188">
        <v>4.1694444439999998</v>
      </c>
      <c r="O1188">
        <v>4</v>
      </c>
      <c r="P1188">
        <v>922</v>
      </c>
      <c r="Q1188">
        <v>13</v>
      </c>
      <c r="R1188">
        <v>131</v>
      </c>
      <c r="S1188">
        <v>20</v>
      </c>
      <c r="T1188">
        <v>78</v>
      </c>
      <c r="U1188">
        <v>0</v>
      </c>
      <c r="V1188">
        <v>4</v>
      </c>
      <c r="W1188">
        <v>88.571847561382612</v>
      </c>
      <c r="X1188">
        <v>618.8907576853469</v>
      </c>
      <c r="Y1188">
        <v>53.357048857253098</v>
      </c>
      <c r="Z1188">
        <v>170.47846993082084</v>
      </c>
      <c r="AA1188">
        <v>233.58513950069985</v>
      </c>
      <c r="AB1188">
        <v>118.94771109478117</v>
      </c>
      <c r="AC1188">
        <v>0</v>
      </c>
      <c r="AD1188">
        <v>28.855844469178184</v>
      </c>
      <c r="AE1188">
        <v>1312.6868190994626</v>
      </c>
    </row>
    <row r="1189" spans="1:31" x14ac:dyDescent="0.3">
      <c r="A1189">
        <v>2488949</v>
      </c>
      <c r="B1189">
        <v>1</v>
      </c>
      <c r="C1189" t="s">
        <v>80</v>
      </c>
      <c r="D1189" t="s">
        <v>83</v>
      </c>
      <c r="E1189" t="s">
        <v>147</v>
      </c>
      <c r="F1189" t="s">
        <v>3661</v>
      </c>
      <c r="G1189" t="s">
        <v>193</v>
      </c>
      <c r="H1189" t="s">
        <v>150</v>
      </c>
      <c r="I1189" t="s">
        <v>136</v>
      </c>
      <c r="J1189" t="s">
        <v>137</v>
      </c>
      <c r="K1189" t="s">
        <v>144</v>
      </c>
      <c r="L1189" t="s">
        <v>3662</v>
      </c>
      <c r="M1189" t="s">
        <v>3663</v>
      </c>
      <c r="N1189">
        <v>2.1388888879999999</v>
      </c>
      <c r="O1189">
        <v>0</v>
      </c>
      <c r="P1189">
        <v>0</v>
      </c>
      <c r="Q1189">
        <v>0</v>
      </c>
      <c r="R1189">
        <v>0</v>
      </c>
      <c r="S1189">
        <v>13</v>
      </c>
      <c r="T1189">
        <v>5</v>
      </c>
      <c r="U1189">
        <v>2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450.18396666040024</v>
      </c>
      <c r="AB1189">
        <v>41.469249074912831</v>
      </c>
      <c r="AC1189">
        <v>513.32656584884137</v>
      </c>
      <c r="AD1189">
        <v>0</v>
      </c>
      <c r="AE1189">
        <v>1004.9797815841545</v>
      </c>
    </row>
    <row r="1190" spans="1:31" x14ac:dyDescent="0.3">
      <c r="A1190">
        <v>2489613</v>
      </c>
      <c r="B1190">
        <v>1</v>
      </c>
      <c r="C1190" t="s">
        <v>81</v>
      </c>
      <c r="D1190" t="s">
        <v>113</v>
      </c>
      <c r="E1190" t="s">
        <v>147</v>
      </c>
      <c r="F1190" t="s">
        <v>3664</v>
      </c>
      <c r="G1190" t="s">
        <v>193</v>
      </c>
      <c r="H1190" t="s">
        <v>150</v>
      </c>
      <c r="I1190" t="s">
        <v>136</v>
      </c>
      <c r="J1190" t="s">
        <v>137</v>
      </c>
      <c r="K1190" t="s">
        <v>144</v>
      </c>
      <c r="L1190" t="s">
        <v>3665</v>
      </c>
      <c r="M1190" t="s">
        <v>3666</v>
      </c>
      <c r="N1190">
        <v>9.1047222219999995</v>
      </c>
      <c r="O1190">
        <v>0</v>
      </c>
      <c r="P1190">
        <v>190</v>
      </c>
      <c r="Q1190">
        <v>0</v>
      </c>
      <c r="R1190">
        <v>36</v>
      </c>
      <c r="S1190">
        <v>0</v>
      </c>
      <c r="T1190">
        <v>18</v>
      </c>
      <c r="U1190">
        <v>0</v>
      </c>
      <c r="V1190">
        <v>0</v>
      </c>
      <c r="W1190">
        <v>0</v>
      </c>
      <c r="X1190">
        <v>236.55723932064271</v>
      </c>
      <c r="Y1190">
        <v>0</v>
      </c>
      <c r="Z1190">
        <v>47.154511940068545</v>
      </c>
      <c r="AA1190">
        <v>0</v>
      </c>
      <c r="AB1190">
        <v>68.732091862155841</v>
      </c>
      <c r="AC1190">
        <v>0</v>
      </c>
      <c r="AD1190">
        <v>0</v>
      </c>
      <c r="AE1190">
        <v>352.44384312286707</v>
      </c>
    </row>
    <row r="1191" spans="1:31" x14ac:dyDescent="0.3">
      <c r="A1191">
        <v>2489072</v>
      </c>
      <c r="B1191">
        <v>1</v>
      </c>
      <c r="C1191" t="s">
        <v>81</v>
      </c>
      <c r="D1191" t="s">
        <v>113</v>
      </c>
      <c r="E1191" t="s">
        <v>147</v>
      </c>
      <c r="F1191" t="s">
        <v>3667</v>
      </c>
      <c r="G1191" t="s">
        <v>193</v>
      </c>
      <c r="H1191" t="s">
        <v>150</v>
      </c>
      <c r="I1191" t="s">
        <v>136</v>
      </c>
      <c r="J1191" t="s">
        <v>137</v>
      </c>
      <c r="K1191" t="s">
        <v>144</v>
      </c>
      <c r="L1191" t="s">
        <v>3668</v>
      </c>
      <c r="M1191" t="s">
        <v>3669</v>
      </c>
      <c r="N1191">
        <v>2.9713888879999999</v>
      </c>
      <c r="O1191">
        <v>0</v>
      </c>
      <c r="P1191">
        <v>39</v>
      </c>
      <c r="Q1191">
        <v>0</v>
      </c>
      <c r="R1191">
        <v>7</v>
      </c>
      <c r="S1191">
        <v>0</v>
      </c>
      <c r="T1191">
        <v>4</v>
      </c>
      <c r="U1191">
        <v>0</v>
      </c>
      <c r="V1191">
        <v>0</v>
      </c>
      <c r="W1191">
        <v>0</v>
      </c>
      <c r="X1191">
        <v>15.453165022749912</v>
      </c>
      <c r="Y1191">
        <v>0</v>
      </c>
      <c r="Z1191">
        <v>6.808456927384535</v>
      </c>
      <c r="AA1191">
        <v>0</v>
      </c>
      <c r="AB1191">
        <v>21.921981420946047</v>
      </c>
      <c r="AC1191">
        <v>0</v>
      </c>
      <c r="AD1191">
        <v>0</v>
      </c>
      <c r="AE1191">
        <v>44.183603371080494</v>
      </c>
    </row>
    <row r="1192" spans="1:31" x14ac:dyDescent="0.3">
      <c r="A1192">
        <v>2489490</v>
      </c>
      <c r="B1192">
        <v>1</v>
      </c>
      <c r="C1192" t="s">
        <v>81</v>
      </c>
      <c r="D1192" t="s">
        <v>119</v>
      </c>
      <c r="E1192" t="s">
        <v>147</v>
      </c>
      <c r="F1192" t="s">
        <v>3670</v>
      </c>
      <c r="G1192" t="s">
        <v>276</v>
      </c>
      <c r="H1192" t="s">
        <v>150</v>
      </c>
      <c r="I1192" t="s">
        <v>136</v>
      </c>
      <c r="J1192" t="s">
        <v>137</v>
      </c>
      <c r="K1192" t="s">
        <v>144</v>
      </c>
      <c r="L1192" t="s">
        <v>3671</v>
      </c>
      <c r="M1192" t="s">
        <v>3672</v>
      </c>
      <c r="N1192">
        <v>3.4836111110000001</v>
      </c>
      <c r="O1192">
        <v>0</v>
      </c>
      <c r="P1192">
        <v>0</v>
      </c>
      <c r="Q1192">
        <v>5</v>
      </c>
      <c r="R1192">
        <v>4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9.3334819268975213</v>
      </c>
      <c r="Z1192">
        <v>7.3037195189023372</v>
      </c>
      <c r="AA1192">
        <v>0</v>
      </c>
      <c r="AB1192">
        <v>0</v>
      </c>
      <c r="AC1192">
        <v>0</v>
      </c>
      <c r="AD1192">
        <v>0</v>
      </c>
      <c r="AE1192">
        <v>16.63720144579986</v>
      </c>
    </row>
    <row r="1193" spans="1:31" x14ac:dyDescent="0.3">
      <c r="A1193">
        <v>2488966</v>
      </c>
      <c r="B1193">
        <v>1</v>
      </c>
      <c r="C1193" t="s">
        <v>81</v>
      </c>
      <c r="D1193" t="s">
        <v>127</v>
      </c>
      <c r="E1193" t="s">
        <v>132</v>
      </c>
      <c r="F1193" t="s">
        <v>3673</v>
      </c>
      <c r="G1193" t="s">
        <v>296</v>
      </c>
      <c r="H1193" t="s">
        <v>135</v>
      </c>
      <c r="I1193" t="s">
        <v>136</v>
      </c>
      <c r="J1193" t="s">
        <v>137</v>
      </c>
      <c r="K1193" t="s">
        <v>144</v>
      </c>
      <c r="L1193" t="s">
        <v>3674</v>
      </c>
      <c r="M1193" t="s">
        <v>3675</v>
      </c>
      <c r="N1193">
        <v>1.703888888</v>
      </c>
      <c r="O1193">
        <v>0</v>
      </c>
      <c r="P1193">
        <v>29</v>
      </c>
      <c r="Q1193">
        <v>0</v>
      </c>
      <c r="R1193">
        <v>0</v>
      </c>
      <c r="S1193">
        <v>0</v>
      </c>
      <c r="T1193">
        <v>3</v>
      </c>
      <c r="U1193">
        <v>0</v>
      </c>
      <c r="V1193">
        <v>0</v>
      </c>
      <c r="W1193">
        <v>0</v>
      </c>
      <c r="X1193">
        <v>10.932811213359225</v>
      </c>
      <c r="Y1193">
        <v>0</v>
      </c>
      <c r="Z1193">
        <v>0</v>
      </c>
      <c r="AA1193">
        <v>0</v>
      </c>
      <c r="AB1193">
        <v>8.4474010712426892</v>
      </c>
      <c r="AC1193">
        <v>0</v>
      </c>
      <c r="AD1193">
        <v>0</v>
      </c>
      <c r="AE1193">
        <v>19.380212284601914</v>
      </c>
    </row>
    <row r="1194" spans="1:31" x14ac:dyDescent="0.3">
      <c r="A1194">
        <v>2489550</v>
      </c>
      <c r="B1194">
        <v>1</v>
      </c>
      <c r="C1194" t="s">
        <v>81</v>
      </c>
      <c r="D1194" t="s">
        <v>123</v>
      </c>
      <c r="E1194" t="s">
        <v>147</v>
      </c>
      <c r="F1194" t="s">
        <v>3676</v>
      </c>
      <c r="G1194" t="s">
        <v>149</v>
      </c>
      <c r="H1194" t="s">
        <v>150</v>
      </c>
      <c r="I1194" t="s">
        <v>136</v>
      </c>
      <c r="J1194" t="s">
        <v>137</v>
      </c>
      <c r="K1194" t="s">
        <v>144</v>
      </c>
      <c r="L1194" t="s">
        <v>3677</v>
      </c>
      <c r="M1194" t="s">
        <v>3678</v>
      </c>
      <c r="N1194">
        <v>3.238611111</v>
      </c>
      <c r="O1194">
        <v>1</v>
      </c>
      <c r="P1194">
        <v>378</v>
      </c>
      <c r="Q1194">
        <v>8</v>
      </c>
      <c r="R1194">
        <v>13</v>
      </c>
      <c r="S1194">
        <v>4</v>
      </c>
      <c r="T1194">
        <v>17</v>
      </c>
      <c r="U1194">
        <v>2</v>
      </c>
      <c r="V1194">
        <v>0</v>
      </c>
      <c r="W1194">
        <v>4.5535768212627781E-2</v>
      </c>
      <c r="X1194">
        <v>258.08565859199865</v>
      </c>
      <c r="Y1194">
        <v>138.74402130395526</v>
      </c>
      <c r="Z1194">
        <v>8.2564736526427254</v>
      </c>
      <c r="AA1194">
        <v>133.24229339674815</v>
      </c>
      <c r="AB1194">
        <v>36.174688188647266</v>
      </c>
      <c r="AC1194">
        <v>77.069572783225226</v>
      </c>
      <c r="AD1194">
        <v>0</v>
      </c>
      <c r="AE1194">
        <v>651.61824368542989</v>
      </c>
    </row>
    <row r="1195" spans="1:31" x14ac:dyDescent="0.3">
      <c r="A1195">
        <v>2488849</v>
      </c>
      <c r="B1195">
        <v>2</v>
      </c>
      <c r="C1195" t="s">
        <v>80</v>
      </c>
      <c r="D1195" t="s">
        <v>99</v>
      </c>
      <c r="E1195" t="s">
        <v>166</v>
      </c>
      <c r="F1195" t="s">
        <v>3679</v>
      </c>
      <c r="G1195" t="s">
        <v>149</v>
      </c>
      <c r="H1195" t="s">
        <v>150</v>
      </c>
      <c r="I1195" t="s">
        <v>136</v>
      </c>
      <c r="J1195" t="s">
        <v>137</v>
      </c>
      <c r="K1195" t="s">
        <v>144</v>
      </c>
      <c r="L1195" t="s">
        <v>3379</v>
      </c>
      <c r="M1195" t="s">
        <v>3680</v>
      </c>
      <c r="N1195">
        <v>1.470277777</v>
      </c>
      <c r="O1195">
        <v>1</v>
      </c>
      <c r="P1195">
        <v>2033</v>
      </c>
      <c r="Q1195">
        <v>0</v>
      </c>
      <c r="R1195">
        <v>11</v>
      </c>
      <c r="S1195">
        <v>4</v>
      </c>
      <c r="T1195">
        <v>213</v>
      </c>
      <c r="U1195">
        <v>0</v>
      </c>
      <c r="V1195">
        <v>2</v>
      </c>
      <c r="W1195">
        <v>2.1605620749760783</v>
      </c>
      <c r="X1195">
        <v>753.76984686028311</v>
      </c>
      <c r="Y1195">
        <v>0</v>
      </c>
      <c r="Z1195">
        <v>3.3019729380096563</v>
      </c>
      <c r="AA1195">
        <v>30.910280565053405</v>
      </c>
      <c r="AB1195">
        <v>212.78395835862554</v>
      </c>
      <c r="AC1195">
        <v>0</v>
      </c>
      <c r="AD1195">
        <v>11.943099791281591</v>
      </c>
      <c r="AE1195">
        <v>1014.8697205882294</v>
      </c>
    </row>
    <row r="1196" spans="1:31" x14ac:dyDescent="0.3">
      <c r="A1196">
        <v>2489012</v>
      </c>
      <c r="B1196">
        <v>1</v>
      </c>
      <c r="C1196" t="s">
        <v>81</v>
      </c>
      <c r="D1196" t="s">
        <v>119</v>
      </c>
      <c r="E1196" t="s">
        <v>166</v>
      </c>
      <c r="F1196" t="s">
        <v>3681</v>
      </c>
      <c r="G1196" t="s">
        <v>149</v>
      </c>
      <c r="H1196" t="s">
        <v>150</v>
      </c>
      <c r="I1196" t="s">
        <v>136</v>
      </c>
      <c r="J1196" t="s">
        <v>137</v>
      </c>
      <c r="K1196" t="s">
        <v>144</v>
      </c>
      <c r="L1196" t="s">
        <v>3682</v>
      </c>
      <c r="M1196" t="s">
        <v>3683</v>
      </c>
      <c r="N1196">
        <v>0.123333333</v>
      </c>
      <c r="O1196">
        <v>3</v>
      </c>
      <c r="P1196">
        <v>2764</v>
      </c>
      <c r="Q1196">
        <v>33</v>
      </c>
      <c r="R1196">
        <v>557</v>
      </c>
      <c r="S1196">
        <v>14</v>
      </c>
      <c r="T1196">
        <v>282</v>
      </c>
      <c r="U1196">
        <v>0</v>
      </c>
      <c r="V1196">
        <v>0</v>
      </c>
      <c r="W1196">
        <v>1.8363212560437998E-2</v>
      </c>
      <c r="X1196">
        <v>39.72534105754189</v>
      </c>
      <c r="Y1196">
        <v>1.2304832434272934</v>
      </c>
      <c r="Z1196">
        <v>8.804336078437931</v>
      </c>
      <c r="AA1196">
        <v>2.9570952720400889</v>
      </c>
      <c r="AB1196">
        <v>20.558767308303828</v>
      </c>
      <c r="AC1196">
        <v>0</v>
      </c>
      <c r="AD1196">
        <v>0</v>
      </c>
      <c r="AE1196">
        <v>73.294386172311476</v>
      </c>
    </row>
    <row r="1197" spans="1:31" x14ac:dyDescent="0.3">
      <c r="A1197">
        <v>2489158</v>
      </c>
      <c r="B1197">
        <v>1</v>
      </c>
      <c r="C1197" t="s">
        <v>80</v>
      </c>
      <c r="D1197" t="s">
        <v>94</v>
      </c>
      <c r="E1197" t="s">
        <v>166</v>
      </c>
      <c r="F1197" t="s">
        <v>3684</v>
      </c>
      <c r="G1197" t="s">
        <v>149</v>
      </c>
      <c r="H1197" t="s">
        <v>150</v>
      </c>
      <c r="I1197" t="s">
        <v>136</v>
      </c>
      <c r="J1197" t="s">
        <v>137</v>
      </c>
      <c r="K1197" t="s">
        <v>144</v>
      </c>
      <c r="L1197" t="s">
        <v>3685</v>
      </c>
      <c r="M1197" t="s">
        <v>3686</v>
      </c>
      <c r="N1197">
        <v>2.7969444440000002</v>
      </c>
      <c r="O1197">
        <v>0</v>
      </c>
      <c r="P1197">
        <v>0</v>
      </c>
      <c r="Q1197">
        <v>1</v>
      </c>
      <c r="R1197">
        <v>130</v>
      </c>
      <c r="S1197">
        <v>0</v>
      </c>
      <c r="T1197">
        <v>6</v>
      </c>
      <c r="U1197">
        <v>0</v>
      </c>
      <c r="V1197">
        <v>0</v>
      </c>
      <c r="W1197">
        <v>0</v>
      </c>
      <c r="X1197">
        <v>0</v>
      </c>
      <c r="Y1197">
        <v>6.922968050819498</v>
      </c>
      <c r="Z1197">
        <v>321.65644451808112</v>
      </c>
      <c r="AA1197">
        <v>0</v>
      </c>
      <c r="AB1197">
        <v>6.2204070204103141</v>
      </c>
      <c r="AC1197">
        <v>0</v>
      </c>
      <c r="AD1197">
        <v>0</v>
      </c>
      <c r="AE1197">
        <v>334.79981958931097</v>
      </c>
    </row>
    <row r="1198" spans="1:31" x14ac:dyDescent="0.3">
      <c r="A1198">
        <v>2489221</v>
      </c>
      <c r="B1198">
        <v>1</v>
      </c>
      <c r="C1198" t="s">
        <v>80</v>
      </c>
      <c r="D1198" t="s">
        <v>94</v>
      </c>
      <c r="E1198" t="s">
        <v>147</v>
      </c>
      <c r="F1198" t="s">
        <v>3687</v>
      </c>
      <c r="G1198" t="s">
        <v>149</v>
      </c>
      <c r="H1198" t="s">
        <v>150</v>
      </c>
      <c r="I1198" t="s">
        <v>136</v>
      </c>
      <c r="J1198" t="s">
        <v>137</v>
      </c>
      <c r="K1198" t="s">
        <v>144</v>
      </c>
      <c r="L1198" t="s">
        <v>3688</v>
      </c>
      <c r="M1198" t="s">
        <v>3689</v>
      </c>
      <c r="N1198">
        <v>1.0774999999999999</v>
      </c>
      <c r="O1198">
        <v>0</v>
      </c>
      <c r="P1198">
        <v>32</v>
      </c>
      <c r="Q1198">
        <v>0</v>
      </c>
      <c r="R1198">
        <v>0</v>
      </c>
      <c r="S1198">
        <v>0</v>
      </c>
      <c r="T1198">
        <v>9</v>
      </c>
      <c r="U1198">
        <v>0</v>
      </c>
      <c r="V1198">
        <v>0</v>
      </c>
      <c r="W1198">
        <v>0</v>
      </c>
      <c r="X1198">
        <v>47.283981706433977</v>
      </c>
      <c r="Y1198">
        <v>0</v>
      </c>
      <c r="Z1198">
        <v>0</v>
      </c>
      <c r="AA1198">
        <v>0</v>
      </c>
      <c r="AB1198">
        <v>3.7984871265003477</v>
      </c>
      <c r="AC1198">
        <v>0</v>
      </c>
      <c r="AD1198">
        <v>0</v>
      </c>
      <c r="AE1198">
        <v>51.082468832934325</v>
      </c>
    </row>
    <row r="1199" spans="1:31" x14ac:dyDescent="0.3">
      <c r="A1199">
        <v>2489055</v>
      </c>
      <c r="B1199">
        <v>1</v>
      </c>
      <c r="C1199" t="s">
        <v>80</v>
      </c>
      <c r="D1199" t="s">
        <v>96</v>
      </c>
      <c r="E1199" t="s">
        <v>141</v>
      </c>
      <c r="F1199" t="s">
        <v>3690</v>
      </c>
      <c r="G1199" t="s">
        <v>280</v>
      </c>
      <c r="H1199" t="s">
        <v>135</v>
      </c>
      <c r="I1199" t="s">
        <v>136</v>
      </c>
      <c r="J1199" t="s">
        <v>137</v>
      </c>
      <c r="K1199" t="s">
        <v>144</v>
      </c>
      <c r="L1199" t="s">
        <v>3691</v>
      </c>
      <c r="M1199" t="s">
        <v>3692</v>
      </c>
      <c r="N1199">
        <v>6.0580555550000001</v>
      </c>
      <c r="O1199">
        <v>0</v>
      </c>
      <c r="P1199">
        <v>4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17.928833099577623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17.928833099577623</v>
      </c>
    </row>
    <row r="1200" spans="1:31" x14ac:dyDescent="0.3">
      <c r="A1200">
        <v>2489862</v>
      </c>
      <c r="B1200">
        <v>1</v>
      </c>
      <c r="C1200" t="s">
        <v>80</v>
      </c>
      <c r="D1200" t="s">
        <v>109</v>
      </c>
      <c r="E1200" t="s">
        <v>162</v>
      </c>
      <c r="F1200" t="s">
        <v>3693</v>
      </c>
      <c r="G1200" t="s">
        <v>210</v>
      </c>
      <c r="H1200" t="s">
        <v>135</v>
      </c>
      <c r="I1200" t="s">
        <v>136</v>
      </c>
      <c r="J1200" t="s">
        <v>137</v>
      </c>
      <c r="K1200" t="s">
        <v>144</v>
      </c>
      <c r="L1200" t="s">
        <v>3694</v>
      </c>
      <c r="M1200" t="s">
        <v>3695</v>
      </c>
      <c r="N1200">
        <v>2.4536111109999998</v>
      </c>
      <c r="O1200">
        <v>0</v>
      </c>
      <c r="P1200">
        <v>47</v>
      </c>
      <c r="Q1200">
        <v>0</v>
      </c>
      <c r="R1200">
        <v>0</v>
      </c>
      <c r="S1200">
        <v>0</v>
      </c>
      <c r="T1200">
        <v>7</v>
      </c>
      <c r="U1200">
        <v>0</v>
      </c>
      <c r="V1200">
        <v>0</v>
      </c>
      <c r="W1200">
        <v>0</v>
      </c>
      <c r="X1200">
        <v>15.289509882720855</v>
      </c>
      <c r="Y1200">
        <v>0</v>
      </c>
      <c r="Z1200">
        <v>0</v>
      </c>
      <c r="AA1200">
        <v>0</v>
      </c>
      <c r="AB1200">
        <v>3.7883177808465387</v>
      </c>
      <c r="AC1200">
        <v>0</v>
      </c>
      <c r="AD1200">
        <v>0</v>
      </c>
      <c r="AE1200">
        <v>19.077827663567394</v>
      </c>
    </row>
    <row r="1201" spans="1:31" x14ac:dyDescent="0.3">
      <c r="A1201">
        <v>2520599</v>
      </c>
      <c r="B1201">
        <v>1</v>
      </c>
      <c r="C1201" t="s">
        <v>80</v>
      </c>
      <c r="D1201" t="s">
        <v>100</v>
      </c>
      <c r="E1201" t="s">
        <v>166</v>
      </c>
      <c r="F1201" t="s">
        <v>3696</v>
      </c>
      <c r="G1201" t="s">
        <v>149</v>
      </c>
      <c r="H1201" t="s">
        <v>150</v>
      </c>
      <c r="I1201" t="s">
        <v>136</v>
      </c>
      <c r="J1201" t="s">
        <v>137</v>
      </c>
      <c r="K1201" t="s">
        <v>144</v>
      </c>
      <c r="L1201" t="s">
        <v>3697</v>
      </c>
      <c r="M1201" t="s">
        <v>3698</v>
      </c>
      <c r="N1201">
        <v>0.43333333299999999</v>
      </c>
      <c r="O1201">
        <v>0</v>
      </c>
      <c r="P1201">
        <v>2473</v>
      </c>
      <c r="Q1201">
        <v>0</v>
      </c>
      <c r="R1201">
        <v>0</v>
      </c>
      <c r="S1201">
        <v>1</v>
      </c>
      <c r="T1201">
        <v>256</v>
      </c>
      <c r="U1201">
        <v>0</v>
      </c>
      <c r="V1201">
        <v>1</v>
      </c>
      <c r="W1201">
        <v>0</v>
      </c>
      <c r="X1201">
        <v>262.56551771935898</v>
      </c>
      <c r="Y1201">
        <v>0</v>
      </c>
      <c r="Z1201">
        <v>0</v>
      </c>
      <c r="AA1201">
        <v>4.8868098123166632</v>
      </c>
      <c r="AB1201">
        <v>128.21570462025392</v>
      </c>
      <c r="AC1201">
        <v>0</v>
      </c>
      <c r="AD1201">
        <v>5.6686908815333972</v>
      </c>
      <c r="AE1201">
        <v>401.33672303346293</v>
      </c>
    </row>
    <row r="1202" spans="1:31" x14ac:dyDescent="0.3">
      <c r="A1202">
        <v>2489888</v>
      </c>
      <c r="B1202">
        <v>1</v>
      </c>
      <c r="C1202" t="s">
        <v>80</v>
      </c>
      <c r="D1202" t="s">
        <v>83</v>
      </c>
      <c r="E1202" t="s">
        <v>153</v>
      </c>
      <c r="F1202" t="s">
        <v>3699</v>
      </c>
      <c r="G1202" t="s">
        <v>155</v>
      </c>
      <c r="H1202" t="s">
        <v>135</v>
      </c>
      <c r="I1202" t="s">
        <v>136</v>
      </c>
      <c r="J1202" t="s">
        <v>137</v>
      </c>
      <c r="K1202" t="s">
        <v>144</v>
      </c>
      <c r="L1202" t="s">
        <v>3700</v>
      </c>
      <c r="M1202" t="s">
        <v>3701</v>
      </c>
      <c r="N1202">
        <v>4.1958333330000004</v>
      </c>
      <c r="O1202">
        <v>0</v>
      </c>
      <c r="P1202">
        <v>2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2.1208353486347882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2.1208353486347882</v>
      </c>
    </row>
    <row r="1203" spans="1:31" x14ac:dyDescent="0.3">
      <c r="A1203">
        <v>2489241</v>
      </c>
      <c r="B1203">
        <v>1</v>
      </c>
      <c r="C1203" t="s">
        <v>80</v>
      </c>
      <c r="D1203" t="s">
        <v>96</v>
      </c>
      <c r="E1203" t="s">
        <v>147</v>
      </c>
      <c r="F1203" t="s">
        <v>3702</v>
      </c>
      <c r="G1203" t="s">
        <v>149</v>
      </c>
      <c r="H1203" t="s">
        <v>150</v>
      </c>
      <c r="I1203" t="s">
        <v>136</v>
      </c>
      <c r="J1203" t="s">
        <v>137</v>
      </c>
      <c r="K1203" t="s">
        <v>144</v>
      </c>
      <c r="L1203" t="s">
        <v>3703</v>
      </c>
      <c r="M1203" t="s">
        <v>3704</v>
      </c>
      <c r="N1203">
        <v>5.7013888880000003</v>
      </c>
      <c r="O1203">
        <v>0</v>
      </c>
      <c r="P1203">
        <v>0</v>
      </c>
      <c r="Q1203">
        <v>0</v>
      </c>
      <c r="R1203">
        <v>0</v>
      </c>
      <c r="S1203">
        <v>5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97.290809058974475</v>
      </c>
      <c r="AB1203">
        <v>0</v>
      </c>
      <c r="AC1203">
        <v>0</v>
      </c>
      <c r="AD1203">
        <v>0</v>
      </c>
      <c r="AE1203">
        <v>97.290809058974475</v>
      </c>
    </row>
    <row r="1204" spans="1:31" x14ac:dyDescent="0.3">
      <c r="A1204">
        <v>2489341</v>
      </c>
      <c r="B1204">
        <v>1</v>
      </c>
      <c r="C1204" t="s">
        <v>81</v>
      </c>
      <c r="D1204" t="s">
        <v>113</v>
      </c>
      <c r="E1204" t="s">
        <v>166</v>
      </c>
      <c r="F1204" t="s">
        <v>3705</v>
      </c>
      <c r="G1204" t="s">
        <v>149</v>
      </c>
      <c r="H1204" t="s">
        <v>150</v>
      </c>
      <c r="I1204" t="s">
        <v>136</v>
      </c>
      <c r="J1204" t="s">
        <v>137</v>
      </c>
      <c r="K1204" t="s">
        <v>144</v>
      </c>
      <c r="L1204" t="s">
        <v>3706</v>
      </c>
      <c r="M1204" t="s">
        <v>3707</v>
      </c>
      <c r="N1204">
        <v>0.87972222200000005</v>
      </c>
      <c r="O1204">
        <v>6</v>
      </c>
      <c r="P1204">
        <v>1363</v>
      </c>
      <c r="Q1204">
        <v>59</v>
      </c>
      <c r="R1204">
        <v>408</v>
      </c>
      <c r="S1204">
        <v>41</v>
      </c>
      <c r="T1204">
        <v>486</v>
      </c>
      <c r="U1204">
        <v>20</v>
      </c>
      <c r="V1204">
        <v>4</v>
      </c>
      <c r="W1204">
        <v>0.44349767470869289</v>
      </c>
      <c r="X1204">
        <v>208.84368074317115</v>
      </c>
      <c r="Y1204">
        <v>27.689132845447659</v>
      </c>
      <c r="Z1204">
        <v>59.002321591172247</v>
      </c>
      <c r="AA1204">
        <v>478.0953664793833</v>
      </c>
      <c r="AB1204">
        <v>387.97231378507564</v>
      </c>
      <c r="AC1204">
        <v>2872.5021652418186</v>
      </c>
      <c r="AD1204">
        <v>3.0483376899288372</v>
      </c>
      <c r="AE1204">
        <v>4037.5968160507059</v>
      </c>
    </row>
    <row r="1205" spans="1:31" x14ac:dyDescent="0.3">
      <c r="A1205">
        <v>2489321</v>
      </c>
      <c r="B1205">
        <v>1</v>
      </c>
      <c r="C1205" t="s">
        <v>81</v>
      </c>
      <c r="D1205" t="s">
        <v>128</v>
      </c>
      <c r="E1205" t="s">
        <v>184</v>
      </c>
      <c r="F1205" t="s">
        <v>1568</v>
      </c>
      <c r="G1205" t="s">
        <v>149</v>
      </c>
      <c r="H1205" t="s">
        <v>150</v>
      </c>
      <c r="I1205" t="s">
        <v>136</v>
      </c>
      <c r="J1205" t="s">
        <v>137</v>
      </c>
      <c r="K1205" t="s">
        <v>144</v>
      </c>
      <c r="L1205" t="s">
        <v>3708</v>
      </c>
      <c r="M1205" t="s">
        <v>3709</v>
      </c>
      <c r="N1205">
        <v>1.525555555</v>
      </c>
      <c r="O1205">
        <v>7</v>
      </c>
      <c r="P1205">
        <v>1405</v>
      </c>
      <c r="Q1205">
        <v>27</v>
      </c>
      <c r="R1205">
        <v>20</v>
      </c>
      <c r="S1205">
        <v>23</v>
      </c>
      <c r="T1205">
        <v>116</v>
      </c>
      <c r="U1205">
        <v>1</v>
      </c>
      <c r="V1205">
        <v>0</v>
      </c>
      <c r="W1205">
        <v>2.4196802171436405</v>
      </c>
      <c r="X1205">
        <v>266.97548269538146</v>
      </c>
      <c r="Y1205">
        <v>281.91570495832457</v>
      </c>
      <c r="Z1205">
        <v>3.3599659797811521</v>
      </c>
      <c r="AA1205">
        <v>131.68327026649646</v>
      </c>
      <c r="AB1205">
        <v>82.698052313941801</v>
      </c>
      <c r="AC1205">
        <v>259.02491943867057</v>
      </c>
      <c r="AD1205">
        <v>0</v>
      </c>
      <c r="AE1205">
        <v>1028.0770758697397</v>
      </c>
    </row>
    <row r="1206" spans="1:31" x14ac:dyDescent="0.3">
      <c r="A1206">
        <v>2489819</v>
      </c>
      <c r="B1206">
        <v>1</v>
      </c>
      <c r="C1206" t="s">
        <v>80</v>
      </c>
      <c r="D1206" t="s">
        <v>95</v>
      </c>
      <c r="E1206" t="s">
        <v>162</v>
      </c>
      <c r="F1206" t="s">
        <v>3710</v>
      </c>
      <c r="G1206" t="s">
        <v>530</v>
      </c>
      <c r="H1206" t="s">
        <v>135</v>
      </c>
      <c r="I1206" t="s">
        <v>136</v>
      </c>
      <c r="J1206" t="s">
        <v>137</v>
      </c>
      <c r="K1206" t="s">
        <v>144</v>
      </c>
      <c r="L1206" t="s">
        <v>3711</v>
      </c>
      <c r="M1206" t="s">
        <v>3712</v>
      </c>
      <c r="N1206">
        <v>4.2483333329999997</v>
      </c>
      <c r="O1206">
        <v>0</v>
      </c>
      <c r="P1206">
        <v>54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38.879099835860686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38.879099835860686</v>
      </c>
    </row>
    <row r="1207" spans="1:31" x14ac:dyDescent="0.3">
      <c r="A1207">
        <v>2489178</v>
      </c>
      <c r="B1207">
        <v>1</v>
      </c>
      <c r="C1207" t="s">
        <v>80</v>
      </c>
      <c r="D1207" t="s">
        <v>101</v>
      </c>
      <c r="E1207" t="s">
        <v>166</v>
      </c>
      <c r="F1207" t="s">
        <v>3713</v>
      </c>
      <c r="G1207" t="s">
        <v>149</v>
      </c>
      <c r="H1207" t="s">
        <v>150</v>
      </c>
      <c r="I1207" t="s">
        <v>136</v>
      </c>
      <c r="J1207" t="s">
        <v>137</v>
      </c>
      <c r="K1207" t="s">
        <v>144</v>
      </c>
      <c r="L1207" t="s">
        <v>3714</v>
      </c>
      <c r="M1207" t="s">
        <v>3715</v>
      </c>
      <c r="N1207">
        <v>0.60305555499999997</v>
      </c>
      <c r="O1207">
        <v>0</v>
      </c>
      <c r="P1207">
        <v>121</v>
      </c>
      <c r="Q1207">
        <v>0</v>
      </c>
      <c r="R1207">
        <v>0</v>
      </c>
      <c r="S1207">
        <v>6</v>
      </c>
      <c r="T1207">
        <v>7</v>
      </c>
      <c r="U1207">
        <v>0</v>
      </c>
      <c r="V1207">
        <v>0</v>
      </c>
      <c r="W1207">
        <v>0</v>
      </c>
      <c r="X1207">
        <v>14.31018582142821</v>
      </c>
      <c r="Y1207">
        <v>0</v>
      </c>
      <c r="Z1207">
        <v>0</v>
      </c>
      <c r="AA1207">
        <v>0</v>
      </c>
      <c r="AB1207">
        <v>5.4088245728084265</v>
      </c>
      <c r="AC1207">
        <v>0</v>
      </c>
      <c r="AD1207">
        <v>0</v>
      </c>
      <c r="AE1207">
        <v>19.719010394236637</v>
      </c>
    </row>
    <row r="1208" spans="1:31" x14ac:dyDescent="0.3">
      <c r="A1208">
        <v>2489278</v>
      </c>
      <c r="B1208">
        <v>1</v>
      </c>
      <c r="C1208" t="s">
        <v>80</v>
      </c>
      <c r="D1208" t="s">
        <v>96</v>
      </c>
      <c r="E1208" t="s">
        <v>166</v>
      </c>
      <c r="F1208" t="s">
        <v>3716</v>
      </c>
      <c r="G1208" t="s">
        <v>149</v>
      </c>
      <c r="H1208" t="s">
        <v>150</v>
      </c>
      <c r="I1208" t="s">
        <v>136</v>
      </c>
      <c r="J1208" t="s">
        <v>137</v>
      </c>
      <c r="K1208" t="s">
        <v>144</v>
      </c>
      <c r="L1208" t="s">
        <v>3717</v>
      </c>
      <c r="M1208" t="s">
        <v>3718</v>
      </c>
      <c r="N1208">
        <v>2.6208333330000002</v>
      </c>
      <c r="O1208">
        <v>0</v>
      </c>
      <c r="P1208">
        <v>194</v>
      </c>
      <c r="Q1208">
        <v>0</v>
      </c>
      <c r="R1208">
        <v>12</v>
      </c>
      <c r="S1208">
        <v>1</v>
      </c>
      <c r="T1208">
        <v>11</v>
      </c>
      <c r="U1208">
        <v>0</v>
      </c>
      <c r="V1208">
        <v>0</v>
      </c>
      <c r="W1208">
        <v>0</v>
      </c>
      <c r="X1208">
        <v>327.30108342116296</v>
      </c>
      <c r="Y1208">
        <v>0</v>
      </c>
      <c r="Z1208">
        <v>11.86807373575868</v>
      </c>
      <c r="AA1208">
        <v>115.00653544559528</v>
      </c>
      <c r="AB1208">
        <v>35.33035261768643</v>
      </c>
      <c r="AC1208">
        <v>0</v>
      </c>
      <c r="AD1208">
        <v>0</v>
      </c>
      <c r="AE1208">
        <v>489.5060452202033</v>
      </c>
    </row>
    <row r="1209" spans="1:31" x14ac:dyDescent="0.3">
      <c r="A1209">
        <v>2489676</v>
      </c>
      <c r="B1209">
        <v>1</v>
      </c>
      <c r="C1209" t="s">
        <v>81</v>
      </c>
      <c r="D1209" t="s">
        <v>127</v>
      </c>
      <c r="E1209" t="s">
        <v>166</v>
      </c>
      <c r="F1209" t="s">
        <v>3719</v>
      </c>
      <c r="G1209" t="s">
        <v>149</v>
      </c>
      <c r="H1209" t="s">
        <v>150</v>
      </c>
      <c r="I1209" t="s">
        <v>136</v>
      </c>
      <c r="J1209" t="s">
        <v>137</v>
      </c>
      <c r="K1209" t="s">
        <v>144</v>
      </c>
      <c r="L1209" t="s">
        <v>3720</v>
      </c>
      <c r="M1209" t="s">
        <v>3721</v>
      </c>
      <c r="N1209">
        <v>0.30277777700000003</v>
      </c>
      <c r="O1209">
        <v>0</v>
      </c>
      <c r="P1209">
        <v>760</v>
      </c>
      <c r="Q1209">
        <v>9</v>
      </c>
      <c r="R1209">
        <v>14</v>
      </c>
      <c r="S1209">
        <v>24</v>
      </c>
      <c r="T1209">
        <v>130</v>
      </c>
      <c r="U1209">
        <v>0</v>
      </c>
      <c r="V1209">
        <v>0</v>
      </c>
      <c r="W1209">
        <v>0</v>
      </c>
      <c r="X1209">
        <v>54.133413901229375</v>
      </c>
      <c r="Y1209">
        <v>1.5359302617389412</v>
      </c>
      <c r="Z1209">
        <v>2.3668895996863162</v>
      </c>
      <c r="AA1209">
        <v>91.482179988054042</v>
      </c>
      <c r="AB1209">
        <v>58.13893107462814</v>
      </c>
      <c r="AC1209">
        <v>0</v>
      </c>
      <c r="AD1209">
        <v>0</v>
      </c>
      <c r="AE1209">
        <v>207.65734482533682</v>
      </c>
    </row>
    <row r="1210" spans="1:31" x14ac:dyDescent="0.3">
      <c r="A1210">
        <v>2488986</v>
      </c>
      <c r="B1210">
        <v>1</v>
      </c>
      <c r="C1210" t="s">
        <v>81</v>
      </c>
      <c r="D1210" t="s">
        <v>121</v>
      </c>
      <c r="E1210" t="s">
        <v>184</v>
      </c>
      <c r="F1210" t="s">
        <v>3722</v>
      </c>
      <c r="G1210" t="s">
        <v>149</v>
      </c>
      <c r="H1210" t="s">
        <v>150</v>
      </c>
      <c r="I1210" t="s">
        <v>506</v>
      </c>
      <c r="J1210" t="s">
        <v>137</v>
      </c>
      <c r="K1210" t="s">
        <v>144</v>
      </c>
      <c r="L1210" t="s">
        <v>3723</v>
      </c>
      <c r="M1210" t="s">
        <v>3724</v>
      </c>
      <c r="N1210">
        <v>1.6666666E-2</v>
      </c>
      <c r="O1210">
        <v>0</v>
      </c>
      <c r="P1210">
        <v>973</v>
      </c>
      <c r="Q1210">
        <v>1</v>
      </c>
      <c r="R1210">
        <v>38</v>
      </c>
      <c r="S1210">
        <v>3</v>
      </c>
      <c r="T1210">
        <v>76</v>
      </c>
      <c r="U1210">
        <v>0</v>
      </c>
      <c r="V1210">
        <v>0</v>
      </c>
      <c r="W1210">
        <v>0</v>
      </c>
      <c r="X1210">
        <v>1.4210084322296874</v>
      </c>
      <c r="Y1210">
        <v>5.2515204761214997E-2</v>
      </c>
      <c r="Z1210">
        <v>4.5256978487273329E-2</v>
      </c>
      <c r="AA1210">
        <v>7.5919745550000001E-2</v>
      </c>
      <c r="AB1210">
        <v>0.68558856324105033</v>
      </c>
      <c r="AC1210">
        <v>0</v>
      </c>
      <c r="AD1210">
        <v>0</v>
      </c>
      <c r="AE1210">
        <v>2.2802889242692261</v>
      </c>
    </row>
    <row r="1211" spans="1:31" x14ac:dyDescent="0.3">
      <c r="A1211">
        <v>2489527</v>
      </c>
      <c r="B1211">
        <v>1</v>
      </c>
      <c r="C1211" t="s">
        <v>80</v>
      </c>
      <c r="D1211" t="s">
        <v>82</v>
      </c>
      <c r="E1211" t="s">
        <v>162</v>
      </c>
      <c r="F1211" t="s">
        <v>3725</v>
      </c>
      <c r="G1211" t="s">
        <v>530</v>
      </c>
      <c r="H1211" t="s">
        <v>135</v>
      </c>
      <c r="I1211" t="s">
        <v>136</v>
      </c>
      <c r="J1211" t="s">
        <v>137</v>
      </c>
      <c r="K1211" t="s">
        <v>144</v>
      </c>
      <c r="L1211" t="s">
        <v>3726</v>
      </c>
      <c r="M1211" t="s">
        <v>3727</v>
      </c>
      <c r="N1211">
        <v>2.284444444</v>
      </c>
      <c r="O1211">
        <v>0</v>
      </c>
      <c r="P1211">
        <v>68</v>
      </c>
      <c r="Q1211">
        <v>0</v>
      </c>
      <c r="R1211">
        <v>0</v>
      </c>
      <c r="S1211">
        <v>0</v>
      </c>
      <c r="T1211">
        <v>1</v>
      </c>
      <c r="U1211">
        <v>0</v>
      </c>
      <c r="V1211">
        <v>0</v>
      </c>
      <c r="W1211">
        <v>0</v>
      </c>
      <c r="X1211">
        <v>53.39457411853796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53.39457411853796</v>
      </c>
    </row>
    <row r="1212" spans="1:31" x14ac:dyDescent="0.3">
      <c r="A1212">
        <v>2489035</v>
      </c>
      <c r="B1212">
        <v>1</v>
      </c>
      <c r="C1212" t="s">
        <v>80</v>
      </c>
      <c r="D1212" t="s">
        <v>100</v>
      </c>
      <c r="E1212" t="s">
        <v>147</v>
      </c>
      <c r="F1212" t="s">
        <v>3728</v>
      </c>
      <c r="G1212" t="s">
        <v>168</v>
      </c>
      <c r="H1212" t="s">
        <v>150</v>
      </c>
      <c r="I1212" t="s">
        <v>136</v>
      </c>
      <c r="J1212" t="s">
        <v>137</v>
      </c>
      <c r="K1212" t="s">
        <v>138</v>
      </c>
      <c r="L1212" t="s">
        <v>3729</v>
      </c>
      <c r="M1212" t="s">
        <v>3730</v>
      </c>
      <c r="N1212">
        <v>0.64333333299999995</v>
      </c>
      <c r="O1212">
        <v>0</v>
      </c>
      <c r="P1212">
        <v>0</v>
      </c>
      <c r="Q1212">
        <v>0</v>
      </c>
      <c r="R1212">
        <v>0</v>
      </c>
      <c r="S1212">
        <v>2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21.283127236266189</v>
      </c>
      <c r="AB1212">
        <v>0</v>
      </c>
      <c r="AC1212">
        <v>0</v>
      </c>
      <c r="AD1212">
        <v>0</v>
      </c>
      <c r="AE1212">
        <v>21.283127236266189</v>
      </c>
    </row>
    <row r="1213" spans="1:31" x14ac:dyDescent="0.3">
      <c r="A1213">
        <v>2489527</v>
      </c>
      <c r="B1213">
        <v>2</v>
      </c>
      <c r="C1213" t="s">
        <v>80</v>
      </c>
      <c r="D1213" t="s">
        <v>82</v>
      </c>
      <c r="E1213" t="s">
        <v>132</v>
      </c>
      <c r="F1213" t="s">
        <v>3731</v>
      </c>
      <c r="G1213" t="s">
        <v>530</v>
      </c>
      <c r="H1213" t="s">
        <v>135</v>
      </c>
      <c r="I1213" t="s">
        <v>136</v>
      </c>
      <c r="J1213" t="s">
        <v>137</v>
      </c>
      <c r="K1213" t="s">
        <v>144</v>
      </c>
      <c r="L1213" t="s">
        <v>3727</v>
      </c>
      <c r="M1213" t="s">
        <v>3732</v>
      </c>
      <c r="N1213">
        <v>1.0877777769999999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15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26.825360724636685</v>
      </c>
      <c r="AC1213">
        <v>0</v>
      </c>
      <c r="AD1213">
        <v>0</v>
      </c>
      <c r="AE1213">
        <v>26.825360724636685</v>
      </c>
    </row>
    <row r="1214" spans="1:31" x14ac:dyDescent="0.3">
      <c r="A1214">
        <v>2489516</v>
      </c>
      <c r="B1214">
        <v>1</v>
      </c>
      <c r="C1214" t="s">
        <v>81</v>
      </c>
      <c r="D1214" t="s">
        <v>127</v>
      </c>
      <c r="E1214" t="s">
        <v>132</v>
      </c>
      <c r="F1214" t="s">
        <v>3733</v>
      </c>
      <c r="G1214" t="s">
        <v>296</v>
      </c>
      <c r="H1214" t="s">
        <v>135</v>
      </c>
      <c r="I1214" t="s">
        <v>136</v>
      </c>
      <c r="J1214" t="s">
        <v>137</v>
      </c>
      <c r="K1214" t="s">
        <v>144</v>
      </c>
      <c r="L1214" t="s">
        <v>3734</v>
      </c>
      <c r="M1214" t="s">
        <v>3735</v>
      </c>
      <c r="N1214">
        <v>5.2008333330000003</v>
      </c>
      <c r="O1214">
        <v>0</v>
      </c>
      <c r="P1214">
        <v>1</v>
      </c>
      <c r="Q1214">
        <v>0</v>
      </c>
      <c r="R1214">
        <v>6</v>
      </c>
      <c r="S1214">
        <v>0</v>
      </c>
      <c r="T1214">
        <v>1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6.3327439039736797</v>
      </c>
      <c r="AA1214">
        <v>0</v>
      </c>
      <c r="AB1214">
        <v>0.45036606045942162</v>
      </c>
      <c r="AC1214">
        <v>0</v>
      </c>
      <c r="AD1214">
        <v>0</v>
      </c>
      <c r="AE1214">
        <v>6.783109964433101</v>
      </c>
    </row>
    <row r="1215" spans="1:31" x14ac:dyDescent="0.3">
      <c r="A1215">
        <v>2489539</v>
      </c>
      <c r="B1215">
        <v>1</v>
      </c>
      <c r="C1215" t="s">
        <v>80</v>
      </c>
      <c r="D1215" t="s">
        <v>95</v>
      </c>
      <c r="E1215" t="s">
        <v>166</v>
      </c>
      <c r="F1215" t="s">
        <v>3736</v>
      </c>
      <c r="G1215" t="s">
        <v>149</v>
      </c>
      <c r="H1215" t="s">
        <v>150</v>
      </c>
      <c r="I1215" t="s">
        <v>136</v>
      </c>
      <c r="J1215" t="s">
        <v>137</v>
      </c>
      <c r="K1215" t="s">
        <v>144</v>
      </c>
      <c r="L1215" t="s">
        <v>3526</v>
      </c>
      <c r="M1215" t="s">
        <v>3737</v>
      </c>
      <c r="N1215">
        <v>0.48444444399999997</v>
      </c>
      <c r="O1215">
        <v>1</v>
      </c>
      <c r="P1215">
        <v>10254</v>
      </c>
      <c r="Q1215">
        <v>3</v>
      </c>
      <c r="R1215">
        <v>1</v>
      </c>
      <c r="S1215">
        <v>15</v>
      </c>
      <c r="T1215">
        <v>1059</v>
      </c>
      <c r="U1215">
        <v>0</v>
      </c>
      <c r="V1215">
        <v>0</v>
      </c>
      <c r="W1215">
        <v>0.16988740949666137</v>
      </c>
      <c r="X1215">
        <v>1201.1221242239087</v>
      </c>
      <c r="Y1215">
        <v>1.2403904279674292</v>
      </c>
      <c r="Z1215">
        <v>8.9207016937845787E-2</v>
      </c>
      <c r="AA1215">
        <v>228.40743935679146</v>
      </c>
      <c r="AB1215">
        <v>719.1873143845346</v>
      </c>
      <c r="AC1215">
        <v>0</v>
      </c>
      <c r="AD1215">
        <v>0</v>
      </c>
      <c r="AE1215">
        <v>2150.2163628196367</v>
      </c>
    </row>
    <row r="1216" spans="1:31" x14ac:dyDescent="0.3">
      <c r="A1216">
        <v>2488998</v>
      </c>
      <c r="B1216">
        <v>1</v>
      </c>
      <c r="C1216" t="s">
        <v>81</v>
      </c>
      <c r="D1216" t="s">
        <v>122</v>
      </c>
      <c r="E1216" t="s">
        <v>147</v>
      </c>
      <c r="F1216" t="s">
        <v>3738</v>
      </c>
      <c r="G1216" t="s">
        <v>149</v>
      </c>
      <c r="H1216" t="s">
        <v>150</v>
      </c>
      <c r="I1216" t="s">
        <v>136</v>
      </c>
      <c r="J1216" t="s">
        <v>137</v>
      </c>
      <c r="K1216" t="s">
        <v>144</v>
      </c>
      <c r="L1216" t="s">
        <v>3739</v>
      </c>
      <c r="M1216" t="s">
        <v>3740</v>
      </c>
      <c r="N1216">
        <v>0.51638888800000005</v>
      </c>
      <c r="O1216">
        <v>0</v>
      </c>
      <c r="P1216">
        <v>87</v>
      </c>
      <c r="Q1216">
        <v>0</v>
      </c>
      <c r="R1216">
        <v>0</v>
      </c>
      <c r="S1216">
        <v>3</v>
      </c>
      <c r="T1216">
        <v>7</v>
      </c>
      <c r="U1216">
        <v>0</v>
      </c>
      <c r="V1216">
        <v>0</v>
      </c>
      <c r="W1216">
        <v>0</v>
      </c>
      <c r="X1216">
        <v>7.8989262494312378</v>
      </c>
      <c r="Y1216">
        <v>0</v>
      </c>
      <c r="Z1216">
        <v>0</v>
      </c>
      <c r="AA1216">
        <v>4.0546643065371262</v>
      </c>
      <c r="AB1216">
        <v>1.9267668444223367</v>
      </c>
      <c r="AC1216">
        <v>0</v>
      </c>
      <c r="AD1216">
        <v>0</v>
      </c>
      <c r="AE1216">
        <v>13.880357400390702</v>
      </c>
    </row>
    <row r="1217" spans="1:31" x14ac:dyDescent="0.3">
      <c r="A1217">
        <v>2489061</v>
      </c>
      <c r="B1217">
        <v>1</v>
      </c>
      <c r="C1217" t="s">
        <v>80</v>
      </c>
      <c r="D1217" t="s">
        <v>105</v>
      </c>
      <c r="E1217" t="s">
        <v>166</v>
      </c>
      <c r="F1217" t="s">
        <v>3741</v>
      </c>
      <c r="G1217" t="s">
        <v>149</v>
      </c>
      <c r="H1217" t="s">
        <v>150</v>
      </c>
      <c r="I1217" t="s">
        <v>136</v>
      </c>
      <c r="J1217" t="s">
        <v>137</v>
      </c>
      <c r="K1217" t="s">
        <v>144</v>
      </c>
      <c r="L1217" t="s">
        <v>3742</v>
      </c>
      <c r="M1217" t="s">
        <v>3743</v>
      </c>
      <c r="N1217">
        <v>0.177777777</v>
      </c>
      <c r="O1217">
        <v>0</v>
      </c>
      <c r="P1217">
        <v>1310</v>
      </c>
      <c r="Q1217">
        <v>0</v>
      </c>
      <c r="R1217">
        <v>19</v>
      </c>
      <c r="S1217">
        <v>7</v>
      </c>
      <c r="T1217">
        <v>35</v>
      </c>
      <c r="U1217">
        <v>6</v>
      </c>
      <c r="V1217">
        <v>0</v>
      </c>
      <c r="W1217">
        <v>0</v>
      </c>
      <c r="X1217">
        <v>82.190140299421017</v>
      </c>
      <c r="Y1217">
        <v>0</v>
      </c>
      <c r="Z1217">
        <v>0.8160170661749333</v>
      </c>
      <c r="AA1217">
        <v>25.705117648266882</v>
      </c>
      <c r="AB1217">
        <v>12.448425997768819</v>
      </c>
      <c r="AC1217">
        <v>48.870785916087904</v>
      </c>
      <c r="AD1217">
        <v>0</v>
      </c>
      <c r="AE1217">
        <v>170.03048692771955</v>
      </c>
    </row>
    <row r="1218" spans="1:31" x14ac:dyDescent="0.3">
      <c r="A1218">
        <v>2489167</v>
      </c>
      <c r="B1218">
        <v>1</v>
      </c>
      <c r="C1218" t="s">
        <v>80</v>
      </c>
      <c r="D1218" t="s">
        <v>97</v>
      </c>
      <c r="E1218" t="s">
        <v>162</v>
      </c>
      <c r="F1218" t="s">
        <v>3744</v>
      </c>
      <c r="G1218" t="s">
        <v>652</v>
      </c>
      <c r="H1218" t="s">
        <v>135</v>
      </c>
      <c r="I1218" t="s">
        <v>136</v>
      </c>
      <c r="J1218" t="s">
        <v>137</v>
      </c>
      <c r="K1218" t="s">
        <v>144</v>
      </c>
      <c r="L1218" t="s">
        <v>3745</v>
      </c>
      <c r="M1218" t="s">
        <v>3746</v>
      </c>
      <c r="N1218">
        <v>0.98555555500000003</v>
      </c>
      <c r="O1218">
        <v>0</v>
      </c>
      <c r="P1218">
        <v>119</v>
      </c>
      <c r="Q1218">
        <v>0</v>
      </c>
      <c r="R1218">
        <v>0</v>
      </c>
      <c r="S1218">
        <v>0</v>
      </c>
      <c r="T1218">
        <v>4</v>
      </c>
      <c r="U1218">
        <v>0</v>
      </c>
      <c r="V1218">
        <v>0</v>
      </c>
      <c r="W1218">
        <v>0</v>
      </c>
      <c r="X1218">
        <v>37.831551609607516</v>
      </c>
      <c r="Y1218">
        <v>0</v>
      </c>
      <c r="Z1218">
        <v>0</v>
      </c>
      <c r="AA1218">
        <v>0</v>
      </c>
      <c r="AB1218">
        <v>5.027802706734092</v>
      </c>
      <c r="AC1218">
        <v>0</v>
      </c>
      <c r="AD1218">
        <v>0</v>
      </c>
      <c r="AE1218">
        <v>42.859354316341609</v>
      </c>
    </row>
    <row r="1219" spans="1:31" x14ac:dyDescent="0.3">
      <c r="A1219">
        <v>2489499</v>
      </c>
      <c r="B1219">
        <v>1</v>
      </c>
      <c r="C1219" t="s">
        <v>80</v>
      </c>
      <c r="D1219" t="s">
        <v>99</v>
      </c>
      <c r="E1219" t="s">
        <v>162</v>
      </c>
      <c r="F1219" t="s">
        <v>3747</v>
      </c>
      <c r="G1219" t="s">
        <v>210</v>
      </c>
      <c r="H1219" t="s">
        <v>135</v>
      </c>
      <c r="I1219" t="s">
        <v>136</v>
      </c>
      <c r="J1219" t="s">
        <v>137</v>
      </c>
      <c r="K1219" t="s">
        <v>144</v>
      </c>
      <c r="L1219" t="s">
        <v>3748</v>
      </c>
      <c r="M1219" t="s">
        <v>3749</v>
      </c>
      <c r="N1219">
        <v>7.8925000000000001</v>
      </c>
      <c r="O1219">
        <v>0</v>
      </c>
      <c r="P1219">
        <v>20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27.820545538497694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27.820545538497694</v>
      </c>
    </row>
    <row r="1220" spans="1:31" x14ac:dyDescent="0.3">
      <c r="A1220">
        <v>2489854</v>
      </c>
      <c r="B1220">
        <v>1</v>
      </c>
      <c r="C1220" t="s">
        <v>80</v>
      </c>
      <c r="D1220" t="s">
        <v>109</v>
      </c>
      <c r="E1220" t="s">
        <v>162</v>
      </c>
      <c r="F1220" t="s">
        <v>3750</v>
      </c>
      <c r="G1220" t="s">
        <v>210</v>
      </c>
      <c r="H1220" t="s">
        <v>135</v>
      </c>
      <c r="I1220" t="s">
        <v>136</v>
      </c>
      <c r="J1220" t="s">
        <v>137</v>
      </c>
      <c r="K1220" t="s">
        <v>144</v>
      </c>
      <c r="L1220" t="s">
        <v>3751</v>
      </c>
      <c r="M1220" t="s">
        <v>3752</v>
      </c>
      <c r="N1220">
        <v>5.4713888879999999</v>
      </c>
      <c r="O1220">
        <v>0</v>
      </c>
      <c r="P1220">
        <v>4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2.4444033113711789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2.4444033113711789</v>
      </c>
    </row>
    <row r="1221" spans="1:31" x14ac:dyDescent="0.3">
      <c r="A1221">
        <v>2489556</v>
      </c>
      <c r="B1221">
        <v>1</v>
      </c>
      <c r="C1221" t="s">
        <v>81</v>
      </c>
      <c r="D1221" t="s">
        <v>128</v>
      </c>
      <c r="E1221" t="s">
        <v>147</v>
      </c>
      <c r="F1221" t="s">
        <v>3753</v>
      </c>
      <c r="G1221" t="s">
        <v>193</v>
      </c>
      <c r="H1221" t="s">
        <v>150</v>
      </c>
      <c r="I1221" t="s">
        <v>136</v>
      </c>
      <c r="J1221" t="s">
        <v>137</v>
      </c>
      <c r="K1221" t="s">
        <v>144</v>
      </c>
      <c r="L1221" t="s">
        <v>3754</v>
      </c>
      <c r="M1221" t="s">
        <v>1569</v>
      </c>
      <c r="N1221">
        <v>4.9294444439999996</v>
      </c>
      <c r="O1221">
        <v>0</v>
      </c>
      <c r="P1221">
        <v>84</v>
      </c>
      <c r="Q1221">
        <v>0</v>
      </c>
      <c r="R1221">
        <v>1</v>
      </c>
      <c r="S1221">
        <v>0</v>
      </c>
      <c r="T1221">
        <v>9</v>
      </c>
      <c r="U1221">
        <v>0</v>
      </c>
      <c r="V1221">
        <v>0</v>
      </c>
      <c r="W1221">
        <v>0</v>
      </c>
      <c r="X1221">
        <v>50.151103407790366</v>
      </c>
      <c r="Y1221">
        <v>0</v>
      </c>
      <c r="Z1221">
        <v>0.17901826946801841</v>
      </c>
      <c r="AA1221">
        <v>0</v>
      </c>
      <c r="AB1221">
        <v>7.0112022509436578</v>
      </c>
      <c r="AC1221">
        <v>0</v>
      </c>
      <c r="AD1221">
        <v>0</v>
      </c>
      <c r="AE1221">
        <v>57.341323928202044</v>
      </c>
    </row>
    <row r="1222" spans="1:31" x14ac:dyDescent="0.3">
      <c r="A1222">
        <v>2489307</v>
      </c>
      <c r="B1222">
        <v>1</v>
      </c>
      <c r="C1222" t="s">
        <v>80</v>
      </c>
      <c r="D1222" t="s">
        <v>106</v>
      </c>
      <c r="E1222" t="s">
        <v>184</v>
      </c>
      <c r="F1222" t="s">
        <v>3755</v>
      </c>
      <c r="G1222" t="s">
        <v>149</v>
      </c>
      <c r="H1222" t="s">
        <v>150</v>
      </c>
      <c r="I1222" t="s">
        <v>136</v>
      </c>
      <c r="J1222" t="s">
        <v>137</v>
      </c>
      <c r="K1222" t="s">
        <v>144</v>
      </c>
      <c r="L1222" t="s">
        <v>3756</v>
      </c>
      <c r="M1222" t="s">
        <v>3757</v>
      </c>
      <c r="N1222">
        <v>0.49416666599999998</v>
      </c>
      <c r="O1222">
        <v>1</v>
      </c>
      <c r="P1222">
        <v>97</v>
      </c>
      <c r="Q1222">
        <v>7</v>
      </c>
      <c r="R1222">
        <v>54</v>
      </c>
      <c r="S1222">
        <v>10</v>
      </c>
      <c r="T1222">
        <v>32</v>
      </c>
      <c r="U1222">
        <v>0</v>
      </c>
      <c r="V1222">
        <v>0</v>
      </c>
      <c r="W1222">
        <v>8.9628401646923997E-2</v>
      </c>
      <c r="X1222">
        <v>10.774261877690687</v>
      </c>
      <c r="Y1222">
        <v>15.7870474659384</v>
      </c>
      <c r="Z1222">
        <v>11.044467506063576</v>
      </c>
      <c r="AA1222">
        <v>14.805372491512383</v>
      </c>
      <c r="AB1222">
        <v>11.729561060348548</v>
      </c>
      <c r="AC1222">
        <v>0</v>
      </c>
      <c r="AD1222">
        <v>0</v>
      </c>
      <c r="AE1222">
        <v>64.23033880320051</v>
      </c>
    </row>
    <row r="1223" spans="1:31" x14ac:dyDescent="0.3">
      <c r="A1223">
        <v>2489645</v>
      </c>
      <c r="B1223">
        <v>1</v>
      </c>
      <c r="C1223" t="s">
        <v>80</v>
      </c>
      <c r="D1223" t="s">
        <v>100</v>
      </c>
      <c r="E1223" t="s">
        <v>153</v>
      </c>
      <c r="F1223" t="s">
        <v>3758</v>
      </c>
      <c r="G1223" t="s">
        <v>155</v>
      </c>
      <c r="H1223" t="s">
        <v>135</v>
      </c>
      <c r="I1223" t="s">
        <v>136</v>
      </c>
      <c r="J1223" t="s">
        <v>137</v>
      </c>
      <c r="K1223" t="s">
        <v>144</v>
      </c>
      <c r="L1223" t="s">
        <v>3759</v>
      </c>
      <c r="M1223" t="s">
        <v>3760</v>
      </c>
      <c r="N1223">
        <v>0.76361111100000001</v>
      </c>
      <c r="O1223">
        <v>0</v>
      </c>
      <c r="P1223">
        <v>4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0.8072254545155555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0.8072254545155555</v>
      </c>
    </row>
    <row r="1224" spans="1:31" x14ac:dyDescent="0.3">
      <c r="A1224">
        <v>2489599</v>
      </c>
      <c r="B1224">
        <v>1</v>
      </c>
      <c r="C1224" t="s">
        <v>81</v>
      </c>
      <c r="D1224" t="s">
        <v>113</v>
      </c>
      <c r="E1224" t="s">
        <v>147</v>
      </c>
      <c r="F1224" t="s">
        <v>3761</v>
      </c>
      <c r="G1224" t="s">
        <v>649</v>
      </c>
      <c r="H1224" t="s">
        <v>150</v>
      </c>
      <c r="I1224" t="s">
        <v>136</v>
      </c>
      <c r="J1224" t="s">
        <v>137</v>
      </c>
      <c r="K1224" t="s">
        <v>144</v>
      </c>
      <c r="L1224" t="s">
        <v>3762</v>
      </c>
      <c r="M1224" t="s">
        <v>3763</v>
      </c>
      <c r="N1224">
        <v>2.0794444439999999</v>
      </c>
      <c r="O1224">
        <v>0</v>
      </c>
      <c r="P1224">
        <v>8</v>
      </c>
      <c r="Q1224">
        <v>0</v>
      </c>
      <c r="R1224">
        <v>0</v>
      </c>
      <c r="S1224">
        <v>0</v>
      </c>
      <c r="T1224">
        <v>1</v>
      </c>
      <c r="U1224">
        <v>0</v>
      </c>
      <c r="V1224">
        <v>0</v>
      </c>
      <c r="W1224">
        <v>0</v>
      </c>
      <c r="X1224">
        <v>1.3326827847475682</v>
      </c>
      <c r="Y1224">
        <v>0</v>
      </c>
      <c r="Z1224">
        <v>0</v>
      </c>
      <c r="AA1224">
        <v>0</v>
      </c>
      <c r="AB1224">
        <v>3.069578349071667</v>
      </c>
      <c r="AC1224">
        <v>0</v>
      </c>
      <c r="AD1224">
        <v>0</v>
      </c>
      <c r="AE1224">
        <v>4.402261133819235</v>
      </c>
    </row>
    <row r="1225" spans="1:31" x14ac:dyDescent="0.3">
      <c r="A1225">
        <v>2489353</v>
      </c>
      <c r="B1225">
        <v>1</v>
      </c>
      <c r="C1225" t="s">
        <v>80</v>
      </c>
      <c r="D1225" t="s">
        <v>101</v>
      </c>
      <c r="E1225" t="s">
        <v>166</v>
      </c>
      <c r="F1225" t="s">
        <v>3764</v>
      </c>
      <c r="G1225" t="s">
        <v>149</v>
      </c>
      <c r="H1225" t="s">
        <v>150</v>
      </c>
      <c r="I1225" t="s">
        <v>136</v>
      </c>
      <c r="J1225" t="s">
        <v>137</v>
      </c>
      <c r="K1225" t="s">
        <v>144</v>
      </c>
      <c r="L1225" t="s">
        <v>3765</v>
      </c>
      <c r="M1225" t="s">
        <v>3766</v>
      </c>
      <c r="N1225">
        <v>1.1325000000000001</v>
      </c>
      <c r="O1225">
        <v>0</v>
      </c>
      <c r="P1225">
        <v>2085</v>
      </c>
      <c r="Q1225">
        <v>0</v>
      </c>
      <c r="R1225">
        <v>0</v>
      </c>
      <c r="S1225">
        <v>1</v>
      </c>
      <c r="T1225">
        <v>42</v>
      </c>
      <c r="U1225">
        <v>0</v>
      </c>
      <c r="V1225">
        <v>0</v>
      </c>
      <c r="W1225">
        <v>0</v>
      </c>
      <c r="X1225">
        <v>509.05856028755227</v>
      </c>
      <c r="Y1225">
        <v>0</v>
      </c>
      <c r="Z1225">
        <v>0</v>
      </c>
      <c r="AA1225">
        <v>15.618714745608745</v>
      </c>
      <c r="AB1225">
        <v>59.259715015059562</v>
      </c>
      <c r="AC1225">
        <v>0</v>
      </c>
      <c r="AD1225">
        <v>0</v>
      </c>
      <c r="AE1225">
        <v>583.93699004822054</v>
      </c>
    </row>
    <row r="1226" spans="1:31" x14ac:dyDescent="0.3">
      <c r="A1226">
        <v>2489207</v>
      </c>
      <c r="B1226">
        <v>1</v>
      </c>
      <c r="C1226" t="s">
        <v>81</v>
      </c>
      <c r="D1226" t="s">
        <v>123</v>
      </c>
      <c r="E1226" t="s">
        <v>166</v>
      </c>
      <c r="F1226" t="s">
        <v>3767</v>
      </c>
      <c r="G1226" t="s">
        <v>149</v>
      </c>
      <c r="H1226" t="s">
        <v>150</v>
      </c>
      <c r="I1226" t="s">
        <v>136</v>
      </c>
      <c r="J1226" t="s">
        <v>137</v>
      </c>
      <c r="K1226" t="s">
        <v>144</v>
      </c>
      <c r="L1226" t="s">
        <v>3768</v>
      </c>
      <c r="M1226" t="s">
        <v>3769</v>
      </c>
      <c r="N1226">
        <v>0.329444444</v>
      </c>
      <c r="O1226">
        <v>4</v>
      </c>
      <c r="P1226">
        <v>1310</v>
      </c>
      <c r="Q1226">
        <v>127</v>
      </c>
      <c r="R1226">
        <v>150</v>
      </c>
      <c r="S1226">
        <v>18</v>
      </c>
      <c r="T1226">
        <v>191</v>
      </c>
      <c r="U1226">
        <v>0</v>
      </c>
      <c r="V1226">
        <v>1</v>
      </c>
      <c r="W1226">
        <v>0.18604480720683556</v>
      </c>
      <c r="X1226">
        <v>81.422690960299079</v>
      </c>
      <c r="Y1226">
        <v>12.917005740776057</v>
      </c>
      <c r="Z1226">
        <v>10.793458949707139</v>
      </c>
      <c r="AA1226">
        <v>11.242941549659152</v>
      </c>
      <c r="AB1226">
        <v>37.353575712782664</v>
      </c>
      <c r="AC1226">
        <v>0</v>
      </c>
      <c r="AD1226">
        <v>0.60914181455838978</v>
      </c>
      <c r="AE1226">
        <v>154.52485953498933</v>
      </c>
    </row>
    <row r="1227" spans="1:31" x14ac:dyDescent="0.3">
      <c r="A1227">
        <v>2489453</v>
      </c>
      <c r="B1227">
        <v>1</v>
      </c>
      <c r="C1227" t="s">
        <v>81</v>
      </c>
      <c r="D1227" t="s">
        <v>119</v>
      </c>
      <c r="E1227" t="s">
        <v>147</v>
      </c>
      <c r="F1227" t="s">
        <v>3770</v>
      </c>
      <c r="G1227" t="s">
        <v>134</v>
      </c>
      <c r="H1227" t="s">
        <v>150</v>
      </c>
      <c r="I1227" t="s">
        <v>136</v>
      </c>
      <c r="J1227" t="s">
        <v>137</v>
      </c>
      <c r="K1227" t="s">
        <v>138</v>
      </c>
      <c r="L1227" t="s">
        <v>3771</v>
      </c>
      <c r="M1227" t="s">
        <v>3772</v>
      </c>
      <c r="N1227">
        <v>2.1597222220000001</v>
      </c>
      <c r="O1227">
        <v>0</v>
      </c>
      <c r="P1227">
        <v>605</v>
      </c>
      <c r="Q1227">
        <v>0</v>
      </c>
      <c r="R1227">
        <v>86</v>
      </c>
      <c r="S1227">
        <v>0</v>
      </c>
      <c r="T1227">
        <v>55</v>
      </c>
      <c r="U1227">
        <v>0</v>
      </c>
      <c r="V1227">
        <v>1</v>
      </c>
      <c r="W1227">
        <v>0</v>
      </c>
      <c r="X1227">
        <v>282.42226777025832</v>
      </c>
      <c r="Y1227">
        <v>0</v>
      </c>
      <c r="Z1227">
        <v>30.469289774765695</v>
      </c>
      <c r="AA1227">
        <v>0</v>
      </c>
      <c r="AB1227">
        <v>60.664995829647829</v>
      </c>
      <c r="AC1227">
        <v>0</v>
      </c>
      <c r="AD1227">
        <v>2.5674494789982578</v>
      </c>
      <c r="AE1227">
        <v>376.12400285367005</v>
      </c>
    </row>
    <row r="1228" spans="1:31" x14ac:dyDescent="0.3">
      <c r="A1228">
        <v>2489101</v>
      </c>
      <c r="B1228">
        <v>1</v>
      </c>
      <c r="C1228" t="s">
        <v>80</v>
      </c>
      <c r="D1228" t="s">
        <v>95</v>
      </c>
      <c r="E1228" t="s">
        <v>147</v>
      </c>
      <c r="F1228" t="s">
        <v>3773</v>
      </c>
      <c r="G1228" t="s">
        <v>168</v>
      </c>
      <c r="H1228" t="s">
        <v>150</v>
      </c>
      <c r="I1228" t="s">
        <v>136</v>
      </c>
      <c r="J1228" t="s">
        <v>137</v>
      </c>
      <c r="K1228" t="s">
        <v>138</v>
      </c>
      <c r="L1228" t="s">
        <v>3774</v>
      </c>
      <c r="M1228" t="s">
        <v>3775</v>
      </c>
      <c r="N1228">
        <v>0.87333333300000004</v>
      </c>
      <c r="O1228">
        <v>5</v>
      </c>
      <c r="P1228">
        <v>7</v>
      </c>
      <c r="Q1228">
        <v>3</v>
      </c>
      <c r="R1228">
        <v>20</v>
      </c>
      <c r="S1228">
        <v>2</v>
      </c>
      <c r="T1228">
        <v>1</v>
      </c>
      <c r="U1228">
        <v>0</v>
      </c>
      <c r="V1228">
        <v>0</v>
      </c>
      <c r="W1228">
        <v>3.6389180093174711</v>
      </c>
      <c r="X1228">
        <v>2.772133540126299</v>
      </c>
      <c r="Y1228">
        <v>0.31432330503580802</v>
      </c>
      <c r="Z1228">
        <v>3.0984928733535946</v>
      </c>
      <c r="AA1228">
        <v>8.0689773257794624</v>
      </c>
      <c r="AB1228">
        <v>1.1027976834200001E-4</v>
      </c>
      <c r="AC1228">
        <v>0</v>
      </c>
      <c r="AD1228">
        <v>0</v>
      </c>
      <c r="AE1228">
        <v>17.892955333380979</v>
      </c>
    </row>
    <row r="1229" spans="1:31" x14ac:dyDescent="0.3">
      <c r="A1229">
        <v>2489436</v>
      </c>
      <c r="B1229">
        <v>1</v>
      </c>
      <c r="C1229" t="s">
        <v>81</v>
      </c>
      <c r="D1229" t="s">
        <v>113</v>
      </c>
      <c r="E1229" t="s">
        <v>132</v>
      </c>
      <c r="F1229" t="s">
        <v>3776</v>
      </c>
      <c r="G1229" t="s">
        <v>296</v>
      </c>
      <c r="H1229" t="s">
        <v>135</v>
      </c>
      <c r="I1229" t="s">
        <v>136</v>
      </c>
      <c r="J1229" t="s">
        <v>137</v>
      </c>
      <c r="K1229" t="s">
        <v>144</v>
      </c>
      <c r="L1229" t="s">
        <v>3777</v>
      </c>
      <c r="M1229" t="s">
        <v>3778</v>
      </c>
      <c r="N1229">
        <v>3.4316666659999999</v>
      </c>
      <c r="O1229">
        <v>0</v>
      </c>
      <c r="P1229">
        <v>88</v>
      </c>
      <c r="Q1229">
        <v>0</v>
      </c>
      <c r="R1229">
        <v>2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33.577871593798136</v>
      </c>
      <c r="Y1229">
        <v>0</v>
      </c>
      <c r="Z1229">
        <v>1.7326055456497544</v>
      </c>
      <c r="AA1229">
        <v>0</v>
      </c>
      <c r="AB1229">
        <v>0</v>
      </c>
      <c r="AC1229">
        <v>0</v>
      </c>
      <c r="AD1229">
        <v>0</v>
      </c>
      <c r="AE1229">
        <v>35.31047713944789</v>
      </c>
    </row>
    <row r="1230" spans="1:31" x14ac:dyDescent="0.3">
      <c r="A1230">
        <v>2489224</v>
      </c>
      <c r="B1230">
        <v>1</v>
      </c>
      <c r="C1230" t="s">
        <v>81</v>
      </c>
      <c r="D1230" t="s">
        <v>116</v>
      </c>
      <c r="E1230" t="s">
        <v>166</v>
      </c>
      <c r="F1230" t="s">
        <v>3779</v>
      </c>
      <c r="G1230" t="s">
        <v>149</v>
      </c>
      <c r="H1230" t="s">
        <v>150</v>
      </c>
      <c r="I1230" t="s">
        <v>136</v>
      </c>
      <c r="J1230" t="s">
        <v>137</v>
      </c>
      <c r="K1230" t="s">
        <v>144</v>
      </c>
      <c r="L1230" t="s">
        <v>3780</v>
      </c>
      <c r="M1230" t="s">
        <v>3781</v>
      </c>
      <c r="N1230">
        <v>0.272777777</v>
      </c>
      <c r="O1230">
        <v>9</v>
      </c>
      <c r="P1230">
        <v>3006</v>
      </c>
      <c r="Q1230">
        <v>255</v>
      </c>
      <c r="R1230">
        <v>238</v>
      </c>
      <c r="S1230">
        <v>11</v>
      </c>
      <c r="T1230">
        <v>420</v>
      </c>
      <c r="U1230">
        <v>1</v>
      </c>
      <c r="V1230">
        <v>0</v>
      </c>
      <c r="W1230">
        <v>0.13387281556147113</v>
      </c>
      <c r="X1230">
        <v>131.14230353700876</v>
      </c>
      <c r="Y1230">
        <v>15.467492821940107</v>
      </c>
      <c r="Z1230">
        <v>7.1907742182384187</v>
      </c>
      <c r="AA1230">
        <v>31.897646611584047</v>
      </c>
      <c r="AB1230">
        <v>48.701339489124017</v>
      </c>
      <c r="AC1230">
        <v>30.194365834130004</v>
      </c>
      <c r="AD1230">
        <v>0</v>
      </c>
      <c r="AE1230">
        <v>264.72779532758682</v>
      </c>
    </row>
    <row r="1231" spans="1:31" x14ac:dyDescent="0.3">
      <c r="A1231">
        <v>2489267</v>
      </c>
      <c r="B1231">
        <v>1</v>
      </c>
      <c r="C1231" t="s">
        <v>80</v>
      </c>
      <c r="D1231" t="s">
        <v>105</v>
      </c>
      <c r="E1231" t="s">
        <v>166</v>
      </c>
      <c r="F1231" t="s">
        <v>3782</v>
      </c>
      <c r="G1231" t="s">
        <v>149</v>
      </c>
      <c r="H1231" t="s">
        <v>150</v>
      </c>
      <c r="I1231" t="s">
        <v>136</v>
      </c>
      <c r="J1231" t="s">
        <v>137</v>
      </c>
      <c r="K1231" t="s">
        <v>144</v>
      </c>
      <c r="L1231" t="s">
        <v>3783</v>
      </c>
      <c r="M1231" t="s">
        <v>3784</v>
      </c>
      <c r="N1231">
        <v>1.1333333329999999</v>
      </c>
      <c r="O1231">
        <v>6</v>
      </c>
      <c r="P1231">
        <v>6563</v>
      </c>
      <c r="Q1231">
        <v>9</v>
      </c>
      <c r="R1231">
        <v>19</v>
      </c>
      <c r="S1231">
        <v>33</v>
      </c>
      <c r="T1231">
        <v>585</v>
      </c>
      <c r="U1231">
        <v>5</v>
      </c>
      <c r="V1231">
        <v>0</v>
      </c>
      <c r="W1231">
        <v>13.35338590782926</v>
      </c>
      <c r="X1231">
        <v>2156.4686147111056</v>
      </c>
      <c r="Y1231">
        <v>92.716433308102495</v>
      </c>
      <c r="Z1231">
        <v>7.0751786442383793</v>
      </c>
      <c r="AA1231">
        <v>225.0803977450245</v>
      </c>
      <c r="AB1231">
        <v>848.53365817131703</v>
      </c>
      <c r="AC1231">
        <v>359.11185777001708</v>
      </c>
      <c r="AD1231">
        <v>0</v>
      </c>
      <c r="AE1231">
        <v>3702.3395262576341</v>
      </c>
    </row>
    <row r="1232" spans="1:31" x14ac:dyDescent="0.3">
      <c r="A1232">
        <v>2489416</v>
      </c>
      <c r="B1232">
        <v>1</v>
      </c>
      <c r="C1232" t="s">
        <v>80</v>
      </c>
      <c r="D1232" t="s">
        <v>105</v>
      </c>
      <c r="E1232" t="s">
        <v>184</v>
      </c>
      <c r="F1232" t="s">
        <v>3785</v>
      </c>
      <c r="G1232" t="s">
        <v>149</v>
      </c>
      <c r="H1232" t="s">
        <v>150</v>
      </c>
      <c r="I1232" t="s">
        <v>136</v>
      </c>
      <c r="J1232" t="s">
        <v>137</v>
      </c>
      <c r="K1232" t="s">
        <v>144</v>
      </c>
      <c r="L1232" t="s">
        <v>3786</v>
      </c>
      <c r="M1232" t="s">
        <v>3787</v>
      </c>
      <c r="N1232">
        <v>0.44555555499999999</v>
      </c>
      <c r="O1232">
        <v>5</v>
      </c>
      <c r="P1232">
        <v>557</v>
      </c>
      <c r="Q1232">
        <v>12</v>
      </c>
      <c r="R1232">
        <v>91</v>
      </c>
      <c r="S1232">
        <v>15</v>
      </c>
      <c r="T1232">
        <v>65</v>
      </c>
      <c r="U1232">
        <v>0</v>
      </c>
      <c r="V1232">
        <v>0</v>
      </c>
      <c r="W1232">
        <v>0.93572821821874497</v>
      </c>
      <c r="X1232">
        <v>53.354620462277076</v>
      </c>
      <c r="Y1232">
        <v>33.201311591990198</v>
      </c>
      <c r="Z1232">
        <v>3.9754968692043802</v>
      </c>
      <c r="AA1232">
        <v>3.81071192428755</v>
      </c>
      <c r="AB1232">
        <v>14.863242788396899</v>
      </c>
      <c r="AC1232">
        <v>0</v>
      </c>
      <c r="AD1232">
        <v>0</v>
      </c>
      <c r="AE1232">
        <v>110.14111185437484</v>
      </c>
    </row>
    <row r="1233" spans="1:31" x14ac:dyDescent="0.3">
      <c r="A1233">
        <v>2489037</v>
      </c>
      <c r="B1233">
        <v>6</v>
      </c>
      <c r="C1233" t="s">
        <v>80</v>
      </c>
      <c r="D1233" t="s">
        <v>88</v>
      </c>
      <c r="E1233" t="s">
        <v>166</v>
      </c>
      <c r="F1233" t="s">
        <v>3788</v>
      </c>
      <c r="G1233" t="s">
        <v>426</v>
      </c>
      <c r="H1233" t="s">
        <v>150</v>
      </c>
      <c r="I1233" t="s">
        <v>136</v>
      </c>
      <c r="J1233" t="s">
        <v>137</v>
      </c>
      <c r="K1233" t="s">
        <v>144</v>
      </c>
      <c r="L1233" t="s">
        <v>1573</v>
      </c>
      <c r="M1233" t="s">
        <v>3464</v>
      </c>
      <c r="N1233">
        <v>0.20166666599999999</v>
      </c>
      <c r="O1233">
        <v>0</v>
      </c>
      <c r="P1233">
        <v>2749</v>
      </c>
      <c r="Q1233">
        <v>0</v>
      </c>
      <c r="R1233">
        <v>0</v>
      </c>
      <c r="S1233">
        <v>3</v>
      </c>
      <c r="T1233">
        <v>56</v>
      </c>
      <c r="U1233">
        <v>0</v>
      </c>
      <c r="V1233">
        <v>0</v>
      </c>
      <c r="W1233">
        <v>0</v>
      </c>
      <c r="X1233">
        <v>153.48282791013509</v>
      </c>
      <c r="Y1233">
        <v>0</v>
      </c>
      <c r="Z1233">
        <v>0</v>
      </c>
      <c r="AA1233">
        <v>7.4230424114999174</v>
      </c>
      <c r="AB1233">
        <v>19.999857479786961</v>
      </c>
      <c r="AC1233">
        <v>0</v>
      </c>
      <c r="AD1233">
        <v>0</v>
      </c>
      <c r="AE1233">
        <v>180.90572780142196</v>
      </c>
    </row>
    <row r="1234" spans="1:31" x14ac:dyDescent="0.3">
      <c r="A1234">
        <v>2489785</v>
      </c>
      <c r="B1234">
        <v>1</v>
      </c>
      <c r="C1234" t="s">
        <v>80</v>
      </c>
      <c r="D1234" t="s">
        <v>108</v>
      </c>
      <c r="E1234" t="s">
        <v>162</v>
      </c>
      <c r="F1234" t="s">
        <v>3789</v>
      </c>
      <c r="G1234" t="s">
        <v>210</v>
      </c>
      <c r="H1234" t="s">
        <v>135</v>
      </c>
      <c r="I1234" t="s">
        <v>136</v>
      </c>
      <c r="J1234" t="s">
        <v>137</v>
      </c>
      <c r="K1234" t="s">
        <v>144</v>
      </c>
      <c r="L1234" t="s">
        <v>3790</v>
      </c>
      <c r="M1234" t="s">
        <v>3791</v>
      </c>
      <c r="N1234">
        <v>2.468611111</v>
      </c>
      <c r="O1234">
        <v>0</v>
      </c>
      <c r="P1234">
        <v>21</v>
      </c>
      <c r="Q1234">
        <v>0</v>
      </c>
      <c r="R1234">
        <v>16</v>
      </c>
      <c r="S1234">
        <v>0</v>
      </c>
      <c r="T1234">
        <v>5</v>
      </c>
      <c r="U1234">
        <v>0</v>
      </c>
      <c r="V1234">
        <v>0</v>
      </c>
      <c r="W1234">
        <v>0</v>
      </c>
      <c r="X1234">
        <v>10.351686821617077</v>
      </c>
      <c r="Y1234">
        <v>0</v>
      </c>
      <c r="Z1234">
        <v>7.5377645218849958</v>
      </c>
      <c r="AA1234">
        <v>0</v>
      </c>
      <c r="AB1234">
        <v>7.0649263109012956</v>
      </c>
      <c r="AC1234">
        <v>0</v>
      </c>
      <c r="AD1234">
        <v>0</v>
      </c>
      <c r="AE1234">
        <v>24.95437765440337</v>
      </c>
    </row>
    <row r="1235" spans="1:31" x14ac:dyDescent="0.3">
      <c r="A1235">
        <v>2489144</v>
      </c>
      <c r="B1235">
        <v>1</v>
      </c>
      <c r="C1235" t="s">
        <v>80</v>
      </c>
      <c r="D1235" t="s">
        <v>100</v>
      </c>
      <c r="E1235" t="s">
        <v>166</v>
      </c>
      <c r="F1235" t="s">
        <v>475</v>
      </c>
      <c r="G1235" t="s">
        <v>149</v>
      </c>
      <c r="H1235" t="s">
        <v>150</v>
      </c>
      <c r="I1235" t="s">
        <v>136</v>
      </c>
      <c r="J1235" t="s">
        <v>137</v>
      </c>
      <c r="K1235" t="s">
        <v>144</v>
      </c>
      <c r="L1235" t="s">
        <v>3792</v>
      </c>
      <c r="M1235" t="s">
        <v>3793</v>
      </c>
      <c r="N1235">
        <v>0.34694444400000002</v>
      </c>
      <c r="O1235">
        <v>0</v>
      </c>
      <c r="P1235">
        <v>96</v>
      </c>
      <c r="Q1235">
        <v>3</v>
      </c>
      <c r="R1235">
        <v>19</v>
      </c>
      <c r="S1235">
        <v>13</v>
      </c>
      <c r="T1235">
        <v>124</v>
      </c>
      <c r="U1235">
        <v>1</v>
      </c>
      <c r="V1235">
        <v>0</v>
      </c>
      <c r="W1235">
        <v>0</v>
      </c>
      <c r="X1235">
        <v>16.616366012591257</v>
      </c>
      <c r="Y1235">
        <v>1.5102699296399682</v>
      </c>
      <c r="Z1235">
        <v>2.4082195623202458</v>
      </c>
      <c r="AA1235">
        <v>67.932556724401778</v>
      </c>
      <c r="AB1235">
        <v>164.8447410852535</v>
      </c>
      <c r="AC1235">
        <v>17.270552369671559</v>
      </c>
      <c r="AD1235">
        <v>0</v>
      </c>
      <c r="AE1235">
        <v>270.58270568387832</v>
      </c>
    </row>
    <row r="1236" spans="1:31" x14ac:dyDescent="0.3">
      <c r="A1236">
        <v>2488895</v>
      </c>
      <c r="B1236">
        <v>1</v>
      </c>
      <c r="C1236" t="s">
        <v>80</v>
      </c>
      <c r="D1236" t="s">
        <v>90</v>
      </c>
      <c r="E1236" t="s">
        <v>162</v>
      </c>
      <c r="F1236" t="s">
        <v>3794</v>
      </c>
      <c r="G1236" t="s">
        <v>530</v>
      </c>
      <c r="H1236" t="s">
        <v>135</v>
      </c>
      <c r="I1236" t="s">
        <v>136</v>
      </c>
      <c r="J1236" t="s">
        <v>137</v>
      </c>
      <c r="K1236" t="s">
        <v>144</v>
      </c>
      <c r="L1236" t="s">
        <v>3795</v>
      </c>
      <c r="M1236" t="s">
        <v>3796</v>
      </c>
      <c r="N1236">
        <v>1.9708333330000001</v>
      </c>
      <c r="O1236">
        <v>0</v>
      </c>
      <c r="P1236">
        <v>71</v>
      </c>
      <c r="Q1236">
        <v>0</v>
      </c>
      <c r="R1236">
        <v>0</v>
      </c>
      <c r="S1236">
        <v>0</v>
      </c>
      <c r="T1236">
        <v>18</v>
      </c>
      <c r="U1236">
        <v>0</v>
      </c>
      <c r="V1236">
        <v>0</v>
      </c>
      <c r="W1236">
        <v>0</v>
      </c>
      <c r="X1236">
        <v>45.482662221660455</v>
      </c>
      <c r="Y1236">
        <v>0</v>
      </c>
      <c r="Z1236">
        <v>0</v>
      </c>
      <c r="AA1236">
        <v>0</v>
      </c>
      <c r="AB1236">
        <v>42.431264399457667</v>
      </c>
      <c r="AC1236">
        <v>0</v>
      </c>
      <c r="AD1236">
        <v>0</v>
      </c>
      <c r="AE1236">
        <v>87.913926621118122</v>
      </c>
    </row>
    <row r="1237" spans="1:31" x14ac:dyDescent="0.3">
      <c r="A1237">
        <v>2489038</v>
      </c>
      <c r="B1237">
        <v>1</v>
      </c>
      <c r="C1237" t="s">
        <v>80</v>
      </c>
      <c r="D1237" t="s">
        <v>105</v>
      </c>
      <c r="E1237" t="s">
        <v>166</v>
      </c>
      <c r="F1237" t="s">
        <v>3797</v>
      </c>
      <c r="G1237" t="s">
        <v>149</v>
      </c>
      <c r="H1237" t="s">
        <v>150</v>
      </c>
      <c r="I1237" t="s">
        <v>136</v>
      </c>
      <c r="J1237" t="s">
        <v>137</v>
      </c>
      <c r="K1237" t="s">
        <v>144</v>
      </c>
      <c r="L1237" t="s">
        <v>3798</v>
      </c>
      <c r="M1237" t="s">
        <v>3799</v>
      </c>
      <c r="N1237">
        <v>0.266944444</v>
      </c>
      <c r="O1237">
        <v>0</v>
      </c>
      <c r="P1237">
        <v>2823</v>
      </c>
      <c r="Q1237">
        <v>0</v>
      </c>
      <c r="R1237">
        <v>0</v>
      </c>
      <c r="S1237">
        <v>3</v>
      </c>
      <c r="T1237">
        <v>60</v>
      </c>
      <c r="U1237">
        <v>0</v>
      </c>
      <c r="V1237">
        <v>0</v>
      </c>
      <c r="W1237">
        <v>0</v>
      </c>
      <c r="X1237">
        <v>219.17759821771656</v>
      </c>
      <c r="Y1237">
        <v>0</v>
      </c>
      <c r="Z1237">
        <v>0</v>
      </c>
      <c r="AA1237">
        <v>10.755233989804033</v>
      </c>
      <c r="AB1237">
        <v>29.465287476994881</v>
      </c>
      <c r="AC1237">
        <v>0</v>
      </c>
      <c r="AD1237">
        <v>0</v>
      </c>
      <c r="AE1237">
        <v>259.39811968451545</v>
      </c>
    </row>
    <row r="1238" spans="1:31" x14ac:dyDescent="0.3">
      <c r="A1238">
        <v>2489665</v>
      </c>
      <c r="B1238">
        <v>1</v>
      </c>
      <c r="C1238" t="s">
        <v>80</v>
      </c>
      <c r="D1238" t="s">
        <v>91</v>
      </c>
      <c r="E1238" t="s">
        <v>162</v>
      </c>
      <c r="F1238" t="s">
        <v>3800</v>
      </c>
      <c r="G1238" t="s">
        <v>210</v>
      </c>
      <c r="H1238" t="s">
        <v>135</v>
      </c>
      <c r="I1238" t="s">
        <v>136</v>
      </c>
      <c r="J1238" t="s">
        <v>137</v>
      </c>
      <c r="K1238" t="s">
        <v>144</v>
      </c>
      <c r="L1238" t="s">
        <v>3801</v>
      </c>
      <c r="M1238" t="s">
        <v>3802</v>
      </c>
      <c r="N1238">
        <v>1.080833333</v>
      </c>
      <c r="O1238">
        <v>0</v>
      </c>
      <c r="P1238">
        <v>2</v>
      </c>
      <c r="Q1238">
        <v>0</v>
      </c>
      <c r="R1238">
        <v>2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0.149032325720449</v>
      </c>
      <c r="Y1238">
        <v>0</v>
      </c>
      <c r="Z1238">
        <v>0.46563204685789672</v>
      </c>
      <c r="AA1238">
        <v>0</v>
      </c>
      <c r="AB1238">
        <v>0</v>
      </c>
      <c r="AC1238">
        <v>0</v>
      </c>
      <c r="AD1238">
        <v>0</v>
      </c>
      <c r="AE1238">
        <v>0.61466437257834572</v>
      </c>
    </row>
    <row r="1239" spans="1:31" x14ac:dyDescent="0.3">
      <c r="A1239">
        <v>2488932</v>
      </c>
      <c r="B1239">
        <v>1</v>
      </c>
      <c r="C1239" t="s">
        <v>80</v>
      </c>
      <c r="D1239" t="s">
        <v>103</v>
      </c>
      <c r="E1239" t="s">
        <v>166</v>
      </c>
      <c r="F1239" t="s">
        <v>3604</v>
      </c>
      <c r="G1239" t="s">
        <v>149</v>
      </c>
      <c r="H1239" t="s">
        <v>150</v>
      </c>
      <c r="I1239" t="s">
        <v>136</v>
      </c>
      <c r="J1239" t="s">
        <v>137</v>
      </c>
      <c r="K1239" t="s">
        <v>144</v>
      </c>
      <c r="L1239" t="s">
        <v>3803</v>
      </c>
      <c r="M1239" t="s">
        <v>3804</v>
      </c>
      <c r="N1239">
        <v>3.5674999999999999</v>
      </c>
      <c r="O1239">
        <v>1</v>
      </c>
      <c r="P1239">
        <v>292</v>
      </c>
      <c r="Q1239">
        <v>18</v>
      </c>
      <c r="R1239">
        <v>106</v>
      </c>
      <c r="S1239">
        <v>10</v>
      </c>
      <c r="T1239">
        <v>49</v>
      </c>
      <c r="U1239">
        <v>4</v>
      </c>
      <c r="V1239">
        <v>0</v>
      </c>
      <c r="W1239">
        <v>23.257125164354569</v>
      </c>
      <c r="X1239">
        <v>233.68144395055646</v>
      </c>
      <c r="Y1239">
        <v>821.43601085476769</v>
      </c>
      <c r="Z1239">
        <v>342.82703991699009</v>
      </c>
      <c r="AA1239">
        <v>26.294373632767478</v>
      </c>
      <c r="AB1239">
        <v>113.58079141009812</v>
      </c>
      <c r="AC1239">
        <v>2166.5818549429082</v>
      </c>
      <c r="AD1239">
        <v>0</v>
      </c>
      <c r="AE1239">
        <v>3727.6586398724426</v>
      </c>
    </row>
    <row r="1240" spans="1:31" x14ac:dyDescent="0.3">
      <c r="A1240">
        <v>2489230</v>
      </c>
      <c r="B1240">
        <v>1</v>
      </c>
      <c r="C1240" t="s">
        <v>80</v>
      </c>
      <c r="D1240" t="s">
        <v>92</v>
      </c>
      <c r="E1240" t="s">
        <v>147</v>
      </c>
      <c r="F1240" t="s">
        <v>3805</v>
      </c>
      <c r="G1240" t="s">
        <v>193</v>
      </c>
      <c r="H1240" t="s">
        <v>150</v>
      </c>
      <c r="I1240" t="s">
        <v>136</v>
      </c>
      <c r="J1240" t="s">
        <v>137</v>
      </c>
      <c r="K1240" t="s">
        <v>144</v>
      </c>
      <c r="L1240" t="s">
        <v>3806</v>
      </c>
      <c r="M1240" t="s">
        <v>3807</v>
      </c>
      <c r="N1240">
        <v>5.0322222219999997</v>
      </c>
      <c r="O1240">
        <v>0</v>
      </c>
      <c r="P1240">
        <v>7</v>
      </c>
      <c r="Q1240">
        <v>0</v>
      </c>
      <c r="R1240">
        <v>18</v>
      </c>
      <c r="S1240">
        <v>0</v>
      </c>
      <c r="T1240">
        <v>2</v>
      </c>
      <c r="U1240">
        <v>0</v>
      </c>
      <c r="V1240">
        <v>0</v>
      </c>
      <c r="W1240">
        <v>0</v>
      </c>
      <c r="X1240">
        <v>19.125291849525254</v>
      </c>
      <c r="Y1240">
        <v>0</v>
      </c>
      <c r="Z1240">
        <v>33.17205297617528</v>
      </c>
      <c r="AA1240">
        <v>0</v>
      </c>
      <c r="AB1240">
        <v>4.8457954956532019</v>
      </c>
      <c r="AC1240">
        <v>0</v>
      </c>
      <c r="AD1240">
        <v>0</v>
      </c>
      <c r="AE1240">
        <v>57.143140321353734</v>
      </c>
    </row>
    <row r="1241" spans="1:31" x14ac:dyDescent="0.3">
      <c r="A1241">
        <v>2488900</v>
      </c>
      <c r="B1241">
        <v>1</v>
      </c>
      <c r="C1241" t="s">
        <v>80</v>
      </c>
      <c r="D1241" t="s">
        <v>106</v>
      </c>
      <c r="E1241" t="s">
        <v>132</v>
      </c>
      <c r="F1241" t="s">
        <v>3808</v>
      </c>
      <c r="G1241" t="s">
        <v>181</v>
      </c>
      <c r="H1241" t="s">
        <v>135</v>
      </c>
      <c r="I1241" t="s">
        <v>136</v>
      </c>
      <c r="J1241" t="s">
        <v>137</v>
      </c>
      <c r="K1241" t="s">
        <v>144</v>
      </c>
      <c r="L1241" t="s">
        <v>3809</v>
      </c>
      <c r="M1241" t="s">
        <v>3810</v>
      </c>
      <c r="N1241">
        <v>0.59833333300000002</v>
      </c>
      <c r="O1241">
        <v>0</v>
      </c>
      <c r="P1241">
        <v>6</v>
      </c>
      <c r="Q1241">
        <v>0</v>
      </c>
      <c r="R1241">
        <v>0</v>
      </c>
      <c r="S1241">
        <v>0</v>
      </c>
      <c r="T1241">
        <v>1</v>
      </c>
      <c r="U1241">
        <v>0</v>
      </c>
      <c r="V1241">
        <v>0</v>
      </c>
      <c r="W1241">
        <v>0</v>
      </c>
      <c r="X1241">
        <v>0.19549707891919002</v>
      </c>
      <c r="Y1241">
        <v>0</v>
      </c>
      <c r="Z1241">
        <v>0</v>
      </c>
      <c r="AA1241">
        <v>0</v>
      </c>
      <c r="AB1241">
        <v>7.4986175906200008E-3</v>
      </c>
      <c r="AC1241">
        <v>0</v>
      </c>
      <c r="AD1241">
        <v>0</v>
      </c>
      <c r="AE1241">
        <v>0.20299569650981003</v>
      </c>
    </row>
    <row r="1242" spans="1:31" x14ac:dyDescent="0.3">
      <c r="A1242">
        <v>2489547</v>
      </c>
      <c r="B1242">
        <v>1</v>
      </c>
      <c r="C1242" t="s">
        <v>81</v>
      </c>
      <c r="D1242" t="s">
        <v>112</v>
      </c>
      <c r="E1242" t="s">
        <v>162</v>
      </c>
      <c r="F1242" t="s">
        <v>3811</v>
      </c>
      <c r="G1242" t="s">
        <v>210</v>
      </c>
      <c r="H1242" t="s">
        <v>135</v>
      </c>
      <c r="I1242" t="s">
        <v>136</v>
      </c>
      <c r="J1242" t="s">
        <v>137</v>
      </c>
      <c r="K1242" t="s">
        <v>144</v>
      </c>
      <c r="L1242" t="s">
        <v>3812</v>
      </c>
      <c r="M1242" t="s">
        <v>3813</v>
      </c>
      <c r="N1242">
        <v>5.4105555550000002</v>
      </c>
      <c r="O1242">
        <v>0</v>
      </c>
      <c r="P1242">
        <v>1</v>
      </c>
      <c r="Q1242">
        <v>0</v>
      </c>
      <c r="R1242">
        <v>11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7.011490531283195E-3</v>
      </c>
      <c r="Y1242">
        <v>0</v>
      </c>
      <c r="Z1242">
        <v>26.346848442623024</v>
      </c>
      <c r="AA1242">
        <v>0</v>
      </c>
      <c r="AB1242">
        <v>0</v>
      </c>
      <c r="AC1242">
        <v>0</v>
      </c>
      <c r="AD1242">
        <v>0</v>
      </c>
      <c r="AE1242">
        <v>26.353859933154308</v>
      </c>
    </row>
    <row r="1243" spans="1:31" x14ac:dyDescent="0.3">
      <c r="A1243">
        <v>2488917</v>
      </c>
      <c r="B1243">
        <v>1</v>
      </c>
      <c r="C1243" t="s">
        <v>81</v>
      </c>
      <c r="D1243" t="s">
        <v>122</v>
      </c>
      <c r="E1243" t="s">
        <v>166</v>
      </c>
      <c r="F1243" t="s">
        <v>1604</v>
      </c>
      <c r="G1243" t="s">
        <v>149</v>
      </c>
      <c r="H1243" t="s">
        <v>150</v>
      </c>
      <c r="I1243" t="s">
        <v>136</v>
      </c>
      <c r="J1243" t="s">
        <v>137</v>
      </c>
      <c r="K1243" t="s">
        <v>144</v>
      </c>
      <c r="L1243" t="s">
        <v>3814</v>
      </c>
      <c r="M1243" t="s">
        <v>3815</v>
      </c>
      <c r="N1243">
        <v>0.36861111099999999</v>
      </c>
      <c r="O1243">
        <v>10</v>
      </c>
      <c r="P1243">
        <v>868</v>
      </c>
      <c r="Q1243">
        <v>70</v>
      </c>
      <c r="R1243">
        <v>41</v>
      </c>
      <c r="S1243">
        <v>22</v>
      </c>
      <c r="T1243">
        <v>56</v>
      </c>
      <c r="U1243">
        <v>0</v>
      </c>
      <c r="V1243">
        <v>1</v>
      </c>
      <c r="W1243">
        <v>0.44657832105590384</v>
      </c>
      <c r="X1243">
        <v>37.80603589314871</v>
      </c>
      <c r="Y1243">
        <v>19.89901382935242</v>
      </c>
      <c r="Z1243">
        <v>2.4429885931582214</v>
      </c>
      <c r="AA1243">
        <v>19.760771615048615</v>
      </c>
      <c r="AB1243">
        <v>6.8037201213344876</v>
      </c>
      <c r="AC1243">
        <v>0</v>
      </c>
      <c r="AD1243">
        <v>3.5215067670888188E-2</v>
      </c>
      <c r="AE1243">
        <v>87.194323440769253</v>
      </c>
    </row>
    <row r="1244" spans="1:31" x14ac:dyDescent="0.3">
      <c r="A1244">
        <v>2489249</v>
      </c>
      <c r="B1244">
        <v>1</v>
      </c>
      <c r="C1244" t="s">
        <v>80</v>
      </c>
      <c r="D1244" t="s">
        <v>94</v>
      </c>
      <c r="E1244" t="s">
        <v>166</v>
      </c>
      <c r="F1244" t="s">
        <v>3816</v>
      </c>
      <c r="G1244" t="s">
        <v>149</v>
      </c>
      <c r="H1244" t="s">
        <v>150</v>
      </c>
      <c r="I1244" t="s">
        <v>136</v>
      </c>
      <c r="J1244" t="s">
        <v>137</v>
      </c>
      <c r="K1244" t="s">
        <v>144</v>
      </c>
      <c r="L1244" t="s">
        <v>3817</v>
      </c>
      <c r="M1244" t="s">
        <v>3818</v>
      </c>
      <c r="N1244">
        <v>0.82083333300000005</v>
      </c>
      <c r="O1244">
        <v>0</v>
      </c>
      <c r="P1244">
        <v>88</v>
      </c>
      <c r="Q1244">
        <v>2</v>
      </c>
      <c r="R1244">
        <v>21</v>
      </c>
      <c r="S1244">
        <v>2</v>
      </c>
      <c r="T1244">
        <v>8</v>
      </c>
      <c r="U1244">
        <v>0</v>
      </c>
      <c r="V1244">
        <v>0</v>
      </c>
      <c r="W1244">
        <v>0</v>
      </c>
      <c r="X1244">
        <v>14.727345532738987</v>
      </c>
      <c r="Y1244">
        <v>0.32472114735740665</v>
      </c>
      <c r="Z1244">
        <v>4.4474658408277854</v>
      </c>
      <c r="AA1244">
        <v>1.3949352015807104</v>
      </c>
      <c r="AB1244">
        <v>2.2482945982418325</v>
      </c>
      <c r="AC1244">
        <v>0</v>
      </c>
      <c r="AD1244">
        <v>0</v>
      </c>
      <c r="AE1244">
        <v>23.142762320746719</v>
      </c>
    </row>
    <row r="1245" spans="1:31" x14ac:dyDescent="0.3">
      <c r="A1245">
        <v>2488933</v>
      </c>
      <c r="B1245">
        <v>2</v>
      </c>
      <c r="C1245" t="s">
        <v>80</v>
      </c>
      <c r="D1245" t="s">
        <v>109</v>
      </c>
      <c r="E1245" t="s">
        <v>166</v>
      </c>
      <c r="F1245" t="s">
        <v>3819</v>
      </c>
      <c r="G1245" t="s">
        <v>149</v>
      </c>
      <c r="H1245" t="s">
        <v>150</v>
      </c>
      <c r="I1245" t="s">
        <v>136</v>
      </c>
      <c r="J1245" t="s">
        <v>137</v>
      </c>
      <c r="K1245" t="s">
        <v>144</v>
      </c>
      <c r="L1245" t="s">
        <v>3820</v>
      </c>
      <c r="M1245" t="s">
        <v>1496</v>
      </c>
      <c r="N1245">
        <v>0.330555555</v>
      </c>
      <c r="O1245">
        <v>0</v>
      </c>
      <c r="P1245">
        <v>116</v>
      </c>
      <c r="Q1245">
        <v>4</v>
      </c>
      <c r="R1245">
        <v>85</v>
      </c>
      <c r="S1245">
        <v>2</v>
      </c>
      <c r="T1245">
        <v>64</v>
      </c>
      <c r="U1245">
        <v>2</v>
      </c>
      <c r="V1245">
        <v>0</v>
      </c>
      <c r="W1245">
        <v>0</v>
      </c>
      <c r="X1245">
        <v>10.167567850527647</v>
      </c>
      <c r="Y1245">
        <v>0.46717217650911308</v>
      </c>
      <c r="Z1245">
        <v>8.4763664862951966</v>
      </c>
      <c r="AA1245">
        <v>0.50191387335833326</v>
      </c>
      <c r="AB1245">
        <v>7.4865779036541946</v>
      </c>
      <c r="AC1245">
        <v>46.766891915520333</v>
      </c>
      <c r="AD1245">
        <v>0</v>
      </c>
      <c r="AE1245">
        <v>73.866490205864807</v>
      </c>
    </row>
    <row r="1246" spans="1:31" x14ac:dyDescent="0.3">
      <c r="A1246">
        <v>2489063</v>
      </c>
      <c r="B1246">
        <v>1</v>
      </c>
      <c r="C1246" t="s">
        <v>80</v>
      </c>
      <c r="D1246" t="s">
        <v>96</v>
      </c>
      <c r="E1246" t="s">
        <v>162</v>
      </c>
      <c r="F1246" t="s">
        <v>3821</v>
      </c>
      <c r="G1246" t="s">
        <v>530</v>
      </c>
      <c r="H1246" t="s">
        <v>135</v>
      </c>
      <c r="I1246" t="s">
        <v>136</v>
      </c>
      <c r="J1246" t="s">
        <v>137</v>
      </c>
      <c r="K1246" t="s">
        <v>144</v>
      </c>
      <c r="L1246" t="s">
        <v>3822</v>
      </c>
      <c r="M1246" t="s">
        <v>3823</v>
      </c>
      <c r="N1246">
        <v>0.88833333299999995</v>
      </c>
      <c r="O1246">
        <v>0</v>
      </c>
      <c r="P1246">
        <v>36</v>
      </c>
      <c r="Q1246">
        <v>0</v>
      </c>
      <c r="R1246">
        <v>0</v>
      </c>
      <c r="S1246">
        <v>0</v>
      </c>
      <c r="T1246">
        <v>3</v>
      </c>
      <c r="U1246">
        <v>0</v>
      </c>
      <c r="V1246">
        <v>0</v>
      </c>
      <c r="W1246">
        <v>0</v>
      </c>
      <c r="X1246">
        <v>9.6602640829543471</v>
      </c>
      <c r="Y1246">
        <v>0</v>
      </c>
      <c r="Z1246">
        <v>0</v>
      </c>
      <c r="AA1246">
        <v>0</v>
      </c>
      <c r="AB1246">
        <v>4.9976466238177579</v>
      </c>
      <c r="AC1246">
        <v>0</v>
      </c>
      <c r="AD1246">
        <v>0</v>
      </c>
      <c r="AE1246">
        <v>14.657910706772105</v>
      </c>
    </row>
    <row r="1247" spans="1:31" x14ac:dyDescent="0.3">
      <c r="A1247">
        <v>2489942</v>
      </c>
      <c r="B1247">
        <v>1</v>
      </c>
      <c r="C1247" t="s">
        <v>80</v>
      </c>
      <c r="D1247" t="s">
        <v>94</v>
      </c>
      <c r="E1247" t="s">
        <v>147</v>
      </c>
      <c r="F1247" t="s">
        <v>3824</v>
      </c>
      <c r="G1247" t="s">
        <v>193</v>
      </c>
      <c r="H1247" t="s">
        <v>150</v>
      </c>
      <c r="I1247" t="s">
        <v>136</v>
      </c>
      <c r="J1247" t="s">
        <v>137</v>
      </c>
      <c r="K1247" t="s">
        <v>144</v>
      </c>
      <c r="L1247" t="s">
        <v>3825</v>
      </c>
      <c r="M1247" t="s">
        <v>3826</v>
      </c>
      <c r="N1247">
        <v>4.8038888880000004</v>
      </c>
      <c r="O1247">
        <v>0</v>
      </c>
      <c r="P1247">
        <v>50</v>
      </c>
      <c r="Q1247">
        <v>0</v>
      </c>
      <c r="R1247">
        <v>0</v>
      </c>
      <c r="S1247">
        <v>0</v>
      </c>
      <c r="T1247">
        <v>2</v>
      </c>
      <c r="U1247">
        <v>0</v>
      </c>
      <c r="V1247">
        <v>0</v>
      </c>
      <c r="W1247">
        <v>0</v>
      </c>
      <c r="X1247">
        <v>10.556325464935442</v>
      </c>
      <c r="Y1247">
        <v>0</v>
      </c>
      <c r="Z1247">
        <v>0</v>
      </c>
      <c r="AA1247">
        <v>0</v>
      </c>
      <c r="AB1247">
        <v>4.3145571793520405</v>
      </c>
      <c r="AC1247">
        <v>0</v>
      </c>
      <c r="AD1247">
        <v>0</v>
      </c>
      <c r="AE1247">
        <v>14.870882644287484</v>
      </c>
    </row>
    <row r="1248" spans="1:31" x14ac:dyDescent="0.3">
      <c r="A1248">
        <v>2489501</v>
      </c>
      <c r="B1248">
        <v>1</v>
      </c>
      <c r="C1248" t="s">
        <v>81</v>
      </c>
      <c r="D1248" t="s">
        <v>112</v>
      </c>
      <c r="E1248" t="s">
        <v>166</v>
      </c>
      <c r="F1248" t="s">
        <v>3827</v>
      </c>
      <c r="G1248" t="s">
        <v>149</v>
      </c>
      <c r="H1248" t="s">
        <v>150</v>
      </c>
      <c r="I1248" t="s">
        <v>136</v>
      </c>
      <c r="J1248" t="s">
        <v>137</v>
      </c>
      <c r="K1248" t="s">
        <v>144</v>
      </c>
      <c r="L1248" t="s">
        <v>3828</v>
      </c>
      <c r="M1248" t="s">
        <v>3829</v>
      </c>
      <c r="N1248">
        <v>0.20722222200000001</v>
      </c>
      <c r="O1248">
        <v>1</v>
      </c>
      <c r="P1248">
        <v>164</v>
      </c>
      <c r="Q1248">
        <v>57</v>
      </c>
      <c r="R1248">
        <v>57</v>
      </c>
      <c r="S1248">
        <v>7</v>
      </c>
      <c r="T1248">
        <v>30</v>
      </c>
      <c r="U1248">
        <v>0</v>
      </c>
      <c r="V1248">
        <v>0</v>
      </c>
      <c r="W1248">
        <v>8.2180745198909989E-3</v>
      </c>
      <c r="X1248">
        <v>5.0344485993002834</v>
      </c>
      <c r="Y1248">
        <v>0.755771415870781</v>
      </c>
      <c r="Z1248">
        <v>0.41457856527612308</v>
      </c>
      <c r="AA1248">
        <v>1.634911027945595</v>
      </c>
      <c r="AB1248">
        <v>1.9518630695976993</v>
      </c>
      <c r="AC1248">
        <v>0</v>
      </c>
      <c r="AD1248">
        <v>0</v>
      </c>
      <c r="AE1248">
        <v>9.799790752510372</v>
      </c>
    </row>
    <row r="1249" spans="1:31" x14ac:dyDescent="0.3">
      <c r="A1249">
        <v>2489255</v>
      </c>
      <c r="B1249">
        <v>1</v>
      </c>
      <c r="C1249" t="s">
        <v>81</v>
      </c>
      <c r="D1249" t="s">
        <v>115</v>
      </c>
      <c r="E1249" t="s">
        <v>166</v>
      </c>
      <c r="F1249" t="s">
        <v>3830</v>
      </c>
      <c r="G1249" t="s">
        <v>149</v>
      </c>
      <c r="H1249" t="s">
        <v>150</v>
      </c>
      <c r="I1249" t="s">
        <v>136</v>
      </c>
      <c r="J1249" t="s">
        <v>137</v>
      </c>
      <c r="K1249" t="s">
        <v>144</v>
      </c>
      <c r="L1249" t="s">
        <v>3717</v>
      </c>
      <c r="M1249" t="s">
        <v>3831</v>
      </c>
      <c r="N1249">
        <v>0.201944444</v>
      </c>
      <c r="O1249">
        <v>0</v>
      </c>
      <c r="P1249">
        <v>3065</v>
      </c>
      <c r="Q1249">
        <v>8</v>
      </c>
      <c r="R1249">
        <v>199</v>
      </c>
      <c r="S1249">
        <v>14</v>
      </c>
      <c r="T1249">
        <v>239</v>
      </c>
      <c r="U1249">
        <v>0</v>
      </c>
      <c r="V1249">
        <v>0</v>
      </c>
      <c r="W1249">
        <v>0</v>
      </c>
      <c r="X1249">
        <v>50.284353574033396</v>
      </c>
      <c r="Y1249">
        <v>1.7580631900908903</v>
      </c>
      <c r="Z1249">
        <v>4.6130291452254193</v>
      </c>
      <c r="AA1249">
        <v>4.5022356010310594</v>
      </c>
      <c r="AB1249">
        <v>15.081230364021259</v>
      </c>
      <c r="AC1249">
        <v>0</v>
      </c>
      <c r="AD1249">
        <v>0</v>
      </c>
      <c r="AE1249">
        <v>76.238911874402021</v>
      </c>
    </row>
    <row r="1250" spans="1:31" x14ac:dyDescent="0.3">
      <c r="A1250">
        <v>2489650</v>
      </c>
      <c r="B1250">
        <v>1</v>
      </c>
      <c r="C1250" t="s">
        <v>80</v>
      </c>
      <c r="D1250" t="s">
        <v>101</v>
      </c>
      <c r="E1250" t="s">
        <v>162</v>
      </c>
      <c r="F1250" t="s">
        <v>3832</v>
      </c>
      <c r="G1250" t="s">
        <v>210</v>
      </c>
      <c r="H1250" t="s">
        <v>135</v>
      </c>
      <c r="I1250" t="s">
        <v>136</v>
      </c>
      <c r="J1250" t="s">
        <v>137</v>
      </c>
      <c r="K1250" t="s">
        <v>144</v>
      </c>
      <c r="L1250" t="s">
        <v>3833</v>
      </c>
      <c r="M1250" t="s">
        <v>3834</v>
      </c>
      <c r="N1250">
        <v>3.2286111110000002</v>
      </c>
      <c r="O1250">
        <v>0</v>
      </c>
      <c r="P1250">
        <v>127</v>
      </c>
      <c r="Q1250">
        <v>0</v>
      </c>
      <c r="R1250">
        <v>0</v>
      </c>
      <c r="S1250">
        <v>0</v>
      </c>
      <c r="T1250">
        <v>1</v>
      </c>
      <c r="U1250">
        <v>0</v>
      </c>
      <c r="V1250">
        <v>0</v>
      </c>
      <c r="W1250">
        <v>0</v>
      </c>
      <c r="X1250">
        <v>41.316769936031825</v>
      </c>
      <c r="Y1250">
        <v>0</v>
      </c>
      <c r="Z1250">
        <v>0</v>
      </c>
      <c r="AA1250">
        <v>0</v>
      </c>
      <c r="AB1250">
        <v>4.5841188859216668</v>
      </c>
      <c r="AC1250">
        <v>0</v>
      </c>
      <c r="AD1250">
        <v>0</v>
      </c>
      <c r="AE1250">
        <v>45.900888821953494</v>
      </c>
    </row>
    <row r="1251" spans="1:31" x14ac:dyDescent="0.3">
      <c r="A1251">
        <v>2489896</v>
      </c>
      <c r="B1251">
        <v>1</v>
      </c>
      <c r="C1251" t="s">
        <v>80</v>
      </c>
      <c r="D1251" t="s">
        <v>97</v>
      </c>
      <c r="E1251" t="s">
        <v>147</v>
      </c>
      <c r="F1251" t="s">
        <v>3835</v>
      </c>
      <c r="G1251" t="s">
        <v>765</v>
      </c>
      <c r="H1251" t="s">
        <v>150</v>
      </c>
      <c r="I1251" t="s">
        <v>136</v>
      </c>
      <c r="J1251" t="s">
        <v>137</v>
      </c>
      <c r="K1251" t="s">
        <v>144</v>
      </c>
      <c r="L1251" t="s">
        <v>3836</v>
      </c>
      <c r="M1251" t="s">
        <v>3837</v>
      </c>
      <c r="N1251">
        <v>1.049722222</v>
      </c>
      <c r="O1251">
        <v>0</v>
      </c>
      <c r="P1251">
        <v>165</v>
      </c>
      <c r="Q1251">
        <v>0</v>
      </c>
      <c r="R1251">
        <v>1</v>
      </c>
      <c r="S1251">
        <v>1</v>
      </c>
      <c r="T1251">
        <v>28</v>
      </c>
      <c r="U1251">
        <v>0</v>
      </c>
      <c r="V1251">
        <v>0</v>
      </c>
      <c r="W1251">
        <v>0</v>
      </c>
      <c r="X1251">
        <v>55.195211813423462</v>
      </c>
      <c r="Y1251">
        <v>0</v>
      </c>
      <c r="Z1251">
        <v>7.5897499640869726E-2</v>
      </c>
      <c r="AA1251">
        <v>7.6750848988706322</v>
      </c>
      <c r="AB1251">
        <v>18.823045407056178</v>
      </c>
      <c r="AC1251">
        <v>0</v>
      </c>
      <c r="AD1251">
        <v>0</v>
      </c>
      <c r="AE1251">
        <v>81.769239618991136</v>
      </c>
    </row>
    <row r="1252" spans="1:31" x14ac:dyDescent="0.3">
      <c r="A1252">
        <v>2488960</v>
      </c>
      <c r="B1252">
        <v>1</v>
      </c>
      <c r="C1252" t="s">
        <v>80</v>
      </c>
      <c r="D1252" t="s">
        <v>105</v>
      </c>
      <c r="E1252" t="s">
        <v>141</v>
      </c>
      <c r="F1252" t="s">
        <v>3838</v>
      </c>
      <c r="G1252" t="s">
        <v>210</v>
      </c>
      <c r="H1252" t="s">
        <v>135</v>
      </c>
      <c r="I1252" t="s">
        <v>136</v>
      </c>
      <c r="J1252" t="s">
        <v>137</v>
      </c>
      <c r="K1252" t="s">
        <v>144</v>
      </c>
      <c r="L1252" t="s">
        <v>3839</v>
      </c>
      <c r="M1252" t="s">
        <v>3840</v>
      </c>
      <c r="N1252">
        <v>0.52305555500000001</v>
      </c>
      <c r="O1252">
        <v>0</v>
      </c>
      <c r="P1252">
        <v>105</v>
      </c>
      <c r="Q1252">
        <v>0</v>
      </c>
      <c r="R1252">
        <v>0</v>
      </c>
      <c r="S1252">
        <v>0</v>
      </c>
      <c r="T1252">
        <v>9</v>
      </c>
      <c r="U1252">
        <v>0</v>
      </c>
      <c r="V1252">
        <v>0</v>
      </c>
      <c r="W1252">
        <v>0</v>
      </c>
      <c r="X1252">
        <v>13.965403666035758</v>
      </c>
      <c r="Y1252">
        <v>0</v>
      </c>
      <c r="Z1252">
        <v>0</v>
      </c>
      <c r="AA1252">
        <v>0</v>
      </c>
      <c r="AB1252">
        <v>5.7771124602493593</v>
      </c>
      <c r="AC1252">
        <v>0</v>
      </c>
      <c r="AD1252">
        <v>0</v>
      </c>
      <c r="AE1252">
        <v>19.742516126285118</v>
      </c>
    </row>
    <row r="1253" spans="1:31" x14ac:dyDescent="0.3">
      <c r="A1253">
        <v>2489481</v>
      </c>
      <c r="B1253">
        <v>1</v>
      </c>
      <c r="C1253" t="s">
        <v>80</v>
      </c>
      <c r="D1253" t="s">
        <v>107</v>
      </c>
      <c r="E1253" t="s">
        <v>162</v>
      </c>
      <c r="F1253" t="s">
        <v>3841</v>
      </c>
      <c r="G1253" t="s">
        <v>210</v>
      </c>
      <c r="H1253" t="s">
        <v>135</v>
      </c>
      <c r="I1253" t="s">
        <v>136</v>
      </c>
      <c r="J1253" t="s">
        <v>137</v>
      </c>
      <c r="K1253" t="s">
        <v>144</v>
      </c>
      <c r="L1253" t="s">
        <v>3842</v>
      </c>
      <c r="M1253" t="s">
        <v>3843</v>
      </c>
      <c r="N1253">
        <v>1.72</v>
      </c>
      <c r="O1253">
        <v>0</v>
      </c>
      <c r="P1253">
        <v>70</v>
      </c>
      <c r="Q1253">
        <v>0</v>
      </c>
      <c r="R1253">
        <v>0</v>
      </c>
      <c r="S1253">
        <v>0</v>
      </c>
      <c r="T1253">
        <v>2</v>
      </c>
      <c r="U1253">
        <v>0</v>
      </c>
      <c r="V1253">
        <v>0</v>
      </c>
      <c r="W1253">
        <v>0</v>
      </c>
      <c r="X1253">
        <v>9.5960551642802141</v>
      </c>
      <c r="Y1253">
        <v>0</v>
      </c>
      <c r="Z1253">
        <v>0</v>
      </c>
      <c r="AA1253">
        <v>0</v>
      </c>
      <c r="AB1253">
        <v>5.1876925181400004</v>
      </c>
      <c r="AC1253">
        <v>0</v>
      </c>
      <c r="AD1253">
        <v>0</v>
      </c>
      <c r="AE1253">
        <v>14.783747682420215</v>
      </c>
    </row>
    <row r="1254" spans="1:31" x14ac:dyDescent="0.3">
      <c r="A1254">
        <v>2488983</v>
      </c>
      <c r="B1254">
        <v>1</v>
      </c>
      <c r="C1254" t="s">
        <v>81</v>
      </c>
      <c r="D1254" t="s">
        <v>112</v>
      </c>
      <c r="E1254" t="s">
        <v>184</v>
      </c>
      <c r="F1254" t="s">
        <v>3844</v>
      </c>
      <c r="G1254" t="s">
        <v>149</v>
      </c>
      <c r="H1254" t="s">
        <v>150</v>
      </c>
      <c r="I1254" t="s">
        <v>136</v>
      </c>
      <c r="J1254" t="s">
        <v>137</v>
      </c>
      <c r="K1254" t="s">
        <v>144</v>
      </c>
      <c r="L1254" t="s">
        <v>3845</v>
      </c>
      <c r="M1254" t="s">
        <v>3846</v>
      </c>
      <c r="N1254">
        <v>8.3333332999999996E-2</v>
      </c>
      <c r="O1254">
        <v>0</v>
      </c>
      <c r="P1254">
        <v>1641</v>
      </c>
      <c r="Q1254">
        <v>216</v>
      </c>
      <c r="R1254">
        <v>86</v>
      </c>
      <c r="S1254">
        <v>25</v>
      </c>
      <c r="T1254">
        <v>172</v>
      </c>
      <c r="U1254">
        <v>2</v>
      </c>
      <c r="V1254">
        <v>1</v>
      </c>
      <c r="W1254">
        <v>0</v>
      </c>
      <c r="X1254">
        <v>18.059255042695067</v>
      </c>
      <c r="Y1254">
        <v>1.9197608318273731</v>
      </c>
      <c r="Z1254">
        <v>1.1603363086529335</v>
      </c>
      <c r="AA1254">
        <v>6.6285744562217666</v>
      </c>
      <c r="AB1254">
        <v>5.0940985160376089</v>
      </c>
      <c r="AC1254">
        <v>7.3547766258875997</v>
      </c>
      <c r="AD1254">
        <v>9.009653527353334E-2</v>
      </c>
      <c r="AE1254">
        <v>40.306898316595884</v>
      </c>
    </row>
    <row r="1255" spans="1:31" x14ac:dyDescent="0.3">
      <c r="A1255">
        <v>2489979</v>
      </c>
      <c r="B1255">
        <v>1</v>
      </c>
      <c r="C1255" t="s">
        <v>81</v>
      </c>
      <c r="D1255" t="s">
        <v>123</v>
      </c>
      <c r="E1255" t="s">
        <v>166</v>
      </c>
      <c r="F1255" t="s">
        <v>3847</v>
      </c>
      <c r="G1255" t="s">
        <v>149</v>
      </c>
      <c r="H1255" t="s">
        <v>150</v>
      </c>
      <c r="I1255" t="s">
        <v>136</v>
      </c>
      <c r="J1255" t="s">
        <v>137</v>
      </c>
      <c r="K1255" t="s">
        <v>144</v>
      </c>
      <c r="L1255" t="s">
        <v>3848</v>
      </c>
      <c r="M1255" t="s">
        <v>3849</v>
      </c>
      <c r="N1255">
        <v>4.557222222</v>
      </c>
      <c r="O1255">
        <v>8</v>
      </c>
      <c r="P1255">
        <v>2</v>
      </c>
      <c r="Q1255">
        <v>176</v>
      </c>
      <c r="R1255">
        <v>1</v>
      </c>
      <c r="S1255">
        <v>39</v>
      </c>
      <c r="T1255">
        <v>0</v>
      </c>
      <c r="U1255">
        <v>0</v>
      </c>
      <c r="V1255">
        <v>0</v>
      </c>
      <c r="W1255">
        <v>5.5565612265483013</v>
      </c>
      <c r="X1255">
        <v>2.2655451262555553</v>
      </c>
      <c r="Y1255">
        <v>122.66311303588411</v>
      </c>
      <c r="Z1255">
        <v>0</v>
      </c>
      <c r="AA1255">
        <v>53.149544277217551</v>
      </c>
      <c r="AB1255">
        <v>0</v>
      </c>
      <c r="AC1255">
        <v>0</v>
      </c>
      <c r="AD1255">
        <v>0</v>
      </c>
      <c r="AE1255">
        <v>183.63476366590552</v>
      </c>
    </row>
    <row r="1256" spans="1:31" x14ac:dyDescent="0.3">
      <c r="A1256">
        <v>2489338</v>
      </c>
      <c r="B1256">
        <v>1</v>
      </c>
      <c r="C1256" t="s">
        <v>80</v>
      </c>
      <c r="D1256" t="s">
        <v>100</v>
      </c>
      <c r="E1256" t="s">
        <v>213</v>
      </c>
      <c r="F1256" t="s">
        <v>3850</v>
      </c>
      <c r="G1256" t="s">
        <v>149</v>
      </c>
      <c r="H1256" t="s">
        <v>150</v>
      </c>
      <c r="I1256" t="s">
        <v>136</v>
      </c>
      <c r="J1256" t="s">
        <v>137</v>
      </c>
      <c r="K1256" t="s">
        <v>144</v>
      </c>
      <c r="L1256" t="s">
        <v>3851</v>
      </c>
      <c r="M1256" t="s">
        <v>3852</v>
      </c>
      <c r="N1256">
        <v>0.369441666</v>
      </c>
      <c r="O1256">
        <v>0</v>
      </c>
      <c r="P1256">
        <v>17</v>
      </c>
      <c r="Q1256">
        <v>15</v>
      </c>
      <c r="R1256">
        <v>21</v>
      </c>
      <c r="S1256">
        <v>3</v>
      </c>
      <c r="T1256">
        <v>19</v>
      </c>
      <c r="U1256">
        <v>0</v>
      </c>
      <c r="V1256">
        <v>0</v>
      </c>
      <c r="W1256">
        <v>0</v>
      </c>
      <c r="X1256">
        <v>2.948412249125016</v>
      </c>
      <c r="Y1256">
        <v>0.17638950456730002</v>
      </c>
      <c r="Z1256">
        <v>7.4693792619182746</v>
      </c>
      <c r="AA1256">
        <v>14.082919708333236</v>
      </c>
      <c r="AB1256">
        <v>4.5628235960526871</v>
      </c>
      <c r="AC1256">
        <v>0</v>
      </c>
      <c r="AD1256">
        <v>0</v>
      </c>
      <c r="AE1256">
        <v>29.239924319996515</v>
      </c>
    </row>
    <row r="1257" spans="1:31" x14ac:dyDescent="0.3">
      <c r="A1257">
        <v>2489295</v>
      </c>
      <c r="B1257">
        <v>1</v>
      </c>
      <c r="C1257" t="s">
        <v>80</v>
      </c>
      <c r="D1257" t="s">
        <v>97</v>
      </c>
      <c r="E1257" t="s">
        <v>162</v>
      </c>
      <c r="F1257" t="s">
        <v>3853</v>
      </c>
      <c r="G1257" t="s">
        <v>530</v>
      </c>
      <c r="H1257" t="s">
        <v>135</v>
      </c>
      <c r="I1257" t="s">
        <v>136</v>
      </c>
      <c r="J1257" t="s">
        <v>137</v>
      </c>
      <c r="K1257" t="s">
        <v>144</v>
      </c>
      <c r="L1257" t="s">
        <v>3854</v>
      </c>
      <c r="M1257" t="s">
        <v>3855</v>
      </c>
      <c r="N1257">
        <v>6.0213888879999997</v>
      </c>
      <c r="O1257">
        <v>0</v>
      </c>
      <c r="P1257">
        <v>3</v>
      </c>
      <c r="Q1257">
        <v>0</v>
      </c>
      <c r="R1257">
        <v>3</v>
      </c>
      <c r="S1257">
        <v>0</v>
      </c>
      <c r="T1257">
        <v>1</v>
      </c>
      <c r="U1257">
        <v>0</v>
      </c>
      <c r="V1257">
        <v>0</v>
      </c>
      <c r="W1257">
        <v>0</v>
      </c>
      <c r="X1257">
        <v>3.3557470121397812</v>
      </c>
      <c r="Y1257">
        <v>0</v>
      </c>
      <c r="Z1257">
        <v>12.143081143241872</v>
      </c>
      <c r="AA1257">
        <v>0</v>
      </c>
      <c r="AB1257">
        <v>59.934272034970611</v>
      </c>
      <c r="AC1257">
        <v>0</v>
      </c>
      <c r="AD1257">
        <v>0</v>
      </c>
      <c r="AE1257">
        <v>75.433100190352263</v>
      </c>
    </row>
    <row r="1258" spans="1:31" x14ac:dyDescent="0.3">
      <c r="A1258">
        <v>2489461</v>
      </c>
      <c r="B1258">
        <v>1</v>
      </c>
      <c r="C1258" t="s">
        <v>81</v>
      </c>
      <c r="D1258" t="s">
        <v>128</v>
      </c>
      <c r="E1258" t="s">
        <v>147</v>
      </c>
      <c r="F1258" t="s">
        <v>3856</v>
      </c>
      <c r="G1258" t="s">
        <v>149</v>
      </c>
      <c r="H1258" t="s">
        <v>150</v>
      </c>
      <c r="I1258" t="s">
        <v>136</v>
      </c>
      <c r="J1258" t="s">
        <v>137</v>
      </c>
      <c r="K1258" t="s">
        <v>144</v>
      </c>
      <c r="L1258" t="s">
        <v>3857</v>
      </c>
      <c r="M1258" t="s">
        <v>3858</v>
      </c>
      <c r="N1258">
        <v>3.7455555550000001</v>
      </c>
      <c r="O1258">
        <v>0</v>
      </c>
      <c r="P1258">
        <v>41</v>
      </c>
      <c r="Q1258">
        <v>0</v>
      </c>
      <c r="R1258">
        <v>13</v>
      </c>
      <c r="S1258">
        <v>0</v>
      </c>
      <c r="T1258">
        <v>1</v>
      </c>
      <c r="U1258">
        <v>0</v>
      </c>
      <c r="V1258">
        <v>0</v>
      </c>
      <c r="W1258">
        <v>0</v>
      </c>
      <c r="X1258">
        <v>28.092241821157572</v>
      </c>
      <c r="Y1258">
        <v>0</v>
      </c>
      <c r="Z1258">
        <v>23.816960830526735</v>
      </c>
      <c r="AA1258">
        <v>0</v>
      </c>
      <c r="AB1258">
        <v>9.7736045095328059E-2</v>
      </c>
      <c r="AC1258">
        <v>0</v>
      </c>
      <c r="AD1258">
        <v>0</v>
      </c>
      <c r="AE1258">
        <v>52.006938696779642</v>
      </c>
    </row>
    <row r="1259" spans="1:31" x14ac:dyDescent="0.3">
      <c r="A1259">
        <v>2489936</v>
      </c>
      <c r="B1259">
        <v>1</v>
      </c>
      <c r="C1259" t="s">
        <v>81</v>
      </c>
      <c r="D1259" t="s">
        <v>128</v>
      </c>
      <c r="E1259" t="s">
        <v>184</v>
      </c>
      <c r="F1259" t="s">
        <v>3859</v>
      </c>
      <c r="G1259" t="s">
        <v>149</v>
      </c>
      <c r="H1259" t="s">
        <v>150</v>
      </c>
      <c r="I1259" t="s">
        <v>136</v>
      </c>
      <c r="J1259" t="s">
        <v>137</v>
      </c>
      <c r="K1259" t="s">
        <v>144</v>
      </c>
      <c r="L1259" t="s">
        <v>3860</v>
      </c>
      <c r="M1259" t="s">
        <v>3861</v>
      </c>
      <c r="N1259">
        <v>1.46</v>
      </c>
      <c r="O1259">
        <v>0</v>
      </c>
      <c r="P1259">
        <v>511</v>
      </c>
      <c r="Q1259">
        <v>4</v>
      </c>
      <c r="R1259">
        <v>8</v>
      </c>
      <c r="S1259">
        <v>20</v>
      </c>
      <c r="T1259">
        <v>51</v>
      </c>
      <c r="U1259">
        <v>4</v>
      </c>
      <c r="V1259">
        <v>0</v>
      </c>
      <c r="W1259">
        <v>0</v>
      </c>
      <c r="X1259">
        <v>164.88174429317252</v>
      </c>
      <c r="Y1259">
        <v>4.675522132963791</v>
      </c>
      <c r="Z1259">
        <v>17.85191891838824</v>
      </c>
      <c r="AA1259">
        <v>60.522319491709695</v>
      </c>
      <c r="AB1259">
        <v>57.102800129746349</v>
      </c>
      <c r="AC1259">
        <v>510.65409362184482</v>
      </c>
      <c r="AD1259">
        <v>0</v>
      </c>
      <c r="AE1259">
        <v>815.68839858782542</v>
      </c>
    </row>
    <row r="1260" spans="1:31" x14ac:dyDescent="0.3">
      <c r="A1260">
        <v>2489169</v>
      </c>
      <c r="B1260">
        <v>1</v>
      </c>
      <c r="C1260" t="s">
        <v>80</v>
      </c>
      <c r="D1260" t="s">
        <v>105</v>
      </c>
      <c r="E1260" t="s">
        <v>166</v>
      </c>
      <c r="F1260" t="s">
        <v>3862</v>
      </c>
      <c r="G1260" t="s">
        <v>149</v>
      </c>
      <c r="H1260" t="s">
        <v>150</v>
      </c>
      <c r="I1260" t="s">
        <v>136</v>
      </c>
      <c r="J1260" t="s">
        <v>137</v>
      </c>
      <c r="K1260" t="s">
        <v>144</v>
      </c>
      <c r="L1260" t="s">
        <v>3863</v>
      </c>
      <c r="M1260" t="s">
        <v>3864</v>
      </c>
      <c r="N1260">
        <v>0.16861111100000001</v>
      </c>
      <c r="O1260">
        <v>0</v>
      </c>
      <c r="P1260">
        <v>92</v>
      </c>
      <c r="Q1260">
        <v>0</v>
      </c>
      <c r="R1260">
        <v>0</v>
      </c>
      <c r="S1260">
        <v>0</v>
      </c>
      <c r="T1260">
        <v>1</v>
      </c>
      <c r="U1260">
        <v>0</v>
      </c>
      <c r="V1260">
        <v>0</v>
      </c>
      <c r="W1260">
        <v>0</v>
      </c>
      <c r="X1260">
        <v>6.4346218759705485</v>
      </c>
      <c r="Y1260">
        <v>0</v>
      </c>
      <c r="Z1260">
        <v>0</v>
      </c>
      <c r="AA1260">
        <v>0</v>
      </c>
      <c r="AB1260">
        <v>0.29210540156416664</v>
      </c>
      <c r="AC1260">
        <v>0</v>
      </c>
      <c r="AD1260">
        <v>0</v>
      </c>
      <c r="AE1260">
        <v>6.7267272775347156</v>
      </c>
    </row>
    <row r="1261" spans="1:31" x14ac:dyDescent="0.3">
      <c r="A1261">
        <v>2489836</v>
      </c>
      <c r="B1261">
        <v>1</v>
      </c>
      <c r="C1261" t="s">
        <v>81</v>
      </c>
      <c r="D1261" t="s">
        <v>112</v>
      </c>
      <c r="E1261" t="s">
        <v>153</v>
      </c>
      <c r="F1261" t="s">
        <v>3865</v>
      </c>
      <c r="G1261" t="s">
        <v>155</v>
      </c>
      <c r="H1261" t="s">
        <v>135</v>
      </c>
      <c r="I1261" t="s">
        <v>136</v>
      </c>
      <c r="J1261" t="s">
        <v>137</v>
      </c>
      <c r="K1261" t="s">
        <v>144</v>
      </c>
      <c r="L1261" t="s">
        <v>3866</v>
      </c>
      <c r="M1261" t="s">
        <v>3867</v>
      </c>
      <c r="N1261">
        <v>3.7286111110000002</v>
      </c>
      <c r="O1261">
        <v>0</v>
      </c>
      <c r="P1261">
        <v>1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0.52215072555006425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0.52215072555006425</v>
      </c>
    </row>
    <row r="1262" spans="1:31" x14ac:dyDescent="0.3">
      <c r="A1262">
        <v>2489146</v>
      </c>
      <c r="B1262">
        <v>1</v>
      </c>
      <c r="C1262" t="s">
        <v>80</v>
      </c>
      <c r="D1262" t="s">
        <v>107</v>
      </c>
      <c r="E1262" t="s">
        <v>166</v>
      </c>
      <c r="F1262" t="s">
        <v>3868</v>
      </c>
      <c r="G1262" t="s">
        <v>149</v>
      </c>
      <c r="H1262" t="s">
        <v>150</v>
      </c>
      <c r="I1262" t="s">
        <v>136</v>
      </c>
      <c r="J1262" t="s">
        <v>137</v>
      </c>
      <c r="K1262" t="s">
        <v>144</v>
      </c>
      <c r="L1262" t="s">
        <v>3869</v>
      </c>
      <c r="M1262" t="s">
        <v>3870</v>
      </c>
      <c r="N1262">
        <v>0.578333333</v>
      </c>
      <c r="O1262">
        <v>3</v>
      </c>
      <c r="P1262">
        <v>1875</v>
      </c>
      <c r="Q1262">
        <v>5</v>
      </c>
      <c r="R1262">
        <v>15</v>
      </c>
      <c r="S1262">
        <v>11</v>
      </c>
      <c r="T1262">
        <v>279</v>
      </c>
      <c r="U1262">
        <v>0</v>
      </c>
      <c r="V1262">
        <v>1</v>
      </c>
      <c r="W1262">
        <v>17.481885006921853</v>
      </c>
      <c r="X1262">
        <v>193.66217977968901</v>
      </c>
      <c r="Y1262">
        <v>322.67416917075974</v>
      </c>
      <c r="Z1262">
        <v>2.0553884534672431</v>
      </c>
      <c r="AA1262">
        <v>62.599605244876948</v>
      </c>
      <c r="AB1262">
        <v>122.76366236403641</v>
      </c>
      <c r="AC1262">
        <v>0</v>
      </c>
      <c r="AD1262">
        <v>2.2009294392210577</v>
      </c>
      <c r="AE1262">
        <v>723.43781945897229</v>
      </c>
    </row>
    <row r="1263" spans="1:31" x14ac:dyDescent="0.3">
      <c r="A1263">
        <v>2489859</v>
      </c>
      <c r="B1263">
        <v>1</v>
      </c>
      <c r="C1263" t="s">
        <v>81</v>
      </c>
      <c r="D1263" t="s">
        <v>121</v>
      </c>
      <c r="E1263" t="s">
        <v>162</v>
      </c>
      <c r="F1263" t="s">
        <v>3871</v>
      </c>
      <c r="G1263" t="s">
        <v>210</v>
      </c>
      <c r="H1263" t="s">
        <v>135</v>
      </c>
      <c r="I1263" t="s">
        <v>136</v>
      </c>
      <c r="J1263" t="s">
        <v>137</v>
      </c>
      <c r="K1263" t="s">
        <v>144</v>
      </c>
      <c r="L1263" t="s">
        <v>3872</v>
      </c>
      <c r="M1263" t="s">
        <v>3873</v>
      </c>
      <c r="N1263">
        <v>1.573611111</v>
      </c>
      <c r="O1263">
        <v>0</v>
      </c>
      <c r="P1263">
        <v>5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0.58330315082079365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0.58330315082079365</v>
      </c>
    </row>
    <row r="1264" spans="1:31" x14ac:dyDescent="0.3">
      <c r="A1264">
        <v>2489381</v>
      </c>
      <c r="B1264">
        <v>1</v>
      </c>
      <c r="C1264" t="s">
        <v>80</v>
      </c>
      <c r="D1264" t="s">
        <v>105</v>
      </c>
      <c r="E1264" t="s">
        <v>166</v>
      </c>
      <c r="F1264" t="s">
        <v>189</v>
      </c>
      <c r="G1264" t="s">
        <v>149</v>
      </c>
      <c r="H1264" t="s">
        <v>150</v>
      </c>
      <c r="I1264" t="s">
        <v>136</v>
      </c>
      <c r="J1264" t="s">
        <v>137</v>
      </c>
      <c r="K1264" t="s">
        <v>144</v>
      </c>
      <c r="L1264" t="s">
        <v>3874</v>
      </c>
      <c r="M1264" t="s">
        <v>3875</v>
      </c>
      <c r="N1264">
        <v>0.20250000000000001</v>
      </c>
      <c r="O1264">
        <v>4</v>
      </c>
      <c r="P1264">
        <v>328</v>
      </c>
      <c r="Q1264">
        <v>6</v>
      </c>
      <c r="R1264">
        <v>4</v>
      </c>
      <c r="S1264">
        <v>37</v>
      </c>
      <c r="T1264">
        <v>165</v>
      </c>
      <c r="U1264">
        <v>24</v>
      </c>
      <c r="V1264">
        <v>36</v>
      </c>
      <c r="W1264">
        <v>2.2490530067261929</v>
      </c>
      <c r="X1264">
        <v>19.619430141645346</v>
      </c>
      <c r="Y1264">
        <v>1.7257616418263064</v>
      </c>
      <c r="Z1264">
        <v>2.0119091192960403</v>
      </c>
      <c r="AA1264">
        <v>65.12038969101863</v>
      </c>
      <c r="AB1264">
        <v>116.84888070268977</v>
      </c>
      <c r="AC1264">
        <v>467.35593316383057</v>
      </c>
      <c r="AD1264">
        <v>175.45798210099426</v>
      </c>
      <c r="AE1264">
        <v>850.38933956802714</v>
      </c>
    </row>
    <row r="1265" spans="1:31" x14ac:dyDescent="0.3">
      <c r="A1265">
        <v>2489026</v>
      </c>
      <c r="B1265">
        <v>1</v>
      </c>
      <c r="C1265" t="s">
        <v>80</v>
      </c>
      <c r="D1265" t="s">
        <v>105</v>
      </c>
      <c r="E1265" t="s">
        <v>141</v>
      </c>
      <c r="F1265" t="s">
        <v>3876</v>
      </c>
      <c r="G1265" t="s">
        <v>134</v>
      </c>
      <c r="H1265" t="s">
        <v>135</v>
      </c>
      <c r="I1265" t="s">
        <v>136</v>
      </c>
      <c r="J1265" t="s">
        <v>137</v>
      </c>
      <c r="K1265" t="s">
        <v>138</v>
      </c>
      <c r="L1265" t="s">
        <v>3877</v>
      </c>
      <c r="M1265" t="s">
        <v>3878</v>
      </c>
      <c r="N1265">
        <v>6.2094444439999998</v>
      </c>
      <c r="O1265">
        <v>0</v>
      </c>
      <c r="P1265">
        <v>23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48.023549077363647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48.023549077363647</v>
      </c>
    </row>
    <row r="1266" spans="1:31" x14ac:dyDescent="0.3">
      <c r="A1266">
        <v>2489667</v>
      </c>
      <c r="B1266">
        <v>1</v>
      </c>
      <c r="C1266" t="s">
        <v>81</v>
      </c>
      <c r="D1266" t="s">
        <v>113</v>
      </c>
      <c r="E1266" t="s">
        <v>166</v>
      </c>
      <c r="F1266" t="s">
        <v>3879</v>
      </c>
      <c r="G1266" t="s">
        <v>149</v>
      </c>
      <c r="H1266" t="s">
        <v>150</v>
      </c>
      <c r="I1266" t="s">
        <v>136</v>
      </c>
      <c r="J1266" t="s">
        <v>137</v>
      </c>
      <c r="K1266" t="s">
        <v>144</v>
      </c>
      <c r="L1266" t="s">
        <v>3880</v>
      </c>
      <c r="M1266" t="s">
        <v>3881</v>
      </c>
      <c r="N1266">
        <v>3.6208333330000002</v>
      </c>
      <c r="O1266">
        <v>0</v>
      </c>
      <c r="P1266">
        <v>1300</v>
      </c>
      <c r="Q1266">
        <v>2</v>
      </c>
      <c r="R1266">
        <v>422</v>
      </c>
      <c r="S1266">
        <v>5</v>
      </c>
      <c r="T1266">
        <v>76</v>
      </c>
      <c r="U1266">
        <v>0</v>
      </c>
      <c r="V1266">
        <v>0</v>
      </c>
      <c r="W1266">
        <v>0</v>
      </c>
      <c r="X1266">
        <v>531.45940751327646</v>
      </c>
      <c r="Y1266">
        <v>2.6282069969183333</v>
      </c>
      <c r="Z1266">
        <v>128.99268228250159</v>
      </c>
      <c r="AA1266">
        <v>16.504531815683798</v>
      </c>
      <c r="AB1266">
        <v>178.92785558984835</v>
      </c>
      <c r="AC1266">
        <v>0</v>
      </c>
      <c r="AD1266">
        <v>0</v>
      </c>
      <c r="AE1266">
        <v>858.51268419822861</v>
      </c>
    </row>
    <row r="1267" spans="1:31" x14ac:dyDescent="0.3">
      <c r="A1267">
        <v>2489189</v>
      </c>
      <c r="B1267">
        <v>1</v>
      </c>
      <c r="C1267" t="s">
        <v>80</v>
      </c>
      <c r="D1267" t="s">
        <v>105</v>
      </c>
      <c r="E1267" t="s">
        <v>184</v>
      </c>
      <c r="F1267" t="s">
        <v>3785</v>
      </c>
      <c r="G1267" t="s">
        <v>149</v>
      </c>
      <c r="H1267" t="s">
        <v>150</v>
      </c>
      <c r="I1267" t="s">
        <v>136</v>
      </c>
      <c r="J1267" t="s">
        <v>137</v>
      </c>
      <c r="K1267" t="s">
        <v>144</v>
      </c>
      <c r="L1267" t="s">
        <v>3882</v>
      </c>
      <c r="M1267" t="s">
        <v>3883</v>
      </c>
      <c r="N1267">
        <v>0.93944444400000005</v>
      </c>
      <c r="O1267">
        <v>5</v>
      </c>
      <c r="P1267">
        <v>680</v>
      </c>
      <c r="Q1267">
        <v>12</v>
      </c>
      <c r="R1267">
        <v>91</v>
      </c>
      <c r="S1267">
        <v>15</v>
      </c>
      <c r="T1267">
        <v>75</v>
      </c>
      <c r="U1267">
        <v>0</v>
      </c>
      <c r="V1267">
        <v>0</v>
      </c>
      <c r="W1267">
        <v>2.0489949632851303</v>
      </c>
      <c r="X1267">
        <v>142.26495238144301</v>
      </c>
      <c r="Y1267">
        <v>69.85455238228306</v>
      </c>
      <c r="Z1267">
        <v>9.3006963754874121</v>
      </c>
      <c r="AA1267">
        <v>8.5714781714531387</v>
      </c>
      <c r="AB1267">
        <v>39.542456513274338</v>
      </c>
      <c r="AC1267">
        <v>0</v>
      </c>
      <c r="AD1267">
        <v>0</v>
      </c>
      <c r="AE1267">
        <v>271.58313078722608</v>
      </c>
    </row>
    <row r="1268" spans="1:31" x14ac:dyDescent="0.3">
      <c r="A1268">
        <v>2489275</v>
      </c>
      <c r="B1268">
        <v>1</v>
      </c>
      <c r="C1268" t="s">
        <v>80</v>
      </c>
      <c r="D1268" t="s">
        <v>98</v>
      </c>
      <c r="E1268" t="s">
        <v>132</v>
      </c>
      <c r="F1268" t="s">
        <v>3884</v>
      </c>
      <c r="G1268" t="s">
        <v>181</v>
      </c>
      <c r="H1268" t="s">
        <v>135</v>
      </c>
      <c r="I1268" t="s">
        <v>136</v>
      </c>
      <c r="J1268" t="s">
        <v>137</v>
      </c>
      <c r="K1268" t="s">
        <v>144</v>
      </c>
      <c r="L1268" t="s">
        <v>3885</v>
      </c>
      <c r="M1268" t="s">
        <v>3886</v>
      </c>
      <c r="N1268">
        <v>0.60861111099999998</v>
      </c>
      <c r="O1268">
        <v>0</v>
      </c>
      <c r="P1268">
        <v>53</v>
      </c>
      <c r="Q1268">
        <v>0</v>
      </c>
      <c r="R1268">
        <v>18</v>
      </c>
      <c r="S1268">
        <v>0</v>
      </c>
      <c r="T1268">
        <v>12</v>
      </c>
      <c r="U1268">
        <v>0</v>
      </c>
      <c r="V1268">
        <v>0</v>
      </c>
      <c r="W1268">
        <v>0</v>
      </c>
      <c r="X1268">
        <v>9.7231579554184915</v>
      </c>
      <c r="Y1268">
        <v>0</v>
      </c>
      <c r="Z1268">
        <v>4.2650492711971726</v>
      </c>
      <c r="AA1268">
        <v>0</v>
      </c>
      <c r="AB1268">
        <v>7.3124770027090724</v>
      </c>
      <c r="AC1268">
        <v>0</v>
      </c>
      <c r="AD1268">
        <v>0</v>
      </c>
      <c r="AE1268">
        <v>21.300684229324737</v>
      </c>
    </row>
    <row r="1269" spans="1:31" x14ac:dyDescent="0.3">
      <c r="A1269">
        <v>2520069</v>
      </c>
      <c r="B1269">
        <v>1</v>
      </c>
      <c r="C1269" t="s">
        <v>81</v>
      </c>
      <c r="D1269" t="s">
        <v>128</v>
      </c>
      <c r="E1269" t="s">
        <v>184</v>
      </c>
      <c r="F1269" t="s">
        <v>2087</v>
      </c>
      <c r="G1269" t="s">
        <v>149</v>
      </c>
      <c r="H1269" t="s">
        <v>150</v>
      </c>
      <c r="I1269" t="s">
        <v>136</v>
      </c>
      <c r="J1269" t="s">
        <v>137</v>
      </c>
      <c r="K1269" t="s">
        <v>144</v>
      </c>
      <c r="L1269" t="s">
        <v>3887</v>
      </c>
      <c r="M1269" t="s">
        <v>3888</v>
      </c>
      <c r="N1269">
        <v>0.4</v>
      </c>
      <c r="O1269">
        <v>0</v>
      </c>
      <c r="P1269">
        <v>1167</v>
      </c>
      <c r="Q1269">
        <v>4</v>
      </c>
      <c r="R1269">
        <v>2</v>
      </c>
      <c r="S1269">
        <v>10</v>
      </c>
      <c r="T1269">
        <v>83</v>
      </c>
      <c r="U1269">
        <v>0</v>
      </c>
      <c r="V1269">
        <v>0</v>
      </c>
      <c r="W1269">
        <v>0</v>
      </c>
      <c r="X1269">
        <v>47.879930510321898</v>
      </c>
      <c r="Y1269">
        <v>1.1391916645906002</v>
      </c>
      <c r="Z1269">
        <v>4.1974503936000008E-4</v>
      </c>
      <c r="AA1269">
        <v>10.461496327898601</v>
      </c>
      <c r="AB1269">
        <v>7.5053415090265636</v>
      </c>
      <c r="AC1269">
        <v>0</v>
      </c>
      <c r="AD1269">
        <v>0</v>
      </c>
      <c r="AE1269">
        <v>66.986379756877014</v>
      </c>
    </row>
    <row r="1270" spans="1:31" x14ac:dyDescent="0.3">
      <c r="A1270">
        <v>2489773</v>
      </c>
      <c r="B1270">
        <v>1</v>
      </c>
      <c r="C1270" t="s">
        <v>81</v>
      </c>
      <c r="D1270" t="s">
        <v>122</v>
      </c>
      <c r="E1270" t="s">
        <v>147</v>
      </c>
      <c r="F1270" t="s">
        <v>3889</v>
      </c>
      <c r="G1270" t="s">
        <v>193</v>
      </c>
      <c r="H1270" t="s">
        <v>150</v>
      </c>
      <c r="I1270" t="s">
        <v>136</v>
      </c>
      <c r="J1270" t="s">
        <v>137</v>
      </c>
      <c r="K1270" t="s">
        <v>144</v>
      </c>
      <c r="L1270" t="s">
        <v>3890</v>
      </c>
      <c r="M1270" t="s">
        <v>3891</v>
      </c>
      <c r="N1270">
        <v>2.426111111</v>
      </c>
      <c r="O1270">
        <v>0</v>
      </c>
      <c r="P1270">
        <v>128</v>
      </c>
      <c r="Q1270">
        <v>0</v>
      </c>
      <c r="R1270">
        <v>6</v>
      </c>
      <c r="S1270">
        <v>0</v>
      </c>
      <c r="T1270">
        <v>13</v>
      </c>
      <c r="U1270">
        <v>0</v>
      </c>
      <c r="V1270">
        <v>0</v>
      </c>
      <c r="W1270">
        <v>0</v>
      </c>
      <c r="X1270">
        <v>58.437233515336935</v>
      </c>
      <c r="Y1270">
        <v>0</v>
      </c>
      <c r="Z1270">
        <v>1.6988825825692586</v>
      </c>
      <c r="AA1270">
        <v>0</v>
      </c>
      <c r="AB1270">
        <v>11.021187708019017</v>
      </c>
      <c r="AC1270">
        <v>0</v>
      </c>
      <c r="AD1270">
        <v>0</v>
      </c>
      <c r="AE1270">
        <v>71.15730380592521</v>
      </c>
    </row>
    <row r="1271" spans="1:31" x14ac:dyDescent="0.3">
      <c r="A1271">
        <v>2489232</v>
      </c>
      <c r="B1271">
        <v>1</v>
      </c>
      <c r="C1271" t="s">
        <v>80</v>
      </c>
      <c r="D1271" t="s">
        <v>99</v>
      </c>
      <c r="E1271" t="s">
        <v>162</v>
      </c>
      <c r="F1271" t="s">
        <v>3892</v>
      </c>
      <c r="G1271" t="s">
        <v>530</v>
      </c>
      <c r="H1271" t="s">
        <v>135</v>
      </c>
      <c r="I1271" t="s">
        <v>136</v>
      </c>
      <c r="J1271" t="s">
        <v>137</v>
      </c>
      <c r="K1271" t="s">
        <v>144</v>
      </c>
      <c r="L1271" t="s">
        <v>3893</v>
      </c>
      <c r="M1271" t="s">
        <v>3894</v>
      </c>
      <c r="N1271">
        <v>2.82</v>
      </c>
      <c r="O1271">
        <v>0</v>
      </c>
      <c r="P1271">
        <v>42</v>
      </c>
      <c r="Q1271">
        <v>0</v>
      </c>
      <c r="R1271">
        <v>1</v>
      </c>
      <c r="S1271">
        <v>0</v>
      </c>
      <c r="T1271">
        <v>38</v>
      </c>
      <c r="U1271">
        <v>0</v>
      </c>
      <c r="V1271">
        <v>1</v>
      </c>
      <c r="W1271">
        <v>0</v>
      </c>
      <c r="X1271">
        <v>43.390270617354005</v>
      </c>
      <c r="Y1271">
        <v>0</v>
      </c>
      <c r="Z1271">
        <v>0.35822277723649426</v>
      </c>
      <c r="AA1271">
        <v>0</v>
      </c>
      <c r="AB1271">
        <v>142.73542298872857</v>
      </c>
      <c r="AC1271">
        <v>0</v>
      </c>
      <c r="AD1271">
        <v>26.922933240245278</v>
      </c>
      <c r="AE1271">
        <v>213.40684962356434</v>
      </c>
    </row>
    <row r="1272" spans="1:31" x14ac:dyDescent="0.3">
      <c r="A1272">
        <v>2489375</v>
      </c>
      <c r="B1272">
        <v>1</v>
      </c>
      <c r="C1272" t="s">
        <v>80</v>
      </c>
      <c r="D1272" t="s">
        <v>96</v>
      </c>
      <c r="E1272" t="s">
        <v>162</v>
      </c>
      <c r="F1272" t="s">
        <v>3895</v>
      </c>
      <c r="G1272" t="s">
        <v>210</v>
      </c>
      <c r="H1272" t="s">
        <v>135</v>
      </c>
      <c r="I1272" t="s">
        <v>136</v>
      </c>
      <c r="J1272" t="s">
        <v>137</v>
      </c>
      <c r="K1272" t="s">
        <v>144</v>
      </c>
      <c r="L1272" t="s">
        <v>3896</v>
      </c>
      <c r="M1272" t="s">
        <v>3897</v>
      </c>
      <c r="N1272">
        <v>1.9883333329999999</v>
      </c>
      <c r="O1272">
        <v>0</v>
      </c>
      <c r="P1272">
        <v>56</v>
      </c>
      <c r="Q1272">
        <v>0</v>
      </c>
      <c r="R1272">
        <v>0</v>
      </c>
      <c r="S1272">
        <v>0</v>
      </c>
      <c r="T1272">
        <v>8</v>
      </c>
      <c r="U1272">
        <v>0</v>
      </c>
      <c r="V1272">
        <v>0</v>
      </c>
      <c r="W1272">
        <v>0</v>
      </c>
      <c r="X1272">
        <v>19.076667524297541</v>
      </c>
      <c r="Y1272">
        <v>0</v>
      </c>
      <c r="Z1272">
        <v>0</v>
      </c>
      <c r="AA1272">
        <v>0</v>
      </c>
      <c r="AB1272">
        <v>16.913452306659625</v>
      </c>
      <c r="AC1272">
        <v>0</v>
      </c>
      <c r="AD1272">
        <v>0</v>
      </c>
      <c r="AE1272">
        <v>35.99011983095717</v>
      </c>
    </row>
    <row r="1273" spans="1:31" x14ac:dyDescent="0.3">
      <c r="A1273">
        <v>2489020</v>
      </c>
      <c r="B1273">
        <v>1</v>
      </c>
      <c r="C1273" t="s">
        <v>80</v>
      </c>
      <c r="D1273" t="s">
        <v>103</v>
      </c>
      <c r="E1273" t="s">
        <v>153</v>
      </c>
      <c r="F1273" t="s">
        <v>3898</v>
      </c>
      <c r="G1273" t="s">
        <v>155</v>
      </c>
      <c r="H1273" t="s">
        <v>135</v>
      </c>
      <c r="I1273" t="s">
        <v>136</v>
      </c>
      <c r="J1273" t="s">
        <v>137</v>
      </c>
      <c r="K1273" t="s">
        <v>144</v>
      </c>
      <c r="L1273" t="s">
        <v>3899</v>
      </c>
      <c r="M1273" t="s">
        <v>3900</v>
      </c>
      <c r="N1273">
        <v>5.0025000000000004</v>
      </c>
      <c r="O1273">
        <v>0</v>
      </c>
      <c r="P1273">
        <v>1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1.3755643234999999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1.3755643234999999</v>
      </c>
    </row>
    <row r="1274" spans="1:31" x14ac:dyDescent="0.3">
      <c r="A1274">
        <v>2489089</v>
      </c>
      <c r="B1274">
        <v>1</v>
      </c>
      <c r="C1274" t="s">
        <v>80</v>
      </c>
      <c r="D1274" t="s">
        <v>93</v>
      </c>
      <c r="E1274" t="s">
        <v>166</v>
      </c>
      <c r="F1274" t="s">
        <v>3901</v>
      </c>
      <c r="G1274" t="s">
        <v>168</v>
      </c>
      <c r="H1274" t="s">
        <v>150</v>
      </c>
      <c r="I1274" t="s">
        <v>136</v>
      </c>
      <c r="J1274" t="s">
        <v>137</v>
      </c>
      <c r="K1274" t="s">
        <v>138</v>
      </c>
      <c r="L1274" t="s">
        <v>3902</v>
      </c>
      <c r="M1274" t="s">
        <v>3903</v>
      </c>
      <c r="N1274">
        <v>9.3416666660000001</v>
      </c>
      <c r="O1274">
        <v>1</v>
      </c>
      <c r="P1274">
        <v>179</v>
      </c>
      <c r="Q1274">
        <v>12</v>
      </c>
      <c r="R1274">
        <v>8</v>
      </c>
      <c r="S1274">
        <v>2</v>
      </c>
      <c r="T1274">
        <v>50</v>
      </c>
      <c r="U1274">
        <v>1</v>
      </c>
      <c r="V1274">
        <v>0</v>
      </c>
      <c r="W1274">
        <v>8.1176437238490919</v>
      </c>
      <c r="X1274">
        <v>325.47026842460428</v>
      </c>
      <c r="Y1274">
        <v>196.43390753712285</v>
      </c>
      <c r="Z1274">
        <v>19.878809597166462</v>
      </c>
      <c r="AA1274">
        <v>13.973703885486042</v>
      </c>
      <c r="AB1274">
        <v>159.78416616813237</v>
      </c>
      <c r="AC1274">
        <v>476.86528540754153</v>
      </c>
      <c r="AD1274">
        <v>0</v>
      </c>
      <c r="AE1274">
        <v>1200.5237847439028</v>
      </c>
    </row>
    <row r="1275" spans="1:31" x14ac:dyDescent="0.3">
      <c r="A1275">
        <v>2489066</v>
      </c>
      <c r="B1275">
        <v>1</v>
      </c>
      <c r="C1275" t="s">
        <v>80</v>
      </c>
      <c r="D1275" t="s">
        <v>100</v>
      </c>
      <c r="E1275" t="s">
        <v>153</v>
      </c>
      <c r="F1275" t="s">
        <v>3904</v>
      </c>
      <c r="G1275" t="s">
        <v>155</v>
      </c>
      <c r="H1275" t="s">
        <v>135</v>
      </c>
      <c r="I1275" t="s">
        <v>136</v>
      </c>
      <c r="J1275" t="s">
        <v>137</v>
      </c>
      <c r="K1275" t="s">
        <v>144</v>
      </c>
      <c r="L1275" t="s">
        <v>3905</v>
      </c>
      <c r="M1275" t="s">
        <v>3906</v>
      </c>
      <c r="N1275">
        <v>2.7275</v>
      </c>
      <c r="O1275">
        <v>0</v>
      </c>
      <c r="P1275">
        <v>1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3.2399387066088634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3.2399387066088634</v>
      </c>
    </row>
    <row r="1276" spans="1:31" x14ac:dyDescent="0.3">
      <c r="A1276">
        <v>2489398</v>
      </c>
      <c r="B1276">
        <v>1</v>
      </c>
      <c r="C1276" t="s">
        <v>81</v>
      </c>
      <c r="D1276" t="s">
        <v>122</v>
      </c>
      <c r="E1276" t="s">
        <v>153</v>
      </c>
      <c r="F1276" t="s">
        <v>3907</v>
      </c>
      <c r="G1276" t="s">
        <v>155</v>
      </c>
      <c r="H1276" t="s">
        <v>135</v>
      </c>
      <c r="I1276" t="s">
        <v>136</v>
      </c>
      <c r="J1276" t="s">
        <v>137</v>
      </c>
      <c r="K1276" t="s">
        <v>144</v>
      </c>
      <c r="L1276" t="s">
        <v>3908</v>
      </c>
      <c r="M1276" t="s">
        <v>3909</v>
      </c>
      <c r="N1276">
        <v>1.549722222</v>
      </c>
      <c r="O1276">
        <v>0</v>
      </c>
      <c r="P1276">
        <v>4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1.4111479141480336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1.4111479141480336</v>
      </c>
    </row>
    <row r="1277" spans="1:31" x14ac:dyDescent="0.3">
      <c r="A1277">
        <v>2489544</v>
      </c>
      <c r="B1277">
        <v>1</v>
      </c>
      <c r="C1277" t="s">
        <v>80</v>
      </c>
      <c r="D1277" t="s">
        <v>107</v>
      </c>
      <c r="E1277" t="s">
        <v>162</v>
      </c>
      <c r="F1277" t="s">
        <v>3910</v>
      </c>
      <c r="G1277" t="s">
        <v>210</v>
      </c>
      <c r="H1277" t="s">
        <v>135</v>
      </c>
      <c r="I1277" t="s">
        <v>136</v>
      </c>
      <c r="J1277" t="s">
        <v>137</v>
      </c>
      <c r="K1277" t="s">
        <v>144</v>
      </c>
      <c r="L1277" t="s">
        <v>3911</v>
      </c>
      <c r="M1277" t="s">
        <v>3912</v>
      </c>
      <c r="N1277">
        <v>2.2888888879999998</v>
      </c>
      <c r="O1277">
        <v>0</v>
      </c>
      <c r="P1277">
        <v>1</v>
      </c>
      <c r="Q1277">
        <v>0</v>
      </c>
      <c r="R1277">
        <v>0</v>
      </c>
      <c r="S1277">
        <v>0</v>
      </c>
      <c r="T1277">
        <v>4</v>
      </c>
      <c r="U1277">
        <v>0</v>
      </c>
      <c r="V1277">
        <v>0</v>
      </c>
      <c r="W1277">
        <v>0</v>
      </c>
      <c r="X1277">
        <v>0.21299538767355822</v>
      </c>
      <c r="Y1277">
        <v>0</v>
      </c>
      <c r="Z1277">
        <v>0</v>
      </c>
      <c r="AA1277">
        <v>0</v>
      </c>
      <c r="AB1277">
        <v>4.9258594057104288</v>
      </c>
      <c r="AC1277">
        <v>0</v>
      </c>
      <c r="AD1277">
        <v>0</v>
      </c>
      <c r="AE1277">
        <v>5.1388547933839872</v>
      </c>
    </row>
    <row r="1278" spans="1:31" x14ac:dyDescent="0.3">
      <c r="A1278">
        <v>2488885</v>
      </c>
      <c r="B1278">
        <v>2</v>
      </c>
      <c r="C1278" t="s">
        <v>80</v>
      </c>
      <c r="D1278" t="s">
        <v>92</v>
      </c>
      <c r="E1278" t="s">
        <v>147</v>
      </c>
      <c r="F1278" t="s">
        <v>1577</v>
      </c>
      <c r="G1278" t="s">
        <v>193</v>
      </c>
      <c r="H1278" t="s">
        <v>150</v>
      </c>
      <c r="I1278" t="s">
        <v>136</v>
      </c>
      <c r="J1278" t="s">
        <v>137</v>
      </c>
      <c r="K1278" t="s">
        <v>144</v>
      </c>
      <c r="L1278" t="s">
        <v>3415</v>
      </c>
      <c r="M1278" t="s">
        <v>3913</v>
      </c>
      <c r="N1278">
        <v>0.66666666600000002</v>
      </c>
      <c r="O1278">
        <v>0</v>
      </c>
      <c r="P1278">
        <v>334</v>
      </c>
      <c r="Q1278">
        <v>0</v>
      </c>
      <c r="R1278">
        <v>0</v>
      </c>
      <c r="S1278">
        <v>7</v>
      </c>
      <c r="T1278">
        <v>32</v>
      </c>
      <c r="U1278">
        <v>1</v>
      </c>
      <c r="V1278">
        <v>0</v>
      </c>
      <c r="W1278">
        <v>0</v>
      </c>
      <c r="X1278">
        <v>90.274468639916449</v>
      </c>
      <c r="Y1278">
        <v>0</v>
      </c>
      <c r="Z1278">
        <v>0</v>
      </c>
      <c r="AA1278">
        <v>41.161843073843009</v>
      </c>
      <c r="AB1278">
        <v>24.914317766625548</v>
      </c>
      <c r="AC1278">
        <v>0.32564410806123667</v>
      </c>
      <c r="AD1278">
        <v>0</v>
      </c>
      <c r="AE1278">
        <v>156.67627358844624</v>
      </c>
    </row>
    <row r="1279" spans="1:31" x14ac:dyDescent="0.3">
      <c r="A1279">
        <v>2489567</v>
      </c>
      <c r="B1279">
        <v>1</v>
      </c>
      <c r="C1279" t="s">
        <v>80</v>
      </c>
      <c r="D1279" t="s">
        <v>95</v>
      </c>
      <c r="E1279" t="s">
        <v>147</v>
      </c>
      <c r="F1279" t="s">
        <v>3914</v>
      </c>
      <c r="G1279" t="s">
        <v>193</v>
      </c>
      <c r="H1279" t="s">
        <v>150</v>
      </c>
      <c r="I1279" t="s">
        <v>136</v>
      </c>
      <c r="J1279" t="s">
        <v>137</v>
      </c>
      <c r="K1279" t="s">
        <v>144</v>
      </c>
      <c r="L1279" t="s">
        <v>3915</v>
      </c>
      <c r="M1279" t="s">
        <v>3916</v>
      </c>
      <c r="N1279">
        <v>2.9</v>
      </c>
      <c r="O1279">
        <v>0</v>
      </c>
      <c r="P1279">
        <v>187</v>
      </c>
      <c r="Q1279">
        <v>0</v>
      </c>
      <c r="R1279">
        <v>2</v>
      </c>
      <c r="S1279">
        <v>0</v>
      </c>
      <c r="T1279">
        <v>16</v>
      </c>
      <c r="U1279">
        <v>0</v>
      </c>
      <c r="V1279">
        <v>0</v>
      </c>
      <c r="W1279">
        <v>0</v>
      </c>
      <c r="X1279">
        <v>98.644310364764578</v>
      </c>
      <c r="Y1279">
        <v>0</v>
      </c>
      <c r="Z1279">
        <v>0.25096950541905899</v>
      </c>
      <c r="AA1279">
        <v>0</v>
      </c>
      <c r="AB1279">
        <v>20.033801156180271</v>
      </c>
      <c r="AC1279">
        <v>0</v>
      </c>
      <c r="AD1279">
        <v>0</v>
      </c>
      <c r="AE1279">
        <v>118.92908102636392</v>
      </c>
    </row>
    <row r="1280" spans="1:31" x14ac:dyDescent="0.3">
      <c r="A1280">
        <v>2489358</v>
      </c>
      <c r="B1280">
        <v>1</v>
      </c>
      <c r="C1280" t="s">
        <v>80</v>
      </c>
      <c r="D1280" t="s">
        <v>95</v>
      </c>
      <c r="E1280" t="s">
        <v>147</v>
      </c>
      <c r="F1280" t="s">
        <v>3917</v>
      </c>
      <c r="G1280" t="s">
        <v>193</v>
      </c>
      <c r="H1280" t="s">
        <v>150</v>
      </c>
      <c r="I1280" t="s">
        <v>136</v>
      </c>
      <c r="J1280" t="s">
        <v>137</v>
      </c>
      <c r="K1280" t="s">
        <v>144</v>
      </c>
      <c r="L1280" t="s">
        <v>3918</v>
      </c>
      <c r="M1280" t="s">
        <v>3919</v>
      </c>
      <c r="N1280">
        <v>5.0125000000000002</v>
      </c>
      <c r="O1280">
        <v>4</v>
      </c>
      <c r="P1280">
        <v>231</v>
      </c>
      <c r="Q1280">
        <v>4</v>
      </c>
      <c r="R1280">
        <v>29</v>
      </c>
      <c r="S1280">
        <v>9</v>
      </c>
      <c r="T1280">
        <v>27</v>
      </c>
      <c r="U1280">
        <v>0</v>
      </c>
      <c r="V1280">
        <v>0</v>
      </c>
      <c r="W1280">
        <v>27.680514407578311</v>
      </c>
      <c r="X1280">
        <v>285.39037999769602</v>
      </c>
      <c r="Y1280">
        <v>100.71722267446773</v>
      </c>
      <c r="Z1280">
        <v>30.919074301382476</v>
      </c>
      <c r="AA1280">
        <v>251.69702935351907</v>
      </c>
      <c r="AB1280">
        <v>103.96647162652356</v>
      </c>
      <c r="AC1280">
        <v>0</v>
      </c>
      <c r="AD1280">
        <v>0</v>
      </c>
      <c r="AE1280">
        <v>800.37069236116713</v>
      </c>
    </row>
    <row r="1281" spans="1:31" x14ac:dyDescent="0.3">
      <c r="A1281">
        <v>2489690</v>
      </c>
      <c r="B1281">
        <v>1</v>
      </c>
      <c r="C1281" t="s">
        <v>81</v>
      </c>
      <c r="D1281" t="s">
        <v>122</v>
      </c>
      <c r="E1281" t="s">
        <v>162</v>
      </c>
      <c r="F1281" t="s">
        <v>3920</v>
      </c>
      <c r="G1281" t="s">
        <v>210</v>
      </c>
      <c r="H1281" t="s">
        <v>135</v>
      </c>
      <c r="I1281" t="s">
        <v>136</v>
      </c>
      <c r="J1281" t="s">
        <v>137</v>
      </c>
      <c r="K1281" t="s">
        <v>144</v>
      </c>
      <c r="L1281" t="s">
        <v>3921</v>
      </c>
      <c r="M1281" t="s">
        <v>3922</v>
      </c>
      <c r="N1281">
        <v>4.9047222220000002</v>
      </c>
      <c r="O1281">
        <v>0</v>
      </c>
      <c r="P1281">
        <v>4</v>
      </c>
      <c r="Q1281">
        <v>0</v>
      </c>
      <c r="R1281">
        <v>0</v>
      </c>
      <c r="S1281">
        <v>0</v>
      </c>
      <c r="T1281">
        <v>2</v>
      </c>
      <c r="U1281">
        <v>0</v>
      </c>
      <c r="V1281">
        <v>0</v>
      </c>
      <c r="W1281">
        <v>0</v>
      </c>
      <c r="X1281">
        <v>2.893656174980618</v>
      </c>
      <c r="Y1281">
        <v>0</v>
      </c>
      <c r="Z1281">
        <v>0</v>
      </c>
      <c r="AA1281">
        <v>0</v>
      </c>
      <c r="AB1281">
        <v>0.59728900392756479</v>
      </c>
      <c r="AC1281">
        <v>0</v>
      </c>
      <c r="AD1281">
        <v>0</v>
      </c>
      <c r="AE1281">
        <v>3.4909451789081829</v>
      </c>
    </row>
    <row r="1282" spans="1:31" x14ac:dyDescent="0.3">
      <c r="A1282">
        <v>2488920</v>
      </c>
      <c r="B1282">
        <v>1</v>
      </c>
      <c r="C1282" t="s">
        <v>80</v>
      </c>
      <c r="D1282" t="s">
        <v>105</v>
      </c>
      <c r="E1282" t="s">
        <v>166</v>
      </c>
      <c r="F1282" t="s">
        <v>189</v>
      </c>
      <c r="G1282" t="s">
        <v>149</v>
      </c>
      <c r="H1282" t="s">
        <v>150</v>
      </c>
      <c r="I1282" t="s">
        <v>136</v>
      </c>
      <c r="J1282" t="s">
        <v>137</v>
      </c>
      <c r="K1282" t="s">
        <v>144</v>
      </c>
      <c r="L1282" t="s">
        <v>3923</v>
      </c>
      <c r="M1282" t="s">
        <v>3924</v>
      </c>
      <c r="N1282">
        <v>0.10777777700000001</v>
      </c>
      <c r="O1282">
        <v>4</v>
      </c>
      <c r="P1282">
        <v>328</v>
      </c>
      <c r="Q1282">
        <v>6</v>
      </c>
      <c r="R1282">
        <v>4</v>
      </c>
      <c r="S1282">
        <v>37</v>
      </c>
      <c r="T1282">
        <v>165</v>
      </c>
      <c r="U1282">
        <v>24</v>
      </c>
      <c r="V1282">
        <v>36</v>
      </c>
      <c r="W1282">
        <v>1.0458248920959552</v>
      </c>
      <c r="X1282">
        <v>9.7705934940095709</v>
      </c>
      <c r="Y1282">
        <v>0.78962269862432322</v>
      </c>
      <c r="Z1282">
        <v>0.99950528759123003</v>
      </c>
      <c r="AA1282">
        <v>27.289881238663771</v>
      </c>
      <c r="AB1282">
        <v>34.517797941597571</v>
      </c>
      <c r="AC1282">
        <v>130.94181691382403</v>
      </c>
      <c r="AD1282">
        <v>61.084921997340878</v>
      </c>
      <c r="AE1282">
        <v>266.43996446374734</v>
      </c>
    </row>
    <row r="1283" spans="1:31" x14ac:dyDescent="0.3">
      <c r="A1283">
        <v>2489853</v>
      </c>
      <c r="B1283">
        <v>1</v>
      </c>
      <c r="C1283" t="s">
        <v>80</v>
      </c>
      <c r="D1283" t="s">
        <v>90</v>
      </c>
      <c r="E1283" t="s">
        <v>162</v>
      </c>
      <c r="F1283" t="s">
        <v>3925</v>
      </c>
      <c r="G1283" t="s">
        <v>210</v>
      </c>
      <c r="H1283" t="s">
        <v>135</v>
      </c>
      <c r="I1283" t="s">
        <v>136</v>
      </c>
      <c r="J1283" t="s">
        <v>137</v>
      </c>
      <c r="K1283" t="s">
        <v>144</v>
      </c>
      <c r="L1283" t="s">
        <v>3926</v>
      </c>
      <c r="M1283" t="s">
        <v>3927</v>
      </c>
      <c r="N1283">
        <v>0.80416666599999997</v>
      </c>
      <c r="O1283">
        <v>0</v>
      </c>
      <c r="P1283">
        <v>61</v>
      </c>
      <c r="Q1283">
        <v>0</v>
      </c>
      <c r="R1283">
        <v>0</v>
      </c>
      <c r="S1283">
        <v>0</v>
      </c>
      <c r="T1283">
        <v>7</v>
      </c>
      <c r="U1283">
        <v>0</v>
      </c>
      <c r="V1283">
        <v>0</v>
      </c>
      <c r="W1283">
        <v>0</v>
      </c>
      <c r="X1283">
        <v>43.800160255203167</v>
      </c>
      <c r="Y1283">
        <v>0</v>
      </c>
      <c r="Z1283">
        <v>0</v>
      </c>
      <c r="AA1283">
        <v>0</v>
      </c>
      <c r="AB1283">
        <v>3.8331615761264848</v>
      </c>
      <c r="AC1283">
        <v>0</v>
      </c>
      <c r="AD1283">
        <v>0</v>
      </c>
      <c r="AE1283">
        <v>47.633321831329653</v>
      </c>
    </row>
    <row r="1284" spans="1:31" x14ac:dyDescent="0.3">
      <c r="A1284">
        <v>2489607</v>
      </c>
      <c r="B1284">
        <v>1</v>
      </c>
      <c r="C1284" t="s">
        <v>80</v>
      </c>
      <c r="D1284" t="s">
        <v>99</v>
      </c>
      <c r="E1284" t="s">
        <v>162</v>
      </c>
      <c r="F1284" t="s">
        <v>3928</v>
      </c>
      <c r="G1284" t="s">
        <v>210</v>
      </c>
      <c r="H1284" t="s">
        <v>135</v>
      </c>
      <c r="I1284" t="s">
        <v>136</v>
      </c>
      <c r="J1284" t="s">
        <v>137</v>
      </c>
      <c r="K1284" t="s">
        <v>144</v>
      </c>
      <c r="L1284" t="s">
        <v>3929</v>
      </c>
      <c r="M1284" t="s">
        <v>3930</v>
      </c>
      <c r="N1284">
        <v>6.1927777769999999</v>
      </c>
      <c r="O1284">
        <v>0</v>
      </c>
      <c r="P1284">
        <v>5</v>
      </c>
      <c r="Q1284">
        <v>0</v>
      </c>
      <c r="R1284">
        <v>0</v>
      </c>
      <c r="S1284">
        <v>0</v>
      </c>
      <c r="T1284">
        <v>8</v>
      </c>
      <c r="U1284">
        <v>0</v>
      </c>
      <c r="V1284">
        <v>1</v>
      </c>
      <c r="W1284">
        <v>0</v>
      </c>
      <c r="X1284">
        <v>8.2309193559828309</v>
      </c>
      <c r="Y1284">
        <v>0</v>
      </c>
      <c r="Z1284">
        <v>0</v>
      </c>
      <c r="AA1284">
        <v>0</v>
      </c>
      <c r="AB1284">
        <v>16.61843232338914</v>
      </c>
      <c r="AC1284">
        <v>0</v>
      </c>
      <c r="AD1284">
        <v>5.294001462007845</v>
      </c>
      <c r="AE1284">
        <v>30.143353141379816</v>
      </c>
    </row>
    <row r="1285" spans="1:31" x14ac:dyDescent="0.3">
      <c r="A1285">
        <v>2489939</v>
      </c>
      <c r="B1285">
        <v>1</v>
      </c>
      <c r="C1285" t="s">
        <v>81</v>
      </c>
      <c r="D1285" t="s">
        <v>123</v>
      </c>
      <c r="E1285" t="s">
        <v>184</v>
      </c>
      <c r="F1285" t="s">
        <v>3931</v>
      </c>
      <c r="G1285" t="s">
        <v>149</v>
      </c>
      <c r="H1285" t="s">
        <v>150</v>
      </c>
      <c r="I1285" t="s">
        <v>136</v>
      </c>
      <c r="J1285" t="s">
        <v>137</v>
      </c>
      <c r="K1285" t="s">
        <v>144</v>
      </c>
      <c r="L1285" t="s">
        <v>3932</v>
      </c>
      <c r="M1285" t="s">
        <v>3933</v>
      </c>
      <c r="N1285">
        <v>0.36416666600000003</v>
      </c>
      <c r="O1285">
        <v>0</v>
      </c>
      <c r="P1285">
        <v>368</v>
      </c>
      <c r="Q1285">
        <v>5</v>
      </c>
      <c r="R1285">
        <v>90</v>
      </c>
      <c r="S1285">
        <v>5</v>
      </c>
      <c r="T1285">
        <v>47</v>
      </c>
      <c r="U1285">
        <v>0</v>
      </c>
      <c r="V1285">
        <v>0</v>
      </c>
      <c r="W1285">
        <v>0</v>
      </c>
      <c r="X1285">
        <v>29.447245367033538</v>
      </c>
      <c r="Y1285">
        <v>10.764930707359872</v>
      </c>
      <c r="Z1285">
        <v>9.7592255367156646</v>
      </c>
      <c r="AA1285">
        <v>3.2850343222450058</v>
      </c>
      <c r="AB1285">
        <v>8.5662283323232682</v>
      </c>
      <c r="AC1285">
        <v>0</v>
      </c>
      <c r="AD1285">
        <v>0</v>
      </c>
      <c r="AE1285">
        <v>61.822664265677346</v>
      </c>
    </row>
    <row r="1286" spans="1:31" x14ac:dyDescent="0.3">
      <c r="A1286">
        <v>2489212</v>
      </c>
      <c r="B1286">
        <v>1</v>
      </c>
      <c r="C1286" t="s">
        <v>81</v>
      </c>
      <c r="D1286" t="s">
        <v>118</v>
      </c>
      <c r="E1286" t="s">
        <v>184</v>
      </c>
      <c r="F1286" t="s">
        <v>3934</v>
      </c>
      <c r="G1286" t="s">
        <v>149</v>
      </c>
      <c r="H1286" t="s">
        <v>150</v>
      </c>
      <c r="I1286" t="s">
        <v>136</v>
      </c>
      <c r="J1286" t="s">
        <v>137</v>
      </c>
      <c r="K1286" t="s">
        <v>144</v>
      </c>
      <c r="L1286" t="s">
        <v>3935</v>
      </c>
      <c r="M1286" t="s">
        <v>3936</v>
      </c>
      <c r="N1286">
        <v>0.88527777699999999</v>
      </c>
      <c r="O1286">
        <v>4</v>
      </c>
      <c r="P1286">
        <v>401</v>
      </c>
      <c r="Q1286">
        <v>160</v>
      </c>
      <c r="R1286">
        <v>323</v>
      </c>
      <c r="S1286">
        <v>17</v>
      </c>
      <c r="T1286">
        <v>53</v>
      </c>
      <c r="U1286">
        <v>2</v>
      </c>
      <c r="V1286">
        <v>0</v>
      </c>
      <c r="W1286">
        <v>0.68981269714609028</v>
      </c>
      <c r="X1286">
        <v>63.396322165693057</v>
      </c>
      <c r="Y1286">
        <v>177.13028625310628</v>
      </c>
      <c r="Z1286">
        <v>187.7691921799578</v>
      </c>
      <c r="AA1286">
        <v>26.710973510429632</v>
      </c>
      <c r="AB1286">
        <v>26.60356388829095</v>
      </c>
      <c r="AC1286">
        <v>174.00564032244483</v>
      </c>
      <c r="AD1286">
        <v>0</v>
      </c>
      <c r="AE1286">
        <v>656.30579101706871</v>
      </c>
    </row>
    <row r="1287" spans="1:31" x14ac:dyDescent="0.3">
      <c r="A1287">
        <v>2489106</v>
      </c>
      <c r="B1287">
        <v>1</v>
      </c>
      <c r="C1287" t="s">
        <v>80</v>
      </c>
      <c r="D1287" t="s">
        <v>106</v>
      </c>
      <c r="E1287" t="s">
        <v>184</v>
      </c>
      <c r="F1287" t="s">
        <v>3937</v>
      </c>
      <c r="G1287" t="s">
        <v>149</v>
      </c>
      <c r="H1287" t="s">
        <v>150</v>
      </c>
      <c r="I1287" t="s">
        <v>136</v>
      </c>
      <c r="J1287" t="s">
        <v>137</v>
      </c>
      <c r="K1287" t="s">
        <v>144</v>
      </c>
      <c r="L1287" t="s">
        <v>3938</v>
      </c>
      <c r="M1287" t="s">
        <v>3939</v>
      </c>
      <c r="N1287">
        <v>0.49888888799999997</v>
      </c>
      <c r="O1287">
        <v>0</v>
      </c>
      <c r="P1287">
        <v>34</v>
      </c>
      <c r="Q1287">
        <v>18</v>
      </c>
      <c r="R1287">
        <v>67</v>
      </c>
      <c r="S1287">
        <v>6</v>
      </c>
      <c r="T1287">
        <v>25</v>
      </c>
      <c r="U1287">
        <v>0</v>
      </c>
      <c r="V1287">
        <v>0</v>
      </c>
      <c r="W1287">
        <v>0</v>
      </c>
      <c r="X1287">
        <v>4.5511205531534289</v>
      </c>
      <c r="Y1287">
        <v>15.455692885880595</v>
      </c>
      <c r="Z1287">
        <v>15.440783790905694</v>
      </c>
      <c r="AA1287">
        <v>3.1115841707236185</v>
      </c>
      <c r="AB1287">
        <v>6.7071832654784824</v>
      </c>
      <c r="AC1287">
        <v>0</v>
      </c>
      <c r="AD1287">
        <v>0</v>
      </c>
      <c r="AE1287">
        <v>45.266364666141818</v>
      </c>
    </row>
    <row r="1288" spans="1:31" x14ac:dyDescent="0.3">
      <c r="A1288">
        <v>2489504</v>
      </c>
      <c r="B1288">
        <v>1</v>
      </c>
      <c r="C1288" t="s">
        <v>80</v>
      </c>
      <c r="D1288" t="s">
        <v>97</v>
      </c>
      <c r="E1288" t="s">
        <v>162</v>
      </c>
      <c r="F1288" t="s">
        <v>3940</v>
      </c>
      <c r="G1288" t="s">
        <v>210</v>
      </c>
      <c r="H1288" t="s">
        <v>135</v>
      </c>
      <c r="I1288" t="s">
        <v>136</v>
      </c>
      <c r="J1288" t="s">
        <v>137</v>
      </c>
      <c r="K1288" t="s">
        <v>144</v>
      </c>
      <c r="L1288" t="s">
        <v>3941</v>
      </c>
      <c r="M1288" t="s">
        <v>3942</v>
      </c>
      <c r="N1288">
        <v>5.7413888880000004</v>
      </c>
      <c r="O1288">
        <v>0</v>
      </c>
      <c r="P1288">
        <v>52</v>
      </c>
      <c r="Q1288">
        <v>0</v>
      </c>
      <c r="R1288">
        <v>3</v>
      </c>
      <c r="S1288">
        <v>0</v>
      </c>
      <c r="T1288">
        <v>7</v>
      </c>
      <c r="U1288">
        <v>0</v>
      </c>
      <c r="V1288">
        <v>0</v>
      </c>
      <c r="W1288">
        <v>0</v>
      </c>
      <c r="X1288">
        <v>54.809913152468411</v>
      </c>
      <c r="Y1288">
        <v>0</v>
      </c>
      <c r="Z1288">
        <v>2.2451517758064852</v>
      </c>
      <c r="AA1288">
        <v>0</v>
      </c>
      <c r="AB1288">
        <v>2.6579168369340622</v>
      </c>
      <c r="AC1288">
        <v>0</v>
      </c>
      <c r="AD1288">
        <v>0</v>
      </c>
      <c r="AE1288">
        <v>59.712981765208959</v>
      </c>
    </row>
    <row r="1289" spans="1:31" x14ac:dyDescent="0.3">
      <c r="A1289">
        <v>2489292</v>
      </c>
      <c r="B1289">
        <v>1</v>
      </c>
      <c r="C1289" t="s">
        <v>80</v>
      </c>
      <c r="D1289" t="s">
        <v>96</v>
      </c>
      <c r="E1289" t="s">
        <v>166</v>
      </c>
      <c r="F1289" t="s">
        <v>3943</v>
      </c>
      <c r="G1289" t="s">
        <v>149</v>
      </c>
      <c r="H1289" t="s">
        <v>150</v>
      </c>
      <c r="I1289" t="s">
        <v>136</v>
      </c>
      <c r="J1289" t="s">
        <v>137</v>
      </c>
      <c r="K1289" t="s">
        <v>144</v>
      </c>
      <c r="L1289" t="s">
        <v>3944</v>
      </c>
      <c r="M1289" t="s">
        <v>3945</v>
      </c>
      <c r="N1289">
        <v>0.48416666600000002</v>
      </c>
      <c r="O1289">
        <v>3</v>
      </c>
      <c r="P1289">
        <v>1588</v>
      </c>
      <c r="Q1289">
        <v>0</v>
      </c>
      <c r="R1289">
        <v>1</v>
      </c>
      <c r="S1289">
        <v>4</v>
      </c>
      <c r="T1289">
        <v>94</v>
      </c>
      <c r="U1289">
        <v>0</v>
      </c>
      <c r="V1289">
        <v>0</v>
      </c>
      <c r="W1289">
        <v>24.568729920525048</v>
      </c>
      <c r="X1289">
        <v>167.87860972605455</v>
      </c>
      <c r="Y1289">
        <v>0</v>
      </c>
      <c r="Z1289">
        <v>0.12328648520290199</v>
      </c>
      <c r="AA1289">
        <v>26.961178864401795</v>
      </c>
      <c r="AB1289">
        <v>33.391474420829134</v>
      </c>
      <c r="AC1289">
        <v>0</v>
      </c>
      <c r="AD1289">
        <v>0</v>
      </c>
      <c r="AE1289">
        <v>252.92327941701342</v>
      </c>
    </row>
    <row r="1290" spans="1:31" x14ac:dyDescent="0.3">
      <c r="A1290">
        <v>2489315</v>
      </c>
      <c r="B1290">
        <v>1</v>
      </c>
      <c r="C1290" t="s">
        <v>80</v>
      </c>
      <c r="D1290" t="s">
        <v>100</v>
      </c>
      <c r="E1290" t="s">
        <v>162</v>
      </c>
      <c r="F1290" t="s">
        <v>3946</v>
      </c>
      <c r="G1290" t="s">
        <v>530</v>
      </c>
      <c r="H1290" t="s">
        <v>135</v>
      </c>
      <c r="I1290" t="s">
        <v>136</v>
      </c>
      <c r="J1290" t="s">
        <v>137</v>
      </c>
      <c r="K1290" t="s">
        <v>144</v>
      </c>
      <c r="L1290" t="s">
        <v>3947</v>
      </c>
      <c r="M1290" t="s">
        <v>3948</v>
      </c>
      <c r="N1290">
        <v>2.3108333330000002</v>
      </c>
      <c r="O1290">
        <v>0</v>
      </c>
      <c r="P1290">
        <v>55</v>
      </c>
      <c r="Q1290">
        <v>0</v>
      </c>
      <c r="R1290">
        <v>0</v>
      </c>
      <c r="S1290">
        <v>0</v>
      </c>
      <c r="T1290">
        <v>4</v>
      </c>
      <c r="U1290">
        <v>0</v>
      </c>
      <c r="V1290">
        <v>0</v>
      </c>
      <c r="W1290">
        <v>0</v>
      </c>
      <c r="X1290">
        <v>34.309663820978592</v>
      </c>
      <c r="Y1290">
        <v>0</v>
      </c>
      <c r="Z1290">
        <v>0</v>
      </c>
      <c r="AA1290">
        <v>0</v>
      </c>
      <c r="AB1290">
        <v>3.9996480778591517</v>
      </c>
      <c r="AC1290">
        <v>0</v>
      </c>
      <c r="AD1290">
        <v>0</v>
      </c>
      <c r="AE1290">
        <v>38.309311898837741</v>
      </c>
    </row>
    <row r="1291" spans="1:31" x14ac:dyDescent="0.3">
      <c r="A1291">
        <v>2489230</v>
      </c>
      <c r="B1291">
        <v>2</v>
      </c>
      <c r="C1291" t="s">
        <v>80</v>
      </c>
      <c r="D1291" t="s">
        <v>92</v>
      </c>
      <c r="E1291" t="s">
        <v>184</v>
      </c>
      <c r="F1291" t="s">
        <v>2517</v>
      </c>
      <c r="G1291" t="s">
        <v>193</v>
      </c>
      <c r="H1291" t="s">
        <v>150</v>
      </c>
      <c r="I1291" t="s">
        <v>136</v>
      </c>
      <c r="J1291" t="s">
        <v>137</v>
      </c>
      <c r="K1291" t="s">
        <v>144</v>
      </c>
      <c r="L1291" t="s">
        <v>3807</v>
      </c>
      <c r="M1291" t="s">
        <v>3949</v>
      </c>
      <c r="N1291">
        <v>0.97138888800000001</v>
      </c>
      <c r="O1291">
        <v>0</v>
      </c>
      <c r="P1291">
        <v>375</v>
      </c>
      <c r="Q1291">
        <v>8</v>
      </c>
      <c r="R1291">
        <v>321</v>
      </c>
      <c r="S1291">
        <v>5</v>
      </c>
      <c r="T1291">
        <v>82</v>
      </c>
      <c r="U1291">
        <v>1</v>
      </c>
      <c r="V1291">
        <v>0</v>
      </c>
      <c r="W1291">
        <v>0</v>
      </c>
      <c r="X1291">
        <v>127.82009470450325</v>
      </c>
      <c r="Y1291">
        <v>22.459092253382501</v>
      </c>
      <c r="Z1291">
        <v>146.89519031331827</v>
      </c>
      <c r="AA1291">
        <v>18.793345483710887</v>
      </c>
      <c r="AB1291">
        <v>81.837969926943089</v>
      </c>
      <c r="AC1291">
        <v>38.579389979560482</v>
      </c>
      <c r="AD1291">
        <v>0</v>
      </c>
      <c r="AE1291">
        <v>436.38508266141844</v>
      </c>
    </row>
    <row r="1292" spans="1:31" x14ac:dyDescent="0.3">
      <c r="A1292">
        <v>2489713</v>
      </c>
      <c r="B1292">
        <v>1</v>
      </c>
      <c r="C1292" t="s">
        <v>81</v>
      </c>
      <c r="D1292" t="s">
        <v>127</v>
      </c>
      <c r="E1292" t="s">
        <v>147</v>
      </c>
      <c r="F1292" t="s">
        <v>3950</v>
      </c>
      <c r="G1292" t="s">
        <v>276</v>
      </c>
      <c r="H1292" t="s">
        <v>150</v>
      </c>
      <c r="I1292" t="s">
        <v>136</v>
      </c>
      <c r="J1292" t="s">
        <v>137</v>
      </c>
      <c r="K1292" t="s">
        <v>144</v>
      </c>
      <c r="L1292" t="s">
        <v>3951</v>
      </c>
      <c r="M1292" t="s">
        <v>3952</v>
      </c>
      <c r="N1292">
        <v>5.346944444</v>
      </c>
      <c r="O1292">
        <v>0</v>
      </c>
      <c r="P1292">
        <v>329</v>
      </c>
      <c r="Q1292">
        <v>0</v>
      </c>
      <c r="R1292">
        <v>14</v>
      </c>
      <c r="S1292">
        <v>2</v>
      </c>
      <c r="T1292">
        <v>18</v>
      </c>
      <c r="U1292">
        <v>0</v>
      </c>
      <c r="V1292">
        <v>0</v>
      </c>
      <c r="W1292">
        <v>0</v>
      </c>
      <c r="X1292">
        <v>263.83252788059468</v>
      </c>
      <c r="Y1292">
        <v>0</v>
      </c>
      <c r="Z1292">
        <v>6.155264859820762</v>
      </c>
      <c r="AA1292">
        <v>13.084249746259999</v>
      </c>
      <c r="AB1292">
        <v>30.879525166701949</v>
      </c>
      <c r="AC1292">
        <v>0</v>
      </c>
      <c r="AD1292">
        <v>0</v>
      </c>
      <c r="AE1292">
        <v>313.95156765337742</v>
      </c>
    </row>
    <row r="1293" spans="1:31" x14ac:dyDescent="0.3">
      <c r="A1293">
        <v>2488943</v>
      </c>
      <c r="B1293">
        <v>1</v>
      </c>
      <c r="C1293" t="s">
        <v>81</v>
      </c>
      <c r="D1293" t="s">
        <v>112</v>
      </c>
      <c r="E1293" t="s">
        <v>166</v>
      </c>
      <c r="F1293" t="s">
        <v>3953</v>
      </c>
      <c r="G1293" t="s">
        <v>149</v>
      </c>
      <c r="H1293" t="s">
        <v>150</v>
      </c>
      <c r="I1293" t="s">
        <v>136</v>
      </c>
      <c r="J1293" t="s">
        <v>137</v>
      </c>
      <c r="K1293" t="s">
        <v>144</v>
      </c>
      <c r="L1293" t="s">
        <v>3954</v>
      </c>
      <c r="M1293" t="s">
        <v>3955</v>
      </c>
      <c r="N1293">
        <v>1.1333333329999999</v>
      </c>
      <c r="O1293">
        <v>0</v>
      </c>
      <c r="P1293">
        <v>848</v>
      </c>
      <c r="Q1293">
        <v>32</v>
      </c>
      <c r="R1293">
        <v>59</v>
      </c>
      <c r="S1293">
        <v>4</v>
      </c>
      <c r="T1293">
        <v>81</v>
      </c>
      <c r="U1293">
        <v>0</v>
      </c>
      <c r="V1293">
        <v>0</v>
      </c>
      <c r="W1293">
        <v>0</v>
      </c>
      <c r="X1293">
        <v>159.35901445927931</v>
      </c>
      <c r="Y1293">
        <v>12.761415561199303</v>
      </c>
      <c r="Z1293">
        <v>25.463765055958763</v>
      </c>
      <c r="AA1293">
        <v>7.5790827345737606</v>
      </c>
      <c r="AB1293">
        <v>30.355320265584279</v>
      </c>
      <c r="AC1293">
        <v>0</v>
      </c>
      <c r="AD1293">
        <v>0</v>
      </c>
      <c r="AE1293">
        <v>235.51859807659542</v>
      </c>
    </row>
    <row r="1294" spans="1:31" x14ac:dyDescent="0.3">
      <c r="A1294">
        <v>2489129</v>
      </c>
      <c r="B1294">
        <v>1</v>
      </c>
      <c r="C1294" t="s">
        <v>80</v>
      </c>
      <c r="D1294" t="s">
        <v>99</v>
      </c>
      <c r="E1294" t="s">
        <v>166</v>
      </c>
      <c r="F1294" t="s">
        <v>3658</v>
      </c>
      <c r="G1294" t="s">
        <v>149</v>
      </c>
      <c r="H1294" t="s">
        <v>150</v>
      </c>
      <c r="I1294" t="s">
        <v>136</v>
      </c>
      <c r="J1294" t="s">
        <v>137</v>
      </c>
      <c r="K1294" t="s">
        <v>144</v>
      </c>
      <c r="L1294" t="s">
        <v>3956</v>
      </c>
      <c r="M1294" t="s">
        <v>3957</v>
      </c>
      <c r="N1294">
        <v>0.15555555500000001</v>
      </c>
      <c r="O1294">
        <v>4</v>
      </c>
      <c r="P1294">
        <v>922</v>
      </c>
      <c r="Q1294">
        <v>13</v>
      </c>
      <c r="R1294">
        <v>131</v>
      </c>
      <c r="S1294">
        <v>20</v>
      </c>
      <c r="T1294">
        <v>78</v>
      </c>
      <c r="U1294">
        <v>0</v>
      </c>
      <c r="V1294">
        <v>4</v>
      </c>
      <c r="W1294">
        <v>3.5810828053528736</v>
      </c>
      <c r="X1294">
        <v>24.586540251378256</v>
      </c>
      <c r="Y1294">
        <v>1.8761869008191399</v>
      </c>
      <c r="Z1294">
        <v>5.9463919658419888</v>
      </c>
      <c r="AA1294">
        <v>9.4656340241807548</v>
      </c>
      <c r="AB1294">
        <v>5.4853295517725735</v>
      </c>
      <c r="AC1294">
        <v>0</v>
      </c>
      <c r="AD1294">
        <v>1.1520899052141111</v>
      </c>
      <c r="AE1294">
        <v>52.093255404559692</v>
      </c>
    </row>
    <row r="1295" spans="1:31" x14ac:dyDescent="0.3">
      <c r="A1295">
        <v>2489378</v>
      </c>
      <c r="B1295">
        <v>1</v>
      </c>
      <c r="C1295" t="s">
        <v>81</v>
      </c>
      <c r="D1295" t="s">
        <v>112</v>
      </c>
      <c r="E1295" t="s">
        <v>166</v>
      </c>
      <c r="F1295" t="s">
        <v>3958</v>
      </c>
      <c r="G1295" t="s">
        <v>149</v>
      </c>
      <c r="H1295" t="s">
        <v>150</v>
      </c>
      <c r="I1295" t="s">
        <v>136</v>
      </c>
      <c r="J1295" t="s">
        <v>137</v>
      </c>
      <c r="K1295" t="s">
        <v>144</v>
      </c>
      <c r="L1295" t="s">
        <v>3959</v>
      </c>
      <c r="M1295" t="s">
        <v>3960</v>
      </c>
      <c r="N1295">
        <v>5.9166666E-2</v>
      </c>
      <c r="O1295">
        <v>0</v>
      </c>
      <c r="P1295">
        <v>15</v>
      </c>
      <c r="Q1295">
        <v>0</v>
      </c>
      <c r="R1295">
        <v>7</v>
      </c>
      <c r="S1295">
        <v>1</v>
      </c>
      <c r="T1295">
        <v>0</v>
      </c>
      <c r="U1295">
        <v>0</v>
      </c>
      <c r="V1295">
        <v>0</v>
      </c>
      <c r="W1295">
        <v>0</v>
      </c>
      <c r="X1295">
        <v>3.90770524769775E-2</v>
      </c>
      <c r="Y1295">
        <v>0</v>
      </c>
      <c r="Z1295">
        <v>1.1186754661809148</v>
      </c>
      <c r="AA1295">
        <v>0.14672378144545542</v>
      </c>
      <c r="AB1295">
        <v>0</v>
      </c>
      <c r="AC1295">
        <v>0</v>
      </c>
      <c r="AD1295">
        <v>0</v>
      </c>
      <c r="AE1295">
        <v>1.3044763001033477</v>
      </c>
    </row>
    <row r="1296" spans="1:31" x14ac:dyDescent="0.3">
      <c r="A1296">
        <v>2489715</v>
      </c>
      <c r="B1296">
        <v>2</v>
      </c>
      <c r="C1296" t="s">
        <v>80</v>
      </c>
      <c r="D1296" t="s">
        <v>86</v>
      </c>
      <c r="E1296" t="s">
        <v>162</v>
      </c>
      <c r="F1296" t="s">
        <v>3961</v>
      </c>
      <c r="G1296" t="s">
        <v>537</v>
      </c>
      <c r="H1296" t="s">
        <v>135</v>
      </c>
      <c r="I1296" t="s">
        <v>136</v>
      </c>
      <c r="J1296" t="s">
        <v>137</v>
      </c>
      <c r="K1296" t="s">
        <v>144</v>
      </c>
      <c r="L1296" t="s">
        <v>1581</v>
      </c>
      <c r="M1296" t="s">
        <v>3480</v>
      </c>
      <c r="N1296">
        <v>5.3055554999999997E-2</v>
      </c>
      <c r="O1296">
        <v>0</v>
      </c>
      <c r="P1296">
        <v>37</v>
      </c>
      <c r="Q1296">
        <v>0</v>
      </c>
      <c r="R1296">
        <v>3</v>
      </c>
      <c r="S1296">
        <v>0</v>
      </c>
      <c r="T1296">
        <v>4</v>
      </c>
      <c r="U1296">
        <v>0</v>
      </c>
      <c r="V1296">
        <v>0</v>
      </c>
      <c r="W1296">
        <v>0</v>
      </c>
      <c r="X1296">
        <v>4.9447930585437261</v>
      </c>
      <c r="Y1296">
        <v>0</v>
      </c>
      <c r="Z1296">
        <v>5.8280098750566299E-2</v>
      </c>
      <c r="AA1296">
        <v>0</v>
      </c>
      <c r="AB1296">
        <v>0.1087465663223678</v>
      </c>
      <c r="AC1296">
        <v>0</v>
      </c>
      <c r="AD1296">
        <v>0</v>
      </c>
      <c r="AE1296">
        <v>5.1118197236166605</v>
      </c>
    </row>
    <row r="1297" spans="1:31" x14ac:dyDescent="0.3">
      <c r="A1297">
        <v>2489086</v>
      </c>
      <c r="B1297">
        <v>1</v>
      </c>
      <c r="C1297" t="s">
        <v>80</v>
      </c>
      <c r="D1297" t="s">
        <v>84</v>
      </c>
      <c r="E1297" t="s">
        <v>153</v>
      </c>
      <c r="F1297" t="s">
        <v>3962</v>
      </c>
      <c r="G1297" t="s">
        <v>244</v>
      </c>
      <c r="H1297" t="s">
        <v>135</v>
      </c>
      <c r="I1297" t="s">
        <v>136</v>
      </c>
      <c r="J1297" t="s">
        <v>137</v>
      </c>
      <c r="K1297" t="s">
        <v>144</v>
      </c>
      <c r="L1297" t="s">
        <v>3963</v>
      </c>
      <c r="M1297" t="s">
        <v>3964</v>
      </c>
      <c r="N1297">
        <v>3.8588888880000001</v>
      </c>
      <c r="O1297">
        <v>0</v>
      </c>
      <c r="P1297">
        <v>7</v>
      </c>
      <c r="Q1297">
        <v>0</v>
      </c>
      <c r="R1297">
        <v>0</v>
      </c>
      <c r="S1297">
        <v>0</v>
      </c>
      <c r="T1297">
        <v>1</v>
      </c>
      <c r="U1297">
        <v>0</v>
      </c>
      <c r="V1297">
        <v>0</v>
      </c>
      <c r="W1297">
        <v>0</v>
      </c>
      <c r="X1297">
        <v>6.804565518878352</v>
      </c>
      <c r="Y1297">
        <v>0</v>
      </c>
      <c r="Z1297">
        <v>0</v>
      </c>
      <c r="AA1297">
        <v>0</v>
      </c>
      <c r="AB1297">
        <v>62.880101266164843</v>
      </c>
      <c r="AC1297">
        <v>0</v>
      </c>
      <c r="AD1297">
        <v>0</v>
      </c>
      <c r="AE1297">
        <v>69.684666785043191</v>
      </c>
    </row>
    <row r="1298" spans="1:31" x14ac:dyDescent="0.3">
      <c r="A1298">
        <v>2489591</v>
      </c>
      <c r="B1298">
        <v>2</v>
      </c>
      <c r="C1298" t="s">
        <v>80</v>
      </c>
      <c r="D1298" t="s">
        <v>99</v>
      </c>
      <c r="E1298" t="s">
        <v>166</v>
      </c>
      <c r="F1298" t="s">
        <v>699</v>
      </c>
      <c r="G1298" t="s">
        <v>765</v>
      </c>
      <c r="H1298" t="s">
        <v>150</v>
      </c>
      <c r="I1298" t="s">
        <v>136</v>
      </c>
      <c r="J1298" t="s">
        <v>137</v>
      </c>
      <c r="K1298" t="s">
        <v>144</v>
      </c>
      <c r="L1298" t="s">
        <v>3965</v>
      </c>
      <c r="M1298" t="s">
        <v>3966</v>
      </c>
      <c r="N1298">
        <v>1.903888888</v>
      </c>
      <c r="O1298">
        <v>3</v>
      </c>
      <c r="P1298">
        <v>1875</v>
      </c>
      <c r="Q1298">
        <v>1</v>
      </c>
      <c r="R1298">
        <v>34</v>
      </c>
      <c r="S1298">
        <v>7</v>
      </c>
      <c r="T1298">
        <v>193</v>
      </c>
      <c r="U1298">
        <v>0</v>
      </c>
      <c r="V1298">
        <v>3</v>
      </c>
      <c r="W1298">
        <v>12.991616064927419</v>
      </c>
      <c r="X1298">
        <v>748.92251935091269</v>
      </c>
      <c r="Y1298">
        <v>0.42625273185702428</v>
      </c>
      <c r="Z1298">
        <v>6.3616342755804736</v>
      </c>
      <c r="AA1298">
        <v>25.366814157957972</v>
      </c>
      <c r="AB1298">
        <v>169.26691966254208</v>
      </c>
      <c r="AC1298">
        <v>0</v>
      </c>
      <c r="AD1298">
        <v>1.6523310478772602</v>
      </c>
      <c r="AE1298">
        <v>964.98808729165501</v>
      </c>
    </row>
    <row r="1299" spans="1:31" x14ac:dyDescent="0.3">
      <c r="A1299">
        <v>2488937</v>
      </c>
      <c r="B1299">
        <v>1</v>
      </c>
      <c r="C1299" t="s">
        <v>81</v>
      </c>
      <c r="D1299" t="s">
        <v>115</v>
      </c>
      <c r="E1299" t="s">
        <v>166</v>
      </c>
      <c r="F1299" t="s">
        <v>3967</v>
      </c>
      <c r="G1299" t="s">
        <v>149</v>
      </c>
      <c r="H1299" t="s">
        <v>150</v>
      </c>
      <c r="I1299" t="s">
        <v>136</v>
      </c>
      <c r="J1299" t="s">
        <v>137</v>
      </c>
      <c r="K1299" t="s">
        <v>144</v>
      </c>
      <c r="L1299" t="s">
        <v>3968</v>
      </c>
      <c r="M1299" t="s">
        <v>3969</v>
      </c>
      <c r="N1299">
        <v>0.2525</v>
      </c>
      <c r="O1299">
        <v>0</v>
      </c>
      <c r="P1299">
        <v>2017</v>
      </c>
      <c r="Q1299">
        <v>1</v>
      </c>
      <c r="R1299">
        <v>121</v>
      </c>
      <c r="S1299">
        <v>9</v>
      </c>
      <c r="T1299">
        <v>135</v>
      </c>
      <c r="U1299">
        <v>1</v>
      </c>
      <c r="V1299">
        <v>0</v>
      </c>
      <c r="W1299">
        <v>0</v>
      </c>
      <c r="X1299">
        <v>35.128479790338794</v>
      </c>
      <c r="Y1299">
        <v>1.3897708170040501</v>
      </c>
      <c r="Z1299">
        <v>7.8383388833668004</v>
      </c>
      <c r="AA1299">
        <v>7.4891244915583721</v>
      </c>
      <c r="AB1299">
        <v>6.9609069470907734</v>
      </c>
      <c r="AC1299">
        <v>12.503611742903805</v>
      </c>
      <c r="AD1299">
        <v>0</v>
      </c>
      <c r="AE1299">
        <v>71.310232672262586</v>
      </c>
    </row>
    <row r="1300" spans="1:31" x14ac:dyDescent="0.3">
      <c r="A1300">
        <v>2489470</v>
      </c>
      <c r="B1300">
        <v>1</v>
      </c>
      <c r="C1300" t="s">
        <v>81</v>
      </c>
      <c r="D1300" t="s">
        <v>113</v>
      </c>
      <c r="E1300" t="s">
        <v>147</v>
      </c>
      <c r="F1300" t="s">
        <v>3970</v>
      </c>
      <c r="G1300" t="s">
        <v>149</v>
      </c>
      <c r="H1300" t="s">
        <v>150</v>
      </c>
      <c r="I1300" t="s">
        <v>136</v>
      </c>
      <c r="J1300" t="s">
        <v>137</v>
      </c>
      <c r="K1300" t="s">
        <v>144</v>
      </c>
      <c r="L1300" t="s">
        <v>3971</v>
      </c>
      <c r="M1300" t="s">
        <v>3972</v>
      </c>
      <c r="N1300">
        <v>1.2836111109999999</v>
      </c>
      <c r="O1300">
        <v>0</v>
      </c>
      <c r="P1300">
        <v>388</v>
      </c>
      <c r="Q1300">
        <v>1</v>
      </c>
      <c r="R1300">
        <v>27</v>
      </c>
      <c r="S1300">
        <v>2</v>
      </c>
      <c r="T1300">
        <v>16</v>
      </c>
      <c r="U1300">
        <v>0</v>
      </c>
      <c r="V1300">
        <v>0</v>
      </c>
      <c r="W1300">
        <v>0</v>
      </c>
      <c r="X1300">
        <v>45.738652053524838</v>
      </c>
      <c r="Y1300">
        <v>0.30663327827193831</v>
      </c>
      <c r="Z1300">
        <v>8.2908840316369279</v>
      </c>
      <c r="AA1300">
        <v>117.1801206433985</v>
      </c>
      <c r="AB1300">
        <v>12.294324132288063</v>
      </c>
      <c r="AC1300">
        <v>0</v>
      </c>
      <c r="AD1300">
        <v>0</v>
      </c>
      <c r="AE1300">
        <v>183.81061413912028</v>
      </c>
    </row>
    <row r="1301" spans="1:31" x14ac:dyDescent="0.3">
      <c r="A1301">
        <v>2489825</v>
      </c>
      <c r="B1301">
        <v>1</v>
      </c>
      <c r="C1301" t="s">
        <v>81</v>
      </c>
      <c r="D1301" t="s">
        <v>113</v>
      </c>
      <c r="E1301" t="s">
        <v>162</v>
      </c>
      <c r="F1301" t="s">
        <v>3973</v>
      </c>
      <c r="G1301" t="s">
        <v>210</v>
      </c>
      <c r="H1301" t="s">
        <v>135</v>
      </c>
      <c r="I1301" t="s">
        <v>136</v>
      </c>
      <c r="J1301" t="s">
        <v>137</v>
      </c>
      <c r="K1301" t="s">
        <v>144</v>
      </c>
      <c r="L1301" t="s">
        <v>3974</v>
      </c>
      <c r="M1301" t="s">
        <v>3975</v>
      </c>
      <c r="N1301">
        <v>5.823611111</v>
      </c>
      <c r="O1301">
        <v>0</v>
      </c>
      <c r="P1301">
        <v>1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0.85079262883572737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0.85079262883572737</v>
      </c>
    </row>
    <row r="1302" spans="1:31" x14ac:dyDescent="0.3">
      <c r="A1302">
        <v>2489037</v>
      </c>
      <c r="B1302">
        <v>3</v>
      </c>
      <c r="C1302" t="s">
        <v>80</v>
      </c>
      <c r="D1302" t="s">
        <v>88</v>
      </c>
      <c r="E1302" t="s">
        <v>166</v>
      </c>
      <c r="F1302" t="s">
        <v>1571</v>
      </c>
      <c r="G1302" t="s">
        <v>426</v>
      </c>
      <c r="H1302" t="s">
        <v>150</v>
      </c>
      <c r="I1302" t="s">
        <v>136</v>
      </c>
      <c r="J1302" t="s">
        <v>137</v>
      </c>
      <c r="K1302" t="s">
        <v>144</v>
      </c>
      <c r="L1302" t="s">
        <v>3976</v>
      </c>
      <c r="M1302" t="s">
        <v>3977</v>
      </c>
      <c r="N1302">
        <v>0.72416666600000001</v>
      </c>
      <c r="O1302">
        <v>0</v>
      </c>
      <c r="P1302">
        <v>0</v>
      </c>
      <c r="Q1302">
        <v>0</v>
      </c>
      <c r="R1302">
        <v>0</v>
      </c>
      <c r="S1302">
        <v>3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27.872857365297211</v>
      </c>
      <c r="AB1302">
        <v>0</v>
      </c>
      <c r="AC1302">
        <v>0</v>
      </c>
      <c r="AD1302">
        <v>0</v>
      </c>
      <c r="AE1302">
        <v>27.872857365297211</v>
      </c>
    </row>
    <row r="1303" spans="1:31" x14ac:dyDescent="0.3">
      <c r="A1303">
        <v>2489447</v>
      </c>
      <c r="B1303">
        <v>1</v>
      </c>
      <c r="C1303" t="s">
        <v>80</v>
      </c>
      <c r="D1303" t="s">
        <v>93</v>
      </c>
      <c r="E1303" t="s">
        <v>162</v>
      </c>
      <c r="F1303" t="s">
        <v>3978</v>
      </c>
      <c r="G1303" t="s">
        <v>210</v>
      </c>
      <c r="H1303" t="s">
        <v>135</v>
      </c>
      <c r="I1303" t="s">
        <v>136</v>
      </c>
      <c r="J1303" t="s">
        <v>137</v>
      </c>
      <c r="K1303" t="s">
        <v>144</v>
      </c>
      <c r="L1303" t="s">
        <v>3979</v>
      </c>
      <c r="M1303" t="s">
        <v>3980</v>
      </c>
      <c r="N1303">
        <v>1.407777777</v>
      </c>
      <c r="O1303">
        <v>0</v>
      </c>
      <c r="P1303">
        <v>0</v>
      </c>
      <c r="Q1303">
        <v>0</v>
      </c>
      <c r="R1303">
        <v>1</v>
      </c>
      <c r="S1303">
        <v>0</v>
      </c>
      <c r="T1303">
        <v>1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0.54176751147430591</v>
      </c>
      <c r="AA1303">
        <v>0</v>
      </c>
      <c r="AB1303">
        <v>0.55396370375311166</v>
      </c>
      <c r="AC1303">
        <v>0</v>
      </c>
      <c r="AD1303">
        <v>0</v>
      </c>
      <c r="AE1303">
        <v>1.0957312152274175</v>
      </c>
    </row>
    <row r="1304" spans="1:31" x14ac:dyDescent="0.3">
      <c r="A1304">
        <v>2488946</v>
      </c>
      <c r="B1304">
        <v>1</v>
      </c>
      <c r="C1304" t="s">
        <v>80</v>
      </c>
      <c r="D1304" t="s">
        <v>99</v>
      </c>
      <c r="E1304" t="s">
        <v>162</v>
      </c>
      <c r="F1304" t="s">
        <v>3981</v>
      </c>
      <c r="G1304" t="s">
        <v>530</v>
      </c>
      <c r="H1304" t="s">
        <v>135</v>
      </c>
      <c r="I1304" t="s">
        <v>136</v>
      </c>
      <c r="J1304" t="s">
        <v>137</v>
      </c>
      <c r="K1304" t="s">
        <v>144</v>
      </c>
      <c r="L1304" t="s">
        <v>3982</v>
      </c>
      <c r="M1304" t="s">
        <v>3983</v>
      </c>
      <c r="N1304">
        <v>7.5883333329999996</v>
      </c>
      <c r="O1304">
        <v>0</v>
      </c>
      <c r="P1304">
        <v>51</v>
      </c>
      <c r="Q1304">
        <v>0</v>
      </c>
      <c r="R1304">
        <v>0</v>
      </c>
      <c r="S1304">
        <v>0</v>
      </c>
      <c r="T1304">
        <v>1</v>
      </c>
      <c r="U1304">
        <v>0</v>
      </c>
      <c r="V1304">
        <v>0</v>
      </c>
      <c r="W1304">
        <v>0</v>
      </c>
      <c r="X1304">
        <v>72.669815874775495</v>
      </c>
      <c r="Y1304">
        <v>0</v>
      </c>
      <c r="Z1304">
        <v>0</v>
      </c>
      <c r="AA1304">
        <v>0</v>
      </c>
      <c r="AB1304">
        <v>5.9213270648381027</v>
      </c>
      <c r="AC1304">
        <v>0</v>
      </c>
      <c r="AD1304">
        <v>0</v>
      </c>
      <c r="AE1304">
        <v>78.591142939613604</v>
      </c>
    </row>
    <row r="1305" spans="1:31" x14ac:dyDescent="0.3">
      <c r="A1305">
        <v>2489616</v>
      </c>
      <c r="B1305">
        <v>1</v>
      </c>
      <c r="C1305" t="s">
        <v>80</v>
      </c>
      <c r="D1305" t="s">
        <v>99</v>
      </c>
      <c r="E1305" t="s">
        <v>162</v>
      </c>
      <c r="F1305" t="s">
        <v>3984</v>
      </c>
      <c r="G1305" t="s">
        <v>210</v>
      </c>
      <c r="H1305" t="s">
        <v>135</v>
      </c>
      <c r="I1305" t="s">
        <v>136</v>
      </c>
      <c r="J1305" t="s">
        <v>137</v>
      </c>
      <c r="K1305" t="s">
        <v>144</v>
      </c>
      <c r="L1305" t="s">
        <v>3985</v>
      </c>
      <c r="M1305" t="s">
        <v>3986</v>
      </c>
      <c r="N1305">
        <v>1.964444444</v>
      </c>
      <c r="O1305">
        <v>0</v>
      </c>
      <c r="P1305">
        <v>37</v>
      </c>
      <c r="Q1305">
        <v>0</v>
      </c>
      <c r="R1305">
        <v>0</v>
      </c>
      <c r="S1305">
        <v>0</v>
      </c>
      <c r="T1305">
        <v>3</v>
      </c>
      <c r="U1305">
        <v>0</v>
      </c>
      <c r="V1305">
        <v>0</v>
      </c>
      <c r="W1305">
        <v>0</v>
      </c>
      <c r="X1305">
        <v>26.157300581532123</v>
      </c>
      <c r="Y1305">
        <v>0</v>
      </c>
      <c r="Z1305">
        <v>0</v>
      </c>
      <c r="AA1305">
        <v>0</v>
      </c>
      <c r="AB1305">
        <v>24.56673040027184</v>
      </c>
      <c r="AC1305">
        <v>0</v>
      </c>
      <c r="AD1305">
        <v>0</v>
      </c>
      <c r="AE1305">
        <v>50.724030981803963</v>
      </c>
    </row>
    <row r="1306" spans="1:31" x14ac:dyDescent="0.3">
      <c r="A1306">
        <v>2489261</v>
      </c>
      <c r="B1306">
        <v>1</v>
      </c>
      <c r="C1306" t="s">
        <v>80</v>
      </c>
      <c r="D1306" t="s">
        <v>94</v>
      </c>
      <c r="E1306" t="s">
        <v>166</v>
      </c>
      <c r="F1306" t="s">
        <v>3987</v>
      </c>
      <c r="G1306" t="s">
        <v>149</v>
      </c>
      <c r="H1306" t="s">
        <v>150</v>
      </c>
      <c r="I1306" t="s">
        <v>136</v>
      </c>
      <c r="J1306" t="s">
        <v>137</v>
      </c>
      <c r="K1306" t="s">
        <v>144</v>
      </c>
      <c r="L1306" t="s">
        <v>3988</v>
      </c>
      <c r="M1306" t="s">
        <v>3989</v>
      </c>
      <c r="N1306">
        <v>3.0983333329999998</v>
      </c>
      <c r="O1306">
        <v>0</v>
      </c>
      <c r="P1306">
        <v>760</v>
      </c>
      <c r="Q1306">
        <v>34</v>
      </c>
      <c r="R1306">
        <v>49</v>
      </c>
      <c r="S1306">
        <v>20</v>
      </c>
      <c r="T1306">
        <v>110</v>
      </c>
      <c r="U1306">
        <v>7</v>
      </c>
      <c r="V1306">
        <v>0</v>
      </c>
      <c r="W1306">
        <v>0</v>
      </c>
      <c r="X1306">
        <v>735.90313162477719</v>
      </c>
      <c r="Y1306">
        <v>21.870013377685737</v>
      </c>
      <c r="Z1306">
        <v>135.96326491562607</v>
      </c>
      <c r="AA1306">
        <v>598.23509542422346</v>
      </c>
      <c r="AB1306">
        <v>175.37586913188068</v>
      </c>
      <c r="AC1306">
        <v>1357.3218232219749</v>
      </c>
      <c r="AD1306">
        <v>0</v>
      </c>
      <c r="AE1306">
        <v>3024.6691976961683</v>
      </c>
    </row>
    <row r="1307" spans="1:31" x14ac:dyDescent="0.3">
      <c r="A1307">
        <v>2489593</v>
      </c>
      <c r="B1307">
        <v>1</v>
      </c>
      <c r="C1307" t="s">
        <v>81</v>
      </c>
      <c r="D1307" t="s">
        <v>120</v>
      </c>
      <c r="E1307" t="s">
        <v>184</v>
      </c>
      <c r="F1307" t="s">
        <v>3990</v>
      </c>
      <c r="G1307" t="s">
        <v>149</v>
      </c>
      <c r="H1307" t="s">
        <v>150</v>
      </c>
      <c r="I1307" t="s">
        <v>136</v>
      </c>
      <c r="J1307" t="s">
        <v>137</v>
      </c>
      <c r="K1307" t="s">
        <v>144</v>
      </c>
      <c r="L1307" t="s">
        <v>3991</v>
      </c>
      <c r="M1307" t="s">
        <v>3992</v>
      </c>
      <c r="N1307">
        <v>0.81166666600000004</v>
      </c>
      <c r="O1307">
        <v>1</v>
      </c>
      <c r="P1307">
        <v>406</v>
      </c>
      <c r="Q1307">
        <v>30</v>
      </c>
      <c r="R1307">
        <v>21</v>
      </c>
      <c r="S1307">
        <v>2</v>
      </c>
      <c r="T1307">
        <v>38</v>
      </c>
      <c r="U1307">
        <v>0</v>
      </c>
      <c r="V1307">
        <v>0</v>
      </c>
      <c r="W1307">
        <v>6.9488732895941333E-2</v>
      </c>
      <c r="X1307">
        <v>54.190912620147998</v>
      </c>
      <c r="Y1307">
        <v>4.5754502139743121</v>
      </c>
      <c r="Z1307">
        <v>2.9621675403057255</v>
      </c>
      <c r="AA1307">
        <v>9.7260240033473639</v>
      </c>
      <c r="AB1307">
        <v>11.322260972726665</v>
      </c>
      <c r="AC1307">
        <v>0</v>
      </c>
      <c r="AD1307">
        <v>0</v>
      </c>
      <c r="AE1307">
        <v>82.84630408339801</v>
      </c>
    </row>
    <row r="1308" spans="1:31" x14ac:dyDescent="0.3">
      <c r="A1308">
        <v>2489347</v>
      </c>
      <c r="B1308">
        <v>1</v>
      </c>
      <c r="C1308" t="s">
        <v>80</v>
      </c>
      <c r="D1308" t="s">
        <v>99</v>
      </c>
      <c r="E1308" t="s">
        <v>147</v>
      </c>
      <c r="F1308" t="s">
        <v>3993</v>
      </c>
      <c r="G1308" t="s">
        <v>193</v>
      </c>
      <c r="H1308" t="s">
        <v>150</v>
      </c>
      <c r="I1308" t="s">
        <v>136</v>
      </c>
      <c r="J1308" t="s">
        <v>137</v>
      </c>
      <c r="K1308" t="s">
        <v>144</v>
      </c>
      <c r="L1308" t="s">
        <v>3994</v>
      </c>
      <c r="M1308" t="s">
        <v>3995</v>
      </c>
      <c r="N1308">
        <v>4.3544444440000003</v>
      </c>
      <c r="O1308">
        <v>1</v>
      </c>
      <c r="P1308">
        <v>270</v>
      </c>
      <c r="Q1308">
        <v>0</v>
      </c>
      <c r="R1308">
        <v>29</v>
      </c>
      <c r="S1308">
        <v>1</v>
      </c>
      <c r="T1308">
        <v>36</v>
      </c>
      <c r="U1308">
        <v>0</v>
      </c>
      <c r="V1308">
        <v>0</v>
      </c>
      <c r="W1308">
        <v>6.929225673103387</v>
      </c>
      <c r="X1308">
        <v>273.87636981953125</v>
      </c>
      <c r="Y1308">
        <v>0</v>
      </c>
      <c r="Z1308">
        <v>5.2968041051416677</v>
      </c>
      <c r="AA1308">
        <v>12.064093799403111</v>
      </c>
      <c r="AB1308">
        <v>116.08570141516903</v>
      </c>
      <c r="AC1308">
        <v>0</v>
      </c>
      <c r="AD1308">
        <v>0</v>
      </c>
      <c r="AE1308">
        <v>414.25219481234842</v>
      </c>
    </row>
    <row r="1309" spans="1:31" x14ac:dyDescent="0.3">
      <c r="A1309">
        <v>2489948</v>
      </c>
      <c r="B1309">
        <v>1</v>
      </c>
      <c r="C1309" t="s">
        <v>80</v>
      </c>
      <c r="D1309" t="s">
        <v>104</v>
      </c>
      <c r="E1309" t="s">
        <v>153</v>
      </c>
      <c r="F1309" t="s">
        <v>3996</v>
      </c>
      <c r="G1309" t="s">
        <v>155</v>
      </c>
      <c r="H1309" t="s">
        <v>135</v>
      </c>
      <c r="I1309" t="s">
        <v>136</v>
      </c>
      <c r="J1309" t="s">
        <v>137</v>
      </c>
      <c r="K1309" t="s">
        <v>144</v>
      </c>
      <c r="L1309" t="s">
        <v>3997</v>
      </c>
      <c r="M1309" t="s">
        <v>3998</v>
      </c>
      <c r="N1309">
        <v>1.5636111109999999</v>
      </c>
      <c r="O1309">
        <v>0</v>
      </c>
      <c r="P1309">
        <v>1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0.56191957114086422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0.56191957114086422</v>
      </c>
    </row>
    <row r="1310" spans="1:31" x14ac:dyDescent="0.3">
      <c r="A1310">
        <v>2489009</v>
      </c>
      <c r="B1310">
        <v>1</v>
      </c>
      <c r="C1310" t="s">
        <v>80</v>
      </c>
      <c r="D1310" t="s">
        <v>92</v>
      </c>
      <c r="E1310" t="s">
        <v>166</v>
      </c>
      <c r="F1310" t="s">
        <v>2681</v>
      </c>
      <c r="G1310" t="s">
        <v>134</v>
      </c>
      <c r="H1310" t="s">
        <v>150</v>
      </c>
      <c r="I1310" t="s">
        <v>136</v>
      </c>
      <c r="J1310" t="s">
        <v>137</v>
      </c>
      <c r="K1310" t="s">
        <v>138</v>
      </c>
      <c r="L1310" t="s">
        <v>3999</v>
      </c>
      <c r="M1310" t="s">
        <v>4000</v>
      </c>
      <c r="N1310">
        <v>5.3916666659999999</v>
      </c>
      <c r="O1310">
        <v>4</v>
      </c>
      <c r="P1310">
        <v>191</v>
      </c>
      <c r="Q1310">
        <v>5</v>
      </c>
      <c r="R1310">
        <v>3</v>
      </c>
      <c r="S1310">
        <v>7</v>
      </c>
      <c r="T1310">
        <v>26</v>
      </c>
      <c r="U1310">
        <v>0</v>
      </c>
      <c r="V1310">
        <v>0</v>
      </c>
      <c r="W1310">
        <v>10.829150966244082</v>
      </c>
      <c r="X1310">
        <v>139.16523408254113</v>
      </c>
      <c r="Y1310">
        <v>53.852361492120984</v>
      </c>
      <c r="Z1310">
        <v>0.13714052154225223</v>
      </c>
      <c r="AA1310">
        <v>65.022346331949237</v>
      </c>
      <c r="AB1310">
        <v>142.93133341017136</v>
      </c>
      <c r="AC1310">
        <v>0</v>
      </c>
      <c r="AD1310">
        <v>0</v>
      </c>
      <c r="AE1310">
        <v>411.93756680456903</v>
      </c>
    </row>
    <row r="1311" spans="1:31" x14ac:dyDescent="0.3">
      <c r="A1311">
        <v>2489387</v>
      </c>
      <c r="B1311">
        <v>1</v>
      </c>
      <c r="C1311" t="s">
        <v>80</v>
      </c>
      <c r="D1311" t="s">
        <v>97</v>
      </c>
      <c r="E1311" t="s">
        <v>162</v>
      </c>
      <c r="F1311" t="s">
        <v>4001</v>
      </c>
      <c r="G1311" t="s">
        <v>210</v>
      </c>
      <c r="H1311" t="s">
        <v>135</v>
      </c>
      <c r="I1311" t="s">
        <v>136</v>
      </c>
      <c r="J1311" t="s">
        <v>137</v>
      </c>
      <c r="K1311" t="s">
        <v>144</v>
      </c>
      <c r="L1311" t="s">
        <v>4002</v>
      </c>
      <c r="M1311" t="s">
        <v>4003</v>
      </c>
      <c r="N1311">
        <v>6.0552777769999997</v>
      </c>
      <c r="O1311">
        <v>0</v>
      </c>
      <c r="P1311">
        <v>21</v>
      </c>
      <c r="Q1311">
        <v>0</v>
      </c>
      <c r="R1311">
        <v>2</v>
      </c>
      <c r="S1311">
        <v>0</v>
      </c>
      <c r="T1311">
        <v>1</v>
      </c>
      <c r="U1311">
        <v>0</v>
      </c>
      <c r="V1311">
        <v>0</v>
      </c>
      <c r="W1311">
        <v>0</v>
      </c>
      <c r="X1311">
        <v>80.116565135069791</v>
      </c>
      <c r="Y1311">
        <v>0</v>
      </c>
      <c r="Z1311">
        <v>3.1411104710252595</v>
      </c>
      <c r="AA1311">
        <v>0</v>
      </c>
      <c r="AB1311">
        <v>2.1348908349798044</v>
      </c>
      <c r="AC1311">
        <v>0</v>
      </c>
      <c r="AD1311">
        <v>0</v>
      </c>
      <c r="AE1311">
        <v>85.392566441074848</v>
      </c>
    </row>
    <row r="1312" spans="1:31" x14ac:dyDescent="0.3">
      <c r="A1312">
        <v>2489622</v>
      </c>
      <c r="B1312">
        <v>1</v>
      </c>
      <c r="C1312" t="s">
        <v>80</v>
      </c>
      <c r="D1312" t="s">
        <v>95</v>
      </c>
      <c r="E1312" t="s">
        <v>162</v>
      </c>
      <c r="F1312" t="s">
        <v>4004</v>
      </c>
      <c r="G1312" t="s">
        <v>4005</v>
      </c>
      <c r="H1312" t="s">
        <v>135</v>
      </c>
      <c r="I1312" t="s">
        <v>136</v>
      </c>
      <c r="J1312" t="s">
        <v>137</v>
      </c>
      <c r="K1312" t="s">
        <v>144</v>
      </c>
      <c r="L1312" t="s">
        <v>4006</v>
      </c>
      <c r="M1312" t="s">
        <v>4007</v>
      </c>
      <c r="N1312">
        <v>4.4533333329999998</v>
      </c>
      <c r="O1312">
        <v>0</v>
      </c>
      <c r="P1312">
        <v>34</v>
      </c>
      <c r="Q1312">
        <v>0</v>
      </c>
      <c r="R1312">
        <v>0</v>
      </c>
      <c r="S1312">
        <v>0</v>
      </c>
      <c r="T1312">
        <v>1</v>
      </c>
      <c r="U1312">
        <v>0</v>
      </c>
      <c r="V1312">
        <v>0</v>
      </c>
      <c r="W1312">
        <v>0</v>
      </c>
      <c r="X1312">
        <v>29.067337981733715</v>
      </c>
      <c r="Y1312">
        <v>0</v>
      </c>
      <c r="Z1312">
        <v>0</v>
      </c>
      <c r="AA1312">
        <v>0</v>
      </c>
      <c r="AB1312">
        <v>8.8733788068957278E-2</v>
      </c>
      <c r="AC1312">
        <v>0</v>
      </c>
      <c r="AD1312">
        <v>0</v>
      </c>
      <c r="AE1312">
        <v>29.156071769802672</v>
      </c>
    </row>
    <row r="1313" spans="1:31" x14ac:dyDescent="0.3">
      <c r="A1313">
        <v>2488938</v>
      </c>
      <c r="B1313">
        <v>1</v>
      </c>
      <c r="C1313" t="s">
        <v>80</v>
      </c>
      <c r="D1313" t="s">
        <v>89</v>
      </c>
      <c r="E1313" t="s">
        <v>166</v>
      </c>
      <c r="F1313" t="s">
        <v>4008</v>
      </c>
      <c r="G1313" t="s">
        <v>149</v>
      </c>
      <c r="H1313" t="s">
        <v>150</v>
      </c>
      <c r="I1313" t="s">
        <v>136</v>
      </c>
      <c r="J1313" t="s">
        <v>137</v>
      </c>
      <c r="K1313" t="s">
        <v>144</v>
      </c>
      <c r="L1313" t="s">
        <v>4009</v>
      </c>
      <c r="M1313" t="s">
        <v>4010</v>
      </c>
      <c r="N1313">
        <v>4.4388888880000001</v>
      </c>
      <c r="O1313">
        <v>0</v>
      </c>
      <c r="P1313">
        <v>949</v>
      </c>
      <c r="Q1313">
        <v>3</v>
      </c>
      <c r="R1313">
        <v>79</v>
      </c>
      <c r="S1313">
        <v>11</v>
      </c>
      <c r="T1313">
        <v>136</v>
      </c>
      <c r="U1313">
        <v>1</v>
      </c>
      <c r="V1313">
        <v>0</v>
      </c>
      <c r="W1313">
        <v>0</v>
      </c>
      <c r="X1313">
        <v>4702.2031229988888</v>
      </c>
      <c r="Y1313">
        <v>8.2568549131216251</v>
      </c>
      <c r="Z1313">
        <v>101.33725821834589</v>
      </c>
      <c r="AA1313">
        <v>707.73606702037159</v>
      </c>
      <c r="AB1313">
        <v>1228.5438734554934</v>
      </c>
      <c r="AC1313">
        <v>47.953839190522274</v>
      </c>
      <c r="AD1313">
        <v>0</v>
      </c>
      <c r="AE1313">
        <v>6796.0310157967442</v>
      </c>
    </row>
    <row r="1314" spans="1:31" x14ac:dyDescent="0.3">
      <c r="A1314">
        <v>2489181</v>
      </c>
      <c r="B1314">
        <v>1</v>
      </c>
      <c r="C1314" t="s">
        <v>80</v>
      </c>
      <c r="D1314" t="s">
        <v>97</v>
      </c>
      <c r="E1314" t="s">
        <v>147</v>
      </c>
      <c r="F1314" t="s">
        <v>4011</v>
      </c>
      <c r="G1314" t="s">
        <v>765</v>
      </c>
      <c r="H1314" t="s">
        <v>150</v>
      </c>
      <c r="I1314" t="s">
        <v>136</v>
      </c>
      <c r="J1314" t="s">
        <v>137</v>
      </c>
      <c r="K1314" t="s">
        <v>144</v>
      </c>
      <c r="L1314" t="s">
        <v>4012</v>
      </c>
      <c r="M1314" t="s">
        <v>4013</v>
      </c>
      <c r="N1314">
        <v>4.1144444440000001</v>
      </c>
      <c r="O1314">
        <v>5</v>
      </c>
      <c r="P1314">
        <v>848</v>
      </c>
      <c r="Q1314">
        <v>6</v>
      </c>
      <c r="R1314">
        <v>19</v>
      </c>
      <c r="S1314">
        <v>10</v>
      </c>
      <c r="T1314">
        <v>89</v>
      </c>
      <c r="U1314">
        <v>0</v>
      </c>
      <c r="V1314">
        <v>0</v>
      </c>
      <c r="W1314">
        <v>1072.1252441526326</v>
      </c>
      <c r="X1314">
        <v>972.60041811957296</v>
      </c>
      <c r="Y1314">
        <v>32.069236161096875</v>
      </c>
      <c r="Z1314">
        <v>14.213373292639258</v>
      </c>
      <c r="AA1314">
        <v>108.13146041099817</v>
      </c>
      <c r="AB1314">
        <v>287.62035419522454</v>
      </c>
      <c r="AC1314">
        <v>0</v>
      </c>
      <c r="AD1314">
        <v>0</v>
      </c>
      <c r="AE1314">
        <v>2486.7600863321641</v>
      </c>
    </row>
    <row r="1315" spans="1:31" x14ac:dyDescent="0.3">
      <c r="A1315">
        <v>2489330</v>
      </c>
      <c r="B1315">
        <v>1</v>
      </c>
      <c r="C1315" t="s">
        <v>81</v>
      </c>
      <c r="D1315" t="s">
        <v>115</v>
      </c>
      <c r="E1315" t="s">
        <v>147</v>
      </c>
      <c r="F1315" t="s">
        <v>4014</v>
      </c>
      <c r="G1315" t="s">
        <v>149</v>
      </c>
      <c r="H1315" t="s">
        <v>150</v>
      </c>
      <c r="I1315" t="s">
        <v>136</v>
      </c>
      <c r="J1315" t="s">
        <v>137</v>
      </c>
      <c r="K1315" t="s">
        <v>144</v>
      </c>
      <c r="L1315" t="s">
        <v>3756</v>
      </c>
      <c r="M1315" t="s">
        <v>4015</v>
      </c>
      <c r="N1315">
        <v>1.9855555549999999</v>
      </c>
      <c r="O1315">
        <v>0</v>
      </c>
      <c r="P1315">
        <v>192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57.977298512115169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57.977298512115169</v>
      </c>
    </row>
    <row r="1316" spans="1:31" x14ac:dyDescent="0.3">
      <c r="A1316">
        <v>2488995</v>
      </c>
      <c r="B1316">
        <v>1</v>
      </c>
      <c r="C1316" t="s">
        <v>80</v>
      </c>
      <c r="D1316" t="s">
        <v>82</v>
      </c>
      <c r="E1316" t="s">
        <v>166</v>
      </c>
      <c r="F1316" t="s">
        <v>573</v>
      </c>
      <c r="G1316" t="s">
        <v>134</v>
      </c>
      <c r="H1316" t="s">
        <v>150</v>
      </c>
      <c r="I1316" t="s">
        <v>136</v>
      </c>
      <c r="J1316" t="s">
        <v>137</v>
      </c>
      <c r="K1316" t="s">
        <v>138</v>
      </c>
      <c r="L1316" t="s">
        <v>4016</v>
      </c>
      <c r="M1316" t="s">
        <v>3576</v>
      </c>
      <c r="N1316">
        <v>1.3333333329999999</v>
      </c>
      <c r="O1316">
        <v>0</v>
      </c>
      <c r="P1316">
        <v>7028</v>
      </c>
      <c r="Q1316">
        <v>0</v>
      </c>
      <c r="R1316">
        <v>0</v>
      </c>
      <c r="S1316">
        <v>5</v>
      </c>
      <c r="T1316">
        <v>518</v>
      </c>
      <c r="U1316">
        <v>0</v>
      </c>
      <c r="V1316">
        <v>0</v>
      </c>
      <c r="W1316">
        <v>0</v>
      </c>
      <c r="X1316">
        <v>3851.9854308797858</v>
      </c>
      <c r="Y1316">
        <v>0</v>
      </c>
      <c r="Z1316">
        <v>0</v>
      </c>
      <c r="AA1316">
        <v>479.48734322168093</v>
      </c>
      <c r="AB1316">
        <v>571.7284313730886</v>
      </c>
      <c r="AC1316">
        <v>0</v>
      </c>
      <c r="AD1316">
        <v>0</v>
      </c>
      <c r="AE1316">
        <v>4903.2012054745555</v>
      </c>
    </row>
    <row r="1317" spans="1:31" x14ac:dyDescent="0.3">
      <c r="A1317">
        <v>2489874</v>
      </c>
      <c r="B1317">
        <v>1</v>
      </c>
      <c r="C1317" t="s">
        <v>80</v>
      </c>
      <c r="D1317" t="s">
        <v>99</v>
      </c>
      <c r="E1317" t="s">
        <v>162</v>
      </c>
      <c r="F1317" t="s">
        <v>4017</v>
      </c>
      <c r="G1317" t="s">
        <v>210</v>
      </c>
      <c r="H1317" t="s">
        <v>135</v>
      </c>
      <c r="I1317" t="s">
        <v>136</v>
      </c>
      <c r="J1317" t="s">
        <v>137</v>
      </c>
      <c r="K1317" t="s">
        <v>144</v>
      </c>
      <c r="L1317" t="s">
        <v>4018</v>
      </c>
      <c r="M1317" t="s">
        <v>4019</v>
      </c>
      <c r="N1317">
        <v>2.7197222220000001</v>
      </c>
      <c r="O1317">
        <v>0</v>
      </c>
      <c r="P1317">
        <v>57</v>
      </c>
      <c r="Q1317">
        <v>0</v>
      </c>
      <c r="R1317">
        <v>0</v>
      </c>
      <c r="S1317">
        <v>0</v>
      </c>
      <c r="T1317">
        <v>7</v>
      </c>
      <c r="U1317">
        <v>0</v>
      </c>
      <c r="V1317">
        <v>0</v>
      </c>
      <c r="W1317">
        <v>0</v>
      </c>
      <c r="X1317">
        <v>31.707509216295719</v>
      </c>
      <c r="Y1317">
        <v>0</v>
      </c>
      <c r="Z1317">
        <v>0</v>
      </c>
      <c r="AA1317">
        <v>0</v>
      </c>
      <c r="AB1317">
        <v>4.490523933306279</v>
      </c>
      <c r="AC1317">
        <v>0</v>
      </c>
      <c r="AD1317">
        <v>0</v>
      </c>
      <c r="AE1317">
        <v>36.198033149601997</v>
      </c>
    </row>
    <row r="1318" spans="1:31" x14ac:dyDescent="0.3">
      <c r="A1318">
        <v>2489519</v>
      </c>
      <c r="B1318">
        <v>1</v>
      </c>
      <c r="C1318" t="s">
        <v>81</v>
      </c>
      <c r="D1318" t="s">
        <v>122</v>
      </c>
      <c r="E1318" t="s">
        <v>166</v>
      </c>
      <c r="F1318" t="s">
        <v>4020</v>
      </c>
      <c r="G1318" t="s">
        <v>149</v>
      </c>
      <c r="H1318" t="s">
        <v>150</v>
      </c>
      <c r="I1318" t="s">
        <v>136</v>
      </c>
      <c r="J1318" t="s">
        <v>137</v>
      </c>
      <c r="K1318" t="s">
        <v>144</v>
      </c>
      <c r="L1318" t="s">
        <v>4021</v>
      </c>
      <c r="M1318" t="s">
        <v>4022</v>
      </c>
      <c r="N1318">
        <v>0.36666666599999997</v>
      </c>
      <c r="O1318">
        <v>10</v>
      </c>
      <c r="P1318">
        <v>868</v>
      </c>
      <c r="Q1318">
        <v>70</v>
      </c>
      <c r="R1318">
        <v>41</v>
      </c>
      <c r="S1318">
        <v>22</v>
      </c>
      <c r="T1318">
        <v>56</v>
      </c>
      <c r="U1318">
        <v>0</v>
      </c>
      <c r="V1318">
        <v>1</v>
      </c>
      <c r="W1318">
        <v>0.5072248548833399</v>
      </c>
      <c r="X1318">
        <v>39.776272354633655</v>
      </c>
      <c r="Y1318">
        <v>22.717164659855843</v>
      </c>
      <c r="Z1318">
        <v>2.7273140226737533</v>
      </c>
      <c r="AA1318">
        <v>23.935042970190739</v>
      </c>
      <c r="AB1318">
        <v>11.905019081033318</v>
      </c>
      <c r="AC1318">
        <v>0</v>
      </c>
      <c r="AD1318">
        <v>4.8107998305583342E-2</v>
      </c>
      <c r="AE1318">
        <v>101.61614594157622</v>
      </c>
    </row>
    <row r="1319" spans="1:31" x14ac:dyDescent="0.3">
      <c r="A1319">
        <v>2489187</v>
      </c>
      <c r="B1319">
        <v>1</v>
      </c>
      <c r="C1319" t="s">
        <v>81</v>
      </c>
      <c r="D1319" t="s">
        <v>127</v>
      </c>
      <c r="E1319" t="s">
        <v>166</v>
      </c>
      <c r="F1319" t="s">
        <v>4023</v>
      </c>
      <c r="G1319" t="s">
        <v>149</v>
      </c>
      <c r="H1319" t="s">
        <v>150</v>
      </c>
      <c r="I1319" t="s">
        <v>136</v>
      </c>
      <c r="J1319" t="s">
        <v>137</v>
      </c>
      <c r="K1319" t="s">
        <v>144</v>
      </c>
      <c r="L1319" t="s">
        <v>4024</v>
      </c>
      <c r="M1319" t="s">
        <v>4025</v>
      </c>
      <c r="N1319">
        <v>6.1663888880000002</v>
      </c>
      <c r="O1319">
        <v>0</v>
      </c>
      <c r="P1319">
        <v>395</v>
      </c>
      <c r="Q1319">
        <v>29</v>
      </c>
      <c r="R1319">
        <v>64</v>
      </c>
      <c r="S1319">
        <v>3</v>
      </c>
      <c r="T1319">
        <v>52</v>
      </c>
      <c r="U1319">
        <v>0</v>
      </c>
      <c r="V1319">
        <v>0</v>
      </c>
      <c r="W1319">
        <v>0</v>
      </c>
      <c r="X1319">
        <v>481.55219074689842</v>
      </c>
      <c r="Y1319">
        <v>225.70453521047477</v>
      </c>
      <c r="Z1319">
        <v>111.51614789854759</v>
      </c>
      <c r="AA1319">
        <v>16.775293355926728</v>
      </c>
      <c r="AB1319">
        <v>188.11833776001009</v>
      </c>
      <c r="AC1319">
        <v>0</v>
      </c>
      <c r="AD1319">
        <v>0</v>
      </c>
      <c r="AE1319">
        <v>1023.6665049718576</v>
      </c>
    </row>
    <row r="1320" spans="1:31" x14ac:dyDescent="0.3">
      <c r="A1320">
        <v>2489682</v>
      </c>
      <c r="B1320">
        <v>1</v>
      </c>
      <c r="C1320" t="s">
        <v>81</v>
      </c>
      <c r="D1320" t="s">
        <v>128</v>
      </c>
      <c r="E1320" t="s">
        <v>166</v>
      </c>
      <c r="F1320" t="s">
        <v>4026</v>
      </c>
      <c r="G1320" t="s">
        <v>149</v>
      </c>
      <c r="H1320" t="s">
        <v>150</v>
      </c>
      <c r="I1320" t="s">
        <v>136</v>
      </c>
      <c r="J1320" t="s">
        <v>137</v>
      </c>
      <c r="K1320" t="s">
        <v>144</v>
      </c>
      <c r="L1320" t="s">
        <v>4027</v>
      </c>
      <c r="M1320" t="s">
        <v>4028</v>
      </c>
      <c r="N1320">
        <v>0.313611111</v>
      </c>
      <c r="O1320">
        <v>4</v>
      </c>
      <c r="P1320">
        <v>1554</v>
      </c>
      <c r="Q1320">
        <v>16</v>
      </c>
      <c r="R1320">
        <v>8</v>
      </c>
      <c r="S1320">
        <v>3</v>
      </c>
      <c r="T1320">
        <v>75</v>
      </c>
      <c r="U1320">
        <v>0</v>
      </c>
      <c r="V1320">
        <v>1</v>
      </c>
      <c r="W1320">
        <v>10.214077820866533</v>
      </c>
      <c r="X1320">
        <v>111.84560511369237</v>
      </c>
      <c r="Y1320">
        <v>1.0990929953858486</v>
      </c>
      <c r="Z1320">
        <v>0.16447757279456335</v>
      </c>
      <c r="AA1320">
        <v>0.83290052719201102</v>
      </c>
      <c r="AB1320">
        <v>64.578471071218061</v>
      </c>
      <c r="AC1320">
        <v>0</v>
      </c>
      <c r="AD1320">
        <v>2.1231151871369365</v>
      </c>
      <c r="AE1320">
        <v>190.85774028828632</v>
      </c>
    </row>
    <row r="1321" spans="1:31" x14ac:dyDescent="0.3">
      <c r="A1321">
        <v>2489018</v>
      </c>
      <c r="B1321">
        <v>1</v>
      </c>
      <c r="C1321" t="s">
        <v>81</v>
      </c>
      <c r="D1321" t="s">
        <v>112</v>
      </c>
      <c r="E1321" t="s">
        <v>166</v>
      </c>
      <c r="F1321" t="s">
        <v>3235</v>
      </c>
      <c r="G1321" t="s">
        <v>149</v>
      </c>
      <c r="H1321" t="s">
        <v>150</v>
      </c>
      <c r="I1321" t="s">
        <v>136</v>
      </c>
      <c r="J1321" t="s">
        <v>137</v>
      </c>
      <c r="K1321" t="s">
        <v>144</v>
      </c>
      <c r="L1321" t="s">
        <v>4029</v>
      </c>
      <c r="M1321" t="s">
        <v>4030</v>
      </c>
      <c r="N1321">
        <v>0.73750000000000004</v>
      </c>
      <c r="O1321">
        <v>0</v>
      </c>
      <c r="P1321">
        <v>3</v>
      </c>
      <c r="Q1321">
        <v>13</v>
      </c>
      <c r="R1321">
        <v>69</v>
      </c>
      <c r="S1321">
        <v>6</v>
      </c>
      <c r="T1321">
        <v>6</v>
      </c>
      <c r="U1321">
        <v>0</v>
      </c>
      <c r="V1321">
        <v>0</v>
      </c>
      <c r="W1321">
        <v>0</v>
      </c>
      <c r="X1321">
        <v>0.8111032749400342</v>
      </c>
      <c r="Y1321">
        <v>236.5310405742608</v>
      </c>
      <c r="Z1321">
        <v>27.831525100451177</v>
      </c>
      <c r="AA1321">
        <v>13.438154201124826</v>
      </c>
      <c r="AB1321">
        <v>5.0147366871246675</v>
      </c>
      <c r="AC1321">
        <v>0</v>
      </c>
      <c r="AD1321">
        <v>0</v>
      </c>
      <c r="AE1321">
        <v>283.62655983790148</v>
      </c>
    </row>
    <row r="1322" spans="1:31" x14ac:dyDescent="0.3">
      <c r="A1322">
        <v>2489373</v>
      </c>
      <c r="B1322">
        <v>1</v>
      </c>
      <c r="C1322" t="s">
        <v>80</v>
      </c>
      <c r="D1322" t="s">
        <v>89</v>
      </c>
      <c r="E1322" t="s">
        <v>184</v>
      </c>
      <c r="F1322" t="s">
        <v>4031</v>
      </c>
      <c r="G1322" t="s">
        <v>149</v>
      </c>
      <c r="H1322" t="s">
        <v>150</v>
      </c>
      <c r="I1322" t="s">
        <v>136</v>
      </c>
      <c r="J1322" t="s">
        <v>137</v>
      </c>
      <c r="K1322" t="s">
        <v>144</v>
      </c>
      <c r="L1322" t="s">
        <v>4032</v>
      </c>
      <c r="M1322" t="s">
        <v>4033</v>
      </c>
      <c r="N1322">
        <v>3.3450000000000002</v>
      </c>
      <c r="O1322">
        <v>0</v>
      </c>
      <c r="P1322">
        <v>338</v>
      </c>
      <c r="Q1322">
        <v>1</v>
      </c>
      <c r="R1322">
        <v>11</v>
      </c>
      <c r="S1322">
        <v>3</v>
      </c>
      <c r="T1322">
        <v>15</v>
      </c>
      <c r="U1322">
        <v>1</v>
      </c>
      <c r="V1322">
        <v>0</v>
      </c>
      <c r="W1322">
        <v>0</v>
      </c>
      <c r="X1322">
        <v>1271.2976582279239</v>
      </c>
      <c r="Y1322">
        <v>2.0591915236780265</v>
      </c>
      <c r="Z1322">
        <v>8.3384332447498224</v>
      </c>
      <c r="AA1322">
        <v>16.248128044622685</v>
      </c>
      <c r="AB1322">
        <v>43.395438931090553</v>
      </c>
      <c r="AC1322">
        <v>29.991890838440273</v>
      </c>
      <c r="AD1322">
        <v>0</v>
      </c>
      <c r="AE1322">
        <v>1371.3307408105052</v>
      </c>
    </row>
    <row r="1323" spans="1:31" x14ac:dyDescent="0.3">
      <c r="A1323">
        <v>2489496</v>
      </c>
      <c r="B1323">
        <v>1</v>
      </c>
      <c r="C1323" t="s">
        <v>80</v>
      </c>
      <c r="D1323" t="s">
        <v>100</v>
      </c>
      <c r="E1323" t="s">
        <v>162</v>
      </c>
      <c r="F1323" t="s">
        <v>4034</v>
      </c>
      <c r="G1323" t="s">
        <v>210</v>
      </c>
      <c r="H1323" t="s">
        <v>135</v>
      </c>
      <c r="I1323" t="s">
        <v>136</v>
      </c>
      <c r="J1323" t="s">
        <v>137</v>
      </c>
      <c r="K1323" t="s">
        <v>144</v>
      </c>
      <c r="L1323" t="s">
        <v>4035</v>
      </c>
      <c r="M1323" t="s">
        <v>4036</v>
      </c>
      <c r="N1323">
        <v>1.716111111</v>
      </c>
      <c r="O1323">
        <v>0</v>
      </c>
      <c r="P1323">
        <v>8</v>
      </c>
      <c r="Q1323">
        <v>0</v>
      </c>
      <c r="R1323">
        <v>4</v>
      </c>
      <c r="S1323">
        <v>0</v>
      </c>
      <c r="T1323">
        <v>3</v>
      </c>
      <c r="U1323">
        <v>0</v>
      </c>
      <c r="V1323">
        <v>0</v>
      </c>
      <c r="W1323">
        <v>0</v>
      </c>
      <c r="X1323">
        <v>8.8249599513973784</v>
      </c>
      <c r="Y1323">
        <v>0</v>
      </c>
      <c r="Z1323">
        <v>0.54724580327589556</v>
      </c>
      <c r="AA1323">
        <v>0</v>
      </c>
      <c r="AB1323">
        <v>5.1450884218027175</v>
      </c>
      <c r="AC1323">
        <v>0</v>
      </c>
      <c r="AD1323">
        <v>0</v>
      </c>
      <c r="AE1323">
        <v>14.517294176475993</v>
      </c>
    </row>
    <row r="1324" spans="1:31" x14ac:dyDescent="0.3">
      <c r="A1324">
        <v>2489891</v>
      </c>
      <c r="B1324">
        <v>1</v>
      </c>
      <c r="C1324" t="s">
        <v>81</v>
      </c>
      <c r="D1324" t="s">
        <v>124</v>
      </c>
      <c r="E1324" t="s">
        <v>162</v>
      </c>
      <c r="F1324" t="s">
        <v>4037</v>
      </c>
      <c r="G1324" t="s">
        <v>210</v>
      </c>
      <c r="H1324" t="s">
        <v>135</v>
      </c>
      <c r="I1324" t="s">
        <v>136</v>
      </c>
      <c r="J1324" t="s">
        <v>137</v>
      </c>
      <c r="K1324" t="s">
        <v>144</v>
      </c>
      <c r="L1324" t="s">
        <v>4038</v>
      </c>
      <c r="M1324" t="s">
        <v>4039</v>
      </c>
      <c r="N1324">
        <v>1.1797222220000001</v>
      </c>
      <c r="O1324">
        <v>0</v>
      </c>
      <c r="P1324">
        <v>30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4.1809782521250227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4.1809782521250227</v>
      </c>
    </row>
    <row r="1325" spans="1:31" x14ac:dyDescent="0.3">
      <c r="A1325">
        <v>2489204</v>
      </c>
      <c r="B1325">
        <v>1</v>
      </c>
      <c r="C1325" t="s">
        <v>81</v>
      </c>
      <c r="D1325" t="s">
        <v>127</v>
      </c>
      <c r="E1325" t="s">
        <v>166</v>
      </c>
      <c r="F1325" t="s">
        <v>4040</v>
      </c>
      <c r="G1325" t="s">
        <v>149</v>
      </c>
      <c r="H1325" t="s">
        <v>150</v>
      </c>
      <c r="I1325" t="s">
        <v>136</v>
      </c>
      <c r="J1325" t="s">
        <v>137</v>
      </c>
      <c r="K1325" t="s">
        <v>144</v>
      </c>
      <c r="L1325" t="s">
        <v>4041</v>
      </c>
      <c r="M1325" t="s">
        <v>3591</v>
      </c>
      <c r="N1325">
        <v>0.56666666600000004</v>
      </c>
      <c r="O1325">
        <v>0</v>
      </c>
      <c r="P1325">
        <v>4357</v>
      </c>
      <c r="Q1325">
        <v>1</v>
      </c>
      <c r="R1325">
        <v>64</v>
      </c>
      <c r="S1325">
        <v>1</v>
      </c>
      <c r="T1325">
        <v>208</v>
      </c>
      <c r="U1325">
        <v>0</v>
      </c>
      <c r="V1325">
        <v>0</v>
      </c>
      <c r="W1325">
        <v>0</v>
      </c>
      <c r="X1325">
        <v>604.25373330620391</v>
      </c>
      <c r="Y1325">
        <v>0.30277418519999999</v>
      </c>
      <c r="Z1325">
        <v>6.234843177900359</v>
      </c>
      <c r="AA1325">
        <v>7.2344592117321618</v>
      </c>
      <c r="AB1325">
        <v>135.983366339866</v>
      </c>
      <c r="AC1325">
        <v>0</v>
      </c>
      <c r="AD1325">
        <v>0</v>
      </c>
      <c r="AE1325">
        <v>754.00917622090242</v>
      </c>
    </row>
    <row r="1326" spans="1:31" x14ac:dyDescent="0.3">
      <c r="A1326">
        <v>2489001</v>
      </c>
      <c r="B1326">
        <v>1</v>
      </c>
      <c r="C1326" t="s">
        <v>81</v>
      </c>
      <c r="D1326" t="s">
        <v>118</v>
      </c>
      <c r="E1326" t="s">
        <v>153</v>
      </c>
      <c r="F1326" t="s">
        <v>4042</v>
      </c>
      <c r="G1326" t="s">
        <v>244</v>
      </c>
      <c r="H1326" t="s">
        <v>135</v>
      </c>
      <c r="I1326" t="s">
        <v>136</v>
      </c>
      <c r="J1326" t="s">
        <v>137</v>
      </c>
      <c r="K1326" t="s">
        <v>144</v>
      </c>
      <c r="L1326" t="s">
        <v>4043</v>
      </c>
      <c r="M1326" t="s">
        <v>4044</v>
      </c>
      <c r="N1326">
        <v>0.71361111099999996</v>
      </c>
      <c r="O1326">
        <v>0</v>
      </c>
      <c r="P1326">
        <v>5</v>
      </c>
      <c r="Q1326">
        <v>0</v>
      </c>
      <c r="R1326">
        <v>0</v>
      </c>
      <c r="S1326">
        <v>0</v>
      </c>
      <c r="T1326">
        <v>1</v>
      </c>
      <c r="U1326">
        <v>0</v>
      </c>
      <c r="V1326">
        <v>0</v>
      </c>
      <c r="W1326">
        <v>0</v>
      </c>
      <c r="X1326">
        <v>0.49994024987168029</v>
      </c>
      <c r="Y1326">
        <v>0</v>
      </c>
      <c r="Z1326">
        <v>0</v>
      </c>
      <c r="AA1326">
        <v>0</v>
      </c>
      <c r="AB1326">
        <v>1.2553867882324998</v>
      </c>
      <c r="AC1326">
        <v>0</v>
      </c>
      <c r="AD1326">
        <v>0</v>
      </c>
      <c r="AE1326">
        <v>1.7553270381041801</v>
      </c>
    </row>
    <row r="1327" spans="1:31" x14ac:dyDescent="0.3">
      <c r="A1327">
        <v>2489937</v>
      </c>
      <c r="B1327">
        <v>1</v>
      </c>
      <c r="C1327" t="s">
        <v>80</v>
      </c>
      <c r="D1327" t="s">
        <v>85</v>
      </c>
      <c r="E1327" t="s">
        <v>162</v>
      </c>
      <c r="F1327" t="s">
        <v>4045</v>
      </c>
      <c r="G1327" t="s">
        <v>210</v>
      </c>
      <c r="H1327" t="s">
        <v>135</v>
      </c>
      <c r="I1327" t="s">
        <v>136</v>
      </c>
      <c r="J1327" t="s">
        <v>137</v>
      </c>
      <c r="K1327" t="s">
        <v>144</v>
      </c>
      <c r="L1327" t="s">
        <v>4046</v>
      </c>
      <c r="M1327" t="s">
        <v>4047</v>
      </c>
      <c r="N1327">
        <v>0.76388888799999999</v>
      </c>
      <c r="O1327">
        <v>0</v>
      </c>
      <c r="P1327">
        <v>106</v>
      </c>
      <c r="Q1327">
        <v>0</v>
      </c>
      <c r="R1327">
        <v>0</v>
      </c>
      <c r="S1327">
        <v>0</v>
      </c>
      <c r="T1327">
        <v>40</v>
      </c>
      <c r="U1327">
        <v>0</v>
      </c>
      <c r="V1327">
        <v>0</v>
      </c>
      <c r="W1327">
        <v>0</v>
      </c>
      <c r="X1327">
        <v>28.583374409656315</v>
      </c>
      <c r="Y1327">
        <v>0</v>
      </c>
      <c r="Z1327">
        <v>0</v>
      </c>
      <c r="AA1327">
        <v>0</v>
      </c>
      <c r="AB1327">
        <v>14.334086717066047</v>
      </c>
      <c r="AC1327">
        <v>0</v>
      </c>
      <c r="AD1327">
        <v>0</v>
      </c>
      <c r="AE1327">
        <v>42.917461126722358</v>
      </c>
    </row>
    <row r="1328" spans="1:31" x14ac:dyDescent="0.3">
      <c r="A1328">
        <v>2489433</v>
      </c>
      <c r="B1328">
        <v>1</v>
      </c>
      <c r="C1328" t="s">
        <v>81</v>
      </c>
      <c r="D1328" t="s">
        <v>112</v>
      </c>
      <c r="E1328" t="s">
        <v>166</v>
      </c>
      <c r="F1328" t="s">
        <v>4048</v>
      </c>
      <c r="G1328" t="s">
        <v>149</v>
      </c>
      <c r="H1328" t="s">
        <v>150</v>
      </c>
      <c r="I1328" t="s">
        <v>136</v>
      </c>
      <c r="J1328" t="s">
        <v>137</v>
      </c>
      <c r="K1328" t="s">
        <v>144</v>
      </c>
      <c r="L1328" t="s">
        <v>4049</v>
      </c>
      <c r="M1328" t="s">
        <v>3606</v>
      </c>
      <c r="N1328">
        <v>0.373611111</v>
      </c>
      <c r="O1328">
        <v>1</v>
      </c>
      <c r="P1328">
        <v>5040</v>
      </c>
      <c r="Q1328">
        <v>676</v>
      </c>
      <c r="R1328">
        <v>766</v>
      </c>
      <c r="S1328">
        <v>91</v>
      </c>
      <c r="T1328">
        <v>914</v>
      </c>
      <c r="U1328">
        <v>13</v>
      </c>
      <c r="V1328">
        <v>6</v>
      </c>
      <c r="W1328">
        <v>1.4858356087819498E-2</v>
      </c>
      <c r="X1328">
        <v>280.65875436522992</v>
      </c>
      <c r="Y1328">
        <v>47.592884338826607</v>
      </c>
      <c r="Z1328">
        <v>30.861522275019041</v>
      </c>
      <c r="AA1328">
        <v>71.318436884292112</v>
      </c>
      <c r="AB1328">
        <v>152.52551564626191</v>
      </c>
      <c r="AC1328">
        <v>224.96159541693154</v>
      </c>
      <c r="AD1328">
        <v>15.844902744867863</v>
      </c>
      <c r="AE1328">
        <v>823.77847002751685</v>
      </c>
    </row>
    <row r="1329" spans="1:31" x14ac:dyDescent="0.3">
      <c r="A1329">
        <v>2489104</v>
      </c>
      <c r="B1329">
        <v>1</v>
      </c>
      <c r="C1329" t="s">
        <v>80</v>
      </c>
      <c r="D1329" t="s">
        <v>107</v>
      </c>
      <c r="E1329" t="s">
        <v>147</v>
      </c>
      <c r="F1329" t="s">
        <v>4050</v>
      </c>
      <c r="G1329" t="s">
        <v>426</v>
      </c>
      <c r="H1329" t="s">
        <v>150</v>
      </c>
      <c r="I1329" t="s">
        <v>136</v>
      </c>
      <c r="J1329" t="s">
        <v>137</v>
      </c>
      <c r="K1329" t="s">
        <v>144</v>
      </c>
      <c r="L1329" t="s">
        <v>4051</v>
      </c>
      <c r="M1329" t="s">
        <v>4052</v>
      </c>
      <c r="N1329">
        <v>1.6686111109999999</v>
      </c>
      <c r="O1329">
        <v>0</v>
      </c>
      <c r="P1329">
        <v>252</v>
      </c>
      <c r="Q1329">
        <v>0</v>
      </c>
      <c r="R1329">
        <v>0</v>
      </c>
      <c r="S1329">
        <v>0</v>
      </c>
      <c r="T1329">
        <v>10</v>
      </c>
      <c r="U1329">
        <v>0</v>
      </c>
      <c r="V1329">
        <v>0</v>
      </c>
      <c r="W1329">
        <v>0</v>
      </c>
      <c r="X1329">
        <v>114.20951717130343</v>
      </c>
      <c r="Y1329">
        <v>0</v>
      </c>
      <c r="Z1329">
        <v>0</v>
      </c>
      <c r="AA1329">
        <v>0</v>
      </c>
      <c r="AB1329">
        <v>18.168718006872712</v>
      </c>
      <c r="AC1329">
        <v>0</v>
      </c>
      <c r="AD1329">
        <v>0</v>
      </c>
      <c r="AE1329">
        <v>132.37823517817614</v>
      </c>
    </row>
    <row r="1330" spans="1:31" x14ac:dyDescent="0.3">
      <c r="A1330">
        <v>2489811</v>
      </c>
      <c r="B1330">
        <v>1</v>
      </c>
      <c r="C1330" t="s">
        <v>80</v>
      </c>
      <c r="D1330" t="s">
        <v>93</v>
      </c>
      <c r="E1330" t="s">
        <v>162</v>
      </c>
      <c r="F1330" t="s">
        <v>4053</v>
      </c>
      <c r="G1330" t="s">
        <v>210</v>
      </c>
      <c r="H1330" t="s">
        <v>135</v>
      </c>
      <c r="I1330" t="s">
        <v>136</v>
      </c>
      <c r="J1330" t="s">
        <v>137</v>
      </c>
      <c r="K1330" t="s">
        <v>144</v>
      </c>
      <c r="L1330" t="s">
        <v>4054</v>
      </c>
      <c r="M1330" t="s">
        <v>4055</v>
      </c>
      <c r="N1330">
        <v>1.791388888</v>
      </c>
      <c r="O1330">
        <v>0</v>
      </c>
      <c r="P1330">
        <v>0</v>
      </c>
      <c r="Q1330">
        <v>0</v>
      </c>
      <c r="R1330">
        <v>4</v>
      </c>
      <c r="S1330">
        <v>0</v>
      </c>
      <c r="T1330">
        <v>5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1.0169154512608649</v>
      </c>
      <c r="AA1330">
        <v>0</v>
      </c>
      <c r="AB1330">
        <v>1.6977653328409097</v>
      </c>
      <c r="AC1330">
        <v>0</v>
      </c>
      <c r="AD1330">
        <v>0</v>
      </c>
      <c r="AE1330">
        <v>2.7146807841017746</v>
      </c>
    </row>
    <row r="1331" spans="1:31" x14ac:dyDescent="0.3">
      <c r="A1331">
        <v>2489290</v>
      </c>
      <c r="B1331">
        <v>1</v>
      </c>
      <c r="C1331" t="s">
        <v>80</v>
      </c>
      <c r="D1331" t="s">
        <v>105</v>
      </c>
      <c r="E1331" t="s">
        <v>213</v>
      </c>
      <c r="F1331" t="s">
        <v>4056</v>
      </c>
      <c r="G1331" t="s">
        <v>149</v>
      </c>
      <c r="H1331" t="s">
        <v>150</v>
      </c>
      <c r="I1331" t="s">
        <v>136</v>
      </c>
      <c r="J1331" t="s">
        <v>137</v>
      </c>
      <c r="K1331" t="s">
        <v>144</v>
      </c>
      <c r="L1331" t="s">
        <v>4057</v>
      </c>
      <c r="M1331" t="s">
        <v>4058</v>
      </c>
      <c r="N1331">
        <v>7.0833332999999998E-2</v>
      </c>
      <c r="O1331">
        <v>37</v>
      </c>
      <c r="P1331">
        <v>29129</v>
      </c>
      <c r="Q1331">
        <v>39</v>
      </c>
      <c r="R1331">
        <v>1123</v>
      </c>
      <c r="S1331">
        <v>147</v>
      </c>
      <c r="T1331">
        <v>2510</v>
      </c>
      <c r="U1331">
        <v>19</v>
      </c>
      <c r="V1331">
        <v>6</v>
      </c>
      <c r="W1331">
        <v>2.0036131589936268</v>
      </c>
      <c r="X1331">
        <v>557.94857350449718</v>
      </c>
      <c r="Y1331">
        <v>14.809694259081494</v>
      </c>
      <c r="Z1331">
        <v>9.0622869312722578</v>
      </c>
      <c r="AA1331">
        <v>198.8627174876041</v>
      </c>
      <c r="AB1331">
        <v>178.99991290006554</v>
      </c>
      <c r="AC1331">
        <v>86.702574796838306</v>
      </c>
      <c r="AD1331">
        <v>1.4191960415511935</v>
      </c>
      <c r="AE1331">
        <v>1049.8085690799037</v>
      </c>
    </row>
    <row r="1332" spans="1:31" x14ac:dyDescent="0.3">
      <c r="A1332">
        <v>2489911</v>
      </c>
      <c r="B1332">
        <v>1</v>
      </c>
      <c r="C1332" t="s">
        <v>80</v>
      </c>
      <c r="D1332" t="s">
        <v>105</v>
      </c>
      <c r="E1332" t="s">
        <v>184</v>
      </c>
      <c r="F1332" t="s">
        <v>666</v>
      </c>
      <c r="G1332" t="s">
        <v>149</v>
      </c>
      <c r="H1332" t="s">
        <v>150</v>
      </c>
      <c r="I1332" t="s">
        <v>136</v>
      </c>
      <c r="J1332" t="s">
        <v>137</v>
      </c>
      <c r="K1332" t="s">
        <v>144</v>
      </c>
      <c r="L1332" t="s">
        <v>4059</v>
      </c>
      <c r="M1332" t="s">
        <v>4060</v>
      </c>
      <c r="N1332">
        <v>1.106666666</v>
      </c>
      <c r="O1332">
        <v>1</v>
      </c>
      <c r="P1332">
        <v>3</v>
      </c>
      <c r="Q1332">
        <v>0</v>
      </c>
      <c r="R1332">
        <v>2</v>
      </c>
      <c r="S1332">
        <v>10</v>
      </c>
      <c r="T1332">
        <v>12</v>
      </c>
      <c r="U1332">
        <v>1</v>
      </c>
      <c r="V1332">
        <v>0</v>
      </c>
      <c r="W1332">
        <v>3.6284757867323858</v>
      </c>
      <c r="X1332">
        <v>1.2730855017622515</v>
      </c>
      <c r="Y1332">
        <v>0</v>
      </c>
      <c r="Z1332">
        <v>0.55626303999099247</v>
      </c>
      <c r="AA1332">
        <v>37.174955983047113</v>
      </c>
      <c r="AB1332">
        <v>17.005352280709324</v>
      </c>
      <c r="AC1332">
        <v>226.00438196829407</v>
      </c>
      <c r="AD1332">
        <v>0</v>
      </c>
      <c r="AE1332">
        <v>285.64251456053614</v>
      </c>
    </row>
    <row r="1333" spans="1:31" x14ac:dyDescent="0.3">
      <c r="A1333">
        <v>2489270</v>
      </c>
      <c r="B1333">
        <v>1</v>
      </c>
      <c r="C1333" t="s">
        <v>81</v>
      </c>
      <c r="D1333" t="s">
        <v>113</v>
      </c>
      <c r="E1333" t="s">
        <v>147</v>
      </c>
      <c r="F1333" t="s">
        <v>4061</v>
      </c>
      <c r="G1333" t="s">
        <v>149</v>
      </c>
      <c r="H1333" t="s">
        <v>150</v>
      </c>
      <c r="I1333" t="s">
        <v>136</v>
      </c>
      <c r="J1333" t="s">
        <v>137</v>
      </c>
      <c r="K1333" t="s">
        <v>144</v>
      </c>
      <c r="L1333" t="s">
        <v>4062</v>
      </c>
      <c r="M1333" t="s">
        <v>4063</v>
      </c>
      <c r="N1333">
        <v>2.0619444439999999</v>
      </c>
      <c r="O1333">
        <v>0</v>
      </c>
      <c r="P1333">
        <v>765</v>
      </c>
      <c r="Q1333">
        <v>1</v>
      </c>
      <c r="R1333">
        <v>29</v>
      </c>
      <c r="S1333">
        <v>2</v>
      </c>
      <c r="T1333">
        <v>102</v>
      </c>
      <c r="U1333">
        <v>0</v>
      </c>
      <c r="V1333">
        <v>0</v>
      </c>
      <c r="W1333">
        <v>0</v>
      </c>
      <c r="X1333">
        <v>219.02236054638001</v>
      </c>
      <c r="Y1333">
        <v>0.51188613752349499</v>
      </c>
      <c r="Z1333">
        <v>13.914550438963884</v>
      </c>
      <c r="AA1333">
        <v>207.82751120183843</v>
      </c>
      <c r="AB1333">
        <v>133.05020547314041</v>
      </c>
      <c r="AC1333">
        <v>0</v>
      </c>
      <c r="AD1333">
        <v>0</v>
      </c>
      <c r="AE1333">
        <v>574.32651379784625</v>
      </c>
    </row>
    <row r="1334" spans="1:31" x14ac:dyDescent="0.3">
      <c r="A1334">
        <v>2489098</v>
      </c>
      <c r="B1334">
        <v>1</v>
      </c>
      <c r="C1334" t="s">
        <v>80</v>
      </c>
      <c r="D1334" t="s">
        <v>94</v>
      </c>
      <c r="E1334" t="s">
        <v>147</v>
      </c>
      <c r="F1334" t="s">
        <v>4064</v>
      </c>
      <c r="G1334" t="s">
        <v>149</v>
      </c>
      <c r="H1334" t="s">
        <v>150</v>
      </c>
      <c r="I1334" t="s">
        <v>136</v>
      </c>
      <c r="J1334" t="s">
        <v>137</v>
      </c>
      <c r="K1334" t="s">
        <v>144</v>
      </c>
      <c r="L1334" t="s">
        <v>4065</v>
      </c>
      <c r="M1334" t="s">
        <v>4066</v>
      </c>
      <c r="N1334">
        <v>1.2805555550000001</v>
      </c>
      <c r="O1334">
        <v>0</v>
      </c>
      <c r="P1334">
        <v>721</v>
      </c>
      <c r="Q1334">
        <v>2</v>
      </c>
      <c r="R1334">
        <v>27</v>
      </c>
      <c r="S1334">
        <v>25</v>
      </c>
      <c r="T1334">
        <v>95</v>
      </c>
      <c r="U1334">
        <v>0</v>
      </c>
      <c r="V1334">
        <v>0</v>
      </c>
      <c r="W1334">
        <v>0</v>
      </c>
      <c r="X1334">
        <v>218.32020466592297</v>
      </c>
      <c r="Y1334">
        <v>7.873439944727548</v>
      </c>
      <c r="Z1334">
        <v>7.6493773927450004</v>
      </c>
      <c r="AA1334">
        <v>66.640138490023588</v>
      </c>
      <c r="AB1334">
        <v>173.67049457995853</v>
      </c>
      <c r="AC1334">
        <v>0</v>
      </c>
      <c r="AD1334">
        <v>0</v>
      </c>
      <c r="AE1334">
        <v>474.15365507337765</v>
      </c>
    </row>
    <row r="1335" spans="1:31" x14ac:dyDescent="0.3">
      <c r="A1335">
        <v>2489227</v>
      </c>
      <c r="B1335">
        <v>1</v>
      </c>
      <c r="C1335" t="s">
        <v>81</v>
      </c>
      <c r="D1335" t="s">
        <v>123</v>
      </c>
      <c r="E1335" t="s">
        <v>166</v>
      </c>
      <c r="F1335" t="s">
        <v>4067</v>
      </c>
      <c r="G1335" t="s">
        <v>1554</v>
      </c>
      <c r="H1335" t="s">
        <v>150</v>
      </c>
      <c r="I1335" t="s">
        <v>136</v>
      </c>
      <c r="J1335" t="s">
        <v>137</v>
      </c>
      <c r="K1335" t="s">
        <v>144</v>
      </c>
      <c r="L1335" t="s">
        <v>4068</v>
      </c>
      <c r="M1335" t="s">
        <v>4069</v>
      </c>
      <c r="N1335">
        <v>3.2830555549999998</v>
      </c>
      <c r="O1335">
        <v>15</v>
      </c>
      <c r="P1335">
        <v>8606</v>
      </c>
      <c r="Q1335">
        <v>56</v>
      </c>
      <c r="R1335">
        <v>178</v>
      </c>
      <c r="S1335">
        <v>27</v>
      </c>
      <c r="T1335">
        <v>530</v>
      </c>
      <c r="U1335">
        <v>4</v>
      </c>
      <c r="V1335">
        <v>0</v>
      </c>
      <c r="W1335">
        <v>6.7313841656128517</v>
      </c>
      <c r="X1335">
        <v>5677.6327999199775</v>
      </c>
      <c r="Y1335">
        <v>337.28284083932397</v>
      </c>
      <c r="Z1335">
        <v>175.57856738193234</v>
      </c>
      <c r="AA1335">
        <v>417.72246275521593</v>
      </c>
      <c r="AB1335">
        <v>1460.6164188939133</v>
      </c>
      <c r="AC1335">
        <v>175.65274730195131</v>
      </c>
      <c r="AD1335">
        <v>0</v>
      </c>
      <c r="AE1335">
        <v>8251.217221257928</v>
      </c>
    </row>
    <row r="1336" spans="1:31" x14ac:dyDescent="0.3">
      <c r="A1336">
        <v>2515195</v>
      </c>
      <c r="B1336">
        <v>1</v>
      </c>
      <c r="C1336" t="s">
        <v>80</v>
      </c>
      <c r="D1336" t="s">
        <v>105</v>
      </c>
      <c r="E1336" t="s">
        <v>166</v>
      </c>
      <c r="F1336" t="s">
        <v>4070</v>
      </c>
      <c r="G1336" t="s">
        <v>149</v>
      </c>
      <c r="H1336" t="s">
        <v>150</v>
      </c>
      <c r="I1336" t="s">
        <v>136</v>
      </c>
      <c r="J1336" t="s">
        <v>137</v>
      </c>
      <c r="K1336" t="s">
        <v>144</v>
      </c>
      <c r="L1336" t="s">
        <v>4071</v>
      </c>
      <c r="M1336" t="s">
        <v>4072</v>
      </c>
      <c r="N1336">
        <v>5.5955555549999998</v>
      </c>
      <c r="O1336">
        <v>1</v>
      </c>
      <c r="P1336">
        <v>3392</v>
      </c>
      <c r="Q1336">
        <v>0</v>
      </c>
      <c r="R1336">
        <v>14</v>
      </c>
      <c r="S1336">
        <v>6</v>
      </c>
      <c r="T1336">
        <v>484</v>
      </c>
      <c r="U1336">
        <v>3</v>
      </c>
      <c r="V1336">
        <v>0</v>
      </c>
      <c r="W1336">
        <v>68.616135504602624</v>
      </c>
      <c r="X1336">
        <v>6022.3130132223132</v>
      </c>
      <c r="Y1336">
        <v>0</v>
      </c>
      <c r="Z1336">
        <v>8.2426975566626872</v>
      </c>
      <c r="AA1336">
        <v>1534.8605194722404</v>
      </c>
      <c r="AB1336">
        <v>2717.7455018581977</v>
      </c>
      <c r="AC1336">
        <v>747.6201842765862</v>
      </c>
      <c r="AD1336">
        <v>0</v>
      </c>
      <c r="AE1336">
        <v>11099.398051890601</v>
      </c>
    </row>
    <row r="1337" spans="1:31" x14ac:dyDescent="0.3">
      <c r="A1337">
        <v>2489370</v>
      </c>
      <c r="B1337">
        <v>1</v>
      </c>
      <c r="C1337" t="s">
        <v>81</v>
      </c>
      <c r="D1337" t="s">
        <v>114</v>
      </c>
      <c r="E1337" t="s">
        <v>166</v>
      </c>
      <c r="F1337" t="s">
        <v>4073</v>
      </c>
      <c r="G1337" t="s">
        <v>149</v>
      </c>
      <c r="H1337" t="s">
        <v>150</v>
      </c>
      <c r="I1337" t="s">
        <v>136</v>
      </c>
      <c r="J1337" t="s">
        <v>137</v>
      </c>
      <c r="K1337" t="s">
        <v>144</v>
      </c>
      <c r="L1337" t="s">
        <v>4074</v>
      </c>
      <c r="M1337" t="s">
        <v>4075</v>
      </c>
      <c r="N1337">
        <v>1.029722222</v>
      </c>
      <c r="O1337">
        <v>0</v>
      </c>
      <c r="P1337">
        <v>8778</v>
      </c>
      <c r="Q1337">
        <v>0</v>
      </c>
      <c r="R1337">
        <v>99</v>
      </c>
      <c r="S1337">
        <v>4</v>
      </c>
      <c r="T1337">
        <v>1729</v>
      </c>
      <c r="U1337">
        <v>1</v>
      </c>
      <c r="V1337">
        <v>21</v>
      </c>
      <c r="W1337">
        <v>0</v>
      </c>
      <c r="X1337">
        <v>1560.8094066908616</v>
      </c>
      <c r="Y1337">
        <v>0</v>
      </c>
      <c r="Z1337">
        <v>9.6860175254081753</v>
      </c>
      <c r="AA1337">
        <v>189.17657548881996</v>
      </c>
      <c r="AB1337">
        <v>1309.9817455779419</v>
      </c>
      <c r="AC1337">
        <v>106.67266766988499</v>
      </c>
      <c r="AD1337">
        <v>755.66709922161783</v>
      </c>
      <c r="AE1337">
        <v>3931.9935121745343</v>
      </c>
    </row>
    <row r="1338" spans="1:31" x14ac:dyDescent="0.3">
      <c r="A1338">
        <v>2489868</v>
      </c>
      <c r="B1338">
        <v>1</v>
      </c>
      <c r="C1338" t="s">
        <v>81</v>
      </c>
      <c r="D1338" t="s">
        <v>115</v>
      </c>
      <c r="E1338" t="s">
        <v>147</v>
      </c>
      <c r="F1338" t="s">
        <v>4076</v>
      </c>
      <c r="G1338" t="s">
        <v>276</v>
      </c>
      <c r="H1338" t="s">
        <v>150</v>
      </c>
      <c r="I1338" t="s">
        <v>136</v>
      </c>
      <c r="J1338" t="s">
        <v>137</v>
      </c>
      <c r="K1338" t="s">
        <v>144</v>
      </c>
      <c r="L1338" t="s">
        <v>4077</v>
      </c>
      <c r="M1338" t="s">
        <v>4078</v>
      </c>
      <c r="N1338">
        <v>6.5811111110000002</v>
      </c>
      <c r="O1338">
        <v>0</v>
      </c>
      <c r="P1338">
        <v>33</v>
      </c>
      <c r="Q1338">
        <v>0</v>
      </c>
      <c r="R1338">
        <v>3</v>
      </c>
      <c r="S1338">
        <v>0</v>
      </c>
      <c r="T1338">
        <v>1</v>
      </c>
      <c r="U1338">
        <v>0</v>
      </c>
      <c r="V1338">
        <v>0</v>
      </c>
      <c r="W1338">
        <v>0</v>
      </c>
      <c r="X1338">
        <v>14.433536612430309</v>
      </c>
      <c r="Y1338">
        <v>0</v>
      </c>
      <c r="Z1338">
        <v>3.198435892052478</v>
      </c>
      <c r="AA1338">
        <v>0</v>
      </c>
      <c r="AB1338">
        <v>1.2914418875319884</v>
      </c>
      <c r="AC1338">
        <v>0</v>
      </c>
      <c r="AD1338">
        <v>0</v>
      </c>
      <c r="AE1338">
        <v>18.923414392014777</v>
      </c>
    </row>
    <row r="1339" spans="1:31" x14ac:dyDescent="0.3">
      <c r="A1339">
        <v>2489184</v>
      </c>
      <c r="B1339">
        <v>1</v>
      </c>
      <c r="C1339" t="s">
        <v>81</v>
      </c>
      <c r="D1339" t="s">
        <v>128</v>
      </c>
      <c r="E1339" t="s">
        <v>166</v>
      </c>
      <c r="F1339" t="s">
        <v>4079</v>
      </c>
      <c r="G1339" t="s">
        <v>149</v>
      </c>
      <c r="H1339" t="s">
        <v>150</v>
      </c>
      <c r="I1339" t="s">
        <v>136</v>
      </c>
      <c r="J1339" t="s">
        <v>137</v>
      </c>
      <c r="K1339" t="s">
        <v>144</v>
      </c>
      <c r="L1339" t="s">
        <v>4080</v>
      </c>
      <c r="M1339" t="s">
        <v>4081</v>
      </c>
      <c r="N1339">
        <v>2.304444444</v>
      </c>
      <c r="O1339">
        <v>20</v>
      </c>
      <c r="P1339">
        <v>133</v>
      </c>
      <c r="Q1339">
        <v>301</v>
      </c>
      <c r="R1339">
        <v>96</v>
      </c>
      <c r="S1339">
        <v>10</v>
      </c>
      <c r="T1339">
        <v>7</v>
      </c>
      <c r="U1339">
        <v>0</v>
      </c>
      <c r="V1339">
        <v>0</v>
      </c>
      <c r="W1339">
        <v>8.9961925048878015</v>
      </c>
      <c r="X1339">
        <v>86.510885376657768</v>
      </c>
      <c r="Y1339">
        <v>205.20125021698311</v>
      </c>
      <c r="Z1339">
        <v>70.818415292282324</v>
      </c>
      <c r="AA1339">
        <v>16.948657211398245</v>
      </c>
      <c r="AB1339">
        <v>19.560000272902638</v>
      </c>
      <c r="AC1339">
        <v>0</v>
      </c>
      <c r="AD1339">
        <v>0</v>
      </c>
      <c r="AE1339">
        <v>408.03540087511192</v>
      </c>
    </row>
    <row r="1340" spans="1:31" x14ac:dyDescent="0.3">
      <c r="A1340">
        <v>2489084</v>
      </c>
      <c r="B1340">
        <v>1</v>
      </c>
      <c r="C1340" t="s">
        <v>81</v>
      </c>
      <c r="D1340" t="s">
        <v>113</v>
      </c>
      <c r="E1340" t="s">
        <v>162</v>
      </c>
      <c r="F1340" t="s">
        <v>4082</v>
      </c>
      <c r="G1340" t="s">
        <v>530</v>
      </c>
      <c r="H1340" t="s">
        <v>135</v>
      </c>
      <c r="I1340" t="s">
        <v>136</v>
      </c>
      <c r="J1340" t="s">
        <v>137</v>
      </c>
      <c r="K1340" t="s">
        <v>144</v>
      </c>
      <c r="L1340" t="s">
        <v>4083</v>
      </c>
      <c r="M1340" t="s">
        <v>4084</v>
      </c>
      <c r="N1340">
        <v>5.4247222219999998</v>
      </c>
      <c r="O1340">
        <v>0</v>
      </c>
      <c r="P1340">
        <v>21</v>
      </c>
      <c r="Q1340">
        <v>0</v>
      </c>
      <c r="R1340">
        <v>0</v>
      </c>
      <c r="S1340">
        <v>0</v>
      </c>
      <c r="T1340">
        <v>1</v>
      </c>
      <c r="U1340">
        <v>0</v>
      </c>
      <c r="V1340">
        <v>0</v>
      </c>
      <c r="W1340">
        <v>0</v>
      </c>
      <c r="X1340">
        <v>5.8995297719090791</v>
      </c>
      <c r="Y1340">
        <v>0</v>
      </c>
      <c r="Z1340">
        <v>0</v>
      </c>
      <c r="AA1340">
        <v>0</v>
      </c>
      <c r="AB1340">
        <v>0.10950117836202433</v>
      </c>
      <c r="AC1340">
        <v>0</v>
      </c>
      <c r="AD1340">
        <v>0</v>
      </c>
      <c r="AE1340">
        <v>6.0090309502711037</v>
      </c>
    </row>
    <row r="1341" spans="1:31" x14ac:dyDescent="0.3">
      <c r="A1341">
        <v>2489625</v>
      </c>
      <c r="B1341">
        <v>1</v>
      </c>
      <c r="C1341" t="s">
        <v>81</v>
      </c>
      <c r="D1341" t="s">
        <v>122</v>
      </c>
      <c r="E1341" t="s">
        <v>153</v>
      </c>
      <c r="F1341" t="s">
        <v>4085</v>
      </c>
      <c r="G1341" t="s">
        <v>155</v>
      </c>
      <c r="H1341" t="s">
        <v>135</v>
      </c>
      <c r="I1341" t="s">
        <v>136</v>
      </c>
      <c r="J1341" t="s">
        <v>137</v>
      </c>
      <c r="K1341" t="s">
        <v>144</v>
      </c>
      <c r="L1341" t="s">
        <v>4086</v>
      </c>
      <c r="M1341" t="s">
        <v>4087</v>
      </c>
      <c r="N1341">
        <v>0.86777777700000003</v>
      </c>
      <c r="O1341">
        <v>0</v>
      </c>
      <c r="P1341">
        <v>1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0.1344577939089858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0.1344577939089858</v>
      </c>
    </row>
    <row r="1342" spans="1:31" x14ac:dyDescent="0.3">
      <c r="A1342">
        <v>2489580</v>
      </c>
      <c r="B1342">
        <v>2</v>
      </c>
      <c r="C1342" t="s">
        <v>80</v>
      </c>
      <c r="D1342" t="s">
        <v>96</v>
      </c>
      <c r="E1342" t="s">
        <v>166</v>
      </c>
      <c r="F1342" t="s">
        <v>4088</v>
      </c>
      <c r="G1342" t="s">
        <v>193</v>
      </c>
      <c r="H1342" t="s">
        <v>150</v>
      </c>
      <c r="I1342" t="s">
        <v>136</v>
      </c>
      <c r="J1342" t="s">
        <v>137</v>
      </c>
      <c r="K1342" t="s">
        <v>144</v>
      </c>
      <c r="L1342" t="s">
        <v>4089</v>
      </c>
      <c r="M1342" t="s">
        <v>4090</v>
      </c>
      <c r="N1342">
        <v>0.56694444399999999</v>
      </c>
      <c r="O1342">
        <v>2</v>
      </c>
      <c r="P1342">
        <v>105</v>
      </c>
      <c r="Q1342">
        <v>3</v>
      </c>
      <c r="R1342">
        <v>0</v>
      </c>
      <c r="S1342">
        <v>7</v>
      </c>
      <c r="T1342">
        <v>1</v>
      </c>
      <c r="U1342">
        <v>0</v>
      </c>
      <c r="V1342">
        <v>0</v>
      </c>
      <c r="W1342">
        <v>0.81104269554680841</v>
      </c>
      <c r="X1342">
        <v>14.79270936348361</v>
      </c>
      <c r="Y1342">
        <v>1.2334641348655078</v>
      </c>
      <c r="Z1342">
        <v>0</v>
      </c>
      <c r="AA1342">
        <v>30.062333612042735</v>
      </c>
      <c r="AB1342">
        <v>0</v>
      </c>
      <c r="AC1342">
        <v>0</v>
      </c>
      <c r="AD1342">
        <v>0</v>
      </c>
      <c r="AE1342">
        <v>46.899549805938662</v>
      </c>
    </row>
    <row r="1343" spans="1:31" x14ac:dyDescent="0.3">
      <c r="A1343">
        <v>2489399</v>
      </c>
      <c r="B1343">
        <v>1</v>
      </c>
      <c r="C1343" t="s">
        <v>81</v>
      </c>
      <c r="D1343" t="s">
        <v>127</v>
      </c>
      <c r="E1343" t="s">
        <v>184</v>
      </c>
      <c r="F1343" t="s">
        <v>4091</v>
      </c>
      <c r="G1343" t="s">
        <v>149</v>
      </c>
      <c r="H1343" t="s">
        <v>150</v>
      </c>
      <c r="I1343" t="s">
        <v>136</v>
      </c>
      <c r="J1343" t="s">
        <v>137</v>
      </c>
      <c r="K1343" t="s">
        <v>144</v>
      </c>
      <c r="L1343" t="s">
        <v>4092</v>
      </c>
      <c r="M1343" t="s">
        <v>4093</v>
      </c>
      <c r="N1343">
        <v>6.5316666659999996</v>
      </c>
      <c r="O1343">
        <v>3</v>
      </c>
      <c r="P1343">
        <v>4</v>
      </c>
      <c r="Q1343">
        <v>45</v>
      </c>
      <c r="R1343">
        <v>20</v>
      </c>
      <c r="S1343">
        <v>2</v>
      </c>
      <c r="T1343">
        <v>2</v>
      </c>
      <c r="U1343">
        <v>0</v>
      </c>
      <c r="V1343">
        <v>0</v>
      </c>
      <c r="W1343">
        <v>3.6447970276158119</v>
      </c>
      <c r="X1343">
        <v>16.895815194604289</v>
      </c>
      <c r="Y1343">
        <v>129.85877946883076</v>
      </c>
      <c r="Z1343">
        <v>255.41296886852092</v>
      </c>
      <c r="AA1343">
        <v>4.0359132932316468</v>
      </c>
      <c r="AB1343">
        <v>4.2584831651731294</v>
      </c>
      <c r="AC1343">
        <v>0</v>
      </c>
      <c r="AD1343">
        <v>0</v>
      </c>
      <c r="AE1343">
        <v>414.10675701797652</v>
      </c>
    </row>
    <row r="1344" spans="1:31" x14ac:dyDescent="0.3">
      <c r="A1344">
        <v>2489044</v>
      </c>
      <c r="B1344">
        <v>1</v>
      </c>
      <c r="C1344" t="s">
        <v>80</v>
      </c>
      <c r="D1344" t="s">
        <v>96</v>
      </c>
      <c r="E1344" t="s">
        <v>162</v>
      </c>
      <c r="F1344" t="s">
        <v>4094</v>
      </c>
      <c r="G1344" t="s">
        <v>280</v>
      </c>
      <c r="H1344" t="s">
        <v>135</v>
      </c>
      <c r="I1344" t="s">
        <v>136</v>
      </c>
      <c r="J1344" t="s">
        <v>137</v>
      </c>
      <c r="K1344" t="s">
        <v>144</v>
      </c>
      <c r="L1344" t="s">
        <v>4095</v>
      </c>
      <c r="M1344" t="s">
        <v>4096</v>
      </c>
      <c r="N1344">
        <v>2.6944444440000002</v>
      </c>
      <c r="O1344">
        <v>0</v>
      </c>
      <c r="P1344">
        <v>14</v>
      </c>
      <c r="Q1344">
        <v>0</v>
      </c>
      <c r="R1344">
        <v>3</v>
      </c>
      <c r="S1344">
        <v>0</v>
      </c>
      <c r="T1344">
        <v>4</v>
      </c>
      <c r="U1344">
        <v>0</v>
      </c>
      <c r="V1344">
        <v>0</v>
      </c>
      <c r="W1344">
        <v>0</v>
      </c>
      <c r="X1344">
        <v>18.416349575718257</v>
      </c>
      <c r="Y1344">
        <v>0</v>
      </c>
      <c r="Z1344">
        <v>0.77126806249419688</v>
      </c>
      <c r="AA1344">
        <v>0</v>
      </c>
      <c r="AB1344">
        <v>9.6623730542577277</v>
      </c>
      <c r="AC1344">
        <v>0</v>
      </c>
      <c r="AD1344">
        <v>0</v>
      </c>
      <c r="AE1344">
        <v>28.849990692470183</v>
      </c>
    </row>
    <row r="1345" spans="1:31" x14ac:dyDescent="0.3">
      <c r="A1345">
        <v>2489113</v>
      </c>
      <c r="B1345">
        <v>1</v>
      </c>
      <c r="C1345" t="s">
        <v>80</v>
      </c>
      <c r="D1345" t="s">
        <v>94</v>
      </c>
      <c r="E1345" t="s">
        <v>166</v>
      </c>
      <c r="F1345" t="s">
        <v>4097</v>
      </c>
      <c r="G1345" t="s">
        <v>149</v>
      </c>
      <c r="H1345" t="s">
        <v>150</v>
      </c>
      <c r="I1345" t="s">
        <v>136</v>
      </c>
      <c r="J1345" t="s">
        <v>137</v>
      </c>
      <c r="K1345" t="s">
        <v>144</v>
      </c>
      <c r="L1345" t="s">
        <v>4098</v>
      </c>
      <c r="M1345" t="s">
        <v>4099</v>
      </c>
      <c r="N1345">
        <v>0.59944444399999997</v>
      </c>
      <c r="O1345">
        <v>9</v>
      </c>
      <c r="P1345">
        <v>3504</v>
      </c>
      <c r="Q1345">
        <v>88</v>
      </c>
      <c r="R1345">
        <v>425</v>
      </c>
      <c r="S1345">
        <v>32</v>
      </c>
      <c r="T1345">
        <v>368</v>
      </c>
      <c r="U1345">
        <v>0</v>
      </c>
      <c r="V1345">
        <v>0</v>
      </c>
      <c r="W1345">
        <v>2.0709308234296633</v>
      </c>
      <c r="X1345">
        <v>267.267084337239</v>
      </c>
      <c r="Y1345">
        <v>31.236447293905151</v>
      </c>
      <c r="Z1345">
        <v>68.191745758540819</v>
      </c>
      <c r="AA1345">
        <v>72.84216860206682</v>
      </c>
      <c r="AB1345">
        <v>109.06823505244633</v>
      </c>
      <c r="AC1345">
        <v>0</v>
      </c>
      <c r="AD1345">
        <v>0</v>
      </c>
      <c r="AE1345">
        <v>550.6766118676278</v>
      </c>
    </row>
    <row r="1346" spans="1:31" x14ac:dyDescent="0.3">
      <c r="A1346">
        <v>2489777</v>
      </c>
      <c r="B1346">
        <v>1</v>
      </c>
      <c r="C1346" t="s">
        <v>80</v>
      </c>
      <c r="D1346" t="s">
        <v>94</v>
      </c>
      <c r="E1346" t="s">
        <v>153</v>
      </c>
      <c r="F1346" t="s">
        <v>4100</v>
      </c>
      <c r="G1346" t="s">
        <v>155</v>
      </c>
      <c r="H1346" t="s">
        <v>135</v>
      </c>
      <c r="I1346" t="s">
        <v>136</v>
      </c>
      <c r="J1346" t="s">
        <v>137</v>
      </c>
      <c r="K1346" t="s">
        <v>144</v>
      </c>
      <c r="L1346" t="s">
        <v>4101</v>
      </c>
      <c r="M1346" t="s">
        <v>4102</v>
      </c>
      <c r="N1346">
        <v>8.9688888880000004</v>
      </c>
      <c r="O1346">
        <v>0</v>
      </c>
      <c r="P1346">
        <v>1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4.9751589812417247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4.9751589812417247</v>
      </c>
    </row>
    <row r="1347" spans="1:31" x14ac:dyDescent="0.3">
      <c r="A1347">
        <v>2489754</v>
      </c>
      <c r="B1347">
        <v>1</v>
      </c>
      <c r="C1347" t="s">
        <v>80</v>
      </c>
      <c r="D1347" t="s">
        <v>96</v>
      </c>
      <c r="E1347" t="s">
        <v>162</v>
      </c>
      <c r="F1347" t="s">
        <v>4103</v>
      </c>
      <c r="G1347" t="s">
        <v>530</v>
      </c>
      <c r="H1347" t="s">
        <v>135</v>
      </c>
      <c r="I1347" t="s">
        <v>136</v>
      </c>
      <c r="J1347" t="s">
        <v>137</v>
      </c>
      <c r="K1347" t="s">
        <v>144</v>
      </c>
      <c r="L1347" t="s">
        <v>4104</v>
      </c>
      <c r="M1347" t="s">
        <v>4105</v>
      </c>
      <c r="N1347">
        <v>2.1305555549999999</v>
      </c>
      <c r="O1347">
        <v>0</v>
      </c>
      <c r="P1347">
        <v>28</v>
      </c>
      <c r="Q1347">
        <v>0</v>
      </c>
      <c r="R1347">
        <v>0</v>
      </c>
      <c r="S1347">
        <v>0</v>
      </c>
      <c r="T1347">
        <v>2</v>
      </c>
      <c r="U1347">
        <v>0</v>
      </c>
      <c r="V1347">
        <v>0</v>
      </c>
      <c r="W1347">
        <v>0</v>
      </c>
      <c r="X1347">
        <v>30.071353405500403</v>
      </c>
      <c r="Y1347">
        <v>0</v>
      </c>
      <c r="Z1347">
        <v>0</v>
      </c>
      <c r="AA1347">
        <v>0</v>
      </c>
      <c r="AB1347">
        <v>3.0188234349711518</v>
      </c>
      <c r="AC1347">
        <v>0</v>
      </c>
      <c r="AD1347">
        <v>0</v>
      </c>
      <c r="AE1347">
        <v>33.090176840471557</v>
      </c>
    </row>
    <row r="1348" spans="1:31" x14ac:dyDescent="0.3">
      <c r="A1348">
        <v>2489422</v>
      </c>
      <c r="B1348">
        <v>1</v>
      </c>
      <c r="C1348" t="s">
        <v>81</v>
      </c>
      <c r="D1348" t="s">
        <v>115</v>
      </c>
      <c r="E1348" t="s">
        <v>162</v>
      </c>
      <c r="F1348" t="s">
        <v>4106</v>
      </c>
      <c r="G1348" t="s">
        <v>210</v>
      </c>
      <c r="H1348" t="s">
        <v>135</v>
      </c>
      <c r="I1348" t="s">
        <v>136</v>
      </c>
      <c r="J1348" t="s">
        <v>137</v>
      </c>
      <c r="K1348" t="s">
        <v>144</v>
      </c>
      <c r="L1348" t="s">
        <v>4107</v>
      </c>
      <c r="M1348" t="s">
        <v>4108</v>
      </c>
      <c r="N1348">
        <v>3.131388888</v>
      </c>
      <c r="O1348">
        <v>0</v>
      </c>
      <c r="P1348">
        <v>47</v>
      </c>
      <c r="Q1348">
        <v>0</v>
      </c>
      <c r="R1348">
        <v>0</v>
      </c>
      <c r="S1348">
        <v>0</v>
      </c>
      <c r="T1348">
        <v>1</v>
      </c>
      <c r="U1348">
        <v>0</v>
      </c>
      <c r="V1348">
        <v>0</v>
      </c>
      <c r="W1348">
        <v>0</v>
      </c>
      <c r="X1348">
        <v>16.329024182264238</v>
      </c>
      <c r="Y1348">
        <v>0</v>
      </c>
      <c r="Z1348">
        <v>0</v>
      </c>
      <c r="AA1348">
        <v>0</v>
      </c>
      <c r="AB1348">
        <v>0.73461811475300187</v>
      </c>
      <c r="AC1348">
        <v>0</v>
      </c>
      <c r="AD1348">
        <v>0</v>
      </c>
      <c r="AE1348">
        <v>17.063642297017239</v>
      </c>
    </row>
    <row r="1349" spans="1:31" x14ac:dyDescent="0.3">
      <c r="A1349">
        <v>2488898</v>
      </c>
      <c r="B1349">
        <v>1</v>
      </c>
      <c r="C1349" t="s">
        <v>80</v>
      </c>
      <c r="D1349" t="s">
        <v>88</v>
      </c>
      <c r="E1349" t="s">
        <v>141</v>
      </c>
      <c r="F1349" t="s">
        <v>4109</v>
      </c>
      <c r="G1349" t="s">
        <v>466</v>
      </c>
      <c r="H1349" t="s">
        <v>135</v>
      </c>
      <c r="I1349" t="s">
        <v>136</v>
      </c>
      <c r="J1349" t="s">
        <v>137</v>
      </c>
      <c r="K1349" t="s">
        <v>144</v>
      </c>
      <c r="L1349" t="s">
        <v>4110</v>
      </c>
      <c r="M1349" t="s">
        <v>4111</v>
      </c>
      <c r="N1349">
        <v>1.4836111110000001</v>
      </c>
      <c r="O1349">
        <v>0</v>
      </c>
      <c r="P1349">
        <v>144</v>
      </c>
      <c r="Q1349">
        <v>0</v>
      </c>
      <c r="R1349">
        <v>0</v>
      </c>
      <c r="S1349">
        <v>0</v>
      </c>
      <c r="T1349">
        <v>27</v>
      </c>
      <c r="U1349">
        <v>0</v>
      </c>
      <c r="V1349">
        <v>0</v>
      </c>
      <c r="W1349">
        <v>0</v>
      </c>
      <c r="X1349">
        <v>49.169400281298742</v>
      </c>
      <c r="Y1349">
        <v>0</v>
      </c>
      <c r="Z1349">
        <v>0</v>
      </c>
      <c r="AA1349">
        <v>0</v>
      </c>
      <c r="AB1349">
        <v>31.283807646070766</v>
      </c>
      <c r="AC1349">
        <v>0</v>
      </c>
      <c r="AD1349">
        <v>0</v>
      </c>
      <c r="AE1349">
        <v>80.453207927369505</v>
      </c>
    </row>
    <row r="1350" spans="1:31" x14ac:dyDescent="0.3">
      <c r="A1350">
        <v>2489585</v>
      </c>
      <c r="B1350">
        <v>1</v>
      </c>
      <c r="C1350" t="s">
        <v>80</v>
      </c>
      <c r="D1350" t="s">
        <v>95</v>
      </c>
      <c r="E1350" t="s">
        <v>166</v>
      </c>
      <c r="F1350" t="s">
        <v>4112</v>
      </c>
      <c r="G1350" t="s">
        <v>159</v>
      </c>
      <c r="H1350" t="s">
        <v>150</v>
      </c>
      <c r="I1350" t="s">
        <v>136</v>
      </c>
      <c r="J1350" t="s">
        <v>137</v>
      </c>
      <c r="K1350" t="s">
        <v>144</v>
      </c>
      <c r="L1350" t="s">
        <v>4113</v>
      </c>
      <c r="M1350" t="s">
        <v>4114</v>
      </c>
      <c r="N1350">
        <v>0.78</v>
      </c>
      <c r="O1350">
        <v>1</v>
      </c>
      <c r="P1350">
        <v>1742</v>
      </c>
      <c r="Q1350">
        <v>3</v>
      </c>
      <c r="R1350">
        <v>0</v>
      </c>
      <c r="S1350">
        <v>6</v>
      </c>
      <c r="T1350">
        <v>133</v>
      </c>
      <c r="U1350">
        <v>0</v>
      </c>
      <c r="V1350">
        <v>0</v>
      </c>
      <c r="W1350">
        <v>0.275950150324896</v>
      </c>
      <c r="X1350">
        <v>375.80212125837579</v>
      </c>
      <c r="Y1350">
        <v>1.9998687818046725</v>
      </c>
      <c r="Z1350">
        <v>0</v>
      </c>
      <c r="AA1350">
        <v>93.761054108979451</v>
      </c>
      <c r="AB1350">
        <v>215.57359352825145</v>
      </c>
      <c r="AC1350">
        <v>0</v>
      </c>
      <c r="AD1350">
        <v>0</v>
      </c>
      <c r="AE1350">
        <v>687.41258782773627</v>
      </c>
    </row>
    <row r="1351" spans="1:31" x14ac:dyDescent="0.3">
      <c r="A1351">
        <v>2488921</v>
      </c>
      <c r="B1351">
        <v>1</v>
      </c>
      <c r="C1351" t="s">
        <v>80</v>
      </c>
      <c r="D1351" t="s">
        <v>101</v>
      </c>
      <c r="E1351" t="s">
        <v>141</v>
      </c>
      <c r="F1351" t="s">
        <v>4115</v>
      </c>
      <c r="G1351" t="s">
        <v>210</v>
      </c>
      <c r="H1351" t="s">
        <v>135</v>
      </c>
      <c r="I1351" t="s">
        <v>136</v>
      </c>
      <c r="J1351" t="s">
        <v>137</v>
      </c>
      <c r="K1351" t="s">
        <v>144</v>
      </c>
      <c r="L1351" t="s">
        <v>4116</v>
      </c>
      <c r="M1351" t="s">
        <v>4117</v>
      </c>
      <c r="N1351">
        <v>1.1158333330000001</v>
      </c>
      <c r="O1351">
        <v>0</v>
      </c>
      <c r="P1351">
        <v>4</v>
      </c>
      <c r="Q1351">
        <v>0</v>
      </c>
      <c r="R1351">
        <v>0</v>
      </c>
      <c r="S1351">
        <v>0</v>
      </c>
      <c r="T1351">
        <v>15</v>
      </c>
      <c r="U1351">
        <v>0</v>
      </c>
      <c r="V1351">
        <v>0</v>
      </c>
      <c r="W1351">
        <v>0</v>
      </c>
      <c r="X1351">
        <v>1.2252579904455037</v>
      </c>
      <c r="Y1351">
        <v>0</v>
      </c>
      <c r="Z1351">
        <v>0</v>
      </c>
      <c r="AA1351">
        <v>0</v>
      </c>
      <c r="AB1351">
        <v>13.133661026694226</v>
      </c>
      <c r="AC1351">
        <v>0</v>
      </c>
      <c r="AD1351">
        <v>0</v>
      </c>
      <c r="AE1351">
        <v>14.35891901713973</v>
      </c>
    </row>
    <row r="1352" spans="1:31" x14ac:dyDescent="0.3">
      <c r="A1352">
        <v>2489591</v>
      </c>
      <c r="B1352">
        <v>1</v>
      </c>
      <c r="C1352" t="s">
        <v>80</v>
      </c>
      <c r="D1352" t="s">
        <v>99</v>
      </c>
      <c r="E1352" t="s">
        <v>147</v>
      </c>
      <c r="F1352" t="s">
        <v>4118</v>
      </c>
      <c r="G1352" t="s">
        <v>765</v>
      </c>
      <c r="H1352" t="s">
        <v>150</v>
      </c>
      <c r="I1352" t="s">
        <v>136</v>
      </c>
      <c r="J1352" t="s">
        <v>137</v>
      </c>
      <c r="K1352" t="s">
        <v>144</v>
      </c>
      <c r="L1352" t="s">
        <v>4119</v>
      </c>
      <c r="M1352" t="s">
        <v>3965</v>
      </c>
      <c r="N1352">
        <v>5.5947222219999997</v>
      </c>
      <c r="O1352">
        <v>0</v>
      </c>
      <c r="P1352">
        <v>58</v>
      </c>
      <c r="Q1352">
        <v>0</v>
      </c>
      <c r="R1352">
        <v>0</v>
      </c>
      <c r="S1352">
        <v>0</v>
      </c>
      <c r="T1352">
        <v>6</v>
      </c>
      <c r="U1352">
        <v>0</v>
      </c>
      <c r="V1352">
        <v>0</v>
      </c>
      <c r="W1352">
        <v>0</v>
      </c>
      <c r="X1352">
        <v>58.016557667751975</v>
      </c>
      <c r="Y1352">
        <v>0</v>
      </c>
      <c r="Z1352">
        <v>0</v>
      </c>
      <c r="AA1352">
        <v>0</v>
      </c>
      <c r="AB1352">
        <v>1.1168456587737559</v>
      </c>
      <c r="AC1352">
        <v>0</v>
      </c>
      <c r="AD1352">
        <v>0</v>
      </c>
      <c r="AE1352">
        <v>59.13340332652573</v>
      </c>
    </row>
    <row r="1353" spans="1:31" x14ac:dyDescent="0.3">
      <c r="A1353">
        <v>2489359</v>
      </c>
      <c r="B1353">
        <v>1</v>
      </c>
      <c r="C1353" t="s">
        <v>80</v>
      </c>
      <c r="D1353" t="s">
        <v>106</v>
      </c>
      <c r="E1353" t="s">
        <v>184</v>
      </c>
      <c r="F1353" t="s">
        <v>4120</v>
      </c>
      <c r="G1353" t="s">
        <v>149</v>
      </c>
      <c r="H1353" t="s">
        <v>150</v>
      </c>
      <c r="I1353" t="s">
        <v>136</v>
      </c>
      <c r="J1353" t="s">
        <v>137</v>
      </c>
      <c r="K1353" t="s">
        <v>144</v>
      </c>
      <c r="L1353" t="s">
        <v>4121</v>
      </c>
      <c r="M1353" t="s">
        <v>4122</v>
      </c>
      <c r="N1353">
        <v>0.98361111099999998</v>
      </c>
      <c r="O1353">
        <v>2</v>
      </c>
      <c r="P1353">
        <v>834</v>
      </c>
      <c r="Q1353">
        <v>130</v>
      </c>
      <c r="R1353">
        <v>284</v>
      </c>
      <c r="S1353">
        <v>18</v>
      </c>
      <c r="T1353">
        <v>175</v>
      </c>
      <c r="U1353">
        <v>0</v>
      </c>
      <c r="V1353">
        <v>0</v>
      </c>
      <c r="W1353">
        <v>0.56963086051111045</v>
      </c>
      <c r="X1353">
        <v>210.97949278266688</v>
      </c>
      <c r="Y1353">
        <v>123.5227794198061</v>
      </c>
      <c r="Z1353">
        <v>237.31986542609175</v>
      </c>
      <c r="AA1353">
        <v>61.608837469779168</v>
      </c>
      <c r="AB1353">
        <v>94.813141380047128</v>
      </c>
      <c r="AC1353">
        <v>0</v>
      </c>
      <c r="AD1353">
        <v>0</v>
      </c>
      <c r="AE1353">
        <v>728.81374733890209</v>
      </c>
    </row>
    <row r="1354" spans="1:31" x14ac:dyDescent="0.3">
      <c r="A1354">
        <v>2489608</v>
      </c>
      <c r="B1354">
        <v>1</v>
      </c>
      <c r="C1354" t="s">
        <v>80</v>
      </c>
      <c r="D1354" t="s">
        <v>103</v>
      </c>
      <c r="E1354" t="s">
        <v>147</v>
      </c>
      <c r="F1354" t="s">
        <v>561</v>
      </c>
      <c r="G1354" t="s">
        <v>186</v>
      </c>
      <c r="H1354" t="s">
        <v>150</v>
      </c>
      <c r="I1354" t="s">
        <v>136</v>
      </c>
      <c r="J1354" t="s">
        <v>137</v>
      </c>
      <c r="K1354" t="s">
        <v>144</v>
      </c>
      <c r="L1354" t="s">
        <v>4123</v>
      </c>
      <c r="M1354" t="s">
        <v>4124</v>
      </c>
      <c r="N1354">
        <v>3.7366666660000001</v>
      </c>
      <c r="O1354">
        <v>0</v>
      </c>
      <c r="P1354">
        <v>8</v>
      </c>
      <c r="Q1354">
        <v>0</v>
      </c>
      <c r="R1354">
        <v>28</v>
      </c>
      <c r="S1354">
        <v>1</v>
      </c>
      <c r="T1354">
        <v>6</v>
      </c>
      <c r="U1354">
        <v>0</v>
      </c>
      <c r="V1354">
        <v>0</v>
      </c>
      <c r="W1354">
        <v>0</v>
      </c>
      <c r="X1354">
        <v>30.355244343420598</v>
      </c>
      <c r="Y1354">
        <v>0</v>
      </c>
      <c r="Z1354">
        <v>114.90508222551169</v>
      </c>
      <c r="AA1354">
        <v>215.18370186176224</v>
      </c>
      <c r="AB1354">
        <v>16.621081771506841</v>
      </c>
      <c r="AC1354">
        <v>0</v>
      </c>
      <c r="AD1354">
        <v>0</v>
      </c>
      <c r="AE1354">
        <v>377.06511020220137</v>
      </c>
    </row>
    <row r="1355" spans="1:31" x14ac:dyDescent="0.3">
      <c r="A1355">
        <v>2488967</v>
      </c>
      <c r="B1355">
        <v>1</v>
      </c>
      <c r="C1355" t="s">
        <v>81</v>
      </c>
      <c r="D1355" t="s">
        <v>128</v>
      </c>
      <c r="E1355" t="s">
        <v>132</v>
      </c>
      <c r="F1355" t="s">
        <v>4125</v>
      </c>
      <c r="G1355" t="s">
        <v>530</v>
      </c>
      <c r="H1355" t="s">
        <v>135</v>
      </c>
      <c r="I1355" t="s">
        <v>136</v>
      </c>
      <c r="J1355" t="s">
        <v>137</v>
      </c>
      <c r="K1355" t="s">
        <v>144</v>
      </c>
      <c r="L1355" t="s">
        <v>4126</v>
      </c>
      <c r="M1355" t="s">
        <v>4127</v>
      </c>
      <c r="N1355">
        <v>2.051388888</v>
      </c>
      <c r="O1355">
        <v>0</v>
      </c>
      <c r="P1355">
        <v>72</v>
      </c>
      <c r="Q1355">
        <v>0</v>
      </c>
      <c r="R1355">
        <v>1</v>
      </c>
      <c r="S1355">
        <v>0</v>
      </c>
      <c r="T1355">
        <v>4</v>
      </c>
      <c r="U1355">
        <v>0</v>
      </c>
      <c r="V1355">
        <v>0</v>
      </c>
      <c r="W1355">
        <v>0</v>
      </c>
      <c r="X1355">
        <v>31.369357730869552</v>
      </c>
      <c r="Y1355">
        <v>0</v>
      </c>
      <c r="Z1355">
        <v>1.1029158466073028</v>
      </c>
      <c r="AA1355">
        <v>0</v>
      </c>
      <c r="AB1355">
        <v>5.2689420538143558E-2</v>
      </c>
      <c r="AC1355">
        <v>0</v>
      </c>
      <c r="AD1355">
        <v>0</v>
      </c>
      <c r="AE1355">
        <v>32.524962998014999</v>
      </c>
    </row>
    <row r="1356" spans="1:31" x14ac:dyDescent="0.3">
      <c r="A1356">
        <v>2489900</v>
      </c>
      <c r="B1356">
        <v>1</v>
      </c>
      <c r="C1356" t="s">
        <v>81</v>
      </c>
      <c r="D1356" t="s">
        <v>128</v>
      </c>
      <c r="E1356" t="s">
        <v>147</v>
      </c>
      <c r="F1356" t="s">
        <v>4128</v>
      </c>
      <c r="G1356" t="s">
        <v>193</v>
      </c>
      <c r="H1356" t="s">
        <v>150</v>
      </c>
      <c r="I1356" t="s">
        <v>136</v>
      </c>
      <c r="J1356" t="s">
        <v>137</v>
      </c>
      <c r="K1356" t="s">
        <v>144</v>
      </c>
      <c r="L1356" t="s">
        <v>4129</v>
      </c>
      <c r="M1356" t="s">
        <v>4130</v>
      </c>
      <c r="N1356">
        <v>8.8933333329999993</v>
      </c>
      <c r="O1356">
        <v>0</v>
      </c>
      <c r="P1356">
        <v>0</v>
      </c>
      <c r="Q1356">
        <v>1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1.7567740794129658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1.7567740794129658</v>
      </c>
    </row>
    <row r="1357" spans="1:31" x14ac:dyDescent="0.3">
      <c r="A1357">
        <v>2489107</v>
      </c>
      <c r="B1357">
        <v>1</v>
      </c>
      <c r="C1357" t="s">
        <v>80</v>
      </c>
      <c r="D1357" t="s">
        <v>94</v>
      </c>
      <c r="E1357" t="s">
        <v>166</v>
      </c>
      <c r="F1357" t="s">
        <v>4131</v>
      </c>
      <c r="G1357" t="s">
        <v>149</v>
      </c>
      <c r="H1357" t="s">
        <v>150</v>
      </c>
      <c r="I1357" t="s">
        <v>136</v>
      </c>
      <c r="J1357" t="s">
        <v>137</v>
      </c>
      <c r="K1357" t="s">
        <v>144</v>
      </c>
      <c r="L1357" t="s">
        <v>4132</v>
      </c>
      <c r="M1357" t="s">
        <v>4133</v>
      </c>
      <c r="N1357">
        <v>0.135833333</v>
      </c>
      <c r="O1357">
        <v>4</v>
      </c>
      <c r="P1357">
        <v>2165</v>
      </c>
      <c r="Q1357">
        <v>25</v>
      </c>
      <c r="R1357">
        <v>20</v>
      </c>
      <c r="S1357">
        <v>17</v>
      </c>
      <c r="T1357">
        <v>188</v>
      </c>
      <c r="U1357">
        <v>0</v>
      </c>
      <c r="V1357">
        <v>0</v>
      </c>
      <c r="W1357">
        <v>7.5678945767408995E-2</v>
      </c>
      <c r="X1357">
        <v>28.951520837987029</v>
      </c>
      <c r="Y1357">
        <v>1.1016996363558063</v>
      </c>
      <c r="Z1357">
        <v>0.5914007051266652</v>
      </c>
      <c r="AA1357">
        <v>4.4738394665245673</v>
      </c>
      <c r="AB1357">
        <v>9.2021295747826706</v>
      </c>
      <c r="AC1357">
        <v>0</v>
      </c>
      <c r="AD1357">
        <v>0</v>
      </c>
      <c r="AE1357">
        <v>44.396269166544144</v>
      </c>
    </row>
    <row r="1358" spans="1:31" x14ac:dyDescent="0.3">
      <c r="A1358">
        <v>2489648</v>
      </c>
      <c r="B1358">
        <v>1</v>
      </c>
      <c r="C1358" t="s">
        <v>80</v>
      </c>
      <c r="D1358" t="s">
        <v>101</v>
      </c>
      <c r="E1358" t="s">
        <v>147</v>
      </c>
      <c r="F1358" t="s">
        <v>648</v>
      </c>
      <c r="G1358" t="s">
        <v>193</v>
      </c>
      <c r="H1358" t="s">
        <v>150</v>
      </c>
      <c r="I1358" t="s">
        <v>136</v>
      </c>
      <c r="J1358" t="s">
        <v>137</v>
      </c>
      <c r="K1358" t="s">
        <v>144</v>
      </c>
      <c r="L1358" t="s">
        <v>4134</v>
      </c>
      <c r="M1358" t="s">
        <v>4135</v>
      </c>
      <c r="N1358">
        <v>2.8172222219999998</v>
      </c>
      <c r="O1358">
        <v>0</v>
      </c>
      <c r="P1358">
        <v>63</v>
      </c>
      <c r="Q1358">
        <v>0</v>
      </c>
      <c r="R1358">
        <v>23</v>
      </c>
      <c r="S1358">
        <v>0</v>
      </c>
      <c r="T1358">
        <v>11</v>
      </c>
      <c r="U1358">
        <v>0</v>
      </c>
      <c r="V1358">
        <v>0</v>
      </c>
      <c r="W1358">
        <v>0</v>
      </c>
      <c r="X1358">
        <v>81.623816082094592</v>
      </c>
      <c r="Y1358">
        <v>0</v>
      </c>
      <c r="Z1358">
        <v>6.8992808297378705</v>
      </c>
      <c r="AA1358">
        <v>0</v>
      </c>
      <c r="AB1358">
        <v>43.927629814162529</v>
      </c>
      <c r="AC1358">
        <v>0</v>
      </c>
      <c r="AD1358">
        <v>0</v>
      </c>
      <c r="AE1358">
        <v>132.450726725995</v>
      </c>
    </row>
    <row r="1359" spans="1:31" x14ac:dyDescent="0.3">
      <c r="A1359">
        <v>2489671</v>
      </c>
      <c r="B1359">
        <v>1</v>
      </c>
      <c r="C1359" t="s">
        <v>80</v>
      </c>
      <c r="D1359" t="s">
        <v>105</v>
      </c>
      <c r="E1359" t="s">
        <v>153</v>
      </c>
      <c r="F1359" t="s">
        <v>4136</v>
      </c>
      <c r="G1359" t="s">
        <v>230</v>
      </c>
      <c r="H1359" t="s">
        <v>135</v>
      </c>
      <c r="I1359" t="s">
        <v>136</v>
      </c>
      <c r="J1359" t="s">
        <v>137</v>
      </c>
      <c r="K1359" t="s">
        <v>144</v>
      </c>
      <c r="L1359" t="s">
        <v>4137</v>
      </c>
      <c r="M1359" t="s">
        <v>4138</v>
      </c>
      <c r="N1359">
        <v>8.1999999999999993</v>
      </c>
      <c r="O1359">
        <v>0</v>
      </c>
      <c r="P1359">
        <v>3</v>
      </c>
      <c r="Q1359">
        <v>0</v>
      </c>
      <c r="R1359">
        <v>0</v>
      </c>
      <c r="S1359">
        <v>0</v>
      </c>
      <c r="T1359">
        <v>1</v>
      </c>
      <c r="U1359">
        <v>0</v>
      </c>
      <c r="V1359">
        <v>0</v>
      </c>
      <c r="W1359">
        <v>0</v>
      </c>
      <c r="X1359">
        <v>3.0343369169629835</v>
      </c>
      <c r="Y1359">
        <v>0</v>
      </c>
      <c r="Z1359">
        <v>0</v>
      </c>
      <c r="AA1359">
        <v>0</v>
      </c>
      <c r="AB1359">
        <v>2.1576430819469135</v>
      </c>
      <c r="AC1359">
        <v>0</v>
      </c>
      <c r="AD1359">
        <v>0</v>
      </c>
      <c r="AE1359">
        <v>5.1919799989098969</v>
      </c>
    </row>
    <row r="1360" spans="1:31" x14ac:dyDescent="0.3">
      <c r="A1360">
        <v>2489007</v>
      </c>
      <c r="B1360">
        <v>1</v>
      </c>
      <c r="C1360" t="s">
        <v>80</v>
      </c>
      <c r="D1360" t="s">
        <v>86</v>
      </c>
      <c r="E1360" t="s">
        <v>162</v>
      </c>
      <c r="F1360" t="s">
        <v>4139</v>
      </c>
      <c r="G1360" t="s">
        <v>530</v>
      </c>
      <c r="H1360" t="s">
        <v>135</v>
      </c>
      <c r="I1360" t="s">
        <v>136</v>
      </c>
      <c r="J1360" t="s">
        <v>137</v>
      </c>
      <c r="K1360" t="s">
        <v>144</v>
      </c>
      <c r="L1360" t="s">
        <v>4140</v>
      </c>
      <c r="M1360" t="s">
        <v>4141</v>
      </c>
      <c r="N1360">
        <v>8.6300000000000008</v>
      </c>
      <c r="O1360">
        <v>0</v>
      </c>
      <c r="P1360">
        <v>134</v>
      </c>
      <c r="Q1360">
        <v>0</v>
      </c>
      <c r="R1360">
        <v>0</v>
      </c>
      <c r="S1360">
        <v>0</v>
      </c>
      <c r="T1360">
        <v>6</v>
      </c>
      <c r="U1360">
        <v>0</v>
      </c>
      <c r="V1360">
        <v>0</v>
      </c>
      <c r="W1360">
        <v>0</v>
      </c>
      <c r="X1360">
        <v>279.06445162725515</v>
      </c>
      <c r="Y1360">
        <v>0</v>
      </c>
      <c r="Z1360">
        <v>0</v>
      </c>
      <c r="AA1360">
        <v>0</v>
      </c>
      <c r="AB1360">
        <v>27.680722740244047</v>
      </c>
      <c r="AC1360">
        <v>0</v>
      </c>
      <c r="AD1360">
        <v>0</v>
      </c>
      <c r="AE1360">
        <v>306.7451743674992</v>
      </c>
    </row>
    <row r="1361" spans="1:31" x14ac:dyDescent="0.3">
      <c r="A1361">
        <v>2489508</v>
      </c>
      <c r="B1361">
        <v>1</v>
      </c>
      <c r="C1361" t="s">
        <v>80</v>
      </c>
      <c r="D1361" t="s">
        <v>99</v>
      </c>
      <c r="E1361" t="s">
        <v>162</v>
      </c>
      <c r="F1361" t="s">
        <v>4142</v>
      </c>
      <c r="G1361" t="s">
        <v>210</v>
      </c>
      <c r="H1361" t="s">
        <v>135</v>
      </c>
      <c r="I1361" t="s">
        <v>136</v>
      </c>
      <c r="J1361" t="s">
        <v>137</v>
      </c>
      <c r="K1361" t="s">
        <v>144</v>
      </c>
      <c r="L1361" t="s">
        <v>4143</v>
      </c>
      <c r="M1361" t="s">
        <v>4144</v>
      </c>
      <c r="N1361">
        <v>8.375555555</v>
      </c>
      <c r="O1361">
        <v>0</v>
      </c>
      <c r="P1361">
        <v>6</v>
      </c>
      <c r="Q1361">
        <v>0</v>
      </c>
      <c r="R1361">
        <v>1</v>
      </c>
      <c r="S1361">
        <v>0</v>
      </c>
      <c r="T1361">
        <v>1</v>
      </c>
      <c r="U1361">
        <v>0</v>
      </c>
      <c r="V1361">
        <v>0</v>
      </c>
      <c r="W1361">
        <v>0</v>
      </c>
      <c r="X1361">
        <v>15.697947050243412</v>
      </c>
      <c r="Y1361">
        <v>0</v>
      </c>
      <c r="Z1361">
        <v>0</v>
      </c>
      <c r="AA1361">
        <v>0</v>
      </c>
      <c r="AB1361">
        <v>0.99237291736886912</v>
      </c>
      <c r="AC1361">
        <v>0</v>
      </c>
      <c r="AD1361">
        <v>0</v>
      </c>
      <c r="AE1361">
        <v>16.690319967612282</v>
      </c>
    </row>
    <row r="1362" spans="1:31" x14ac:dyDescent="0.3">
      <c r="A1362">
        <v>2489485</v>
      </c>
      <c r="B1362">
        <v>1</v>
      </c>
      <c r="C1362" t="s">
        <v>80</v>
      </c>
      <c r="D1362" t="s">
        <v>105</v>
      </c>
      <c r="E1362" t="s">
        <v>184</v>
      </c>
      <c r="F1362" t="s">
        <v>666</v>
      </c>
      <c r="G1362" t="s">
        <v>149</v>
      </c>
      <c r="H1362" t="s">
        <v>150</v>
      </c>
      <c r="I1362" t="s">
        <v>136</v>
      </c>
      <c r="J1362" t="s">
        <v>137</v>
      </c>
      <c r="K1362" t="s">
        <v>144</v>
      </c>
      <c r="L1362" t="s">
        <v>4145</v>
      </c>
      <c r="M1362" t="s">
        <v>4146</v>
      </c>
      <c r="N1362">
        <v>3.3141666660000002</v>
      </c>
      <c r="O1362">
        <v>1</v>
      </c>
      <c r="P1362">
        <v>3</v>
      </c>
      <c r="Q1362">
        <v>0</v>
      </c>
      <c r="R1362">
        <v>2</v>
      </c>
      <c r="S1362">
        <v>10</v>
      </c>
      <c r="T1362">
        <v>12</v>
      </c>
      <c r="U1362">
        <v>1</v>
      </c>
      <c r="V1362">
        <v>0</v>
      </c>
      <c r="W1362">
        <v>9.7321455387768818</v>
      </c>
      <c r="X1362">
        <v>3.4963981945482145</v>
      </c>
      <c r="Y1362">
        <v>0</v>
      </c>
      <c r="Z1362">
        <v>1.9545447121227262</v>
      </c>
      <c r="AA1362">
        <v>115.07015325619439</v>
      </c>
      <c r="AB1362">
        <v>62.114850408864932</v>
      </c>
      <c r="AC1362">
        <v>932.03523053088713</v>
      </c>
      <c r="AD1362">
        <v>0</v>
      </c>
      <c r="AE1362">
        <v>1124.4033226413942</v>
      </c>
    </row>
    <row r="1363" spans="1:31" x14ac:dyDescent="0.3">
      <c r="A1363">
        <v>2489193</v>
      </c>
      <c r="B1363">
        <v>1</v>
      </c>
      <c r="C1363" t="s">
        <v>81</v>
      </c>
      <c r="D1363" t="s">
        <v>128</v>
      </c>
      <c r="E1363" t="s">
        <v>166</v>
      </c>
      <c r="F1363" t="s">
        <v>4147</v>
      </c>
      <c r="G1363" t="s">
        <v>149</v>
      </c>
      <c r="H1363" t="s">
        <v>150</v>
      </c>
      <c r="I1363" t="s">
        <v>136</v>
      </c>
      <c r="J1363" t="s">
        <v>137</v>
      </c>
      <c r="K1363" t="s">
        <v>144</v>
      </c>
      <c r="L1363" t="s">
        <v>1587</v>
      </c>
      <c r="M1363" t="s">
        <v>4148</v>
      </c>
      <c r="N1363">
        <v>3.8991666660000002</v>
      </c>
      <c r="O1363">
        <v>4</v>
      </c>
      <c r="P1363">
        <v>4508</v>
      </c>
      <c r="Q1363">
        <v>16</v>
      </c>
      <c r="R1363">
        <v>11</v>
      </c>
      <c r="S1363">
        <v>10</v>
      </c>
      <c r="T1363">
        <v>324</v>
      </c>
      <c r="U1363">
        <v>0</v>
      </c>
      <c r="V1363">
        <v>2</v>
      </c>
      <c r="W1363">
        <v>111.28032439711271</v>
      </c>
      <c r="X1363">
        <v>3926.2439949382856</v>
      </c>
      <c r="Y1363">
        <v>13.964648996316287</v>
      </c>
      <c r="Z1363">
        <v>8.6542587031578613</v>
      </c>
      <c r="AA1363">
        <v>745.60214261996305</v>
      </c>
      <c r="AB1363">
        <v>2293.4827719893324</v>
      </c>
      <c r="AC1363">
        <v>0</v>
      </c>
      <c r="AD1363">
        <v>422.97479015330998</v>
      </c>
      <c r="AE1363">
        <v>7522.2029317974775</v>
      </c>
    </row>
    <row r="1364" spans="1:31" x14ac:dyDescent="0.3">
      <c r="A1364">
        <v>2489293</v>
      </c>
      <c r="B1364">
        <v>1</v>
      </c>
      <c r="C1364" t="s">
        <v>80</v>
      </c>
      <c r="D1364" t="s">
        <v>105</v>
      </c>
      <c r="E1364" t="s">
        <v>166</v>
      </c>
      <c r="F1364" t="s">
        <v>4149</v>
      </c>
      <c r="G1364" t="s">
        <v>149</v>
      </c>
      <c r="H1364" t="s">
        <v>150</v>
      </c>
      <c r="I1364" t="s">
        <v>136</v>
      </c>
      <c r="J1364" t="s">
        <v>137</v>
      </c>
      <c r="K1364" t="s">
        <v>144</v>
      </c>
      <c r="L1364" t="s">
        <v>4150</v>
      </c>
      <c r="M1364" t="s">
        <v>4151</v>
      </c>
      <c r="N1364">
        <v>6.4722221999999996E-2</v>
      </c>
      <c r="O1364">
        <v>0</v>
      </c>
      <c r="P1364">
        <v>1880</v>
      </c>
      <c r="Q1364">
        <v>0</v>
      </c>
      <c r="R1364">
        <v>9</v>
      </c>
      <c r="S1364">
        <v>0</v>
      </c>
      <c r="T1364">
        <v>415</v>
      </c>
      <c r="U1364">
        <v>1</v>
      </c>
      <c r="V1364">
        <v>0</v>
      </c>
      <c r="W1364">
        <v>0</v>
      </c>
      <c r="X1364">
        <v>32.806781883094708</v>
      </c>
      <c r="Y1364">
        <v>0</v>
      </c>
      <c r="Z1364">
        <v>0.21212900697069301</v>
      </c>
      <c r="AA1364">
        <v>0</v>
      </c>
      <c r="AB1364">
        <v>36.429872184566257</v>
      </c>
      <c r="AC1364">
        <v>1.8782301136203137</v>
      </c>
      <c r="AD1364">
        <v>0</v>
      </c>
      <c r="AE1364">
        <v>71.327013188251968</v>
      </c>
    </row>
    <row r="1365" spans="1:31" x14ac:dyDescent="0.3">
      <c r="A1365">
        <v>2489834</v>
      </c>
      <c r="B1365">
        <v>1</v>
      </c>
      <c r="C1365" t="s">
        <v>80</v>
      </c>
      <c r="D1365" t="s">
        <v>98</v>
      </c>
      <c r="E1365" t="s">
        <v>147</v>
      </c>
      <c r="F1365" t="s">
        <v>4152</v>
      </c>
      <c r="G1365" t="s">
        <v>765</v>
      </c>
      <c r="H1365" t="s">
        <v>150</v>
      </c>
      <c r="I1365" t="s">
        <v>136</v>
      </c>
      <c r="J1365" t="s">
        <v>137</v>
      </c>
      <c r="K1365" t="s">
        <v>144</v>
      </c>
      <c r="L1365" t="s">
        <v>4153</v>
      </c>
      <c r="M1365" t="s">
        <v>4154</v>
      </c>
      <c r="N1365">
        <v>3.0866666660000002</v>
      </c>
      <c r="O1365">
        <v>0</v>
      </c>
      <c r="P1365">
        <v>180</v>
      </c>
      <c r="Q1365">
        <v>0</v>
      </c>
      <c r="R1365">
        <v>0</v>
      </c>
      <c r="S1365">
        <v>0</v>
      </c>
      <c r="T1365">
        <v>5</v>
      </c>
      <c r="U1365">
        <v>0</v>
      </c>
      <c r="V1365">
        <v>0</v>
      </c>
      <c r="W1365">
        <v>0</v>
      </c>
      <c r="X1365">
        <v>95.845883385832565</v>
      </c>
      <c r="Y1365">
        <v>0</v>
      </c>
      <c r="Z1365">
        <v>0</v>
      </c>
      <c r="AA1365">
        <v>0</v>
      </c>
      <c r="AB1365">
        <v>4.7809079984491705</v>
      </c>
      <c r="AC1365">
        <v>0</v>
      </c>
      <c r="AD1365">
        <v>0</v>
      </c>
      <c r="AE1365">
        <v>100.62679138428173</v>
      </c>
    </row>
    <row r="1366" spans="1:31" x14ac:dyDescent="0.3">
      <c r="A1366">
        <v>2520614</v>
      </c>
      <c r="B1366">
        <v>1</v>
      </c>
      <c r="C1366" t="s">
        <v>80</v>
      </c>
      <c r="D1366" t="s">
        <v>100</v>
      </c>
      <c r="E1366" t="s">
        <v>166</v>
      </c>
      <c r="F1366" t="s">
        <v>3696</v>
      </c>
      <c r="G1366" t="s">
        <v>149</v>
      </c>
      <c r="H1366" t="s">
        <v>150</v>
      </c>
      <c r="I1366" t="s">
        <v>136</v>
      </c>
      <c r="J1366" t="s">
        <v>137</v>
      </c>
      <c r="K1366" t="s">
        <v>144</v>
      </c>
      <c r="L1366" t="s">
        <v>4155</v>
      </c>
      <c r="M1366" t="s">
        <v>4156</v>
      </c>
      <c r="N1366">
        <v>0.266666666</v>
      </c>
      <c r="O1366">
        <v>0</v>
      </c>
      <c r="P1366">
        <v>2473</v>
      </c>
      <c r="Q1366">
        <v>0</v>
      </c>
      <c r="R1366">
        <v>0</v>
      </c>
      <c r="S1366">
        <v>1</v>
      </c>
      <c r="T1366">
        <v>256</v>
      </c>
      <c r="U1366">
        <v>0</v>
      </c>
      <c r="V1366">
        <v>1</v>
      </c>
      <c r="W1366">
        <v>0</v>
      </c>
      <c r="X1366">
        <v>178.22777878041677</v>
      </c>
      <c r="Y1366">
        <v>0</v>
      </c>
      <c r="Z1366">
        <v>0</v>
      </c>
      <c r="AA1366">
        <v>2.7362947035841598</v>
      </c>
      <c r="AB1366">
        <v>72.34935860589836</v>
      </c>
      <c r="AC1366">
        <v>0</v>
      </c>
      <c r="AD1366">
        <v>1.6018306637057333</v>
      </c>
      <c r="AE1366">
        <v>254.91526275360499</v>
      </c>
    </row>
    <row r="1367" spans="1:31" x14ac:dyDescent="0.3">
      <c r="A1367">
        <v>2489820</v>
      </c>
      <c r="B1367">
        <v>1</v>
      </c>
      <c r="C1367" t="s">
        <v>80</v>
      </c>
      <c r="D1367" t="s">
        <v>100</v>
      </c>
      <c r="E1367" t="s">
        <v>153</v>
      </c>
      <c r="F1367" t="s">
        <v>4157</v>
      </c>
      <c r="G1367" t="s">
        <v>155</v>
      </c>
      <c r="H1367" t="s">
        <v>135</v>
      </c>
      <c r="I1367" t="s">
        <v>136</v>
      </c>
      <c r="J1367" t="s">
        <v>137</v>
      </c>
      <c r="K1367" t="s">
        <v>144</v>
      </c>
      <c r="L1367" t="s">
        <v>4158</v>
      </c>
      <c r="M1367" t="s">
        <v>4159</v>
      </c>
      <c r="N1367">
        <v>4.7236111110000003</v>
      </c>
      <c r="O1367">
        <v>0</v>
      </c>
      <c r="P1367">
        <v>1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0.12698206381777158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0.12698206381777158</v>
      </c>
    </row>
    <row r="1368" spans="1:31" x14ac:dyDescent="0.3">
      <c r="A1368">
        <v>2489273</v>
      </c>
      <c r="B1368">
        <v>1</v>
      </c>
      <c r="C1368" t="s">
        <v>80</v>
      </c>
      <c r="D1368" t="s">
        <v>105</v>
      </c>
      <c r="E1368" t="s">
        <v>132</v>
      </c>
      <c r="F1368" t="s">
        <v>4160</v>
      </c>
      <c r="G1368" t="s">
        <v>1532</v>
      </c>
      <c r="H1368" t="s">
        <v>135</v>
      </c>
      <c r="I1368" t="s">
        <v>136</v>
      </c>
      <c r="J1368" t="s">
        <v>137</v>
      </c>
      <c r="K1368" t="s">
        <v>144</v>
      </c>
      <c r="L1368" t="s">
        <v>4161</v>
      </c>
      <c r="M1368" t="s">
        <v>4162</v>
      </c>
      <c r="N1368">
        <v>5.2147222219999998</v>
      </c>
      <c r="O1368">
        <v>0</v>
      </c>
      <c r="P1368">
        <v>133</v>
      </c>
      <c r="Q1368">
        <v>0</v>
      </c>
      <c r="R1368">
        <v>17</v>
      </c>
      <c r="S1368">
        <v>0</v>
      </c>
      <c r="T1368">
        <v>17</v>
      </c>
      <c r="U1368">
        <v>0</v>
      </c>
      <c r="V1368">
        <v>0</v>
      </c>
      <c r="W1368">
        <v>0</v>
      </c>
      <c r="X1368">
        <v>162.79997032232129</v>
      </c>
      <c r="Y1368">
        <v>0</v>
      </c>
      <c r="Z1368">
        <v>3.0807466723670109</v>
      </c>
      <c r="AA1368">
        <v>0</v>
      </c>
      <c r="AB1368">
        <v>28.34044474284963</v>
      </c>
      <c r="AC1368">
        <v>0</v>
      </c>
      <c r="AD1368">
        <v>0</v>
      </c>
      <c r="AE1368">
        <v>194.22116173753793</v>
      </c>
    </row>
    <row r="1369" spans="1:31" x14ac:dyDescent="0.3">
      <c r="A1369">
        <v>2489522</v>
      </c>
      <c r="B1369">
        <v>1</v>
      </c>
      <c r="C1369" t="s">
        <v>81</v>
      </c>
      <c r="D1369" t="s">
        <v>113</v>
      </c>
      <c r="E1369" t="s">
        <v>162</v>
      </c>
      <c r="F1369" t="s">
        <v>4163</v>
      </c>
      <c r="G1369" t="s">
        <v>210</v>
      </c>
      <c r="H1369" t="s">
        <v>135</v>
      </c>
      <c r="I1369" t="s">
        <v>136</v>
      </c>
      <c r="J1369" t="s">
        <v>137</v>
      </c>
      <c r="K1369" t="s">
        <v>144</v>
      </c>
      <c r="L1369" t="s">
        <v>4164</v>
      </c>
      <c r="M1369" t="s">
        <v>4165</v>
      </c>
      <c r="N1369">
        <v>5.7472222220000004</v>
      </c>
      <c r="O1369">
        <v>0</v>
      </c>
      <c r="P1369">
        <v>18</v>
      </c>
      <c r="Q1369">
        <v>0</v>
      </c>
      <c r="R1369">
        <v>2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9.7839147609241071</v>
      </c>
      <c r="Y1369">
        <v>0</v>
      </c>
      <c r="Z1369">
        <v>0.19065087004312564</v>
      </c>
      <c r="AA1369">
        <v>0</v>
      </c>
      <c r="AB1369">
        <v>0</v>
      </c>
      <c r="AC1369">
        <v>0</v>
      </c>
      <c r="AD1369">
        <v>0</v>
      </c>
      <c r="AE1369">
        <v>9.9745656309672324</v>
      </c>
    </row>
    <row r="1370" spans="1:31" x14ac:dyDescent="0.3">
      <c r="A1370">
        <v>2488987</v>
      </c>
      <c r="B1370">
        <v>1</v>
      </c>
      <c r="C1370" t="s">
        <v>81</v>
      </c>
      <c r="D1370" t="s">
        <v>123</v>
      </c>
      <c r="E1370" t="s">
        <v>147</v>
      </c>
      <c r="F1370" t="s">
        <v>4166</v>
      </c>
      <c r="G1370" t="s">
        <v>149</v>
      </c>
      <c r="H1370" t="s">
        <v>150</v>
      </c>
      <c r="I1370" t="s">
        <v>136</v>
      </c>
      <c r="J1370" t="s">
        <v>137</v>
      </c>
      <c r="K1370" t="s">
        <v>144</v>
      </c>
      <c r="L1370" t="s">
        <v>4167</v>
      </c>
      <c r="M1370" t="s">
        <v>4168</v>
      </c>
      <c r="N1370">
        <v>2.7124999999999999</v>
      </c>
      <c r="O1370">
        <v>10</v>
      </c>
      <c r="P1370">
        <v>30</v>
      </c>
      <c r="Q1370">
        <v>201</v>
      </c>
      <c r="R1370">
        <v>258</v>
      </c>
      <c r="S1370">
        <v>44</v>
      </c>
      <c r="T1370">
        <v>38</v>
      </c>
      <c r="U1370">
        <v>0</v>
      </c>
      <c r="V1370">
        <v>0</v>
      </c>
      <c r="W1370">
        <v>7.1098470066171311</v>
      </c>
      <c r="X1370">
        <v>22.091838416429695</v>
      </c>
      <c r="Y1370">
        <v>320.61123344545035</v>
      </c>
      <c r="Z1370">
        <v>166.01408410733461</v>
      </c>
      <c r="AA1370">
        <v>73.68296939288291</v>
      </c>
      <c r="AB1370">
        <v>71.793442373928016</v>
      </c>
      <c r="AC1370">
        <v>0</v>
      </c>
      <c r="AD1370">
        <v>0</v>
      </c>
      <c r="AE1370">
        <v>661.30341474264264</v>
      </c>
    </row>
    <row r="1371" spans="1:31" x14ac:dyDescent="0.3">
      <c r="A1371">
        <v>2489236</v>
      </c>
      <c r="B1371">
        <v>1</v>
      </c>
      <c r="C1371" t="s">
        <v>81</v>
      </c>
      <c r="D1371" t="s">
        <v>127</v>
      </c>
      <c r="E1371" t="s">
        <v>147</v>
      </c>
      <c r="F1371" t="s">
        <v>4169</v>
      </c>
      <c r="G1371" t="s">
        <v>149</v>
      </c>
      <c r="H1371" t="s">
        <v>150</v>
      </c>
      <c r="I1371" t="s">
        <v>136</v>
      </c>
      <c r="J1371" t="s">
        <v>137</v>
      </c>
      <c r="K1371" t="s">
        <v>144</v>
      </c>
      <c r="L1371" t="s">
        <v>4170</v>
      </c>
      <c r="M1371" t="s">
        <v>4171</v>
      </c>
      <c r="N1371">
        <v>5.3197222220000002</v>
      </c>
      <c r="O1371">
        <v>0</v>
      </c>
      <c r="P1371">
        <v>442</v>
      </c>
      <c r="Q1371">
        <v>31</v>
      </c>
      <c r="R1371">
        <v>61</v>
      </c>
      <c r="S1371">
        <v>3</v>
      </c>
      <c r="T1371">
        <v>34</v>
      </c>
      <c r="U1371">
        <v>0</v>
      </c>
      <c r="V1371">
        <v>0</v>
      </c>
      <c r="W1371">
        <v>0</v>
      </c>
      <c r="X1371">
        <v>431.03670311685954</v>
      </c>
      <c r="Y1371">
        <v>58.889803789430466</v>
      </c>
      <c r="Z1371">
        <v>69.240345040259058</v>
      </c>
      <c r="AA1371">
        <v>16.423581769419695</v>
      </c>
      <c r="AB1371">
        <v>125.5735063067354</v>
      </c>
      <c r="AC1371">
        <v>0</v>
      </c>
      <c r="AD1371">
        <v>0</v>
      </c>
      <c r="AE1371">
        <v>701.16394002270408</v>
      </c>
    </row>
    <row r="1372" spans="1:31" x14ac:dyDescent="0.3">
      <c r="A1372">
        <v>2488981</v>
      </c>
      <c r="B1372">
        <v>1</v>
      </c>
      <c r="C1372" t="s">
        <v>80</v>
      </c>
      <c r="D1372" t="s">
        <v>107</v>
      </c>
      <c r="E1372" t="s">
        <v>162</v>
      </c>
      <c r="F1372" t="s">
        <v>4172</v>
      </c>
      <c r="G1372" t="s">
        <v>159</v>
      </c>
      <c r="H1372" t="s">
        <v>135</v>
      </c>
      <c r="I1372" t="s">
        <v>136</v>
      </c>
      <c r="J1372" t="s">
        <v>3</v>
      </c>
      <c r="K1372" t="s">
        <v>144</v>
      </c>
      <c r="L1372" t="s">
        <v>4173</v>
      </c>
      <c r="M1372" t="s">
        <v>4174</v>
      </c>
      <c r="N1372">
        <v>1.433888888</v>
      </c>
      <c r="O1372">
        <v>0</v>
      </c>
      <c r="P1372">
        <v>68</v>
      </c>
      <c r="Q1372">
        <v>0</v>
      </c>
      <c r="R1372">
        <v>0</v>
      </c>
      <c r="S1372">
        <v>0</v>
      </c>
      <c r="T1372">
        <v>15</v>
      </c>
      <c r="U1372">
        <v>0</v>
      </c>
      <c r="V1372">
        <v>0</v>
      </c>
      <c r="W1372">
        <v>0</v>
      </c>
      <c r="X1372">
        <v>24.727220225607059</v>
      </c>
      <c r="Y1372">
        <v>0</v>
      </c>
      <c r="Z1372">
        <v>0</v>
      </c>
      <c r="AA1372">
        <v>0</v>
      </c>
      <c r="AB1372">
        <v>14.54881515867493</v>
      </c>
      <c r="AC1372">
        <v>0</v>
      </c>
      <c r="AD1372">
        <v>0</v>
      </c>
      <c r="AE1372">
        <v>39.27603538428199</v>
      </c>
    </row>
    <row r="1373" spans="1:31" x14ac:dyDescent="0.3">
      <c r="A1373">
        <v>2489087</v>
      </c>
      <c r="B1373">
        <v>1</v>
      </c>
      <c r="C1373" t="s">
        <v>81</v>
      </c>
      <c r="D1373" t="s">
        <v>128</v>
      </c>
      <c r="E1373" t="s">
        <v>166</v>
      </c>
      <c r="F1373" t="s">
        <v>3583</v>
      </c>
      <c r="G1373" t="s">
        <v>149</v>
      </c>
      <c r="H1373" t="s">
        <v>150</v>
      </c>
      <c r="I1373" t="s">
        <v>136</v>
      </c>
      <c r="J1373" t="s">
        <v>137</v>
      </c>
      <c r="K1373" t="s">
        <v>144</v>
      </c>
      <c r="L1373" t="s">
        <v>4175</v>
      </c>
      <c r="M1373" t="s">
        <v>4176</v>
      </c>
      <c r="N1373">
        <v>6.25E-2</v>
      </c>
      <c r="O1373">
        <v>60</v>
      </c>
      <c r="P1373">
        <v>20827</v>
      </c>
      <c r="Q1373">
        <v>587</v>
      </c>
      <c r="R1373">
        <v>572</v>
      </c>
      <c r="S1373">
        <v>151</v>
      </c>
      <c r="T1373">
        <v>1835</v>
      </c>
      <c r="U1373">
        <v>14</v>
      </c>
      <c r="V1373">
        <v>1</v>
      </c>
      <c r="W1373">
        <v>1.0894515714132604</v>
      </c>
      <c r="X1373">
        <v>255.59273166023664</v>
      </c>
      <c r="Y1373">
        <v>28.40455432594619</v>
      </c>
      <c r="Z1373">
        <v>9.1451717954277019</v>
      </c>
      <c r="AA1373">
        <v>77.03591786185423</v>
      </c>
      <c r="AB1373">
        <v>99.21453401782334</v>
      </c>
      <c r="AC1373">
        <v>121.63226550400996</v>
      </c>
      <c r="AD1373">
        <v>0.94570596168759369</v>
      </c>
      <c r="AE1373">
        <v>593.06033269839895</v>
      </c>
    </row>
    <row r="1374" spans="1:31" x14ac:dyDescent="0.3">
      <c r="A1374">
        <v>2489528</v>
      </c>
      <c r="B1374">
        <v>1</v>
      </c>
      <c r="C1374" t="s">
        <v>80</v>
      </c>
      <c r="D1374" t="s">
        <v>95</v>
      </c>
      <c r="E1374" t="s">
        <v>147</v>
      </c>
      <c r="F1374" t="s">
        <v>1706</v>
      </c>
      <c r="G1374" t="s">
        <v>193</v>
      </c>
      <c r="H1374" t="s">
        <v>150</v>
      </c>
      <c r="I1374" t="s">
        <v>136</v>
      </c>
      <c r="J1374" t="s">
        <v>137</v>
      </c>
      <c r="K1374" t="s">
        <v>144</v>
      </c>
      <c r="L1374" t="s">
        <v>4177</v>
      </c>
      <c r="M1374" t="s">
        <v>4178</v>
      </c>
      <c r="N1374">
        <v>2.235833333</v>
      </c>
      <c r="O1374">
        <v>1</v>
      </c>
      <c r="P1374">
        <v>0</v>
      </c>
      <c r="Q1374">
        <v>3</v>
      </c>
      <c r="R1374">
        <v>0</v>
      </c>
      <c r="S1374">
        <v>4</v>
      </c>
      <c r="T1374">
        <v>0</v>
      </c>
      <c r="U1374">
        <v>0</v>
      </c>
      <c r="V1374">
        <v>0</v>
      </c>
      <c r="W1374">
        <v>0.41258428218174198</v>
      </c>
      <c r="X1374">
        <v>0</v>
      </c>
      <c r="Y1374">
        <v>8.7193721881023656</v>
      </c>
      <c r="Z1374">
        <v>0</v>
      </c>
      <c r="AA1374">
        <v>141.09201940191426</v>
      </c>
      <c r="AB1374">
        <v>0</v>
      </c>
      <c r="AC1374">
        <v>0</v>
      </c>
      <c r="AD1374">
        <v>0</v>
      </c>
      <c r="AE1374">
        <v>150.22397587219837</v>
      </c>
    </row>
    <row r="1375" spans="1:31" x14ac:dyDescent="0.3">
      <c r="A1375">
        <v>2489279</v>
      </c>
      <c r="B1375">
        <v>1</v>
      </c>
      <c r="C1375" t="s">
        <v>80</v>
      </c>
      <c r="D1375" t="s">
        <v>94</v>
      </c>
      <c r="E1375" t="s">
        <v>184</v>
      </c>
      <c r="F1375" t="s">
        <v>4179</v>
      </c>
      <c r="G1375" t="s">
        <v>149</v>
      </c>
      <c r="H1375" t="s">
        <v>150</v>
      </c>
      <c r="I1375" t="s">
        <v>136</v>
      </c>
      <c r="J1375" t="s">
        <v>137</v>
      </c>
      <c r="K1375" t="s">
        <v>144</v>
      </c>
      <c r="L1375" t="s">
        <v>4180</v>
      </c>
      <c r="M1375" t="s">
        <v>4181</v>
      </c>
      <c r="N1375">
        <v>4.1641666659999999</v>
      </c>
      <c r="O1375">
        <v>0</v>
      </c>
      <c r="P1375">
        <v>166</v>
      </c>
      <c r="Q1375">
        <v>0</v>
      </c>
      <c r="R1375">
        <v>0</v>
      </c>
      <c r="S1375">
        <v>0</v>
      </c>
      <c r="T1375">
        <v>17</v>
      </c>
      <c r="U1375">
        <v>0</v>
      </c>
      <c r="V1375">
        <v>0</v>
      </c>
      <c r="W1375">
        <v>0</v>
      </c>
      <c r="X1375">
        <v>76.34790467899262</v>
      </c>
      <c r="Y1375">
        <v>0</v>
      </c>
      <c r="Z1375">
        <v>0</v>
      </c>
      <c r="AA1375">
        <v>0</v>
      </c>
      <c r="AB1375">
        <v>53.794966299739642</v>
      </c>
      <c r="AC1375">
        <v>0</v>
      </c>
      <c r="AD1375">
        <v>0</v>
      </c>
      <c r="AE1375">
        <v>130.14287097873228</v>
      </c>
    </row>
    <row r="1376" spans="1:31" x14ac:dyDescent="0.3">
      <c r="A1376">
        <v>2489379</v>
      </c>
      <c r="B1376">
        <v>1</v>
      </c>
      <c r="C1376" t="s">
        <v>80</v>
      </c>
      <c r="D1376" t="s">
        <v>97</v>
      </c>
      <c r="E1376" t="s">
        <v>166</v>
      </c>
      <c r="F1376" t="s">
        <v>4182</v>
      </c>
      <c r="G1376" t="s">
        <v>149</v>
      </c>
      <c r="H1376" t="s">
        <v>150</v>
      </c>
      <c r="I1376" t="s">
        <v>136</v>
      </c>
      <c r="J1376" t="s">
        <v>137</v>
      </c>
      <c r="K1376" t="s">
        <v>144</v>
      </c>
      <c r="L1376" t="s">
        <v>4183</v>
      </c>
      <c r="M1376" t="s">
        <v>4184</v>
      </c>
      <c r="N1376">
        <v>1.376944444</v>
      </c>
      <c r="O1376">
        <v>1</v>
      </c>
      <c r="P1376">
        <v>3076</v>
      </c>
      <c r="Q1376">
        <v>0</v>
      </c>
      <c r="R1376">
        <v>46</v>
      </c>
      <c r="S1376">
        <v>0</v>
      </c>
      <c r="T1376">
        <v>303</v>
      </c>
      <c r="U1376">
        <v>1</v>
      </c>
      <c r="V1376">
        <v>0</v>
      </c>
      <c r="W1376">
        <v>0.37667990896388887</v>
      </c>
      <c r="X1376">
        <v>1476.6667038981213</v>
      </c>
      <c r="Y1376">
        <v>0</v>
      </c>
      <c r="Z1376">
        <v>36.497576996825494</v>
      </c>
      <c r="AA1376">
        <v>0</v>
      </c>
      <c r="AB1376">
        <v>569.26879657004758</v>
      </c>
      <c r="AC1376">
        <v>16.477834838035594</v>
      </c>
      <c r="AD1376">
        <v>0</v>
      </c>
      <c r="AE1376">
        <v>2099.2875922119938</v>
      </c>
    </row>
    <row r="1377" spans="1:31" x14ac:dyDescent="0.3">
      <c r="A1377">
        <v>2488901</v>
      </c>
      <c r="B1377">
        <v>1</v>
      </c>
      <c r="C1377" t="s">
        <v>80</v>
      </c>
      <c r="D1377" t="s">
        <v>99</v>
      </c>
      <c r="E1377" t="s">
        <v>166</v>
      </c>
      <c r="F1377" t="s">
        <v>4185</v>
      </c>
      <c r="G1377" t="s">
        <v>203</v>
      </c>
      <c r="H1377" t="s">
        <v>150</v>
      </c>
      <c r="I1377" t="s">
        <v>136</v>
      </c>
      <c r="J1377" t="s">
        <v>137</v>
      </c>
      <c r="K1377" t="s">
        <v>138</v>
      </c>
      <c r="L1377" t="s">
        <v>4186</v>
      </c>
      <c r="M1377" t="s">
        <v>4187</v>
      </c>
      <c r="N1377">
        <v>0.34083333300000002</v>
      </c>
      <c r="O1377">
        <v>9</v>
      </c>
      <c r="P1377">
        <v>7773</v>
      </c>
      <c r="Q1377">
        <v>1</v>
      </c>
      <c r="R1377">
        <v>131</v>
      </c>
      <c r="S1377">
        <v>22</v>
      </c>
      <c r="T1377">
        <v>907</v>
      </c>
      <c r="U1377">
        <v>1</v>
      </c>
      <c r="V1377">
        <v>6</v>
      </c>
      <c r="W1377">
        <v>9.4031576601646751</v>
      </c>
      <c r="X1377">
        <v>561.97709132112641</v>
      </c>
      <c r="Y1377">
        <v>7.3538482160579163E-2</v>
      </c>
      <c r="Z1377">
        <v>7.3042286580286158</v>
      </c>
      <c r="AA1377">
        <v>46.86823913229285</v>
      </c>
      <c r="AB1377">
        <v>165.85323285399082</v>
      </c>
      <c r="AC1377">
        <v>21.970719420912975</v>
      </c>
      <c r="AD1377">
        <v>0.5367208824820987</v>
      </c>
      <c r="AE1377">
        <v>813.98692841115883</v>
      </c>
    </row>
    <row r="1378" spans="1:31" x14ac:dyDescent="0.3">
      <c r="A1378">
        <v>2489210</v>
      </c>
      <c r="B1378">
        <v>1</v>
      </c>
      <c r="C1378" t="s">
        <v>81</v>
      </c>
      <c r="D1378" t="s">
        <v>128</v>
      </c>
      <c r="E1378" t="s">
        <v>184</v>
      </c>
      <c r="F1378" t="s">
        <v>4188</v>
      </c>
      <c r="G1378" t="s">
        <v>149</v>
      </c>
      <c r="H1378" t="s">
        <v>150</v>
      </c>
      <c r="I1378" t="s">
        <v>136</v>
      </c>
      <c r="J1378" t="s">
        <v>137</v>
      </c>
      <c r="K1378" t="s">
        <v>144</v>
      </c>
      <c r="L1378" t="s">
        <v>4189</v>
      </c>
      <c r="M1378" t="s">
        <v>4190</v>
      </c>
      <c r="N1378">
        <v>1.823611111</v>
      </c>
      <c r="O1378">
        <v>0</v>
      </c>
      <c r="P1378">
        <v>0</v>
      </c>
      <c r="Q1378">
        <v>0</v>
      </c>
      <c r="R1378">
        <v>0</v>
      </c>
      <c r="S1378">
        <v>15</v>
      </c>
      <c r="T1378">
        <v>0</v>
      </c>
      <c r="U1378">
        <v>13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137.28726651994947</v>
      </c>
      <c r="AB1378">
        <v>0</v>
      </c>
      <c r="AC1378">
        <v>1345.2681979180061</v>
      </c>
      <c r="AD1378">
        <v>0</v>
      </c>
      <c r="AE1378">
        <v>1482.5554644379556</v>
      </c>
    </row>
    <row r="1379" spans="1:31" x14ac:dyDescent="0.3">
      <c r="A1379">
        <v>2489070</v>
      </c>
      <c r="B1379">
        <v>1</v>
      </c>
      <c r="C1379" t="s">
        <v>80</v>
      </c>
      <c r="D1379" t="s">
        <v>101</v>
      </c>
      <c r="E1379" t="s">
        <v>184</v>
      </c>
      <c r="F1379" t="s">
        <v>4191</v>
      </c>
      <c r="G1379" t="s">
        <v>193</v>
      </c>
      <c r="H1379" t="s">
        <v>150</v>
      </c>
      <c r="I1379" t="s">
        <v>136</v>
      </c>
      <c r="J1379" t="s">
        <v>137</v>
      </c>
      <c r="K1379" t="s">
        <v>144</v>
      </c>
      <c r="L1379" t="s">
        <v>4192</v>
      </c>
      <c r="M1379" t="s">
        <v>4193</v>
      </c>
      <c r="N1379">
        <v>2.9602777769999999</v>
      </c>
      <c r="O1379">
        <v>7</v>
      </c>
      <c r="P1379">
        <v>10</v>
      </c>
      <c r="Q1379">
        <v>7</v>
      </c>
      <c r="R1379">
        <v>10</v>
      </c>
      <c r="S1379">
        <v>2</v>
      </c>
      <c r="T1379">
        <v>5</v>
      </c>
      <c r="U1379">
        <v>0</v>
      </c>
      <c r="V1379">
        <v>0</v>
      </c>
      <c r="W1379">
        <v>18.3142187134365</v>
      </c>
      <c r="X1379">
        <v>7.9648143284439943</v>
      </c>
      <c r="Y1379">
        <v>16.17698210413247</v>
      </c>
      <c r="Z1379">
        <v>7.6026835806065272</v>
      </c>
      <c r="AA1379">
        <v>28.315140276066266</v>
      </c>
      <c r="AB1379">
        <v>12.283383593407736</v>
      </c>
      <c r="AC1379">
        <v>0</v>
      </c>
      <c r="AD1379">
        <v>0</v>
      </c>
      <c r="AE1379">
        <v>90.657222596093504</v>
      </c>
    </row>
    <row r="1380" spans="1:31" x14ac:dyDescent="0.3">
      <c r="A1380">
        <v>2489734</v>
      </c>
      <c r="B1380">
        <v>1</v>
      </c>
      <c r="C1380" t="s">
        <v>80</v>
      </c>
      <c r="D1380" t="s">
        <v>106</v>
      </c>
      <c r="E1380" t="s">
        <v>132</v>
      </c>
      <c r="F1380" t="s">
        <v>4194</v>
      </c>
      <c r="G1380" t="s">
        <v>296</v>
      </c>
      <c r="H1380" t="s">
        <v>135</v>
      </c>
      <c r="I1380" t="s">
        <v>136</v>
      </c>
      <c r="J1380" t="s">
        <v>137</v>
      </c>
      <c r="K1380" t="s">
        <v>144</v>
      </c>
      <c r="L1380" t="s">
        <v>4195</v>
      </c>
      <c r="M1380" t="s">
        <v>4196</v>
      </c>
      <c r="N1380">
        <v>1.2016666659999999</v>
      </c>
      <c r="O1380">
        <v>0</v>
      </c>
      <c r="P1380">
        <v>3</v>
      </c>
      <c r="Q1380">
        <v>0</v>
      </c>
      <c r="R1380">
        <v>1</v>
      </c>
      <c r="S1380">
        <v>0</v>
      </c>
      <c r="T1380">
        <v>1</v>
      </c>
      <c r="U1380">
        <v>0</v>
      </c>
      <c r="V1380">
        <v>0</v>
      </c>
      <c r="W1380">
        <v>0</v>
      </c>
      <c r="X1380">
        <v>0.30059198077094862</v>
      </c>
      <c r="Y1380">
        <v>0</v>
      </c>
      <c r="Z1380">
        <v>0.4065548208214827</v>
      </c>
      <c r="AA1380">
        <v>0</v>
      </c>
      <c r="AB1380">
        <v>0.61248322750906437</v>
      </c>
      <c r="AC1380">
        <v>0</v>
      </c>
      <c r="AD1380">
        <v>0</v>
      </c>
      <c r="AE1380">
        <v>1.3196300291014957</v>
      </c>
    </row>
    <row r="1381" spans="1:31" x14ac:dyDescent="0.3">
      <c r="A1381">
        <v>2489442</v>
      </c>
      <c r="B1381">
        <v>1</v>
      </c>
      <c r="C1381" t="s">
        <v>80</v>
      </c>
      <c r="D1381" t="s">
        <v>99</v>
      </c>
      <c r="E1381" t="s">
        <v>166</v>
      </c>
      <c r="F1381" t="s">
        <v>1535</v>
      </c>
      <c r="G1381" t="s">
        <v>149</v>
      </c>
      <c r="H1381" t="s">
        <v>150</v>
      </c>
      <c r="I1381" t="s">
        <v>136</v>
      </c>
      <c r="J1381" t="s">
        <v>137</v>
      </c>
      <c r="K1381" t="s">
        <v>144</v>
      </c>
      <c r="L1381" t="s">
        <v>4197</v>
      </c>
      <c r="M1381" t="s">
        <v>4198</v>
      </c>
      <c r="N1381">
        <v>0.277777777</v>
      </c>
      <c r="O1381">
        <v>4</v>
      </c>
      <c r="P1381">
        <v>537</v>
      </c>
      <c r="Q1381">
        <v>1</v>
      </c>
      <c r="R1381">
        <v>38</v>
      </c>
      <c r="S1381">
        <v>2</v>
      </c>
      <c r="T1381">
        <v>67</v>
      </c>
      <c r="U1381">
        <v>0</v>
      </c>
      <c r="V1381">
        <v>0</v>
      </c>
      <c r="W1381">
        <v>9.8217767504721554</v>
      </c>
      <c r="X1381">
        <v>30.376787194929573</v>
      </c>
      <c r="Y1381">
        <v>7.1208902019356451E-2</v>
      </c>
      <c r="Z1381">
        <v>0.76764358125561394</v>
      </c>
      <c r="AA1381">
        <v>10.811021760188424</v>
      </c>
      <c r="AB1381">
        <v>13.207654281916366</v>
      </c>
      <c r="AC1381">
        <v>0</v>
      </c>
      <c r="AD1381">
        <v>0</v>
      </c>
      <c r="AE1381">
        <v>65.056092470781493</v>
      </c>
    </row>
    <row r="1382" spans="1:31" x14ac:dyDescent="0.3">
      <c r="A1382">
        <v>2489024</v>
      </c>
      <c r="B1382">
        <v>1</v>
      </c>
      <c r="C1382" t="s">
        <v>80</v>
      </c>
      <c r="D1382" t="s">
        <v>99</v>
      </c>
      <c r="E1382" t="s">
        <v>162</v>
      </c>
      <c r="F1382" t="s">
        <v>4199</v>
      </c>
      <c r="G1382" t="s">
        <v>210</v>
      </c>
      <c r="H1382" t="s">
        <v>135</v>
      </c>
      <c r="I1382" t="s">
        <v>136</v>
      </c>
      <c r="J1382" t="s">
        <v>137</v>
      </c>
      <c r="K1382" t="s">
        <v>144</v>
      </c>
      <c r="L1382" t="s">
        <v>4200</v>
      </c>
      <c r="M1382" t="s">
        <v>4201</v>
      </c>
      <c r="N1382">
        <v>3.6816666659999999</v>
      </c>
      <c r="O1382">
        <v>0</v>
      </c>
      <c r="P1382">
        <v>28</v>
      </c>
      <c r="Q1382">
        <v>0</v>
      </c>
      <c r="R1382">
        <v>0</v>
      </c>
      <c r="S1382">
        <v>0</v>
      </c>
      <c r="T1382">
        <v>3</v>
      </c>
      <c r="U1382">
        <v>0</v>
      </c>
      <c r="V1382">
        <v>0</v>
      </c>
      <c r="W1382">
        <v>0</v>
      </c>
      <c r="X1382">
        <v>21.755126002472238</v>
      </c>
      <c r="Y1382">
        <v>0</v>
      </c>
      <c r="Z1382">
        <v>0</v>
      </c>
      <c r="AA1382">
        <v>0</v>
      </c>
      <c r="AB1382">
        <v>0.59972977991963039</v>
      </c>
      <c r="AC1382">
        <v>0</v>
      </c>
      <c r="AD1382">
        <v>0</v>
      </c>
      <c r="AE1382">
        <v>22.354855782391869</v>
      </c>
    </row>
    <row r="1383" spans="1:31" x14ac:dyDescent="0.3">
      <c r="A1383">
        <v>2488924</v>
      </c>
      <c r="B1383">
        <v>1</v>
      </c>
      <c r="C1383" t="s">
        <v>80</v>
      </c>
      <c r="D1383" t="s">
        <v>103</v>
      </c>
      <c r="E1383" t="s">
        <v>166</v>
      </c>
      <c r="F1383" t="s">
        <v>4202</v>
      </c>
      <c r="G1383" t="s">
        <v>149</v>
      </c>
      <c r="H1383" t="s">
        <v>150</v>
      </c>
      <c r="I1383" t="s">
        <v>136</v>
      </c>
      <c r="J1383" t="s">
        <v>137</v>
      </c>
      <c r="K1383" t="s">
        <v>144</v>
      </c>
      <c r="L1383" t="s">
        <v>4203</v>
      </c>
      <c r="M1383" t="s">
        <v>4204</v>
      </c>
      <c r="N1383">
        <v>0.94916666599999999</v>
      </c>
      <c r="O1383">
        <v>0</v>
      </c>
      <c r="P1383">
        <v>3180</v>
      </c>
      <c r="Q1383">
        <v>0</v>
      </c>
      <c r="R1383">
        <v>1</v>
      </c>
      <c r="S1383">
        <v>0</v>
      </c>
      <c r="T1383">
        <v>254</v>
      </c>
      <c r="U1383">
        <v>0</v>
      </c>
      <c r="V1383">
        <v>2</v>
      </c>
      <c r="W1383">
        <v>0</v>
      </c>
      <c r="X1383">
        <v>691.04052640404984</v>
      </c>
      <c r="Y1383">
        <v>0</v>
      </c>
      <c r="Z1383">
        <v>2.0228854009872833E-2</v>
      </c>
      <c r="AA1383">
        <v>0</v>
      </c>
      <c r="AB1383">
        <v>173.95681298315921</v>
      </c>
      <c r="AC1383">
        <v>0</v>
      </c>
      <c r="AD1383">
        <v>62.284617339445646</v>
      </c>
      <c r="AE1383">
        <v>927.30218558066463</v>
      </c>
    </row>
    <row r="1384" spans="1:31" x14ac:dyDescent="0.3">
      <c r="A1384">
        <v>2489216</v>
      </c>
      <c r="B1384">
        <v>1</v>
      </c>
      <c r="C1384" t="s">
        <v>80</v>
      </c>
      <c r="D1384" t="s">
        <v>104</v>
      </c>
      <c r="E1384" t="s">
        <v>166</v>
      </c>
      <c r="F1384" t="s">
        <v>438</v>
      </c>
      <c r="G1384" t="s">
        <v>149</v>
      </c>
      <c r="H1384" t="s">
        <v>150</v>
      </c>
      <c r="I1384" t="s">
        <v>136</v>
      </c>
      <c r="J1384" t="s">
        <v>137</v>
      </c>
      <c r="K1384" t="s">
        <v>144</v>
      </c>
      <c r="L1384" t="s">
        <v>4205</v>
      </c>
      <c r="M1384" t="s">
        <v>4206</v>
      </c>
      <c r="N1384">
        <v>1.5522222219999999</v>
      </c>
      <c r="O1384">
        <v>11</v>
      </c>
      <c r="P1384">
        <v>107</v>
      </c>
      <c r="Q1384">
        <v>12</v>
      </c>
      <c r="R1384">
        <v>20</v>
      </c>
      <c r="S1384">
        <v>15</v>
      </c>
      <c r="T1384">
        <v>26</v>
      </c>
      <c r="U1384">
        <v>1</v>
      </c>
      <c r="V1384">
        <v>0</v>
      </c>
      <c r="W1384">
        <v>3.3067305252029411</v>
      </c>
      <c r="X1384">
        <v>57.055941629872855</v>
      </c>
      <c r="Y1384">
        <v>6.9619241096172502</v>
      </c>
      <c r="Z1384">
        <v>8.8034175362075828</v>
      </c>
      <c r="AA1384">
        <v>56.42195139596442</v>
      </c>
      <c r="AB1384">
        <v>7.9106106323311023</v>
      </c>
      <c r="AC1384">
        <v>72.640564846637716</v>
      </c>
      <c r="AD1384">
        <v>0</v>
      </c>
      <c r="AE1384">
        <v>213.10114067583385</v>
      </c>
    </row>
    <row r="1385" spans="1:31" x14ac:dyDescent="0.3">
      <c r="A1385">
        <v>2489548</v>
      </c>
      <c r="B1385">
        <v>1</v>
      </c>
      <c r="C1385" t="s">
        <v>81</v>
      </c>
      <c r="D1385" t="s">
        <v>128</v>
      </c>
      <c r="E1385" t="s">
        <v>147</v>
      </c>
      <c r="F1385" t="s">
        <v>1627</v>
      </c>
      <c r="G1385" t="s">
        <v>1791</v>
      </c>
      <c r="H1385" t="s">
        <v>150</v>
      </c>
      <c r="I1385" t="s">
        <v>136</v>
      </c>
      <c r="J1385" t="s">
        <v>137</v>
      </c>
      <c r="K1385" t="s">
        <v>144</v>
      </c>
      <c r="L1385" t="s">
        <v>4207</v>
      </c>
      <c r="M1385" t="s">
        <v>4208</v>
      </c>
      <c r="N1385">
        <v>16.812222221999999</v>
      </c>
      <c r="O1385">
        <v>4</v>
      </c>
      <c r="P1385">
        <v>237</v>
      </c>
      <c r="Q1385">
        <v>16</v>
      </c>
      <c r="R1385">
        <v>11</v>
      </c>
      <c r="S1385">
        <v>3</v>
      </c>
      <c r="T1385">
        <v>8</v>
      </c>
      <c r="U1385">
        <v>0</v>
      </c>
      <c r="V1385">
        <v>0</v>
      </c>
      <c r="W1385">
        <v>498.88992382195403</v>
      </c>
      <c r="X1385">
        <v>343.82004255649179</v>
      </c>
      <c r="Y1385">
        <v>55.246622953155608</v>
      </c>
      <c r="Z1385">
        <v>35.850380281914198</v>
      </c>
      <c r="AA1385">
        <v>44.09067249866078</v>
      </c>
      <c r="AB1385">
        <v>79.657157537841655</v>
      </c>
      <c r="AC1385">
        <v>0</v>
      </c>
      <c r="AD1385">
        <v>0</v>
      </c>
      <c r="AE1385">
        <v>1057.5547996500181</v>
      </c>
    </row>
    <row r="1386" spans="1:31" x14ac:dyDescent="0.3">
      <c r="A1386">
        <v>2489605</v>
      </c>
      <c r="B1386">
        <v>1</v>
      </c>
      <c r="C1386" t="s">
        <v>81</v>
      </c>
      <c r="D1386" t="s">
        <v>122</v>
      </c>
      <c r="E1386" t="s">
        <v>153</v>
      </c>
      <c r="F1386" t="s">
        <v>4209</v>
      </c>
      <c r="G1386" t="s">
        <v>155</v>
      </c>
      <c r="H1386" t="s">
        <v>135</v>
      </c>
      <c r="I1386" t="s">
        <v>136</v>
      </c>
      <c r="J1386" t="s">
        <v>137</v>
      </c>
      <c r="K1386" t="s">
        <v>144</v>
      </c>
      <c r="L1386" t="s">
        <v>4210</v>
      </c>
      <c r="M1386" t="s">
        <v>4211</v>
      </c>
      <c r="N1386">
        <v>2.6416666659999999</v>
      </c>
      <c r="O1386">
        <v>0</v>
      </c>
      <c r="P1386">
        <v>1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8.0193637970045837E-3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8.0193637970045837E-3</v>
      </c>
    </row>
    <row r="1387" spans="1:31" x14ac:dyDescent="0.3">
      <c r="A1387">
        <v>2488918</v>
      </c>
      <c r="B1387">
        <v>1</v>
      </c>
      <c r="C1387" t="s">
        <v>80</v>
      </c>
      <c r="D1387" t="s">
        <v>109</v>
      </c>
      <c r="E1387" t="s">
        <v>166</v>
      </c>
      <c r="F1387" t="s">
        <v>4212</v>
      </c>
      <c r="G1387" t="s">
        <v>149</v>
      </c>
      <c r="H1387" t="s">
        <v>150</v>
      </c>
      <c r="I1387" t="s">
        <v>136</v>
      </c>
      <c r="J1387" t="s">
        <v>137</v>
      </c>
      <c r="K1387" t="s">
        <v>144</v>
      </c>
      <c r="L1387" t="s">
        <v>4213</v>
      </c>
      <c r="M1387" t="s">
        <v>4214</v>
      </c>
      <c r="N1387">
        <v>0.37388888799999997</v>
      </c>
      <c r="O1387">
        <v>0</v>
      </c>
      <c r="P1387">
        <v>116</v>
      </c>
      <c r="Q1387">
        <v>4</v>
      </c>
      <c r="R1387">
        <v>85</v>
      </c>
      <c r="S1387">
        <v>2</v>
      </c>
      <c r="T1387">
        <v>64</v>
      </c>
      <c r="U1387">
        <v>2</v>
      </c>
      <c r="V1387">
        <v>0</v>
      </c>
      <c r="W1387">
        <v>0</v>
      </c>
      <c r="X1387">
        <v>9.8675233499092041</v>
      </c>
      <c r="Y1387">
        <v>0.40326183370752999</v>
      </c>
      <c r="Z1387">
        <v>7.3288128525342744</v>
      </c>
      <c r="AA1387">
        <v>0.39614948613166667</v>
      </c>
      <c r="AB1387">
        <v>4.5772829278401916</v>
      </c>
      <c r="AC1387">
        <v>53.408204730101687</v>
      </c>
      <c r="AD1387">
        <v>0</v>
      </c>
      <c r="AE1387">
        <v>75.981235180224559</v>
      </c>
    </row>
    <row r="1388" spans="1:31" x14ac:dyDescent="0.3">
      <c r="A1388">
        <v>2489402</v>
      </c>
      <c r="B1388">
        <v>1</v>
      </c>
      <c r="C1388" t="s">
        <v>80</v>
      </c>
      <c r="D1388" t="s">
        <v>100</v>
      </c>
      <c r="E1388" t="s">
        <v>166</v>
      </c>
      <c r="F1388" t="s">
        <v>4215</v>
      </c>
      <c r="G1388" t="s">
        <v>149</v>
      </c>
      <c r="H1388" t="s">
        <v>150</v>
      </c>
      <c r="I1388" t="s">
        <v>136</v>
      </c>
      <c r="J1388" t="s">
        <v>137</v>
      </c>
      <c r="K1388" t="s">
        <v>144</v>
      </c>
      <c r="L1388" t="s">
        <v>4216</v>
      </c>
      <c r="M1388" t="s">
        <v>4217</v>
      </c>
      <c r="N1388">
        <v>1.3391666659999999</v>
      </c>
      <c r="O1388">
        <v>0</v>
      </c>
      <c r="P1388">
        <v>11481</v>
      </c>
      <c r="Q1388">
        <v>2</v>
      </c>
      <c r="R1388">
        <v>54</v>
      </c>
      <c r="S1388">
        <v>13</v>
      </c>
      <c r="T1388">
        <v>1150</v>
      </c>
      <c r="U1388">
        <v>8</v>
      </c>
      <c r="V1388">
        <v>6</v>
      </c>
      <c r="W1388">
        <v>0</v>
      </c>
      <c r="X1388">
        <v>3830.3054790442252</v>
      </c>
      <c r="Y1388">
        <v>0.20746352150443681</v>
      </c>
      <c r="Z1388">
        <v>21.068751944676542</v>
      </c>
      <c r="AA1388">
        <v>103.13686288416511</v>
      </c>
      <c r="AB1388">
        <v>1740.7679978864046</v>
      </c>
      <c r="AC1388">
        <v>659.2865084156183</v>
      </c>
      <c r="AD1388">
        <v>248.70456515995372</v>
      </c>
      <c r="AE1388">
        <v>6603.4776288565481</v>
      </c>
    </row>
    <row r="1389" spans="1:31" x14ac:dyDescent="0.3">
      <c r="A1389">
        <v>2489651</v>
      </c>
      <c r="B1389">
        <v>1</v>
      </c>
      <c r="C1389" t="s">
        <v>81</v>
      </c>
      <c r="D1389" t="s">
        <v>117</v>
      </c>
      <c r="E1389" t="s">
        <v>147</v>
      </c>
      <c r="F1389" t="s">
        <v>4218</v>
      </c>
      <c r="G1389" t="s">
        <v>149</v>
      </c>
      <c r="H1389" t="s">
        <v>150</v>
      </c>
      <c r="I1389" t="s">
        <v>506</v>
      </c>
      <c r="J1389" t="s">
        <v>137</v>
      </c>
      <c r="K1389" t="s">
        <v>144</v>
      </c>
      <c r="L1389" t="s">
        <v>4219</v>
      </c>
      <c r="M1389" t="s">
        <v>4220</v>
      </c>
      <c r="N1389">
        <v>0.01</v>
      </c>
      <c r="O1389">
        <v>1</v>
      </c>
      <c r="P1389">
        <v>488</v>
      </c>
      <c r="Q1389">
        <v>0</v>
      </c>
      <c r="R1389">
        <v>17</v>
      </c>
      <c r="S1389">
        <v>6</v>
      </c>
      <c r="T1389">
        <v>21</v>
      </c>
      <c r="U1389">
        <v>0</v>
      </c>
      <c r="V1389">
        <v>0</v>
      </c>
      <c r="W1389">
        <v>2.3143432495359999E-3</v>
      </c>
      <c r="X1389">
        <v>0.41212280258769851</v>
      </c>
      <c r="Y1389">
        <v>0</v>
      </c>
      <c r="Z1389">
        <v>1.8649745807260004E-2</v>
      </c>
      <c r="AA1389">
        <v>8.2199862749799998E-2</v>
      </c>
      <c r="AB1389">
        <v>0.15735224472528597</v>
      </c>
      <c r="AC1389">
        <v>0</v>
      </c>
      <c r="AD1389">
        <v>0</v>
      </c>
      <c r="AE1389">
        <v>0.67263899911958047</v>
      </c>
    </row>
    <row r="1390" spans="1:31" x14ac:dyDescent="0.3">
      <c r="A1390">
        <v>2489064</v>
      </c>
      <c r="B1390">
        <v>1</v>
      </c>
      <c r="C1390" t="s">
        <v>81</v>
      </c>
      <c r="D1390" t="s">
        <v>117</v>
      </c>
      <c r="E1390" t="s">
        <v>162</v>
      </c>
      <c r="F1390" t="s">
        <v>4221</v>
      </c>
      <c r="G1390" t="s">
        <v>168</v>
      </c>
      <c r="H1390" t="s">
        <v>135</v>
      </c>
      <c r="I1390" t="s">
        <v>136</v>
      </c>
      <c r="J1390" t="s">
        <v>137</v>
      </c>
      <c r="K1390" t="s">
        <v>138</v>
      </c>
      <c r="L1390" t="s">
        <v>4222</v>
      </c>
      <c r="M1390" t="s">
        <v>4223</v>
      </c>
      <c r="N1390">
        <v>3.8122222219999999</v>
      </c>
      <c r="O1390">
        <v>0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3.4473513221371292</v>
      </c>
      <c r="AA1390">
        <v>0</v>
      </c>
      <c r="AB1390">
        <v>0</v>
      </c>
      <c r="AC1390">
        <v>0</v>
      </c>
      <c r="AD1390">
        <v>0</v>
      </c>
      <c r="AE1390">
        <v>3.4473513221371292</v>
      </c>
    </row>
    <row r="1391" spans="1:31" x14ac:dyDescent="0.3">
      <c r="A1391">
        <v>2489256</v>
      </c>
      <c r="B1391">
        <v>1</v>
      </c>
      <c r="C1391" t="s">
        <v>81</v>
      </c>
      <c r="D1391" t="s">
        <v>115</v>
      </c>
      <c r="E1391" t="s">
        <v>166</v>
      </c>
      <c r="F1391" t="s">
        <v>526</v>
      </c>
      <c r="G1391" t="s">
        <v>149</v>
      </c>
      <c r="H1391" t="s">
        <v>150</v>
      </c>
      <c r="I1391" t="s">
        <v>136</v>
      </c>
      <c r="J1391" t="s">
        <v>137</v>
      </c>
      <c r="K1391" t="s">
        <v>144</v>
      </c>
      <c r="L1391" t="s">
        <v>4224</v>
      </c>
      <c r="M1391" t="s">
        <v>4225</v>
      </c>
      <c r="N1391">
        <v>0.20499999999999999</v>
      </c>
      <c r="O1391">
        <v>1</v>
      </c>
      <c r="P1391">
        <v>664</v>
      </c>
      <c r="Q1391">
        <v>19</v>
      </c>
      <c r="R1391">
        <v>224</v>
      </c>
      <c r="S1391">
        <v>3</v>
      </c>
      <c r="T1391">
        <v>52</v>
      </c>
      <c r="U1391">
        <v>1</v>
      </c>
      <c r="V1391">
        <v>0</v>
      </c>
      <c r="W1391">
        <v>1.3853299650775999E-2</v>
      </c>
      <c r="X1391">
        <v>10.883301016143722</v>
      </c>
      <c r="Y1391">
        <v>5.6978354620206488</v>
      </c>
      <c r="Z1391">
        <v>9.9188606812197389</v>
      </c>
      <c r="AA1391">
        <v>0.63456853035550298</v>
      </c>
      <c r="AB1391">
        <v>6.932983401544182</v>
      </c>
      <c r="AC1391">
        <v>7.3678952092951198</v>
      </c>
      <c r="AD1391">
        <v>0</v>
      </c>
      <c r="AE1391">
        <v>41.449297600229691</v>
      </c>
    </row>
    <row r="1392" spans="1:31" x14ac:dyDescent="0.3">
      <c r="A1392">
        <v>2489672</v>
      </c>
      <c r="B1392">
        <v>2</v>
      </c>
      <c r="C1392" t="s">
        <v>80</v>
      </c>
      <c r="D1392" t="s">
        <v>82</v>
      </c>
      <c r="E1392" t="s">
        <v>132</v>
      </c>
      <c r="F1392" t="s">
        <v>4226</v>
      </c>
      <c r="G1392" t="s">
        <v>280</v>
      </c>
      <c r="H1392" t="s">
        <v>135</v>
      </c>
      <c r="I1392" t="s">
        <v>136</v>
      </c>
      <c r="J1392" t="s">
        <v>137</v>
      </c>
      <c r="K1392" t="s">
        <v>144</v>
      </c>
      <c r="L1392" t="s">
        <v>1552</v>
      </c>
      <c r="M1392" t="s">
        <v>4227</v>
      </c>
      <c r="N1392">
        <v>0.50111111100000005</v>
      </c>
      <c r="O1392">
        <v>0</v>
      </c>
      <c r="P1392">
        <v>1061</v>
      </c>
      <c r="Q1392">
        <v>0</v>
      </c>
      <c r="R1392">
        <v>0</v>
      </c>
      <c r="S1392">
        <v>0</v>
      </c>
      <c r="T1392">
        <v>57</v>
      </c>
      <c r="U1392">
        <v>0</v>
      </c>
      <c r="V1392">
        <v>0</v>
      </c>
      <c r="W1392">
        <v>0</v>
      </c>
      <c r="X1392">
        <v>211.42031100828521</v>
      </c>
      <c r="Y1392">
        <v>0</v>
      </c>
      <c r="Z1392">
        <v>0</v>
      </c>
      <c r="AA1392">
        <v>0</v>
      </c>
      <c r="AB1392">
        <v>22.76983022765058</v>
      </c>
      <c r="AC1392">
        <v>0</v>
      </c>
      <c r="AD1392">
        <v>0</v>
      </c>
      <c r="AE1392">
        <v>234.19014123593578</v>
      </c>
    </row>
    <row r="1393" spans="1:31" x14ac:dyDescent="0.3">
      <c r="A1393">
        <v>2488984</v>
      </c>
      <c r="B1393">
        <v>1</v>
      </c>
      <c r="C1393" t="s">
        <v>81</v>
      </c>
      <c r="D1393" t="s">
        <v>121</v>
      </c>
      <c r="E1393" t="s">
        <v>184</v>
      </c>
      <c r="F1393" t="s">
        <v>4228</v>
      </c>
      <c r="G1393" t="s">
        <v>149</v>
      </c>
      <c r="H1393" t="s">
        <v>150</v>
      </c>
      <c r="I1393" t="s">
        <v>506</v>
      </c>
      <c r="J1393" t="s">
        <v>137</v>
      </c>
      <c r="K1393" t="s">
        <v>144</v>
      </c>
      <c r="L1393" t="s">
        <v>4229</v>
      </c>
      <c r="M1393" t="s">
        <v>4230</v>
      </c>
      <c r="N1393">
        <v>8.0555550000000007E-3</v>
      </c>
      <c r="O1393">
        <v>0</v>
      </c>
      <c r="P1393">
        <v>1527</v>
      </c>
      <c r="Q1393">
        <v>4</v>
      </c>
      <c r="R1393">
        <v>64</v>
      </c>
      <c r="S1393">
        <v>16</v>
      </c>
      <c r="T1393">
        <v>89</v>
      </c>
      <c r="U1393">
        <v>0</v>
      </c>
      <c r="V1393">
        <v>0</v>
      </c>
      <c r="W1393">
        <v>0</v>
      </c>
      <c r="X1393">
        <v>1.3935321548283439</v>
      </c>
      <c r="Y1393">
        <v>1.8065527695245304E-2</v>
      </c>
      <c r="Z1393">
        <v>0.11708221435219084</v>
      </c>
      <c r="AA1393">
        <v>0.34806375899302844</v>
      </c>
      <c r="AB1393">
        <v>0.35065577514195584</v>
      </c>
      <c r="AC1393">
        <v>0</v>
      </c>
      <c r="AD1393">
        <v>0</v>
      </c>
      <c r="AE1393">
        <v>2.2273994310107641</v>
      </c>
    </row>
    <row r="1394" spans="1:31" x14ac:dyDescent="0.3">
      <c r="A1394">
        <v>2489505</v>
      </c>
      <c r="B1394">
        <v>1</v>
      </c>
      <c r="C1394" t="s">
        <v>81</v>
      </c>
      <c r="D1394" t="s">
        <v>115</v>
      </c>
      <c r="E1394" t="s">
        <v>147</v>
      </c>
      <c r="F1394" t="s">
        <v>4231</v>
      </c>
      <c r="G1394" t="s">
        <v>193</v>
      </c>
      <c r="H1394" t="s">
        <v>150</v>
      </c>
      <c r="I1394" t="s">
        <v>136</v>
      </c>
      <c r="J1394" t="s">
        <v>137</v>
      </c>
      <c r="K1394" t="s">
        <v>144</v>
      </c>
      <c r="L1394" t="s">
        <v>4232</v>
      </c>
      <c r="M1394" t="s">
        <v>4233</v>
      </c>
      <c r="N1394">
        <v>4.2727777769999999</v>
      </c>
      <c r="O1394">
        <v>0</v>
      </c>
      <c r="P1394">
        <v>72</v>
      </c>
      <c r="Q1394">
        <v>0</v>
      </c>
      <c r="R1394">
        <v>4</v>
      </c>
      <c r="S1394">
        <v>1</v>
      </c>
      <c r="T1394">
        <v>5</v>
      </c>
      <c r="U1394">
        <v>0</v>
      </c>
      <c r="V1394">
        <v>0</v>
      </c>
      <c r="W1394">
        <v>0</v>
      </c>
      <c r="X1394">
        <v>46.898539402756867</v>
      </c>
      <c r="Y1394">
        <v>0</v>
      </c>
      <c r="Z1394">
        <v>0.78872783869657437</v>
      </c>
      <c r="AA1394">
        <v>5.3126772711925003</v>
      </c>
      <c r="AB1394">
        <v>32.042970807408842</v>
      </c>
      <c r="AC1394">
        <v>0</v>
      </c>
      <c r="AD1394">
        <v>0</v>
      </c>
      <c r="AE1394">
        <v>85.042915320054789</v>
      </c>
    </row>
    <row r="1395" spans="1:31" x14ac:dyDescent="0.3">
      <c r="A1395">
        <v>2489127</v>
      </c>
      <c r="B1395">
        <v>1</v>
      </c>
      <c r="C1395" t="s">
        <v>81</v>
      </c>
      <c r="D1395" t="s">
        <v>128</v>
      </c>
      <c r="E1395" t="s">
        <v>166</v>
      </c>
      <c r="F1395" t="s">
        <v>4079</v>
      </c>
      <c r="G1395" t="s">
        <v>149</v>
      </c>
      <c r="H1395" t="s">
        <v>150</v>
      </c>
      <c r="I1395" t="s">
        <v>136</v>
      </c>
      <c r="J1395" t="s">
        <v>137</v>
      </c>
      <c r="K1395" t="s">
        <v>144</v>
      </c>
      <c r="L1395" t="s">
        <v>4234</v>
      </c>
      <c r="M1395" t="s">
        <v>4235</v>
      </c>
      <c r="N1395">
        <v>0.11333333299999999</v>
      </c>
      <c r="O1395">
        <v>20</v>
      </c>
      <c r="P1395">
        <v>133</v>
      </c>
      <c r="Q1395">
        <v>301</v>
      </c>
      <c r="R1395">
        <v>96</v>
      </c>
      <c r="S1395">
        <v>10</v>
      </c>
      <c r="T1395">
        <v>7</v>
      </c>
      <c r="U1395">
        <v>0</v>
      </c>
      <c r="V1395">
        <v>0</v>
      </c>
      <c r="W1395">
        <v>0.46700201389707602</v>
      </c>
      <c r="X1395">
        <v>4.4144866170243491</v>
      </c>
      <c r="Y1395">
        <v>10.253762985133193</v>
      </c>
      <c r="Z1395">
        <v>3.6174129338808667</v>
      </c>
      <c r="AA1395">
        <v>0.87165889988587675</v>
      </c>
      <c r="AB1395">
        <v>1.0065047954219959</v>
      </c>
      <c r="AC1395">
        <v>0</v>
      </c>
      <c r="AD1395">
        <v>0</v>
      </c>
      <c r="AE1395">
        <v>20.630828245243357</v>
      </c>
    </row>
    <row r="1396" spans="1:31" x14ac:dyDescent="0.3">
      <c r="A1396">
        <v>2489147</v>
      </c>
      <c r="B1396">
        <v>1</v>
      </c>
      <c r="C1396" t="s">
        <v>81</v>
      </c>
      <c r="D1396" t="s">
        <v>127</v>
      </c>
      <c r="E1396" t="s">
        <v>132</v>
      </c>
      <c r="F1396" t="s">
        <v>4236</v>
      </c>
      <c r="G1396" t="s">
        <v>296</v>
      </c>
      <c r="H1396" t="s">
        <v>135</v>
      </c>
      <c r="I1396" t="s">
        <v>136</v>
      </c>
      <c r="J1396" t="s">
        <v>137</v>
      </c>
      <c r="K1396" t="s">
        <v>144</v>
      </c>
      <c r="L1396" t="s">
        <v>4237</v>
      </c>
      <c r="M1396" t="s">
        <v>4238</v>
      </c>
      <c r="N1396">
        <v>3.7666666659999999</v>
      </c>
      <c r="O1396">
        <v>0</v>
      </c>
      <c r="P1396">
        <v>41</v>
      </c>
      <c r="Q1396">
        <v>0</v>
      </c>
      <c r="R1396">
        <v>2</v>
      </c>
      <c r="S1396">
        <v>0</v>
      </c>
      <c r="T1396">
        <v>2</v>
      </c>
      <c r="U1396">
        <v>0</v>
      </c>
      <c r="V1396">
        <v>0</v>
      </c>
      <c r="W1396">
        <v>0</v>
      </c>
      <c r="X1396">
        <v>43.181945090584144</v>
      </c>
      <c r="Y1396">
        <v>0</v>
      </c>
      <c r="Z1396">
        <v>5.3962600084739858</v>
      </c>
      <c r="AA1396">
        <v>0</v>
      </c>
      <c r="AB1396">
        <v>1.2351750812996241</v>
      </c>
      <c r="AC1396">
        <v>0</v>
      </c>
      <c r="AD1396">
        <v>0</v>
      </c>
      <c r="AE1396">
        <v>49.813380180357754</v>
      </c>
    </row>
    <row r="1397" spans="1:31" x14ac:dyDescent="0.3">
      <c r="A1397">
        <v>2489296</v>
      </c>
      <c r="B1397">
        <v>1</v>
      </c>
      <c r="C1397" t="s">
        <v>80</v>
      </c>
      <c r="D1397" t="s">
        <v>101</v>
      </c>
      <c r="E1397" t="s">
        <v>162</v>
      </c>
      <c r="F1397" t="s">
        <v>4239</v>
      </c>
      <c r="G1397" t="s">
        <v>530</v>
      </c>
      <c r="H1397" t="s">
        <v>135</v>
      </c>
      <c r="I1397" t="s">
        <v>136</v>
      </c>
      <c r="J1397" t="s">
        <v>137</v>
      </c>
      <c r="K1397" t="s">
        <v>144</v>
      </c>
      <c r="L1397" t="s">
        <v>4240</v>
      </c>
      <c r="M1397" t="s">
        <v>4241</v>
      </c>
      <c r="N1397">
        <v>3.7319444439999998</v>
      </c>
      <c r="O1397">
        <v>0</v>
      </c>
      <c r="P1397">
        <v>77</v>
      </c>
      <c r="Q1397">
        <v>0</v>
      </c>
      <c r="R1397">
        <v>0</v>
      </c>
      <c r="S1397">
        <v>0</v>
      </c>
      <c r="T1397">
        <v>16</v>
      </c>
      <c r="U1397">
        <v>0</v>
      </c>
      <c r="V1397">
        <v>0</v>
      </c>
      <c r="W1397">
        <v>0</v>
      </c>
      <c r="X1397">
        <v>44.657812668585819</v>
      </c>
      <c r="Y1397">
        <v>0</v>
      </c>
      <c r="Z1397">
        <v>0</v>
      </c>
      <c r="AA1397">
        <v>0</v>
      </c>
      <c r="AB1397">
        <v>172.46463707204376</v>
      </c>
      <c r="AC1397">
        <v>0</v>
      </c>
      <c r="AD1397">
        <v>0</v>
      </c>
      <c r="AE1397">
        <v>217.12244974062958</v>
      </c>
    </row>
    <row r="1398" spans="1:31" x14ac:dyDescent="0.3">
      <c r="A1398">
        <v>2489196</v>
      </c>
      <c r="B1398">
        <v>1</v>
      </c>
      <c r="C1398" t="s">
        <v>81</v>
      </c>
      <c r="D1398" t="s">
        <v>122</v>
      </c>
      <c r="E1398" t="s">
        <v>162</v>
      </c>
      <c r="F1398" t="s">
        <v>4242</v>
      </c>
      <c r="G1398" t="s">
        <v>210</v>
      </c>
      <c r="H1398" t="s">
        <v>135</v>
      </c>
      <c r="I1398" t="s">
        <v>136</v>
      </c>
      <c r="J1398" t="s">
        <v>137</v>
      </c>
      <c r="K1398" t="s">
        <v>144</v>
      </c>
      <c r="L1398" t="s">
        <v>4243</v>
      </c>
      <c r="M1398" t="s">
        <v>4244</v>
      </c>
      <c r="N1398">
        <v>1.5422222219999999</v>
      </c>
      <c r="O1398">
        <v>0</v>
      </c>
      <c r="P1398">
        <v>6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0.51122960280944207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0.51122960280944207</v>
      </c>
    </row>
    <row r="1399" spans="1:31" x14ac:dyDescent="0.3">
      <c r="A1399">
        <v>2489170</v>
      </c>
      <c r="B1399">
        <v>1</v>
      </c>
      <c r="C1399" t="s">
        <v>81</v>
      </c>
      <c r="D1399" t="s">
        <v>127</v>
      </c>
      <c r="E1399" t="s">
        <v>184</v>
      </c>
      <c r="F1399" t="s">
        <v>4245</v>
      </c>
      <c r="G1399" t="s">
        <v>149</v>
      </c>
      <c r="H1399" t="s">
        <v>150</v>
      </c>
      <c r="I1399" t="s">
        <v>136</v>
      </c>
      <c r="J1399" t="s">
        <v>137</v>
      </c>
      <c r="K1399" t="s">
        <v>144</v>
      </c>
      <c r="L1399" t="s">
        <v>4246</v>
      </c>
      <c r="M1399" t="s">
        <v>4247</v>
      </c>
      <c r="N1399">
        <v>1.717777777</v>
      </c>
      <c r="O1399">
        <v>0</v>
      </c>
      <c r="P1399">
        <v>867</v>
      </c>
      <c r="Q1399">
        <v>0</v>
      </c>
      <c r="R1399">
        <v>30</v>
      </c>
      <c r="S1399">
        <v>0</v>
      </c>
      <c r="T1399">
        <v>91</v>
      </c>
      <c r="U1399">
        <v>0</v>
      </c>
      <c r="V1399">
        <v>0</v>
      </c>
      <c r="W1399">
        <v>0</v>
      </c>
      <c r="X1399">
        <v>338.76935218022197</v>
      </c>
      <c r="Y1399">
        <v>0</v>
      </c>
      <c r="Z1399">
        <v>27.875336562862856</v>
      </c>
      <c r="AA1399">
        <v>0</v>
      </c>
      <c r="AB1399">
        <v>125.76428221841188</v>
      </c>
      <c r="AC1399">
        <v>0</v>
      </c>
      <c r="AD1399">
        <v>0</v>
      </c>
      <c r="AE1399">
        <v>492.40897096149672</v>
      </c>
    </row>
    <row r="1400" spans="1:31" x14ac:dyDescent="0.3">
      <c r="A1400">
        <v>2489382</v>
      </c>
      <c r="B1400">
        <v>1</v>
      </c>
      <c r="C1400" t="s">
        <v>80</v>
      </c>
      <c r="D1400" t="s">
        <v>85</v>
      </c>
      <c r="E1400" t="s">
        <v>162</v>
      </c>
      <c r="F1400" t="s">
        <v>1756</v>
      </c>
      <c r="G1400" t="s">
        <v>210</v>
      </c>
      <c r="H1400" t="s">
        <v>135</v>
      </c>
      <c r="I1400" t="s">
        <v>136</v>
      </c>
      <c r="J1400" t="s">
        <v>137</v>
      </c>
      <c r="K1400" t="s">
        <v>144</v>
      </c>
      <c r="L1400" t="s">
        <v>4248</v>
      </c>
      <c r="M1400" t="s">
        <v>4249</v>
      </c>
      <c r="N1400">
        <v>0.69861111099999995</v>
      </c>
      <c r="O1400">
        <v>0</v>
      </c>
      <c r="P1400">
        <v>212</v>
      </c>
      <c r="Q1400">
        <v>0</v>
      </c>
      <c r="R1400">
        <v>0</v>
      </c>
      <c r="S1400">
        <v>0</v>
      </c>
      <c r="T1400">
        <v>2</v>
      </c>
      <c r="U1400">
        <v>0</v>
      </c>
      <c r="V1400">
        <v>0</v>
      </c>
      <c r="W1400">
        <v>0</v>
      </c>
      <c r="X1400">
        <v>33.230488055644152</v>
      </c>
      <c r="Y1400">
        <v>0</v>
      </c>
      <c r="Z1400">
        <v>0</v>
      </c>
      <c r="AA1400">
        <v>0</v>
      </c>
      <c r="AB1400">
        <v>0.31929912071299038</v>
      </c>
      <c r="AC1400">
        <v>0</v>
      </c>
      <c r="AD1400">
        <v>0</v>
      </c>
      <c r="AE1400">
        <v>33.549787176357142</v>
      </c>
    </row>
    <row r="1401" spans="1:31" x14ac:dyDescent="0.3">
      <c r="A1401">
        <v>2520176</v>
      </c>
      <c r="B1401">
        <v>1</v>
      </c>
      <c r="C1401" t="s">
        <v>81</v>
      </c>
      <c r="D1401" t="s">
        <v>128</v>
      </c>
      <c r="E1401" t="s">
        <v>147</v>
      </c>
      <c r="F1401" t="s">
        <v>4250</v>
      </c>
      <c r="G1401" t="s">
        <v>149</v>
      </c>
      <c r="H1401" t="s">
        <v>150</v>
      </c>
      <c r="I1401" t="s">
        <v>136</v>
      </c>
      <c r="J1401" t="s">
        <v>137</v>
      </c>
      <c r="K1401" t="s">
        <v>144</v>
      </c>
      <c r="L1401" t="s">
        <v>4251</v>
      </c>
      <c r="M1401" t="s">
        <v>4252</v>
      </c>
      <c r="N1401">
        <v>2.1825000000000001</v>
      </c>
      <c r="O1401">
        <v>0</v>
      </c>
      <c r="P1401">
        <v>181</v>
      </c>
      <c r="Q1401">
        <v>0</v>
      </c>
      <c r="R1401">
        <v>0</v>
      </c>
      <c r="S1401">
        <v>0</v>
      </c>
      <c r="T1401">
        <v>10</v>
      </c>
      <c r="U1401">
        <v>0</v>
      </c>
      <c r="V1401">
        <v>0</v>
      </c>
      <c r="W1401">
        <v>0</v>
      </c>
      <c r="X1401">
        <v>52.506825691497099</v>
      </c>
      <c r="Y1401">
        <v>0</v>
      </c>
      <c r="Z1401">
        <v>0</v>
      </c>
      <c r="AA1401">
        <v>0</v>
      </c>
      <c r="AB1401">
        <v>8.499018840011491</v>
      </c>
      <c r="AC1401">
        <v>0</v>
      </c>
      <c r="AD1401">
        <v>0</v>
      </c>
      <c r="AE1401">
        <v>61.005844531508586</v>
      </c>
    </row>
    <row r="1402" spans="1:31" x14ac:dyDescent="0.3">
      <c r="A1402">
        <v>2489880</v>
      </c>
      <c r="B1402">
        <v>1</v>
      </c>
      <c r="C1402" t="s">
        <v>80</v>
      </c>
      <c r="D1402" t="s">
        <v>101</v>
      </c>
      <c r="E1402" t="s">
        <v>153</v>
      </c>
      <c r="F1402" t="s">
        <v>4253</v>
      </c>
      <c r="G1402" t="s">
        <v>230</v>
      </c>
      <c r="H1402" t="s">
        <v>135</v>
      </c>
      <c r="I1402" t="s">
        <v>136</v>
      </c>
      <c r="J1402" t="s">
        <v>137</v>
      </c>
      <c r="K1402" t="s">
        <v>144</v>
      </c>
      <c r="L1402" t="s">
        <v>4254</v>
      </c>
      <c r="M1402" t="s">
        <v>4255</v>
      </c>
      <c r="N1402">
        <v>2.1863888880000002</v>
      </c>
      <c r="O1402">
        <v>0</v>
      </c>
      <c r="P1402">
        <v>1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0.42572375536853357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0.42572375536853357</v>
      </c>
    </row>
    <row r="1403" spans="1:31" x14ac:dyDescent="0.3">
      <c r="A1403">
        <v>2488941</v>
      </c>
      <c r="B1403">
        <v>1</v>
      </c>
      <c r="C1403" t="s">
        <v>80</v>
      </c>
      <c r="D1403" t="s">
        <v>103</v>
      </c>
      <c r="E1403" t="s">
        <v>166</v>
      </c>
      <c r="F1403" t="s">
        <v>4256</v>
      </c>
      <c r="G1403" t="s">
        <v>149</v>
      </c>
      <c r="H1403" t="s">
        <v>150</v>
      </c>
      <c r="I1403" t="s">
        <v>136</v>
      </c>
      <c r="J1403" t="s">
        <v>137</v>
      </c>
      <c r="K1403" t="s">
        <v>144</v>
      </c>
      <c r="L1403" t="s">
        <v>4257</v>
      </c>
      <c r="M1403" t="s">
        <v>4258</v>
      </c>
      <c r="N1403">
        <v>0.97388888799999995</v>
      </c>
      <c r="O1403">
        <v>24</v>
      </c>
      <c r="P1403">
        <v>6601</v>
      </c>
      <c r="Q1403">
        <v>59</v>
      </c>
      <c r="R1403">
        <v>250</v>
      </c>
      <c r="S1403">
        <v>49</v>
      </c>
      <c r="T1403">
        <v>889</v>
      </c>
      <c r="U1403">
        <v>19</v>
      </c>
      <c r="V1403">
        <v>3</v>
      </c>
      <c r="W1403">
        <v>18.130232156053022</v>
      </c>
      <c r="X1403">
        <v>1834.6077872505139</v>
      </c>
      <c r="Y1403">
        <v>110.73688541892049</v>
      </c>
      <c r="Z1403">
        <v>141.13853399510836</v>
      </c>
      <c r="AA1403">
        <v>594.5586453093407</v>
      </c>
      <c r="AB1403">
        <v>697.77454551120036</v>
      </c>
      <c r="AC1403">
        <v>2434.3017990385488</v>
      </c>
      <c r="AD1403">
        <v>75.740324234033139</v>
      </c>
      <c r="AE1403">
        <v>5906.9887529137195</v>
      </c>
    </row>
    <row r="1404" spans="1:31" x14ac:dyDescent="0.3">
      <c r="A1404">
        <v>2489190</v>
      </c>
      <c r="B1404">
        <v>1</v>
      </c>
      <c r="C1404" t="s">
        <v>80</v>
      </c>
      <c r="D1404" t="s">
        <v>92</v>
      </c>
      <c r="E1404" t="s">
        <v>166</v>
      </c>
      <c r="F1404" t="s">
        <v>883</v>
      </c>
      <c r="G1404" t="s">
        <v>1791</v>
      </c>
      <c r="H1404" t="s">
        <v>150</v>
      </c>
      <c r="I1404" t="s">
        <v>136</v>
      </c>
      <c r="J1404" t="s">
        <v>137</v>
      </c>
      <c r="K1404" t="s">
        <v>144</v>
      </c>
      <c r="L1404" t="s">
        <v>4259</v>
      </c>
      <c r="M1404" t="s">
        <v>4260</v>
      </c>
      <c r="N1404">
        <v>1.917777777</v>
      </c>
      <c r="O1404">
        <v>0</v>
      </c>
      <c r="P1404">
        <v>98</v>
      </c>
      <c r="Q1404">
        <v>7</v>
      </c>
      <c r="R1404">
        <v>19</v>
      </c>
      <c r="S1404">
        <v>4</v>
      </c>
      <c r="T1404">
        <v>6</v>
      </c>
      <c r="U1404">
        <v>2</v>
      </c>
      <c r="V1404">
        <v>0</v>
      </c>
      <c r="W1404">
        <v>0</v>
      </c>
      <c r="X1404">
        <v>48.719163661445855</v>
      </c>
      <c r="Y1404">
        <v>125.98575940097527</v>
      </c>
      <c r="Z1404">
        <v>3.124265440024188</v>
      </c>
      <c r="AA1404">
        <v>158.71094045751539</v>
      </c>
      <c r="AB1404">
        <v>25.514512311384632</v>
      </c>
      <c r="AC1404">
        <v>225.14913547700382</v>
      </c>
      <c r="AD1404">
        <v>0</v>
      </c>
      <c r="AE1404">
        <v>587.20377674834913</v>
      </c>
    </row>
    <row r="1405" spans="1:31" x14ac:dyDescent="0.3">
      <c r="A1405">
        <v>2489668</v>
      </c>
      <c r="B1405">
        <v>1</v>
      </c>
      <c r="C1405" t="s">
        <v>80</v>
      </c>
      <c r="D1405" t="s">
        <v>100</v>
      </c>
      <c r="E1405" t="s">
        <v>153</v>
      </c>
      <c r="F1405" t="s">
        <v>4261</v>
      </c>
      <c r="G1405" t="s">
        <v>155</v>
      </c>
      <c r="H1405" t="s">
        <v>135</v>
      </c>
      <c r="I1405" t="s">
        <v>136</v>
      </c>
      <c r="J1405" t="s">
        <v>137</v>
      </c>
      <c r="K1405" t="s">
        <v>144</v>
      </c>
      <c r="L1405" t="s">
        <v>4262</v>
      </c>
      <c r="M1405" t="s">
        <v>4263</v>
      </c>
      <c r="N1405">
        <v>1.430555555</v>
      </c>
      <c r="O1405">
        <v>0</v>
      </c>
      <c r="P1405">
        <v>3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1.6907835778786753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1.6907835778786753</v>
      </c>
    </row>
    <row r="1406" spans="1:31" x14ac:dyDescent="0.3">
      <c r="A1406">
        <v>2489923</v>
      </c>
      <c r="B1406">
        <v>1</v>
      </c>
      <c r="C1406" t="s">
        <v>80</v>
      </c>
      <c r="D1406" t="s">
        <v>99</v>
      </c>
      <c r="E1406" t="s">
        <v>166</v>
      </c>
      <c r="F1406" t="s">
        <v>4264</v>
      </c>
      <c r="G1406" t="s">
        <v>149</v>
      </c>
      <c r="H1406" t="s">
        <v>150</v>
      </c>
      <c r="I1406" t="s">
        <v>136</v>
      </c>
      <c r="J1406" t="s">
        <v>137</v>
      </c>
      <c r="K1406" t="s">
        <v>144</v>
      </c>
      <c r="L1406" t="s">
        <v>4265</v>
      </c>
      <c r="M1406" t="s">
        <v>4266</v>
      </c>
      <c r="N1406">
        <v>2.0847222219999999</v>
      </c>
      <c r="O1406">
        <v>9</v>
      </c>
      <c r="P1406">
        <v>4737</v>
      </c>
      <c r="Q1406">
        <v>14</v>
      </c>
      <c r="R1406">
        <v>193</v>
      </c>
      <c r="S1406">
        <v>28</v>
      </c>
      <c r="T1406">
        <v>643</v>
      </c>
      <c r="U1406">
        <v>0</v>
      </c>
      <c r="V1406">
        <v>9</v>
      </c>
      <c r="W1406">
        <v>139.01798566402417</v>
      </c>
      <c r="X1406">
        <v>2696.0773957032002</v>
      </c>
      <c r="Y1406">
        <v>22.189936365059371</v>
      </c>
      <c r="Z1406">
        <v>83.678654016648082</v>
      </c>
      <c r="AA1406">
        <v>377.76484420290615</v>
      </c>
      <c r="AB1406">
        <v>829.86461040633276</v>
      </c>
      <c r="AC1406">
        <v>0</v>
      </c>
      <c r="AD1406">
        <v>23.858423015825259</v>
      </c>
      <c r="AE1406">
        <v>4172.4518493739961</v>
      </c>
    </row>
    <row r="1407" spans="1:31" x14ac:dyDescent="0.3">
      <c r="A1407">
        <v>2489966</v>
      </c>
      <c r="B1407">
        <v>1</v>
      </c>
      <c r="C1407" t="s">
        <v>80</v>
      </c>
      <c r="D1407" t="s">
        <v>94</v>
      </c>
      <c r="E1407" t="s">
        <v>166</v>
      </c>
      <c r="F1407" t="s">
        <v>4267</v>
      </c>
      <c r="G1407" t="s">
        <v>149</v>
      </c>
      <c r="H1407" t="s">
        <v>150</v>
      </c>
      <c r="I1407" t="s">
        <v>506</v>
      </c>
      <c r="J1407" t="s">
        <v>137</v>
      </c>
      <c r="K1407" t="s">
        <v>144</v>
      </c>
      <c r="L1407" t="s">
        <v>4268</v>
      </c>
      <c r="M1407" t="s">
        <v>4269</v>
      </c>
      <c r="N1407">
        <v>2.9722222E-2</v>
      </c>
      <c r="O1407">
        <v>0</v>
      </c>
      <c r="P1407">
        <v>719</v>
      </c>
      <c r="Q1407">
        <v>2</v>
      </c>
      <c r="R1407">
        <v>27</v>
      </c>
      <c r="S1407">
        <v>25</v>
      </c>
      <c r="T1407">
        <v>94</v>
      </c>
      <c r="U1407">
        <v>0</v>
      </c>
      <c r="V1407">
        <v>0</v>
      </c>
      <c r="W1407">
        <v>0</v>
      </c>
      <c r="X1407">
        <v>5.0716972708980892</v>
      </c>
      <c r="Y1407">
        <v>0.15830823053896864</v>
      </c>
      <c r="Z1407">
        <v>0.14719046844310354</v>
      </c>
      <c r="AA1407">
        <v>1.2235295648786206</v>
      </c>
      <c r="AB1407">
        <v>2.3684984026066265</v>
      </c>
      <c r="AC1407">
        <v>0</v>
      </c>
      <c r="AD1407">
        <v>0</v>
      </c>
      <c r="AE1407">
        <v>8.9692239373654079</v>
      </c>
    </row>
    <row r="1408" spans="1:31" x14ac:dyDescent="0.3">
      <c r="A1408">
        <v>2489674</v>
      </c>
      <c r="B1408">
        <v>1</v>
      </c>
      <c r="C1408" t="s">
        <v>81</v>
      </c>
      <c r="D1408" t="s">
        <v>127</v>
      </c>
      <c r="E1408" t="s">
        <v>184</v>
      </c>
      <c r="F1408" t="s">
        <v>4270</v>
      </c>
      <c r="G1408" t="s">
        <v>149</v>
      </c>
      <c r="H1408" t="s">
        <v>150</v>
      </c>
      <c r="I1408" t="s">
        <v>136</v>
      </c>
      <c r="J1408" t="s">
        <v>137</v>
      </c>
      <c r="K1408" t="s">
        <v>144</v>
      </c>
      <c r="L1408" t="s">
        <v>4271</v>
      </c>
      <c r="M1408" t="s">
        <v>4272</v>
      </c>
      <c r="N1408">
        <v>0.53888888800000001</v>
      </c>
      <c r="O1408">
        <v>1</v>
      </c>
      <c r="P1408">
        <v>1177</v>
      </c>
      <c r="Q1408">
        <v>97</v>
      </c>
      <c r="R1408">
        <v>150</v>
      </c>
      <c r="S1408">
        <v>9</v>
      </c>
      <c r="T1408">
        <v>144</v>
      </c>
      <c r="U1408">
        <v>4</v>
      </c>
      <c r="V1408">
        <v>0</v>
      </c>
      <c r="W1408">
        <v>0.10308953047731639</v>
      </c>
      <c r="X1408">
        <v>157.08289168754615</v>
      </c>
      <c r="Y1408">
        <v>78.36720060050547</v>
      </c>
      <c r="Z1408">
        <v>43.597434178545889</v>
      </c>
      <c r="AA1408">
        <v>24.50765111857784</v>
      </c>
      <c r="AB1408">
        <v>39.673329862974057</v>
      </c>
      <c r="AC1408">
        <v>127.21632928433046</v>
      </c>
      <c r="AD1408">
        <v>0</v>
      </c>
      <c r="AE1408">
        <v>470.54792626295722</v>
      </c>
    </row>
    <row r="1409" spans="1:31" x14ac:dyDescent="0.3">
      <c r="A1409">
        <v>2489133</v>
      </c>
      <c r="B1409">
        <v>1</v>
      </c>
      <c r="C1409" t="s">
        <v>80</v>
      </c>
      <c r="D1409" t="s">
        <v>105</v>
      </c>
      <c r="E1409" t="s">
        <v>141</v>
      </c>
      <c r="F1409" t="s">
        <v>4273</v>
      </c>
      <c r="G1409" t="s">
        <v>159</v>
      </c>
      <c r="H1409" t="s">
        <v>135</v>
      </c>
      <c r="I1409" t="s">
        <v>136</v>
      </c>
      <c r="J1409" t="s">
        <v>3</v>
      </c>
      <c r="K1409" t="s">
        <v>144</v>
      </c>
      <c r="L1409" t="s">
        <v>4274</v>
      </c>
      <c r="M1409" t="s">
        <v>4275</v>
      </c>
      <c r="N1409">
        <v>0.98694444400000003</v>
      </c>
      <c r="O1409">
        <v>0</v>
      </c>
      <c r="P1409">
        <v>74</v>
      </c>
      <c r="Q1409">
        <v>0</v>
      </c>
      <c r="R1409">
        <v>0</v>
      </c>
      <c r="S1409">
        <v>0</v>
      </c>
      <c r="T1409">
        <v>6</v>
      </c>
      <c r="U1409">
        <v>0</v>
      </c>
      <c r="V1409">
        <v>0</v>
      </c>
      <c r="W1409">
        <v>0</v>
      </c>
      <c r="X1409">
        <v>15.505151527560773</v>
      </c>
      <c r="Y1409">
        <v>0</v>
      </c>
      <c r="Z1409">
        <v>0</v>
      </c>
      <c r="AA1409">
        <v>0</v>
      </c>
      <c r="AB1409">
        <v>2.2861704860833258</v>
      </c>
      <c r="AC1409">
        <v>0</v>
      </c>
      <c r="AD1409">
        <v>0</v>
      </c>
      <c r="AE1409">
        <v>17.791322013644098</v>
      </c>
    </row>
    <row r="1410" spans="1:31" x14ac:dyDescent="0.3">
      <c r="A1410">
        <v>2488996</v>
      </c>
      <c r="B1410">
        <v>1</v>
      </c>
      <c r="C1410" t="s">
        <v>81</v>
      </c>
      <c r="D1410" t="s">
        <v>115</v>
      </c>
      <c r="E1410" t="s">
        <v>184</v>
      </c>
      <c r="F1410" t="s">
        <v>4276</v>
      </c>
      <c r="G1410" t="s">
        <v>168</v>
      </c>
      <c r="H1410" t="s">
        <v>150</v>
      </c>
      <c r="I1410" t="s">
        <v>136</v>
      </c>
      <c r="J1410" t="s">
        <v>5</v>
      </c>
      <c r="K1410" t="s">
        <v>138</v>
      </c>
      <c r="L1410" t="s">
        <v>4277</v>
      </c>
      <c r="M1410" t="s">
        <v>4278</v>
      </c>
      <c r="N1410">
        <v>8.7666666660000008</v>
      </c>
      <c r="O1410">
        <v>0</v>
      </c>
      <c r="P1410">
        <v>811</v>
      </c>
      <c r="Q1410">
        <v>1</v>
      </c>
      <c r="R1410">
        <v>41</v>
      </c>
      <c r="S1410">
        <v>4</v>
      </c>
      <c r="T1410">
        <v>43</v>
      </c>
      <c r="U1410">
        <v>0</v>
      </c>
      <c r="V1410">
        <v>0</v>
      </c>
      <c r="W1410">
        <v>0</v>
      </c>
      <c r="X1410">
        <v>553.78456675129951</v>
      </c>
      <c r="Y1410">
        <v>47.969741334567495</v>
      </c>
      <c r="Z1410">
        <v>103.91953380070736</v>
      </c>
      <c r="AA1410">
        <v>264.73112118446431</v>
      </c>
      <c r="AB1410">
        <v>143.91629932621896</v>
      </c>
      <c r="AC1410">
        <v>0</v>
      </c>
      <c r="AD1410">
        <v>0</v>
      </c>
      <c r="AE1410">
        <v>1114.3212623972577</v>
      </c>
    </row>
    <row r="1411" spans="1:31" x14ac:dyDescent="0.3">
      <c r="A1411">
        <v>2489491</v>
      </c>
      <c r="B1411">
        <v>1</v>
      </c>
      <c r="C1411" t="s">
        <v>80</v>
      </c>
      <c r="D1411" t="s">
        <v>105</v>
      </c>
      <c r="E1411" t="s">
        <v>162</v>
      </c>
      <c r="F1411" t="s">
        <v>4279</v>
      </c>
      <c r="G1411" t="s">
        <v>210</v>
      </c>
      <c r="H1411" t="s">
        <v>135</v>
      </c>
      <c r="I1411" t="s">
        <v>136</v>
      </c>
      <c r="J1411" t="s">
        <v>137</v>
      </c>
      <c r="K1411" t="s">
        <v>144</v>
      </c>
      <c r="L1411" t="s">
        <v>4280</v>
      </c>
      <c r="M1411" t="s">
        <v>3837</v>
      </c>
      <c r="N1411">
        <v>6.7294444440000003</v>
      </c>
      <c r="O1411">
        <v>0</v>
      </c>
      <c r="P1411">
        <v>36</v>
      </c>
      <c r="Q1411">
        <v>0</v>
      </c>
      <c r="R1411">
        <v>0</v>
      </c>
      <c r="S1411">
        <v>0</v>
      </c>
      <c r="T1411">
        <v>6</v>
      </c>
      <c r="U1411">
        <v>0</v>
      </c>
      <c r="V1411">
        <v>0</v>
      </c>
      <c r="W1411">
        <v>0</v>
      </c>
      <c r="X1411">
        <v>71.819915360320834</v>
      </c>
      <c r="Y1411">
        <v>0</v>
      </c>
      <c r="Z1411">
        <v>0</v>
      </c>
      <c r="AA1411">
        <v>0</v>
      </c>
      <c r="AB1411">
        <v>46.617913247163074</v>
      </c>
      <c r="AC1411">
        <v>0</v>
      </c>
      <c r="AD1411">
        <v>0</v>
      </c>
      <c r="AE1411">
        <v>118.43782860748391</v>
      </c>
    </row>
    <row r="1412" spans="1:31" x14ac:dyDescent="0.3">
      <c r="A1412">
        <v>2488927</v>
      </c>
      <c r="B1412">
        <v>1</v>
      </c>
      <c r="C1412" t="s">
        <v>81</v>
      </c>
      <c r="D1412" t="s">
        <v>120</v>
      </c>
      <c r="E1412" t="s">
        <v>147</v>
      </c>
      <c r="F1412" t="s">
        <v>4281</v>
      </c>
      <c r="G1412" t="s">
        <v>149</v>
      </c>
      <c r="H1412" t="s">
        <v>150</v>
      </c>
      <c r="I1412" t="s">
        <v>506</v>
      </c>
      <c r="J1412" t="s">
        <v>137</v>
      </c>
      <c r="K1412" t="s">
        <v>144</v>
      </c>
      <c r="L1412" t="s">
        <v>4282</v>
      </c>
      <c r="M1412" t="s">
        <v>4283</v>
      </c>
      <c r="N1412">
        <v>1.6666666E-2</v>
      </c>
      <c r="O1412">
        <v>4</v>
      </c>
      <c r="P1412">
        <v>779</v>
      </c>
      <c r="Q1412">
        <v>34</v>
      </c>
      <c r="R1412">
        <v>16</v>
      </c>
      <c r="S1412">
        <v>11</v>
      </c>
      <c r="T1412">
        <v>55</v>
      </c>
      <c r="U1412">
        <v>5</v>
      </c>
      <c r="V1412">
        <v>0</v>
      </c>
      <c r="W1412">
        <v>1.4241809525913331E-2</v>
      </c>
      <c r="X1412">
        <v>1.1869635728014294</v>
      </c>
      <c r="Y1412">
        <v>2.3839958545844699</v>
      </c>
      <c r="Z1412">
        <v>2.8245542191920003E-2</v>
      </c>
      <c r="AA1412">
        <v>0.35846052808216</v>
      </c>
      <c r="AB1412">
        <v>0.16601124373624671</v>
      </c>
      <c r="AC1412">
        <v>4.2921636682543332</v>
      </c>
      <c r="AD1412">
        <v>0</v>
      </c>
      <c r="AE1412">
        <v>8.430082219176473</v>
      </c>
    </row>
    <row r="1413" spans="1:31" x14ac:dyDescent="0.3">
      <c r="A1413">
        <v>2489806</v>
      </c>
      <c r="B1413">
        <v>1</v>
      </c>
      <c r="C1413" t="s">
        <v>80</v>
      </c>
      <c r="D1413" t="s">
        <v>96</v>
      </c>
      <c r="E1413" t="s">
        <v>184</v>
      </c>
      <c r="F1413" t="s">
        <v>4284</v>
      </c>
      <c r="G1413" t="s">
        <v>149</v>
      </c>
      <c r="H1413" t="s">
        <v>150</v>
      </c>
      <c r="I1413" t="s">
        <v>136</v>
      </c>
      <c r="J1413" t="s">
        <v>137</v>
      </c>
      <c r="K1413" t="s">
        <v>144</v>
      </c>
      <c r="L1413" t="s">
        <v>4285</v>
      </c>
      <c r="M1413" t="s">
        <v>4286</v>
      </c>
      <c r="N1413">
        <v>0.16777777699999999</v>
      </c>
      <c r="O1413">
        <v>0</v>
      </c>
      <c r="P1413">
        <v>0</v>
      </c>
      <c r="Q1413">
        <v>0</v>
      </c>
      <c r="R1413">
        <v>0</v>
      </c>
      <c r="S1413">
        <v>2</v>
      </c>
      <c r="T1413">
        <v>0</v>
      </c>
      <c r="U1413">
        <v>1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6.5771505704279809</v>
      </c>
      <c r="AB1413">
        <v>0</v>
      </c>
      <c r="AC1413">
        <v>9.49461610032</v>
      </c>
      <c r="AD1413">
        <v>0</v>
      </c>
      <c r="AE1413">
        <v>16.07176667074798</v>
      </c>
    </row>
    <row r="1414" spans="1:31" x14ac:dyDescent="0.3">
      <c r="A1414">
        <v>2489119</v>
      </c>
      <c r="B1414">
        <v>1</v>
      </c>
      <c r="C1414" t="s">
        <v>80</v>
      </c>
      <c r="D1414" t="s">
        <v>82</v>
      </c>
      <c r="E1414" t="s">
        <v>153</v>
      </c>
      <c r="F1414" t="s">
        <v>4287</v>
      </c>
      <c r="G1414" t="s">
        <v>155</v>
      </c>
      <c r="H1414" t="s">
        <v>135</v>
      </c>
      <c r="I1414" t="s">
        <v>136</v>
      </c>
      <c r="J1414" t="s">
        <v>137</v>
      </c>
      <c r="K1414" t="s">
        <v>144</v>
      </c>
      <c r="L1414" t="s">
        <v>4288</v>
      </c>
      <c r="M1414" t="s">
        <v>4289</v>
      </c>
      <c r="N1414">
        <v>1.1130555550000001</v>
      </c>
      <c r="O1414">
        <v>0</v>
      </c>
      <c r="P1414">
        <v>2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0.57345055782142018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0.57345055782142018</v>
      </c>
    </row>
    <row r="1415" spans="1:31" x14ac:dyDescent="0.3">
      <c r="A1415">
        <v>2489537</v>
      </c>
      <c r="B1415">
        <v>1</v>
      </c>
      <c r="C1415" t="s">
        <v>81</v>
      </c>
      <c r="D1415" t="s">
        <v>127</v>
      </c>
      <c r="E1415" t="s">
        <v>132</v>
      </c>
      <c r="F1415" t="s">
        <v>4290</v>
      </c>
      <c r="G1415" t="s">
        <v>296</v>
      </c>
      <c r="H1415" t="s">
        <v>135</v>
      </c>
      <c r="I1415" t="s">
        <v>136</v>
      </c>
      <c r="J1415" t="s">
        <v>137</v>
      </c>
      <c r="K1415" t="s">
        <v>144</v>
      </c>
      <c r="L1415" t="s">
        <v>4291</v>
      </c>
      <c r="M1415" t="s">
        <v>4292</v>
      </c>
      <c r="N1415">
        <v>3.6305555549999999</v>
      </c>
      <c r="O1415">
        <v>0</v>
      </c>
      <c r="P1415">
        <v>82</v>
      </c>
      <c r="Q1415">
        <v>0</v>
      </c>
      <c r="R1415">
        <v>5</v>
      </c>
      <c r="S1415">
        <v>0</v>
      </c>
      <c r="T1415">
        <v>5</v>
      </c>
      <c r="U1415">
        <v>0</v>
      </c>
      <c r="V1415">
        <v>0</v>
      </c>
      <c r="W1415">
        <v>0</v>
      </c>
      <c r="X1415">
        <v>51.998253492700435</v>
      </c>
      <c r="Y1415">
        <v>0</v>
      </c>
      <c r="Z1415">
        <v>3.5408406353697554E-2</v>
      </c>
      <c r="AA1415">
        <v>0</v>
      </c>
      <c r="AB1415">
        <v>26.897302329442329</v>
      </c>
      <c r="AC1415">
        <v>0</v>
      </c>
      <c r="AD1415">
        <v>0</v>
      </c>
      <c r="AE1415">
        <v>78.930964228496464</v>
      </c>
    </row>
    <row r="1416" spans="1:31" x14ac:dyDescent="0.3">
      <c r="A1416">
        <v>2488950</v>
      </c>
      <c r="B1416">
        <v>1</v>
      </c>
      <c r="C1416" t="s">
        <v>80</v>
      </c>
      <c r="D1416" t="s">
        <v>97</v>
      </c>
      <c r="E1416" t="s">
        <v>132</v>
      </c>
      <c r="F1416" t="s">
        <v>4293</v>
      </c>
      <c r="G1416" t="s">
        <v>210</v>
      </c>
      <c r="H1416" t="s">
        <v>135</v>
      </c>
      <c r="I1416" t="s">
        <v>136</v>
      </c>
      <c r="J1416" t="s">
        <v>137</v>
      </c>
      <c r="K1416" t="s">
        <v>144</v>
      </c>
      <c r="L1416" t="s">
        <v>4294</v>
      </c>
      <c r="M1416" t="s">
        <v>4295</v>
      </c>
      <c r="N1416">
        <v>3.3516666659999999</v>
      </c>
      <c r="O1416">
        <v>0</v>
      </c>
      <c r="P1416">
        <v>164</v>
      </c>
      <c r="Q1416">
        <v>0</v>
      </c>
      <c r="R1416">
        <v>1</v>
      </c>
      <c r="S1416">
        <v>0</v>
      </c>
      <c r="T1416">
        <v>1</v>
      </c>
      <c r="U1416">
        <v>0</v>
      </c>
      <c r="V1416">
        <v>0</v>
      </c>
      <c r="W1416">
        <v>0</v>
      </c>
      <c r="X1416">
        <v>414.33603284077867</v>
      </c>
      <c r="Y1416">
        <v>0</v>
      </c>
      <c r="Z1416">
        <v>0.26907854381668983</v>
      </c>
      <c r="AA1416">
        <v>0</v>
      </c>
      <c r="AB1416">
        <v>1.4492708908022724</v>
      </c>
      <c r="AC1416">
        <v>0</v>
      </c>
      <c r="AD1416">
        <v>0</v>
      </c>
      <c r="AE1416">
        <v>416.05438227539764</v>
      </c>
    </row>
    <row r="1417" spans="1:31" x14ac:dyDescent="0.3">
      <c r="A1417">
        <v>2489637</v>
      </c>
      <c r="B1417">
        <v>1</v>
      </c>
      <c r="C1417" t="s">
        <v>81</v>
      </c>
      <c r="D1417" t="s">
        <v>115</v>
      </c>
      <c r="E1417" t="s">
        <v>184</v>
      </c>
      <c r="F1417" t="s">
        <v>4296</v>
      </c>
      <c r="G1417" t="s">
        <v>149</v>
      </c>
      <c r="H1417" t="s">
        <v>150</v>
      </c>
      <c r="I1417" t="s">
        <v>136</v>
      </c>
      <c r="J1417" t="s">
        <v>137</v>
      </c>
      <c r="K1417" t="s">
        <v>144</v>
      </c>
      <c r="L1417" t="s">
        <v>4297</v>
      </c>
      <c r="M1417" t="s">
        <v>4298</v>
      </c>
      <c r="N1417">
        <v>0.38666666599999999</v>
      </c>
      <c r="O1417">
        <v>0</v>
      </c>
      <c r="P1417">
        <v>561</v>
      </c>
      <c r="Q1417">
        <v>3</v>
      </c>
      <c r="R1417">
        <v>27</v>
      </c>
      <c r="S1417">
        <v>5</v>
      </c>
      <c r="T1417">
        <v>37</v>
      </c>
      <c r="U1417">
        <v>0</v>
      </c>
      <c r="V1417">
        <v>0</v>
      </c>
      <c r="W1417">
        <v>0</v>
      </c>
      <c r="X1417">
        <v>21.895446008959116</v>
      </c>
      <c r="Y1417">
        <v>3.7131750881401069</v>
      </c>
      <c r="Z1417">
        <v>7.0269522713464543</v>
      </c>
      <c r="AA1417">
        <v>9.4693282304957336</v>
      </c>
      <c r="AB1417">
        <v>10.09173915734395</v>
      </c>
      <c r="AC1417">
        <v>0</v>
      </c>
      <c r="AD1417">
        <v>0</v>
      </c>
      <c r="AE1417">
        <v>52.196640756285362</v>
      </c>
    </row>
    <row r="1418" spans="1:31" x14ac:dyDescent="0.3">
      <c r="A1418">
        <v>2489514</v>
      </c>
      <c r="B1418">
        <v>1</v>
      </c>
      <c r="C1418" t="s">
        <v>80</v>
      </c>
      <c r="D1418" t="s">
        <v>105</v>
      </c>
      <c r="E1418" t="s">
        <v>162</v>
      </c>
      <c r="F1418" t="s">
        <v>4299</v>
      </c>
      <c r="G1418" t="s">
        <v>210</v>
      </c>
      <c r="H1418" t="s">
        <v>135</v>
      </c>
      <c r="I1418" t="s">
        <v>136</v>
      </c>
      <c r="J1418" t="s">
        <v>137</v>
      </c>
      <c r="K1418" t="s">
        <v>144</v>
      </c>
      <c r="L1418" t="s">
        <v>4300</v>
      </c>
      <c r="M1418" t="s">
        <v>4301</v>
      </c>
      <c r="N1418">
        <v>3.5555555550000002</v>
      </c>
      <c r="O1418">
        <v>0</v>
      </c>
      <c r="P1418">
        <v>110</v>
      </c>
      <c r="Q1418">
        <v>0</v>
      </c>
      <c r="R1418">
        <v>0</v>
      </c>
      <c r="S1418">
        <v>0</v>
      </c>
      <c r="T1418">
        <v>5</v>
      </c>
      <c r="U1418">
        <v>0</v>
      </c>
      <c r="V1418">
        <v>0</v>
      </c>
      <c r="W1418">
        <v>0</v>
      </c>
      <c r="X1418">
        <v>90.561714205480001</v>
      </c>
      <c r="Y1418">
        <v>0</v>
      </c>
      <c r="Z1418">
        <v>0</v>
      </c>
      <c r="AA1418">
        <v>0</v>
      </c>
      <c r="AB1418">
        <v>30.021235001378464</v>
      </c>
      <c r="AC1418">
        <v>0</v>
      </c>
      <c r="AD1418">
        <v>0</v>
      </c>
      <c r="AE1418">
        <v>120.58294920685847</v>
      </c>
    </row>
    <row r="1419" spans="1:31" x14ac:dyDescent="0.3">
      <c r="A1419">
        <v>2488973</v>
      </c>
      <c r="B1419">
        <v>1</v>
      </c>
      <c r="C1419" t="s">
        <v>80</v>
      </c>
      <c r="D1419" t="s">
        <v>84</v>
      </c>
      <c r="E1419" t="s">
        <v>153</v>
      </c>
      <c r="F1419" t="s">
        <v>4302</v>
      </c>
      <c r="G1419" t="s">
        <v>230</v>
      </c>
      <c r="H1419" t="s">
        <v>135</v>
      </c>
      <c r="I1419" t="s">
        <v>136</v>
      </c>
      <c r="J1419" t="s">
        <v>137</v>
      </c>
      <c r="K1419" t="s">
        <v>144</v>
      </c>
      <c r="L1419" t="s">
        <v>4303</v>
      </c>
      <c r="M1419" t="s">
        <v>4304</v>
      </c>
      <c r="N1419">
        <v>8.3438888880000004</v>
      </c>
      <c r="O1419">
        <v>0</v>
      </c>
      <c r="P1419">
        <v>7</v>
      </c>
      <c r="Q1419">
        <v>0</v>
      </c>
      <c r="R1419">
        <v>0</v>
      </c>
      <c r="S1419">
        <v>0</v>
      </c>
      <c r="T1419">
        <v>1</v>
      </c>
      <c r="U1419">
        <v>0</v>
      </c>
      <c r="V1419">
        <v>0</v>
      </c>
      <c r="W1419">
        <v>0</v>
      </c>
      <c r="X1419">
        <v>15.55667075218682</v>
      </c>
      <c r="Y1419">
        <v>0</v>
      </c>
      <c r="Z1419">
        <v>0</v>
      </c>
      <c r="AA1419">
        <v>0</v>
      </c>
      <c r="AB1419">
        <v>52.102822013499285</v>
      </c>
      <c r="AC1419">
        <v>0</v>
      </c>
      <c r="AD1419">
        <v>0</v>
      </c>
      <c r="AE1419">
        <v>67.65949276568611</v>
      </c>
    </row>
    <row r="1420" spans="1:31" x14ac:dyDescent="0.3">
      <c r="A1420">
        <v>2489013</v>
      </c>
      <c r="B1420">
        <v>1</v>
      </c>
      <c r="C1420" t="s">
        <v>80</v>
      </c>
      <c r="D1420" t="s">
        <v>99</v>
      </c>
      <c r="E1420" t="s">
        <v>162</v>
      </c>
      <c r="F1420" t="s">
        <v>2498</v>
      </c>
      <c r="G1420" t="s">
        <v>530</v>
      </c>
      <c r="H1420" t="s">
        <v>135</v>
      </c>
      <c r="I1420" t="s">
        <v>136</v>
      </c>
      <c r="J1420" t="s">
        <v>137</v>
      </c>
      <c r="K1420" t="s">
        <v>144</v>
      </c>
      <c r="L1420" t="s">
        <v>4305</v>
      </c>
      <c r="M1420" t="s">
        <v>4306</v>
      </c>
      <c r="N1420">
        <v>2.7069444439999999</v>
      </c>
      <c r="O1420">
        <v>0</v>
      </c>
      <c r="P1420">
        <v>63</v>
      </c>
      <c r="Q1420">
        <v>0</v>
      </c>
      <c r="R1420">
        <v>0</v>
      </c>
      <c r="S1420">
        <v>0</v>
      </c>
      <c r="T1420">
        <v>4</v>
      </c>
      <c r="U1420">
        <v>0</v>
      </c>
      <c r="V1420">
        <v>0</v>
      </c>
      <c r="W1420">
        <v>0</v>
      </c>
      <c r="X1420">
        <v>35.425061739375828</v>
      </c>
      <c r="Y1420">
        <v>0</v>
      </c>
      <c r="Z1420">
        <v>0</v>
      </c>
      <c r="AA1420">
        <v>0</v>
      </c>
      <c r="AB1420">
        <v>10.002014621464816</v>
      </c>
      <c r="AC1420">
        <v>0</v>
      </c>
      <c r="AD1420">
        <v>0</v>
      </c>
      <c r="AE1420">
        <v>45.427076360840644</v>
      </c>
    </row>
    <row r="1421" spans="1:31" x14ac:dyDescent="0.3">
      <c r="A1421">
        <v>2489345</v>
      </c>
      <c r="B1421">
        <v>1</v>
      </c>
      <c r="C1421" t="s">
        <v>81</v>
      </c>
      <c r="D1421" t="s">
        <v>112</v>
      </c>
      <c r="E1421" t="s">
        <v>153</v>
      </c>
      <c r="F1421" t="s">
        <v>4307</v>
      </c>
      <c r="G1421" t="s">
        <v>155</v>
      </c>
      <c r="H1421" t="s">
        <v>135</v>
      </c>
      <c r="I1421" t="s">
        <v>136</v>
      </c>
      <c r="J1421" t="s">
        <v>137</v>
      </c>
      <c r="K1421" t="s">
        <v>144</v>
      </c>
      <c r="L1421" t="s">
        <v>4308</v>
      </c>
      <c r="M1421" t="s">
        <v>4309</v>
      </c>
      <c r="N1421">
        <v>1.6827777770000001</v>
      </c>
      <c r="O1421">
        <v>0</v>
      </c>
      <c r="P1421">
        <v>1</v>
      </c>
      <c r="Q1421">
        <v>0</v>
      </c>
      <c r="R1421">
        <v>1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1.3227145651629468</v>
      </c>
      <c r="Y1421">
        <v>0</v>
      </c>
      <c r="Z1421">
        <v>0.27692034129968712</v>
      </c>
      <c r="AA1421">
        <v>0</v>
      </c>
      <c r="AB1421">
        <v>0</v>
      </c>
      <c r="AC1421">
        <v>0</v>
      </c>
      <c r="AD1421">
        <v>0</v>
      </c>
      <c r="AE1421">
        <v>1.5996349064626338</v>
      </c>
    </row>
    <row r="1422" spans="1:31" x14ac:dyDescent="0.3">
      <c r="A1422">
        <v>2489834</v>
      </c>
      <c r="B1422">
        <v>2</v>
      </c>
      <c r="C1422" t="s">
        <v>80</v>
      </c>
      <c r="D1422" t="s">
        <v>106</v>
      </c>
      <c r="E1422" t="s">
        <v>166</v>
      </c>
      <c r="F1422" t="s">
        <v>4310</v>
      </c>
      <c r="G1422" t="s">
        <v>765</v>
      </c>
      <c r="H1422" t="s">
        <v>150</v>
      </c>
      <c r="I1422" t="s">
        <v>136</v>
      </c>
      <c r="J1422" t="s">
        <v>137</v>
      </c>
      <c r="K1422" t="s">
        <v>144</v>
      </c>
      <c r="L1422" t="s">
        <v>4154</v>
      </c>
      <c r="M1422" t="s">
        <v>4311</v>
      </c>
      <c r="N1422">
        <v>0.98694444400000003</v>
      </c>
      <c r="O1422">
        <v>0</v>
      </c>
      <c r="P1422">
        <v>31</v>
      </c>
      <c r="Q1422">
        <v>12</v>
      </c>
      <c r="R1422">
        <v>48</v>
      </c>
      <c r="S1422">
        <v>10</v>
      </c>
      <c r="T1422">
        <v>20</v>
      </c>
      <c r="U1422">
        <v>3</v>
      </c>
      <c r="V1422">
        <v>0</v>
      </c>
      <c r="W1422">
        <v>0</v>
      </c>
      <c r="X1422">
        <v>13.267208683723567</v>
      </c>
      <c r="Y1422">
        <v>13.900253293108696</v>
      </c>
      <c r="Z1422">
        <v>31.447032871362445</v>
      </c>
      <c r="AA1422">
        <v>34.53898714806521</v>
      </c>
      <c r="AB1422">
        <v>24.768510237385431</v>
      </c>
      <c r="AC1422">
        <v>125.43029334407663</v>
      </c>
      <c r="AD1422">
        <v>0</v>
      </c>
      <c r="AE1422">
        <v>243.352285577722</v>
      </c>
    </row>
    <row r="1423" spans="1:31" x14ac:dyDescent="0.3">
      <c r="A1423">
        <v>2488910</v>
      </c>
      <c r="B1423">
        <v>1</v>
      </c>
      <c r="C1423" t="s">
        <v>80</v>
      </c>
      <c r="D1423" t="s">
        <v>104</v>
      </c>
      <c r="E1423" t="s">
        <v>162</v>
      </c>
      <c r="F1423" t="s">
        <v>4312</v>
      </c>
      <c r="G1423" t="s">
        <v>210</v>
      </c>
      <c r="H1423" t="s">
        <v>135</v>
      </c>
      <c r="I1423" t="s">
        <v>136</v>
      </c>
      <c r="J1423" t="s">
        <v>137</v>
      </c>
      <c r="K1423" t="s">
        <v>144</v>
      </c>
      <c r="L1423" t="s">
        <v>4313</v>
      </c>
      <c r="M1423" t="s">
        <v>4314</v>
      </c>
      <c r="N1423">
        <v>3.7183333329999999</v>
      </c>
      <c r="O1423">
        <v>0</v>
      </c>
      <c r="P1423">
        <v>228</v>
      </c>
      <c r="Q1423">
        <v>0</v>
      </c>
      <c r="R1423">
        <v>0</v>
      </c>
      <c r="S1423">
        <v>0</v>
      </c>
      <c r="T1423">
        <v>18</v>
      </c>
      <c r="U1423">
        <v>0</v>
      </c>
      <c r="V1423">
        <v>0</v>
      </c>
      <c r="W1423">
        <v>0</v>
      </c>
      <c r="X1423">
        <v>234.65387498503799</v>
      </c>
      <c r="Y1423">
        <v>0</v>
      </c>
      <c r="Z1423">
        <v>0</v>
      </c>
      <c r="AA1423">
        <v>0</v>
      </c>
      <c r="AB1423">
        <v>44.608351794382635</v>
      </c>
      <c r="AC1423">
        <v>0</v>
      </c>
      <c r="AD1423">
        <v>0</v>
      </c>
      <c r="AE1423">
        <v>279.26222677942064</v>
      </c>
    </row>
    <row r="1424" spans="1:31" x14ac:dyDescent="0.3">
      <c r="A1424">
        <v>2489037</v>
      </c>
      <c r="B1424">
        <v>4</v>
      </c>
      <c r="C1424" t="s">
        <v>80</v>
      </c>
      <c r="D1424" t="s">
        <v>105</v>
      </c>
      <c r="E1424" t="s">
        <v>166</v>
      </c>
      <c r="F1424" t="s">
        <v>4315</v>
      </c>
      <c r="G1424" t="s">
        <v>426</v>
      </c>
      <c r="H1424" t="s">
        <v>150</v>
      </c>
      <c r="I1424" t="s">
        <v>136</v>
      </c>
      <c r="J1424" t="s">
        <v>137</v>
      </c>
      <c r="K1424" t="s">
        <v>144</v>
      </c>
      <c r="L1424" t="s">
        <v>3977</v>
      </c>
      <c r="M1424" t="s">
        <v>1572</v>
      </c>
      <c r="N1424">
        <v>0.32500000000000001</v>
      </c>
      <c r="O1424">
        <v>0</v>
      </c>
      <c r="P1424">
        <v>2749</v>
      </c>
      <c r="Q1424">
        <v>0</v>
      </c>
      <c r="R1424">
        <v>0</v>
      </c>
      <c r="S1424">
        <v>3</v>
      </c>
      <c r="T1424">
        <v>56</v>
      </c>
      <c r="U1424">
        <v>0</v>
      </c>
      <c r="V1424">
        <v>0</v>
      </c>
      <c r="W1424">
        <v>0</v>
      </c>
      <c r="X1424">
        <v>255.4754204653959</v>
      </c>
      <c r="Y1424">
        <v>0</v>
      </c>
      <c r="Z1424">
        <v>0</v>
      </c>
      <c r="AA1424">
        <v>12.436851415414466</v>
      </c>
      <c r="AB1424">
        <v>33.595065337711709</v>
      </c>
      <c r="AC1424">
        <v>0</v>
      </c>
      <c r="AD1424">
        <v>0</v>
      </c>
      <c r="AE1424">
        <v>301.50733721852208</v>
      </c>
    </row>
    <row r="1425" spans="1:31" x14ac:dyDescent="0.3">
      <c r="A1425">
        <v>2489597</v>
      </c>
      <c r="B1425">
        <v>1</v>
      </c>
      <c r="C1425" t="s">
        <v>81</v>
      </c>
      <c r="D1425" t="s">
        <v>128</v>
      </c>
      <c r="E1425" t="s">
        <v>162</v>
      </c>
      <c r="F1425" t="s">
        <v>4316</v>
      </c>
      <c r="G1425" t="s">
        <v>210</v>
      </c>
      <c r="H1425" t="s">
        <v>135</v>
      </c>
      <c r="I1425" t="s">
        <v>136</v>
      </c>
      <c r="J1425" t="s">
        <v>137</v>
      </c>
      <c r="K1425" t="s">
        <v>144</v>
      </c>
      <c r="L1425" t="s">
        <v>4317</v>
      </c>
      <c r="M1425" t="s">
        <v>4318</v>
      </c>
      <c r="N1425">
        <v>3.605</v>
      </c>
      <c r="O1425">
        <v>0</v>
      </c>
      <c r="P1425">
        <v>37</v>
      </c>
      <c r="Q1425">
        <v>0</v>
      </c>
      <c r="R1425">
        <v>0</v>
      </c>
      <c r="S1425">
        <v>0</v>
      </c>
      <c r="T1425">
        <v>2</v>
      </c>
      <c r="U1425">
        <v>0</v>
      </c>
      <c r="V1425">
        <v>0</v>
      </c>
      <c r="W1425">
        <v>0</v>
      </c>
      <c r="X1425">
        <v>13.326289172816518</v>
      </c>
      <c r="Y1425">
        <v>0</v>
      </c>
      <c r="Z1425">
        <v>0</v>
      </c>
      <c r="AA1425">
        <v>0</v>
      </c>
      <c r="AB1425">
        <v>10.503823666655</v>
      </c>
      <c r="AC1425">
        <v>0</v>
      </c>
      <c r="AD1425">
        <v>0</v>
      </c>
      <c r="AE1425">
        <v>23.830112839471518</v>
      </c>
    </row>
    <row r="1426" spans="1:31" x14ac:dyDescent="0.3">
      <c r="A1426">
        <v>2489575</v>
      </c>
      <c r="B1426">
        <v>2</v>
      </c>
      <c r="C1426" t="s">
        <v>81</v>
      </c>
      <c r="D1426" t="s">
        <v>123</v>
      </c>
      <c r="E1426" t="s">
        <v>166</v>
      </c>
      <c r="F1426" t="s">
        <v>3767</v>
      </c>
      <c r="G1426" t="s">
        <v>276</v>
      </c>
      <c r="H1426" t="s">
        <v>150</v>
      </c>
      <c r="I1426" t="s">
        <v>136</v>
      </c>
      <c r="J1426" t="s">
        <v>137</v>
      </c>
      <c r="K1426" t="s">
        <v>144</v>
      </c>
      <c r="L1426" t="s">
        <v>3518</v>
      </c>
      <c r="M1426" t="s">
        <v>4319</v>
      </c>
      <c r="N1426">
        <v>0.10361111100000001</v>
      </c>
      <c r="O1426">
        <v>4</v>
      </c>
      <c r="P1426">
        <v>1310</v>
      </c>
      <c r="Q1426">
        <v>127</v>
      </c>
      <c r="R1426">
        <v>137</v>
      </c>
      <c r="S1426">
        <v>18</v>
      </c>
      <c r="T1426">
        <v>190</v>
      </c>
      <c r="U1426">
        <v>0</v>
      </c>
      <c r="V1426">
        <v>1</v>
      </c>
      <c r="W1426">
        <v>6.5147775891157611E-2</v>
      </c>
      <c r="X1426">
        <v>26.253359232498646</v>
      </c>
      <c r="Y1426">
        <v>3.569090714793921</v>
      </c>
      <c r="Z1426">
        <v>2.523841218633526</v>
      </c>
      <c r="AA1426">
        <v>2.8705780687114513</v>
      </c>
      <c r="AB1426">
        <v>6.709976986136061</v>
      </c>
      <c r="AC1426">
        <v>0</v>
      </c>
      <c r="AD1426">
        <v>7.2737898346497284E-2</v>
      </c>
      <c r="AE1426">
        <v>42.064731895011263</v>
      </c>
    </row>
    <row r="1427" spans="1:31" x14ac:dyDescent="0.3">
      <c r="A1427">
        <v>2489305</v>
      </c>
      <c r="B1427">
        <v>1</v>
      </c>
      <c r="C1427" t="s">
        <v>80</v>
      </c>
      <c r="D1427" t="s">
        <v>97</v>
      </c>
      <c r="E1427" t="s">
        <v>162</v>
      </c>
      <c r="F1427" t="s">
        <v>4320</v>
      </c>
      <c r="G1427" t="s">
        <v>530</v>
      </c>
      <c r="H1427" t="s">
        <v>135</v>
      </c>
      <c r="I1427" t="s">
        <v>136</v>
      </c>
      <c r="J1427" t="s">
        <v>137</v>
      </c>
      <c r="K1427" t="s">
        <v>144</v>
      </c>
      <c r="L1427" t="s">
        <v>4321</v>
      </c>
      <c r="M1427" t="s">
        <v>4322</v>
      </c>
      <c r="N1427">
        <v>1.737222222</v>
      </c>
      <c r="O1427">
        <v>0</v>
      </c>
      <c r="P1427">
        <v>63</v>
      </c>
      <c r="Q1427">
        <v>0</v>
      </c>
      <c r="R1427">
        <v>0</v>
      </c>
      <c r="S1427">
        <v>0</v>
      </c>
      <c r="T1427">
        <v>5</v>
      </c>
      <c r="U1427">
        <v>0</v>
      </c>
      <c r="V1427">
        <v>0</v>
      </c>
      <c r="W1427">
        <v>0</v>
      </c>
      <c r="X1427">
        <v>70.342479579009293</v>
      </c>
      <c r="Y1427">
        <v>0</v>
      </c>
      <c r="Z1427">
        <v>0</v>
      </c>
      <c r="AA1427">
        <v>0</v>
      </c>
      <c r="AB1427">
        <v>7.1580574821491387</v>
      </c>
      <c r="AC1427">
        <v>0</v>
      </c>
      <c r="AD1427">
        <v>0</v>
      </c>
      <c r="AE1427">
        <v>77.500537061158425</v>
      </c>
    </row>
    <row r="1428" spans="1:31" x14ac:dyDescent="0.3">
      <c r="A1428">
        <v>2489577</v>
      </c>
      <c r="B1428">
        <v>1</v>
      </c>
      <c r="C1428" t="s">
        <v>80</v>
      </c>
      <c r="D1428" t="s">
        <v>105</v>
      </c>
      <c r="E1428" t="s">
        <v>147</v>
      </c>
      <c r="F1428" t="s">
        <v>4323</v>
      </c>
      <c r="G1428" t="s">
        <v>203</v>
      </c>
      <c r="H1428" t="s">
        <v>150</v>
      </c>
      <c r="I1428" t="s">
        <v>136</v>
      </c>
      <c r="J1428" t="s">
        <v>137</v>
      </c>
      <c r="K1428" t="s">
        <v>144</v>
      </c>
      <c r="L1428" t="s">
        <v>4324</v>
      </c>
      <c r="M1428" t="s">
        <v>4325</v>
      </c>
      <c r="N1428">
        <v>1.3161111109999999</v>
      </c>
      <c r="O1428">
        <v>0</v>
      </c>
      <c r="P1428">
        <v>1380</v>
      </c>
      <c r="Q1428">
        <v>0</v>
      </c>
      <c r="R1428">
        <v>0</v>
      </c>
      <c r="S1428">
        <v>1</v>
      </c>
      <c r="T1428">
        <v>366</v>
      </c>
      <c r="U1428">
        <v>0</v>
      </c>
      <c r="V1428">
        <v>0</v>
      </c>
      <c r="W1428">
        <v>0</v>
      </c>
      <c r="X1428">
        <v>508.07729808282289</v>
      </c>
      <c r="Y1428">
        <v>0</v>
      </c>
      <c r="Z1428">
        <v>0</v>
      </c>
      <c r="AA1428">
        <v>86.814066229693793</v>
      </c>
      <c r="AB1428">
        <v>331.87627088960539</v>
      </c>
      <c r="AC1428">
        <v>0</v>
      </c>
      <c r="AD1428">
        <v>0</v>
      </c>
      <c r="AE1428">
        <v>926.76763520212205</v>
      </c>
    </row>
    <row r="1429" spans="1:31" x14ac:dyDescent="0.3">
      <c r="A1429">
        <v>2489056</v>
      </c>
      <c r="B1429">
        <v>1</v>
      </c>
      <c r="C1429" t="s">
        <v>81</v>
      </c>
      <c r="D1429" t="s">
        <v>128</v>
      </c>
      <c r="E1429" t="s">
        <v>166</v>
      </c>
      <c r="F1429" t="s">
        <v>3583</v>
      </c>
      <c r="G1429" t="s">
        <v>149</v>
      </c>
      <c r="H1429" t="s">
        <v>150</v>
      </c>
      <c r="I1429" t="s">
        <v>136</v>
      </c>
      <c r="J1429" t="s">
        <v>137</v>
      </c>
      <c r="K1429" t="s">
        <v>144</v>
      </c>
      <c r="L1429" t="s">
        <v>4326</v>
      </c>
      <c r="M1429" t="s">
        <v>4327</v>
      </c>
      <c r="N1429">
        <v>0.30222222199999998</v>
      </c>
      <c r="O1429">
        <v>60</v>
      </c>
      <c r="P1429">
        <v>19576</v>
      </c>
      <c r="Q1429">
        <v>583</v>
      </c>
      <c r="R1429">
        <v>570</v>
      </c>
      <c r="S1429">
        <v>141</v>
      </c>
      <c r="T1429">
        <v>1748</v>
      </c>
      <c r="U1429">
        <v>14</v>
      </c>
      <c r="V1429">
        <v>1</v>
      </c>
      <c r="W1429">
        <v>5.3020753467104269</v>
      </c>
      <c r="X1429">
        <v>1196.3828743272775</v>
      </c>
      <c r="Y1429">
        <v>139.98559294418564</v>
      </c>
      <c r="Z1429">
        <v>44.948351685732014</v>
      </c>
      <c r="AA1429">
        <v>370.8927963672536</v>
      </c>
      <c r="AB1429">
        <v>477.60553963034465</v>
      </c>
      <c r="AC1429">
        <v>636.66096666315684</v>
      </c>
      <c r="AD1429">
        <v>4.8774468037690086</v>
      </c>
      <c r="AE1429">
        <v>2876.6556437684294</v>
      </c>
    </row>
    <row r="1430" spans="1:31" x14ac:dyDescent="0.3">
      <c r="A1430">
        <v>2489720</v>
      </c>
      <c r="B1430">
        <v>1</v>
      </c>
      <c r="C1430" t="s">
        <v>81</v>
      </c>
      <c r="D1430" t="s">
        <v>127</v>
      </c>
      <c r="E1430" t="s">
        <v>166</v>
      </c>
      <c r="F1430" t="s">
        <v>3719</v>
      </c>
      <c r="G1430" t="s">
        <v>149</v>
      </c>
      <c r="H1430" t="s">
        <v>150</v>
      </c>
      <c r="I1430" t="s">
        <v>136</v>
      </c>
      <c r="J1430" t="s">
        <v>137</v>
      </c>
      <c r="K1430" t="s">
        <v>144</v>
      </c>
      <c r="L1430" t="s">
        <v>4328</v>
      </c>
      <c r="M1430" t="s">
        <v>4329</v>
      </c>
      <c r="N1430">
        <v>0.61750000000000005</v>
      </c>
      <c r="O1430">
        <v>0</v>
      </c>
      <c r="P1430">
        <v>760</v>
      </c>
      <c r="Q1430">
        <v>9</v>
      </c>
      <c r="R1430">
        <v>14</v>
      </c>
      <c r="S1430">
        <v>24</v>
      </c>
      <c r="T1430">
        <v>130</v>
      </c>
      <c r="U1430">
        <v>0</v>
      </c>
      <c r="V1430">
        <v>0</v>
      </c>
      <c r="W1430">
        <v>0</v>
      </c>
      <c r="X1430">
        <v>119.53974187000314</v>
      </c>
      <c r="Y1430">
        <v>3.1715175964377917</v>
      </c>
      <c r="Z1430">
        <v>5.1341433132500951</v>
      </c>
      <c r="AA1430">
        <v>195.82444196150288</v>
      </c>
      <c r="AB1430">
        <v>119.06770289749494</v>
      </c>
      <c r="AC1430">
        <v>0</v>
      </c>
      <c r="AD1430">
        <v>0</v>
      </c>
      <c r="AE1430">
        <v>442.73754763868885</v>
      </c>
    </row>
    <row r="1431" spans="1:31" x14ac:dyDescent="0.3">
      <c r="A1431">
        <v>2489030</v>
      </c>
      <c r="B1431">
        <v>1</v>
      </c>
      <c r="C1431" t="s">
        <v>81</v>
      </c>
      <c r="D1431" t="s">
        <v>117</v>
      </c>
      <c r="E1431" t="s">
        <v>147</v>
      </c>
      <c r="F1431" t="s">
        <v>4330</v>
      </c>
      <c r="G1431" t="s">
        <v>168</v>
      </c>
      <c r="H1431" t="s">
        <v>150</v>
      </c>
      <c r="I1431" t="s">
        <v>136</v>
      </c>
      <c r="J1431" t="s">
        <v>137</v>
      </c>
      <c r="K1431" t="s">
        <v>138</v>
      </c>
      <c r="L1431" t="s">
        <v>4331</v>
      </c>
      <c r="M1431" t="s">
        <v>4332</v>
      </c>
      <c r="N1431">
        <v>4.49</v>
      </c>
      <c r="O1431">
        <v>0</v>
      </c>
      <c r="P1431">
        <v>2</v>
      </c>
      <c r="Q1431">
        <v>0</v>
      </c>
      <c r="R1431">
        <v>6</v>
      </c>
      <c r="S1431">
        <v>0</v>
      </c>
      <c r="T1431">
        <v>30</v>
      </c>
      <c r="U1431">
        <v>0</v>
      </c>
      <c r="V1431">
        <v>3</v>
      </c>
      <c r="W1431">
        <v>0</v>
      </c>
      <c r="X1431">
        <v>0.4752016083488505</v>
      </c>
      <c r="Y1431">
        <v>0</v>
      </c>
      <c r="Z1431">
        <v>2.6005608632745134</v>
      </c>
      <c r="AA1431">
        <v>0</v>
      </c>
      <c r="AB1431">
        <v>211.4879493521733</v>
      </c>
      <c r="AC1431">
        <v>0</v>
      </c>
      <c r="AD1431">
        <v>90.453149187083397</v>
      </c>
      <c r="AE1431">
        <v>305.01686101088006</v>
      </c>
    </row>
    <row r="1432" spans="1:31" x14ac:dyDescent="0.3">
      <c r="A1432">
        <v>2489073</v>
      </c>
      <c r="B1432">
        <v>1</v>
      </c>
      <c r="C1432" t="s">
        <v>81</v>
      </c>
      <c r="D1432" t="s">
        <v>122</v>
      </c>
      <c r="E1432" t="s">
        <v>132</v>
      </c>
      <c r="F1432" t="s">
        <v>4333</v>
      </c>
      <c r="G1432" t="s">
        <v>296</v>
      </c>
      <c r="H1432" t="s">
        <v>135</v>
      </c>
      <c r="I1432" t="s">
        <v>136</v>
      </c>
      <c r="J1432" t="s">
        <v>137</v>
      </c>
      <c r="K1432" t="s">
        <v>144</v>
      </c>
      <c r="L1432" t="s">
        <v>4334</v>
      </c>
      <c r="M1432" t="s">
        <v>4335</v>
      </c>
      <c r="N1432">
        <v>0.79666666600000002</v>
      </c>
      <c r="O1432">
        <v>0</v>
      </c>
      <c r="P1432">
        <v>146</v>
      </c>
      <c r="Q1432">
        <v>0</v>
      </c>
      <c r="R1432">
        <v>0</v>
      </c>
      <c r="S1432">
        <v>0</v>
      </c>
      <c r="T1432">
        <v>16</v>
      </c>
      <c r="U1432">
        <v>0</v>
      </c>
      <c r="V1432">
        <v>0</v>
      </c>
      <c r="W1432">
        <v>0</v>
      </c>
      <c r="X1432">
        <v>15.061017306385489</v>
      </c>
      <c r="Y1432">
        <v>0</v>
      </c>
      <c r="Z1432">
        <v>0</v>
      </c>
      <c r="AA1432">
        <v>0</v>
      </c>
      <c r="AB1432">
        <v>2.3073730043043388</v>
      </c>
      <c r="AC1432">
        <v>0</v>
      </c>
      <c r="AD1432">
        <v>0</v>
      </c>
      <c r="AE1432">
        <v>17.368390310689829</v>
      </c>
    </row>
    <row r="1433" spans="1:31" x14ac:dyDescent="0.3">
      <c r="A1433">
        <v>2489036</v>
      </c>
      <c r="B1433">
        <v>1</v>
      </c>
      <c r="C1433" t="s">
        <v>80</v>
      </c>
      <c r="D1433" t="s">
        <v>103</v>
      </c>
      <c r="E1433" t="s">
        <v>147</v>
      </c>
      <c r="F1433" t="s">
        <v>4336</v>
      </c>
      <c r="G1433" t="s">
        <v>168</v>
      </c>
      <c r="H1433" t="s">
        <v>150</v>
      </c>
      <c r="I1433" t="s">
        <v>136</v>
      </c>
      <c r="J1433" t="s">
        <v>137</v>
      </c>
      <c r="K1433" t="s">
        <v>138</v>
      </c>
      <c r="L1433" t="s">
        <v>4337</v>
      </c>
      <c r="M1433" t="s">
        <v>4338</v>
      </c>
      <c r="N1433">
        <v>4.3263888880000003</v>
      </c>
      <c r="O1433">
        <v>0</v>
      </c>
      <c r="P1433">
        <v>1381</v>
      </c>
      <c r="Q1433">
        <v>0</v>
      </c>
      <c r="R1433">
        <v>2</v>
      </c>
      <c r="S1433">
        <v>0</v>
      </c>
      <c r="T1433">
        <v>164</v>
      </c>
      <c r="U1433">
        <v>0</v>
      </c>
      <c r="V1433">
        <v>0</v>
      </c>
      <c r="W1433">
        <v>0</v>
      </c>
      <c r="X1433">
        <v>1653.4028379069907</v>
      </c>
      <c r="Y1433">
        <v>0</v>
      </c>
      <c r="Z1433">
        <v>0.38886930747374721</v>
      </c>
      <c r="AA1433">
        <v>0</v>
      </c>
      <c r="AB1433">
        <v>823.36075118229223</v>
      </c>
      <c r="AC1433">
        <v>0</v>
      </c>
      <c r="AD1433">
        <v>0</v>
      </c>
      <c r="AE1433">
        <v>2477.1524583967566</v>
      </c>
    </row>
    <row r="1434" spans="1:31" x14ac:dyDescent="0.3">
      <c r="A1434">
        <v>2489869</v>
      </c>
      <c r="B1434">
        <v>1</v>
      </c>
      <c r="C1434" t="s">
        <v>81</v>
      </c>
      <c r="D1434" t="s">
        <v>127</v>
      </c>
      <c r="E1434" t="s">
        <v>162</v>
      </c>
      <c r="F1434" t="s">
        <v>4339</v>
      </c>
      <c r="G1434" t="s">
        <v>210</v>
      </c>
      <c r="H1434" t="s">
        <v>135</v>
      </c>
      <c r="I1434" t="s">
        <v>136</v>
      </c>
      <c r="J1434" t="s">
        <v>137</v>
      </c>
      <c r="K1434" t="s">
        <v>144</v>
      </c>
      <c r="L1434" t="s">
        <v>4340</v>
      </c>
      <c r="M1434" t="s">
        <v>4341</v>
      </c>
      <c r="N1434">
        <v>4.2547222219999998</v>
      </c>
      <c r="O1434">
        <v>0</v>
      </c>
      <c r="P1434">
        <v>8</v>
      </c>
      <c r="Q1434">
        <v>0</v>
      </c>
      <c r="R1434">
        <v>1</v>
      </c>
      <c r="S1434">
        <v>0</v>
      </c>
      <c r="T1434">
        <v>1</v>
      </c>
      <c r="U1434">
        <v>0</v>
      </c>
      <c r="V1434">
        <v>0</v>
      </c>
      <c r="W1434">
        <v>0</v>
      </c>
      <c r="X1434">
        <v>9.4178358800283881</v>
      </c>
      <c r="Y1434">
        <v>0</v>
      </c>
      <c r="Z1434">
        <v>1.597867959798041</v>
      </c>
      <c r="AA1434">
        <v>0</v>
      </c>
      <c r="AB1434">
        <v>0.72640184822419829</v>
      </c>
      <c r="AC1434">
        <v>0</v>
      </c>
      <c r="AD1434">
        <v>0</v>
      </c>
      <c r="AE1434">
        <v>11.742105688050627</v>
      </c>
    </row>
    <row r="1435" spans="1:31" x14ac:dyDescent="0.3">
      <c r="A1435">
        <v>2489428</v>
      </c>
      <c r="B1435">
        <v>1</v>
      </c>
      <c r="C1435" t="s">
        <v>80</v>
      </c>
      <c r="D1435" t="s">
        <v>95</v>
      </c>
      <c r="E1435" t="s">
        <v>141</v>
      </c>
      <c r="F1435" t="s">
        <v>4342</v>
      </c>
      <c r="G1435" t="s">
        <v>210</v>
      </c>
      <c r="H1435" t="s">
        <v>135</v>
      </c>
      <c r="I1435" t="s">
        <v>136</v>
      </c>
      <c r="J1435" t="s">
        <v>137</v>
      </c>
      <c r="K1435" t="s">
        <v>144</v>
      </c>
      <c r="L1435" t="s">
        <v>4343</v>
      </c>
      <c r="M1435" t="s">
        <v>4344</v>
      </c>
      <c r="N1435">
        <v>2.5547222220000001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4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4.323001369219285</v>
      </c>
      <c r="AC1435">
        <v>0</v>
      </c>
      <c r="AD1435">
        <v>0</v>
      </c>
      <c r="AE1435">
        <v>4.323001369219285</v>
      </c>
    </row>
    <row r="1436" spans="1:31" x14ac:dyDescent="0.3">
      <c r="A1436">
        <v>2489826</v>
      </c>
      <c r="B1436">
        <v>1</v>
      </c>
      <c r="C1436" t="s">
        <v>80</v>
      </c>
      <c r="D1436" t="s">
        <v>92</v>
      </c>
      <c r="E1436" t="s">
        <v>166</v>
      </c>
      <c r="F1436" t="s">
        <v>4345</v>
      </c>
      <c r="G1436" t="s">
        <v>149</v>
      </c>
      <c r="H1436" t="s">
        <v>150</v>
      </c>
      <c r="I1436" t="s">
        <v>136</v>
      </c>
      <c r="J1436" t="s">
        <v>137</v>
      </c>
      <c r="K1436" t="s">
        <v>144</v>
      </c>
      <c r="L1436" t="s">
        <v>4346</v>
      </c>
      <c r="M1436" t="s">
        <v>4347</v>
      </c>
      <c r="N1436">
        <v>1.621388888</v>
      </c>
      <c r="O1436">
        <v>11</v>
      </c>
      <c r="P1436">
        <v>3295</v>
      </c>
      <c r="Q1436">
        <v>17</v>
      </c>
      <c r="R1436">
        <v>455</v>
      </c>
      <c r="S1436">
        <v>34</v>
      </c>
      <c r="T1436">
        <v>442</v>
      </c>
      <c r="U1436">
        <v>1</v>
      </c>
      <c r="V1436">
        <v>0</v>
      </c>
      <c r="W1436">
        <v>659.87350083415686</v>
      </c>
      <c r="X1436">
        <v>2943.8772342210495</v>
      </c>
      <c r="Y1436">
        <v>52.32760942022842</v>
      </c>
      <c r="Z1436">
        <v>317.70601836250677</v>
      </c>
      <c r="AA1436">
        <v>282.62638296840299</v>
      </c>
      <c r="AB1436">
        <v>699.75003233267989</v>
      </c>
      <c r="AC1436">
        <v>61.406529418739908</v>
      </c>
      <c r="AD1436">
        <v>0</v>
      </c>
      <c r="AE1436">
        <v>5017.5673075577652</v>
      </c>
    </row>
    <row r="1437" spans="1:31" x14ac:dyDescent="0.3">
      <c r="A1437">
        <v>2489116</v>
      </c>
      <c r="B1437">
        <v>1</v>
      </c>
      <c r="C1437" t="s">
        <v>81</v>
      </c>
      <c r="D1437" t="s">
        <v>113</v>
      </c>
      <c r="E1437" t="s">
        <v>147</v>
      </c>
      <c r="F1437" t="s">
        <v>4348</v>
      </c>
      <c r="G1437" t="s">
        <v>426</v>
      </c>
      <c r="H1437" t="s">
        <v>150</v>
      </c>
      <c r="I1437" t="s">
        <v>136</v>
      </c>
      <c r="J1437" t="s">
        <v>137</v>
      </c>
      <c r="K1437" t="s">
        <v>144</v>
      </c>
      <c r="L1437" t="s">
        <v>4349</v>
      </c>
      <c r="M1437" t="s">
        <v>4350</v>
      </c>
      <c r="N1437">
        <v>0.95861111099999996</v>
      </c>
      <c r="O1437">
        <v>0</v>
      </c>
      <c r="P1437">
        <v>27</v>
      </c>
      <c r="Q1437">
        <v>0</v>
      </c>
      <c r="R1437">
        <v>0</v>
      </c>
      <c r="S1437">
        <v>0</v>
      </c>
      <c r="T1437">
        <v>413</v>
      </c>
      <c r="U1437">
        <v>0</v>
      </c>
      <c r="V1437">
        <v>1</v>
      </c>
      <c r="W1437">
        <v>0</v>
      </c>
      <c r="X1437">
        <v>13.912680155843594</v>
      </c>
      <c r="Y1437">
        <v>0</v>
      </c>
      <c r="Z1437">
        <v>0</v>
      </c>
      <c r="AA1437">
        <v>0</v>
      </c>
      <c r="AB1437">
        <v>256.43289505981863</v>
      </c>
      <c r="AC1437">
        <v>0</v>
      </c>
      <c r="AD1437">
        <v>3.7673860343208525</v>
      </c>
      <c r="AE1437">
        <v>274.11296124998307</v>
      </c>
    </row>
    <row r="1438" spans="1:31" x14ac:dyDescent="0.3">
      <c r="A1438">
        <v>2489139</v>
      </c>
      <c r="B1438">
        <v>1</v>
      </c>
      <c r="C1438" t="s">
        <v>81</v>
      </c>
      <c r="D1438" t="s">
        <v>123</v>
      </c>
      <c r="E1438" t="s">
        <v>132</v>
      </c>
      <c r="F1438" t="s">
        <v>4351</v>
      </c>
      <c r="G1438" t="s">
        <v>296</v>
      </c>
      <c r="H1438" t="s">
        <v>135</v>
      </c>
      <c r="I1438" t="s">
        <v>136</v>
      </c>
      <c r="J1438" t="s">
        <v>137</v>
      </c>
      <c r="K1438" t="s">
        <v>144</v>
      </c>
      <c r="L1438" t="s">
        <v>4352</v>
      </c>
      <c r="M1438" t="s">
        <v>4353</v>
      </c>
      <c r="N1438">
        <v>1.609722222</v>
      </c>
      <c r="O1438">
        <v>0</v>
      </c>
      <c r="P1438">
        <v>120</v>
      </c>
      <c r="Q1438">
        <v>0</v>
      </c>
      <c r="R1438">
        <v>2</v>
      </c>
      <c r="S1438">
        <v>0</v>
      </c>
      <c r="T1438">
        <v>6</v>
      </c>
      <c r="U1438">
        <v>0</v>
      </c>
      <c r="V1438">
        <v>0</v>
      </c>
      <c r="W1438">
        <v>0</v>
      </c>
      <c r="X1438">
        <v>42.092399356403916</v>
      </c>
      <c r="Y1438">
        <v>0</v>
      </c>
      <c r="Z1438">
        <v>1.4062689051786113E-3</v>
      </c>
      <c r="AA1438">
        <v>0</v>
      </c>
      <c r="AB1438">
        <v>7.9607892081543179</v>
      </c>
      <c r="AC1438">
        <v>0</v>
      </c>
      <c r="AD1438">
        <v>0</v>
      </c>
      <c r="AE1438">
        <v>50.054594833463412</v>
      </c>
    </row>
    <row r="1439" spans="1:31" x14ac:dyDescent="0.3">
      <c r="A1439">
        <v>2488993</v>
      </c>
      <c r="B1439">
        <v>1</v>
      </c>
      <c r="C1439" t="s">
        <v>80</v>
      </c>
      <c r="D1439" t="s">
        <v>87</v>
      </c>
      <c r="E1439" t="s">
        <v>132</v>
      </c>
      <c r="F1439" t="s">
        <v>4354</v>
      </c>
      <c r="G1439" t="s">
        <v>168</v>
      </c>
      <c r="H1439" t="s">
        <v>135</v>
      </c>
      <c r="I1439" t="s">
        <v>136</v>
      </c>
      <c r="J1439" t="s">
        <v>137</v>
      </c>
      <c r="K1439" t="s">
        <v>138</v>
      </c>
      <c r="L1439" t="s">
        <v>4355</v>
      </c>
      <c r="M1439" t="s">
        <v>4356</v>
      </c>
      <c r="N1439">
        <v>2.9736111109999999</v>
      </c>
      <c r="O1439">
        <v>0</v>
      </c>
      <c r="P1439">
        <v>617</v>
      </c>
      <c r="Q1439">
        <v>0</v>
      </c>
      <c r="R1439">
        <v>0</v>
      </c>
      <c r="S1439">
        <v>0</v>
      </c>
      <c r="T1439">
        <v>31</v>
      </c>
      <c r="U1439">
        <v>0</v>
      </c>
      <c r="V1439">
        <v>0</v>
      </c>
      <c r="W1439">
        <v>0</v>
      </c>
      <c r="X1439">
        <v>537.67157834958789</v>
      </c>
      <c r="Y1439">
        <v>0</v>
      </c>
      <c r="Z1439">
        <v>0</v>
      </c>
      <c r="AA1439">
        <v>0</v>
      </c>
      <c r="AB1439">
        <v>146.14809308750401</v>
      </c>
      <c r="AC1439">
        <v>0</v>
      </c>
      <c r="AD1439">
        <v>0</v>
      </c>
      <c r="AE1439">
        <v>683.81967143709187</v>
      </c>
    </row>
    <row r="1440" spans="1:31" x14ac:dyDescent="0.3">
      <c r="A1440">
        <v>2489640</v>
      </c>
      <c r="B1440">
        <v>1</v>
      </c>
      <c r="C1440" t="s">
        <v>81</v>
      </c>
      <c r="D1440" t="s">
        <v>126</v>
      </c>
      <c r="E1440" t="s">
        <v>147</v>
      </c>
      <c r="F1440" t="s">
        <v>4357</v>
      </c>
      <c r="G1440" t="s">
        <v>149</v>
      </c>
      <c r="H1440" t="s">
        <v>150</v>
      </c>
      <c r="I1440" t="s">
        <v>506</v>
      </c>
      <c r="J1440" t="s">
        <v>137</v>
      </c>
      <c r="K1440" t="s">
        <v>144</v>
      </c>
      <c r="L1440" t="s">
        <v>4358</v>
      </c>
      <c r="M1440" t="s">
        <v>4359</v>
      </c>
      <c r="N1440">
        <v>1.6388888000000001E-2</v>
      </c>
      <c r="O1440">
        <v>0</v>
      </c>
      <c r="P1440">
        <v>693</v>
      </c>
      <c r="Q1440">
        <v>26</v>
      </c>
      <c r="R1440">
        <v>62</v>
      </c>
      <c r="S1440">
        <v>5</v>
      </c>
      <c r="T1440">
        <v>46</v>
      </c>
      <c r="U1440">
        <v>0</v>
      </c>
      <c r="V1440">
        <v>0</v>
      </c>
      <c r="W1440">
        <v>0</v>
      </c>
      <c r="X1440">
        <v>1.1431397469911209</v>
      </c>
      <c r="Y1440">
        <v>0.29081004316627079</v>
      </c>
      <c r="Z1440">
        <v>0.17788916410641847</v>
      </c>
      <c r="AA1440">
        <v>7.6113423241294442E-2</v>
      </c>
      <c r="AB1440">
        <v>0.3892429851285541</v>
      </c>
      <c r="AC1440">
        <v>0</v>
      </c>
      <c r="AD1440">
        <v>0</v>
      </c>
      <c r="AE1440">
        <v>2.0771953626336588</v>
      </c>
    </row>
    <row r="1441" spans="1:31" x14ac:dyDescent="0.3">
      <c r="A1441">
        <v>2489634</v>
      </c>
      <c r="B1441">
        <v>1</v>
      </c>
      <c r="C1441" t="s">
        <v>81</v>
      </c>
      <c r="D1441" t="s">
        <v>118</v>
      </c>
      <c r="E1441" t="s">
        <v>184</v>
      </c>
      <c r="F1441" t="s">
        <v>4360</v>
      </c>
      <c r="G1441" t="s">
        <v>149</v>
      </c>
      <c r="H1441" t="s">
        <v>150</v>
      </c>
      <c r="I1441" t="s">
        <v>136</v>
      </c>
      <c r="J1441" t="s">
        <v>137</v>
      </c>
      <c r="K1441" t="s">
        <v>144</v>
      </c>
      <c r="L1441" t="s">
        <v>4361</v>
      </c>
      <c r="M1441" t="s">
        <v>4362</v>
      </c>
      <c r="N1441">
        <v>0.39833333300000001</v>
      </c>
      <c r="O1441">
        <v>0</v>
      </c>
      <c r="P1441">
        <v>463</v>
      </c>
      <c r="Q1441">
        <v>0</v>
      </c>
      <c r="R1441">
        <v>27</v>
      </c>
      <c r="S1441">
        <v>1</v>
      </c>
      <c r="T1441">
        <v>13</v>
      </c>
      <c r="U1441">
        <v>0</v>
      </c>
      <c r="V1441">
        <v>0</v>
      </c>
      <c r="W1441">
        <v>0</v>
      </c>
      <c r="X1441">
        <v>23.503038782066412</v>
      </c>
      <c r="Y1441">
        <v>0</v>
      </c>
      <c r="Z1441">
        <v>1.0623534788024434</v>
      </c>
      <c r="AA1441">
        <v>1.9949177215346334</v>
      </c>
      <c r="AB1441">
        <v>2.5575128014295294</v>
      </c>
      <c r="AC1441">
        <v>0</v>
      </c>
      <c r="AD1441">
        <v>0</v>
      </c>
      <c r="AE1441">
        <v>29.117822783833017</v>
      </c>
    </row>
    <row r="1442" spans="1:31" x14ac:dyDescent="0.3">
      <c r="A1442">
        <v>2488947</v>
      </c>
      <c r="B1442">
        <v>1</v>
      </c>
      <c r="C1442" t="s">
        <v>80</v>
      </c>
      <c r="D1442" t="s">
        <v>104</v>
      </c>
      <c r="E1442" t="s">
        <v>162</v>
      </c>
      <c r="F1442" t="s">
        <v>4363</v>
      </c>
      <c r="G1442" t="s">
        <v>530</v>
      </c>
      <c r="H1442" t="s">
        <v>135</v>
      </c>
      <c r="I1442" t="s">
        <v>136</v>
      </c>
      <c r="J1442" t="s">
        <v>137</v>
      </c>
      <c r="K1442" t="s">
        <v>144</v>
      </c>
      <c r="L1442" t="s">
        <v>4364</v>
      </c>
      <c r="M1442" t="s">
        <v>4365</v>
      </c>
      <c r="N1442">
        <v>3.3288888879999998</v>
      </c>
      <c r="O1442">
        <v>0</v>
      </c>
      <c r="P1442">
        <v>208</v>
      </c>
      <c r="Q1442">
        <v>0</v>
      </c>
      <c r="R1442">
        <v>1</v>
      </c>
      <c r="S1442">
        <v>0</v>
      </c>
      <c r="T1442">
        <v>13</v>
      </c>
      <c r="U1442">
        <v>0</v>
      </c>
      <c r="V1442">
        <v>0</v>
      </c>
      <c r="W1442">
        <v>0</v>
      </c>
      <c r="X1442">
        <v>291.24327474794364</v>
      </c>
      <c r="Y1442">
        <v>0</v>
      </c>
      <c r="Z1442">
        <v>0</v>
      </c>
      <c r="AA1442">
        <v>0</v>
      </c>
      <c r="AB1442">
        <v>44.206931654397664</v>
      </c>
      <c r="AC1442">
        <v>0</v>
      </c>
      <c r="AD1442">
        <v>0</v>
      </c>
      <c r="AE1442">
        <v>335.45020640234134</v>
      </c>
    </row>
    <row r="1443" spans="1:31" x14ac:dyDescent="0.3">
      <c r="A1443">
        <v>2488907</v>
      </c>
      <c r="B1443">
        <v>1</v>
      </c>
      <c r="C1443" t="s">
        <v>80</v>
      </c>
      <c r="D1443" t="s">
        <v>105</v>
      </c>
      <c r="E1443" t="s">
        <v>184</v>
      </c>
      <c r="F1443" t="s">
        <v>4366</v>
      </c>
      <c r="G1443" t="s">
        <v>149</v>
      </c>
      <c r="H1443" t="s">
        <v>150</v>
      </c>
      <c r="I1443" t="s">
        <v>136</v>
      </c>
      <c r="J1443" t="s">
        <v>137</v>
      </c>
      <c r="K1443" t="s">
        <v>144</v>
      </c>
      <c r="L1443" t="s">
        <v>4367</v>
      </c>
      <c r="M1443" t="s">
        <v>4368</v>
      </c>
      <c r="N1443">
        <v>0.27500000000000002</v>
      </c>
      <c r="O1443">
        <v>0</v>
      </c>
      <c r="P1443">
        <v>4576</v>
      </c>
      <c r="Q1443">
        <v>0</v>
      </c>
      <c r="R1443">
        <v>0</v>
      </c>
      <c r="S1443">
        <v>1</v>
      </c>
      <c r="T1443">
        <v>359</v>
      </c>
      <c r="U1443">
        <v>0</v>
      </c>
      <c r="V1443">
        <v>0</v>
      </c>
      <c r="W1443">
        <v>0</v>
      </c>
      <c r="X1443">
        <v>333.78908953610829</v>
      </c>
      <c r="Y1443">
        <v>0</v>
      </c>
      <c r="Z1443">
        <v>0</v>
      </c>
      <c r="AA1443">
        <v>1.5208248081776754</v>
      </c>
      <c r="AB1443">
        <v>40.816264404488216</v>
      </c>
      <c r="AC1443">
        <v>0</v>
      </c>
      <c r="AD1443">
        <v>0</v>
      </c>
      <c r="AE1443">
        <v>376.12617874877418</v>
      </c>
    </row>
    <row r="1444" spans="1:31" x14ac:dyDescent="0.3">
      <c r="A1444">
        <v>2489511</v>
      </c>
      <c r="B1444">
        <v>1</v>
      </c>
      <c r="C1444" t="s">
        <v>80</v>
      </c>
      <c r="D1444" t="s">
        <v>99</v>
      </c>
      <c r="E1444" t="s">
        <v>162</v>
      </c>
      <c r="F1444" t="s">
        <v>4369</v>
      </c>
      <c r="G1444" t="s">
        <v>210</v>
      </c>
      <c r="H1444" t="s">
        <v>135</v>
      </c>
      <c r="I1444" t="s">
        <v>136</v>
      </c>
      <c r="J1444" t="s">
        <v>137</v>
      </c>
      <c r="K1444" t="s">
        <v>144</v>
      </c>
      <c r="L1444" t="s">
        <v>4370</v>
      </c>
      <c r="M1444" t="s">
        <v>4371</v>
      </c>
      <c r="N1444">
        <v>3.8941666659999998</v>
      </c>
      <c r="O1444">
        <v>0</v>
      </c>
      <c r="P1444">
        <v>28</v>
      </c>
      <c r="Q1444">
        <v>0</v>
      </c>
      <c r="R1444">
        <v>2</v>
      </c>
      <c r="S1444">
        <v>0</v>
      </c>
      <c r="T1444">
        <v>9</v>
      </c>
      <c r="U1444">
        <v>0</v>
      </c>
      <c r="V1444">
        <v>1</v>
      </c>
      <c r="W1444">
        <v>0</v>
      </c>
      <c r="X1444">
        <v>41.502218786252506</v>
      </c>
      <c r="Y1444">
        <v>0</v>
      </c>
      <c r="Z1444">
        <v>2.6888544452036647</v>
      </c>
      <c r="AA1444">
        <v>0</v>
      </c>
      <c r="AB1444">
        <v>22.894894473730417</v>
      </c>
      <c r="AC1444">
        <v>0</v>
      </c>
      <c r="AD1444">
        <v>10.032663722931233</v>
      </c>
      <c r="AE1444">
        <v>77.118631428117823</v>
      </c>
    </row>
    <row r="1445" spans="1:31" x14ac:dyDescent="0.3">
      <c r="A1445">
        <v>2489703</v>
      </c>
      <c r="B1445">
        <v>1</v>
      </c>
      <c r="C1445" t="s">
        <v>80</v>
      </c>
      <c r="D1445" t="s">
        <v>101</v>
      </c>
      <c r="E1445" t="s">
        <v>184</v>
      </c>
      <c r="F1445" t="s">
        <v>4372</v>
      </c>
      <c r="G1445" t="s">
        <v>149</v>
      </c>
      <c r="H1445" t="s">
        <v>150</v>
      </c>
      <c r="I1445" t="s">
        <v>136</v>
      </c>
      <c r="J1445" t="s">
        <v>137</v>
      </c>
      <c r="K1445" t="s">
        <v>144</v>
      </c>
      <c r="L1445" t="s">
        <v>4373</v>
      </c>
      <c r="M1445" t="s">
        <v>4374</v>
      </c>
      <c r="N1445">
        <v>0.99472222200000004</v>
      </c>
      <c r="O1445">
        <v>0</v>
      </c>
      <c r="P1445">
        <v>2362</v>
      </c>
      <c r="Q1445">
        <v>0</v>
      </c>
      <c r="R1445">
        <v>16</v>
      </c>
      <c r="S1445">
        <v>1</v>
      </c>
      <c r="T1445">
        <v>204</v>
      </c>
      <c r="U1445">
        <v>0</v>
      </c>
      <c r="V1445">
        <v>0</v>
      </c>
      <c r="W1445">
        <v>0</v>
      </c>
      <c r="X1445">
        <v>1010.2778779580466</v>
      </c>
      <c r="Y1445">
        <v>0</v>
      </c>
      <c r="Z1445">
        <v>4.2290893124792444</v>
      </c>
      <c r="AA1445">
        <v>0.81537029886140666</v>
      </c>
      <c r="AB1445">
        <v>224.43259961126688</v>
      </c>
      <c r="AC1445">
        <v>0</v>
      </c>
      <c r="AD1445">
        <v>0</v>
      </c>
      <c r="AE1445">
        <v>1239.754937180654</v>
      </c>
    </row>
    <row r="1446" spans="1:31" x14ac:dyDescent="0.3">
      <c r="A1446">
        <v>2489949</v>
      </c>
      <c r="B1446">
        <v>1</v>
      </c>
      <c r="C1446" t="s">
        <v>80</v>
      </c>
      <c r="D1446" t="s">
        <v>108</v>
      </c>
      <c r="E1446" t="s">
        <v>162</v>
      </c>
      <c r="F1446" t="s">
        <v>4375</v>
      </c>
      <c r="G1446" t="s">
        <v>210</v>
      </c>
      <c r="H1446" t="s">
        <v>135</v>
      </c>
      <c r="I1446" t="s">
        <v>136</v>
      </c>
      <c r="J1446" t="s">
        <v>137</v>
      </c>
      <c r="K1446" t="s">
        <v>144</v>
      </c>
      <c r="L1446" t="s">
        <v>4376</v>
      </c>
      <c r="M1446" t="s">
        <v>4377</v>
      </c>
      <c r="N1446">
        <v>4.5819444440000003</v>
      </c>
      <c r="O1446">
        <v>0</v>
      </c>
      <c r="P1446">
        <v>5</v>
      </c>
      <c r="Q1446">
        <v>0</v>
      </c>
      <c r="R1446">
        <v>3</v>
      </c>
      <c r="S1446">
        <v>0</v>
      </c>
      <c r="T1446">
        <v>4</v>
      </c>
      <c r="U1446">
        <v>0</v>
      </c>
      <c r="V1446">
        <v>0</v>
      </c>
      <c r="W1446">
        <v>0</v>
      </c>
      <c r="X1446">
        <v>4.563276367215134</v>
      </c>
      <c r="Y1446">
        <v>0</v>
      </c>
      <c r="Z1446">
        <v>2.4371252037244062</v>
      </c>
      <c r="AA1446">
        <v>0</v>
      </c>
      <c r="AB1446">
        <v>5.2331186967753416</v>
      </c>
      <c r="AC1446">
        <v>0</v>
      </c>
      <c r="AD1446">
        <v>0</v>
      </c>
      <c r="AE1446">
        <v>12.233520267714882</v>
      </c>
    </row>
    <row r="1447" spans="1:31" x14ac:dyDescent="0.3">
      <c r="A1447">
        <v>2489016</v>
      </c>
      <c r="B1447">
        <v>1</v>
      </c>
      <c r="C1447" t="s">
        <v>80</v>
      </c>
      <c r="D1447" t="s">
        <v>107</v>
      </c>
      <c r="E1447" t="s">
        <v>162</v>
      </c>
      <c r="F1447" t="s">
        <v>4378</v>
      </c>
      <c r="G1447" t="s">
        <v>210</v>
      </c>
      <c r="H1447" t="s">
        <v>135</v>
      </c>
      <c r="I1447" t="s">
        <v>136</v>
      </c>
      <c r="J1447" t="s">
        <v>137</v>
      </c>
      <c r="K1447" t="s">
        <v>144</v>
      </c>
      <c r="L1447" t="s">
        <v>4379</v>
      </c>
      <c r="M1447" t="s">
        <v>4380</v>
      </c>
      <c r="N1447">
        <v>7.4458333330000004</v>
      </c>
      <c r="O1447">
        <v>0</v>
      </c>
      <c r="P1447">
        <v>49</v>
      </c>
      <c r="Q1447">
        <v>0</v>
      </c>
      <c r="R1447">
        <v>2</v>
      </c>
      <c r="S1447">
        <v>0</v>
      </c>
      <c r="T1447">
        <v>12</v>
      </c>
      <c r="U1447">
        <v>0</v>
      </c>
      <c r="V1447">
        <v>0</v>
      </c>
      <c r="W1447">
        <v>0</v>
      </c>
      <c r="X1447">
        <v>58.016933630494059</v>
      </c>
      <c r="Y1447">
        <v>0</v>
      </c>
      <c r="Z1447">
        <v>4.1955525204986825</v>
      </c>
      <c r="AA1447">
        <v>0</v>
      </c>
      <c r="AB1447">
        <v>20.21620224407117</v>
      </c>
      <c r="AC1447">
        <v>0</v>
      </c>
      <c r="AD1447">
        <v>0</v>
      </c>
      <c r="AE1447">
        <v>82.428688395063915</v>
      </c>
    </row>
    <row r="1448" spans="1:31" x14ac:dyDescent="0.3">
      <c r="A1448">
        <v>2489262</v>
      </c>
      <c r="B1448">
        <v>1</v>
      </c>
      <c r="C1448" t="s">
        <v>81</v>
      </c>
      <c r="D1448" t="s">
        <v>128</v>
      </c>
      <c r="E1448" t="s">
        <v>147</v>
      </c>
      <c r="F1448" t="s">
        <v>4381</v>
      </c>
      <c r="G1448" t="s">
        <v>779</v>
      </c>
      <c r="H1448" t="s">
        <v>150</v>
      </c>
      <c r="I1448" t="s">
        <v>136</v>
      </c>
      <c r="J1448" t="s">
        <v>137</v>
      </c>
      <c r="K1448" t="s">
        <v>144</v>
      </c>
      <c r="L1448" t="s">
        <v>4382</v>
      </c>
      <c r="M1448" t="s">
        <v>4383</v>
      </c>
      <c r="N1448">
        <v>1.9086111109999999</v>
      </c>
      <c r="O1448">
        <v>0</v>
      </c>
      <c r="P1448">
        <v>1</v>
      </c>
      <c r="Q1448">
        <v>0</v>
      </c>
      <c r="R1448">
        <v>0</v>
      </c>
      <c r="S1448">
        <v>0</v>
      </c>
      <c r="T1448">
        <v>167</v>
      </c>
      <c r="U1448">
        <v>1</v>
      </c>
      <c r="V1448">
        <v>7</v>
      </c>
      <c r="W1448">
        <v>0</v>
      </c>
      <c r="X1448">
        <v>0.51145304018111115</v>
      </c>
      <c r="Y1448">
        <v>0</v>
      </c>
      <c r="Z1448">
        <v>0</v>
      </c>
      <c r="AA1448">
        <v>0</v>
      </c>
      <c r="AB1448">
        <v>429.7856178997344</v>
      </c>
      <c r="AC1448">
        <v>96.717608352509984</v>
      </c>
      <c r="AD1448">
        <v>449.14640351522621</v>
      </c>
      <c r="AE1448">
        <v>976.16108280765172</v>
      </c>
    </row>
    <row r="1449" spans="1:31" x14ac:dyDescent="0.3">
      <c r="A1449">
        <v>2489308</v>
      </c>
      <c r="B1449">
        <v>1</v>
      </c>
      <c r="C1449" t="s">
        <v>80</v>
      </c>
      <c r="D1449" t="s">
        <v>96</v>
      </c>
      <c r="E1449" t="s">
        <v>162</v>
      </c>
      <c r="F1449" t="s">
        <v>456</v>
      </c>
      <c r="G1449" t="s">
        <v>210</v>
      </c>
      <c r="H1449" t="s">
        <v>135</v>
      </c>
      <c r="I1449" t="s">
        <v>136</v>
      </c>
      <c r="J1449" t="s">
        <v>137</v>
      </c>
      <c r="K1449" t="s">
        <v>144</v>
      </c>
      <c r="L1449" t="s">
        <v>4384</v>
      </c>
      <c r="M1449" t="s">
        <v>4385</v>
      </c>
      <c r="N1449">
        <v>4.0408333330000001</v>
      </c>
      <c r="O1449">
        <v>0</v>
      </c>
      <c r="P1449">
        <v>14</v>
      </c>
      <c r="Q1449">
        <v>0</v>
      </c>
      <c r="R1449">
        <v>0</v>
      </c>
      <c r="S1449">
        <v>0</v>
      </c>
      <c r="T1449">
        <v>1</v>
      </c>
      <c r="U1449">
        <v>0</v>
      </c>
      <c r="V1449">
        <v>0</v>
      </c>
      <c r="W1449">
        <v>0</v>
      </c>
      <c r="X1449">
        <v>29.59168131966716</v>
      </c>
      <c r="Y1449">
        <v>0</v>
      </c>
      <c r="Z1449">
        <v>0</v>
      </c>
      <c r="AA1449">
        <v>0</v>
      </c>
      <c r="AB1449">
        <v>2.9882046432010041</v>
      </c>
      <c r="AC1449">
        <v>0</v>
      </c>
      <c r="AD1449">
        <v>0</v>
      </c>
      <c r="AE1449">
        <v>32.579885962868161</v>
      </c>
    </row>
    <row r="1450" spans="1:31" x14ac:dyDescent="0.3">
      <c r="A1450">
        <v>2489302</v>
      </c>
      <c r="B1450">
        <v>1</v>
      </c>
      <c r="C1450" t="s">
        <v>80</v>
      </c>
      <c r="D1450" t="s">
        <v>95</v>
      </c>
      <c r="E1450" t="s">
        <v>213</v>
      </c>
      <c r="F1450" t="s">
        <v>2001</v>
      </c>
      <c r="G1450" t="s">
        <v>149</v>
      </c>
      <c r="H1450" t="s">
        <v>150</v>
      </c>
      <c r="I1450" t="s">
        <v>136</v>
      </c>
      <c r="J1450" t="s">
        <v>137</v>
      </c>
      <c r="K1450" t="s">
        <v>144</v>
      </c>
      <c r="L1450" t="s">
        <v>4386</v>
      </c>
      <c r="M1450" t="s">
        <v>4387</v>
      </c>
      <c r="N1450">
        <v>1.0433333330000001</v>
      </c>
      <c r="O1450">
        <v>2</v>
      </c>
      <c r="P1450">
        <v>1411</v>
      </c>
      <c r="Q1450">
        <v>15</v>
      </c>
      <c r="R1450">
        <v>21</v>
      </c>
      <c r="S1450">
        <v>25</v>
      </c>
      <c r="T1450">
        <v>76</v>
      </c>
      <c r="U1450">
        <v>1</v>
      </c>
      <c r="V1450">
        <v>0</v>
      </c>
      <c r="W1450">
        <v>0.99924446847786397</v>
      </c>
      <c r="X1450">
        <v>264.30423963823017</v>
      </c>
      <c r="Y1450">
        <v>26.637166854721617</v>
      </c>
      <c r="Z1450">
        <v>4.344891736929652</v>
      </c>
      <c r="AA1450">
        <v>1673.6393172676246</v>
      </c>
      <c r="AB1450">
        <v>53.384805875860607</v>
      </c>
      <c r="AC1450">
        <v>3.2077629103184844</v>
      </c>
      <c r="AD1450">
        <v>0</v>
      </c>
      <c r="AE1450">
        <v>2026.5174287521629</v>
      </c>
    </row>
    <row r="1451" spans="1:31" x14ac:dyDescent="0.3">
      <c r="A1451">
        <v>2489697</v>
      </c>
      <c r="B1451">
        <v>1</v>
      </c>
      <c r="C1451" t="s">
        <v>81</v>
      </c>
      <c r="D1451" t="s">
        <v>112</v>
      </c>
      <c r="E1451" t="s">
        <v>162</v>
      </c>
      <c r="F1451" t="s">
        <v>4388</v>
      </c>
      <c r="G1451" t="s">
        <v>210</v>
      </c>
      <c r="H1451" t="s">
        <v>135</v>
      </c>
      <c r="I1451" t="s">
        <v>136</v>
      </c>
      <c r="J1451" t="s">
        <v>137</v>
      </c>
      <c r="K1451" t="s">
        <v>144</v>
      </c>
      <c r="L1451" t="s">
        <v>4389</v>
      </c>
      <c r="M1451" t="s">
        <v>4390</v>
      </c>
      <c r="N1451">
        <v>3.9677777769999998</v>
      </c>
      <c r="O1451">
        <v>0</v>
      </c>
      <c r="P1451">
        <v>19</v>
      </c>
      <c r="Q1451">
        <v>0</v>
      </c>
      <c r="R1451">
        <v>1</v>
      </c>
      <c r="S1451">
        <v>0</v>
      </c>
      <c r="T1451">
        <v>1</v>
      </c>
      <c r="U1451">
        <v>0</v>
      </c>
      <c r="V1451">
        <v>0</v>
      </c>
      <c r="W1451">
        <v>0</v>
      </c>
      <c r="X1451">
        <v>11.087572663291803</v>
      </c>
      <c r="Y1451">
        <v>0</v>
      </c>
      <c r="Z1451">
        <v>7.6665093515181124E-2</v>
      </c>
      <c r="AA1451">
        <v>0</v>
      </c>
      <c r="AB1451">
        <v>0</v>
      </c>
      <c r="AC1451">
        <v>0</v>
      </c>
      <c r="AD1451">
        <v>0</v>
      </c>
      <c r="AE1451">
        <v>11.164237756806985</v>
      </c>
    </row>
    <row r="1452" spans="1:31" x14ac:dyDescent="0.3">
      <c r="A1452">
        <v>2489010</v>
      </c>
      <c r="B1452">
        <v>1</v>
      </c>
      <c r="C1452" t="s">
        <v>81</v>
      </c>
      <c r="D1452" t="s">
        <v>113</v>
      </c>
      <c r="E1452" t="s">
        <v>184</v>
      </c>
      <c r="F1452" t="s">
        <v>4391</v>
      </c>
      <c r="G1452" t="s">
        <v>134</v>
      </c>
      <c r="H1452" t="s">
        <v>150</v>
      </c>
      <c r="I1452" t="s">
        <v>136</v>
      </c>
      <c r="J1452" t="s">
        <v>137</v>
      </c>
      <c r="K1452" t="s">
        <v>138</v>
      </c>
      <c r="L1452" t="s">
        <v>4392</v>
      </c>
      <c r="M1452" t="s">
        <v>4393</v>
      </c>
      <c r="N1452">
        <v>5.1352777769999998</v>
      </c>
      <c r="O1452">
        <v>0</v>
      </c>
      <c r="P1452">
        <v>407</v>
      </c>
      <c r="Q1452">
        <v>46</v>
      </c>
      <c r="R1452">
        <v>317</v>
      </c>
      <c r="S1452">
        <v>10</v>
      </c>
      <c r="T1452">
        <v>44</v>
      </c>
      <c r="U1452">
        <v>1</v>
      </c>
      <c r="V1452">
        <v>0</v>
      </c>
      <c r="W1452">
        <v>0</v>
      </c>
      <c r="X1452">
        <v>394.63156904739913</v>
      </c>
      <c r="Y1452">
        <v>229.35274820164778</v>
      </c>
      <c r="Z1452">
        <v>442.19394707092488</v>
      </c>
      <c r="AA1452">
        <v>170.14658874571722</v>
      </c>
      <c r="AB1452">
        <v>158.04013989550231</v>
      </c>
      <c r="AC1452">
        <v>16.192437260192669</v>
      </c>
      <c r="AD1452">
        <v>0</v>
      </c>
      <c r="AE1452">
        <v>1410.557430221384</v>
      </c>
    </row>
    <row r="1453" spans="1:31" x14ac:dyDescent="0.3">
      <c r="A1453">
        <v>2489411</v>
      </c>
      <c r="B1453">
        <v>1</v>
      </c>
      <c r="C1453" t="s">
        <v>81</v>
      </c>
      <c r="D1453" t="s">
        <v>127</v>
      </c>
      <c r="E1453" t="s">
        <v>184</v>
      </c>
      <c r="F1453" t="s">
        <v>4394</v>
      </c>
      <c r="G1453" t="s">
        <v>149</v>
      </c>
      <c r="H1453" t="s">
        <v>150</v>
      </c>
      <c r="I1453" t="s">
        <v>136</v>
      </c>
      <c r="J1453" t="s">
        <v>137</v>
      </c>
      <c r="K1453" t="s">
        <v>144</v>
      </c>
      <c r="L1453" t="s">
        <v>4395</v>
      </c>
      <c r="M1453" t="s">
        <v>4396</v>
      </c>
      <c r="N1453">
        <v>1.904722222</v>
      </c>
      <c r="O1453">
        <v>0</v>
      </c>
      <c r="P1453">
        <v>512</v>
      </c>
      <c r="Q1453">
        <v>8</v>
      </c>
      <c r="R1453">
        <v>26</v>
      </c>
      <c r="S1453">
        <v>4</v>
      </c>
      <c r="T1453">
        <v>98</v>
      </c>
      <c r="U1453">
        <v>7</v>
      </c>
      <c r="V1453">
        <v>1</v>
      </c>
      <c r="W1453">
        <v>0</v>
      </c>
      <c r="X1453">
        <v>250.17409039636436</v>
      </c>
      <c r="Y1453">
        <v>3.5879737480708025</v>
      </c>
      <c r="Z1453">
        <v>14.942666647987261</v>
      </c>
      <c r="AA1453">
        <v>114.25453753403015</v>
      </c>
      <c r="AB1453">
        <v>101.34584855496719</v>
      </c>
      <c r="AC1453">
        <v>734.15246780010227</v>
      </c>
      <c r="AD1453">
        <v>1.7928389931600428</v>
      </c>
      <c r="AE1453">
        <v>1220.250423674682</v>
      </c>
    </row>
    <row r="1454" spans="1:31" x14ac:dyDescent="0.3">
      <c r="A1454">
        <v>2489245</v>
      </c>
      <c r="B1454">
        <v>1</v>
      </c>
      <c r="C1454" t="s">
        <v>80</v>
      </c>
      <c r="D1454" t="s">
        <v>90</v>
      </c>
      <c r="E1454" t="s">
        <v>162</v>
      </c>
      <c r="F1454" t="s">
        <v>4397</v>
      </c>
      <c r="G1454" t="s">
        <v>210</v>
      </c>
      <c r="H1454" t="s">
        <v>135</v>
      </c>
      <c r="I1454" t="s">
        <v>136</v>
      </c>
      <c r="J1454" t="s">
        <v>137</v>
      </c>
      <c r="K1454" t="s">
        <v>144</v>
      </c>
      <c r="L1454" t="s">
        <v>4398</v>
      </c>
      <c r="M1454" t="s">
        <v>4399</v>
      </c>
      <c r="N1454">
        <v>2.1444444439999999</v>
      </c>
      <c r="O1454">
        <v>0</v>
      </c>
      <c r="P1454">
        <v>59</v>
      </c>
      <c r="Q1454">
        <v>0</v>
      </c>
      <c r="R1454">
        <v>0</v>
      </c>
      <c r="S1454">
        <v>0</v>
      </c>
      <c r="T1454">
        <v>31</v>
      </c>
      <c r="U1454">
        <v>0</v>
      </c>
      <c r="V1454">
        <v>0</v>
      </c>
      <c r="W1454">
        <v>0</v>
      </c>
      <c r="X1454">
        <v>41.60151098774125</v>
      </c>
      <c r="Y1454">
        <v>0</v>
      </c>
      <c r="Z1454">
        <v>0</v>
      </c>
      <c r="AA1454">
        <v>0</v>
      </c>
      <c r="AB1454">
        <v>83.829525269817111</v>
      </c>
      <c r="AC1454">
        <v>0</v>
      </c>
      <c r="AD1454">
        <v>0</v>
      </c>
      <c r="AE1454">
        <v>125.43103625755836</v>
      </c>
    </row>
    <row r="1455" spans="1:31" x14ac:dyDescent="0.3">
      <c r="A1455">
        <v>2489388</v>
      </c>
      <c r="B1455">
        <v>1</v>
      </c>
      <c r="C1455" t="s">
        <v>80</v>
      </c>
      <c r="D1455" t="s">
        <v>105</v>
      </c>
      <c r="E1455" t="s">
        <v>166</v>
      </c>
      <c r="F1455" t="s">
        <v>4400</v>
      </c>
      <c r="G1455" t="s">
        <v>149</v>
      </c>
      <c r="H1455" t="s">
        <v>150</v>
      </c>
      <c r="I1455" t="s">
        <v>136</v>
      </c>
      <c r="J1455" t="s">
        <v>137</v>
      </c>
      <c r="K1455" t="s">
        <v>144</v>
      </c>
      <c r="L1455" t="s">
        <v>4401</v>
      </c>
      <c r="M1455" t="s">
        <v>4402</v>
      </c>
      <c r="N1455">
        <v>1.694722222</v>
      </c>
      <c r="O1455">
        <v>6</v>
      </c>
      <c r="P1455">
        <v>5354</v>
      </c>
      <c r="Q1455">
        <v>8</v>
      </c>
      <c r="R1455">
        <v>19</v>
      </c>
      <c r="S1455">
        <v>32</v>
      </c>
      <c r="T1455">
        <v>476</v>
      </c>
      <c r="U1455">
        <v>5</v>
      </c>
      <c r="V1455">
        <v>0</v>
      </c>
      <c r="W1455">
        <v>19.614154329620497</v>
      </c>
      <c r="X1455">
        <v>2316.0598269123138</v>
      </c>
      <c r="Y1455">
        <v>135.46368391804313</v>
      </c>
      <c r="Z1455">
        <v>9.8932225084589085</v>
      </c>
      <c r="AA1455">
        <v>316.08351296455578</v>
      </c>
      <c r="AB1455">
        <v>940.38153895024152</v>
      </c>
      <c r="AC1455">
        <v>481.5471230207923</v>
      </c>
      <c r="AD1455">
        <v>0</v>
      </c>
      <c r="AE1455">
        <v>4219.0430626040261</v>
      </c>
    </row>
    <row r="1456" spans="1:31" x14ac:dyDescent="0.3">
      <c r="A1456">
        <v>2520666</v>
      </c>
      <c r="B1456">
        <v>1</v>
      </c>
      <c r="C1456" t="s">
        <v>80</v>
      </c>
      <c r="D1456" t="s">
        <v>105</v>
      </c>
      <c r="E1456" t="s">
        <v>213</v>
      </c>
      <c r="F1456" t="s">
        <v>3610</v>
      </c>
      <c r="G1456" t="s">
        <v>149</v>
      </c>
      <c r="H1456" t="s">
        <v>150</v>
      </c>
      <c r="I1456" t="s">
        <v>136</v>
      </c>
      <c r="J1456" t="s">
        <v>137</v>
      </c>
      <c r="K1456" t="s">
        <v>144</v>
      </c>
      <c r="L1456" t="s">
        <v>3863</v>
      </c>
      <c r="M1456" t="s">
        <v>4403</v>
      </c>
      <c r="N1456">
        <v>0.08</v>
      </c>
      <c r="O1456">
        <v>0</v>
      </c>
      <c r="P1456">
        <v>11691</v>
      </c>
      <c r="Q1456">
        <v>0</v>
      </c>
      <c r="R1456">
        <v>1</v>
      </c>
      <c r="S1456">
        <v>3</v>
      </c>
      <c r="T1456">
        <v>547</v>
      </c>
      <c r="U1456">
        <v>0</v>
      </c>
      <c r="V1456">
        <v>0</v>
      </c>
      <c r="W1456">
        <v>0</v>
      </c>
      <c r="X1456">
        <v>325.11887874307934</v>
      </c>
      <c r="Y1456">
        <v>0</v>
      </c>
      <c r="Z1456">
        <v>3.1407605325528005E-2</v>
      </c>
      <c r="AA1456">
        <v>3.0791649103205208</v>
      </c>
      <c r="AB1456">
        <v>74.20903474900922</v>
      </c>
      <c r="AC1456">
        <v>0</v>
      </c>
      <c r="AD1456">
        <v>0</v>
      </c>
      <c r="AE1456">
        <v>402.43848600773458</v>
      </c>
    </row>
    <row r="1457" spans="1:31" x14ac:dyDescent="0.3">
      <c r="A1457">
        <v>2489766</v>
      </c>
      <c r="B1457">
        <v>1</v>
      </c>
      <c r="C1457" t="s">
        <v>80</v>
      </c>
      <c r="D1457" t="s">
        <v>90</v>
      </c>
      <c r="E1457" t="s">
        <v>153</v>
      </c>
      <c r="F1457" t="s">
        <v>4404</v>
      </c>
      <c r="G1457" t="s">
        <v>155</v>
      </c>
      <c r="H1457" t="s">
        <v>135</v>
      </c>
      <c r="I1457" t="s">
        <v>136</v>
      </c>
      <c r="J1457" t="s">
        <v>137</v>
      </c>
      <c r="K1457" t="s">
        <v>144</v>
      </c>
      <c r="L1457" t="s">
        <v>4405</v>
      </c>
      <c r="M1457" t="s">
        <v>4406</v>
      </c>
      <c r="N1457">
        <v>1.351111111</v>
      </c>
      <c r="O1457">
        <v>0</v>
      </c>
      <c r="P1457">
        <v>1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1.2644281672377047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1.2644281672377047</v>
      </c>
    </row>
    <row r="1458" spans="1:31" x14ac:dyDescent="0.3">
      <c r="A1458">
        <v>2489717</v>
      </c>
      <c r="B1458">
        <v>1</v>
      </c>
      <c r="C1458" t="s">
        <v>81</v>
      </c>
      <c r="D1458" t="s">
        <v>118</v>
      </c>
      <c r="E1458" t="s">
        <v>162</v>
      </c>
      <c r="F1458" t="s">
        <v>4407</v>
      </c>
      <c r="G1458" t="s">
        <v>210</v>
      </c>
      <c r="H1458" t="s">
        <v>135</v>
      </c>
      <c r="I1458" t="s">
        <v>136</v>
      </c>
      <c r="J1458" t="s">
        <v>137</v>
      </c>
      <c r="K1458" t="s">
        <v>144</v>
      </c>
      <c r="L1458" t="s">
        <v>4408</v>
      </c>
      <c r="M1458" t="s">
        <v>4409</v>
      </c>
      <c r="N1458">
        <v>1.686388888</v>
      </c>
      <c r="O1458">
        <v>0</v>
      </c>
      <c r="P1458">
        <v>47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21.144399104685327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21.144399104685327</v>
      </c>
    </row>
    <row r="1459" spans="1:31" x14ac:dyDescent="0.3">
      <c r="A1459">
        <v>2489076</v>
      </c>
      <c r="B1459">
        <v>1</v>
      </c>
      <c r="C1459" t="s">
        <v>80</v>
      </c>
      <c r="D1459" t="s">
        <v>105</v>
      </c>
      <c r="E1459" t="s">
        <v>147</v>
      </c>
      <c r="F1459" t="s">
        <v>4410</v>
      </c>
      <c r="G1459" t="s">
        <v>149</v>
      </c>
      <c r="H1459" t="s">
        <v>150</v>
      </c>
      <c r="I1459" t="s">
        <v>136</v>
      </c>
      <c r="J1459" t="s">
        <v>137</v>
      </c>
      <c r="K1459" t="s">
        <v>144</v>
      </c>
      <c r="L1459" t="s">
        <v>4411</v>
      </c>
      <c r="M1459" t="s">
        <v>4412</v>
      </c>
      <c r="N1459">
        <v>2.0652777769999999</v>
      </c>
      <c r="O1459">
        <v>0</v>
      </c>
      <c r="P1459">
        <v>1241</v>
      </c>
      <c r="Q1459">
        <v>0</v>
      </c>
      <c r="R1459">
        <v>0</v>
      </c>
      <c r="S1459">
        <v>0</v>
      </c>
      <c r="T1459">
        <v>26</v>
      </c>
      <c r="U1459">
        <v>0</v>
      </c>
      <c r="V1459">
        <v>0</v>
      </c>
      <c r="W1459">
        <v>0</v>
      </c>
      <c r="X1459">
        <v>892.46137279022014</v>
      </c>
      <c r="Y1459">
        <v>0</v>
      </c>
      <c r="Z1459">
        <v>0</v>
      </c>
      <c r="AA1459">
        <v>0</v>
      </c>
      <c r="AB1459">
        <v>107.59272768624378</v>
      </c>
      <c r="AC1459">
        <v>0</v>
      </c>
      <c r="AD1459">
        <v>0</v>
      </c>
      <c r="AE1459">
        <v>1000.0541004764639</v>
      </c>
    </row>
    <row r="1460" spans="1:31" x14ac:dyDescent="0.3">
      <c r="A1460">
        <v>2489440</v>
      </c>
      <c r="B1460">
        <v>2</v>
      </c>
      <c r="C1460" t="s">
        <v>80</v>
      </c>
      <c r="D1460" t="s">
        <v>96</v>
      </c>
      <c r="E1460" t="s">
        <v>132</v>
      </c>
      <c r="F1460" t="s">
        <v>4413</v>
      </c>
      <c r="G1460" t="s">
        <v>181</v>
      </c>
      <c r="H1460" t="s">
        <v>135</v>
      </c>
      <c r="I1460" t="s">
        <v>136</v>
      </c>
      <c r="J1460" t="s">
        <v>137</v>
      </c>
      <c r="K1460" t="s">
        <v>144</v>
      </c>
      <c r="L1460" t="s">
        <v>4414</v>
      </c>
      <c r="M1460" t="s">
        <v>4415</v>
      </c>
      <c r="N1460">
        <v>0.46555555500000001</v>
      </c>
      <c r="O1460">
        <v>0</v>
      </c>
      <c r="P1460">
        <v>106</v>
      </c>
      <c r="Q1460">
        <v>0</v>
      </c>
      <c r="R1460">
        <v>1</v>
      </c>
      <c r="S1460">
        <v>0</v>
      </c>
      <c r="T1460">
        <v>5</v>
      </c>
      <c r="U1460">
        <v>0</v>
      </c>
      <c r="V1460">
        <v>0</v>
      </c>
      <c r="W1460">
        <v>0</v>
      </c>
      <c r="X1460">
        <v>6.8543548872632449</v>
      </c>
      <c r="Y1460">
        <v>0</v>
      </c>
      <c r="Z1460">
        <v>0.33056909345828911</v>
      </c>
      <c r="AA1460">
        <v>0</v>
      </c>
      <c r="AB1460">
        <v>2.9848206274583715</v>
      </c>
      <c r="AC1460">
        <v>0</v>
      </c>
      <c r="AD1460">
        <v>0</v>
      </c>
      <c r="AE1460">
        <v>10.169744608179904</v>
      </c>
    </row>
    <row r="1461" spans="1:31" x14ac:dyDescent="0.3">
      <c r="A1461">
        <v>2489219</v>
      </c>
      <c r="B1461">
        <v>1</v>
      </c>
      <c r="C1461" t="s">
        <v>80</v>
      </c>
      <c r="D1461" t="s">
        <v>105</v>
      </c>
      <c r="E1461" t="s">
        <v>132</v>
      </c>
      <c r="F1461" t="s">
        <v>3534</v>
      </c>
      <c r="G1461" t="s">
        <v>296</v>
      </c>
      <c r="H1461" t="s">
        <v>135</v>
      </c>
      <c r="I1461" t="s">
        <v>136</v>
      </c>
      <c r="J1461" t="s">
        <v>137</v>
      </c>
      <c r="K1461" t="s">
        <v>144</v>
      </c>
      <c r="L1461" t="s">
        <v>4416</v>
      </c>
      <c r="M1461" t="s">
        <v>4417</v>
      </c>
      <c r="N1461">
        <v>0.87666666599999998</v>
      </c>
      <c r="O1461">
        <v>0</v>
      </c>
      <c r="P1461">
        <v>302</v>
      </c>
      <c r="Q1461">
        <v>0</v>
      </c>
      <c r="R1461">
        <v>0</v>
      </c>
      <c r="S1461">
        <v>0</v>
      </c>
      <c r="T1461">
        <v>7</v>
      </c>
      <c r="U1461">
        <v>0</v>
      </c>
      <c r="V1461">
        <v>0</v>
      </c>
      <c r="W1461">
        <v>0</v>
      </c>
      <c r="X1461">
        <v>102.78524634214517</v>
      </c>
      <c r="Y1461">
        <v>0</v>
      </c>
      <c r="Z1461">
        <v>0</v>
      </c>
      <c r="AA1461">
        <v>0</v>
      </c>
      <c r="AB1461">
        <v>6.750210162454322</v>
      </c>
      <c r="AC1461">
        <v>0</v>
      </c>
      <c r="AD1461">
        <v>0</v>
      </c>
      <c r="AE1461">
        <v>109.53545650459949</v>
      </c>
    </row>
    <row r="1462" spans="1:31" x14ac:dyDescent="0.3">
      <c r="A1462">
        <v>2489239</v>
      </c>
      <c r="B1462">
        <v>1</v>
      </c>
      <c r="C1462" t="s">
        <v>81</v>
      </c>
      <c r="D1462" t="s">
        <v>117</v>
      </c>
      <c r="E1462" t="s">
        <v>184</v>
      </c>
      <c r="F1462" t="s">
        <v>4418</v>
      </c>
      <c r="G1462" t="s">
        <v>149</v>
      </c>
      <c r="H1462" t="s">
        <v>150</v>
      </c>
      <c r="I1462" t="s">
        <v>506</v>
      </c>
      <c r="J1462" t="s">
        <v>137</v>
      </c>
      <c r="K1462" t="s">
        <v>144</v>
      </c>
      <c r="L1462" t="s">
        <v>4419</v>
      </c>
      <c r="M1462" t="s">
        <v>4420</v>
      </c>
      <c r="N1462">
        <v>3.3333333E-2</v>
      </c>
      <c r="O1462">
        <v>1</v>
      </c>
      <c r="P1462">
        <v>789</v>
      </c>
      <c r="Q1462">
        <v>3</v>
      </c>
      <c r="R1462">
        <v>22</v>
      </c>
      <c r="S1462">
        <v>8</v>
      </c>
      <c r="T1462">
        <v>26</v>
      </c>
      <c r="U1462">
        <v>0</v>
      </c>
      <c r="V1462">
        <v>0</v>
      </c>
      <c r="W1462">
        <v>7.1037047914666671E-3</v>
      </c>
      <c r="X1462">
        <v>2.2262099637331261</v>
      </c>
      <c r="Y1462">
        <v>2.376126502082667E-2</v>
      </c>
      <c r="Z1462">
        <v>7.6244985589166661E-2</v>
      </c>
      <c r="AA1462">
        <v>0.42571994295277332</v>
      </c>
      <c r="AB1462">
        <v>0.60279231689172008</v>
      </c>
      <c r="AC1462">
        <v>0</v>
      </c>
      <c r="AD1462">
        <v>0</v>
      </c>
      <c r="AE1462">
        <v>3.3618321789790793</v>
      </c>
    </row>
    <row r="1463" spans="1:31" x14ac:dyDescent="0.3">
      <c r="A1463">
        <v>2489488</v>
      </c>
      <c r="B1463">
        <v>1</v>
      </c>
      <c r="C1463" t="s">
        <v>81</v>
      </c>
      <c r="D1463" t="s">
        <v>118</v>
      </c>
      <c r="E1463" t="s">
        <v>153</v>
      </c>
      <c r="F1463" t="s">
        <v>4042</v>
      </c>
      <c r="G1463" t="s">
        <v>230</v>
      </c>
      <c r="H1463" t="s">
        <v>135</v>
      </c>
      <c r="I1463" t="s">
        <v>136</v>
      </c>
      <c r="J1463" t="s">
        <v>137</v>
      </c>
      <c r="K1463" t="s">
        <v>144</v>
      </c>
      <c r="L1463" t="s">
        <v>4421</v>
      </c>
      <c r="M1463" t="s">
        <v>4422</v>
      </c>
      <c r="N1463">
        <v>6.3041666660000004</v>
      </c>
      <c r="O1463">
        <v>0</v>
      </c>
      <c r="P1463">
        <v>5</v>
      </c>
      <c r="Q1463">
        <v>0</v>
      </c>
      <c r="R1463">
        <v>0</v>
      </c>
      <c r="S1463">
        <v>0</v>
      </c>
      <c r="T1463">
        <v>1</v>
      </c>
      <c r="U1463">
        <v>0</v>
      </c>
      <c r="V1463">
        <v>0</v>
      </c>
      <c r="W1463">
        <v>0</v>
      </c>
      <c r="X1463">
        <v>4.142778437205151</v>
      </c>
      <c r="Y1463">
        <v>0</v>
      </c>
      <c r="Z1463">
        <v>0</v>
      </c>
      <c r="AA1463">
        <v>0</v>
      </c>
      <c r="AB1463">
        <v>9.7385064154399998</v>
      </c>
      <c r="AC1463">
        <v>0</v>
      </c>
      <c r="AD1463">
        <v>0</v>
      </c>
      <c r="AE1463">
        <v>13.881284852645152</v>
      </c>
    </row>
    <row r="1464" spans="1:31" x14ac:dyDescent="0.3">
      <c r="A1464">
        <v>2489325</v>
      </c>
      <c r="B1464">
        <v>1</v>
      </c>
      <c r="C1464" t="s">
        <v>81</v>
      </c>
      <c r="D1464" t="s">
        <v>118</v>
      </c>
      <c r="E1464" t="s">
        <v>147</v>
      </c>
      <c r="F1464" t="s">
        <v>914</v>
      </c>
      <c r="G1464" t="s">
        <v>193</v>
      </c>
      <c r="H1464" t="s">
        <v>150</v>
      </c>
      <c r="I1464" t="s">
        <v>136</v>
      </c>
      <c r="J1464" t="s">
        <v>137</v>
      </c>
      <c r="K1464" t="s">
        <v>144</v>
      </c>
      <c r="L1464" t="s">
        <v>4423</v>
      </c>
      <c r="M1464" t="s">
        <v>4424</v>
      </c>
      <c r="N1464">
        <v>2.0894444440000002</v>
      </c>
      <c r="O1464">
        <v>0</v>
      </c>
      <c r="P1464">
        <v>0</v>
      </c>
      <c r="Q1464">
        <v>6</v>
      </c>
      <c r="R1464">
        <v>0</v>
      </c>
      <c r="S1464">
        <v>1</v>
      </c>
      <c r="T1464">
        <v>0</v>
      </c>
      <c r="U1464">
        <v>3</v>
      </c>
      <c r="V1464">
        <v>0</v>
      </c>
      <c r="W1464">
        <v>0</v>
      </c>
      <c r="X1464">
        <v>0</v>
      </c>
      <c r="Y1464">
        <v>20.177155491882935</v>
      </c>
      <c r="Z1464">
        <v>0</v>
      </c>
      <c r="AA1464">
        <v>36.543955841176036</v>
      </c>
      <c r="AB1464">
        <v>0</v>
      </c>
      <c r="AC1464">
        <v>953.47959890704306</v>
      </c>
      <c r="AD1464">
        <v>0</v>
      </c>
      <c r="AE1464">
        <v>1010.200710240102</v>
      </c>
    </row>
    <row r="1465" spans="1:31" x14ac:dyDescent="0.3">
      <c r="A1465">
        <v>2489574</v>
      </c>
      <c r="B1465">
        <v>1</v>
      </c>
      <c r="C1465" t="s">
        <v>80</v>
      </c>
      <c r="D1465" t="s">
        <v>94</v>
      </c>
      <c r="E1465" t="s">
        <v>166</v>
      </c>
      <c r="F1465" t="s">
        <v>4425</v>
      </c>
      <c r="G1465" t="s">
        <v>924</v>
      </c>
      <c r="H1465" t="s">
        <v>150</v>
      </c>
      <c r="I1465" t="s">
        <v>136</v>
      </c>
      <c r="J1465" t="s">
        <v>137</v>
      </c>
      <c r="K1465" t="s">
        <v>144</v>
      </c>
      <c r="L1465" t="s">
        <v>4426</v>
      </c>
      <c r="M1465" t="s">
        <v>4427</v>
      </c>
      <c r="N1465">
        <v>7.699166666</v>
      </c>
      <c r="O1465">
        <v>0</v>
      </c>
      <c r="P1465">
        <v>722</v>
      </c>
      <c r="Q1465">
        <v>16</v>
      </c>
      <c r="R1465">
        <v>50</v>
      </c>
      <c r="S1465">
        <v>37</v>
      </c>
      <c r="T1465">
        <v>95</v>
      </c>
      <c r="U1465">
        <v>1</v>
      </c>
      <c r="V1465">
        <v>0</v>
      </c>
      <c r="W1465">
        <v>0</v>
      </c>
      <c r="X1465">
        <v>1329.0274303566678</v>
      </c>
      <c r="Y1465">
        <v>127.01200795381206</v>
      </c>
      <c r="Z1465">
        <v>85.706296633914732</v>
      </c>
      <c r="AA1465">
        <v>1091.021807937811</v>
      </c>
      <c r="AB1465">
        <v>808.5110326444244</v>
      </c>
      <c r="AC1465">
        <v>553.25645772211692</v>
      </c>
      <c r="AD1465">
        <v>0</v>
      </c>
      <c r="AE1465">
        <v>3994.5350332487474</v>
      </c>
    </row>
    <row r="1466" spans="1:31" x14ac:dyDescent="0.3">
      <c r="A1466">
        <v>2488933</v>
      </c>
      <c r="B1466">
        <v>1</v>
      </c>
      <c r="C1466" t="s">
        <v>80</v>
      </c>
      <c r="D1466" t="s">
        <v>109</v>
      </c>
      <c r="E1466" t="s">
        <v>147</v>
      </c>
      <c r="F1466" t="s">
        <v>4428</v>
      </c>
      <c r="G1466" t="s">
        <v>149</v>
      </c>
      <c r="H1466" t="s">
        <v>150</v>
      </c>
      <c r="I1466" t="s">
        <v>136</v>
      </c>
      <c r="J1466" t="s">
        <v>137</v>
      </c>
      <c r="K1466" t="s">
        <v>144</v>
      </c>
      <c r="L1466" t="s">
        <v>4429</v>
      </c>
      <c r="M1466" t="s">
        <v>3820</v>
      </c>
      <c r="N1466">
        <v>3.2111111110000001</v>
      </c>
      <c r="O1466">
        <v>0</v>
      </c>
      <c r="P1466">
        <v>45</v>
      </c>
      <c r="Q1466">
        <v>0</v>
      </c>
      <c r="R1466">
        <v>0</v>
      </c>
      <c r="S1466">
        <v>0</v>
      </c>
      <c r="T1466">
        <v>5</v>
      </c>
      <c r="U1466">
        <v>0</v>
      </c>
      <c r="V1466">
        <v>0</v>
      </c>
      <c r="W1466">
        <v>0</v>
      </c>
      <c r="X1466">
        <v>21.117509143353345</v>
      </c>
      <c r="Y1466">
        <v>0</v>
      </c>
      <c r="Z1466">
        <v>0</v>
      </c>
      <c r="AA1466">
        <v>0</v>
      </c>
      <c r="AB1466">
        <v>4.094346523835287</v>
      </c>
      <c r="AC1466">
        <v>0</v>
      </c>
      <c r="AD1466">
        <v>0</v>
      </c>
      <c r="AE1466">
        <v>25.211855667188633</v>
      </c>
    </row>
    <row r="1467" spans="1:31" x14ac:dyDescent="0.3">
      <c r="A1467">
        <v>2489431</v>
      </c>
      <c r="B1467">
        <v>1</v>
      </c>
      <c r="C1467" t="s">
        <v>80</v>
      </c>
      <c r="D1467" t="s">
        <v>87</v>
      </c>
      <c r="E1467" t="s">
        <v>153</v>
      </c>
      <c r="F1467" t="s">
        <v>4430</v>
      </c>
      <c r="G1467" t="s">
        <v>155</v>
      </c>
      <c r="H1467" t="s">
        <v>135</v>
      </c>
      <c r="I1467" t="s">
        <v>136</v>
      </c>
      <c r="J1467" t="s">
        <v>137</v>
      </c>
      <c r="K1467" t="s">
        <v>144</v>
      </c>
      <c r="L1467" t="s">
        <v>4431</v>
      </c>
      <c r="M1467" t="s">
        <v>4432</v>
      </c>
      <c r="N1467">
        <v>2.5752777770000002</v>
      </c>
      <c r="O1467">
        <v>0</v>
      </c>
      <c r="P1467">
        <v>1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0.47240121853190864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0.47240121853190864</v>
      </c>
    </row>
    <row r="1468" spans="1:31" x14ac:dyDescent="0.3">
      <c r="A1468">
        <v>2489282</v>
      </c>
      <c r="B1468">
        <v>1</v>
      </c>
      <c r="C1468" t="s">
        <v>81</v>
      </c>
      <c r="D1468" t="s">
        <v>122</v>
      </c>
      <c r="E1468" t="s">
        <v>162</v>
      </c>
      <c r="F1468" t="s">
        <v>4433</v>
      </c>
      <c r="G1468" t="s">
        <v>210</v>
      </c>
      <c r="H1468" t="s">
        <v>135</v>
      </c>
      <c r="I1468" t="s">
        <v>136</v>
      </c>
      <c r="J1468" t="s">
        <v>137</v>
      </c>
      <c r="K1468" t="s">
        <v>144</v>
      </c>
      <c r="L1468" t="s">
        <v>4434</v>
      </c>
      <c r="M1468" t="s">
        <v>4435</v>
      </c>
      <c r="N1468">
        <v>1.858333333</v>
      </c>
      <c r="O1468">
        <v>0</v>
      </c>
      <c r="P1468">
        <v>11</v>
      </c>
      <c r="Q1468">
        <v>0</v>
      </c>
      <c r="R1468">
        <v>0</v>
      </c>
      <c r="S1468">
        <v>0</v>
      </c>
      <c r="T1468">
        <v>5</v>
      </c>
      <c r="U1468">
        <v>0</v>
      </c>
      <c r="V1468">
        <v>1</v>
      </c>
      <c r="W1468">
        <v>0</v>
      </c>
      <c r="X1468">
        <v>6.1429288805060951</v>
      </c>
      <c r="Y1468">
        <v>0</v>
      </c>
      <c r="Z1468">
        <v>0</v>
      </c>
      <c r="AA1468">
        <v>0</v>
      </c>
      <c r="AB1468">
        <v>0.49635368513671696</v>
      </c>
      <c r="AC1468">
        <v>0</v>
      </c>
      <c r="AD1468">
        <v>2.6081790311988957</v>
      </c>
      <c r="AE1468">
        <v>9.247461596841708</v>
      </c>
    </row>
    <row r="1469" spans="1:31" x14ac:dyDescent="0.3">
      <c r="A1469">
        <v>2489019</v>
      </c>
      <c r="B1469">
        <v>1</v>
      </c>
      <c r="C1469" t="s">
        <v>80</v>
      </c>
      <c r="D1469" t="s">
        <v>87</v>
      </c>
      <c r="E1469" t="s">
        <v>132</v>
      </c>
      <c r="F1469" t="s">
        <v>4436</v>
      </c>
      <c r="G1469" t="s">
        <v>168</v>
      </c>
      <c r="H1469" t="s">
        <v>135</v>
      </c>
      <c r="I1469" t="s">
        <v>136</v>
      </c>
      <c r="J1469" t="s">
        <v>137</v>
      </c>
      <c r="K1469" t="s">
        <v>138</v>
      </c>
      <c r="L1469" t="s">
        <v>4437</v>
      </c>
      <c r="M1469" t="s">
        <v>4438</v>
      </c>
      <c r="N1469">
        <v>6.6502777770000003</v>
      </c>
      <c r="O1469">
        <v>0</v>
      </c>
      <c r="P1469">
        <v>14</v>
      </c>
      <c r="Q1469">
        <v>0</v>
      </c>
      <c r="R1469">
        <v>0</v>
      </c>
      <c r="S1469">
        <v>0</v>
      </c>
      <c r="T1469">
        <v>4</v>
      </c>
      <c r="U1469">
        <v>0</v>
      </c>
      <c r="V1469">
        <v>0</v>
      </c>
      <c r="W1469">
        <v>0</v>
      </c>
      <c r="X1469">
        <v>16.204866772808177</v>
      </c>
      <c r="Y1469">
        <v>0</v>
      </c>
      <c r="Z1469">
        <v>0</v>
      </c>
      <c r="AA1469">
        <v>0</v>
      </c>
      <c r="AB1469">
        <v>152.07277886782643</v>
      </c>
      <c r="AC1469">
        <v>0</v>
      </c>
      <c r="AD1469">
        <v>0</v>
      </c>
      <c r="AE1469">
        <v>168.2776456406346</v>
      </c>
    </row>
    <row r="1470" spans="1:31" x14ac:dyDescent="0.3">
      <c r="A1470">
        <v>2489898</v>
      </c>
      <c r="B1470">
        <v>1</v>
      </c>
      <c r="C1470" t="s">
        <v>80</v>
      </c>
      <c r="D1470" t="s">
        <v>96</v>
      </c>
      <c r="E1470" t="s">
        <v>141</v>
      </c>
      <c r="F1470" t="s">
        <v>4439</v>
      </c>
      <c r="G1470" t="s">
        <v>4440</v>
      </c>
      <c r="H1470" t="s">
        <v>135</v>
      </c>
      <c r="I1470" t="s">
        <v>136</v>
      </c>
      <c r="J1470" t="s">
        <v>137</v>
      </c>
      <c r="K1470" t="s">
        <v>144</v>
      </c>
      <c r="L1470" t="s">
        <v>4441</v>
      </c>
      <c r="M1470" t="s">
        <v>4442</v>
      </c>
      <c r="N1470">
        <v>3.2866666659999999</v>
      </c>
      <c r="O1470">
        <v>0</v>
      </c>
      <c r="P1470">
        <v>46</v>
      </c>
      <c r="Q1470">
        <v>0</v>
      </c>
      <c r="R1470">
        <v>0</v>
      </c>
      <c r="S1470">
        <v>0</v>
      </c>
      <c r="T1470">
        <v>1</v>
      </c>
      <c r="U1470">
        <v>0</v>
      </c>
      <c r="V1470">
        <v>0</v>
      </c>
      <c r="W1470">
        <v>0</v>
      </c>
      <c r="X1470">
        <v>36.501447543310448</v>
      </c>
      <c r="Y1470">
        <v>0</v>
      </c>
      <c r="Z1470">
        <v>0</v>
      </c>
      <c r="AA1470">
        <v>0</v>
      </c>
      <c r="AB1470">
        <v>3.6190217596575067</v>
      </c>
      <c r="AC1470">
        <v>0</v>
      </c>
      <c r="AD1470">
        <v>0</v>
      </c>
      <c r="AE1470">
        <v>40.120469302967955</v>
      </c>
    </row>
    <row r="1471" spans="1:31" x14ac:dyDescent="0.3">
      <c r="A1471">
        <v>2489211</v>
      </c>
      <c r="B1471">
        <v>1</v>
      </c>
      <c r="C1471" t="s">
        <v>80</v>
      </c>
      <c r="D1471" t="s">
        <v>101</v>
      </c>
      <c r="E1471" t="s">
        <v>166</v>
      </c>
      <c r="F1471" t="s">
        <v>4443</v>
      </c>
      <c r="G1471" t="s">
        <v>149</v>
      </c>
      <c r="H1471" t="s">
        <v>150</v>
      </c>
      <c r="I1471" t="s">
        <v>136</v>
      </c>
      <c r="J1471" t="s">
        <v>137</v>
      </c>
      <c r="K1471" t="s">
        <v>144</v>
      </c>
      <c r="L1471" t="s">
        <v>4444</v>
      </c>
      <c r="M1471" t="s">
        <v>4445</v>
      </c>
      <c r="N1471">
        <v>0.91027777700000001</v>
      </c>
      <c r="O1471">
        <v>5</v>
      </c>
      <c r="P1471">
        <v>0</v>
      </c>
      <c r="Q1471">
        <v>2</v>
      </c>
      <c r="R1471">
        <v>0</v>
      </c>
      <c r="S1471">
        <v>14</v>
      </c>
      <c r="T1471">
        <v>0</v>
      </c>
      <c r="U1471">
        <v>0</v>
      </c>
      <c r="V1471">
        <v>0</v>
      </c>
      <c r="W1471">
        <v>13.996304859177764</v>
      </c>
      <c r="X1471">
        <v>0</v>
      </c>
      <c r="Y1471">
        <v>3.3708198128882181</v>
      </c>
      <c r="Z1471">
        <v>0</v>
      </c>
      <c r="AA1471">
        <v>325.90391351157251</v>
      </c>
      <c r="AB1471">
        <v>0</v>
      </c>
      <c r="AC1471">
        <v>0</v>
      </c>
      <c r="AD1471">
        <v>0</v>
      </c>
      <c r="AE1471">
        <v>343.2710381836385</v>
      </c>
    </row>
    <row r="1472" spans="1:31" x14ac:dyDescent="0.3">
      <c r="A1472">
        <v>2489543</v>
      </c>
      <c r="B1472">
        <v>1</v>
      </c>
      <c r="C1472" t="s">
        <v>80</v>
      </c>
      <c r="D1472" t="s">
        <v>84</v>
      </c>
      <c r="E1472" t="s">
        <v>141</v>
      </c>
      <c r="F1472" t="s">
        <v>4446</v>
      </c>
      <c r="G1472" t="s">
        <v>143</v>
      </c>
      <c r="H1472" t="s">
        <v>135</v>
      </c>
      <c r="I1472" t="s">
        <v>136</v>
      </c>
      <c r="J1472" t="s">
        <v>137</v>
      </c>
      <c r="K1472" t="s">
        <v>144</v>
      </c>
      <c r="L1472" t="s">
        <v>4447</v>
      </c>
      <c r="M1472" t="s">
        <v>4448</v>
      </c>
      <c r="N1472">
        <v>1.6613888880000001</v>
      </c>
      <c r="O1472">
        <v>0</v>
      </c>
      <c r="P1472">
        <v>109</v>
      </c>
      <c r="Q1472">
        <v>0</v>
      </c>
      <c r="R1472">
        <v>0</v>
      </c>
      <c r="S1472">
        <v>0</v>
      </c>
      <c r="T1472">
        <v>5</v>
      </c>
      <c r="U1472">
        <v>0</v>
      </c>
      <c r="V1472">
        <v>0</v>
      </c>
      <c r="W1472">
        <v>0</v>
      </c>
      <c r="X1472">
        <v>41.185045626071485</v>
      </c>
      <c r="Y1472">
        <v>0</v>
      </c>
      <c r="Z1472">
        <v>0</v>
      </c>
      <c r="AA1472">
        <v>0</v>
      </c>
      <c r="AB1472">
        <v>3.6656363478302043</v>
      </c>
      <c r="AC1472">
        <v>0</v>
      </c>
      <c r="AD1472">
        <v>0</v>
      </c>
      <c r="AE1472">
        <v>44.850681973901686</v>
      </c>
    </row>
    <row r="1473" spans="1:31" x14ac:dyDescent="0.3">
      <c r="A1473">
        <v>2489875</v>
      </c>
      <c r="B1473">
        <v>1</v>
      </c>
      <c r="C1473" t="s">
        <v>80</v>
      </c>
      <c r="D1473" t="s">
        <v>82</v>
      </c>
      <c r="E1473" t="s">
        <v>162</v>
      </c>
      <c r="F1473" t="s">
        <v>4449</v>
      </c>
      <c r="G1473" t="s">
        <v>210</v>
      </c>
      <c r="H1473" t="s">
        <v>135</v>
      </c>
      <c r="I1473" t="s">
        <v>136</v>
      </c>
      <c r="J1473" t="s">
        <v>137</v>
      </c>
      <c r="K1473" t="s">
        <v>144</v>
      </c>
      <c r="L1473" t="s">
        <v>4450</v>
      </c>
      <c r="M1473" t="s">
        <v>4451</v>
      </c>
      <c r="N1473">
        <v>2.3594444440000002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15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44.499539197790085</v>
      </c>
      <c r="AC1473">
        <v>0</v>
      </c>
      <c r="AD1473">
        <v>0</v>
      </c>
      <c r="AE1473">
        <v>44.499539197790085</v>
      </c>
    </row>
    <row r="1474" spans="1:31" x14ac:dyDescent="0.3">
      <c r="A1474">
        <v>2489397</v>
      </c>
      <c r="B1474">
        <v>1</v>
      </c>
      <c r="C1474" t="s">
        <v>81</v>
      </c>
      <c r="D1474" t="s">
        <v>112</v>
      </c>
      <c r="E1474" t="s">
        <v>166</v>
      </c>
      <c r="F1474" t="s">
        <v>4452</v>
      </c>
      <c r="G1474" t="s">
        <v>149</v>
      </c>
      <c r="H1474" t="s">
        <v>150</v>
      </c>
      <c r="I1474" t="s">
        <v>136</v>
      </c>
      <c r="J1474" t="s">
        <v>137</v>
      </c>
      <c r="K1474" t="s">
        <v>144</v>
      </c>
      <c r="L1474" t="s">
        <v>4453</v>
      </c>
      <c r="M1474" t="s">
        <v>4454</v>
      </c>
      <c r="N1474">
        <v>0.266666666</v>
      </c>
      <c r="O1474">
        <v>0</v>
      </c>
      <c r="P1474">
        <v>16471</v>
      </c>
      <c r="Q1474">
        <v>2</v>
      </c>
      <c r="R1474">
        <v>464</v>
      </c>
      <c r="S1474">
        <v>4</v>
      </c>
      <c r="T1474">
        <v>1366</v>
      </c>
      <c r="U1474">
        <v>3</v>
      </c>
      <c r="V1474">
        <v>10</v>
      </c>
      <c r="W1474">
        <v>0</v>
      </c>
      <c r="X1474">
        <v>879.18267654329941</v>
      </c>
      <c r="Y1474">
        <v>0.23275289202320004</v>
      </c>
      <c r="Z1474">
        <v>9.4130923414698113</v>
      </c>
      <c r="AA1474">
        <v>8.3146769547631205</v>
      </c>
      <c r="AB1474">
        <v>359.83827022029294</v>
      </c>
      <c r="AC1474">
        <v>21.129989942303173</v>
      </c>
      <c r="AD1474">
        <v>29.967223813032476</v>
      </c>
      <c r="AE1474">
        <v>1308.078682707184</v>
      </c>
    </row>
    <row r="1475" spans="1:31" x14ac:dyDescent="0.3">
      <c r="A1475">
        <v>2489520</v>
      </c>
      <c r="B1475">
        <v>1</v>
      </c>
      <c r="C1475" t="s">
        <v>81</v>
      </c>
      <c r="D1475" t="s">
        <v>128</v>
      </c>
      <c r="E1475" t="s">
        <v>162</v>
      </c>
      <c r="F1475" t="s">
        <v>4455</v>
      </c>
      <c r="G1475" t="s">
        <v>530</v>
      </c>
      <c r="H1475" t="s">
        <v>135</v>
      </c>
      <c r="I1475" t="s">
        <v>136</v>
      </c>
      <c r="J1475" t="s">
        <v>137</v>
      </c>
      <c r="K1475" t="s">
        <v>144</v>
      </c>
      <c r="L1475" t="s">
        <v>4456</v>
      </c>
      <c r="M1475" t="s">
        <v>4457</v>
      </c>
      <c r="N1475">
        <v>3.4530555550000002</v>
      </c>
      <c r="O1475">
        <v>0</v>
      </c>
      <c r="P1475">
        <v>21</v>
      </c>
      <c r="Q1475">
        <v>0</v>
      </c>
      <c r="R1475">
        <v>4</v>
      </c>
      <c r="S1475">
        <v>0</v>
      </c>
      <c r="T1475">
        <v>3</v>
      </c>
      <c r="U1475">
        <v>0</v>
      </c>
      <c r="V1475">
        <v>0</v>
      </c>
      <c r="W1475">
        <v>0</v>
      </c>
      <c r="X1475">
        <v>24.85387295793263</v>
      </c>
      <c r="Y1475">
        <v>0</v>
      </c>
      <c r="Z1475">
        <v>0.45051510913208892</v>
      </c>
      <c r="AA1475">
        <v>0</v>
      </c>
      <c r="AB1475">
        <v>2.0321117881494448E-4</v>
      </c>
      <c r="AC1475">
        <v>0</v>
      </c>
      <c r="AD1475">
        <v>0</v>
      </c>
      <c r="AE1475">
        <v>25.304591278243532</v>
      </c>
    </row>
    <row r="1476" spans="1:31" x14ac:dyDescent="0.3">
      <c r="A1476">
        <v>2489142</v>
      </c>
      <c r="B1476">
        <v>1</v>
      </c>
      <c r="C1476" t="s">
        <v>80</v>
      </c>
      <c r="D1476" t="s">
        <v>89</v>
      </c>
      <c r="E1476" t="s">
        <v>166</v>
      </c>
      <c r="F1476" t="s">
        <v>3110</v>
      </c>
      <c r="G1476" t="s">
        <v>149</v>
      </c>
      <c r="H1476" t="s">
        <v>150</v>
      </c>
      <c r="I1476" t="s">
        <v>136</v>
      </c>
      <c r="J1476" t="s">
        <v>137</v>
      </c>
      <c r="K1476" t="s">
        <v>144</v>
      </c>
      <c r="L1476" t="s">
        <v>4458</v>
      </c>
      <c r="M1476" t="s">
        <v>4459</v>
      </c>
      <c r="N1476">
        <v>5.8733333329999997</v>
      </c>
      <c r="O1476">
        <v>0</v>
      </c>
      <c r="P1476">
        <v>290</v>
      </c>
      <c r="Q1476">
        <v>1</v>
      </c>
      <c r="R1476">
        <v>57</v>
      </c>
      <c r="S1476">
        <v>2</v>
      </c>
      <c r="T1476">
        <v>173</v>
      </c>
      <c r="U1476">
        <v>0</v>
      </c>
      <c r="V1476">
        <v>0</v>
      </c>
      <c r="W1476">
        <v>0</v>
      </c>
      <c r="X1476">
        <v>1069.6265631145752</v>
      </c>
      <c r="Y1476">
        <v>34.459499725062329</v>
      </c>
      <c r="Z1476">
        <v>70.626654424826626</v>
      </c>
      <c r="AA1476">
        <v>14.877000581073858</v>
      </c>
      <c r="AB1476">
        <v>933.57189544382834</v>
      </c>
      <c r="AC1476">
        <v>0</v>
      </c>
      <c r="AD1476">
        <v>0</v>
      </c>
      <c r="AE1476">
        <v>2123.1616132893664</v>
      </c>
    </row>
    <row r="1477" spans="1:31" x14ac:dyDescent="0.3">
      <c r="A1477">
        <v>2488919</v>
      </c>
      <c r="B1477">
        <v>1</v>
      </c>
      <c r="C1477" t="s">
        <v>80</v>
      </c>
      <c r="D1477" t="s">
        <v>105</v>
      </c>
      <c r="E1477" t="s">
        <v>166</v>
      </c>
      <c r="F1477" t="s">
        <v>189</v>
      </c>
      <c r="G1477" t="s">
        <v>149</v>
      </c>
      <c r="H1477" t="s">
        <v>150</v>
      </c>
      <c r="I1477" t="s">
        <v>136</v>
      </c>
      <c r="J1477" t="s">
        <v>137</v>
      </c>
      <c r="K1477" t="s">
        <v>144</v>
      </c>
      <c r="L1477" t="s">
        <v>4460</v>
      </c>
      <c r="M1477" t="s">
        <v>4461</v>
      </c>
      <c r="N1477">
        <v>0.41694444400000003</v>
      </c>
      <c r="O1477">
        <v>4</v>
      </c>
      <c r="P1477">
        <v>328</v>
      </c>
      <c r="Q1477">
        <v>6</v>
      </c>
      <c r="R1477">
        <v>4</v>
      </c>
      <c r="S1477">
        <v>37</v>
      </c>
      <c r="T1477">
        <v>165</v>
      </c>
      <c r="U1477">
        <v>24</v>
      </c>
      <c r="V1477">
        <v>36</v>
      </c>
      <c r="W1477">
        <v>4.0438243348091536</v>
      </c>
      <c r="X1477">
        <v>37.885599828694808</v>
      </c>
      <c r="Y1477">
        <v>3.0436156167126907</v>
      </c>
      <c r="Z1477">
        <v>3.8453669067032981</v>
      </c>
      <c r="AA1477">
        <v>105.56341915925512</v>
      </c>
      <c r="AB1477">
        <v>133.38420373246714</v>
      </c>
      <c r="AC1477">
        <v>507.95863094929797</v>
      </c>
      <c r="AD1477">
        <v>235.13887384087698</v>
      </c>
      <c r="AE1477">
        <v>1030.8635343688172</v>
      </c>
    </row>
    <row r="1478" spans="1:31" x14ac:dyDescent="0.3">
      <c r="A1478">
        <v>2489892</v>
      </c>
      <c r="B1478">
        <v>1</v>
      </c>
      <c r="C1478" t="s">
        <v>81</v>
      </c>
      <c r="D1478" t="s">
        <v>124</v>
      </c>
      <c r="E1478" t="s">
        <v>147</v>
      </c>
      <c r="F1478" t="s">
        <v>4462</v>
      </c>
      <c r="G1478" t="s">
        <v>276</v>
      </c>
      <c r="H1478" t="s">
        <v>150</v>
      </c>
      <c r="I1478" t="s">
        <v>136</v>
      </c>
      <c r="J1478" t="s">
        <v>137</v>
      </c>
      <c r="K1478" t="s">
        <v>144</v>
      </c>
      <c r="L1478" t="s">
        <v>4463</v>
      </c>
      <c r="M1478" t="s">
        <v>4464</v>
      </c>
      <c r="N1478">
        <v>1.9416666659999999</v>
      </c>
      <c r="O1478">
        <v>0</v>
      </c>
      <c r="P1478">
        <v>12</v>
      </c>
      <c r="Q1478">
        <v>0</v>
      </c>
      <c r="R1478">
        <v>0</v>
      </c>
      <c r="S1478">
        <v>0</v>
      </c>
      <c r="T1478">
        <v>1</v>
      </c>
      <c r="U1478">
        <v>0</v>
      </c>
      <c r="V1478">
        <v>0</v>
      </c>
      <c r="W1478">
        <v>0</v>
      </c>
      <c r="X1478">
        <v>2.5265553110790973</v>
      </c>
      <c r="Y1478">
        <v>0</v>
      </c>
      <c r="Z1478">
        <v>0</v>
      </c>
      <c r="AA1478">
        <v>0</v>
      </c>
      <c r="AB1478">
        <v>2.0778822877450001</v>
      </c>
      <c r="AC1478">
        <v>0</v>
      </c>
      <c r="AD1478">
        <v>0</v>
      </c>
      <c r="AE1478">
        <v>4.6044375988240969</v>
      </c>
    </row>
    <row r="1479" spans="1:31" x14ac:dyDescent="0.3">
      <c r="A1479">
        <v>2489560</v>
      </c>
      <c r="B1479">
        <v>1</v>
      </c>
      <c r="C1479" t="s">
        <v>81</v>
      </c>
      <c r="D1479" t="s">
        <v>123</v>
      </c>
      <c r="E1479" t="s">
        <v>184</v>
      </c>
      <c r="F1479" t="s">
        <v>4465</v>
      </c>
      <c r="G1479" t="s">
        <v>149</v>
      </c>
      <c r="H1479" t="s">
        <v>150</v>
      </c>
      <c r="I1479" t="s">
        <v>136</v>
      </c>
      <c r="J1479" t="s">
        <v>137</v>
      </c>
      <c r="K1479" t="s">
        <v>144</v>
      </c>
      <c r="L1479" t="s">
        <v>4466</v>
      </c>
      <c r="M1479" t="s">
        <v>4467</v>
      </c>
      <c r="N1479">
        <v>5.4966666660000003</v>
      </c>
      <c r="O1479">
        <v>0</v>
      </c>
      <c r="P1479">
        <v>1</v>
      </c>
      <c r="Q1479">
        <v>1</v>
      </c>
      <c r="R1479">
        <v>60</v>
      </c>
      <c r="S1479">
        <v>0</v>
      </c>
      <c r="T1479">
        <v>9</v>
      </c>
      <c r="U1479">
        <v>0</v>
      </c>
      <c r="V1479">
        <v>0</v>
      </c>
      <c r="W1479">
        <v>0</v>
      </c>
      <c r="X1479">
        <v>0.26884645919492267</v>
      </c>
      <c r="Y1479">
        <v>19.153797356942256</v>
      </c>
      <c r="Z1479">
        <v>99.062866620395084</v>
      </c>
      <c r="AA1479">
        <v>0</v>
      </c>
      <c r="AB1479">
        <v>49.763098773573532</v>
      </c>
      <c r="AC1479">
        <v>0</v>
      </c>
      <c r="AD1479">
        <v>0</v>
      </c>
      <c r="AE1479">
        <v>168.2486092101058</v>
      </c>
    </row>
    <row r="1480" spans="1:31" x14ac:dyDescent="0.3">
      <c r="A1480">
        <v>2489689</v>
      </c>
      <c r="B1480">
        <v>1</v>
      </c>
      <c r="C1480" t="s">
        <v>80</v>
      </c>
      <c r="D1480" t="s">
        <v>96</v>
      </c>
      <c r="E1480" t="s">
        <v>162</v>
      </c>
      <c r="F1480" t="s">
        <v>4468</v>
      </c>
      <c r="G1480" t="s">
        <v>280</v>
      </c>
      <c r="H1480" t="s">
        <v>135</v>
      </c>
      <c r="I1480" t="s">
        <v>136</v>
      </c>
      <c r="J1480" t="s">
        <v>137</v>
      </c>
      <c r="K1480" t="s">
        <v>144</v>
      </c>
      <c r="L1480" t="s">
        <v>4469</v>
      </c>
      <c r="M1480" t="s">
        <v>4470</v>
      </c>
      <c r="N1480">
        <v>2.7197222220000001</v>
      </c>
      <c r="O1480">
        <v>0</v>
      </c>
      <c r="P1480">
        <v>96</v>
      </c>
      <c r="Q1480">
        <v>0</v>
      </c>
      <c r="R1480">
        <v>0</v>
      </c>
      <c r="S1480">
        <v>0</v>
      </c>
      <c r="T1480">
        <v>8</v>
      </c>
      <c r="U1480">
        <v>0</v>
      </c>
      <c r="V1480">
        <v>0</v>
      </c>
      <c r="W1480">
        <v>0</v>
      </c>
      <c r="X1480">
        <v>132.61682212797032</v>
      </c>
      <c r="Y1480">
        <v>0</v>
      </c>
      <c r="Z1480">
        <v>0</v>
      </c>
      <c r="AA1480">
        <v>0</v>
      </c>
      <c r="AB1480">
        <v>23.539839502622723</v>
      </c>
      <c r="AC1480">
        <v>0</v>
      </c>
      <c r="AD1480">
        <v>0</v>
      </c>
      <c r="AE1480">
        <v>156.15666163059305</v>
      </c>
    </row>
    <row r="1481" spans="1:31" x14ac:dyDescent="0.3">
      <c r="A1481">
        <v>2488956</v>
      </c>
      <c r="B1481">
        <v>1</v>
      </c>
      <c r="C1481" t="s">
        <v>80</v>
      </c>
      <c r="D1481" t="s">
        <v>96</v>
      </c>
      <c r="E1481" t="s">
        <v>132</v>
      </c>
      <c r="F1481" t="s">
        <v>4471</v>
      </c>
      <c r="G1481" t="s">
        <v>296</v>
      </c>
      <c r="H1481" t="s">
        <v>135</v>
      </c>
      <c r="I1481" t="s">
        <v>136</v>
      </c>
      <c r="J1481" t="s">
        <v>137</v>
      </c>
      <c r="K1481" t="s">
        <v>144</v>
      </c>
      <c r="L1481" t="s">
        <v>4472</v>
      </c>
      <c r="M1481" t="s">
        <v>4473</v>
      </c>
      <c r="N1481">
        <v>1.297222222</v>
      </c>
      <c r="O1481">
        <v>0</v>
      </c>
      <c r="P1481">
        <v>262</v>
      </c>
      <c r="Q1481">
        <v>0</v>
      </c>
      <c r="R1481">
        <v>0</v>
      </c>
      <c r="S1481">
        <v>0</v>
      </c>
      <c r="T1481">
        <v>11</v>
      </c>
      <c r="U1481">
        <v>0</v>
      </c>
      <c r="V1481">
        <v>0</v>
      </c>
      <c r="W1481">
        <v>0</v>
      </c>
      <c r="X1481">
        <v>54.047085201269709</v>
      </c>
      <c r="Y1481">
        <v>0</v>
      </c>
      <c r="Z1481">
        <v>0</v>
      </c>
      <c r="AA1481">
        <v>0</v>
      </c>
      <c r="AB1481">
        <v>7.5797561890816656</v>
      </c>
      <c r="AC1481">
        <v>0</v>
      </c>
      <c r="AD1481">
        <v>0</v>
      </c>
      <c r="AE1481">
        <v>61.626841390351373</v>
      </c>
    </row>
    <row r="1482" spans="1:31" x14ac:dyDescent="0.3">
      <c r="A1482">
        <v>2489497</v>
      </c>
      <c r="B1482">
        <v>1</v>
      </c>
      <c r="C1482" t="s">
        <v>81</v>
      </c>
      <c r="D1482" t="s">
        <v>123</v>
      </c>
      <c r="E1482" t="s">
        <v>162</v>
      </c>
      <c r="F1482" t="s">
        <v>4474</v>
      </c>
      <c r="G1482" t="s">
        <v>530</v>
      </c>
      <c r="H1482" t="s">
        <v>135</v>
      </c>
      <c r="I1482" t="s">
        <v>136</v>
      </c>
      <c r="J1482" t="s">
        <v>137</v>
      </c>
      <c r="K1482" t="s">
        <v>144</v>
      </c>
      <c r="L1482" t="s">
        <v>4475</v>
      </c>
      <c r="M1482" t="s">
        <v>4476</v>
      </c>
      <c r="N1482">
        <v>4.3519444439999999</v>
      </c>
      <c r="O1482">
        <v>0</v>
      </c>
      <c r="P1482">
        <v>18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5.6273247114613882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5.6273247114613882</v>
      </c>
    </row>
    <row r="1483" spans="1:31" x14ac:dyDescent="0.3">
      <c r="A1483">
        <v>2489503</v>
      </c>
      <c r="B1483">
        <v>1</v>
      </c>
      <c r="C1483" t="s">
        <v>80</v>
      </c>
      <c r="D1483" t="s">
        <v>93</v>
      </c>
      <c r="E1483" t="s">
        <v>147</v>
      </c>
      <c r="F1483" t="s">
        <v>4477</v>
      </c>
      <c r="G1483" t="s">
        <v>765</v>
      </c>
      <c r="H1483" t="s">
        <v>150</v>
      </c>
      <c r="I1483" t="s">
        <v>136</v>
      </c>
      <c r="J1483" t="s">
        <v>137</v>
      </c>
      <c r="K1483" t="s">
        <v>144</v>
      </c>
      <c r="L1483" t="s">
        <v>4478</v>
      </c>
      <c r="M1483" t="s">
        <v>3494</v>
      </c>
      <c r="N1483">
        <v>1.3997222220000001</v>
      </c>
      <c r="O1483">
        <v>0</v>
      </c>
      <c r="P1483">
        <v>222</v>
      </c>
      <c r="Q1483">
        <v>0</v>
      </c>
      <c r="R1483">
        <v>2</v>
      </c>
      <c r="S1483">
        <v>0</v>
      </c>
      <c r="T1483">
        <v>14</v>
      </c>
      <c r="U1483">
        <v>0</v>
      </c>
      <c r="V1483">
        <v>1</v>
      </c>
      <c r="W1483">
        <v>0</v>
      </c>
      <c r="X1483">
        <v>48.007633971256254</v>
      </c>
      <c r="Y1483">
        <v>0</v>
      </c>
      <c r="Z1483">
        <v>3.4418424712848089E-2</v>
      </c>
      <c r="AA1483">
        <v>0</v>
      </c>
      <c r="AB1483">
        <v>8.5289780180262067</v>
      </c>
      <c r="AC1483">
        <v>0</v>
      </c>
      <c r="AD1483">
        <v>9.8842883120666683E-5</v>
      </c>
      <c r="AE1483">
        <v>56.571129256878429</v>
      </c>
    </row>
    <row r="1484" spans="1:31" x14ac:dyDescent="0.3">
      <c r="A1484">
        <v>2489105</v>
      </c>
      <c r="B1484">
        <v>1</v>
      </c>
      <c r="C1484" t="s">
        <v>80</v>
      </c>
      <c r="D1484" t="s">
        <v>92</v>
      </c>
      <c r="E1484" t="s">
        <v>166</v>
      </c>
      <c r="F1484" t="s">
        <v>4479</v>
      </c>
      <c r="G1484" t="s">
        <v>1791</v>
      </c>
      <c r="H1484" t="s">
        <v>150</v>
      </c>
      <c r="I1484" t="s">
        <v>136</v>
      </c>
      <c r="J1484" t="s">
        <v>137</v>
      </c>
      <c r="K1484" t="s">
        <v>144</v>
      </c>
      <c r="L1484" t="s">
        <v>4480</v>
      </c>
      <c r="M1484" t="s">
        <v>4481</v>
      </c>
      <c r="N1484">
        <v>2.3652777770000002</v>
      </c>
      <c r="O1484">
        <v>0</v>
      </c>
      <c r="P1484">
        <v>5000</v>
      </c>
      <c r="Q1484">
        <v>2</v>
      </c>
      <c r="R1484">
        <v>339</v>
      </c>
      <c r="S1484">
        <v>33</v>
      </c>
      <c r="T1484">
        <v>759</v>
      </c>
      <c r="U1484">
        <v>0</v>
      </c>
      <c r="V1484">
        <v>2</v>
      </c>
      <c r="W1484">
        <v>0</v>
      </c>
      <c r="X1484">
        <v>3441.2996455378311</v>
      </c>
      <c r="Y1484">
        <v>1.5581607352699933</v>
      </c>
      <c r="Z1484">
        <v>123.52494925356139</v>
      </c>
      <c r="AA1484">
        <v>692.28372928479791</v>
      </c>
      <c r="AB1484">
        <v>2157.5453400153974</v>
      </c>
      <c r="AC1484">
        <v>0</v>
      </c>
      <c r="AD1484">
        <v>6.5528056602138598</v>
      </c>
      <c r="AE1484">
        <v>6422.7646304870723</v>
      </c>
    </row>
    <row r="1485" spans="1:31" x14ac:dyDescent="0.3">
      <c r="A1485">
        <v>2489037</v>
      </c>
      <c r="B1485">
        <v>2</v>
      </c>
      <c r="C1485" t="s">
        <v>80</v>
      </c>
      <c r="D1485" t="s">
        <v>88</v>
      </c>
      <c r="E1485" t="s">
        <v>166</v>
      </c>
      <c r="F1485" t="s">
        <v>4482</v>
      </c>
      <c r="G1485" t="s">
        <v>426</v>
      </c>
      <c r="H1485" t="s">
        <v>150</v>
      </c>
      <c r="I1485" t="s">
        <v>136</v>
      </c>
      <c r="J1485" t="s">
        <v>137</v>
      </c>
      <c r="K1485" t="s">
        <v>144</v>
      </c>
      <c r="L1485" t="s">
        <v>3576</v>
      </c>
      <c r="M1485" t="s">
        <v>3976</v>
      </c>
      <c r="N1485">
        <v>0.62888888799999998</v>
      </c>
      <c r="O1485">
        <v>0</v>
      </c>
      <c r="P1485">
        <v>1593</v>
      </c>
      <c r="Q1485">
        <v>0</v>
      </c>
      <c r="R1485">
        <v>0</v>
      </c>
      <c r="S1485">
        <v>0</v>
      </c>
      <c r="T1485">
        <v>29</v>
      </c>
      <c r="U1485">
        <v>0</v>
      </c>
      <c r="V1485">
        <v>0</v>
      </c>
      <c r="W1485">
        <v>0</v>
      </c>
      <c r="X1485">
        <v>297.24260037313729</v>
      </c>
      <c r="Y1485">
        <v>0</v>
      </c>
      <c r="Z1485">
        <v>0</v>
      </c>
      <c r="AA1485">
        <v>0</v>
      </c>
      <c r="AB1485">
        <v>25.638695719288343</v>
      </c>
      <c r="AC1485">
        <v>0</v>
      </c>
      <c r="AD1485">
        <v>0</v>
      </c>
      <c r="AE1485">
        <v>322.88129609242566</v>
      </c>
    </row>
    <row r="1486" spans="1:31" x14ac:dyDescent="0.3">
      <c r="A1486">
        <v>2489128</v>
      </c>
      <c r="B1486">
        <v>1</v>
      </c>
      <c r="C1486" t="s">
        <v>80</v>
      </c>
      <c r="D1486" t="s">
        <v>107</v>
      </c>
      <c r="E1486" t="s">
        <v>166</v>
      </c>
      <c r="F1486" t="s">
        <v>4483</v>
      </c>
      <c r="G1486" t="s">
        <v>149</v>
      </c>
      <c r="H1486" t="s">
        <v>150</v>
      </c>
      <c r="I1486" t="s">
        <v>136</v>
      </c>
      <c r="J1486" t="s">
        <v>137</v>
      </c>
      <c r="K1486" t="s">
        <v>144</v>
      </c>
      <c r="L1486" t="s">
        <v>4484</v>
      </c>
      <c r="M1486" t="s">
        <v>4485</v>
      </c>
      <c r="N1486">
        <v>0.133333333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467.84866829756265</v>
      </c>
      <c r="AD1486">
        <v>0</v>
      </c>
      <c r="AE1486">
        <v>467.84866829756265</v>
      </c>
    </row>
    <row r="1487" spans="1:31" x14ac:dyDescent="0.3">
      <c r="A1487">
        <v>2489434</v>
      </c>
      <c r="B1487">
        <v>1</v>
      </c>
      <c r="C1487" t="s">
        <v>81</v>
      </c>
      <c r="D1487" t="s">
        <v>120</v>
      </c>
      <c r="E1487" t="s">
        <v>147</v>
      </c>
      <c r="F1487" t="s">
        <v>4486</v>
      </c>
      <c r="G1487" t="s">
        <v>149</v>
      </c>
      <c r="H1487" t="s">
        <v>150</v>
      </c>
      <c r="I1487" t="s">
        <v>136</v>
      </c>
      <c r="J1487" t="s">
        <v>137</v>
      </c>
      <c r="K1487" t="s">
        <v>144</v>
      </c>
      <c r="L1487" t="s">
        <v>3851</v>
      </c>
      <c r="M1487" t="s">
        <v>4487</v>
      </c>
      <c r="N1487">
        <v>6.1566666659999996</v>
      </c>
      <c r="O1487">
        <v>0</v>
      </c>
      <c r="P1487">
        <v>738</v>
      </c>
      <c r="Q1487">
        <v>112</v>
      </c>
      <c r="R1487">
        <v>64</v>
      </c>
      <c r="S1487">
        <v>21</v>
      </c>
      <c r="T1487">
        <v>99</v>
      </c>
      <c r="U1487">
        <v>5</v>
      </c>
      <c r="V1487">
        <v>0</v>
      </c>
      <c r="W1487">
        <v>0</v>
      </c>
      <c r="X1487">
        <v>738.53653233710565</v>
      </c>
      <c r="Y1487">
        <v>253.30771336726568</v>
      </c>
      <c r="Z1487">
        <v>140.9540498045707</v>
      </c>
      <c r="AA1487">
        <v>425.40423492557051</v>
      </c>
      <c r="AB1487">
        <v>249.39971002618745</v>
      </c>
      <c r="AC1487">
        <v>1626.9610093713416</v>
      </c>
      <c r="AD1487">
        <v>0</v>
      </c>
      <c r="AE1487">
        <v>3434.5632498320419</v>
      </c>
    </row>
    <row r="1488" spans="1:31" x14ac:dyDescent="0.3">
      <c r="A1488">
        <v>2489414</v>
      </c>
      <c r="B1488">
        <v>1</v>
      </c>
      <c r="C1488" t="s">
        <v>80</v>
      </c>
      <c r="D1488" t="s">
        <v>99</v>
      </c>
      <c r="E1488" t="s">
        <v>162</v>
      </c>
      <c r="F1488" t="s">
        <v>4488</v>
      </c>
      <c r="G1488" t="s">
        <v>530</v>
      </c>
      <c r="H1488" t="s">
        <v>135</v>
      </c>
      <c r="I1488" t="s">
        <v>136</v>
      </c>
      <c r="J1488" t="s">
        <v>137</v>
      </c>
      <c r="K1488" t="s">
        <v>144</v>
      </c>
      <c r="L1488" t="s">
        <v>4489</v>
      </c>
      <c r="M1488" t="s">
        <v>4490</v>
      </c>
      <c r="N1488">
        <v>1.9624999999999999</v>
      </c>
      <c r="O1488">
        <v>0</v>
      </c>
      <c r="P1488">
        <v>35</v>
      </c>
      <c r="Q1488">
        <v>0</v>
      </c>
      <c r="R1488">
        <v>1</v>
      </c>
      <c r="S1488">
        <v>0</v>
      </c>
      <c r="T1488">
        <v>3</v>
      </c>
      <c r="U1488">
        <v>0</v>
      </c>
      <c r="V1488">
        <v>0</v>
      </c>
      <c r="W1488">
        <v>0</v>
      </c>
      <c r="X1488">
        <v>16.935965785295213</v>
      </c>
      <c r="Y1488">
        <v>0</v>
      </c>
      <c r="Z1488">
        <v>0.12121655599427464</v>
      </c>
      <c r="AA1488">
        <v>0</v>
      </c>
      <c r="AB1488">
        <v>3.415132615197539</v>
      </c>
      <c r="AC1488">
        <v>0</v>
      </c>
      <c r="AD1488">
        <v>0</v>
      </c>
      <c r="AE1488">
        <v>20.472314956487025</v>
      </c>
    </row>
    <row r="1489" spans="1:31" x14ac:dyDescent="0.3">
      <c r="A1489">
        <v>2489314</v>
      </c>
      <c r="B1489">
        <v>1</v>
      </c>
      <c r="C1489" t="s">
        <v>80</v>
      </c>
      <c r="D1489" t="s">
        <v>107</v>
      </c>
      <c r="E1489" t="s">
        <v>147</v>
      </c>
      <c r="F1489" t="s">
        <v>4491</v>
      </c>
      <c r="G1489" t="s">
        <v>149</v>
      </c>
      <c r="H1489" t="s">
        <v>150</v>
      </c>
      <c r="I1489" t="s">
        <v>136</v>
      </c>
      <c r="J1489" t="s">
        <v>137</v>
      </c>
      <c r="K1489" t="s">
        <v>144</v>
      </c>
      <c r="L1489" t="s">
        <v>4492</v>
      </c>
      <c r="M1489" t="s">
        <v>4493</v>
      </c>
      <c r="N1489">
        <v>1.9441666660000001</v>
      </c>
      <c r="O1489">
        <v>0</v>
      </c>
      <c r="P1489">
        <v>909</v>
      </c>
      <c r="Q1489">
        <v>0</v>
      </c>
      <c r="R1489">
        <v>0</v>
      </c>
      <c r="S1489">
        <v>0</v>
      </c>
      <c r="T1489">
        <v>32</v>
      </c>
      <c r="U1489">
        <v>0</v>
      </c>
      <c r="V1489">
        <v>0</v>
      </c>
      <c r="W1489">
        <v>0</v>
      </c>
      <c r="X1489">
        <v>462.68648093992891</v>
      </c>
      <c r="Y1489">
        <v>0</v>
      </c>
      <c r="Z1489">
        <v>0</v>
      </c>
      <c r="AA1489">
        <v>0</v>
      </c>
      <c r="AB1489">
        <v>83.221857308920491</v>
      </c>
      <c r="AC1489">
        <v>0</v>
      </c>
      <c r="AD1489">
        <v>0</v>
      </c>
      <c r="AE1489">
        <v>545.90833824884942</v>
      </c>
    </row>
    <row r="1490" spans="1:31" x14ac:dyDescent="0.3">
      <c r="A1490">
        <v>2489955</v>
      </c>
      <c r="B1490">
        <v>1</v>
      </c>
      <c r="C1490" t="s">
        <v>80</v>
      </c>
      <c r="D1490" t="s">
        <v>96</v>
      </c>
      <c r="E1490" t="s">
        <v>132</v>
      </c>
      <c r="F1490" t="s">
        <v>4494</v>
      </c>
      <c r="G1490" t="s">
        <v>2766</v>
      </c>
      <c r="H1490" t="s">
        <v>135</v>
      </c>
      <c r="I1490" t="s">
        <v>136</v>
      </c>
      <c r="J1490" t="s">
        <v>137</v>
      </c>
      <c r="K1490" t="s">
        <v>144</v>
      </c>
      <c r="L1490" t="s">
        <v>4495</v>
      </c>
      <c r="M1490" t="s">
        <v>4496</v>
      </c>
      <c r="N1490">
        <v>5.2869444440000004</v>
      </c>
      <c r="O1490">
        <v>0</v>
      </c>
      <c r="P1490">
        <v>151</v>
      </c>
      <c r="Q1490">
        <v>0</v>
      </c>
      <c r="R1490">
        <v>5</v>
      </c>
      <c r="S1490">
        <v>0</v>
      </c>
      <c r="T1490">
        <v>32</v>
      </c>
      <c r="U1490">
        <v>0</v>
      </c>
      <c r="V1490">
        <v>0</v>
      </c>
      <c r="W1490">
        <v>0</v>
      </c>
      <c r="X1490">
        <v>873.15459147292404</v>
      </c>
      <c r="Y1490">
        <v>0</v>
      </c>
      <c r="Z1490">
        <v>30.795852478269254</v>
      </c>
      <c r="AA1490">
        <v>0</v>
      </c>
      <c r="AB1490">
        <v>130.7432605328531</v>
      </c>
      <c r="AC1490">
        <v>0</v>
      </c>
      <c r="AD1490">
        <v>0</v>
      </c>
      <c r="AE1490">
        <v>1034.6937044840463</v>
      </c>
    </row>
    <row r="1491" spans="1:31" x14ac:dyDescent="0.3">
      <c r="A1491">
        <v>2489291</v>
      </c>
      <c r="B1491">
        <v>1</v>
      </c>
      <c r="C1491" t="s">
        <v>80</v>
      </c>
      <c r="D1491" t="s">
        <v>95</v>
      </c>
      <c r="E1491" t="s">
        <v>184</v>
      </c>
      <c r="F1491" t="s">
        <v>4497</v>
      </c>
      <c r="G1491" t="s">
        <v>149</v>
      </c>
      <c r="H1491" t="s">
        <v>150</v>
      </c>
      <c r="I1491" t="s">
        <v>136</v>
      </c>
      <c r="J1491" t="s">
        <v>137</v>
      </c>
      <c r="K1491" t="s">
        <v>144</v>
      </c>
      <c r="L1491" t="s">
        <v>4498</v>
      </c>
      <c r="M1491" t="s">
        <v>4499</v>
      </c>
      <c r="N1491">
        <v>0.67</v>
      </c>
      <c r="O1491">
        <v>0</v>
      </c>
      <c r="P1491">
        <v>651</v>
      </c>
      <c r="Q1491">
        <v>3</v>
      </c>
      <c r="R1491">
        <v>18</v>
      </c>
      <c r="S1491">
        <v>3</v>
      </c>
      <c r="T1491">
        <v>35</v>
      </c>
      <c r="U1491">
        <v>0</v>
      </c>
      <c r="V1491">
        <v>0</v>
      </c>
      <c r="W1491">
        <v>0</v>
      </c>
      <c r="X1491">
        <v>84.780143166160585</v>
      </c>
      <c r="Y1491">
        <v>1.7689335890385662</v>
      </c>
      <c r="Z1491">
        <v>2.8579574839014108</v>
      </c>
      <c r="AA1491">
        <v>39.935586602701747</v>
      </c>
      <c r="AB1491">
        <v>12.863769970569003</v>
      </c>
      <c r="AC1491">
        <v>0</v>
      </c>
      <c r="AD1491">
        <v>0</v>
      </c>
      <c r="AE1491">
        <v>142.20639081237132</v>
      </c>
    </row>
    <row r="1492" spans="1:31" x14ac:dyDescent="0.3">
      <c r="A1492">
        <v>2489122</v>
      </c>
      <c r="B1492">
        <v>1</v>
      </c>
      <c r="C1492" t="s">
        <v>80</v>
      </c>
      <c r="D1492" t="s">
        <v>90</v>
      </c>
      <c r="E1492" t="s">
        <v>153</v>
      </c>
      <c r="F1492" t="s">
        <v>4500</v>
      </c>
      <c r="G1492" t="s">
        <v>155</v>
      </c>
      <c r="H1492" t="s">
        <v>135</v>
      </c>
      <c r="I1492" t="s">
        <v>136</v>
      </c>
      <c r="J1492" t="s">
        <v>137</v>
      </c>
      <c r="K1492" t="s">
        <v>144</v>
      </c>
      <c r="L1492" t="s">
        <v>4501</v>
      </c>
      <c r="M1492" t="s">
        <v>4502</v>
      </c>
      <c r="N1492">
        <v>2.9925000000000002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1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2.3649026304106577</v>
      </c>
      <c r="AC1492">
        <v>0</v>
      </c>
      <c r="AD1492">
        <v>0</v>
      </c>
      <c r="AE1492">
        <v>2.3649026304106577</v>
      </c>
    </row>
    <row r="1493" spans="1:31" x14ac:dyDescent="0.3">
      <c r="A1493">
        <v>2489440</v>
      </c>
      <c r="B1493">
        <v>1</v>
      </c>
      <c r="C1493" t="s">
        <v>80</v>
      </c>
      <c r="D1493" t="s">
        <v>96</v>
      </c>
      <c r="E1493" t="s">
        <v>162</v>
      </c>
      <c r="F1493" t="s">
        <v>4503</v>
      </c>
      <c r="G1493" t="s">
        <v>280</v>
      </c>
      <c r="H1493" t="s">
        <v>135</v>
      </c>
      <c r="I1493" t="s">
        <v>136</v>
      </c>
      <c r="J1493" t="s">
        <v>137</v>
      </c>
      <c r="K1493" t="s">
        <v>144</v>
      </c>
      <c r="L1493" t="s">
        <v>4504</v>
      </c>
      <c r="M1493" t="s">
        <v>4414</v>
      </c>
      <c r="N1493">
        <v>6.6738888879999996</v>
      </c>
      <c r="O1493">
        <v>0</v>
      </c>
      <c r="P1493">
        <v>13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6.1464976694429234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6.1464976694429234</v>
      </c>
    </row>
    <row r="1494" spans="1:31" x14ac:dyDescent="0.3">
      <c r="A1494">
        <v>2489085</v>
      </c>
      <c r="B1494">
        <v>1</v>
      </c>
      <c r="C1494" t="s">
        <v>81</v>
      </c>
      <c r="D1494" t="s">
        <v>113</v>
      </c>
      <c r="E1494" t="s">
        <v>162</v>
      </c>
      <c r="F1494" t="s">
        <v>4505</v>
      </c>
      <c r="G1494" t="s">
        <v>210</v>
      </c>
      <c r="H1494" t="s">
        <v>135</v>
      </c>
      <c r="I1494" t="s">
        <v>136</v>
      </c>
      <c r="J1494" t="s">
        <v>137</v>
      </c>
      <c r="K1494" t="s">
        <v>144</v>
      </c>
      <c r="L1494" t="s">
        <v>4506</v>
      </c>
      <c r="M1494" t="s">
        <v>4507</v>
      </c>
      <c r="N1494">
        <v>4.2569444440000002</v>
      </c>
      <c r="O1494">
        <v>0</v>
      </c>
      <c r="P1494">
        <v>10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15.768664792413309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15.768664792413309</v>
      </c>
    </row>
    <row r="1495" spans="1:31" x14ac:dyDescent="0.3">
      <c r="A1495">
        <v>2489371</v>
      </c>
      <c r="B1495">
        <v>1</v>
      </c>
      <c r="C1495" t="s">
        <v>80</v>
      </c>
      <c r="D1495" t="s">
        <v>88</v>
      </c>
      <c r="E1495" t="s">
        <v>147</v>
      </c>
      <c r="F1495" t="s">
        <v>4508</v>
      </c>
      <c r="G1495" t="s">
        <v>149</v>
      </c>
      <c r="H1495" t="s">
        <v>150</v>
      </c>
      <c r="I1495" t="s">
        <v>136</v>
      </c>
      <c r="J1495" t="s">
        <v>137</v>
      </c>
      <c r="K1495" t="s">
        <v>144</v>
      </c>
      <c r="L1495" t="s">
        <v>4509</v>
      </c>
      <c r="M1495" t="s">
        <v>3620</v>
      </c>
      <c r="N1495">
        <v>1.4458333329999999</v>
      </c>
      <c r="O1495">
        <v>1</v>
      </c>
      <c r="P1495">
        <v>738</v>
      </c>
      <c r="Q1495">
        <v>0</v>
      </c>
      <c r="R1495">
        <v>1</v>
      </c>
      <c r="S1495">
        <v>15</v>
      </c>
      <c r="T1495">
        <v>135</v>
      </c>
      <c r="U1495">
        <v>4</v>
      </c>
      <c r="V1495">
        <v>2</v>
      </c>
      <c r="W1495">
        <v>20.873452415797047</v>
      </c>
      <c r="X1495">
        <v>454.87092166963635</v>
      </c>
      <c r="Y1495">
        <v>0</v>
      </c>
      <c r="Z1495">
        <v>0.6640354896666667</v>
      </c>
      <c r="AA1495">
        <v>494.53015546968351</v>
      </c>
      <c r="AB1495">
        <v>355.28348235411568</v>
      </c>
      <c r="AC1495">
        <v>283.76317759272638</v>
      </c>
      <c r="AD1495">
        <v>23.641322656657064</v>
      </c>
      <c r="AE1495">
        <v>1633.6265476482827</v>
      </c>
    </row>
    <row r="1496" spans="1:31" x14ac:dyDescent="0.3">
      <c r="A1496">
        <v>2488893</v>
      </c>
      <c r="B1496">
        <v>1</v>
      </c>
      <c r="C1496" t="s">
        <v>80</v>
      </c>
      <c r="D1496" t="s">
        <v>97</v>
      </c>
      <c r="E1496" t="s">
        <v>162</v>
      </c>
      <c r="F1496" t="s">
        <v>4510</v>
      </c>
      <c r="G1496" t="s">
        <v>210</v>
      </c>
      <c r="H1496" t="s">
        <v>135</v>
      </c>
      <c r="I1496" t="s">
        <v>136</v>
      </c>
      <c r="J1496" t="s">
        <v>137</v>
      </c>
      <c r="K1496" t="s">
        <v>144</v>
      </c>
      <c r="L1496" t="s">
        <v>4511</v>
      </c>
      <c r="M1496" t="s">
        <v>4512</v>
      </c>
      <c r="N1496">
        <v>2.4188888880000001</v>
      </c>
      <c r="O1496">
        <v>0</v>
      </c>
      <c r="P1496">
        <v>32</v>
      </c>
      <c r="Q1496">
        <v>0</v>
      </c>
      <c r="R1496">
        <v>0</v>
      </c>
      <c r="S1496">
        <v>0</v>
      </c>
      <c r="T1496">
        <v>2</v>
      </c>
      <c r="U1496">
        <v>0</v>
      </c>
      <c r="V1496">
        <v>0</v>
      </c>
      <c r="W1496">
        <v>0</v>
      </c>
      <c r="X1496">
        <v>56.072161885987391</v>
      </c>
      <c r="Y1496">
        <v>0</v>
      </c>
      <c r="Z1496">
        <v>0</v>
      </c>
      <c r="AA1496">
        <v>0</v>
      </c>
      <c r="AB1496">
        <v>4.2531544517000004</v>
      </c>
      <c r="AC1496">
        <v>0</v>
      </c>
      <c r="AD1496">
        <v>0</v>
      </c>
      <c r="AE1496">
        <v>60.32531633768739</v>
      </c>
    </row>
    <row r="1497" spans="1:31" x14ac:dyDescent="0.3">
      <c r="A1497">
        <v>2489975</v>
      </c>
      <c r="B1497">
        <v>1</v>
      </c>
      <c r="C1497" t="s">
        <v>80</v>
      </c>
      <c r="D1497" t="s">
        <v>111</v>
      </c>
      <c r="E1497" t="s">
        <v>153</v>
      </c>
      <c r="F1497" t="s">
        <v>4513</v>
      </c>
      <c r="G1497" t="s">
        <v>244</v>
      </c>
      <c r="H1497" t="s">
        <v>135</v>
      </c>
      <c r="I1497" t="s">
        <v>136</v>
      </c>
      <c r="J1497" t="s">
        <v>137</v>
      </c>
      <c r="K1497" t="s">
        <v>144</v>
      </c>
      <c r="L1497" t="s">
        <v>4514</v>
      </c>
      <c r="M1497" t="s">
        <v>4515</v>
      </c>
      <c r="N1497">
        <v>1.3063888880000001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1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1.1998162622966666</v>
      </c>
      <c r="AC1497">
        <v>0</v>
      </c>
      <c r="AD1497">
        <v>0</v>
      </c>
      <c r="AE1497">
        <v>1.1998162622966666</v>
      </c>
    </row>
    <row r="1498" spans="1:31" x14ac:dyDescent="0.3">
      <c r="A1498">
        <v>2489669</v>
      </c>
      <c r="B1498">
        <v>1</v>
      </c>
      <c r="C1498" t="s">
        <v>80</v>
      </c>
      <c r="D1498" t="s">
        <v>98</v>
      </c>
      <c r="E1498" t="s">
        <v>162</v>
      </c>
      <c r="F1498" t="s">
        <v>4516</v>
      </c>
      <c r="G1498" t="s">
        <v>181</v>
      </c>
      <c r="H1498" t="s">
        <v>135</v>
      </c>
      <c r="I1498" t="s">
        <v>136</v>
      </c>
      <c r="J1498" t="s">
        <v>137</v>
      </c>
      <c r="K1498" t="s">
        <v>144</v>
      </c>
      <c r="L1498" t="s">
        <v>4517</v>
      </c>
      <c r="M1498" t="s">
        <v>4518</v>
      </c>
      <c r="N1498">
        <v>1.2727777769999999</v>
      </c>
      <c r="O1498">
        <v>0</v>
      </c>
      <c r="P1498">
        <v>20</v>
      </c>
      <c r="Q1498">
        <v>0</v>
      </c>
      <c r="R1498">
        <v>3</v>
      </c>
      <c r="S1498">
        <v>0</v>
      </c>
      <c r="T1498">
        <v>6</v>
      </c>
      <c r="U1498">
        <v>0</v>
      </c>
      <c r="V1498">
        <v>0</v>
      </c>
      <c r="W1498">
        <v>0</v>
      </c>
      <c r="X1498">
        <v>8.2322924597213731</v>
      </c>
      <c r="Y1498">
        <v>0</v>
      </c>
      <c r="Z1498">
        <v>0.22192292955524651</v>
      </c>
      <c r="AA1498">
        <v>0</v>
      </c>
      <c r="AB1498">
        <v>2.6838642791825311</v>
      </c>
      <c r="AC1498">
        <v>0</v>
      </c>
      <c r="AD1498">
        <v>0</v>
      </c>
      <c r="AE1498">
        <v>11.138079668459151</v>
      </c>
    </row>
    <row r="1499" spans="1:31" x14ac:dyDescent="0.3">
      <c r="A1499">
        <v>2488936</v>
      </c>
      <c r="B1499">
        <v>1</v>
      </c>
      <c r="C1499" t="s">
        <v>81</v>
      </c>
      <c r="D1499" t="s">
        <v>115</v>
      </c>
      <c r="E1499" t="s">
        <v>184</v>
      </c>
      <c r="F1499" t="s">
        <v>4519</v>
      </c>
      <c r="G1499" t="s">
        <v>186</v>
      </c>
      <c r="H1499" t="s">
        <v>150</v>
      </c>
      <c r="I1499" t="s">
        <v>136</v>
      </c>
      <c r="J1499" t="s">
        <v>137</v>
      </c>
      <c r="K1499" t="s">
        <v>144</v>
      </c>
      <c r="L1499" t="s">
        <v>4520</v>
      </c>
      <c r="M1499" t="s">
        <v>4521</v>
      </c>
      <c r="N1499">
        <v>7.9919444439999996</v>
      </c>
      <c r="O1499">
        <v>0</v>
      </c>
      <c r="P1499">
        <v>261</v>
      </c>
      <c r="Q1499">
        <v>0</v>
      </c>
      <c r="R1499">
        <v>33</v>
      </c>
      <c r="S1499">
        <v>3</v>
      </c>
      <c r="T1499">
        <v>14</v>
      </c>
      <c r="U1499">
        <v>0</v>
      </c>
      <c r="V1499">
        <v>0</v>
      </c>
      <c r="W1499">
        <v>0</v>
      </c>
      <c r="X1499">
        <v>147.88331939722022</v>
      </c>
      <c r="Y1499">
        <v>0</v>
      </c>
      <c r="Z1499">
        <v>50.316523054733658</v>
      </c>
      <c r="AA1499">
        <v>25.84914742850005</v>
      </c>
      <c r="AB1499">
        <v>19.687105697062478</v>
      </c>
      <c r="AC1499">
        <v>0</v>
      </c>
      <c r="AD1499">
        <v>0</v>
      </c>
      <c r="AE1499">
        <v>243.73609557751644</v>
      </c>
    </row>
    <row r="1500" spans="1:31" x14ac:dyDescent="0.3">
      <c r="A1500">
        <v>2489477</v>
      </c>
      <c r="B1500">
        <v>1</v>
      </c>
      <c r="C1500" t="s">
        <v>80</v>
      </c>
      <c r="D1500" t="s">
        <v>94</v>
      </c>
      <c r="E1500" t="s">
        <v>166</v>
      </c>
      <c r="F1500" t="s">
        <v>4267</v>
      </c>
      <c r="G1500" t="s">
        <v>149</v>
      </c>
      <c r="H1500" t="s">
        <v>150</v>
      </c>
      <c r="I1500" t="s">
        <v>136</v>
      </c>
      <c r="J1500" t="s">
        <v>137</v>
      </c>
      <c r="K1500" t="s">
        <v>144</v>
      </c>
      <c r="L1500" t="s">
        <v>4522</v>
      </c>
      <c r="M1500" t="s">
        <v>4217</v>
      </c>
      <c r="N1500">
        <v>0.12416666599999999</v>
      </c>
      <c r="O1500">
        <v>0</v>
      </c>
      <c r="P1500">
        <v>719</v>
      </c>
      <c r="Q1500">
        <v>2</v>
      </c>
      <c r="R1500">
        <v>27</v>
      </c>
      <c r="S1500">
        <v>25</v>
      </c>
      <c r="T1500">
        <v>94</v>
      </c>
      <c r="U1500">
        <v>0</v>
      </c>
      <c r="V1500">
        <v>0</v>
      </c>
      <c r="W1500">
        <v>0</v>
      </c>
      <c r="X1500">
        <v>19.719476131960043</v>
      </c>
      <c r="Y1500">
        <v>0.73056165769365466</v>
      </c>
      <c r="Z1500">
        <v>0.66723203416520915</v>
      </c>
      <c r="AA1500">
        <v>5.6815110635094106</v>
      </c>
      <c r="AB1500">
        <v>15.075563746717222</v>
      </c>
      <c r="AC1500">
        <v>0</v>
      </c>
      <c r="AD1500">
        <v>0</v>
      </c>
      <c r="AE1500">
        <v>41.874344634045542</v>
      </c>
    </row>
    <row r="1501" spans="1:31" x14ac:dyDescent="0.3">
      <c r="A1501">
        <v>2489732</v>
      </c>
      <c r="B1501">
        <v>1</v>
      </c>
      <c r="C1501" t="s">
        <v>80</v>
      </c>
      <c r="D1501" t="s">
        <v>105</v>
      </c>
      <c r="E1501" t="s">
        <v>147</v>
      </c>
      <c r="F1501" t="s">
        <v>736</v>
      </c>
      <c r="G1501" t="s">
        <v>193</v>
      </c>
      <c r="H1501" t="s">
        <v>150</v>
      </c>
      <c r="I1501" t="s">
        <v>136</v>
      </c>
      <c r="J1501" t="s">
        <v>137</v>
      </c>
      <c r="K1501" t="s">
        <v>144</v>
      </c>
      <c r="L1501" t="s">
        <v>4523</v>
      </c>
      <c r="M1501" t="s">
        <v>4524</v>
      </c>
      <c r="N1501">
        <v>3.2705555550000001</v>
      </c>
      <c r="O1501">
        <v>2</v>
      </c>
      <c r="P1501">
        <v>0</v>
      </c>
      <c r="Q1501">
        <v>2</v>
      </c>
      <c r="R1501">
        <v>0</v>
      </c>
      <c r="S1501">
        <v>11</v>
      </c>
      <c r="T1501">
        <v>0</v>
      </c>
      <c r="U1501">
        <v>1</v>
      </c>
      <c r="V1501">
        <v>0</v>
      </c>
      <c r="W1501">
        <v>8.5675961452559424</v>
      </c>
      <c r="X1501">
        <v>0</v>
      </c>
      <c r="Y1501">
        <v>1.2334750259524843</v>
      </c>
      <c r="Z1501">
        <v>0</v>
      </c>
      <c r="AA1501">
        <v>82.695302077014972</v>
      </c>
      <c r="AB1501">
        <v>0</v>
      </c>
      <c r="AC1501">
        <v>52.695897153938049</v>
      </c>
      <c r="AD1501">
        <v>0</v>
      </c>
      <c r="AE1501">
        <v>145.19227040216145</v>
      </c>
    </row>
    <row r="1502" spans="1:31" x14ac:dyDescent="0.3">
      <c r="A1502">
        <v>2489185</v>
      </c>
      <c r="B1502">
        <v>1</v>
      </c>
      <c r="C1502" t="s">
        <v>80</v>
      </c>
      <c r="D1502" t="s">
        <v>95</v>
      </c>
      <c r="E1502" t="s">
        <v>213</v>
      </c>
      <c r="F1502" t="s">
        <v>4525</v>
      </c>
      <c r="G1502" t="s">
        <v>924</v>
      </c>
      <c r="H1502" t="s">
        <v>150</v>
      </c>
      <c r="I1502" t="s">
        <v>136</v>
      </c>
      <c r="J1502" t="s">
        <v>137</v>
      </c>
      <c r="K1502" t="s">
        <v>144</v>
      </c>
      <c r="L1502" t="s">
        <v>4526</v>
      </c>
      <c r="M1502" t="s">
        <v>4527</v>
      </c>
      <c r="N1502">
        <v>3.6555555549999998</v>
      </c>
      <c r="O1502">
        <v>2</v>
      </c>
      <c r="P1502">
        <v>206</v>
      </c>
      <c r="Q1502">
        <v>0</v>
      </c>
      <c r="R1502">
        <v>6</v>
      </c>
      <c r="S1502">
        <v>8</v>
      </c>
      <c r="T1502">
        <v>10</v>
      </c>
      <c r="U1502">
        <v>0</v>
      </c>
      <c r="V1502">
        <v>0</v>
      </c>
      <c r="W1502">
        <v>4.7856356128782096</v>
      </c>
      <c r="X1502">
        <v>130.19393397297105</v>
      </c>
      <c r="Y1502">
        <v>0</v>
      </c>
      <c r="Z1502">
        <v>3.7355414236877236</v>
      </c>
      <c r="AA1502">
        <v>99.279524729491399</v>
      </c>
      <c r="AB1502">
        <v>10.204550665089398</v>
      </c>
      <c r="AC1502">
        <v>0</v>
      </c>
      <c r="AD1502">
        <v>0</v>
      </c>
      <c r="AE1502">
        <v>248.1991864041178</v>
      </c>
    </row>
    <row r="1503" spans="1:31" x14ac:dyDescent="0.3">
      <c r="A1503">
        <v>2488999</v>
      </c>
      <c r="B1503">
        <v>1</v>
      </c>
      <c r="C1503" t="s">
        <v>80</v>
      </c>
      <c r="D1503" t="s">
        <v>90</v>
      </c>
      <c r="E1503" t="s">
        <v>213</v>
      </c>
      <c r="F1503" t="s">
        <v>4528</v>
      </c>
      <c r="G1503" t="s">
        <v>149</v>
      </c>
      <c r="H1503" t="s">
        <v>150</v>
      </c>
      <c r="I1503" t="s">
        <v>136</v>
      </c>
      <c r="J1503" t="s">
        <v>137</v>
      </c>
      <c r="K1503" t="s">
        <v>144</v>
      </c>
      <c r="L1503" t="s">
        <v>4529</v>
      </c>
      <c r="M1503" t="s">
        <v>4530</v>
      </c>
      <c r="N1503">
        <v>1.651944444</v>
      </c>
      <c r="O1503">
        <v>0</v>
      </c>
      <c r="P1503">
        <v>9090</v>
      </c>
      <c r="Q1503">
        <v>0</v>
      </c>
      <c r="R1503">
        <v>0</v>
      </c>
      <c r="S1503">
        <v>1</v>
      </c>
      <c r="T1503">
        <v>532</v>
      </c>
      <c r="U1503">
        <v>0</v>
      </c>
      <c r="V1503">
        <v>2</v>
      </c>
      <c r="W1503">
        <v>0</v>
      </c>
      <c r="X1503">
        <v>4171.725209868946</v>
      </c>
      <c r="Y1503">
        <v>0</v>
      </c>
      <c r="Z1503">
        <v>0</v>
      </c>
      <c r="AA1503">
        <v>45.062681674624486</v>
      </c>
      <c r="AB1503">
        <v>644.14751395178018</v>
      </c>
      <c r="AC1503">
        <v>0</v>
      </c>
      <c r="AD1503">
        <v>33.311867599252032</v>
      </c>
      <c r="AE1503">
        <v>4894.2472730946029</v>
      </c>
    </row>
    <row r="1504" spans="1:31" x14ac:dyDescent="0.3">
      <c r="A1504">
        <v>2488976</v>
      </c>
      <c r="B1504">
        <v>1</v>
      </c>
      <c r="C1504" t="s">
        <v>80</v>
      </c>
      <c r="D1504" t="s">
        <v>103</v>
      </c>
      <c r="E1504" t="s">
        <v>147</v>
      </c>
      <c r="F1504" t="s">
        <v>4531</v>
      </c>
      <c r="G1504" t="s">
        <v>1152</v>
      </c>
      <c r="H1504" t="s">
        <v>150</v>
      </c>
      <c r="I1504" t="s">
        <v>136</v>
      </c>
      <c r="J1504" t="s">
        <v>137</v>
      </c>
      <c r="K1504" t="s">
        <v>144</v>
      </c>
      <c r="L1504" t="s">
        <v>4532</v>
      </c>
      <c r="M1504" t="s">
        <v>4533</v>
      </c>
      <c r="N1504">
        <v>5.5922222220000002</v>
      </c>
      <c r="O1504">
        <v>0</v>
      </c>
      <c r="P1504">
        <v>190</v>
      </c>
      <c r="Q1504">
        <v>0</v>
      </c>
      <c r="R1504">
        <v>0</v>
      </c>
      <c r="S1504">
        <v>0</v>
      </c>
      <c r="T1504">
        <v>13</v>
      </c>
      <c r="U1504">
        <v>0</v>
      </c>
      <c r="V1504">
        <v>0</v>
      </c>
      <c r="W1504">
        <v>0</v>
      </c>
      <c r="X1504">
        <v>261.67807168743167</v>
      </c>
      <c r="Y1504">
        <v>0</v>
      </c>
      <c r="Z1504">
        <v>0</v>
      </c>
      <c r="AA1504">
        <v>0</v>
      </c>
      <c r="AB1504">
        <v>35.200740023587088</v>
      </c>
      <c r="AC1504">
        <v>0</v>
      </c>
      <c r="AD1504">
        <v>0</v>
      </c>
      <c r="AE1504">
        <v>296.87881171101878</v>
      </c>
    </row>
    <row r="1505" spans="1:31" x14ac:dyDescent="0.3">
      <c r="A1505">
        <v>2489540</v>
      </c>
      <c r="B1505">
        <v>1</v>
      </c>
      <c r="C1505" t="s">
        <v>81</v>
      </c>
      <c r="D1505" t="s">
        <v>112</v>
      </c>
      <c r="E1505" t="s">
        <v>184</v>
      </c>
      <c r="F1505" t="s">
        <v>4534</v>
      </c>
      <c r="G1505" t="s">
        <v>149</v>
      </c>
      <c r="H1505" t="s">
        <v>150</v>
      </c>
      <c r="I1505" t="s">
        <v>136</v>
      </c>
      <c r="J1505" t="s">
        <v>137</v>
      </c>
      <c r="K1505" t="s">
        <v>144</v>
      </c>
      <c r="L1505" t="s">
        <v>4535</v>
      </c>
      <c r="M1505" t="s">
        <v>4536</v>
      </c>
      <c r="N1505">
        <v>2.1549999999999998</v>
      </c>
      <c r="O1505">
        <v>0</v>
      </c>
      <c r="P1505">
        <v>0</v>
      </c>
      <c r="Q1505">
        <v>25</v>
      </c>
      <c r="R1505">
        <v>0</v>
      </c>
      <c r="S1505">
        <v>2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54.216136336925466</v>
      </c>
      <c r="Z1505">
        <v>0</v>
      </c>
      <c r="AA1505">
        <v>3.2694897954122677</v>
      </c>
      <c r="AB1505">
        <v>0</v>
      </c>
      <c r="AC1505">
        <v>0</v>
      </c>
      <c r="AD1505">
        <v>0</v>
      </c>
      <c r="AE1505">
        <v>57.485626132337735</v>
      </c>
    </row>
    <row r="1506" spans="1:31" x14ac:dyDescent="0.3">
      <c r="A1506">
        <v>2489563</v>
      </c>
      <c r="B1506">
        <v>1</v>
      </c>
      <c r="C1506" t="s">
        <v>81</v>
      </c>
      <c r="D1506" t="s">
        <v>112</v>
      </c>
      <c r="E1506" t="s">
        <v>162</v>
      </c>
      <c r="F1506" t="s">
        <v>4537</v>
      </c>
      <c r="G1506" t="s">
        <v>4005</v>
      </c>
      <c r="H1506" t="s">
        <v>135</v>
      </c>
      <c r="I1506" t="s">
        <v>136</v>
      </c>
      <c r="J1506" t="s">
        <v>137</v>
      </c>
      <c r="K1506" t="s">
        <v>144</v>
      </c>
      <c r="L1506" t="s">
        <v>4538</v>
      </c>
      <c r="M1506" t="s">
        <v>4539</v>
      </c>
      <c r="N1506">
        <v>3.2544444440000002</v>
      </c>
      <c r="O1506">
        <v>0</v>
      </c>
      <c r="P1506">
        <v>18</v>
      </c>
      <c r="Q1506">
        <v>0</v>
      </c>
      <c r="R1506">
        <v>1</v>
      </c>
      <c r="S1506">
        <v>0</v>
      </c>
      <c r="T1506">
        <v>1</v>
      </c>
      <c r="U1506">
        <v>0</v>
      </c>
      <c r="V1506">
        <v>0</v>
      </c>
      <c r="W1506">
        <v>0</v>
      </c>
      <c r="X1506">
        <v>7.2186439550317383</v>
      </c>
      <c r="Y1506">
        <v>0</v>
      </c>
      <c r="Z1506">
        <v>0.1561172740328747</v>
      </c>
      <c r="AA1506">
        <v>0</v>
      </c>
      <c r="AB1506">
        <v>14.384404269692601</v>
      </c>
      <c r="AC1506">
        <v>0</v>
      </c>
      <c r="AD1506">
        <v>0</v>
      </c>
      <c r="AE1506">
        <v>21.759165498757213</v>
      </c>
    </row>
    <row r="1507" spans="1:31" x14ac:dyDescent="0.3">
      <c r="A1507">
        <v>2488916</v>
      </c>
      <c r="B1507">
        <v>1</v>
      </c>
      <c r="C1507" t="s">
        <v>80</v>
      </c>
      <c r="D1507" t="s">
        <v>82</v>
      </c>
      <c r="E1507" t="s">
        <v>166</v>
      </c>
      <c r="F1507" t="s">
        <v>4540</v>
      </c>
      <c r="G1507" t="s">
        <v>203</v>
      </c>
      <c r="H1507" t="s">
        <v>150</v>
      </c>
      <c r="I1507" t="s">
        <v>136</v>
      </c>
      <c r="J1507" t="s">
        <v>137</v>
      </c>
      <c r="K1507" t="s">
        <v>138</v>
      </c>
      <c r="L1507" t="s">
        <v>4541</v>
      </c>
      <c r="M1507" t="s">
        <v>4542</v>
      </c>
      <c r="N1507">
        <v>0.29444444400000003</v>
      </c>
      <c r="O1507">
        <v>0</v>
      </c>
      <c r="P1507">
        <v>2455</v>
      </c>
      <c r="Q1507">
        <v>0</v>
      </c>
      <c r="R1507">
        <v>0</v>
      </c>
      <c r="S1507">
        <v>3</v>
      </c>
      <c r="T1507">
        <v>682</v>
      </c>
      <c r="U1507">
        <v>0</v>
      </c>
      <c r="V1507">
        <v>2</v>
      </c>
      <c r="W1507">
        <v>0</v>
      </c>
      <c r="X1507">
        <v>248.89919891307818</v>
      </c>
      <c r="Y1507">
        <v>0</v>
      </c>
      <c r="Z1507">
        <v>0</v>
      </c>
      <c r="AA1507">
        <v>244.05509302594382</v>
      </c>
      <c r="AB1507">
        <v>72.21424170282566</v>
      </c>
      <c r="AC1507">
        <v>0</v>
      </c>
      <c r="AD1507">
        <v>18.35766416926009</v>
      </c>
      <c r="AE1507">
        <v>583.52619781110775</v>
      </c>
    </row>
    <row r="1508" spans="1:31" x14ac:dyDescent="0.3">
      <c r="A1508">
        <v>2489646</v>
      </c>
      <c r="B1508">
        <v>1</v>
      </c>
      <c r="C1508" t="s">
        <v>80</v>
      </c>
      <c r="D1508" t="s">
        <v>100</v>
      </c>
      <c r="E1508" t="s">
        <v>166</v>
      </c>
      <c r="F1508" t="s">
        <v>4543</v>
      </c>
      <c r="G1508" t="s">
        <v>168</v>
      </c>
      <c r="H1508" t="s">
        <v>150</v>
      </c>
      <c r="I1508" t="s">
        <v>136</v>
      </c>
      <c r="J1508" t="s">
        <v>137</v>
      </c>
      <c r="K1508" t="s">
        <v>138</v>
      </c>
      <c r="L1508" t="s">
        <v>4544</v>
      </c>
      <c r="M1508" t="s">
        <v>4545</v>
      </c>
      <c r="N1508">
        <v>1.24</v>
      </c>
      <c r="O1508">
        <v>4</v>
      </c>
      <c r="P1508">
        <v>1680</v>
      </c>
      <c r="Q1508">
        <v>4</v>
      </c>
      <c r="R1508">
        <v>104</v>
      </c>
      <c r="S1508">
        <v>9</v>
      </c>
      <c r="T1508">
        <v>76</v>
      </c>
      <c r="U1508">
        <v>0</v>
      </c>
      <c r="V1508">
        <v>0</v>
      </c>
      <c r="W1508">
        <v>61.027159475033983</v>
      </c>
      <c r="X1508">
        <v>328.46119484285634</v>
      </c>
      <c r="Y1508">
        <v>6.3910002912932979</v>
      </c>
      <c r="Z1508">
        <v>25.741627954827315</v>
      </c>
      <c r="AA1508">
        <v>166.38505985081892</v>
      </c>
      <c r="AB1508">
        <v>59.790119010344831</v>
      </c>
      <c r="AC1508">
        <v>0</v>
      </c>
      <c r="AD1508">
        <v>0</v>
      </c>
      <c r="AE1508">
        <v>647.79616142517466</v>
      </c>
    </row>
    <row r="1509" spans="1:31" x14ac:dyDescent="0.3">
      <c r="A1509">
        <v>2488962</v>
      </c>
      <c r="B1509">
        <v>1</v>
      </c>
      <c r="C1509" t="s">
        <v>81</v>
      </c>
      <c r="D1509" t="s">
        <v>128</v>
      </c>
      <c r="E1509" t="s">
        <v>184</v>
      </c>
      <c r="F1509" t="s">
        <v>4546</v>
      </c>
      <c r="G1509" t="s">
        <v>149</v>
      </c>
      <c r="H1509" t="s">
        <v>150</v>
      </c>
      <c r="I1509" t="s">
        <v>136</v>
      </c>
      <c r="J1509" t="s">
        <v>137</v>
      </c>
      <c r="K1509" t="s">
        <v>144</v>
      </c>
      <c r="L1509" t="s">
        <v>4547</v>
      </c>
      <c r="M1509" t="s">
        <v>4548</v>
      </c>
      <c r="N1509">
        <v>0.384722222</v>
      </c>
      <c r="O1509">
        <v>0</v>
      </c>
      <c r="P1509">
        <v>1251</v>
      </c>
      <c r="Q1509">
        <v>4</v>
      </c>
      <c r="R1509">
        <v>2</v>
      </c>
      <c r="S1509">
        <v>10</v>
      </c>
      <c r="T1509">
        <v>87</v>
      </c>
      <c r="U1509">
        <v>0</v>
      </c>
      <c r="V1509">
        <v>0</v>
      </c>
      <c r="W1509">
        <v>0</v>
      </c>
      <c r="X1509">
        <v>52.202615190490341</v>
      </c>
      <c r="Y1509">
        <v>1.222918279495731</v>
      </c>
      <c r="Z1509">
        <v>4.7807750396666678E-4</v>
      </c>
      <c r="AA1509">
        <v>11.351039369817077</v>
      </c>
      <c r="AB1509">
        <v>7.6468152746144096</v>
      </c>
      <c r="AC1509">
        <v>0</v>
      </c>
      <c r="AD1509">
        <v>0</v>
      </c>
      <c r="AE1509">
        <v>72.423866191921519</v>
      </c>
    </row>
    <row r="1510" spans="1:31" x14ac:dyDescent="0.3">
      <c r="A1510">
        <v>2489454</v>
      </c>
      <c r="B1510">
        <v>1</v>
      </c>
      <c r="C1510" t="s">
        <v>81</v>
      </c>
      <c r="D1510" t="s">
        <v>115</v>
      </c>
      <c r="E1510" t="s">
        <v>184</v>
      </c>
      <c r="F1510" t="s">
        <v>4549</v>
      </c>
      <c r="G1510" t="s">
        <v>149</v>
      </c>
      <c r="H1510" t="s">
        <v>150</v>
      </c>
      <c r="I1510" t="s">
        <v>136</v>
      </c>
      <c r="J1510" t="s">
        <v>137</v>
      </c>
      <c r="K1510" t="s">
        <v>144</v>
      </c>
      <c r="L1510" t="s">
        <v>4550</v>
      </c>
      <c r="M1510" t="s">
        <v>4551</v>
      </c>
      <c r="N1510">
        <v>0.83</v>
      </c>
      <c r="O1510">
        <v>0</v>
      </c>
      <c r="P1510">
        <v>479</v>
      </c>
      <c r="Q1510">
        <v>3</v>
      </c>
      <c r="R1510">
        <v>19</v>
      </c>
      <c r="S1510">
        <v>4</v>
      </c>
      <c r="T1510">
        <v>37</v>
      </c>
      <c r="U1510">
        <v>0</v>
      </c>
      <c r="V1510">
        <v>0</v>
      </c>
      <c r="W1510">
        <v>0</v>
      </c>
      <c r="X1510">
        <v>29.100874703733631</v>
      </c>
      <c r="Y1510">
        <v>0.53898099297116098</v>
      </c>
      <c r="Z1510">
        <v>0.82089343875246401</v>
      </c>
      <c r="AA1510">
        <v>4.2824940985199991</v>
      </c>
      <c r="AB1510">
        <v>9.8998729944950217</v>
      </c>
      <c r="AC1510">
        <v>0</v>
      </c>
      <c r="AD1510">
        <v>0</v>
      </c>
      <c r="AE1510">
        <v>44.643116228472273</v>
      </c>
    </row>
    <row r="1511" spans="1:31" x14ac:dyDescent="0.3">
      <c r="A1511">
        <v>2489600</v>
      </c>
      <c r="B1511">
        <v>1</v>
      </c>
      <c r="C1511" t="s">
        <v>80</v>
      </c>
      <c r="D1511" t="s">
        <v>105</v>
      </c>
      <c r="E1511" t="s">
        <v>162</v>
      </c>
      <c r="F1511" t="s">
        <v>4552</v>
      </c>
      <c r="G1511" t="s">
        <v>530</v>
      </c>
      <c r="H1511" t="s">
        <v>135</v>
      </c>
      <c r="I1511" t="s">
        <v>136</v>
      </c>
      <c r="J1511" t="s">
        <v>137</v>
      </c>
      <c r="K1511" t="s">
        <v>144</v>
      </c>
      <c r="L1511" t="s">
        <v>4553</v>
      </c>
      <c r="M1511" t="s">
        <v>4554</v>
      </c>
      <c r="N1511">
        <v>7.3219444439999997</v>
      </c>
      <c r="O1511">
        <v>0</v>
      </c>
      <c r="P1511">
        <v>27</v>
      </c>
      <c r="Q1511">
        <v>0</v>
      </c>
      <c r="R1511">
        <v>0</v>
      </c>
      <c r="S1511">
        <v>0</v>
      </c>
      <c r="T1511">
        <v>4</v>
      </c>
      <c r="U1511">
        <v>0</v>
      </c>
      <c r="V1511">
        <v>0</v>
      </c>
      <c r="W1511">
        <v>0</v>
      </c>
      <c r="X1511">
        <v>37.013740924079272</v>
      </c>
      <c r="Y1511">
        <v>0</v>
      </c>
      <c r="Z1511">
        <v>0</v>
      </c>
      <c r="AA1511">
        <v>0</v>
      </c>
      <c r="AB1511">
        <v>12.074549328300172</v>
      </c>
      <c r="AC1511">
        <v>0</v>
      </c>
      <c r="AD1511">
        <v>0</v>
      </c>
      <c r="AE1511">
        <v>49.088290252379444</v>
      </c>
    </row>
    <row r="1512" spans="1:31" x14ac:dyDescent="0.3">
      <c r="A1512">
        <v>2489895</v>
      </c>
      <c r="B1512">
        <v>1</v>
      </c>
      <c r="C1512" t="s">
        <v>81</v>
      </c>
      <c r="D1512" t="s">
        <v>112</v>
      </c>
      <c r="E1512" t="s">
        <v>166</v>
      </c>
      <c r="F1512" t="s">
        <v>3958</v>
      </c>
      <c r="G1512" t="s">
        <v>149</v>
      </c>
      <c r="H1512" t="s">
        <v>150</v>
      </c>
      <c r="I1512" t="s">
        <v>136</v>
      </c>
      <c r="J1512" t="s">
        <v>137</v>
      </c>
      <c r="K1512" t="s">
        <v>144</v>
      </c>
      <c r="L1512" t="s">
        <v>4555</v>
      </c>
      <c r="M1512" t="s">
        <v>4556</v>
      </c>
      <c r="N1512">
        <v>0.21</v>
      </c>
      <c r="O1512">
        <v>0</v>
      </c>
      <c r="P1512">
        <v>14</v>
      </c>
      <c r="Q1512">
        <v>0</v>
      </c>
      <c r="R1512">
        <v>6</v>
      </c>
      <c r="S1512">
        <v>1</v>
      </c>
      <c r="T1512">
        <v>0</v>
      </c>
      <c r="U1512">
        <v>0</v>
      </c>
      <c r="V1512">
        <v>0</v>
      </c>
      <c r="W1512">
        <v>0</v>
      </c>
      <c r="X1512">
        <v>0.15171812946841351</v>
      </c>
      <c r="Y1512">
        <v>0</v>
      </c>
      <c r="Z1512">
        <v>2.953076397690312</v>
      </c>
      <c r="AA1512">
        <v>0.46617083332219506</v>
      </c>
      <c r="AB1512">
        <v>0</v>
      </c>
      <c r="AC1512">
        <v>0</v>
      </c>
      <c r="AD1512">
        <v>0</v>
      </c>
      <c r="AE1512">
        <v>3.5709653604809208</v>
      </c>
    </row>
    <row r="1513" spans="1:31" x14ac:dyDescent="0.3">
      <c r="A1513">
        <v>2489354</v>
      </c>
      <c r="B1513">
        <v>1</v>
      </c>
      <c r="C1513" t="s">
        <v>81</v>
      </c>
      <c r="D1513" t="s">
        <v>128</v>
      </c>
      <c r="E1513" t="s">
        <v>166</v>
      </c>
      <c r="F1513" t="s">
        <v>4557</v>
      </c>
      <c r="G1513" t="s">
        <v>149</v>
      </c>
      <c r="H1513" t="s">
        <v>150</v>
      </c>
      <c r="I1513" t="s">
        <v>136</v>
      </c>
      <c r="J1513" t="s">
        <v>137</v>
      </c>
      <c r="K1513" t="s">
        <v>144</v>
      </c>
      <c r="L1513" t="s">
        <v>4558</v>
      </c>
      <c r="M1513" t="s">
        <v>4559</v>
      </c>
      <c r="N1513">
        <v>2.8561111110000001</v>
      </c>
      <c r="O1513">
        <v>48</v>
      </c>
      <c r="P1513">
        <v>4841</v>
      </c>
      <c r="Q1513">
        <v>540</v>
      </c>
      <c r="R1513">
        <v>387</v>
      </c>
      <c r="S1513">
        <v>78</v>
      </c>
      <c r="T1513">
        <v>529</v>
      </c>
      <c r="U1513">
        <v>3</v>
      </c>
      <c r="V1513">
        <v>0</v>
      </c>
      <c r="W1513">
        <v>37.306377075116558</v>
      </c>
      <c r="X1513">
        <v>2386.1946194892757</v>
      </c>
      <c r="Y1513">
        <v>668.39982582770949</v>
      </c>
      <c r="Z1513">
        <v>231.46298756291128</v>
      </c>
      <c r="AA1513">
        <v>2222.7416781457555</v>
      </c>
      <c r="AB1513">
        <v>877.60945615709852</v>
      </c>
      <c r="AC1513">
        <v>76.364723530006287</v>
      </c>
      <c r="AD1513">
        <v>0</v>
      </c>
      <c r="AE1513">
        <v>6500.0796677878725</v>
      </c>
    </row>
    <row r="1514" spans="1:31" x14ac:dyDescent="0.3">
      <c r="A1514">
        <v>2489815</v>
      </c>
      <c r="B1514">
        <v>1</v>
      </c>
      <c r="C1514" t="s">
        <v>81</v>
      </c>
      <c r="D1514" t="s">
        <v>113</v>
      </c>
      <c r="E1514" t="s">
        <v>162</v>
      </c>
      <c r="F1514" t="s">
        <v>4560</v>
      </c>
      <c r="G1514" t="s">
        <v>210</v>
      </c>
      <c r="H1514" t="s">
        <v>135</v>
      </c>
      <c r="I1514" t="s">
        <v>136</v>
      </c>
      <c r="J1514" t="s">
        <v>137</v>
      </c>
      <c r="K1514" t="s">
        <v>144</v>
      </c>
      <c r="L1514" t="s">
        <v>4561</v>
      </c>
      <c r="M1514" t="s">
        <v>4562</v>
      </c>
      <c r="N1514">
        <v>4.2024999999999997</v>
      </c>
      <c r="O1514">
        <v>0</v>
      </c>
      <c r="P1514">
        <v>12</v>
      </c>
      <c r="Q1514">
        <v>0</v>
      </c>
      <c r="R1514">
        <v>7</v>
      </c>
      <c r="S1514">
        <v>0</v>
      </c>
      <c r="T1514">
        <v>1</v>
      </c>
      <c r="U1514">
        <v>0</v>
      </c>
      <c r="V1514">
        <v>0</v>
      </c>
      <c r="W1514">
        <v>0</v>
      </c>
      <c r="X1514">
        <v>6.3800214175256729</v>
      </c>
      <c r="Y1514">
        <v>0</v>
      </c>
      <c r="Z1514">
        <v>5.5011615964991636</v>
      </c>
      <c r="AA1514">
        <v>0</v>
      </c>
      <c r="AB1514">
        <v>0</v>
      </c>
      <c r="AC1514">
        <v>0</v>
      </c>
      <c r="AD1514">
        <v>0</v>
      </c>
      <c r="AE1514">
        <v>11.881183014024836</v>
      </c>
    </row>
    <row r="1515" spans="1:31" x14ac:dyDescent="0.3">
      <c r="A1515">
        <v>2489978</v>
      </c>
      <c r="B1515">
        <v>1</v>
      </c>
      <c r="C1515" t="s">
        <v>81</v>
      </c>
      <c r="D1515" t="s">
        <v>127</v>
      </c>
      <c r="E1515" t="s">
        <v>147</v>
      </c>
      <c r="F1515" t="s">
        <v>687</v>
      </c>
      <c r="G1515" t="s">
        <v>149</v>
      </c>
      <c r="H1515" t="s">
        <v>150</v>
      </c>
      <c r="I1515" t="s">
        <v>136</v>
      </c>
      <c r="J1515" t="s">
        <v>137</v>
      </c>
      <c r="K1515" t="s">
        <v>144</v>
      </c>
      <c r="L1515" t="s">
        <v>4563</v>
      </c>
      <c r="M1515" t="s">
        <v>4564</v>
      </c>
      <c r="N1515">
        <v>2.852777777</v>
      </c>
      <c r="O1515">
        <v>2</v>
      </c>
      <c r="P1515">
        <v>7</v>
      </c>
      <c r="Q1515">
        <v>39</v>
      </c>
      <c r="R1515">
        <v>156</v>
      </c>
      <c r="S1515">
        <v>4</v>
      </c>
      <c r="T1515">
        <v>13</v>
      </c>
      <c r="U1515">
        <v>0</v>
      </c>
      <c r="V1515">
        <v>0</v>
      </c>
      <c r="W1515">
        <v>1.7979054886276302</v>
      </c>
      <c r="X1515">
        <v>14.587712940713743</v>
      </c>
      <c r="Y1515">
        <v>22.896983732772977</v>
      </c>
      <c r="Z1515">
        <v>90.081712269290747</v>
      </c>
      <c r="AA1515">
        <v>1.6884317970884719</v>
      </c>
      <c r="AB1515">
        <v>13.245369176016867</v>
      </c>
      <c r="AC1515">
        <v>0</v>
      </c>
      <c r="AD1515">
        <v>0</v>
      </c>
      <c r="AE1515">
        <v>144.29811540451044</v>
      </c>
    </row>
    <row r="1516" spans="1:31" x14ac:dyDescent="0.3">
      <c r="A1516">
        <v>2489437</v>
      </c>
      <c r="B1516">
        <v>1</v>
      </c>
      <c r="C1516" t="s">
        <v>80</v>
      </c>
      <c r="D1516" t="s">
        <v>96</v>
      </c>
      <c r="E1516" t="s">
        <v>166</v>
      </c>
      <c r="F1516" t="s">
        <v>4565</v>
      </c>
      <c r="G1516" t="s">
        <v>149</v>
      </c>
      <c r="H1516" t="s">
        <v>150</v>
      </c>
      <c r="I1516" t="s">
        <v>136</v>
      </c>
      <c r="J1516" t="s">
        <v>137</v>
      </c>
      <c r="K1516" t="s">
        <v>144</v>
      </c>
      <c r="L1516" t="s">
        <v>4566</v>
      </c>
      <c r="M1516" t="s">
        <v>4567</v>
      </c>
      <c r="N1516">
        <v>5.0136111110000003</v>
      </c>
      <c r="O1516">
        <v>0</v>
      </c>
      <c r="P1516">
        <v>347</v>
      </c>
      <c r="Q1516">
        <v>0</v>
      </c>
      <c r="R1516">
        <v>0</v>
      </c>
      <c r="S1516">
        <v>13</v>
      </c>
      <c r="T1516">
        <v>75</v>
      </c>
      <c r="U1516">
        <v>0</v>
      </c>
      <c r="V1516">
        <v>0</v>
      </c>
      <c r="W1516">
        <v>0</v>
      </c>
      <c r="X1516">
        <v>832.91504332507554</v>
      </c>
      <c r="Y1516">
        <v>0</v>
      </c>
      <c r="Z1516">
        <v>0</v>
      </c>
      <c r="AA1516">
        <v>2951.8965654394628</v>
      </c>
      <c r="AB1516">
        <v>1234.68400346267</v>
      </c>
      <c r="AC1516">
        <v>0</v>
      </c>
      <c r="AD1516">
        <v>0</v>
      </c>
      <c r="AE1516">
        <v>5019.4956122272088</v>
      </c>
    </row>
    <row r="1517" spans="1:31" x14ac:dyDescent="0.3">
      <c r="A1517">
        <v>2489145</v>
      </c>
      <c r="B1517">
        <v>1</v>
      </c>
      <c r="C1517" t="s">
        <v>80</v>
      </c>
      <c r="D1517" t="s">
        <v>100</v>
      </c>
      <c r="E1517" t="s">
        <v>213</v>
      </c>
      <c r="F1517" t="s">
        <v>3850</v>
      </c>
      <c r="G1517" t="s">
        <v>149</v>
      </c>
      <c r="H1517" t="s">
        <v>150</v>
      </c>
      <c r="I1517" t="s">
        <v>136</v>
      </c>
      <c r="J1517" t="s">
        <v>137</v>
      </c>
      <c r="K1517" t="s">
        <v>144</v>
      </c>
      <c r="L1517" t="s">
        <v>4568</v>
      </c>
      <c r="M1517" t="s">
        <v>4569</v>
      </c>
      <c r="N1517">
        <v>0.17529249999999999</v>
      </c>
      <c r="O1517">
        <v>0</v>
      </c>
      <c r="P1517">
        <v>17</v>
      </c>
      <c r="Q1517">
        <v>15</v>
      </c>
      <c r="R1517">
        <v>21</v>
      </c>
      <c r="S1517">
        <v>3</v>
      </c>
      <c r="T1517">
        <v>19</v>
      </c>
      <c r="U1517">
        <v>0</v>
      </c>
      <c r="V1517">
        <v>0</v>
      </c>
      <c r="W1517">
        <v>0</v>
      </c>
      <c r="X1517">
        <v>1.4842726936461643</v>
      </c>
      <c r="Y1517">
        <v>8.4932788101099999E-2</v>
      </c>
      <c r="Z1517">
        <v>3.8547035557348708</v>
      </c>
      <c r="AA1517">
        <v>7.1945229217385371</v>
      </c>
      <c r="AB1517">
        <v>2.323869828903943</v>
      </c>
      <c r="AC1517">
        <v>0</v>
      </c>
      <c r="AD1517">
        <v>0</v>
      </c>
      <c r="AE1517">
        <v>14.942301788124615</v>
      </c>
    </row>
    <row r="1518" spans="1:31" x14ac:dyDescent="0.3">
      <c r="A1518">
        <v>2489225</v>
      </c>
      <c r="B1518">
        <v>1</v>
      </c>
      <c r="C1518" t="s">
        <v>81</v>
      </c>
      <c r="D1518" t="s">
        <v>128</v>
      </c>
      <c r="E1518" t="s">
        <v>147</v>
      </c>
      <c r="F1518" t="s">
        <v>4570</v>
      </c>
      <c r="G1518" t="s">
        <v>765</v>
      </c>
      <c r="H1518" t="s">
        <v>150</v>
      </c>
      <c r="I1518" t="s">
        <v>136</v>
      </c>
      <c r="J1518" t="s">
        <v>137</v>
      </c>
      <c r="K1518" t="s">
        <v>144</v>
      </c>
      <c r="L1518" t="s">
        <v>3591</v>
      </c>
      <c r="M1518" t="s">
        <v>4571</v>
      </c>
      <c r="N1518">
        <v>2.198611111</v>
      </c>
      <c r="O1518">
        <v>0</v>
      </c>
      <c r="P1518">
        <v>46</v>
      </c>
      <c r="Q1518">
        <v>1</v>
      </c>
      <c r="R1518">
        <v>24</v>
      </c>
      <c r="S1518">
        <v>1</v>
      </c>
      <c r="T1518">
        <v>13</v>
      </c>
      <c r="U1518">
        <v>0</v>
      </c>
      <c r="V1518">
        <v>0</v>
      </c>
      <c r="W1518">
        <v>0</v>
      </c>
      <c r="X1518">
        <v>33.624481320087128</v>
      </c>
      <c r="Y1518">
        <v>1.1783838631833334</v>
      </c>
      <c r="Z1518">
        <v>11.883246443459148</v>
      </c>
      <c r="AA1518">
        <v>27.157508801840724</v>
      </c>
      <c r="AB1518">
        <v>63.992054272356427</v>
      </c>
      <c r="AC1518">
        <v>0</v>
      </c>
      <c r="AD1518">
        <v>0</v>
      </c>
      <c r="AE1518">
        <v>137.83567470092675</v>
      </c>
    </row>
    <row r="1519" spans="1:31" x14ac:dyDescent="0.3">
      <c r="A1519">
        <v>2489580</v>
      </c>
      <c r="B1519">
        <v>1</v>
      </c>
      <c r="C1519" t="s">
        <v>80</v>
      </c>
      <c r="D1519" t="s">
        <v>96</v>
      </c>
      <c r="E1519" t="s">
        <v>147</v>
      </c>
      <c r="F1519" t="s">
        <v>4572</v>
      </c>
      <c r="G1519" t="s">
        <v>193</v>
      </c>
      <c r="H1519" t="s">
        <v>150</v>
      </c>
      <c r="I1519" t="s">
        <v>136</v>
      </c>
      <c r="J1519" t="s">
        <v>137</v>
      </c>
      <c r="K1519" t="s">
        <v>144</v>
      </c>
      <c r="L1519" t="s">
        <v>4573</v>
      </c>
      <c r="M1519" t="s">
        <v>4089</v>
      </c>
      <c r="N1519">
        <v>2.1427777770000001</v>
      </c>
      <c r="O1519">
        <v>0</v>
      </c>
      <c r="P1519">
        <v>28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7.3176916824698761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7.3176916824698761</v>
      </c>
    </row>
    <row r="1520" spans="1:31" x14ac:dyDescent="0.3">
      <c r="A1520">
        <v>2489082</v>
      </c>
      <c r="B1520">
        <v>1</v>
      </c>
      <c r="C1520" t="s">
        <v>80</v>
      </c>
      <c r="D1520" t="s">
        <v>105</v>
      </c>
      <c r="E1520" t="s">
        <v>162</v>
      </c>
      <c r="F1520" t="s">
        <v>4574</v>
      </c>
      <c r="G1520" t="s">
        <v>134</v>
      </c>
      <c r="H1520" t="s">
        <v>135</v>
      </c>
      <c r="I1520" t="s">
        <v>136</v>
      </c>
      <c r="J1520" t="s">
        <v>137</v>
      </c>
      <c r="K1520" t="s">
        <v>138</v>
      </c>
      <c r="L1520" t="s">
        <v>4575</v>
      </c>
      <c r="M1520" t="s">
        <v>4576</v>
      </c>
      <c r="N1520">
        <v>7.948611111</v>
      </c>
      <c r="O1520">
        <v>0</v>
      </c>
      <c r="P1520">
        <v>189</v>
      </c>
      <c r="Q1520">
        <v>0</v>
      </c>
      <c r="R1520">
        <v>0</v>
      </c>
      <c r="S1520">
        <v>0</v>
      </c>
      <c r="T1520">
        <v>13</v>
      </c>
      <c r="U1520">
        <v>0</v>
      </c>
      <c r="V1520">
        <v>0</v>
      </c>
      <c r="W1520">
        <v>0</v>
      </c>
      <c r="X1520">
        <v>409.19714465886989</v>
      </c>
      <c r="Y1520">
        <v>0</v>
      </c>
      <c r="Z1520">
        <v>0</v>
      </c>
      <c r="AA1520">
        <v>0</v>
      </c>
      <c r="AB1520">
        <v>226.12098868423359</v>
      </c>
      <c r="AC1520">
        <v>0</v>
      </c>
      <c r="AD1520">
        <v>0</v>
      </c>
      <c r="AE1520">
        <v>635.31813334310345</v>
      </c>
    </row>
    <row r="1521" spans="1:31" x14ac:dyDescent="0.3">
      <c r="A1521">
        <v>2488982</v>
      </c>
      <c r="B1521">
        <v>1</v>
      </c>
      <c r="C1521" t="s">
        <v>80</v>
      </c>
      <c r="D1521" t="s">
        <v>96</v>
      </c>
      <c r="E1521" t="s">
        <v>147</v>
      </c>
      <c r="F1521" t="s">
        <v>4577</v>
      </c>
      <c r="G1521" t="s">
        <v>149</v>
      </c>
      <c r="H1521" t="s">
        <v>150</v>
      </c>
      <c r="I1521" t="s">
        <v>136</v>
      </c>
      <c r="J1521" t="s">
        <v>137</v>
      </c>
      <c r="K1521" t="s">
        <v>144</v>
      </c>
      <c r="L1521" t="s">
        <v>4578</v>
      </c>
      <c r="M1521" t="s">
        <v>4579</v>
      </c>
      <c r="N1521">
        <v>3.9158333330000001</v>
      </c>
      <c r="O1521">
        <v>2</v>
      </c>
      <c r="P1521">
        <v>1000</v>
      </c>
      <c r="Q1521">
        <v>5</v>
      </c>
      <c r="R1521">
        <v>6</v>
      </c>
      <c r="S1521">
        <v>7</v>
      </c>
      <c r="T1521">
        <v>141</v>
      </c>
      <c r="U1521">
        <v>1</v>
      </c>
      <c r="V1521">
        <v>0</v>
      </c>
      <c r="W1521">
        <v>30.612140440044563</v>
      </c>
      <c r="X1521">
        <v>2126.1840544576389</v>
      </c>
      <c r="Y1521">
        <v>14.834425906511953</v>
      </c>
      <c r="Z1521">
        <v>9.0918231134138896</v>
      </c>
      <c r="AA1521">
        <v>359.3649956161334</v>
      </c>
      <c r="AB1521">
        <v>880.37464529408317</v>
      </c>
      <c r="AC1521">
        <v>48.317415734195841</v>
      </c>
      <c r="AD1521">
        <v>0</v>
      </c>
      <c r="AE1521">
        <v>3468.7795005620219</v>
      </c>
    </row>
    <row r="1522" spans="1:31" x14ac:dyDescent="0.3">
      <c r="A1522">
        <v>2489921</v>
      </c>
      <c r="B1522">
        <v>1</v>
      </c>
      <c r="C1522" t="s">
        <v>80</v>
      </c>
      <c r="D1522" t="s">
        <v>94</v>
      </c>
      <c r="E1522" t="s">
        <v>213</v>
      </c>
      <c r="F1522" t="s">
        <v>4580</v>
      </c>
      <c r="G1522" t="s">
        <v>149</v>
      </c>
      <c r="H1522" t="s">
        <v>150</v>
      </c>
      <c r="I1522" t="s">
        <v>136</v>
      </c>
      <c r="J1522" t="s">
        <v>137</v>
      </c>
      <c r="K1522" t="s">
        <v>144</v>
      </c>
      <c r="L1522" t="s">
        <v>4581</v>
      </c>
      <c r="M1522" t="s">
        <v>4582</v>
      </c>
      <c r="N1522">
        <v>0.41333333300000002</v>
      </c>
      <c r="O1522">
        <v>3</v>
      </c>
      <c r="P1522">
        <v>15</v>
      </c>
      <c r="Q1522">
        <v>48</v>
      </c>
      <c r="R1522">
        <v>25</v>
      </c>
      <c r="S1522">
        <v>11</v>
      </c>
      <c r="T1522">
        <v>4</v>
      </c>
      <c r="U1522">
        <v>0</v>
      </c>
      <c r="V1522">
        <v>0</v>
      </c>
      <c r="W1522">
        <v>0.90179314237948005</v>
      </c>
      <c r="X1522">
        <v>0.69980808462630406</v>
      </c>
      <c r="Y1522">
        <v>23.329906314272655</v>
      </c>
      <c r="Z1522">
        <v>1.5721113048558559</v>
      </c>
      <c r="AA1522">
        <v>19.237612209831084</v>
      </c>
      <c r="AB1522">
        <v>0.92095339452113056</v>
      </c>
      <c r="AC1522">
        <v>0</v>
      </c>
      <c r="AD1522">
        <v>0</v>
      </c>
      <c r="AE1522">
        <v>46.662184450486507</v>
      </c>
    </row>
    <row r="1523" spans="1:31" x14ac:dyDescent="0.3">
      <c r="A1523">
        <v>2489566</v>
      </c>
      <c r="B1523">
        <v>1</v>
      </c>
      <c r="C1523" t="s">
        <v>80</v>
      </c>
      <c r="D1523" t="s">
        <v>106</v>
      </c>
      <c r="E1523" t="s">
        <v>162</v>
      </c>
      <c r="F1523" t="s">
        <v>4583</v>
      </c>
      <c r="G1523" t="s">
        <v>210</v>
      </c>
      <c r="H1523" t="s">
        <v>135</v>
      </c>
      <c r="I1523" t="s">
        <v>136</v>
      </c>
      <c r="J1523" t="s">
        <v>137</v>
      </c>
      <c r="K1523" t="s">
        <v>144</v>
      </c>
      <c r="L1523" t="s">
        <v>4584</v>
      </c>
      <c r="M1523" t="s">
        <v>4585</v>
      </c>
      <c r="N1523">
        <v>2.5738888879999999</v>
      </c>
      <c r="O1523">
        <v>0</v>
      </c>
      <c r="P1523">
        <v>1</v>
      </c>
      <c r="Q1523">
        <v>0</v>
      </c>
      <c r="R1523">
        <v>1</v>
      </c>
      <c r="S1523">
        <v>0</v>
      </c>
      <c r="T1523">
        <v>4</v>
      </c>
      <c r="U1523">
        <v>0</v>
      </c>
      <c r="V1523">
        <v>0</v>
      </c>
      <c r="W1523">
        <v>0</v>
      </c>
      <c r="X1523">
        <v>0.25139180154640139</v>
      </c>
      <c r="Y1523">
        <v>0</v>
      </c>
      <c r="Z1523">
        <v>0.29035365684431108</v>
      </c>
      <c r="AA1523">
        <v>0</v>
      </c>
      <c r="AB1523">
        <v>3.007994884004134</v>
      </c>
      <c r="AC1523">
        <v>0</v>
      </c>
      <c r="AD1523">
        <v>0</v>
      </c>
      <c r="AE1523">
        <v>3.5497403423948466</v>
      </c>
    </row>
    <row r="1524" spans="1:31" x14ac:dyDescent="0.3">
      <c r="A1524">
        <v>2483236</v>
      </c>
      <c r="B1524">
        <v>1</v>
      </c>
      <c r="C1524" t="s">
        <v>80</v>
      </c>
      <c r="D1524" t="s">
        <v>95</v>
      </c>
      <c r="E1524" t="s">
        <v>162</v>
      </c>
      <c r="F1524" t="s">
        <v>4586</v>
      </c>
      <c r="G1524" t="s">
        <v>181</v>
      </c>
      <c r="H1524" t="s">
        <v>135</v>
      </c>
      <c r="I1524" t="s">
        <v>136</v>
      </c>
      <c r="J1524" t="s">
        <v>137</v>
      </c>
      <c r="K1524" t="s">
        <v>144</v>
      </c>
      <c r="L1524" t="s">
        <v>4587</v>
      </c>
      <c r="M1524" t="s">
        <v>4588</v>
      </c>
      <c r="N1524">
        <v>1.3772222220000001</v>
      </c>
      <c r="O1524">
        <v>0</v>
      </c>
      <c r="P1524">
        <v>123</v>
      </c>
      <c r="Q1524">
        <v>0</v>
      </c>
      <c r="R1524">
        <v>0</v>
      </c>
      <c r="S1524">
        <v>0</v>
      </c>
      <c r="T1524">
        <v>4</v>
      </c>
      <c r="U1524">
        <v>0</v>
      </c>
      <c r="V1524">
        <v>0</v>
      </c>
      <c r="W1524">
        <v>0</v>
      </c>
      <c r="X1524">
        <v>33.023313163422785</v>
      </c>
      <c r="Y1524">
        <v>0</v>
      </c>
      <c r="Z1524">
        <v>0</v>
      </c>
      <c r="AA1524">
        <v>0</v>
      </c>
      <c r="AB1524">
        <v>3.5418482188194722</v>
      </c>
      <c r="AC1524">
        <v>0</v>
      </c>
      <c r="AD1524">
        <v>0</v>
      </c>
      <c r="AE1524">
        <v>36.565161382242259</v>
      </c>
    </row>
    <row r="1525" spans="1:31" x14ac:dyDescent="0.3">
      <c r="A1525">
        <v>2483239</v>
      </c>
      <c r="B1525">
        <v>1</v>
      </c>
      <c r="C1525" t="s">
        <v>80</v>
      </c>
      <c r="D1525" t="s">
        <v>84</v>
      </c>
      <c r="E1525" t="s">
        <v>184</v>
      </c>
      <c r="F1525" t="s">
        <v>4589</v>
      </c>
      <c r="G1525" t="s">
        <v>203</v>
      </c>
      <c r="H1525" t="s">
        <v>150</v>
      </c>
      <c r="I1525" t="s">
        <v>506</v>
      </c>
      <c r="J1525" t="s">
        <v>137</v>
      </c>
      <c r="K1525" t="s">
        <v>144</v>
      </c>
      <c r="L1525" t="s">
        <v>4590</v>
      </c>
      <c r="M1525" t="s">
        <v>4591</v>
      </c>
      <c r="N1525">
        <v>2.2777776999999999E-2</v>
      </c>
      <c r="O1525">
        <v>7</v>
      </c>
      <c r="P1525">
        <v>1487</v>
      </c>
      <c r="Q1525">
        <v>13</v>
      </c>
      <c r="R1525">
        <v>281</v>
      </c>
      <c r="S1525">
        <v>33</v>
      </c>
      <c r="T1525">
        <v>268</v>
      </c>
      <c r="U1525">
        <v>1</v>
      </c>
      <c r="V1525">
        <v>0</v>
      </c>
      <c r="W1525">
        <v>7.6071347003240558E-2</v>
      </c>
      <c r="X1525">
        <v>9.8781675541884333</v>
      </c>
      <c r="Y1525">
        <v>0.3429774622125093</v>
      </c>
      <c r="Z1525">
        <v>1.471742870827907</v>
      </c>
      <c r="AA1525">
        <v>2.2958945024921116</v>
      </c>
      <c r="AB1525">
        <v>3.6185466000263267</v>
      </c>
      <c r="AC1525">
        <v>0.28975204102934643</v>
      </c>
      <c r="AD1525">
        <v>0</v>
      </c>
      <c r="AE1525">
        <v>17.973152377779876</v>
      </c>
    </row>
    <row r="1526" spans="1:31" x14ac:dyDescent="0.3">
      <c r="A1526">
        <v>2483242</v>
      </c>
      <c r="B1526">
        <v>1</v>
      </c>
      <c r="C1526" t="s">
        <v>80</v>
      </c>
      <c r="D1526" t="s">
        <v>99</v>
      </c>
      <c r="E1526" t="s">
        <v>162</v>
      </c>
      <c r="F1526" t="s">
        <v>4592</v>
      </c>
      <c r="G1526" t="s">
        <v>210</v>
      </c>
      <c r="H1526" t="s">
        <v>135</v>
      </c>
      <c r="I1526" t="s">
        <v>136</v>
      </c>
      <c r="J1526" t="s">
        <v>137</v>
      </c>
      <c r="K1526" t="s">
        <v>144</v>
      </c>
      <c r="L1526" t="s">
        <v>4593</v>
      </c>
      <c r="M1526" t="s">
        <v>4594</v>
      </c>
      <c r="N1526">
        <v>1.0380555549999999</v>
      </c>
      <c r="O1526">
        <v>0</v>
      </c>
      <c r="P1526">
        <v>12</v>
      </c>
      <c r="Q1526">
        <v>0</v>
      </c>
      <c r="R1526">
        <v>0</v>
      </c>
      <c r="S1526">
        <v>0</v>
      </c>
      <c r="T1526">
        <v>1</v>
      </c>
      <c r="U1526">
        <v>0</v>
      </c>
      <c r="V1526">
        <v>0</v>
      </c>
      <c r="W1526">
        <v>0</v>
      </c>
      <c r="X1526">
        <v>0.75062067542520894</v>
      </c>
      <c r="Y1526">
        <v>0</v>
      </c>
      <c r="Z1526">
        <v>0</v>
      </c>
      <c r="AA1526">
        <v>0</v>
      </c>
      <c r="AB1526">
        <v>0.33690247619256763</v>
      </c>
      <c r="AC1526">
        <v>0</v>
      </c>
      <c r="AD1526">
        <v>0</v>
      </c>
      <c r="AE1526">
        <v>1.0875231516177766</v>
      </c>
    </row>
    <row r="1527" spans="1:31" x14ac:dyDescent="0.3">
      <c r="A1527">
        <v>2483251</v>
      </c>
      <c r="B1527">
        <v>1</v>
      </c>
      <c r="C1527" t="s">
        <v>80</v>
      </c>
      <c r="D1527" t="s">
        <v>97</v>
      </c>
      <c r="E1527" t="s">
        <v>162</v>
      </c>
      <c r="F1527" t="s">
        <v>4595</v>
      </c>
      <c r="G1527" t="s">
        <v>530</v>
      </c>
      <c r="H1527" t="s">
        <v>135</v>
      </c>
      <c r="I1527" t="s">
        <v>136</v>
      </c>
      <c r="J1527" t="s">
        <v>137</v>
      </c>
      <c r="K1527" t="s">
        <v>144</v>
      </c>
      <c r="L1527" t="s">
        <v>4596</v>
      </c>
      <c r="M1527" t="s">
        <v>4597</v>
      </c>
      <c r="N1527">
        <v>5.4822222219999999</v>
      </c>
      <c r="O1527">
        <v>0</v>
      </c>
      <c r="P1527">
        <v>3</v>
      </c>
      <c r="Q1527">
        <v>0</v>
      </c>
      <c r="R1527">
        <v>3</v>
      </c>
      <c r="S1527">
        <v>0</v>
      </c>
      <c r="T1527">
        <v>5</v>
      </c>
      <c r="U1527">
        <v>0</v>
      </c>
      <c r="V1527">
        <v>0</v>
      </c>
      <c r="W1527">
        <v>0</v>
      </c>
      <c r="X1527">
        <v>12.05376365642101</v>
      </c>
      <c r="Y1527">
        <v>0</v>
      </c>
      <c r="Z1527">
        <v>10.448806209924712</v>
      </c>
      <c r="AA1527">
        <v>0</v>
      </c>
      <c r="AB1527">
        <v>147.7931596361442</v>
      </c>
      <c r="AC1527">
        <v>0</v>
      </c>
      <c r="AD1527">
        <v>0</v>
      </c>
      <c r="AE1527">
        <v>170.29572950248991</v>
      </c>
    </row>
    <row r="1528" spans="1:31" x14ac:dyDescent="0.3">
      <c r="A1528">
        <v>2483253</v>
      </c>
      <c r="B1528">
        <v>1</v>
      </c>
      <c r="C1528" t="s">
        <v>81</v>
      </c>
      <c r="D1528" t="s">
        <v>121</v>
      </c>
      <c r="E1528" t="s">
        <v>162</v>
      </c>
      <c r="F1528" t="s">
        <v>4598</v>
      </c>
      <c r="G1528" t="s">
        <v>210</v>
      </c>
      <c r="H1528" t="s">
        <v>135</v>
      </c>
      <c r="I1528" t="s">
        <v>136</v>
      </c>
      <c r="J1528" t="s">
        <v>137</v>
      </c>
      <c r="K1528" t="s">
        <v>144</v>
      </c>
      <c r="L1528" t="s">
        <v>4599</v>
      </c>
      <c r="M1528" t="s">
        <v>4600</v>
      </c>
      <c r="N1528">
        <v>2.5649999999999999</v>
      </c>
      <c r="O1528">
        <v>0</v>
      </c>
      <c r="P1528">
        <v>4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1.4711561851400636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1.4711561851400636</v>
      </c>
    </row>
    <row r="1529" spans="1:31" x14ac:dyDescent="0.3">
      <c r="A1529">
        <v>2483255</v>
      </c>
      <c r="B1529">
        <v>1</v>
      </c>
      <c r="C1529" t="s">
        <v>81</v>
      </c>
      <c r="D1529" t="s">
        <v>113</v>
      </c>
      <c r="E1529" t="s">
        <v>162</v>
      </c>
      <c r="F1529" t="s">
        <v>3389</v>
      </c>
      <c r="G1529" t="s">
        <v>210</v>
      </c>
      <c r="H1529" t="s">
        <v>135</v>
      </c>
      <c r="I1529" t="s">
        <v>136</v>
      </c>
      <c r="J1529" t="s">
        <v>137</v>
      </c>
      <c r="K1529" t="s">
        <v>144</v>
      </c>
      <c r="L1529" t="s">
        <v>4601</v>
      </c>
      <c r="M1529" t="s">
        <v>4602</v>
      </c>
      <c r="N1529">
        <v>4.3530555550000001</v>
      </c>
      <c r="O1529">
        <v>0</v>
      </c>
      <c r="P1529">
        <v>8</v>
      </c>
      <c r="Q1529">
        <v>0</v>
      </c>
      <c r="R1529">
        <v>1</v>
      </c>
      <c r="S1529">
        <v>0</v>
      </c>
      <c r="T1529">
        <v>1</v>
      </c>
      <c r="U1529">
        <v>0</v>
      </c>
      <c r="V1529">
        <v>0</v>
      </c>
      <c r="W1529">
        <v>0</v>
      </c>
      <c r="X1529">
        <v>0.91891816463205034</v>
      </c>
      <c r="Y1529">
        <v>0</v>
      </c>
      <c r="Z1529">
        <v>0.153300883415662</v>
      </c>
      <c r="AA1529">
        <v>0</v>
      </c>
      <c r="AB1529">
        <v>2.3042124386188335E-3</v>
      </c>
      <c r="AC1529">
        <v>0</v>
      </c>
      <c r="AD1529">
        <v>0</v>
      </c>
      <c r="AE1529">
        <v>1.0745232604863311</v>
      </c>
    </row>
    <row r="1530" spans="1:31" x14ac:dyDescent="0.3">
      <c r="A1530">
        <v>2483257</v>
      </c>
      <c r="B1530">
        <v>1</v>
      </c>
      <c r="C1530" t="s">
        <v>80</v>
      </c>
      <c r="D1530" t="s">
        <v>97</v>
      </c>
      <c r="E1530" t="s">
        <v>184</v>
      </c>
      <c r="F1530" t="s">
        <v>4603</v>
      </c>
      <c r="G1530" t="s">
        <v>149</v>
      </c>
      <c r="H1530" t="s">
        <v>150</v>
      </c>
      <c r="I1530" t="s">
        <v>136</v>
      </c>
      <c r="J1530" t="s">
        <v>137</v>
      </c>
      <c r="K1530" t="s">
        <v>144</v>
      </c>
      <c r="L1530" t="s">
        <v>4604</v>
      </c>
      <c r="M1530" t="s">
        <v>4605</v>
      </c>
      <c r="N1530">
        <v>1.2394444440000001</v>
      </c>
      <c r="O1530">
        <v>12</v>
      </c>
      <c r="P1530">
        <v>694</v>
      </c>
      <c r="Q1530">
        <v>9</v>
      </c>
      <c r="R1530">
        <v>101</v>
      </c>
      <c r="S1530">
        <v>14</v>
      </c>
      <c r="T1530">
        <v>137</v>
      </c>
      <c r="U1530">
        <v>2</v>
      </c>
      <c r="V1530">
        <v>1</v>
      </c>
      <c r="W1530">
        <v>54.62548443991215</v>
      </c>
      <c r="X1530">
        <v>336.51450214882897</v>
      </c>
      <c r="Y1530">
        <v>6.7459273798642698</v>
      </c>
      <c r="Z1530">
        <v>40.914035204030867</v>
      </c>
      <c r="AA1530">
        <v>125.49122249654512</v>
      </c>
      <c r="AB1530">
        <v>162.08764521850006</v>
      </c>
      <c r="AC1530">
        <v>591.3442017301436</v>
      </c>
      <c r="AD1530">
        <v>3.6732105456168336</v>
      </c>
      <c r="AE1530">
        <v>1321.3962291634418</v>
      </c>
    </row>
    <row r="1531" spans="1:31" x14ac:dyDescent="0.3">
      <c r="A1531">
        <v>2483258</v>
      </c>
      <c r="B1531">
        <v>1</v>
      </c>
      <c r="C1531" t="s">
        <v>80</v>
      </c>
      <c r="D1531" t="s">
        <v>107</v>
      </c>
      <c r="E1531" t="s">
        <v>184</v>
      </c>
      <c r="F1531" t="s">
        <v>4606</v>
      </c>
      <c r="G1531" t="s">
        <v>149</v>
      </c>
      <c r="H1531" t="s">
        <v>150</v>
      </c>
      <c r="I1531" t="s">
        <v>136</v>
      </c>
      <c r="J1531" t="s">
        <v>137</v>
      </c>
      <c r="K1531" t="s">
        <v>144</v>
      </c>
      <c r="L1531" t="s">
        <v>4607</v>
      </c>
      <c r="M1531" t="s">
        <v>4608</v>
      </c>
      <c r="N1531">
        <v>1.4780555550000001</v>
      </c>
      <c r="O1531">
        <v>0</v>
      </c>
      <c r="P1531">
        <v>441</v>
      </c>
      <c r="Q1531">
        <v>0</v>
      </c>
      <c r="R1531">
        <v>0</v>
      </c>
      <c r="S1531">
        <v>0</v>
      </c>
      <c r="T1531">
        <v>11</v>
      </c>
      <c r="U1531">
        <v>0</v>
      </c>
      <c r="V1531">
        <v>1</v>
      </c>
      <c r="W1531">
        <v>0</v>
      </c>
      <c r="X1531">
        <v>93.569528114504166</v>
      </c>
      <c r="Y1531">
        <v>0</v>
      </c>
      <c r="Z1531">
        <v>0</v>
      </c>
      <c r="AA1531">
        <v>0</v>
      </c>
      <c r="AB1531">
        <v>42.889531868697638</v>
      </c>
      <c r="AC1531">
        <v>0</v>
      </c>
      <c r="AD1531">
        <v>0.45997811399414729</v>
      </c>
      <c r="AE1531">
        <v>136.91903809719594</v>
      </c>
    </row>
    <row r="1532" spans="1:31" x14ac:dyDescent="0.3">
      <c r="A1532">
        <v>2483259</v>
      </c>
      <c r="B1532">
        <v>1</v>
      </c>
      <c r="C1532" t="s">
        <v>80</v>
      </c>
      <c r="D1532" t="s">
        <v>103</v>
      </c>
      <c r="E1532" t="s">
        <v>184</v>
      </c>
      <c r="F1532" t="s">
        <v>4609</v>
      </c>
      <c r="G1532" t="s">
        <v>149</v>
      </c>
      <c r="H1532" t="s">
        <v>150</v>
      </c>
      <c r="I1532" t="s">
        <v>136</v>
      </c>
      <c r="J1532" t="s">
        <v>137</v>
      </c>
      <c r="K1532" t="s">
        <v>144</v>
      </c>
      <c r="L1532" t="s">
        <v>4610</v>
      </c>
      <c r="M1532" t="s">
        <v>4611</v>
      </c>
      <c r="N1532">
        <v>0.53638888799999995</v>
      </c>
      <c r="O1532">
        <v>1</v>
      </c>
      <c r="P1532">
        <v>0</v>
      </c>
      <c r="Q1532">
        <v>3</v>
      </c>
      <c r="R1532">
        <v>0</v>
      </c>
      <c r="S1532">
        <v>12</v>
      </c>
      <c r="T1532">
        <v>1</v>
      </c>
      <c r="U1532">
        <v>3</v>
      </c>
      <c r="V1532">
        <v>0</v>
      </c>
      <c r="W1532">
        <v>0.49172111922589207</v>
      </c>
      <c r="X1532">
        <v>0</v>
      </c>
      <c r="Y1532">
        <v>12.625396924988506</v>
      </c>
      <c r="Z1532">
        <v>0</v>
      </c>
      <c r="AA1532">
        <v>440.32860090258697</v>
      </c>
      <c r="AB1532">
        <v>0</v>
      </c>
      <c r="AC1532">
        <v>39.951723989368134</v>
      </c>
      <c r="AD1532">
        <v>0</v>
      </c>
      <c r="AE1532">
        <v>493.39744293616951</v>
      </c>
    </row>
    <row r="1533" spans="1:31" x14ac:dyDescent="0.3">
      <c r="A1533">
        <v>2483261</v>
      </c>
      <c r="B1533">
        <v>1</v>
      </c>
      <c r="C1533" t="s">
        <v>80</v>
      </c>
      <c r="D1533" t="s">
        <v>97</v>
      </c>
      <c r="E1533" t="s">
        <v>166</v>
      </c>
      <c r="F1533" t="s">
        <v>4612</v>
      </c>
      <c r="G1533" t="s">
        <v>149</v>
      </c>
      <c r="H1533" t="s">
        <v>150</v>
      </c>
      <c r="I1533" t="s">
        <v>136</v>
      </c>
      <c r="J1533" t="s">
        <v>137</v>
      </c>
      <c r="K1533" t="s">
        <v>144</v>
      </c>
      <c r="L1533" t="s">
        <v>4613</v>
      </c>
      <c r="M1533" t="s">
        <v>4614</v>
      </c>
      <c r="N1533">
        <v>0.263333333</v>
      </c>
      <c r="O1533">
        <v>1</v>
      </c>
      <c r="P1533">
        <v>3072</v>
      </c>
      <c r="Q1533">
        <v>0</v>
      </c>
      <c r="R1533">
        <v>46</v>
      </c>
      <c r="S1533">
        <v>0</v>
      </c>
      <c r="T1533">
        <v>300</v>
      </c>
      <c r="U1533">
        <v>1</v>
      </c>
      <c r="V1533">
        <v>0</v>
      </c>
      <c r="W1533">
        <v>6.6567510353333331E-2</v>
      </c>
      <c r="X1533">
        <v>299.98174795244609</v>
      </c>
      <c r="Y1533">
        <v>0</v>
      </c>
      <c r="Z1533">
        <v>9.0490804874613762</v>
      </c>
      <c r="AA1533">
        <v>0</v>
      </c>
      <c r="AB1533">
        <v>134.50755322743723</v>
      </c>
      <c r="AC1533">
        <v>5.5197073302104283</v>
      </c>
      <c r="AD1533">
        <v>0</v>
      </c>
      <c r="AE1533">
        <v>449.12465650790847</v>
      </c>
    </row>
    <row r="1534" spans="1:31" x14ac:dyDescent="0.3">
      <c r="A1534">
        <v>2483263</v>
      </c>
      <c r="B1534">
        <v>1</v>
      </c>
      <c r="C1534" t="s">
        <v>80</v>
      </c>
      <c r="D1534" t="s">
        <v>101</v>
      </c>
      <c r="E1534" t="s">
        <v>184</v>
      </c>
      <c r="F1534" t="s">
        <v>4372</v>
      </c>
      <c r="G1534" t="s">
        <v>149</v>
      </c>
      <c r="H1534" t="s">
        <v>150</v>
      </c>
      <c r="I1534" t="s">
        <v>136</v>
      </c>
      <c r="J1534" t="s">
        <v>137</v>
      </c>
      <c r="K1534" t="s">
        <v>144</v>
      </c>
      <c r="L1534" t="s">
        <v>4615</v>
      </c>
      <c r="M1534" t="s">
        <v>4616</v>
      </c>
      <c r="N1534">
        <v>0.28944444400000002</v>
      </c>
      <c r="O1534">
        <v>0</v>
      </c>
      <c r="P1534">
        <v>2355</v>
      </c>
      <c r="Q1534">
        <v>0</v>
      </c>
      <c r="R1534">
        <v>16</v>
      </c>
      <c r="S1534">
        <v>1</v>
      </c>
      <c r="T1534">
        <v>204</v>
      </c>
      <c r="U1534">
        <v>0</v>
      </c>
      <c r="V1534">
        <v>0</v>
      </c>
      <c r="W1534">
        <v>0</v>
      </c>
      <c r="X1534">
        <v>281.99204534214539</v>
      </c>
      <c r="Y1534">
        <v>0</v>
      </c>
      <c r="Z1534">
        <v>1.2918460481081284</v>
      </c>
      <c r="AA1534">
        <v>0.37786057634335224</v>
      </c>
      <c r="AB1534">
        <v>86.798548678391526</v>
      </c>
      <c r="AC1534">
        <v>0</v>
      </c>
      <c r="AD1534">
        <v>0</v>
      </c>
      <c r="AE1534">
        <v>370.46030064498842</v>
      </c>
    </row>
    <row r="1535" spans="1:31" x14ac:dyDescent="0.3">
      <c r="A1535">
        <v>2483267</v>
      </c>
      <c r="B1535">
        <v>1</v>
      </c>
      <c r="C1535" t="s">
        <v>81</v>
      </c>
      <c r="D1535" t="s">
        <v>115</v>
      </c>
      <c r="E1535" t="s">
        <v>147</v>
      </c>
      <c r="F1535" t="s">
        <v>4617</v>
      </c>
      <c r="G1535" t="s">
        <v>276</v>
      </c>
      <c r="H1535" t="s">
        <v>150</v>
      </c>
      <c r="I1535" t="s">
        <v>136</v>
      </c>
      <c r="J1535" t="s">
        <v>137</v>
      </c>
      <c r="K1535" t="s">
        <v>144</v>
      </c>
      <c r="L1535" t="s">
        <v>4618</v>
      </c>
      <c r="M1535" t="s">
        <v>4619</v>
      </c>
      <c r="N1535">
        <v>1.6841666660000001</v>
      </c>
      <c r="O1535">
        <v>0</v>
      </c>
      <c r="P1535">
        <v>51</v>
      </c>
      <c r="Q1535">
        <v>0</v>
      </c>
      <c r="R1535">
        <v>0</v>
      </c>
      <c r="S1535">
        <v>1</v>
      </c>
      <c r="T1535">
        <v>0</v>
      </c>
      <c r="U1535">
        <v>0</v>
      </c>
      <c r="V1535">
        <v>0</v>
      </c>
      <c r="W1535">
        <v>0</v>
      </c>
      <c r="X1535">
        <v>2.8611248498815995</v>
      </c>
      <c r="Y1535">
        <v>0</v>
      </c>
      <c r="Z1535">
        <v>0</v>
      </c>
      <c r="AA1535">
        <v>3.3886662085283334</v>
      </c>
      <c r="AB1535">
        <v>0</v>
      </c>
      <c r="AC1535">
        <v>0</v>
      </c>
      <c r="AD1535">
        <v>0</v>
      </c>
      <c r="AE1535">
        <v>6.249791058409933</v>
      </c>
    </row>
    <row r="1536" spans="1:31" x14ac:dyDescent="0.3">
      <c r="A1536">
        <v>2483271</v>
      </c>
      <c r="B1536">
        <v>1</v>
      </c>
      <c r="C1536" t="s">
        <v>81</v>
      </c>
      <c r="D1536" t="s">
        <v>127</v>
      </c>
      <c r="E1536" t="s">
        <v>153</v>
      </c>
      <c r="F1536" t="s">
        <v>4620</v>
      </c>
      <c r="G1536" t="s">
        <v>312</v>
      </c>
      <c r="H1536" t="s">
        <v>135</v>
      </c>
      <c r="I1536" t="s">
        <v>136</v>
      </c>
      <c r="J1536" t="s">
        <v>137</v>
      </c>
      <c r="K1536" t="s">
        <v>144</v>
      </c>
      <c r="L1536" t="s">
        <v>4621</v>
      </c>
      <c r="M1536" t="s">
        <v>4622</v>
      </c>
      <c r="N1536">
        <v>1.038333333</v>
      </c>
      <c r="O1536">
        <v>0</v>
      </c>
      <c r="P1536">
        <v>6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1.0762500955360381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1.0762500955360381</v>
      </c>
    </row>
    <row r="1537" spans="1:31" x14ac:dyDescent="0.3">
      <c r="A1537">
        <v>2483274</v>
      </c>
      <c r="B1537">
        <v>1</v>
      </c>
      <c r="C1537" t="s">
        <v>80</v>
      </c>
      <c r="D1537" t="s">
        <v>97</v>
      </c>
      <c r="E1537" t="s">
        <v>147</v>
      </c>
      <c r="F1537" t="s">
        <v>4623</v>
      </c>
      <c r="G1537" t="s">
        <v>193</v>
      </c>
      <c r="H1537" t="s">
        <v>150</v>
      </c>
      <c r="I1537" t="s">
        <v>136</v>
      </c>
      <c r="J1537" t="s">
        <v>137</v>
      </c>
      <c r="K1537" t="s">
        <v>144</v>
      </c>
      <c r="L1537" t="s">
        <v>4624</v>
      </c>
      <c r="M1537" t="s">
        <v>4625</v>
      </c>
      <c r="N1537">
        <v>1.770277777</v>
      </c>
      <c r="O1537">
        <v>0</v>
      </c>
      <c r="P1537">
        <v>108</v>
      </c>
      <c r="Q1537">
        <v>0</v>
      </c>
      <c r="R1537">
        <v>2</v>
      </c>
      <c r="S1537">
        <v>0</v>
      </c>
      <c r="T1537">
        <v>10</v>
      </c>
      <c r="U1537">
        <v>0</v>
      </c>
      <c r="V1537">
        <v>0</v>
      </c>
      <c r="W1537">
        <v>0</v>
      </c>
      <c r="X1537">
        <v>67.280202522905569</v>
      </c>
      <c r="Y1537">
        <v>0</v>
      </c>
      <c r="Z1537">
        <v>3.4636616874915931</v>
      </c>
      <c r="AA1537">
        <v>0</v>
      </c>
      <c r="AB1537">
        <v>40.367581778786267</v>
      </c>
      <c r="AC1537">
        <v>0</v>
      </c>
      <c r="AD1537">
        <v>0</v>
      </c>
      <c r="AE1537">
        <v>111.11144598918344</v>
      </c>
    </row>
    <row r="1538" spans="1:31" x14ac:dyDescent="0.3">
      <c r="A1538">
        <v>2483275</v>
      </c>
      <c r="B1538">
        <v>1</v>
      </c>
      <c r="C1538" t="s">
        <v>81</v>
      </c>
      <c r="D1538" t="s">
        <v>127</v>
      </c>
      <c r="E1538" t="s">
        <v>184</v>
      </c>
      <c r="F1538" t="s">
        <v>4626</v>
      </c>
      <c r="G1538" t="s">
        <v>134</v>
      </c>
      <c r="H1538" t="s">
        <v>150</v>
      </c>
      <c r="I1538" t="s">
        <v>136</v>
      </c>
      <c r="J1538" t="s">
        <v>137</v>
      </c>
      <c r="K1538" t="s">
        <v>138</v>
      </c>
      <c r="L1538" t="s">
        <v>4627</v>
      </c>
      <c r="M1538" t="s">
        <v>4628</v>
      </c>
      <c r="N1538">
        <v>7.6086111110000001</v>
      </c>
      <c r="O1538">
        <v>4</v>
      </c>
      <c r="P1538">
        <v>82</v>
      </c>
      <c r="Q1538">
        <v>100</v>
      </c>
      <c r="R1538">
        <v>97</v>
      </c>
      <c r="S1538">
        <v>2</v>
      </c>
      <c r="T1538">
        <v>9</v>
      </c>
      <c r="U1538">
        <v>0</v>
      </c>
      <c r="V1538">
        <v>0</v>
      </c>
      <c r="W1538">
        <v>4.6701388903864975</v>
      </c>
      <c r="X1538">
        <v>100.45741620375392</v>
      </c>
      <c r="Y1538">
        <v>271.24515481796914</v>
      </c>
      <c r="Z1538">
        <v>268.10544639286417</v>
      </c>
      <c r="AA1538">
        <v>14.6880437484864</v>
      </c>
      <c r="AB1538">
        <v>57.771251362762051</v>
      </c>
      <c r="AC1538">
        <v>0</v>
      </c>
      <c r="AD1538">
        <v>0</v>
      </c>
      <c r="AE1538">
        <v>716.93745141622219</v>
      </c>
    </row>
    <row r="1539" spans="1:31" x14ac:dyDescent="0.3">
      <c r="A1539">
        <v>2483276</v>
      </c>
      <c r="B1539">
        <v>1</v>
      </c>
      <c r="C1539" t="s">
        <v>80</v>
      </c>
      <c r="D1539" t="s">
        <v>111</v>
      </c>
      <c r="E1539" t="s">
        <v>132</v>
      </c>
      <c r="F1539" t="s">
        <v>4629</v>
      </c>
      <c r="G1539" t="s">
        <v>134</v>
      </c>
      <c r="H1539" t="s">
        <v>135</v>
      </c>
      <c r="I1539" t="s">
        <v>136</v>
      </c>
      <c r="J1539" t="s">
        <v>137</v>
      </c>
      <c r="K1539" t="s">
        <v>138</v>
      </c>
      <c r="L1539" t="s">
        <v>4630</v>
      </c>
      <c r="M1539" t="s">
        <v>4631</v>
      </c>
      <c r="N1539">
        <v>4.0194444440000003</v>
      </c>
      <c r="O1539">
        <v>0</v>
      </c>
      <c r="P1539">
        <v>253</v>
      </c>
      <c r="Q1539">
        <v>0</v>
      </c>
      <c r="R1539">
        <v>0</v>
      </c>
      <c r="S1539">
        <v>0</v>
      </c>
      <c r="T1539">
        <v>2</v>
      </c>
      <c r="U1539">
        <v>0</v>
      </c>
      <c r="V1539">
        <v>0</v>
      </c>
      <c r="W1539">
        <v>0</v>
      </c>
      <c r="X1539">
        <v>259.10404930487448</v>
      </c>
      <c r="Y1539">
        <v>0</v>
      </c>
      <c r="Z1539">
        <v>0</v>
      </c>
      <c r="AA1539">
        <v>0</v>
      </c>
      <c r="AB1539">
        <v>2.4935089641749002</v>
      </c>
      <c r="AC1539">
        <v>0</v>
      </c>
      <c r="AD1539">
        <v>0</v>
      </c>
      <c r="AE1539">
        <v>261.59755826904939</v>
      </c>
    </row>
    <row r="1540" spans="1:31" x14ac:dyDescent="0.3">
      <c r="A1540">
        <v>2483277</v>
      </c>
      <c r="B1540">
        <v>1</v>
      </c>
      <c r="C1540" t="s">
        <v>80</v>
      </c>
      <c r="D1540" t="s">
        <v>96</v>
      </c>
      <c r="E1540" t="s">
        <v>166</v>
      </c>
      <c r="F1540" t="s">
        <v>4632</v>
      </c>
      <c r="G1540" t="s">
        <v>149</v>
      </c>
      <c r="H1540" t="s">
        <v>150</v>
      </c>
      <c r="I1540" t="s">
        <v>136</v>
      </c>
      <c r="J1540" t="s">
        <v>137</v>
      </c>
      <c r="K1540" t="s">
        <v>144</v>
      </c>
      <c r="L1540" t="s">
        <v>4633</v>
      </c>
      <c r="M1540" t="s">
        <v>4634</v>
      </c>
      <c r="N1540">
        <v>0.56333333299999999</v>
      </c>
      <c r="O1540">
        <v>3</v>
      </c>
      <c r="P1540">
        <v>1157</v>
      </c>
      <c r="Q1540">
        <v>3</v>
      </c>
      <c r="R1540">
        <v>55</v>
      </c>
      <c r="S1540">
        <v>5</v>
      </c>
      <c r="T1540">
        <v>29</v>
      </c>
      <c r="U1540">
        <v>0</v>
      </c>
      <c r="V1540">
        <v>1</v>
      </c>
      <c r="W1540">
        <v>6.4460083941959425</v>
      </c>
      <c r="X1540">
        <v>101.96701380758256</v>
      </c>
      <c r="Y1540">
        <v>7.7105628969443618</v>
      </c>
      <c r="Z1540">
        <v>18.061531955920884</v>
      </c>
      <c r="AA1540">
        <v>6.8954559263197055</v>
      </c>
      <c r="AB1540">
        <v>19.008479686411803</v>
      </c>
      <c r="AC1540">
        <v>0</v>
      </c>
      <c r="AD1540">
        <v>0.21336463720667337</v>
      </c>
      <c r="AE1540">
        <v>160.30241730458192</v>
      </c>
    </row>
    <row r="1541" spans="1:31" x14ac:dyDescent="0.3">
      <c r="A1541">
        <v>2483281</v>
      </c>
      <c r="B1541">
        <v>1</v>
      </c>
      <c r="C1541" t="s">
        <v>80</v>
      </c>
      <c r="D1541" t="s">
        <v>95</v>
      </c>
      <c r="E1541" t="s">
        <v>166</v>
      </c>
      <c r="F1541" t="s">
        <v>3303</v>
      </c>
      <c r="G1541" t="s">
        <v>149</v>
      </c>
      <c r="H1541" t="s">
        <v>150</v>
      </c>
      <c r="I1541" t="s">
        <v>136</v>
      </c>
      <c r="J1541" t="s">
        <v>137</v>
      </c>
      <c r="K1541" t="s">
        <v>144</v>
      </c>
      <c r="L1541" t="s">
        <v>4635</v>
      </c>
      <c r="M1541" t="s">
        <v>4636</v>
      </c>
      <c r="N1541">
        <v>0.60499999999999998</v>
      </c>
      <c r="O1541">
        <v>0</v>
      </c>
      <c r="P1541">
        <v>1531</v>
      </c>
      <c r="Q1541">
        <v>0</v>
      </c>
      <c r="R1541">
        <v>2</v>
      </c>
      <c r="S1541">
        <v>1</v>
      </c>
      <c r="T1541">
        <v>122</v>
      </c>
      <c r="U1541">
        <v>0</v>
      </c>
      <c r="V1541">
        <v>2</v>
      </c>
      <c r="W1541">
        <v>0</v>
      </c>
      <c r="X1541">
        <v>307.41893781503342</v>
      </c>
      <c r="Y1541">
        <v>0</v>
      </c>
      <c r="Z1541">
        <v>4.3354003010340002E-2</v>
      </c>
      <c r="AA1541">
        <v>0.63857626687798907</v>
      </c>
      <c r="AB1541">
        <v>120.09567881890567</v>
      </c>
      <c r="AC1541">
        <v>0</v>
      </c>
      <c r="AD1541">
        <v>8.3927862359808501</v>
      </c>
      <c r="AE1541">
        <v>436.58933313980828</v>
      </c>
    </row>
    <row r="1542" spans="1:31" x14ac:dyDescent="0.3">
      <c r="A1542">
        <v>2483283</v>
      </c>
      <c r="B1542">
        <v>1</v>
      </c>
      <c r="C1542" t="s">
        <v>80</v>
      </c>
      <c r="D1542" t="s">
        <v>105</v>
      </c>
      <c r="E1542" t="s">
        <v>153</v>
      </c>
      <c r="F1542" t="s">
        <v>4637</v>
      </c>
      <c r="G1542" t="s">
        <v>159</v>
      </c>
      <c r="H1542" t="s">
        <v>135</v>
      </c>
      <c r="I1542" t="s">
        <v>136</v>
      </c>
      <c r="J1542" t="s">
        <v>3</v>
      </c>
      <c r="K1542" t="s">
        <v>144</v>
      </c>
      <c r="L1542" t="s">
        <v>4638</v>
      </c>
      <c r="M1542" t="s">
        <v>4639</v>
      </c>
      <c r="N1542">
        <v>1.2238888880000001</v>
      </c>
      <c r="O1542">
        <v>0</v>
      </c>
      <c r="P1542">
        <v>4</v>
      </c>
      <c r="Q1542">
        <v>0</v>
      </c>
      <c r="R1542">
        <v>0</v>
      </c>
      <c r="S1542">
        <v>0</v>
      </c>
      <c r="T1542">
        <v>2</v>
      </c>
      <c r="U1542">
        <v>0</v>
      </c>
      <c r="V1542">
        <v>0</v>
      </c>
      <c r="W1542">
        <v>0</v>
      </c>
      <c r="X1542">
        <v>1.2447733977845656</v>
      </c>
      <c r="Y1542">
        <v>0</v>
      </c>
      <c r="Z1542">
        <v>0</v>
      </c>
      <c r="AA1542">
        <v>0</v>
      </c>
      <c r="AB1542">
        <v>2.0469921473362831</v>
      </c>
      <c r="AC1542">
        <v>0</v>
      </c>
      <c r="AD1542">
        <v>0</v>
      </c>
      <c r="AE1542">
        <v>3.2917655451208487</v>
      </c>
    </row>
    <row r="1543" spans="1:31" x14ac:dyDescent="0.3">
      <c r="A1543">
        <v>2483285</v>
      </c>
      <c r="B1543">
        <v>1</v>
      </c>
      <c r="C1543" t="s">
        <v>80</v>
      </c>
      <c r="D1543" t="s">
        <v>100</v>
      </c>
      <c r="E1543" t="s">
        <v>153</v>
      </c>
      <c r="F1543" t="s">
        <v>4640</v>
      </c>
      <c r="G1543" t="s">
        <v>155</v>
      </c>
      <c r="H1543" t="s">
        <v>135</v>
      </c>
      <c r="I1543" t="s">
        <v>136</v>
      </c>
      <c r="J1543" t="s">
        <v>137</v>
      </c>
      <c r="K1543" t="s">
        <v>144</v>
      </c>
      <c r="L1543" t="s">
        <v>4641</v>
      </c>
      <c r="M1543" t="s">
        <v>4642</v>
      </c>
      <c r="N1543">
        <v>2.6486111110000001</v>
      </c>
      <c r="O1543">
        <v>0</v>
      </c>
      <c r="P1543">
        <v>1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0.43293515157971874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0.43293515157971874</v>
      </c>
    </row>
    <row r="1544" spans="1:31" x14ac:dyDescent="0.3">
      <c r="A1544">
        <v>2483286</v>
      </c>
      <c r="B1544">
        <v>1</v>
      </c>
      <c r="C1544" t="s">
        <v>80</v>
      </c>
      <c r="D1544" t="s">
        <v>97</v>
      </c>
      <c r="E1544" t="s">
        <v>166</v>
      </c>
      <c r="F1544" t="s">
        <v>1329</v>
      </c>
      <c r="G1544" t="s">
        <v>168</v>
      </c>
      <c r="H1544" t="s">
        <v>150</v>
      </c>
      <c r="I1544" t="s">
        <v>136</v>
      </c>
      <c r="J1544" t="s">
        <v>137</v>
      </c>
      <c r="K1544" t="s">
        <v>138</v>
      </c>
      <c r="L1544" t="s">
        <v>4643</v>
      </c>
      <c r="M1544" t="s">
        <v>4644</v>
      </c>
      <c r="N1544">
        <v>9.2527777770000004</v>
      </c>
      <c r="O1544">
        <v>2</v>
      </c>
      <c r="P1544">
        <v>970</v>
      </c>
      <c r="Q1544">
        <v>1</v>
      </c>
      <c r="R1544">
        <v>32</v>
      </c>
      <c r="S1544">
        <v>5</v>
      </c>
      <c r="T1544">
        <v>74</v>
      </c>
      <c r="U1544">
        <v>0</v>
      </c>
      <c r="V1544">
        <v>0</v>
      </c>
      <c r="W1544">
        <v>233.97344991305366</v>
      </c>
      <c r="X1544">
        <v>1690.6308287119259</v>
      </c>
      <c r="Y1544">
        <v>0.9435401439340827</v>
      </c>
      <c r="Z1544">
        <v>75.713193114722017</v>
      </c>
      <c r="AA1544">
        <v>73.569084428933309</v>
      </c>
      <c r="AB1544">
        <v>956.40771270056018</v>
      </c>
      <c r="AC1544">
        <v>0</v>
      </c>
      <c r="AD1544">
        <v>0</v>
      </c>
      <c r="AE1544">
        <v>3031.2378090131292</v>
      </c>
    </row>
    <row r="1545" spans="1:31" x14ac:dyDescent="0.3">
      <c r="A1545">
        <v>2483288</v>
      </c>
      <c r="B1545">
        <v>1</v>
      </c>
      <c r="C1545" t="s">
        <v>80</v>
      </c>
      <c r="D1545" t="s">
        <v>91</v>
      </c>
      <c r="E1545" t="s">
        <v>162</v>
      </c>
      <c r="F1545" t="s">
        <v>4645</v>
      </c>
      <c r="G1545" t="s">
        <v>168</v>
      </c>
      <c r="H1545" t="s">
        <v>135</v>
      </c>
      <c r="I1545" t="s">
        <v>136</v>
      </c>
      <c r="J1545" t="s">
        <v>137</v>
      </c>
      <c r="K1545" t="s">
        <v>138</v>
      </c>
      <c r="L1545" t="s">
        <v>4646</v>
      </c>
      <c r="M1545" t="s">
        <v>4647</v>
      </c>
      <c r="N1545">
        <v>8.6458333330000006</v>
      </c>
      <c r="O1545">
        <v>0</v>
      </c>
      <c r="P1545">
        <v>209</v>
      </c>
      <c r="Q1545">
        <v>0</v>
      </c>
      <c r="R1545">
        <v>2</v>
      </c>
      <c r="S1545">
        <v>0</v>
      </c>
      <c r="T1545">
        <v>30</v>
      </c>
      <c r="U1545">
        <v>0</v>
      </c>
      <c r="V1545">
        <v>0</v>
      </c>
      <c r="W1545">
        <v>0</v>
      </c>
      <c r="X1545">
        <v>442.02396510995987</v>
      </c>
      <c r="Y1545">
        <v>0</v>
      </c>
      <c r="Z1545">
        <v>0.58836734689248826</v>
      </c>
      <c r="AA1545">
        <v>0</v>
      </c>
      <c r="AB1545">
        <v>181.23747259309965</v>
      </c>
      <c r="AC1545">
        <v>0</v>
      </c>
      <c r="AD1545">
        <v>0</v>
      </c>
      <c r="AE1545">
        <v>623.84980504995201</v>
      </c>
    </row>
    <row r="1546" spans="1:31" x14ac:dyDescent="0.3">
      <c r="A1546">
        <v>2483292</v>
      </c>
      <c r="B1546">
        <v>1</v>
      </c>
      <c r="C1546" t="s">
        <v>80</v>
      </c>
      <c r="D1546" t="s">
        <v>85</v>
      </c>
      <c r="E1546" t="s">
        <v>162</v>
      </c>
      <c r="F1546" t="s">
        <v>4648</v>
      </c>
      <c r="G1546" t="s">
        <v>134</v>
      </c>
      <c r="H1546" t="s">
        <v>135</v>
      </c>
      <c r="I1546" t="s">
        <v>136</v>
      </c>
      <c r="J1546" t="s">
        <v>137</v>
      </c>
      <c r="K1546" t="s">
        <v>138</v>
      </c>
      <c r="L1546" t="s">
        <v>4649</v>
      </c>
      <c r="M1546" t="s">
        <v>4650</v>
      </c>
      <c r="N1546">
        <v>0.70305555500000005</v>
      </c>
      <c r="O1546">
        <v>0</v>
      </c>
      <c r="P1546">
        <v>110</v>
      </c>
      <c r="Q1546">
        <v>0</v>
      </c>
      <c r="R1546">
        <v>0</v>
      </c>
      <c r="S1546">
        <v>0</v>
      </c>
      <c r="T1546">
        <v>9</v>
      </c>
      <c r="U1546">
        <v>0</v>
      </c>
      <c r="V1546">
        <v>0</v>
      </c>
      <c r="W1546">
        <v>0</v>
      </c>
      <c r="X1546">
        <v>19.764307563805694</v>
      </c>
      <c r="Y1546">
        <v>0</v>
      </c>
      <c r="Z1546">
        <v>0</v>
      </c>
      <c r="AA1546">
        <v>0</v>
      </c>
      <c r="AB1546">
        <v>8.8556066650670751</v>
      </c>
      <c r="AC1546">
        <v>0</v>
      </c>
      <c r="AD1546">
        <v>0</v>
      </c>
      <c r="AE1546">
        <v>28.619914228872769</v>
      </c>
    </row>
    <row r="1547" spans="1:31" x14ac:dyDescent="0.3">
      <c r="A1547">
        <v>2483294</v>
      </c>
      <c r="B1547">
        <v>1</v>
      </c>
      <c r="C1547" t="s">
        <v>80</v>
      </c>
      <c r="D1547" t="s">
        <v>104</v>
      </c>
      <c r="E1547" t="s">
        <v>162</v>
      </c>
      <c r="F1547" t="s">
        <v>4651</v>
      </c>
      <c r="G1547" t="s">
        <v>210</v>
      </c>
      <c r="H1547" t="s">
        <v>135</v>
      </c>
      <c r="I1547" t="s">
        <v>136</v>
      </c>
      <c r="J1547" t="s">
        <v>137</v>
      </c>
      <c r="K1547" t="s">
        <v>144</v>
      </c>
      <c r="L1547" t="s">
        <v>4652</v>
      </c>
      <c r="M1547" t="s">
        <v>4653</v>
      </c>
      <c r="N1547">
        <v>0.54388888800000001</v>
      </c>
      <c r="O1547">
        <v>0</v>
      </c>
      <c r="P1547">
        <v>37</v>
      </c>
      <c r="Q1547">
        <v>0</v>
      </c>
      <c r="R1547">
        <v>0</v>
      </c>
      <c r="S1547">
        <v>0</v>
      </c>
      <c r="T1547">
        <v>11</v>
      </c>
      <c r="U1547">
        <v>0</v>
      </c>
      <c r="V1547">
        <v>0</v>
      </c>
      <c r="W1547">
        <v>0</v>
      </c>
      <c r="X1547">
        <v>5.9832114384118444</v>
      </c>
      <c r="Y1547">
        <v>0</v>
      </c>
      <c r="Z1547">
        <v>0</v>
      </c>
      <c r="AA1547">
        <v>0</v>
      </c>
      <c r="AB1547">
        <v>1.4214912768688497</v>
      </c>
      <c r="AC1547">
        <v>0</v>
      </c>
      <c r="AD1547">
        <v>0</v>
      </c>
      <c r="AE1547">
        <v>7.4047027152806937</v>
      </c>
    </row>
    <row r="1548" spans="1:31" x14ac:dyDescent="0.3">
      <c r="A1548">
        <v>2483295</v>
      </c>
      <c r="B1548">
        <v>1</v>
      </c>
      <c r="C1548" t="s">
        <v>80</v>
      </c>
      <c r="D1548" t="s">
        <v>83</v>
      </c>
      <c r="E1548" t="s">
        <v>153</v>
      </c>
      <c r="F1548" t="s">
        <v>4654</v>
      </c>
      <c r="G1548" t="s">
        <v>244</v>
      </c>
      <c r="H1548" t="s">
        <v>135</v>
      </c>
      <c r="I1548" t="s">
        <v>136</v>
      </c>
      <c r="J1548" t="s">
        <v>137</v>
      </c>
      <c r="K1548" t="s">
        <v>144</v>
      </c>
      <c r="L1548" t="s">
        <v>4655</v>
      </c>
      <c r="M1548" t="s">
        <v>4656</v>
      </c>
      <c r="N1548">
        <v>0.93527777700000003</v>
      </c>
      <c r="O1548">
        <v>0</v>
      </c>
      <c r="P1548">
        <v>12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2.4390077193030346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2.4390077193030346</v>
      </c>
    </row>
    <row r="1549" spans="1:31" x14ac:dyDescent="0.3">
      <c r="A1549">
        <v>2483301</v>
      </c>
      <c r="B1549">
        <v>1</v>
      </c>
      <c r="C1549" t="s">
        <v>81</v>
      </c>
      <c r="D1549" t="s">
        <v>122</v>
      </c>
      <c r="E1549" t="s">
        <v>162</v>
      </c>
      <c r="F1549" t="s">
        <v>4657</v>
      </c>
      <c r="G1549" t="s">
        <v>530</v>
      </c>
      <c r="H1549" t="s">
        <v>135</v>
      </c>
      <c r="I1549" t="s">
        <v>136</v>
      </c>
      <c r="J1549" t="s">
        <v>137</v>
      </c>
      <c r="K1549" t="s">
        <v>144</v>
      </c>
      <c r="L1549" t="s">
        <v>4658</v>
      </c>
      <c r="M1549" t="s">
        <v>4659</v>
      </c>
      <c r="N1549">
        <v>2.088055555</v>
      </c>
      <c r="O1549">
        <v>0</v>
      </c>
      <c r="P1549">
        <v>51</v>
      </c>
      <c r="Q1549">
        <v>0</v>
      </c>
      <c r="R1549">
        <v>0</v>
      </c>
      <c r="S1549">
        <v>0</v>
      </c>
      <c r="T1549">
        <v>2</v>
      </c>
      <c r="U1549">
        <v>0</v>
      </c>
      <c r="V1549">
        <v>0</v>
      </c>
      <c r="W1549">
        <v>0</v>
      </c>
      <c r="X1549">
        <v>8.2725148509664788</v>
      </c>
      <c r="Y1549">
        <v>0</v>
      </c>
      <c r="Z1549">
        <v>0</v>
      </c>
      <c r="AA1549">
        <v>0</v>
      </c>
      <c r="AB1549">
        <v>7.9478707939903998E-2</v>
      </c>
      <c r="AC1549">
        <v>0</v>
      </c>
      <c r="AD1549">
        <v>0</v>
      </c>
      <c r="AE1549">
        <v>8.3519935589063827</v>
      </c>
    </row>
    <row r="1550" spans="1:31" x14ac:dyDescent="0.3">
      <c r="A1550">
        <v>2483303</v>
      </c>
      <c r="B1550">
        <v>1</v>
      </c>
      <c r="C1550" t="s">
        <v>80</v>
      </c>
      <c r="D1550" t="s">
        <v>108</v>
      </c>
      <c r="E1550" t="s">
        <v>184</v>
      </c>
      <c r="F1550" t="s">
        <v>4660</v>
      </c>
      <c r="G1550" t="s">
        <v>134</v>
      </c>
      <c r="H1550" t="s">
        <v>150</v>
      </c>
      <c r="I1550" t="s">
        <v>136</v>
      </c>
      <c r="J1550" t="s">
        <v>137</v>
      </c>
      <c r="K1550" t="s">
        <v>138</v>
      </c>
      <c r="L1550" t="s">
        <v>4661</v>
      </c>
      <c r="M1550" t="s">
        <v>4662</v>
      </c>
      <c r="N1550">
        <v>3.2733333330000001</v>
      </c>
      <c r="O1550">
        <v>0</v>
      </c>
      <c r="P1550">
        <v>389</v>
      </c>
      <c r="Q1550">
        <v>0</v>
      </c>
      <c r="R1550">
        <v>80</v>
      </c>
      <c r="S1550">
        <v>4</v>
      </c>
      <c r="T1550">
        <v>47</v>
      </c>
      <c r="U1550">
        <v>0</v>
      </c>
      <c r="V1550">
        <v>0</v>
      </c>
      <c r="W1550">
        <v>0</v>
      </c>
      <c r="X1550">
        <v>198.42808563623177</v>
      </c>
      <c r="Y1550">
        <v>0</v>
      </c>
      <c r="Z1550">
        <v>64.863687842530808</v>
      </c>
      <c r="AA1550">
        <v>35.16504564722883</v>
      </c>
      <c r="AB1550">
        <v>86.76410428550048</v>
      </c>
      <c r="AC1550">
        <v>0</v>
      </c>
      <c r="AD1550">
        <v>0</v>
      </c>
      <c r="AE1550">
        <v>385.22092341149192</v>
      </c>
    </row>
    <row r="1551" spans="1:31" x14ac:dyDescent="0.3">
      <c r="A1551">
        <v>2483306</v>
      </c>
      <c r="B1551">
        <v>1</v>
      </c>
      <c r="C1551" t="s">
        <v>81</v>
      </c>
      <c r="D1551" t="s">
        <v>128</v>
      </c>
      <c r="E1551" t="s">
        <v>153</v>
      </c>
      <c r="F1551" t="s">
        <v>4663</v>
      </c>
      <c r="G1551" t="s">
        <v>312</v>
      </c>
      <c r="H1551" t="s">
        <v>135</v>
      </c>
      <c r="I1551" t="s">
        <v>136</v>
      </c>
      <c r="J1551" t="s">
        <v>137</v>
      </c>
      <c r="K1551" t="s">
        <v>144</v>
      </c>
      <c r="L1551" t="s">
        <v>4664</v>
      </c>
      <c r="M1551" t="s">
        <v>4665</v>
      </c>
      <c r="N1551">
        <v>0.87805555499999999</v>
      </c>
      <c r="O1551">
        <v>0</v>
      </c>
      <c r="P1551">
        <v>1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0.21687599411759501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0.21687599411759501</v>
      </c>
    </row>
    <row r="1552" spans="1:31" x14ac:dyDescent="0.3">
      <c r="A1552">
        <v>2483308</v>
      </c>
      <c r="B1552">
        <v>1</v>
      </c>
      <c r="C1552" t="s">
        <v>80</v>
      </c>
      <c r="D1552" t="s">
        <v>98</v>
      </c>
      <c r="E1552" t="s">
        <v>132</v>
      </c>
      <c r="F1552" t="s">
        <v>4666</v>
      </c>
      <c r="G1552" t="s">
        <v>181</v>
      </c>
      <c r="H1552" t="s">
        <v>135</v>
      </c>
      <c r="I1552" t="s">
        <v>136</v>
      </c>
      <c r="J1552" t="s">
        <v>137</v>
      </c>
      <c r="K1552" t="s">
        <v>144</v>
      </c>
      <c r="L1552" t="s">
        <v>4667</v>
      </c>
      <c r="M1552" t="s">
        <v>4668</v>
      </c>
      <c r="N1552">
        <v>0.64555555499999995</v>
      </c>
      <c r="O1552">
        <v>0</v>
      </c>
      <c r="P1552">
        <v>16</v>
      </c>
      <c r="Q1552">
        <v>0</v>
      </c>
      <c r="R1552">
        <v>16</v>
      </c>
      <c r="S1552">
        <v>0</v>
      </c>
      <c r="T1552">
        <v>9</v>
      </c>
      <c r="U1552">
        <v>0</v>
      </c>
      <c r="V1552">
        <v>0</v>
      </c>
      <c r="W1552">
        <v>0</v>
      </c>
      <c r="X1552">
        <v>2.2344519257863786</v>
      </c>
      <c r="Y1552">
        <v>0</v>
      </c>
      <c r="Z1552">
        <v>11.029771204826087</v>
      </c>
      <c r="AA1552">
        <v>0</v>
      </c>
      <c r="AB1552">
        <v>4.1956550639422323</v>
      </c>
      <c r="AC1552">
        <v>0</v>
      </c>
      <c r="AD1552">
        <v>0</v>
      </c>
      <c r="AE1552">
        <v>17.459878194554697</v>
      </c>
    </row>
    <row r="1553" spans="1:31" x14ac:dyDescent="0.3">
      <c r="A1553">
        <v>2483313</v>
      </c>
      <c r="B1553">
        <v>1</v>
      </c>
      <c r="C1553" t="s">
        <v>80</v>
      </c>
      <c r="D1553" t="s">
        <v>90</v>
      </c>
      <c r="E1553" t="s">
        <v>162</v>
      </c>
      <c r="F1553" t="s">
        <v>4669</v>
      </c>
      <c r="G1553" t="s">
        <v>134</v>
      </c>
      <c r="H1553" t="s">
        <v>135</v>
      </c>
      <c r="I1553" t="s">
        <v>136</v>
      </c>
      <c r="J1553" t="s">
        <v>137</v>
      </c>
      <c r="K1553" t="s">
        <v>138</v>
      </c>
      <c r="L1553" t="s">
        <v>4670</v>
      </c>
      <c r="M1553" t="s">
        <v>4671</v>
      </c>
      <c r="N1553">
        <v>1.638055555</v>
      </c>
      <c r="O1553">
        <v>0</v>
      </c>
      <c r="P1553">
        <v>118</v>
      </c>
      <c r="Q1553">
        <v>0</v>
      </c>
      <c r="R1553">
        <v>0</v>
      </c>
      <c r="S1553">
        <v>0</v>
      </c>
      <c r="T1553">
        <v>7</v>
      </c>
      <c r="U1553">
        <v>0</v>
      </c>
      <c r="V1553">
        <v>0</v>
      </c>
      <c r="W1553">
        <v>0</v>
      </c>
      <c r="X1553">
        <v>53.370202481754781</v>
      </c>
      <c r="Y1553">
        <v>0</v>
      </c>
      <c r="Z1553">
        <v>0</v>
      </c>
      <c r="AA1553">
        <v>0</v>
      </c>
      <c r="AB1553">
        <v>1.1753319023734783</v>
      </c>
      <c r="AC1553">
        <v>0</v>
      </c>
      <c r="AD1553">
        <v>0</v>
      </c>
      <c r="AE1553">
        <v>54.54553438412826</v>
      </c>
    </row>
    <row r="1554" spans="1:31" x14ac:dyDescent="0.3">
      <c r="A1554">
        <v>2483317</v>
      </c>
      <c r="B1554">
        <v>1</v>
      </c>
      <c r="C1554" t="s">
        <v>80</v>
      </c>
      <c r="D1554" t="s">
        <v>90</v>
      </c>
      <c r="E1554" t="s">
        <v>141</v>
      </c>
      <c r="F1554" t="s">
        <v>4672</v>
      </c>
      <c r="G1554" t="s">
        <v>1890</v>
      </c>
      <c r="H1554" t="s">
        <v>135</v>
      </c>
      <c r="I1554" t="s">
        <v>136</v>
      </c>
      <c r="J1554" t="s">
        <v>137</v>
      </c>
      <c r="K1554" t="s">
        <v>144</v>
      </c>
      <c r="L1554" t="s">
        <v>4673</v>
      </c>
      <c r="M1554" t="s">
        <v>4674</v>
      </c>
      <c r="N1554">
        <v>0.61555555500000003</v>
      </c>
      <c r="O1554">
        <v>0</v>
      </c>
      <c r="P1554">
        <v>106</v>
      </c>
      <c r="Q1554">
        <v>0</v>
      </c>
      <c r="R1554">
        <v>0</v>
      </c>
      <c r="S1554">
        <v>0</v>
      </c>
      <c r="T1554">
        <v>35</v>
      </c>
      <c r="U1554">
        <v>0</v>
      </c>
      <c r="V1554">
        <v>0</v>
      </c>
      <c r="W1554">
        <v>0</v>
      </c>
      <c r="X1554">
        <v>17.973473048756333</v>
      </c>
      <c r="Y1554">
        <v>0</v>
      </c>
      <c r="Z1554">
        <v>0</v>
      </c>
      <c r="AA1554">
        <v>0</v>
      </c>
      <c r="AB1554">
        <v>43.499502773360661</v>
      </c>
      <c r="AC1554">
        <v>0</v>
      </c>
      <c r="AD1554">
        <v>0</v>
      </c>
      <c r="AE1554">
        <v>61.472975822116993</v>
      </c>
    </row>
    <row r="1555" spans="1:31" x14ac:dyDescent="0.3">
      <c r="A1555">
        <v>2483322</v>
      </c>
      <c r="B1555">
        <v>1</v>
      </c>
      <c r="C1555" t="s">
        <v>80</v>
      </c>
      <c r="D1555" t="s">
        <v>93</v>
      </c>
      <c r="E1555" t="s">
        <v>162</v>
      </c>
      <c r="F1555" t="s">
        <v>4675</v>
      </c>
      <c r="G1555" t="s">
        <v>134</v>
      </c>
      <c r="H1555" t="s">
        <v>135</v>
      </c>
      <c r="I1555" t="s">
        <v>136</v>
      </c>
      <c r="J1555" t="s">
        <v>137</v>
      </c>
      <c r="K1555" t="s">
        <v>138</v>
      </c>
      <c r="L1555" t="s">
        <v>4676</v>
      </c>
      <c r="M1555" t="s">
        <v>4677</v>
      </c>
      <c r="N1555">
        <v>8.1897222220000003</v>
      </c>
      <c r="O1555">
        <v>0</v>
      </c>
      <c r="P1555">
        <v>3</v>
      </c>
      <c r="Q1555">
        <v>0</v>
      </c>
      <c r="R1555">
        <v>3</v>
      </c>
      <c r="S1555">
        <v>0</v>
      </c>
      <c r="T1555">
        <v>4</v>
      </c>
      <c r="U1555">
        <v>0</v>
      </c>
      <c r="V1555">
        <v>0</v>
      </c>
      <c r="W1555">
        <v>0</v>
      </c>
      <c r="X1555">
        <v>7.2230124659332473</v>
      </c>
      <c r="Y1555">
        <v>0</v>
      </c>
      <c r="Z1555">
        <v>27.533197696936423</v>
      </c>
      <c r="AA1555">
        <v>0</v>
      </c>
      <c r="AB1555">
        <v>20.620998300216026</v>
      </c>
      <c r="AC1555">
        <v>0</v>
      </c>
      <c r="AD1555">
        <v>0</v>
      </c>
      <c r="AE1555">
        <v>55.377208463085694</v>
      </c>
    </row>
    <row r="1556" spans="1:31" x14ac:dyDescent="0.3">
      <c r="A1556">
        <v>2483323</v>
      </c>
      <c r="B1556">
        <v>1</v>
      </c>
      <c r="C1556" t="s">
        <v>80</v>
      </c>
      <c r="D1556" t="s">
        <v>91</v>
      </c>
      <c r="E1556" t="s">
        <v>147</v>
      </c>
      <c r="F1556" t="s">
        <v>4678</v>
      </c>
      <c r="G1556" t="s">
        <v>168</v>
      </c>
      <c r="H1556" t="s">
        <v>150</v>
      </c>
      <c r="I1556" t="s">
        <v>136</v>
      </c>
      <c r="J1556" t="s">
        <v>137</v>
      </c>
      <c r="K1556" t="s">
        <v>138</v>
      </c>
      <c r="L1556" t="s">
        <v>4679</v>
      </c>
      <c r="M1556" t="s">
        <v>4680</v>
      </c>
      <c r="N1556">
        <v>6.6516666659999997</v>
      </c>
      <c r="O1556">
        <v>0</v>
      </c>
      <c r="P1556">
        <v>173</v>
      </c>
      <c r="Q1556">
        <v>0</v>
      </c>
      <c r="R1556">
        <v>0</v>
      </c>
      <c r="S1556">
        <v>0</v>
      </c>
      <c r="T1556">
        <v>4</v>
      </c>
      <c r="U1556">
        <v>0</v>
      </c>
      <c r="V1556">
        <v>0</v>
      </c>
      <c r="W1556">
        <v>0</v>
      </c>
      <c r="X1556">
        <v>268.88927343090256</v>
      </c>
      <c r="Y1556">
        <v>0</v>
      </c>
      <c r="Z1556">
        <v>0</v>
      </c>
      <c r="AA1556">
        <v>0</v>
      </c>
      <c r="AB1556">
        <v>78.362738141876875</v>
      </c>
      <c r="AC1556">
        <v>0</v>
      </c>
      <c r="AD1556">
        <v>0</v>
      </c>
      <c r="AE1556">
        <v>347.25201157277945</v>
      </c>
    </row>
    <row r="1557" spans="1:31" x14ac:dyDescent="0.3">
      <c r="A1557">
        <v>2483325</v>
      </c>
      <c r="B1557">
        <v>1</v>
      </c>
      <c r="C1557" t="s">
        <v>81</v>
      </c>
      <c r="D1557" t="s">
        <v>121</v>
      </c>
      <c r="E1557" t="s">
        <v>184</v>
      </c>
      <c r="F1557" t="s">
        <v>4681</v>
      </c>
      <c r="G1557" t="s">
        <v>149</v>
      </c>
      <c r="H1557" t="s">
        <v>150</v>
      </c>
      <c r="I1557" t="s">
        <v>136</v>
      </c>
      <c r="J1557" t="s">
        <v>137</v>
      </c>
      <c r="K1557" t="s">
        <v>144</v>
      </c>
      <c r="L1557" t="s">
        <v>4682</v>
      </c>
      <c r="M1557" t="s">
        <v>4683</v>
      </c>
      <c r="N1557">
        <v>0.5</v>
      </c>
      <c r="O1557">
        <v>0</v>
      </c>
      <c r="P1557">
        <v>715</v>
      </c>
      <c r="Q1557">
        <v>0</v>
      </c>
      <c r="R1557">
        <v>12</v>
      </c>
      <c r="S1557">
        <v>4</v>
      </c>
      <c r="T1557">
        <v>52</v>
      </c>
      <c r="U1557">
        <v>0</v>
      </c>
      <c r="V1557">
        <v>0</v>
      </c>
      <c r="W1557">
        <v>0</v>
      </c>
      <c r="X1557">
        <v>34.43395658718088</v>
      </c>
      <c r="Y1557">
        <v>0</v>
      </c>
      <c r="Z1557">
        <v>0.91225534686019982</v>
      </c>
      <c r="AA1557">
        <v>4.00534167</v>
      </c>
      <c r="AB1557">
        <v>15.162013283396201</v>
      </c>
      <c r="AC1557">
        <v>0</v>
      </c>
      <c r="AD1557">
        <v>0</v>
      </c>
      <c r="AE1557">
        <v>54.513566887437278</v>
      </c>
    </row>
    <row r="1558" spans="1:31" x14ac:dyDescent="0.3">
      <c r="A1558">
        <v>2483326</v>
      </c>
      <c r="B1558">
        <v>1</v>
      </c>
      <c r="C1558" t="s">
        <v>80</v>
      </c>
      <c r="D1558" t="s">
        <v>94</v>
      </c>
      <c r="E1558" t="s">
        <v>147</v>
      </c>
      <c r="F1558" t="s">
        <v>4684</v>
      </c>
      <c r="G1558" t="s">
        <v>2551</v>
      </c>
      <c r="H1558" t="s">
        <v>150</v>
      </c>
      <c r="I1558" t="s">
        <v>136</v>
      </c>
      <c r="J1558" t="s">
        <v>137</v>
      </c>
      <c r="K1558" t="s">
        <v>144</v>
      </c>
      <c r="L1558" t="s">
        <v>4685</v>
      </c>
      <c r="M1558" t="s">
        <v>4686</v>
      </c>
      <c r="N1558">
        <v>2.1844444439999999</v>
      </c>
      <c r="O1558">
        <v>0</v>
      </c>
      <c r="P1558">
        <v>0</v>
      </c>
      <c r="Q1558">
        <v>0</v>
      </c>
      <c r="R1558">
        <v>0</v>
      </c>
      <c r="S1558">
        <v>8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29.88227919156791</v>
      </c>
      <c r="AB1558">
        <v>0</v>
      </c>
      <c r="AC1558">
        <v>0</v>
      </c>
      <c r="AD1558">
        <v>0</v>
      </c>
      <c r="AE1558">
        <v>29.88227919156791</v>
      </c>
    </row>
    <row r="1559" spans="1:31" x14ac:dyDescent="0.3">
      <c r="A1559">
        <v>2483327</v>
      </c>
      <c r="B1559">
        <v>1</v>
      </c>
      <c r="C1559" t="s">
        <v>80</v>
      </c>
      <c r="D1559" t="s">
        <v>92</v>
      </c>
      <c r="E1559" t="s">
        <v>147</v>
      </c>
      <c r="F1559" t="s">
        <v>4687</v>
      </c>
      <c r="G1559" t="s">
        <v>134</v>
      </c>
      <c r="H1559" t="s">
        <v>150</v>
      </c>
      <c r="I1559" t="s">
        <v>136</v>
      </c>
      <c r="J1559" t="s">
        <v>137</v>
      </c>
      <c r="K1559" t="s">
        <v>138</v>
      </c>
      <c r="L1559" t="s">
        <v>4688</v>
      </c>
      <c r="M1559" t="s">
        <v>4689</v>
      </c>
      <c r="N1559">
        <v>6.0386111109999998</v>
      </c>
      <c r="O1559">
        <v>0</v>
      </c>
      <c r="P1559">
        <v>189</v>
      </c>
      <c r="Q1559">
        <v>0</v>
      </c>
      <c r="R1559">
        <v>0</v>
      </c>
      <c r="S1559">
        <v>0</v>
      </c>
      <c r="T1559">
        <v>126</v>
      </c>
      <c r="U1559">
        <v>0</v>
      </c>
      <c r="V1559">
        <v>0</v>
      </c>
      <c r="W1559">
        <v>0</v>
      </c>
      <c r="X1559">
        <v>520.1060904730756</v>
      </c>
      <c r="Y1559">
        <v>0</v>
      </c>
      <c r="Z1559">
        <v>0</v>
      </c>
      <c r="AA1559">
        <v>0</v>
      </c>
      <c r="AB1559">
        <v>1232.5072838270762</v>
      </c>
      <c r="AC1559">
        <v>0</v>
      </c>
      <c r="AD1559">
        <v>0</v>
      </c>
      <c r="AE1559">
        <v>1752.6133743001519</v>
      </c>
    </row>
    <row r="1560" spans="1:31" x14ac:dyDescent="0.3">
      <c r="A1560">
        <v>2483328</v>
      </c>
      <c r="B1560">
        <v>1</v>
      </c>
      <c r="C1560" t="s">
        <v>80</v>
      </c>
      <c r="D1560" t="s">
        <v>94</v>
      </c>
      <c r="E1560" t="s">
        <v>132</v>
      </c>
      <c r="F1560" t="s">
        <v>385</v>
      </c>
      <c r="G1560" t="s">
        <v>296</v>
      </c>
      <c r="H1560" t="s">
        <v>135</v>
      </c>
      <c r="I1560" t="s">
        <v>136</v>
      </c>
      <c r="J1560" t="s">
        <v>137</v>
      </c>
      <c r="K1560" t="s">
        <v>144</v>
      </c>
      <c r="L1560" t="s">
        <v>4622</v>
      </c>
      <c r="M1560" t="s">
        <v>4690</v>
      </c>
      <c r="N1560">
        <v>4.1291666659999997</v>
      </c>
      <c r="O1560">
        <v>0</v>
      </c>
      <c r="P1560">
        <v>12</v>
      </c>
      <c r="Q1560">
        <v>0</v>
      </c>
      <c r="R1560">
        <v>4</v>
      </c>
      <c r="S1560">
        <v>0</v>
      </c>
      <c r="T1560">
        <v>1</v>
      </c>
      <c r="U1560">
        <v>0</v>
      </c>
      <c r="V1560">
        <v>0</v>
      </c>
      <c r="W1560">
        <v>0</v>
      </c>
      <c r="X1560">
        <v>4.5608507202832147</v>
      </c>
      <c r="Y1560">
        <v>0</v>
      </c>
      <c r="Z1560">
        <v>5.3733926495969007</v>
      </c>
      <c r="AA1560">
        <v>0</v>
      </c>
      <c r="AB1560">
        <v>8.2553146991150008</v>
      </c>
      <c r="AC1560">
        <v>0</v>
      </c>
      <c r="AD1560">
        <v>0</v>
      </c>
      <c r="AE1560">
        <v>18.189558068995115</v>
      </c>
    </row>
    <row r="1561" spans="1:31" x14ac:dyDescent="0.3">
      <c r="A1561">
        <v>2483329</v>
      </c>
      <c r="B1561">
        <v>1</v>
      </c>
      <c r="C1561" t="s">
        <v>80</v>
      </c>
      <c r="D1561" t="s">
        <v>96</v>
      </c>
      <c r="E1561" t="s">
        <v>153</v>
      </c>
      <c r="F1561" t="s">
        <v>4691</v>
      </c>
      <c r="G1561" t="s">
        <v>159</v>
      </c>
      <c r="H1561" t="s">
        <v>135</v>
      </c>
      <c r="I1561" t="s">
        <v>136</v>
      </c>
      <c r="J1561" t="s">
        <v>3</v>
      </c>
      <c r="K1561" t="s">
        <v>144</v>
      </c>
      <c r="L1561" t="s">
        <v>4692</v>
      </c>
      <c r="M1561" t="s">
        <v>4693</v>
      </c>
      <c r="N1561">
        <v>0.87527777699999998</v>
      </c>
      <c r="O1561">
        <v>0</v>
      </c>
      <c r="P1561">
        <v>2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1.0560666656011124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1.0560666656011124</v>
      </c>
    </row>
    <row r="1562" spans="1:31" x14ac:dyDescent="0.3">
      <c r="A1562">
        <v>2483330</v>
      </c>
      <c r="B1562">
        <v>1</v>
      </c>
      <c r="C1562" t="s">
        <v>80</v>
      </c>
      <c r="D1562" t="s">
        <v>96</v>
      </c>
      <c r="E1562" t="s">
        <v>166</v>
      </c>
      <c r="F1562" t="s">
        <v>4694</v>
      </c>
      <c r="G1562" t="s">
        <v>134</v>
      </c>
      <c r="H1562" t="s">
        <v>150</v>
      </c>
      <c r="I1562" t="s">
        <v>136</v>
      </c>
      <c r="J1562" t="s">
        <v>137</v>
      </c>
      <c r="K1562" t="s">
        <v>138</v>
      </c>
      <c r="L1562" t="s">
        <v>4695</v>
      </c>
      <c r="M1562" t="s">
        <v>4696</v>
      </c>
      <c r="N1562">
        <v>2.2122222219999998</v>
      </c>
      <c r="O1562">
        <v>6</v>
      </c>
      <c r="P1562">
        <v>1157</v>
      </c>
      <c r="Q1562">
        <v>6</v>
      </c>
      <c r="R1562">
        <v>55</v>
      </c>
      <c r="S1562">
        <v>12</v>
      </c>
      <c r="T1562">
        <v>29</v>
      </c>
      <c r="U1562">
        <v>0</v>
      </c>
      <c r="V1562">
        <v>1</v>
      </c>
      <c r="W1562">
        <v>44.277232987569008</v>
      </c>
      <c r="X1562">
        <v>392.57703047506004</v>
      </c>
      <c r="Y1562">
        <v>36.806651340813467</v>
      </c>
      <c r="Z1562">
        <v>70.468711046084451</v>
      </c>
      <c r="AA1562">
        <v>82.961923235499711</v>
      </c>
      <c r="AB1562">
        <v>73.502221912039445</v>
      </c>
      <c r="AC1562">
        <v>0</v>
      </c>
      <c r="AD1562">
        <v>0.80250114403914907</v>
      </c>
      <c r="AE1562">
        <v>701.39627214110533</v>
      </c>
    </row>
    <row r="1563" spans="1:31" x14ac:dyDescent="0.3">
      <c r="A1563">
        <v>2483332</v>
      </c>
      <c r="B1563">
        <v>1</v>
      </c>
      <c r="C1563" t="s">
        <v>80</v>
      </c>
      <c r="D1563" t="s">
        <v>97</v>
      </c>
      <c r="E1563" t="s">
        <v>184</v>
      </c>
      <c r="F1563" t="s">
        <v>4697</v>
      </c>
      <c r="G1563" t="s">
        <v>149</v>
      </c>
      <c r="H1563" t="s">
        <v>150</v>
      </c>
      <c r="I1563" t="s">
        <v>136</v>
      </c>
      <c r="J1563" t="s">
        <v>137</v>
      </c>
      <c r="K1563" t="s">
        <v>144</v>
      </c>
      <c r="L1563" t="s">
        <v>4698</v>
      </c>
      <c r="M1563" t="s">
        <v>4699</v>
      </c>
      <c r="N1563">
        <v>3.2602777770000002</v>
      </c>
      <c r="O1563">
        <v>4</v>
      </c>
      <c r="P1563">
        <v>362</v>
      </c>
      <c r="Q1563">
        <v>5</v>
      </c>
      <c r="R1563">
        <v>67</v>
      </c>
      <c r="S1563">
        <v>9</v>
      </c>
      <c r="T1563">
        <v>49</v>
      </c>
      <c r="U1563">
        <v>1</v>
      </c>
      <c r="V1563">
        <v>0</v>
      </c>
      <c r="W1563">
        <v>691.64060179852902</v>
      </c>
      <c r="X1563">
        <v>692.53618489811697</v>
      </c>
      <c r="Y1563">
        <v>1657.2497114721775</v>
      </c>
      <c r="Z1563">
        <v>39.453557473970164</v>
      </c>
      <c r="AA1563">
        <v>87.561869727356992</v>
      </c>
      <c r="AB1563">
        <v>222.15235820845945</v>
      </c>
      <c r="AC1563">
        <v>560.29018823806496</v>
      </c>
      <c r="AD1563">
        <v>0</v>
      </c>
      <c r="AE1563">
        <v>3950.8844718166756</v>
      </c>
    </row>
    <row r="1564" spans="1:31" x14ac:dyDescent="0.3">
      <c r="A1564">
        <v>2483334</v>
      </c>
      <c r="B1564">
        <v>1</v>
      </c>
      <c r="C1564" t="s">
        <v>80</v>
      </c>
      <c r="D1564" t="s">
        <v>84</v>
      </c>
      <c r="E1564" t="s">
        <v>162</v>
      </c>
      <c r="F1564" t="s">
        <v>4700</v>
      </c>
      <c r="G1564" t="s">
        <v>181</v>
      </c>
      <c r="H1564" t="s">
        <v>135</v>
      </c>
      <c r="I1564" t="s">
        <v>136</v>
      </c>
      <c r="J1564" t="s">
        <v>137</v>
      </c>
      <c r="K1564" t="s">
        <v>144</v>
      </c>
      <c r="L1564" t="s">
        <v>4701</v>
      </c>
      <c r="M1564" t="s">
        <v>4702</v>
      </c>
      <c r="N1564">
        <v>2.1697222219999999</v>
      </c>
      <c r="O1564">
        <v>0</v>
      </c>
      <c r="P1564">
        <v>112</v>
      </c>
      <c r="Q1564">
        <v>0</v>
      </c>
      <c r="R1564">
        <v>0</v>
      </c>
      <c r="S1564">
        <v>0</v>
      </c>
      <c r="T1564">
        <v>28</v>
      </c>
      <c r="U1564">
        <v>0</v>
      </c>
      <c r="V1564">
        <v>0</v>
      </c>
      <c r="W1564">
        <v>0</v>
      </c>
      <c r="X1564">
        <v>82.340364906211889</v>
      </c>
      <c r="Y1564">
        <v>0</v>
      </c>
      <c r="Z1564">
        <v>0</v>
      </c>
      <c r="AA1564">
        <v>0</v>
      </c>
      <c r="AB1564">
        <v>46.980267264664946</v>
      </c>
      <c r="AC1564">
        <v>0</v>
      </c>
      <c r="AD1564">
        <v>0</v>
      </c>
      <c r="AE1564">
        <v>129.32063217087682</v>
      </c>
    </row>
    <row r="1565" spans="1:31" x14ac:dyDescent="0.3">
      <c r="A1565">
        <v>2483336</v>
      </c>
      <c r="B1565">
        <v>1</v>
      </c>
      <c r="C1565" t="s">
        <v>81</v>
      </c>
      <c r="D1565" t="s">
        <v>113</v>
      </c>
      <c r="E1565" t="s">
        <v>153</v>
      </c>
      <c r="F1565" t="s">
        <v>4703</v>
      </c>
      <c r="G1565" t="s">
        <v>155</v>
      </c>
      <c r="H1565" t="s">
        <v>135</v>
      </c>
      <c r="I1565" t="s">
        <v>136</v>
      </c>
      <c r="J1565" t="s">
        <v>137</v>
      </c>
      <c r="K1565" t="s">
        <v>144</v>
      </c>
      <c r="L1565" t="s">
        <v>4704</v>
      </c>
      <c r="M1565" t="s">
        <v>4705</v>
      </c>
      <c r="N1565">
        <v>0.78472222199999997</v>
      </c>
      <c r="O1565">
        <v>0</v>
      </c>
      <c r="P1565">
        <v>1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0.21674494530555555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0.21674494530555555</v>
      </c>
    </row>
    <row r="1566" spans="1:31" x14ac:dyDescent="0.3">
      <c r="A1566">
        <v>2483337</v>
      </c>
      <c r="B1566">
        <v>1</v>
      </c>
      <c r="C1566" t="s">
        <v>80</v>
      </c>
      <c r="D1566" t="s">
        <v>86</v>
      </c>
      <c r="E1566" t="s">
        <v>153</v>
      </c>
      <c r="F1566" t="s">
        <v>4706</v>
      </c>
      <c r="G1566" t="s">
        <v>244</v>
      </c>
      <c r="H1566" t="s">
        <v>135</v>
      </c>
      <c r="I1566" t="s">
        <v>136</v>
      </c>
      <c r="J1566" t="s">
        <v>137</v>
      </c>
      <c r="K1566" t="s">
        <v>144</v>
      </c>
      <c r="L1566" t="s">
        <v>4707</v>
      </c>
      <c r="M1566" t="s">
        <v>4708</v>
      </c>
      <c r="N1566">
        <v>3.5444444439999998</v>
      </c>
      <c r="O1566">
        <v>0</v>
      </c>
      <c r="P1566">
        <v>1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4.8541591577546122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4.8541591577546122</v>
      </c>
    </row>
    <row r="1567" spans="1:31" x14ac:dyDescent="0.3">
      <c r="A1567">
        <v>2483339</v>
      </c>
      <c r="B1567">
        <v>1</v>
      </c>
      <c r="C1567" t="s">
        <v>80</v>
      </c>
      <c r="D1567" t="s">
        <v>89</v>
      </c>
      <c r="E1567" t="s">
        <v>141</v>
      </c>
      <c r="F1567" t="s">
        <v>2952</v>
      </c>
      <c r="G1567" t="s">
        <v>159</v>
      </c>
      <c r="H1567" t="s">
        <v>135</v>
      </c>
      <c r="I1567" t="s">
        <v>136</v>
      </c>
      <c r="J1567" t="s">
        <v>3</v>
      </c>
      <c r="K1567" t="s">
        <v>144</v>
      </c>
      <c r="L1567" t="s">
        <v>4709</v>
      </c>
      <c r="M1567" t="s">
        <v>4710</v>
      </c>
      <c r="N1567">
        <v>5.8327777770000004</v>
      </c>
      <c r="O1567">
        <v>0</v>
      </c>
      <c r="P1567">
        <v>19</v>
      </c>
      <c r="Q1567">
        <v>0</v>
      </c>
      <c r="R1567">
        <v>0</v>
      </c>
      <c r="S1567">
        <v>0</v>
      </c>
      <c r="T1567">
        <v>1</v>
      </c>
      <c r="U1567">
        <v>0</v>
      </c>
      <c r="V1567">
        <v>0</v>
      </c>
      <c r="W1567">
        <v>0</v>
      </c>
      <c r="X1567">
        <v>36.871371861918867</v>
      </c>
      <c r="Y1567">
        <v>0</v>
      </c>
      <c r="Z1567">
        <v>0</v>
      </c>
      <c r="AA1567">
        <v>0</v>
      </c>
      <c r="AB1567">
        <v>3.3301102382053656</v>
      </c>
      <c r="AC1567">
        <v>0</v>
      </c>
      <c r="AD1567">
        <v>0</v>
      </c>
      <c r="AE1567">
        <v>40.201482100124231</v>
      </c>
    </row>
    <row r="1568" spans="1:31" x14ac:dyDescent="0.3">
      <c r="A1568">
        <v>2483342</v>
      </c>
      <c r="B1568">
        <v>1</v>
      </c>
      <c r="C1568" t="s">
        <v>80</v>
      </c>
      <c r="D1568" t="s">
        <v>93</v>
      </c>
      <c r="E1568" t="s">
        <v>184</v>
      </c>
      <c r="F1568" t="s">
        <v>4711</v>
      </c>
      <c r="G1568" t="s">
        <v>168</v>
      </c>
      <c r="H1568" t="s">
        <v>150</v>
      </c>
      <c r="I1568" t="s">
        <v>136</v>
      </c>
      <c r="J1568" t="s">
        <v>137</v>
      </c>
      <c r="K1568" t="s">
        <v>138</v>
      </c>
      <c r="L1568" t="s">
        <v>4712</v>
      </c>
      <c r="M1568" t="s">
        <v>4713</v>
      </c>
      <c r="N1568">
        <v>8.682222222</v>
      </c>
      <c r="O1568">
        <v>1</v>
      </c>
      <c r="P1568">
        <v>253</v>
      </c>
      <c r="Q1568">
        <v>37</v>
      </c>
      <c r="R1568">
        <v>175</v>
      </c>
      <c r="S1568">
        <v>8</v>
      </c>
      <c r="T1568">
        <v>75</v>
      </c>
      <c r="U1568">
        <v>0</v>
      </c>
      <c r="V1568">
        <v>0</v>
      </c>
      <c r="W1568">
        <v>9.3260209321102252</v>
      </c>
      <c r="X1568">
        <v>592.45188900017092</v>
      </c>
      <c r="Y1568">
        <v>1198.2653106039313</v>
      </c>
      <c r="Z1568">
        <v>1290.9148243854177</v>
      </c>
      <c r="AA1568">
        <v>153.19939193907413</v>
      </c>
      <c r="AB1568">
        <v>632.65478029125586</v>
      </c>
      <c r="AC1568">
        <v>0</v>
      </c>
      <c r="AD1568">
        <v>0</v>
      </c>
      <c r="AE1568">
        <v>3876.8122171519603</v>
      </c>
    </row>
    <row r="1569" spans="1:31" x14ac:dyDescent="0.3">
      <c r="A1569">
        <v>2483343</v>
      </c>
      <c r="B1569">
        <v>1</v>
      </c>
      <c r="C1569" t="s">
        <v>80</v>
      </c>
      <c r="D1569" t="s">
        <v>93</v>
      </c>
      <c r="E1569" t="s">
        <v>162</v>
      </c>
      <c r="F1569" t="s">
        <v>4714</v>
      </c>
      <c r="G1569" t="s">
        <v>530</v>
      </c>
      <c r="H1569" t="s">
        <v>135</v>
      </c>
      <c r="I1569" t="s">
        <v>136</v>
      </c>
      <c r="J1569" t="s">
        <v>137</v>
      </c>
      <c r="K1569" t="s">
        <v>144</v>
      </c>
      <c r="L1569" t="s">
        <v>4715</v>
      </c>
      <c r="M1569" t="s">
        <v>4716</v>
      </c>
      <c r="N1569">
        <v>5.176111111</v>
      </c>
      <c r="O1569">
        <v>0</v>
      </c>
      <c r="P1569">
        <v>0</v>
      </c>
      <c r="Q1569">
        <v>0</v>
      </c>
      <c r="R1569">
        <v>3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3.9948006041971802E-2</v>
      </c>
      <c r="AA1569">
        <v>0</v>
      </c>
      <c r="AB1569">
        <v>0</v>
      </c>
      <c r="AC1569">
        <v>0</v>
      </c>
      <c r="AD1569">
        <v>0</v>
      </c>
      <c r="AE1569">
        <v>3.9948006041971802E-2</v>
      </c>
    </row>
    <row r="1570" spans="1:31" x14ac:dyDescent="0.3">
      <c r="A1570">
        <v>2483344</v>
      </c>
      <c r="B1570">
        <v>1</v>
      </c>
      <c r="C1570" t="s">
        <v>81</v>
      </c>
      <c r="D1570" t="s">
        <v>119</v>
      </c>
      <c r="E1570" t="s">
        <v>162</v>
      </c>
      <c r="F1570" t="s">
        <v>4717</v>
      </c>
      <c r="G1570" t="s">
        <v>210</v>
      </c>
      <c r="H1570" t="s">
        <v>135</v>
      </c>
      <c r="I1570" t="s">
        <v>136</v>
      </c>
      <c r="J1570" t="s">
        <v>137</v>
      </c>
      <c r="K1570" t="s">
        <v>144</v>
      </c>
      <c r="L1570" t="s">
        <v>4718</v>
      </c>
      <c r="M1570" t="s">
        <v>4719</v>
      </c>
      <c r="N1570">
        <v>5.2086111109999997</v>
      </c>
      <c r="O1570">
        <v>0</v>
      </c>
      <c r="P1570">
        <v>95</v>
      </c>
      <c r="Q1570">
        <v>0</v>
      </c>
      <c r="R1570">
        <v>1</v>
      </c>
      <c r="S1570">
        <v>0</v>
      </c>
      <c r="T1570">
        <v>1</v>
      </c>
      <c r="U1570">
        <v>0</v>
      </c>
      <c r="V1570">
        <v>0</v>
      </c>
      <c r="W1570">
        <v>0</v>
      </c>
      <c r="X1570">
        <v>167.49846393695461</v>
      </c>
      <c r="Y1570">
        <v>0</v>
      </c>
      <c r="Z1570">
        <v>1.4808627530474299</v>
      </c>
      <c r="AA1570">
        <v>0</v>
      </c>
      <c r="AB1570">
        <v>14.866277412583987</v>
      </c>
      <c r="AC1570">
        <v>0</v>
      </c>
      <c r="AD1570">
        <v>0</v>
      </c>
      <c r="AE1570">
        <v>183.84560410258604</v>
      </c>
    </row>
    <row r="1571" spans="1:31" x14ac:dyDescent="0.3">
      <c r="A1571">
        <v>2483347</v>
      </c>
      <c r="B1571">
        <v>1</v>
      </c>
      <c r="C1571" t="s">
        <v>81</v>
      </c>
      <c r="D1571" t="s">
        <v>120</v>
      </c>
      <c r="E1571" t="s">
        <v>132</v>
      </c>
      <c r="F1571" t="s">
        <v>4720</v>
      </c>
      <c r="G1571" t="s">
        <v>296</v>
      </c>
      <c r="H1571" t="s">
        <v>135</v>
      </c>
      <c r="I1571" t="s">
        <v>136</v>
      </c>
      <c r="J1571" t="s">
        <v>137</v>
      </c>
      <c r="K1571" t="s">
        <v>144</v>
      </c>
      <c r="L1571" t="s">
        <v>4721</v>
      </c>
      <c r="M1571" t="s">
        <v>4722</v>
      </c>
      <c r="N1571">
        <v>0.41249999999999998</v>
      </c>
      <c r="O1571">
        <v>0</v>
      </c>
      <c r="P1571">
        <v>205</v>
      </c>
      <c r="Q1571">
        <v>0</v>
      </c>
      <c r="R1571">
        <v>0</v>
      </c>
      <c r="S1571">
        <v>0</v>
      </c>
      <c r="T1571">
        <v>26</v>
      </c>
      <c r="U1571">
        <v>0</v>
      </c>
      <c r="V1571">
        <v>0</v>
      </c>
      <c r="W1571">
        <v>0</v>
      </c>
      <c r="X1571">
        <v>25.378984372889967</v>
      </c>
      <c r="Y1571">
        <v>0</v>
      </c>
      <c r="Z1571">
        <v>0</v>
      </c>
      <c r="AA1571">
        <v>0</v>
      </c>
      <c r="AB1571">
        <v>8.3363475758042682</v>
      </c>
      <c r="AC1571">
        <v>0</v>
      </c>
      <c r="AD1571">
        <v>0</v>
      </c>
      <c r="AE1571">
        <v>33.715331948694235</v>
      </c>
    </row>
    <row r="1572" spans="1:31" x14ac:dyDescent="0.3">
      <c r="A1572">
        <v>2483348</v>
      </c>
      <c r="B1572">
        <v>1</v>
      </c>
      <c r="C1572" t="s">
        <v>81</v>
      </c>
      <c r="D1572" t="s">
        <v>118</v>
      </c>
      <c r="E1572" t="s">
        <v>153</v>
      </c>
      <c r="F1572" t="s">
        <v>4723</v>
      </c>
      <c r="G1572" t="s">
        <v>155</v>
      </c>
      <c r="H1572" t="s">
        <v>135</v>
      </c>
      <c r="I1572" t="s">
        <v>136</v>
      </c>
      <c r="J1572" t="s">
        <v>137</v>
      </c>
      <c r="K1572" t="s">
        <v>144</v>
      </c>
      <c r="L1572" t="s">
        <v>4724</v>
      </c>
      <c r="M1572" t="s">
        <v>4725</v>
      </c>
      <c r="N1572">
        <v>1.5149999999999999</v>
      </c>
      <c r="O1572">
        <v>0</v>
      </c>
      <c r="P1572">
        <v>1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0.52733927481874165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0.52733927481874165</v>
      </c>
    </row>
    <row r="1573" spans="1:31" x14ac:dyDescent="0.3">
      <c r="A1573">
        <v>2483349</v>
      </c>
      <c r="B1573">
        <v>1</v>
      </c>
      <c r="C1573" t="s">
        <v>80</v>
      </c>
      <c r="D1573" t="s">
        <v>85</v>
      </c>
      <c r="E1573" t="s">
        <v>162</v>
      </c>
      <c r="F1573" t="s">
        <v>4726</v>
      </c>
      <c r="G1573" t="s">
        <v>134</v>
      </c>
      <c r="H1573" t="s">
        <v>135</v>
      </c>
      <c r="I1573" t="s">
        <v>136</v>
      </c>
      <c r="J1573" t="s">
        <v>137</v>
      </c>
      <c r="K1573" t="s">
        <v>138</v>
      </c>
      <c r="L1573" t="s">
        <v>4727</v>
      </c>
      <c r="M1573" t="s">
        <v>4728</v>
      </c>
      <c r="N1573">
        <v>1.8091666660000001</v>
      </c>
      <c r="O1573">
        <v>0</v>
      </c>
      <c r="P1573">
        <v>233</v>
      </c>
      <c r="Q1573">
        <v>0</v>
      </c>
      <c r="R1573">
        <v>0</v>
      </c>
      <c r="S1573">
        <v>0</v>
      </c>
      <c r="T1573">
        <v>15</v>
      </c>
      <c r="U1573">
        <v>0</v>
      </c>
      <c r="V1573">
        <v>0</v>
      </c>
      <c r="W1573">
        <v>0</v>
      </c>
      <c r="X1573">
        <v>110.51115096267952</v>
      </c>
      <c r="Y1573">
        <v>0</v>
      </c>
      <c r="Z1573">
        <v>0</v>
      </c>
      <c r="AA1573">
        <v>0</v>
      </c>
      <c r="AB1573">
        <v>12.377011732417934</v>
      </c>
      <c r="AC1573">
        <v>0</v>
      </c>
      <c r="AD1573">
        <v>0</v>
      </c>
      <c r="AE1573">
        <v>122.88816269509746</v>
      </c>
    </row>
    <row r="1574" spans="1:31" x14ac:dyDescent="0.3">
      <c r="A1574">
        <v>2483350</v>
      </c>
      <c r="B1574">
        <v>1</v>
      </c>
      <c r="C1574" t="s">
        <v>80</v>
      </c>
      <c r="D1574" t="s">
        <v>101</v>
      </c>
      <c r="E1574" t="s">
        <v>153</v>
      </c>
      <c r="F1574" t="s">
        <v>4729</v>
      </c>
      <c r="G1574" t="s">
        <v>181</v>
      </c>
      <c r="H1574" t="s">
        <v>135</v>
      </c>
      <c r="I1574" t="s">
        <v>136</v>
      </c>
      <c r="J1574" t="s">
        <v>137</v>
      </c>
      <c r="K1574" t="s">
        <v>144</v>
      </c>
      <c r="L1574" t="s">
        <v>4730</v>
      </c>
      <c r="M1574" t="s">
        <v>4731</v>
      </c>
      <c r="N1574">
        <v>6.8002777769999998</v>
      </c>
      <c r="O1574">
        <v>0</v>
      </c>
      <c r="P1574">
        <v>1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1.793495479532222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1.793495479532222</v>
      </c>
    </row>
    <row r="1575" spans="1:31" x14ac:dyDescent="0.3">
      <c r="A1575">
        <v>2483353</v>
      </c>
      <c r="B1575">
        <v>1</v>
      </c>
      <c r="C1575" t="s">
        <v>81</v>
      </c>
      <c r="D1575" t="s">
        <v>119</v>
      </c>
      <c r="E1575" t="s">
        <v>147</v>
      </c>
      <c r="F1575" t="s">
        <v>4732</v>
      </c>
      <c r="G1575" t="s">
        <v>193</v>
      </c>
      <c r="H1575" t="s">
        <v>150</v>
      </c>
      <c r="I1575" t="s">
        <v>136</v>
      </c>
      <c r="J1575" t="s">
        <v>137</v>
      </c>
      <c r="K1575" t="s">
        <v>144</v>
      </c>
      <c r="L1575" t="s">
        <v>4733</v>
      </c>
      <c r="M1575" t="s">
        <v>4734</v>
      </c>
      <c r="N1575">
        <v>2.6805555550000002</v>
      </c>
      <c r="O1575">
        <v>0</v>
      </c>
      <c r="P1575">
        <v>358</v>
      </c>
      <c r="Q1575">
        <v>1</v>
      </c>
      <c r="R1575">
        <v>8</v>
      </c>
      <c r="S1575">
        <v>0</v>
      </c>
      <c r="T1575">
        <v>12</v>
      </c>
      <c r="U1575">
        <v>0</v>
      </c>
      <c r="V1575">
        <v>0</v>
      </c>
      <c r="W1575">
        <v>0</v>
      </c>
      <c r="X1575">
        <v>123.01753788485513</v>
      </c>
      <c r="Y1575">
        <v>1.3433460228891692</v>
      </c>
      <c r="Z1575">
        <v>3.8900021293299734</v>
      </c>
      <c r="AA1575">
        <v>0</v>
      </c>
      <c r="AB1575">
        <v>34.299600231455095</v>
      </c>
      <c r="AC1575">
        <v>0</v>
      </c>
      <c r="AD1575">
        <v>0</v>
      </c>
      <c r="AE1575">
        <v>162.55048626852937</v>
      </c>
    </row>
    <row r="1576" spans="1:31" x14ac:dyDescent="0.3">
      <c r="A1576">
        <v>2483354</v>
      </c>
      <c r="B1576">
        <v>1</v>
      </c>
      <c r="C1576" t="s">
        <v>80</v>
      </c>
      <c r="D1576" t="s">
        <v>95</v>
      </c>
      <c r="E1576" t="s">
        <v>153</v>
      </c>
      <c r="F1576" t="s">
        <v>4735</v>
      </c>
      <c r="G1576" t="s">
        <v>159</v>
      </c>
      <c r="H1576" t="s">
        <v>135</v>
      </c>
      <c r="I1576" t="s">
        <v>136</v>
      </c>
      <c r="J1576" t="s">
        <v>3</v>
      </c>
      <c r="K1576" t="s">
        <v>144</v>
      </c>
      <c r="L1576" t="s">
        <v>4736</v>
      </c>
      <c r="M1576" t="s">
        <v>4737</v>
      </c>
      <c r="N1576">
        <v>0.884444444</v>
      </c>
      <c r="O1576">
        <v>0</v>
      </c>
      <c r="P1576">
        <v>1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0.57382182674932269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0.57382182674932269</v>
      </c>
    </row>
    <row r="1577" spans="1:31" x14ac:dyDescent="0.3">
      <c r="A1577">
        <v>2483274</v>
      </c>
      <c r="B1577">
        <v>2</v>
      </c>
      <c r="C1577" t="s">
        <v>80</v>
      </c>
      <c r="D1577" t="s">
        <v>97</v>
      </c>
      <c r="E1577" t="s">
        <v>166</v>
      </c>
      <c r="F1577" t="s">
        <v>4182</v>
      </c>
      <c r="G1577" t="s">
        <v>181</v>
      </c>
      <c r="H1577" t="s">
        <v>150</v>
      </c>
      <c r="I1577" t="s">
        <v>136</v>
      </c>
      <c r="J1577" t="s">
        <v>137</v>
      </c>
      <c r="K1577" t="s">
        <v>144</v>
      </c>
      <c r="L1577" t="s">
        <v>4625</v>
      </c>
      <c r="M1577" t="s">
        <v>4738</v>
      </c>
      <c r="N1577">
        <v>0.45972222200000001</v>
      </c>
      <c r="O1577">
        <v>1</v>
      </c>
      <c r="P1577">
        <v>3072</v>
      </c>
      <c r="Q1577">
        <v>0</v>
      </c>
      <c r="R1577">
        <v>46</v>
      </c>
      <c r="S1577">
        <v>0</v>
      </c>
      <c r="T1577">
        <v>300</v>
      </c>
      <c r="U1577">
        <v>1</v>
      </c>
      <c r="V1577">
        <v>0</v>
      </c>
      <c r="W1577">
        <v>0.11253631610055555</v>
      </c>
      <c r="X1577">
        <v>520.64150628859068</v>
      </c>
      <c r="Y1577">
        <v>0</v>
      </c>
      <c r="Z1577">
        <v>15.508658949741866</v>
      </c>
      <c r="AA1577">
        <v>0</v>
      </c>
      <c r="AB1577">
        <v>244.65671895342263</v>
      </c>
      <c r="AC1577">
        <v>9.24215022558346</v>
      </c>
      <c r="AD1577">
        <v>0</v>
      </c>
      <c r="AE1577">
        <v>790.16157073343913</v>
      </c>
    </row>
    <row r="1578" spans="1:31" x14ac:dyDescent="0.3">
      <c r="A1578">
        <v>2483361</v>
      </c>
      <c r="B1578">
        <v>1</v>
      </c>
      <c r="C1578" t="s">
        <v>80</v>
      </c>
      <c r="D1578" t="s">
        <v>96</v>
      </c>
      <c r="E1578" t="s">
        <v>141</v>
      </c>
      <c r="F1578" t="s">
        <v>4739</v>
      </c>
      <c r="G1578" t="s">
        <v>181</v>
      </c>
      <c r="H1578" t="s">
        <v>135</v>
      </c>
      <c r="I1578" t="s">
        <v>136</v>
      </c>
      <c r="J1578" t="s">
        <v>137</v>
      </c>
      <c r="K1578" t="s">
        <v>144</v>
      </c>
      <c r="L1578" t="s">
        <v>4740</v>
      </c>
      <c r="M1578" t="s">
        <v>4741</v>
      </c>
      <c r="N1578">
        <v>2.9424999999999999</v>
      </c>
      <c r="O1578">
        <v>0</v>
      </c>
      <c r="P1578">
        <v>3</v>
      </c>
      <c r="Q1578">
        <v>0</v>
      </c>
      <c r="R1578">
        <v>0</v>
      </c>
      <c r="S1578">
        <v>0</v>
      </c>
      <c r="T1578">
        <v>4</v>
      </c>
      <c r="U1578">
        <v>0</v>
      </c>
      <c r="V1578">
        <v>0</v>
      </c>
      <c r="W1578">
        <v>0</v>
      </c>
      <c r="X1578">
        <v>3.1595996493987162</v>
      </c>
      <c r="Y1578">
        <v>0</v>
      </c>
      <c r="Z1578">
        <v>0</v>
      </c>
      <c r="AA1578">
        <v>0</v>
      </c>
      <c r="AB1578">
        <v>8.897745385158478</v>
      </c>
      <c r="AC1578">
        <v>0</v>
      </c>
      <c r="AD1578">
        <v>0</v>
      </c>
      <c r="AE1578">
        <v>12.057345034557194</v>
      </c>
    </row>
    <row r="1579" spans="1:31" x14ac:dyDescent="0.3">
      <c r="A1579">
        <v>2483365</v>
      </c>
      <c r="B1579">
        <v>1</v>
      </c>
      <c r="C1579" t="s">
        <v>80</v>
      </c>
      <c r="D1579" t="s">
        <v>82</v>
      </c>
      <c r="E1579" t="s">
        <v>153</v>
      </c>
      <c r="F1579" t="s">
        <v>4742</v>
      </c>
      <c r="G1579" t="s">
        <v>155</v>
      </c>
      <c r="H1579" t="s">
        <v>135</v>
      </c>
      <c r="I1579" t="s">
        <v>136</v>
      </c>
      <c r="J1579" t="s">
        <v>137</v>
      </c>
      <c r="K1579" t="s">
        <v>144</v>
      </c>
      <c r="L1579" t="s">
        <v>4743</v>
      </c>
      <c r="M1579" t="s">
        <v>4744</v>
      </c>
      <c r="N1579">
        <v>1.48</v>
      </c>
      <c r="O1579">
        <v>0</v>
      </c>
      <c r="P1579">
        <v>1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0.50474101914439673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0.50474101914439673</v>
      </c>
    </row>
    <row r="1580" spans="1:31" x14ac:dyDescent="0.3">
      <c r="A1580">
        <v>2483368</v>
      </c>
      <c r="B1580">
        <v>1</v>
      </c>
      <c r="C1580" t="s">
        <v>80</v>
      </c>
      <c r="D1580" t="s">
        <v>87</v>
      </c>
      <c r="E1580" t="s">
        <v>132</v>
      </c>
      <c r="F1580" t="s">
        <v>4745</v>
      </c>
      <c r="G1580" t="s">
        <v>181</v>
      </c>
      <c r="H1580" t="s">
        <v>135</v>
      </c>
      <c r="I1580" t="s">
        <v>136</v>
      </c>
      <c r="J1580" t="s">
        <v>137</v>
      </c>
      <c r="K1580" t="s">
        <v>144</v>
      </c>
      <c r="L1580" t="s">
        <v>4746</v>
      </c>
      <c r="M1580" t="s">
        <v>4747</v>
      </c>
      <c r="N1580">
        <v>0.397777777</v>
      </c>
      <c r="O1580">
        <v>0</v>
      </c>
      <c r="P1580">
        <v>659</v>
      </c>
      <c r="Q1580">
        <v>0</v>
      </c>
      <c r="R1580">
        <v>0</v>
      </c>
      <c r="S1580">
        <v>0</v>
      </c>
      <c r="T1580">
        <v>140</v>
      </c>
      <c r="U1580">
        <v>0</v>
      </c>
      <c r="V1580">
        <v>0</v>
      </c>
      <c r="W1580">
        <v>0</v>
      </c>
      <c r="X1580">
        <v>71.21357165557508</v>
      </c>
      <c r="Y1580">
        <v>0</v>
      </c>
      <c r="Z1580">
        <v>0</v>
      </c>
      <c r="AA1580">
        <v>0</v>
      </c>
      <c r="AB1580">
        <v>56.868819822930156</v>
      </c>
      <c r="AC1580">
        <v>0</v>
      </c>
      <c r="AD1580">
        <v>0</v>
      </c>
      <c r="AE1580">
        <v>128.08239147850523</v>
      </c>
    </row>
    <row r="1581" spans="1:31" x14ac:dyDescent="0.3">
      <c r="A1581">
        <v>2483329</v>
      </c>
      <c r="B1581">
        <v>2</v>
      </c>
      <c r="C1581" t="s">
        <v>80</v>
      </c>
      <c r="D1581" t="s">
        <v>96</v>
      </c>
      <c r="E1581" t="s">
        <v>162</v>
      </c>
      <c r="F1581" t="s">
        <v>4748</v>
      </c>
      <c r="G1581" t="s">
        <v>181</v>
      </c>
      <c r="H1581" t="s">
        <v>135</v>
      </c>
      <c r="I1581" t="s">
        <v>136</v>
      </c>
      <c r="J1581" t="s">
        <v>137</v>
      </c>
      <c r="K1581" t="s">
        <v>144</v>
      </c>
      <c r="L1581" t="s">
        <v>4693</v>
      </c>
      <c r="M1581" t="s">
        <v>4749</v>
      </c>
      <c r="N1581">
        <v>0.73583333299999998</v>
      </c>
      <c r="O1581">
        <v>0</v>
      </c>
      <c r="P1581">
        <v>42</v>
      </c>
      <c r="Q1581">
        <v>0</v>
      </c>
      <c r="R1581">
        <v>0</v>
      </c>
      <c r="S1581">
        <v>0</v>
      </c>
      <c r="T1581">
        <v>5</v>
      </c>
      <c r="U1581">
        <v>0</v>
      </c>
      <c r="V1581">
        <v>0</v>
      </c>
      <c r="W1581">
        <v>0</v>
      </c>
      <c r="X1581">
        <v>33.059970566485383</v>
      </c>
      <c r="Y1581">
        <v>0</v>
      </c>
      <c r="Z1581">
        <v>0</v>
      </c>
      <c r="AA1581">
        <v>0</v>
      </c>
      <c r="AB1581">
        <v>0.98759044498530968</v>
      </c>
      <c r="AC1581">
        <v>0</v>
      </c>
      <c r="AD1581">
        <v>0</v>
      </c>
      <c r="AE1581">
        <v>34.047561011470691</v>
      </c>
    </row>
    <row r="1582" spans="1:31" x14ac:dyDescent="0.3">
      <c r="A1582">
        <v>2483373</v>
      </c>
      <c r="B1582">
        <v>1</v>
      </c>
      <c r="C1582" t="s">
        <v>80</v>
      </c>
      <c r="D1582" t="s">
        <v>86</v>
      </c>
      <c r="E1582" t="s">
        <v>162</v>
      </c>
      <c r="F1582" t="s">
        <v>4750</v>
      </c>
      <c r="G1582" t="s">
        <v>181</v>
      </c>
      <c r="H1582" t="s">
        <v>135</v>
      </c>
      <c r="I1582" t="s">
        <v>136</v>
      </c>
      <c r="J1582" t="s">
        <v>137</v>
      </c>
      <c r="K1582" t="s">
        <v>144</v>
      </c>
      <c r="L1582" t="s">
        <v>4751</v>
      </c>
      <c r="M1582" t="s">
        <v>4752</v>
      </c>
      <c r="N1582">
        <v>3.082222222</v>
      </c>
      <c r="O1582">
        <v>0</v>
      </c>
      <c r="P1582">
        <v>60</v>
      </c>
      <c r="Q1582">
        <v>0</v>
      </c>
      <c r="R1582">
        <v>1</v>
      </c>
      <c r="S1582">
        <v>0</v>
      </c>
      <c r="T1582">
        <v>4</v>
      </c>
      <c r="U1582">
        <v>0</v>
      </c>
      <c r="V1582">
        <v>0</v>
      </c>
      <c r="W1582">
        <v>0</v>
      </c>
      <c r="X1582">
        <v>122.28336573830575</v>
      </c>
      <c r="Y1582">
        <v>0</v>
      </c>
      <c r="Z1582">
        <v>0.57721609049059852</v>
      </c>
      <c r="AA1582">
        <v>0</v>
      </c>
      <c r="AB1582">
        <v>7.3762907593420834</v>
      </c>
      <c r="AC1582">
        <v>0</v>
      </c>
      <c r="AD1582">
        <v>0</v>
      </c>
      <c r="AE1582">
        <v>130.23687258813843</v>
      </c>
    </row>
    <row r="1583" spans="1:31" x14ac:dyDescent="0.3">
      <c r="A1583">
        <v>2483380</v>
      </c>
      <c r="B1583">
        <v>1</v>
      </c>
      <c r="C1583" t="s">
        <v>80</v>
      </c>
      <c r="D1583" t="s">
        <v>105</v>
      </c>
      <c r="E1583" t="s">
        <v>153</v>
      </c>
      <c r="F1583" t="s">
        <v>4753</v>
      </c>
      <c r="G1583" t="s">
        <v>244</v>
      </c>
      <c r="H1583" t="s">
        <v>135</v>
      </c>
      <c r="I1583" t="s">
        <v>136</v>
      </c>
      <c r="J1583" t="s">
        <v>137</v>
      </c>
      <c r="K1583" t="s">
        <v>144</v>
      </c>
      <c r="L1583" t="s">
        <v>4754</v>
      </c>
      <c r="M1583" t="s">
        <v>4755</v>
      </c>
      <c r="N1583">
        <v>0.76166666599999999</v>
      </c>
      <c r="O1583">
        <v>0</v>
      </c>
      <c r="P1583">
        <v>4</v>
      </c>
      <c r="Q1583">
        <v>0</v>
      </c>
      <c r="R1583">
        <v>0</v>
      </c>
      <c r="S1583">
        <v>0</v>
      </c>
      <c r="T1583">
        <v>1</v>
      </c>
      <c r="U1583">
        <v>0</v>
      </c>
      <c r="V1583">
        <v>0</v>
      </c>
      <c r="W1583">
        <v>0</v>
      </c>
      <c r="X1583">
        <v>0.49207974054990039</v>
      </c>
      <c r="Y1583">
        <v>0</v>
      </c>
      <c r="Z1583">
        <v>0</v>
      </c>
      <c r="AA1583">
        <v>0</v>
      </c>
      <c r="AB1583">
        <v>0.73956579342491047</v>
      </c>
      <c r="AC1583">
        <v>0</v>
      </c>
      <c r="AD1583">
        <v>0</v>
      </c>
      <c r="AE1583">
        <v>1.2316455339748109</v>
      </c>
    </row>
    <row r="1584" spans="1:31" x14ac:dyDescent="0.3">
      <c r="A1584">
        <v>2483383</v>
      </c>
      <c r="B1584">
        <v>1</v>
      </c>
      <c r="C1584" t="s">
        <v>80</v>
      </c>
      <c r="D1584" t="s">
        <v>101</v>
      </c>
      <c r="E1584" t="s">
        <v>166</v>
      </c>
      <c r="F1584" t="s">
        <v>1130</v>
      </c>
      <c r="G1584" t="s">
        <v>134</v>
      </c>
      <c r="H1584" t="s">
        <v>150</v>
      </c>
      <c r="I1584" t="s">
        <v>136</v>
      </c>
      <c r="J1584" t="s">
        <v>137</v>
      </c>
      <c r="K1584" t="s">
        <v>138</v>
      </c>
      <c r="L1584" t="s">
        <v>4756</v>
      </c>
      <c r="M1584" t="s">
        <v>4757</v>
      </c>
      <c r="N1584">
        <v>5.0669444439999998</v>
      </c>
      <c r="O1584">
        <v>5</v>
      </c>
      <c r="P1584">
        <v>0</v>
      </c>
      <c r="Q1584">
        <v>2</v>
      </c>
      <c r="R1584">
        <v>0</v>
      </c>
      <c r="S1584">
        <v>14</v>
      </c>
      <c r="T1584">
        <v>0</v>
      </c>
      <c r="U1584">
        <v>0</v>
      </c>
      <c r="V1584">
        <v>0</v>
      </c>
      <c r="W1584">
        <v>64.028080105191407</v>
      </c>
      <c r="X1584">
        <v>0</v>
      </c>
      <c r="Y1584">
        <v>18.597575047512439</v>
      </c>
      <c r="Z1584">
        <v>0</v>
      </c>
      <c r="AA1584">
        <v>2315.1450272358716</v>
      </c>
      <c r="AB1584">
        <v>0</v>
      </c>
      <c r="AC1584">
        <v>0</v>
      </c>
      <c r="AD1584">
        <v>0</v>
      </c>
      <c r="AE1584">
        <v>2397.7706823885756</v>
      </c>
    </row>
    <row r="1585" spans="1:31" x14ac:dyDescent="0.3">
      <c r="A1585">
        <v>2483386</v>
      </c>
      <c r="B1585">
        <v>1</v>
      </c>
      <c r="C1585" t="s">
        <v>80</v>
      </c>
      <c r="D1585" t="s">
        <v>101</v>
      </c>
      <c r="E1585" t="s">
        <v>166</v>
      </c>
      <c r="F1585" t="s">
        <v>4758</v>
      </c>
      <c r="G1585" t="s">
        <v>134</v>
      </c>
      <c r="H1585" t="s">
        <v>150</v>
      </c>
      <c r="I1585" t="s">
        <v>136</v>
      </c>
      <c r="J1585" t="s">
        <v>137</v>
      </c>
      <c r="K1585" t="s">
        <v>138</v>
      </c>
      <c r="L1585" t="s">
        <v>4759</v>
      </c>
      <c r="M1585" t="s">
        <v>4760</v>
      </c>
      <c r="N1585">
        <v>5.085</v>
      </c>
      <c r="O1585">
        <v>0</v>
      </c>
      <c r="P1585">
        <v>260</v>
      </c>
      <c r="Q1585">
        <v>0</v>
      </c>
      <c r="R1585">
        <v>0</v>
      </c>
      <c r="S1585">
        <v>2</v>
      </c>
      <c r="T1585">
        <v>107</v>
      </c>
      <c r="U1585">
        <v>0</v>
      </c>
      <c r="V1585">
        <v>0</v>
      </c>
      <c r="W1585">
        <v>0</v>
      </c>
      <c r="X1585">
        <v>122.59254070352958</v>
      </c>
      <c r="Y1585">
        <v>0</v>
      </c>
      <c r="Z1585">
        <v>0</v>
      </c>
      <c r="AA1585">
        <v>18.016834532876622</v>
      </c>
      <c r="AB1585">
        <v>323.97194550978156</v>
      </c>
      <c r="AC1585">
        <v>0</v>
      </c>
      <c r="AD1585">
        <v>0</v>
      </c>
      <c r="AE1585">
        <v>464.58132074618777</v>
      </c>
    </row>
    <row r="1586" spans="1:31" x14ac:dyDescent="0.3">
      <c r="A1586">
        <v>2483354</v>
      </c>
      <c r="B1586">
        <v>2</v>
      </c>
      <c r="C1586" t="s">
        <v>80</v>
      </c>
      <c r="D1586" t="s">
        <v>95</v>
      </c>
      <c r="E1586" t="s">
        <v>162</v>
      </c>
      <c r="F1586" t="s">
        <v>4761</v>
      </c>
      <c r="G1586" t="s">
        <v>181</v>
      </c>
      <c r="H1586" t="s">
        <v>135</v>
      </c>
      <c r="I1586" t="s">
        <v>136</v>
      </c>
      <c r="J1586" t="s">
        <v>137</v>
      </c>
      <c r="K1586" t="s">
        <v>144</v>
      </c>
      <c r="L1586" t="s">
        <v>4737</v>
      </c>
      <c r="M1586" t="s">
        <v>4762</v>
      </c>
      <c r="N1586">
        <v>0.43666666599999998</v>
      </c>
      <c r="O1586">
        <v>0</v>
      </c>
      <c r="P1586">
        <v>1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0.18268660724919736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0.18268660724919736</v>
      </c>
    </row>
    <row r="1587" spans="1:31" x14ac:dyDescent="0.3">
      <c r="A1587">
        <v>2483398</v>
      </c>
      <c r="B1587">
        <v>1</v>
      </c>
      <c r="C1587" t="s">
        <v>80</v>
      </c>
      <c r="D1587" t="s">
        <v>107</v>
      </c>
      <c r="E1587" t="s">
        <v>162</v>
      </c>
      <c r="F1587" t="s">
        <v>4763</v>
      </c>
      <c r="G1587" t="s">
        <v>181</v>
      </c>
      <c r="H1587" t="s">
        <v>135</v>
      </c>
      <c r="I1587" t="s">
        <v>136</v>
      </c>
      <c r="J1587" t="s">
        <v>137</v>
      </c>
      <c r="K1587" t="s">
        <v>144</v>
      </c>
      <c r="L1587" t="s">
        <v>4764</v>
      </c>
      <c r="M1587" t="s">
        <v>4765</v>
      </c>
      <c r="N1587">
        <v>1.625277777</v>
      </c>
      <c r="O1587">
        <v>0</v>
      </c>
      <c r="P1587">
        <v>14</v>
      </c>
      <c r="Q1587">
        <v>0</v>
      </c>
      <c r="R1587">
        <v>0</v>
      </c>
      <c r="S1587">
        <v>0</v>
      </c>
      <c r="T1587">
        <v>18</v>
      </c>
      <c r="U1587">
        <v>0</v>
      </c>
      <c r="V1587">
        <v>0</v>
      </c>
      <c r="W1587">
        <v>0</v>
      </c>
      <c r="X1587">
        <v>6.7272842140455102</v>
      </c>
      <c r="Y1587">
        <v>0</v>
      </c>
      <c r="Z1587">
        <v>0</v>
      </c>
      <c r="AA1587">
        <v>0</v>
      </c>
      <c r="AB1587">
        <v>43.065026130828777</v>
      </c>
      <c r="AC1587">
        <v>0</v>
      </c>
      <c r="AD1587">
        <v>0</v>
      </c>
      <c r="AE1587">
        <v>49.792310344874288</v>
      </c>
    </row>
    <row r="1588" spans="1:31" x14ac:dyDescent="0.3">
      <c r="A1588">
        <v>2483399</v>
      </c>
      <c r="B1588">
        <v>1</v>
      </c>
      <c r="C1588" t="s">
        <v>80</v>
      </c>
      <c r="D1588" t="s">
        <v>96</v>
      </c>
      <c r="E1588" t="s">
        <v>153</v>
      </c>
      <c r="F1588" t="s">
        <v>4766</v>
      </c>
      <c r="G1588" t="s">
        <v>230</v>
      </c>
      <c r="H1588" t="s">
        <v>135</v>
      </c>
      <c r="I1588" t="s">
        <v>136</v>
      </c>
      <c r="J1588" t="s">
        <v>137</v>
      </c>
      <c r="K1588" t="s">
        <v>144</v>
      </c>
      <c r="L1588" t="s">
        <v>4767</v>
      </c>
      <c r="M1588" t="s">
        <v>4768</v>
      </c>
      <c r="N1588">
        <v>4.4452777770000003</v>
      </c>
      <c r="O1588">
        <v>0</v>
      </c>
      <c r="P1588">
        <v>1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6.4168037895380383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6.4168037895380383</v>
      </c>
    </row>
    <row r="1589" spans="1:31" x14ac:dyDescent="0.3">
      <c r="A1589">
        <v>2483402</v>
      </c>
      <c r="B1589">
        <v>1</v>
      </c>
      <c r="C1589" t="s">
        <v>80</v>
      </c>
      <c r="D1589" t="s">
        <v>83</v>
      </c>
      <c r="E1589" t="s">
        <v>147</v>
      </c>
      <c r="F1589" t="s">
        <v>4769</v>
      </c>
      <c r="G1589" t="s">
        <v>193</v>
      </c>
      <c r="H1589" t="s">
        <v>150</v>
      </c>
      <c r="I1589" t="s">
        <v>136</v>
      </c>
      <c r="J1589" t="s">
        <v>137</v>
      </c>
      <c r="K1589" t="s">
        <v>144</v>
      </c>
      <c r="L1589" t="s">
        <v>4770</v>
      </c>
      <c r="M1589" t="s">
        <v>4771</v>
      </c>
      <c r="N1589">
        <v>1.821388888</v>
      </c>
      <c r="O1589">
        <v>0</v>
      </c>
      <c r="P1589">
        <v>64</v>
      </c>
      <c r="Q1589">
        <v>0</v>
      </c>
      <c r="R1589">
        <v>0</v>
      </c>
      <c r="S1589">
        <v>0</v>
      </c>
      <c r="T1589">
        <v>10</v>
      </c>
      <c r="U1589">
        <v>0</v>
      </c>
      <c r="V1589">
        <v>3</v>
      </c>
      <c r="W1589">
        <v>0</v>
      </c>
      <c r="X1589">
        <v>44.742039743731766</v>
      </c>
      <c r="Y1589">
        <v>0</v>
      </c>
      <c r="Z1589">
        <v>0</v>
      </c>
      <c r="AA1589">
        <v>0</v>
      </c>
      <c r="AB1589">
        <v>165.80271451415499</v>
      </c>
      <c r="AC1589">
        <v>0</v>
      </c>
      <c r="AD1589">
        <v>395.34654219583786</v>
      </c>
      <c r="AE1589">
        <v>605.89129645372464</v>
      </c>
    </row>
    <row r="1590" spans="1:31" x14ac:dyDescent="0.3">
      <c r="A1590">
        <v>2483404</v>
      </c>
      <c r="B1590">
        <v>1</v>
      </c>
      <c r="C1590" t="s">
        <v>80</v>
      </c>
      <c r="D1590" t="s">
        <v>93</v>
      </c>
      <c r="E1590" t="s">
        <v>162</v>
      </c>
      <c r="F1590" t="s">
        <v>4772</v>
      </c>
      <c r="G1590" t="s">
        <v>210</v>
      </c>
      <c r="H1590" t="s">
        <v>135</v>
      </c>
      <c r="I1590" t="s">
        <v>136</v>
      </c>
      <c r="J1590" t="s">
        <v>137</v>
      </c>
      <c r="K1590" t="s">
        <v>144</v>
      </c>
      <c r="L1590" t="s">
        <v>4773</v>
      </c>
      <c r="M1590" t="s">
        <v>4774</v>
      </c>
      <c r="N1590">
        <v>0.87638888800000003</v>
      </c>
      <c r="O1590">
        <v>0</v>
      </c>
      <c r="P1590">
        <v>0</v>
      </c>
      <c r="Q1590">
        <v>0</v>
      </c>
      <c r="R1590">
        <v>3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8.3872532615232167</v>
      </c>
      <c r="AA1590">
        <v>0</v>
      </c>
      <c r="AB1590">
        <v>0</v>
      </c>
      <c r="AC1590">
        <v>0</v>
      </c>
      <c r="AD1590">
        <v>0</v>
      </c>
      <c r="AE1590">
        <v>8.3872532615232167</v>
      </c>
    </row>
    <row r="1591" spans="1:31" x14ac:dyDescent="0.3">
      <c r="A1591">
        <v>2483408</v>
      </c>
      <c r="B1591">
        <v>1</v>
      </c>
      <c r="C1591" t="s">
        <v>81</v>
      </c>
      <c r="D1591" t="s">
        <v>115</v>
      </c>
      <c r="E1591" t="s">
        <v>184</v>
      </c>
      <c r="F1591" t="s">
        <v>4775</v>
      </c>
      <c r="G1591" t="s">
        <v>134</v>
      </c>
      <c r="H1591" t="s">
        <v>150</v>
      </c>
      <c r="I1591" t="s">
        <v>136</v>
      </c>
      <c r="J1591" t="s">
        <v>137</v>
      </c>
      <c r="K1591" t="s">
        <v>138</v>
      </c>
      <c r="L1591" t="s">
        <v>4776</v>
      </c>
      <c r="M1591" t="s">
        <v>4777</v>
      </c>
      <c r="N1591">
        <v>1.484722222</v>
      </c>
      <c r="O1591">
        <v>0</v>
      </c>
      <c r="P1591">
        <v>2487</v>
      </c>
      <c r="Q1591">
        <v>1</v>
      </c>
      <c r="R1591">
        <v>68</v>
      </c>
      <c r="S1591">
        <v>9</v>
      </c>
      <c r="T1591">
        <v>347</v>
      </c>
      <c r="U1591">
        <v>0</v>
      </c>
      <c r="V1591">
        <v>0</v>
      </c>
      <c r="W1591">
        <v>0</v>
      </c>
      <c r="X1591">
        <v>379.96209645653011</v>
      </c>
      <c r="Y1591">
        <v>1.0667839401614758</v>
      </c>
      <c r="Z1591">
        <v>16.893603961904695</v>
      </c>
      <c r="AA1591">
        <v>25.068017482433074</v>
      </c>
      <c r="AB1591">
        <v>301.67100673596065</v>
      </c>
      <c r="AC1591">
        <v>0</v>
      </c>
      <c r="AD1591">
        <v>0</v>
      </c>
      <c r="AE1591">
        <v>724.66150857698995</v>
      </c>
    </row>
    <row r="1592" spans="1:31" x14ac:dyDescent="0.3">
      <c r="A1592">
        <v>2483409</v>
      </c>
      <c r="B1592">
        <v>1</v>
      </c>
      <c r="C1592" t="s">
        <v>80</v>
      </c>
      <c r="D1592" t="s">
        <v>90</v>
      </c>
      <c r="E1592" t="s">
        <v>162</v>
      </c>
      <c r="F1592" t="s">
        <v>4778</v>
      </c>
      <c r="G1592" t="s">
        <v>237</v>
      </c>
      <c r="H1592" t="s">
        <v>135</v>
      </c>
      <c r="I1592" t="s">
        <v>136</v>
      </c>
      <c r="J1592" t="s">
        <v>137</v>
      </c>
      <c r="K1592" t="s">
        <v>144</v>
      </c>
      <c r="L1592" t="s">
        <v>4779</v>
      </c>
      <c r="M1592" t="s">
        <v>4780</v>
      </c>
      <c r="N1592">
        <v>0.571111111</v>
      </c>
      <c r="O1592">
        <v>0</v>
      </c>
      <c r="P1592">
        <v>72</v>
      </c>
      <c r="Q1592">
        <v>0</v>
      </c>
      <c r="R1592">
        <v>0</v>
      </c>
      <c r="S1592">
        <v>0</v>
      </c>
      <c r="T1592">
        <v>2</v>
      </c>
      <c r="U1592">
        <v>0</v>
      </c>
      <c r="V1592">
        <v>0</v>
      </c>
      <c r="W1592">
        <v>0</v>
      </c>
      <c r="X1592">
        <v>9.5378723840916582</v>
      </c>
      <c r="Y1592">
        <v>0</v>
      </c>
      <c r="Z1592">
        <v>0</v>
      </c>
      <c r="AA1592">
        <v>0</v>
      </c>
      <c r="AB1592">
        <v>1.1489657387266667</v>
      </c>
      <c r="AC1592">
        <v>0</v>
      </c>
      <c r="AD1592">
        <v>0</v>
      </c>
      <c r="AE1592">
        <v>10.686838122818324</v>
      </c>
    </row>
    <row r="1593" spans="1:31" x14ac:dyDescent="0.3">
      <c r="A1593">
        <v>2483413</v>
      </c>
      <c r="B1593">
        <v>1</v>
      </c>
      <c r="C1593" t="s">
        <v>81</v>
      </c>
      <c r="D1593" t="s">
        <v>118</v>
      </c>
      <c r="E1593" t="s">
        <v>184</v>
      </c>
      <c r="F1593" t="s">
        <v>4781</v>
      </c>
      <c r="G1593" t="s">
        <v>149</v>
      </c>
      <c r="H1593" t="s">
        <v>150</v>
      </c>
      <c r="I1593" t="s">
        <v>136</v>
      </c>
      <c r="J1593" t="s">
        <v>137</v>
      </c>
      <c r="K1593" t="s">
        <v>144</v>
      </c>
      <c r="L1593" t="s">
        <v>4782</v>
      </c>
      <c r="M1593" t="s">
        <v>4783</v>
      </c>
      <c r="N1593">
        <v>0.248611111</v>
      </c>
      <c r="O1593">
        <v>3</v>
      </c>
      <c r="P1593">
        <v>396</v>
      </c>
      <c r="Q1593">
        <v>50</v>
      </c>
      <c r="R1593">
        <v>48</v>
      </c>
      <c r="S1593">
        <v>8</v>
      </c>
      <c r="T1593">
        <v>33</v>
      </c>
      <c r="U1593">
        <v>1</v>
      </c>
      <c r="V1593">
        <v>0</v>
      </c>
      <c r="W1593">
        <v>0.14907123071914097</v>
      </c>
      <c r="X1593">
        <v>16.634891765407687</v>
      </c>
      <c r="Y1593">
        <v>14.803408134011756</v>
      </c>
      <c r="Z1593">
        <v>11.317323949654014</v>
      </c>
      <c r="AA1593">
        <v>3.5873227680391353</v>
      </c>
      <c r="AB1593">
        <v>2.8378923012652066</v>
      </c>
      <c r="AC1593">
        <v>61.38196576158866</v>
      </c>
      <c r="AD1593">
        <v>0</v>
      </c>
      <c r="AE1593">
        <v>110.71187591068561</v>
      </c>
    </row>
    <row r="1594" spans="1:31" x14ac:dyDescent="0.3">
      <c r="A1594">
        <v>2483415</v>
      </c>
      <c r="B1594">
        <v>1</v>
      </c>
      <c r="C1594" t="s">
        <v>81</v>
      </c>
      <c r="D1594" t="s">
        <v>117</v>
      </c>
      <c r="E1594" t="s">
        <v>153</v>
      </c>
      <c r="F1594" t="s">
        <v>4784</v>
      </c>
      <c r="G1594" t="s">
        <v>155</v>
      </c>
      <c r="H1594" t="s">
        <v>135</v>
      </c>
      <c r="I1594" t="s">
        <v>136</v>
      </c>
      <c r="J1594" t="s">
        <v>137</v>
      </c>
      <c r="K1594" t="s">
        <v>144</v>
      </c>
      <c r="L1594" t="s">
        <v>4785</v>
      </c>
      <c r="M1594" t="s">
        <v>4786</v>
      </c>
      <c r="N1594">
        <v>3.4155555550000001</v>
      </c>
      <c r="O1594">
        <v>0</v>
      </c>
      <c r="P1594">
        <v>1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7.3208177764980994E-2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7.3208177764980994E-2</v>
      </c>
    </row>
    <row r="1595" spans="1:31" x14ac:dyDescent="0.3">
      <c r="A1595">
        <v>2483419</v>
      </c>
      <c r="B1595">
        <v>1</v>
      </c>
      <c r="C1595" t="s">
        <v>80</v>
      </c>
      <c r="D1595" t="s">
        <v>83</v>
      </c>
      <c r="E1595" t="s">
        <v>147</v>
      </c>
      <c r="F1595" t="s">
        <v>4787</v>
      </c>
      <c r="G1595" t="s">
        <v>168</v>
      </c>
      <c r="H1595" t="s">
        <v>150</v>
      </c>
      <c r="I1595" t="s">
        <v>136</v>
      </c>
      <c r="J1595" t="s">
        <v>137</v>
      </c>
      <c r="K1595" t="s">
        <v>138</v>
      </c>
      <c r="L1595" t="s">
        <v>4788</v>
      </c>
      <c r="M1595" t="s">
        <v>4789</v>
      </c>
      <c r="N1595">
        <v>7.920555555</v>
      </c>
      <c r="O1595">
        <v>0</v>
      </c>
      <c r="P1595">
        <v>1028</v>
      </c>
      <c r="Q1595">
        <v>0</v>
      </c>
      <c r="R1595">
        <v>0</v>
      </c>
      <c r="S1595">
        <v>0</v>
      </c>
      <c r="T1595">
        <v>35</v>
      </c>
      <c r="U1595">
        <v>0</v>
      </c>
      <c r="V1595">
        <v>0</v>
      </c>
      <c r="W1595">
        <v>0</v>
      </c>
      <c r="X1595">
        <v>2564.4953597126164</v>
      </c>
      <c r="Y1595">
        <v>0</v>
      </c>
      <c r="Z1595">
        <v>0</v>
      </c>
      <c r="AA1595">
        <v>0</v>
      </c>
      <c r="AB1595">
        <v>177.12647467055379</v>
      </c>
      <c r="AC1595">
        <v>0</v>
      </c>
      <c r="AD1595">
        <v>0</v>
      </c>
      <c r="AE1595">
        <v>2741.6218343831702</v>
      </c>
    </row>
    <row r="1596" spans="1:31" x14ac:dyDescent="0.3">
      <c r="A1596">
        <v>2483420</v>
      </c>
      <c r="B1596">
        <v>1</v>
      </c>
      <c r="C1596" t="s">
        <v>80</v>
      </c>
      <c r="D1596" t="s">
        <v>95</v>
      </c>
      <c r="E1596" t="s">
        <v>213</v>
      </c>
      <c r="F1596" t="s">
        <v>4790</v>
      </c>
      <c r="G1596" t="s">
        <v>149</v>
      </c>
      <c r="H1596" t="s">
        <v>150</v>
      </c>
      <c r="I1596" t="s">
        <v>136</v>
      </c>
      <c r="J1596" t="s">
        <v>137</v>
      </c>
      <c r="K1596" t="s">
        <v>144</v>
      </c>
      <c r="L1596" t="s">
        <v>4791</v>
      </c>
      <c r="M1596" t="s">
        <v>4792</v>
      </c>
      <c r="N1596">
        <v>7.2331387999999996E-2</v>
      </c>
      <c r="O1596">
        <v>50</v>
      </c>
      <c r="P1596">
        <v>1716</v>
      </c>
      <c r="Q1596">
        <v>48</v>
      </c>
      <c r="R1596">
        <v>194</v>
      </c>
      <c r="S1596">
        <v>70</v>
      </c>
      <c r="T1596">
        <v>217</v>
      </c>
      <c r="U1596">
        <v>16</v>
      </c>
      <c r="V1596">
        <v>2</v>
      </c>
      <c r="W1596">
        <v>1.2514124058652982</v>
      </c>
      <c r="X1596">
        <v>38.141926245535807</v>
      </c>
      <c r="Y1596">
        <v>5.9312917741539479</v>
      </c>
      <c r="Z1596">
        <v>4.4528544211995857</v>
      </c>
      <c r="AA1596">
        <v>65.961352511757937</v>
      </c>
      <c r="AB1596">
        <v>29.770291430197254</v>
      </c>
      <c r="AC1596">
        <v>83.832769395672756</v>
      </c>
      <c r="AD1596">
        <v>0.90305994331457329</v>
      </c>
      <c r="AE1596">
        <v>230.24495812769715</v>
      </c>
    </row>
    <row r="1597" spans="1:31" x14ac:dyDescent="0.3">
      <c r="A1597">
        <v>2483424</v>
      </c>
      <c r="B1597">
        <v>1</v>
      </c>
      <c r="C1597" t="s">
        <v>80</v>
      </c>
      <c r="D1597" t="s">
        <v>82</v>
      </c>
      <c r="E1597" t="s">
        <v>147</v>
      </c>
      <c r="F1597" t="s">
        <v>4793</v>
      </c>
      <c r="G1597" t="s">
        <v>4440</v>
      </c>
      <c r="H1597" t="s">
        <v>150</v>
      </c>
      <c r="I1597" t="s">
        <v>136</v>
      </c>
      <c r="J1597" t="s">
        <v>137</v>
      </c>
      <c r="K1597" t="s">
        <v>144</v>
      </c>
      <c r="L1597" t="s">
        <v>4794</v>
      </c>
      <c r="M1597" t="s">
        <v>4795</v>
      </c>
      <c r="N1597">
        <v>1.152222222</v>
      </c>
      <c r="O1597">
        <v>0</v>
      </c>
      <c r="P1597">
        <v>0</v>
      </c>
      <c r="Q1597">
        <v>0</v>
      </c>
      <c r="R1597">
        <v>0</v>
      </c>
      <c r="S1597">
        <v>2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213.65835245953244</v>
      </c>
      <c r="AB1597">
        <v>0</v>
      </c>
      <c r="AC1597">
        <v>0</v>
      </c>
      <c r="AD1597">
        <v>0</v>
      </c>
      <c r="AE1597">
        <v>213.65835245953244</v>
      </c>
    </row>
    <row r="1598" spans="1:31" x14ac:dyDescent="0.3">
      <c r="A1598">
        <v>2483426</v>
      </c>
      <c r="B1598">
        <v>1</v>
      </c>
      <c r="C1598" t="s">
        <v>80</v>
      </c>
      <c r="D1598" t="s">
        <v>100</v>
      </c>
      <c r="E1598" t="s">
        <v>166</v>
      </c>
      <c r="F1598" t="s">
        <v>4796</v>
      </c>
      <c r="G1598" t="s">
        <v>149</v>
      </c>
      <c r="H1598" t="s">
        <v>150</v>
      </c>
      <c r="I1598" t="s">
        <v>136</v>
      </c>
      <c r="J1598" t="s">
        <v>137</v>
      </c>
      <c r="K1598" t="s">
        <v>144</v>
      </c>
      <c r="L1598" t="s">
        <v>4797</v>
      </c>
      <c r="M1598" t="s">
        <v>4798</v>
      </c>
      <c r="N1598">
        <v>0.64500000000000002</v>
      </c>
      <c r="O1598">
        <v>1</v>
      </c>
      <c r="P1598">
        <v>458</v>
      </c>
      <c r="Q1598">
        <v>29</v>
      </c>
      <c r="R1598">
        <v>129</v>
      </c>
      <c r="S1598">
        <v>11</v>
      </c>
      <c r="T1598">
        <v>101</v>
      </c>
      <c r="U1598">
        <v>0</v>
      </c>
      <c r="V1598">
        <v>0</v>
      </c>
      <c r="W1598">
        <v>0.58596310788717609</v>
      </c>
      <c r="X1598">
        <v>75.256140052599775</v>
      </c>
      <c r="Y1598">
        <v>93.545048360705493</v>
      </c>
      <c r="Z1598">
        <v>44.233534038703127</v>
      </c>
      <c r="AA1598">
        <v>34.192293036658135</v>
      </c>
      <c r="AB1598">
        <v>41.249584429372952</v>
      </c>
      <c r="AC1598">
        <v>0</v>
      </c>
      <c r="AD1598">
        <v>0</v>
      </c>
      <c r="AE1598">
        <v>289.06256302592664</v>
      </c>
    </row>
    <row r="1599" spans="1:31" x14ac:dyDescent="0.3">
      <c r="A1599">
        <v>2483427</v>
      </c>
      <c r="B1599">
        <v>1</v>
      </c>
      <c r="C1599" t="s">
        <v>81</v>
      </c>
      <c r="D1599" t="s">
        <v>127</v>
      </c>
      <c r="E1599" t="s">
        <v>147</v>
      </c>
      <c r="F1599" t="s">
        <v>4799</v>
      </c>
      <c r="G1599" t="s">
        <v>193</v>
      </c>
      <c r="H1599" t="s">
        <v>150</v>
      </c>
      <c r="I1599" t="s">
        <v>136</v>
      </c>
      <c r="J1599" t="s">
        <v>137</v>
      </c>
      <c r="K1599" t="s">
        <v>144</v>
      </c>
      <c r="L1599" t="s">
        <v>4800</v>
      </c>
      <c r="M1599" t="s">
        <v>4801</v>
      </c>
      <c r="N1599">
        <v>2.2225000000000001</v>
      </c>
      <c r="O1599">
        <v>0</v>
      </c>
      <c r="P1599">
        <v>128</v>
      </c>
      <c r="Q1599">
        <v>10</v>
      </c>
      <c r="R1599">
        <v>20</v>
      </c>
      <c r="S1599">
        <v>0</v>
      </c>
      <c r="T1599">
        <v>23</v>
      </c>
      <c r="U1599">
        <v>0</v>
      </c>
      <c r="V1599">
        <v>0</v>
      </c>
      <c r="W1599">
        <v>0</v>
      </c>
      <c r="X1599">
        <v>49.366491982465654</v>
      </c>
      <c r="Y1599">
        <v>4.1731058074298684</v>
      </c>
      <c r="Z1599">
        <v>6.5373106007620354</v>
      </c>
      <c r="AA1599">
        <v>0</v>
      </c>
      <c r="AB1599">
        <v>34.704822991449973</v>
      </c>
      <c r="AC1599">
        <v>0</v>
      </c>
      <c r="AD1599">
        <v>0</v>
      </c>
      <c r="AE1599">
        <v>94.781731382107523</v>
      </c>
    </row>
    <row r="1600" spans="1:31" x14ac:dyDescent="0.3">
      <c r="A1600">
        <v>2483428</v>
      </c>
      <c r="B1600">
        <v>1</v>
      </c>
      <c r="C1600" t="s">
        <v>80</v>
      </c>
      <c r="D1600" t="s">
        <v>101</v>
      </c>
      <c r="E1600" t="s">
        <v>147</v>
      </c>
      <c r="F1600" t="s">
        <v>3572</v>
      </c>
      <c r="G1600" t="s">
        <v>149</v>
      </c>
      <c r="H1600" t="s">
        <v>150</v>
      </c>
      <c r="I1600" t="s">
        <v>136</v>
      </c>
      <c r="J1600" t="s">
        <v>137</v>
      </c>
      <c r="K1600" t="s">
        <v>144</v>
      </c>
      <c r="L1600" t="s">
        <v>4802</v>
      </c>
      <c r="M1600" t="s">
        <v>4631</v>
      </c>
      <c r="N1600">
        <v>0.87694444400000005</v>
      </c>
      <c r="O1600">
        <v>7</v>
      </c>
      <c r="P1600">
        <v>239</v>
      </c>
      <c r="Q1600">
        <v>2</v>
      </c>
      <c r="R1600">
        <v>63</v>
      </c>
      <c r="S1600">
        <v>20</v>
      </c>
      <c r="T1600">
        <v>56</v>
      </c>
      <c r="U1600">
        <v>0</v>
      </c>
      <c r="V1600">
        <v>0</v>
      </c>
      <c r="W1600">
        <v>0.70171910603154197</v>
      </c>
      <c r="X1600">
        <v>71.767578435440001</v>
      </c>
      <c r="Y1600">
        <v>0.97054206557304579</v>
      </c>
      <c r="Z1600">
        <v>14.179014046289286</v>
      </c>
      <c r="AA1600">
        <v>116.09120603596634</v>
      </c>
      <c r="AB1600">
        <v>125.26662703461983</v>
      </c>
      <c r="AC1600">
        <v>0</v>
      </c>
      <c r="AD1600">
        <v>0</v>
      </c>
      <c r="AE1600">
        <v>328.97668672392001</v>
      </c>
    </row>
    <row r="1601" spans="1:31" x14ac:dyDescent="0.3">
      <c r="A1601">
        <v>2483431</v>
      </c>
      <c r="B1601">
        <v>1</v>
      </c>
      <c r="C1601" t="s">
        <v>81</v>
      </c>
      <c r="D1601" t="s">
        <v>117</v>
      </c>
      <c r="E1601" t="s">
        <v>162</v>
      </c>
      <c r="F1601" t="s">
        <v>4803</v>
      </c>
      <c r="G1601" t="s">
        <v>210</v>
      </c>
      <c r="H1601" t="s">
        <v>135</v>
      </c>
      <c r="I1601" t="s">
        <v>136</v>
      </c>
      <c r="J1601" t="s">
        <v>137</v>
      </c>
      <c r="K1601" t="s">
        <v>144</v>
      </c>
      <c r="L1601" t="s">
        <v>4804</v>
      </c>
      <c r="M1601" t="s">
        <v>4805</v>
      </c>
      <c r="N1601">
        <v>1.2627777769999999</v>
      </c>
      <c r="O1601">
        <v>0</v>
      </c>
      <c r="P1601">
        <v>18</v>
      </c>
      <c r="Q1601">
        <v>0</v>
      </c>
      <c r="R1601">
        <v>8</v>
      </c>
      <c r="S1601">
        <v>0</v>
      </c>
      <c r="T1601">
        <v>5</v>
      </c>
      <c r="U1601">
        <v>0</v>
      </c>
      <c r="V1601">
        <v>0</v>
      </c>
      <c r="W1601">
        <v>0</v>
      </c>
      <c r="X1601">
        <v>4.7764256181820501</v>
      </c>
      <c r="Y1601">
        <v>0</v>
      </c>
      <c r="Z1601">
        <v>1.4257018537076978</v>
      </c>
      <c r="AA1601">
        <v>0</v>
      </c>
      <c r="AB1601">
        <v>10.796539649136951</v>
      </c>
      <c r="AC1601">
        <v>0</v>
      </c>
      <c r="AD1601">
        <v>0</v>
      </c>
      <c r="AE1601">
        <v>16.998667121026699</v>
      </c>
    </row>
    <row r="1602" spans="1:31" x14ac:dyDescent="0.3">
      <c r="A1602">
        <v>2483434</v>
      </c>
      <c r="B1602">
        <v>1</v>
      </c>
      <c r="C1602" t="s">
        <v>80</v>
      </c>
      <c r="D1602" t="s">
        <v>83</v>
      </c>
      <c r="E1602" t="s">
        <v>153</v>
      </c>
      <c r="F1602" t="s">
        <v>4654</v>
      </c>
      <c r="G1602" t="s">
        <v>159</v>
      </c>
      <c r="H1602" t="s">
        <v>135</v>
      </c>
      <c r="I1602" t="s">
        <v>136</v>
      </c>
      <c r="J1602" t="s">
        <v>3</v>
      </c>
      <c r="K1602" t="s">
        <v>144</v>
      </c>
      <c r="L1602" t="s">
        <v>4806</v>
      </c>
      <c r="M1602" t="s">
        <v>4807</v>
      </c>
      <c r="N1602">
        <v>8.9027777770000007</v>
      </c>
      <c r="O1602">
        <v>0</v>
      </c>
      <c r="P1602">
        <v>12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22.416441663309158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22.416441663309158</v>
      </c>
    </row>
    <row r="1603" spans="1:31" x14ac:dyDescent="0.3">
      <c r="A1603">
        <v>2483435</v>
      </c>
      <c r="B1603">
        <v>1</v>
      </c>
      <c r="C1603" t="s">
        <v>80</v>
      </c>
      <c r="D1603" t="s">
        <v>89</v>
      </c>
      <c r="E1603" t="s">
        <v>166</v>
      </c>
      <c r="F1603" t="s">
        <v>4808</v>
      </c>
      <c r="G1603" t="s">
        <v>149</v>
      </c>
      <c r="H1603" t="s">
        <v>150</v>
      </c>
      <c r="I1603" t="s">
        <v>506</v>
      </c>
      <c r="J1603" t="s">
        <v>137</v>
      </c>
      <c r="K1603" t="s">
        <v>144</v>
      </c>
      <c r="L1603" t="s">
        <v>4809</v>
      </c>
      <c r="M1603" t="s">
        <v>4810</v>
      </c>
      <c r="N1603">
        <v>3.5555555000000003E-2</v>
      </c>
      <c r="O1603">
        <v>32</v>
      </c>
      <c r="P1603">
        <v>7279</v>
      </c>
      <c r="Q1603">
        <v>4</v>
      </c>
      <c r="R1603">
        <v>137</v>
      </c>
      <c r="S1603">
        <v>17</v>
      </c>
      <c r="T1603">
        <v>794</v>
      </c>
      <c r="U1603">
        <v>0</v>
      </c>
      <c r="V1603">
        <v>1</v>
      </c>
      <c r="W1603">
        <v>19.343332165264155</v>
      </c>
      <c r="X1603">
        <v>115.44647996384414</v>
      </c>
      <c r="Y1603">
        <v>4.6343624618563561E-2</v>
      </c>
      <c r="Z1603">
        <v>2.2805736612305592</v>
      </c>
      <c r="AA1603">
        <v>24.437714537890823</v>
      </c>
      <c r="AB1603">
        <v>39.059325447786648</v>
      </c>
      <c r="AC1603">
        <v>0</v>
      </c>
      <c r="AD1603">
        <v>0.52007648564650666</v>
      </c>
      <c r="AE1603">
        <v>201.13384588628142</v>
      </c>
    </row>
    <row r="1604" spans="1:31" x14ac:dyDescent="0.3">
      <c r="A1604">
        <v>2483437</v>
      </c>
      <c r="B1604">
        <v>1</v>
      </c>
      <c r="C1604" t="s">
        <v>80</v>
      </c>
      <c r="D1604" t="s">
        <v>94</v>
      </c>
      <c r="E1604" t="s">
        <v>132</v>
      </c>
      <c r="F1604" t="s">
        <v>4811</v>
      </c>
      <c r="G1604" t="s">
        <v>181</v>
      </c>
      <c r="H1604" t="s">
        <v>135</v>
      </c>
      <c r="I1604" t="s">
        <v>136</v>
      </c>
      <c r="J1604" t="s">
        <v>137</v>
      </c>
      <c r="K1604" t="s">
        <v>144</v>
      </c>
      <c r="L1604" t="s">
        <v>4812</v>
      </c>
      <c r="M1604" t="s">
        <v>4813</v>
      </c>
      <c r="N1604">
        <v>1.4624999999999999</v>
      </c>
      <c r="O1604">
        <v>0</v>
      </c>
      <c r="P1604">
        <v>263</v>
      </c>
      <c r="Q1604">
        <v>0</v>
      </c>
      <c r="R1604">
        <v>2</v>
      </c>
      <c r="S1604">
        <v>0</v>
      </c>
      <c r="T1604">
        <v>15</v>
      </c>
      <c r="U1604">
        <v>0</v>
      </c>
      <c r="V1604">
        <v>0</v>
      </c>
      <c r="W1604">
        <v>0</v>
      </c>
      <c r="X1604">
        <v>109.50226412227684</v>
      </c>
      <c r="Y1604">
        <v>0</v>
      </c>
      <c r="Z1604">
        <v>0.13055518408018627</v>
      </c>
      <c r="AA1604">
        <v>0</v>
      </c>
      <c r="AB1604">
        <v>13.149656067419599</v>
      </c>
      <c r="AC1604">
        <v>0</v>
      </c>
      <c r="AD1604">
        <v>0</v>
      </c>
      <c r="AE1604">
        <v>122.78247537377662</v>
      </c>
    </row>
    <row r="1605" spans="1:31" x14ac:dyDescent="0.3">
      <c r="A1605">
        <v>2483438</v>
      </c>
      <c r="B1605">
        <v>1</v>
      </c>
      <c r="C1605" t="s">
        <v>81</v>
      </c>
      <c r="D1605" t="s">
        <v>113</v>
      </c>
      <c r="E1605" t="s">
        <v>162</v>
      </c>
      <c r="F1605" t="s">
        <v>4814</v>
      </c>
      <c r="G1605" t="s">
        <v>181</v>
      </c>
      <c r="H1605" t="s">
        <v>135</v>
      </c>
      <c r="I1605" t="s">
        <v>136</v>
      </c>
      <c r="J1605" t="s">
        <v>137</v>
      </c>
      <c r="K1605" t="s">
        <v>144</v>
      </c>
      <c r="L1605" t="s">
        <v>4815</v>
      </c>
      <c r="M1605" t="s">
        <v>4816</v>
      </c>
      <c r="N1605">
        <v>1.902222222</v>
      </c>
      <c r="O1605">
        <v>0</v>
      </c>
      <c r="P1605">
        <v>21</v>
      </c>
      <c r="Q1605">
        <v>0</v>
      </c>
      <c r="R1605">
        <v>1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4.1544936103884504</v>
      </c>
      <c r="Y1605">
        <v>0</v>
      </c>
      <c r="Z1605">
        <v>2.3546596708022668E-2</v>
      </c>
      <c r="AA1605">
        <v>0</v>
      </c>
      <c r="AB1605">
        <v>0</v>
      </c>
      <c r="AC1605">
        <v>0</v>
      </c>
      <c r="AD1605">
        <v>0</v>
      </c>
      <c r="AE1605">
        <v>4.1780402070964735</v>
      </c>
    </row>
    <row r="1606" spans="1:31" x14ac:dyDescent="0.3">
      <c r="A1606">
        <v>2483441</v>
      </c>
      <c r="B1606">
        <v>1</v>
      </c>
      <c r="C1606" t="s">
        <v>81</v>
      </c>
      <c r="D1606" t="s">
        <v>112</v>
      </c>
      <c r="E1606" t="s">
        <v>162</v>
      </c>
      <c r="F1606" t="s">
        <v>4817</v>
      </c>
      <c r="G1606" t="s">
        <v>466</v>
      </c>
      <c r="H1606" t="s">
        <v>135</v>
      </c>
      <c r="I1606" t="s">
        <v>136</v>
      </c>
      <c r="J1606" t="s">
        <v>137</v>
      </c>
      <c r="K1606" t="s">
        <v>144</v>
      </c>
      <c r="L1606" t="s">
        <v>4818</v>
      </c>
      <c r="M1606" t="s">
        <v>4819</v>
      </c>
      <c r="N1606">
        <v>2.1944444440000002</v>
      </c>
      <c r="O1606">
        <v>0</v>
      </c>
      <c r="P1606">
        <v>84</v>
      </c>
      <c r="Q1606">
        <v>0</v>
      </c>
      <c r="R1606">
        <v>1</v>
      </c>
      <c r="S1606">
        <v>0</v>
      </c>
      <c r="T1606">
        <v>13</v>
      </c>
      <c r="U1606">
        <v>0</v>
      </c>
      <c r="V1606">
        <v>0</v>
      </c>
      <c r="W1606">
        <v>0</v>
      </c>
      <c r="X1606">
        <v>38.026451810056372</v>
      </c>
      <c r="Y1606">
        <v>0</v>
      </c>
      <c r="Z1606">
        <v>9.6265033087655555E-4</v>
      </c>
      <c r="AA1606">
        <v>0</v>
      </c>
      <c r="AB1606">
        <v>11.94387351095471</v>
      </c>
      <c r="AC1606">
        <v>0</v>
      </c>
      <c r="AD1606">
        <v>0</v>
      </c>
      <c r="AE1606">
        <v>49.971287971341958</v>
      </c>
    </row>
    <row r="1607" spans="1:31" x14ac:dyDescent="0.3">
      <c r="A1607">
        <v>2483443</v>
      </c>
      <c r="B1607">
        <v>1</v>
      </c>
      <c r="C1607" t="s">
        <v>80</v>
      </c>
      <c r="D1607" t="s">
        <v>100</v>
      </c>
      <c r="E1607" t="s">
        <v>132</v>
      </c>
      <c r="F1607" t="s">
        <v>4820</v>
      </c>
      <c r="G1607" t="s">
        <v>181</v>
      </c>
      <c r="H1607" t="s">
        <v>135</v>
      </c>
      <c r="I1607" t="s">
        <v>136</v>
      </c>
      <c r="J1607" t="s">
        <v>137</v>
      </c>
      <c r="K1607" t="s">
        <v>144</v>
      </c>
      <c r="L1607" t="s">
        <v>4821</v>
      </c>
      <c r="M1607" t="s">
        <v>4822</v>
      </c>
      <c r="N1607">
        <v>0.79777777699999997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26</v>
      </c>
      <c r="U1607">
        <v>0</v>
      </c>
      <c r="V1607">
        <v>11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55.734940046458831</v>
      </c>
      <c r="AC1607">
        <v>0</v>
      </c>
      <c r="AD1607">
        <v>355.43464656239007</v>
      </c>
      <c r="AE1607">
        <v>411.16958660884893</v>
      </c>
    </row>
    <row r="1608" spans="1:31" x14ac:dyDescent="0.3">
      <c r="A1608">
        <v>2483444</v>
      </c>
      <c r="B1608">
        <v>1</v>
      </c>
      <c r="C1608" t="s">
        <v>80</v>
      </c>
      <c r="D1608" t="s">
        <v>84</v>
      </c>
      <c r="E1608" t="s">
        <v>153</v>
      </c>
      <c r="F1608" t="s">
        <v>4823</v>
      </c>
      <c r="G1608" t="s">
        <v>159</v>
      </c>
      <c r="H1608" t="s">
        <v>135</v>
      </c>
      <c r="I1608" t="s">
        <v>136</v>
      </c>
      <c r="J1608" t="s">
        <v>3</v>
      </c>
      <c r="K1608" t="s">
        <v>144</v>
      </c>
      <c r="L1608" t="s">
        <v>4824</v>
      </c>
      <c r="M1608" t="s">
        <v>4825</v>
      </c>
      <c r="N1608">
        <v>2.4411111110000001</v>
      </c>
      <c r="O1608">
        <v>0</v>
      </c>
      <c r="P1608">
        <v>3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1.1148920726204099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1.1148920726204099</v>
      </c>
    </row>
    <row r="1609" spans="1:31" x14ac:dyDescent="0.3">
      <c r="A1609">
        <v>2483445</v>
      </c>
      <c r="B1609">
        <v>1</v>
      </c>
      <c r="C1609" t="s">
        <v>81</v>
      </c>
      <c r="D1609" t="s">
        <v>119</v>
      </c>
      <c r="E1609" t="s">
        <v>153</v>
      </c>
      <c r="F1609" t="s">
        <v>4826</v>
      </c>
      <c r="G1609" t="s">
        <v>155</v>
      </c>
      <c r="H1609" t="s">
        <v>135</v>
      </c>
      <c r="I1609" t="s">
        <v>136</v>
      </c>
      <c r="J1609" t="s">
        <v>137</v>
      </c>
      <c r="K1609" t="s">
        <v>144</v>
      </c>
      <c r="L1609" t="s">
        <v>4827</v>
      </c>
      <c r="M1609" t="s">
        <v>4828</v>
      </c>
      <c r="N1609">
        <v>3.352222222</v>
      </c>
      <c r="O1609">
        <v>0</v>
      </c>
      <c r="P1609">
        <v>1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1.544996141826195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1.544996141826195</v>
      </c>
    </row>
    <row r="1610" spans="1:31" x14ac:dyDescent="0.3">
      <c r="A1610">
        <v>2483446</v>
      </c>
      <c r="B1610">
        <v>1</v>
      </c>
      <c r="C1610" t="s">
        <v>80</v>
      </c>
      <c r="D1610" t="s">
        <v>97</v>
      </c>
      <c r="E1610" t="s">
        <v>153</v>
      </c>
      <c r="F1610" t="s">
        <v>4829</v>
      </c>
      <c r="G1610" t="s">
        <v>230</v>
      </c>
      <c r="H1610" t="s">
        <v>135</v>
      </c>
      <c r="I1610" t="s">
        <v>136</v>
      </c>
      <c r="J1610" t="s">
        <v>137</v>
      </c>
      <c r="K1610" t="s">
        <v>144</v>
      </c>
      <c r="L1610" t="s">
        <v>4830</v>
      </c>
      <c r="M1610" t="s">
        <v>4831</v>
      </c>
      <c r="N1610">
        <v>2.508611111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1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5.7852603826490068</v>
      </c>
      <c r="AC1610">
        <v>0</v>
      </c>
      <c r="AD1610">
        <v>0</v>
      </c>
      <c r="AE1610">
        <v>5.7852603826490068</v>
      </c>
    </row>
    <row r="1611" spans="1:31" x14ac:dyDescent="0.3">
      <c r="A1611">
        <v>2483447</v>
      </c>
      <c r="B1611">
        <v>1</v>
      </c>
      <c r="C1611" t="s">
        <v>80</v>
      </c>
      <c r="D1611" t="s">
        <v>98</v>
      </c>
      <c r="E1611" t="s">
        <v>147</v>
      </c>
      <c r="F1611" t="s">
        <v>4832</v>
      </c>
      <c r="G1611" t="s">
        <v>193</v>
      </c>
      <c r="H1611" t="s">
        <v>150</v>
      </c>
      <c r="I1611" t="s">
        <v>136</v>
      </c>
      <c r="J1611" t="s">
        <v>137</v>
      </c>
      <c r="K1611" t="s">
        <v>144</v>
      </c>
      <c r="L1611" t="s">
        <v>4827</v>
      </c>
      <c r="M1611" t="s">
        <v>4833</v>
      </c>
      <c r="N1611">
        <v>4.5930555550000003</v>
      </c>
      <c r="O1611">
        <v>0</v>
      </c>
      <c r="P1611">
        <v>0</v>
      </c>
      <c r="Q1611">
        <v>0</v>
      </c>
      <c r="R1611">
        <v>10</v>
      </c>
      <c r="S1611">
        <v>0</v>
      </c>
      <c r="T1611">
        <v>3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10.495836524836383</v>
      </c>
      <c r="AA1611">
        <v>0</v>
      </c>
      <c r="AB1611">
        <v>18.906504902496753</v>
      </c>
      <c r="AC1611">
        <v>0</v>
      </c>
      <c r="AD1611">
        <v>0</v>
      </c>
      <c r="AE1611">
        <v>29.402341427333134</v>
      </c>
    </row>
    <row r="1612" spans="1:31" x14ac:dyDescent="0.3">
      <c r="A1612">
        <v>2483449</v>
      </c>
      <c r="B1612">
        <v>1</v>
      </c>
      <c r="C1612" t="s">
        <v>80</v>
      </c>
      <c r="D1612" t="s">
        <v>95</v>
      </c>
      <c r="E1612" t="s">
        <v>162</v>
      </c>
      <c r="F1612" t="s">
        <v>4834</v>
      </c>
      <c r="G1612" t="s">
        <v>181</v>
      </c>
      <c r="H1612" t="s">
        <v>135</v>
      </c>
      <c r="I1612" t="s">
        <v>136</v>
      </c>
      <c r="J1612" t="s">
        <v>137</v>
      </c>
      <c r="K1612" t="s">
        <v>144</v>
      </c>
      <c r="L1612" t="s">
        <v>4835</v>
      </c>
      <c r="M1612" t="s">
        <v>4836</v>
      </c>
      <c r="N1612">
        <v>0.88500000000000001</v>
      </c>
      <c r="O1612">
        <v>0</v>
      </c>
      <c r="P1612">
        <v>37</v>
      </c>
      <c r="Q1612">
        <v>0</v>
      </c>
      <c r="R1612">
        <v>0</v>
      </c>
      <c r="S1612">
        <v>0</v>
      </c>
      <c r="T1612">
        <v>3</v>
      </c>
      <c r="U1612">
        <v>0</v>
      </c>
      <c r="V1612">
        <v>0</v>
      </c>
      <c r="W1612">
        <v>0</v>
      </c>
      <c r="X1612">
        <v>9.3176562595689703</v>
      </c>
      <c r="Y1612">
        <v>0</v>
      </c>
      <c r="Z1612">
        <v>0</v>
      </c>
      <c r="AA1612">
        <v>0</v>
      </c>
      <c r="AB1612">
        <v>9.2280586924563348</v>
      </c>
      <c r="AC1612">
        <v>0</v>
      </c>
      <c r="AD1612">
        <v>0</v>
      </c>
      <c r="AE1612">
        <v>18.545714952025307</v>
      </c>
    </row>
    <row r="1613" spans="1:31" x14ac:dyDescent="0.3">
      <c r="A1613">
        <v>2483450</v>
      </c>
      <c r="B1613">
        <v>1</v>
      </c>
      <c r="C1613" t="s">
        <v>80</v>
      </c>
      <c r="D1613" t="s">
        <v>104</v>
      </c>
      <c r="E1613" t="s">
        <v>162</v>
      </c>
      <c r="F1613" t="s">
        <v>4837</v>
      </c>
      <c r="G1613" t="s">
        <v>181</v>
      </c>
      <c r="H1613" t="s">
        <v>135</v>
      </c>
      <c r="I1613" t="s">
        <v>136</v>
      </c>
      <c r="J1613" t="s">
        <v>137</v>
      </c>
      <c r="K1613" t="s">
        <v>144</v>
      </c>
      <c r="L1613" t="s">
        <v>4838</v>
      </c>
      <c r="M1613" t="s">
        <v>4839</v>
      </c>
      <c r="N1613">
        <v>0.56027777700000003</v>
      </c>
      <c r="O1613">
        <v>0</v>
      </c>
      <c r="P1613">
        <v>17</v>
      </c>
      <c r="Q1613">
        <v>0</v>
      </c>
      <c r="R1613">
        <v>3</v>
      </c>
      <c r="S1613">
        <v>0</v>
      </c>
      <c r="T1613">
        <v>5</v>
      </c>
      <c r="U1613">
        <v>0</v>
      </c>
      <c r="V1613">
        <v>0</v>
      </c>
      <c r="W1613">
        <v>0</v>
      </c>
      <c r="X1613">
        <v>2.7911679303307917</v>
      </c>
      <c r="Y1613">
        <v>0</v>
      </c>
      <c r="Z1613">
        <v>5.7259875570505554E-2</v>
      </c>
      <c r="AA1613">
        <v>0</v>
      </c>
      <c r="AB1613">
        <v>4.3408411781728216</v>
      </c>
      <c r="AC1613">
        <v>0</v>
      </c>
      <c r="AD1613">
        <v>0</v>
      </c>
      <c r="AE1613">
        <v>7.1892689840741184</v>
      </c>
    </row>
    <row r="1614" spans="1:31" x14ac:dyDescent="0.3">
      <c r="A1614">
        <v>2483451</v>
      </c>
      <c r="B1614">
        <v>1</v>
      </c>
      <c r="C1614" t="s">
        <v>80</v>
      </c>
      <c r="D1614" t="s">
        <v>85</v>
      </c>
      <c r="E1614" t="s">
        <v>162</v>
      </c>
      <c r="F1614" t="s">
        <v>4840</v>
      </c>
      <c r="G1614" t="s">
        <v>280</v>
      </c>
      <c r="H1614" t="s">
        <v>135</v>
      </c>
      <c r="I1614" t="s">
        <v>136</v>
      </c>
      <c r="J1614" t="s">
        <v>137</v>
      </c>
      <c r="K1614" t="s">
        <v>144</v>
      </c>
      <c r="L1614" t="s">
        <v>4841</v>
      </c>
      <c r="M1614" t="s">
        <v>4842</v>
      </c>
      <c r="N1614">
        <v>0.67444444400000003</v>
      </c>
      <c r="O1614">
        <v>0</v>
      </c>
      <c r="P1614">
        <v>66</v>
      </c>
      <c r="Q1614">
        <v>0</v>
      </c>
      <c r="R1614">
        <v>0</v>
      </c>
      <c r="S1614">
        <v>0</v>
      </c>
      <c r="T1614">
        <v>4</v>
      </c>
      <c r="U1614">
        <v>0</v>
      </c>
      <c r="V1614">
        <v>0</v>
      </c>
      <c r="W1614">
        <v>0</v>
      </c>
      <c r="X1614">
        <v>12.444648595260874</v>
      </c>
      <c r="Y1614">
        <v>0</v>
      </c>
      <c r="Z1614">
        <v>0</v>
      </c>
      <c r="AA1614">
        <v>0</v>
      </c>
      <c r="AB1614">
        <v>4.4373423872625635</v>
      </c>
      <c r="AC1614">
        <v>0</v>
      </c>
      <c r="AD1614">
        <v>0</v>
      </c>
      <c r="AE1614">
        <v>16.881990982523437</v>
      </c>
    </row>
    <row r="1615" spans="1:31" x14ac:dyDescent="0.3">
      <c r="A1615">
        <v>2483456</v>
      </c>
      <c r="B1615">
        <v>1</v>
      </c>
      <c r="C1615" t="s">
        <v>81</v>
      </c>
      <c r="D1615" t="s">
        <v>117</v>
      </c>
      <c r="E1615" t="s">
        <v>147</v>
      </c>
      <c r="F1615" t="s">
        <v>4843</v>
      </c>
      <c r="G1615" t="s">
        <v>168</v>
      </c>
      <c r="H1615" t="s">
        <v>150</v>
      </c>
      <c r="I1615" t="s">
        <v>136</v>
      </c>
      <c r="J1615" t="s">
        <v>137</v>
      </c>
      <c r="K1615" t="s">
        <v>138</v>
      </c>
      <c r="L1615" t="s">
        <v>4844</v>
      </c>
      <c r="M1615" t="s">
        <v>4845</v>
      </c>
      <c r="N1615">
        <v>4.5222222219999999</v>
      </c>
      <c r="O1615">
        <v>0</v>
      </c>
      <c r="P1615">
        <v>289</v>
      </c>
      <c r="Q1615">
        <v>0</v>
      </c>
      <c r="R1615">
        <v>0</v>
      </c>
      <c r="S1615">
        <v>0</v>
      </c>
      <c r="T1615">
        <v>56</v>
      </c>
      <c r="U1615">
        <v>0</v>
      </c>
      <c r="V1615">
        <v>0</v>
      </c>
      <c r="W1615">
        <v>0</v>
      </c>
      <c r="X1615">
        <v>233.10252110193701</v>
      </c>
      <c r="Y1615">
        <v>0</v>
      </c>
      <c r="Z1615">
        <v>0</v>
      </c>
      <c r="AA1615">
        <v>0</v>
      </c>
      <c r="AB1615">
        <v>97.693827341122045</v>
      </c>
      <c r="AC1615">
        <v>0</v>
      </c>
      <c r="AD1615">
        <v>0</v>
      </c>
      <c r="AE1615">
        <v>330.79634844305906</v>
      </c>
    </row>
    <row r="1616" spans="1:31" x14ac:dyDescent="0.3">
      <c r="A1616">
        <v>2483461</v>
      </c>
      <c r="B1616">
        <v>1</v>
      </c>
      <c r="C1616" t="s">
        <v>81</v>
      </c>
      <c r="D1616" t="s">
        <v>117</v>
      </c>
      <c r="E1616" t="s">
        <v>147</v>
      </c>
      <c r="F1616" t="s">
        <v>4846</v>
      </c>
      <c r="G1616" t="s">
        <v>168</v>
      </c>
      <c r="H1616" t="s">
        <v>150</v>
      </c>
      <c r="I1616" t="s">
        <v>136</v>
      </c>
      <c r="J1616" t="s">
        <v>137</v>
      </c>
      <c r="K1616" t="s">
        <v>138</v>
      </c>
      <c r="L1616" t="s">
        <v>4847</v>
      </c>
      <c r="M1616" t="s">
        <v>4848</v>
      </c>
      <c r="N1616">
        <v>1.1188888880000001</v>
      </c>
      <c r="O1616">
        <v>0</v>
      </c>
      <c r="P1616">
        <v>377</v>
      </c>
      <c r="Q1616">
        <v>0</v>
      </c>
      <c r="R1616">
        <v>0</v>
      </c>
      <c r="S1616">
        <v>0</v>
      </c>
      <c r="T1616">
        <v>4</v>
      </c>
      <c r="U1616">
        <v>0</v>
      </c>
      <c r="V1616">
        <v>0</v>
      </c>
      <c r="W1616">
        <v>0</v>
      </c>
      <c r="X1616">
        <v>65.236711374461564</v>
      </c>
      <c r="Y1616">
        <v>0</v>
      </c>
      <c r="Z1616">
        <v>0</v>
      </c>
      <c r="AA1616">
        <v>0</v>
      </c>
      <c r="AB1616">
        <v>3.8989553730057374</v>
      </c>
      <c r="AC1616">
        <v>0</v>
      </c>
      <c r="AD1616">
        <v>0</v>
      </c>
      <c r="AE1616">
        <v>69.135666747467297</v>
      </c>
    </row>
    <row r="1617" spans="1:31" x14ac:dyDescent="0.3">
      <c r="A1617">
        <v>2483465</v>
      </c>
      <c r="B1617">
        <v>1</v>
      </c>
      <c r="C1617" t="s">
        <v>81</v>
      </c>
      <c r="D1617" t="s">
        <v>123</v>
      </c>
      <c r="E1617" t="s">
        <v>132</v>
      </c>
      <c r="F1617" t="s">
        <v>4849</v>
      </c>
      <c r="G1617" t="s">
        <v>296</v>
      </c>
      <c r="H1617" t="s">
        <v>135</v>
      </c>
      <c r="I1617" t="s">
        <v>136</v>
      </c>
      <c r="J1617" t="s">
        <v>137</v>
      </c>
      <c r="K1617" t="s">
        <v>144</v>
      </c>
      <c r="L1617" t="s">
        <v>4850</v>
      </c>
      <c r="M1617" t="s">
        <v>4851</v>
      </c>
      <c r="N1617">
        <v>4.3497222219999996</v>
      </c>
      <c r="O1617">
        <v>0</v>
      </c>
      <c r="P1617">
        <v>0</v>
      </c>
      <c r="Q1617">
        <v>0</v>
      </c>
      <c r="R1617">
        <v>10</v>
      </c>
      <c r="S1617">
        <v>0</v>
      </c>
      <c r="T1617">
        <v>2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52.271000842970111</v>
      </c>
      <c r="AA1617">
        <v>0</v>
      </c>
      <c r="AB1617">
        <v>4.5560160637489551</v>
      </c>
      <c r="AC1617">
        <v>0</v>
      </c>
      <c r="AD1617">
        <v>0</v>
      </c>
      <c r="AE1617">
        <v>56.827016906719066</v>
      </c>
    </row>
    <row r="1618" spans="1:31" x14ac:dyDescent="0.3">
      <c r="A1618">
        <v>2483468</v>
      </c>
      <c r="B1618">
        <v>1</v>
      </c>
      <c r="C1618" t="s">
        <v>80</v>
      </c>
      <c r="D1618" t="s">
        <v>94</v>
      </c>
      <c r="E1618" t="s">
        <v>153</v>
      </c>
      <c r="F1618" t="s">
        <v>4852</v>
      </c>
      <c r="G1618" t="s">
        <v>155</v>
      </c>
      <c r="H1618" t="s">
        <v>135</v>
      </c>
      <c r="I1618" t="s">
        <v>136</v>
      </c>
      <c r="J1618" t="s">
        <v>137</v>
      </c>
      <c r="K1618" t="s">
        <v>144</v>
      </c>
      <c r="L1618" t="s">
        <v>4853</v>
      </c>
      <c r="M1618" t="s">
        <v>4854</v>
      </c>
      <c r="N1618">
        <v>5.1086111110000001</v>
      </c>
      <c r="O1618">
        <v>0</v>
      </c>
      <c r="P1618">
        <v>1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1.3266331978927777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1.3266331978927777</v>
      </c>
    </row>
    <row r="1619" spans="1:31" x14ac:dyDescent="0.3">
      <c r="A1619">
        <v>2483473</v>
      </c>
      <c r="B1619">
        <v>1</v>
      </c>
      <c r="C1619" t="s">
        <v>80</v>
      </c>
      <c r="D1619" t="s">
        <v>105</v>
      </c>
      <c r="E1619" t="s">
        <v>166</v>
      </c>
      <c r="F1619" t="s">
        <v>4855</v>
      </c>
      <c r="G1619" t="s">
        <v>149</v>
      </c>
      <c r="H1619" t="s">
        <v>150</v>
      </c>
      <c r="I1619" t="s">
        <v>136</v>
      </c>
      <c r="J1619" t="s">
        <v>137</v>
      </c>
      <c r="K1619" t="s">
        <v>144</v>
      </c>
      <c r="L1619" t="s">
        <v>4856</v>
      </c>
      <c r="M1619" t="s">
        <v>4857</v>
      </c>
      <c r="N1619">
        <v>1.528888888</v>
      </c>
      <c r="O1619">
        <v>0</v>
      </c>
      <c r="P1619">
        <v>465</v>
      </c>
      <c r="Q1619">
        <v>1</v>
      </c>
      <c r="R1619">
        <v>30</v>
      </c>
      <c r="S1619">
        <v>12</v>
      </c>
      <c r="T1619">
        <v>67</v>
      </c>
      <c r="U1619">
        <v>5</v>
      </c>
      <c r="V1619">
        <v>0</v>
      </c>
      <c r="W1619">
        <v>0</v>
      </c>
      <c r="X1619">
        <v>216.36820514837544</v>
      </c>
      <c r="Y1619">
        <v>0.8107594178066666</v>
      </c>
      <c r="Z1619">
        <v>20.232880216566116</v>
      </c>
      <c r="AA1619">
        <v>204.34366604821096</v>
      </c>
      <c r="AB1619">
        <v>122.00421429956667</v>
      </c>
      <c r="AC1619">
        <v>843.44287412624385</v>
      </c>
      <c r="AD1619">
        <v>0</v>
      </c>
      <c r="AE1619">
        <v>1407.2025992567696</v>
      </c>
    </row>
    <row r="1620" spans="1:31" x14ac:dyDescent="0.3">
      <c r="A1620">
        <v>2483474</v>
      </c>
      <c r="B1620">
        <v>1</v>
      </c>
      <c r="C1620" t="s">
        <v>80</v>
      </c>
      <c r="D1620" t="s">
        <v>94</v>
      </c>
      <c r="E1620" t="s">
        <v>166</v>
      </c>
      <c r="F1620" t="s">
        <v>4858</v>
      </c>
      <c r="G1620" t="s">
        <v>134</v>
      </c>
      <c r="H1620" t="s">
        <v>150</v>
      </c>
      <c r="I1620" t="s">
        <v>136</v>
      </c>
      <c r="J1620" t="s">
        <v>137</v>
      </c>
      <c r="K1620" t="s">
        <v>138</v>
      </c>
      <c r="L1620" t="s">
        <v>4859</v>
      </c>
      <c r="M1620" t="s">
        <v>4860</v>
      </c>
      <c r="N1620">
        <v>3.1691666660000002</v>
      </c>
      <c r="O1620">
        <v>0</v>
      </c>
      <c r="P1620">
        <v>0</v>
      </c>
      <c r="Q1620">
        <v>10</v>
      </c>
      <c r="R1620">
        <v>114</v>
      </c>
      <c r="S1620">
        <v>1</v>
      </c>
      <c r="T1620">
        <v>8</v>
      </c>
      <c r="U1620">
        <v>0</v>
      </c>
      <c r="V1620">
        <v>0</v>
      </c>
      <c r="W1620">
        <v>0</v>
      </c>
      <c r="X1620">
        <v>0</v>
      </c>
      <c r="Y1620">
        <v>2.2371957289512276</v>
      </c>
      <c r="Z1620">
        <v>74.581855697116012</v>
      </c>
      <c r="AA1620">
        <v>3.6860647249443188</v>
      </c>
      <c r="AB1620">
        <v>26.198205575062953</v>
      </c>
      <c r="AC1620">
        <v>0</v>
      </c>
      <c r="AD1620">
        <v>0</v>
      </c>
      <c r="AE1620">
        <v>106.70332172607451</v>
      </c>
    </row>
    <row r="1621" spans="1:31" x14ac:dyDescent="0.3">
      <c r="A1621">
        <v>2483475</v>
      </c>
      <c r="B1621">
        <v>1</v>
      </c>
      <c r="C1621" t="s">
        <v>81</v>
      </c>
      <c r="D1621" t="s">
        <v>120</v>
      </c>
      <c r="E1621" t="s">
        <v>184</v>
      </c>
      <c r="F1621" t="s">
        <v>324</v>
      </c>
      <c r="G1621" t="s">
        <v>149</v>
      </c>
      <c r="H1621" t="s">
        <v>150</v>
      </c>
      <c r="I1621" t="s">
        <v>136</v>
      </c>
      <c r="J1621" t="s">
        <v>137</v>
      </c>
      <c r="K1621" t="s">
        <v>144</v>
      </c>
      <c r="L1621" t="s">
        <v>4861</v>
      </c>
      <c r="M1621" t="s">
        <v>4862</v>
      </c>
      <c r="N1621">
        <v>1.059722222</v>
      </c>
      <c r="O1621">
        <v>2</v>
      </c>
      <c r="P1621">
        <v>483</v>
      </c>
      <c r="Q1621">
        <v>31</v>
      </c>
      <c r="R1621">
        <v>46</v>
      </c>
      <c r="S1621">
        <v>8</v>
      </c>
      <c r="T1621">
        <v>36</v>
      </c>
      <c r="U1621">
        <v>0</v>
      </c>
      <c r="V1621">
        <v>0</v>
      </c>
      <c r="W1621">
        <v>0.24023681028055555</v>
      </c>
      <c r="X1621">
        <v>63.092264261789708</v>
      </c>
      <c r="Y1621">
        <v>8.0840722279003838</v>
      </c>
      <c r="Z1621">
        <v>7.1380065819143859</v>
      </c>
      <c r="AA1621">
        <v>53.243181269752519</v>
      </c>
      <c r="AB1621">
        <v>17.316823457439412</v>
      </c>
      <c r="AC1621">
        <v>0</v>
      </c>
      <c r="AD1621">
        <v>0</v>
      </c>
      <c r="AE1621">
        <v>149.11458460907699</v>
      </c>
    </row>
    <row r="1622" spans="1:31" x14ac:dyDescent="0.3">
      <c r="A1622">
        <v>2483479</v>
      </c>
      <c r="B1622">
        <v>1</v>
      </c>
      <c r="C1622" t="s">
        <v>80</v>
      </c>
      <c r="D1622" t="s">
        <v>82</v>
      </c>
      <c r="E1622" t="s">
        <v>153</v>
      </c>
      <c r="F1622" t="s">
        <v>4863</v>
      </c>
      <c r="G1622" t="s">
        <v>230</v>
      </c>
      <c r="H1622" t="s">
        <v>135</v>
      </c>
      <c r="I1622" t="s">
        <v>136</v>
      </c>
      <c r="J1622" t="s">
        <v>137</v>
      </c>
      <c r="K1622" t="s">
        <v>144</v>
      </c>
      <c r="L1622" t="s">
        <v>4864</v>
      </c>
      <c r="M1622" t="s">
        <v>4865</v>
      </c>
      <c r="N1622">
        <v>4.0841666659999998</v>
      </c>
      <c r="O1622">
        <v>0</v>
      </c>
      <c r="P1622">
        <v>1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1.0569818218933333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1.0569818218933333</v>
      </c>
    </row>
    <row r="1623" spans="1:31" x14ac:dyDescent="0.3">
      <c r="A1623">
        <v>2483480</v>
      </c>
      <c r="B1623">
        <v>1</v>
      </c>
      <c r="C1623" t="s">
        <v>80</v>
      </c>
      <c r="D1623" t="s">
        <v>108</v>
      </c>
      <c r="E1623" t="s">
        <v>184</v>
      </c>
      <c r="F1623" t="s">
        <v>4866</v>
      </c>
      <c r="G1623" t="s">
        <v>134</v>
      </c>
      <c r="H1623" t="s">
        <v>150</v>
      </c>
      <c r="I1623" t="s">
        <v>136</v>
      </c>
      <c r="J1623" t="s">
        <v>137</v>
      </c>
      <c r="K1623" t="s">
        <v>138</v>
      </c>
      <c r="L1623" t="s">
        <v>4867</v>
      </c>
      <c r="M1623" t="s">
        <v>4868</v>
      </c>
      <c r="N1623">
        <v>4.1172222219999997</v>
      </c>
      <c r="O1623">
        <v>0</v>
      </c>
      <c r="P1623">
        <v>637</v>
      </c>
      <c r="Q1623">
        <v>0</v>
      </c>
      <c r="R1623">
        <v>405</v>
      </c>
      <c r="S1623">
        <v>4</v>
      </c>
      <c r="T1623">
        <v>219</v>
      </c>
      <c r="U1623">
        <v>1</v>
      </c>
      <c r="V1623">
        <v>0</v>
      </c>
      <c r="W1623">
        <v>0</v>
      </c>
      <c r="X1623">
        <v>570.54594542096834</v>
      </c>
      <c r="Y1623">
        <v>0</v>
      </c>
      <c r="Z1623">
        <v>484.9912663182763</v>
      </c>
      <c r="AA1623">
        <v>345.43262748839453</v>
      </c>
      <c r="AB1623">
        <v>731.73838681550444</v>
      </c>
      <c r="AC1623">
        <v>233.62456831412098</v>
      </c>
      <c r="AD1623">
        <v>0</v>
      </c>
      <c r="AE1623">
        <v>2366.3327943572644</v>
      </c>
    </row>
    <row r="1624" spans="1:31" x14ac:dyDescent="0.3">
      <c r="A1624">
        <v>2483451</v>
      </c>
      <c r="B1624">
        <v>2</v>
      </c>
      <c r="C1624" t="s">
        <v>80</v>
      </c>
      <c r="D1624" t="s">
        <v>85</v>
      </c>
      <c r="E1624" t="s">
        <v>132</v>
      </c>
      <c r="F1624" t="s">
        <v>4869</v>
      </c>
      <c r="G1624" t="s">
        <v>181</v>
      </c>
      <c r="H1624" t="s">
        <v>135</v>
      </c>
      <c r="I1624" t="s">
        <v>136</v>
      </c>
      <c r="J1624" t="s">
        <v>137</v>
      </c>
      <c r="K1624" t="s">
        <v>144</v>
      </c>
      <c r="L1624" t="s">
        <v>4842</v>
      </c>
      <c r="M1624" t="s">
        <v>4870</v>
      </c>
      <c r="N1624">
        <v>0.86361111099999999</v>
      </c>
      <c r="O1624">
        <v>0</v>
      </c>
      <c r="P1624">
        <v>284</v>
      </c>
      <c r="Q1624">
        <v>0</v>
      </c>
      <c r="R1624">
        <v>0</v>
      </c>
      <c r="S1624">
        <v>0</v>
      </c>
      <c r="T1624">
        <v>34</v>
      </c>
      <c r="U1624">
        <v>0</v>
      </c>
      <c r="V1624">
        <v>0</v>
      </c>
      <c r="W1624">
        <v>0</v>
      </c>
      <c r="X1624">
        <v>68.420604980334744</v>
      </c>
      <c r="Y1624">
        <v>0</v>
      </c>
      <c r="Z1624">
        <v>0</v>
      </c>
      <c r="AA1624">
        <v>0</v>
      </c>
      <c r="AB1624">
        <v>34.837936966385762</v>
      </c>
      <c r="AC1624">
        <v>0</v>
      </c>
      <c r="AD1624">
        <v>0</v>
      </c>
      <c r="AE1624">
        <v>103.2585419467205</v>
      </c>
    </row>
    <row r="1625" spans="1:31" x14ac:dyDescent="0.3">
      <c r="A1625">
        <v>2483485</v>
      </c>
      <c r="B1625">
        <v>1</v>
      </c>
      <c r="C1625" t="s">
        <v>80</v>
      </c>
      <c r="D1625" t="s">
        <v>100</v>
      </c>
      <c r="E1625" t="s">
        <v>132</v>
      </c>
      <c r="F1625" t="s">
        <v>4820</v>
      </c>
      <c r="G1625" t="s">
        <v>181</v>
      </c>
      <c r="H1625" t="s">
        <v>135</v>
      </c>
      <c r="I1625" t="s">
        <v>136</v>
      </c>
      <c r="J1625" t="s">
        <v>137</v>
      </c>
      <c r="K1625" t="s">
        <v>144</v>
      </c>
      <c r="L1625" t="s">
        <v>4871</v>
      </c>
      <c r="M1625" t="s">
        <v>4872</v>
      </c>
      <c r="N1625">
        <v>0.182777777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26</v>
      </c>
      <c r="U1625">
        <v>0</v>
      </c>
      <c r="V1625">
        <v>11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12.6057773402931</v>
      </c>
      <c r="AC1625">
        <v>0</v>
      </c>
      <c r="AD1625">
        <v>85.135339425670594</v>
      </c>
      <c r="AE1625">
        <v>97.741116765963696</v>
      </c>
    </row>
    <row r="1626" spans="1:31" x14ac:dyDescent="0.3">
      <c r="A1626">
        <v>2483492</v>
      </c>
      <c r="B1626">
        <v>1</v>
      </c>
      <c r="C1626" t="s">
        <v>80</v>
      </c>
      <c r="D1626" t="s">
        <v>94</v>
      </c>
      <c r="E1626" t="s">
        <v>132</v>
      </c>
      <c r="F1626" t="s">
        <v>4873</v>
      </c>
      <c r="G1626" t="s">
        <v>181</v>
      </c>
      <c r="H1626" t="s">
        <v>135</v>
      </c>
      <c r="I1626" t="s">
        <v>136</v>
      </c>
      <c r="J1626" t="s">
        <v>137</v>
      </c>
      <c r="K1626" t="s">
        <v>144</v>
      </c>
      <c r="L1626" t="s">
        <v>4874</v>
      </c>
      <c r="M1626" t="s">
        <v>4875</v>
      </c>
      <c r="N1626">
        <v>1.586944444</v>
      </c>
      <c r="O1626">
        <v>0</v>
      </c>
      <c r="P1626">
        <v>188</v>
      </c>
      <c r="Q1626">
        <v>0</v>
      </c>
      <c r="R1626">
        <v>1</v>
      </c>
      <c r="S1626">
        <v>0</v>
      </c>
      <c r="T1626">
        <v>33</v>
      </c>
      <c r="U1626">
        <v>0</v>
      </c>
      <c r="V1626">
        <v>0</v>
      </c>
      <c r="W1626">
        <v>0</v>
      </c>
      <c r="X1626">
        <v>68.41567007377796</v>
      </c>
      <c r="Y1626">
        <v>0</v>
      </c>
      <c r="Z1626">
        <v>1.2654515748580583E-2</v>
      </c>
      <c r="AA1626">
        <v>0</v>
      </c>
      <c r="AB1626">
        <v>49.423377490669587</v>
      </c>
      <c r="AC1626">
        <v>0</v>
      </c>
      <c r="AD1626">
        <v>0</v>
      </c>
      <c r="AE1626">
        <v>117.85170208019613</v>
      </c>
    </row>
    <row r="1627" spans="1:31" x14ac:dyDescent="0.3">
      <c r="A1627">
        <v>2483497</v>
      </c>
      <c r="B1627">
        <v>1</v>
      </c>
      <c r="C1627" t="s">
        <v>80</v>
      </c>
      <c r="D1627" t="s">
        <v>93</v>
      </c>
      <c r="E1627" t="s">
        <v>132</v>
      </c>
      <c r="F1627" t="s">
        <v>4876</v>
      </c>
      <c r="G1627" t="s">
        <v>181</v>
      </c>
      <c r="H1627" t="s">
        <v>135</v>
      </c>
      <c r="I1627" t="s">
        <v>136</v>
      </c>
      <c r="J1627" t="s">
        <v>137</v>
      </c>
      <c r="K1627" t="s">
        <v>144</v>
      </c>
      <c r="L1627" t="s">
        <v>4877</v>
      </c>
      <c r="M1627" t="s">
        <v>4878</v>
      </c>
      <c r="N1627">
        <v>2.1949999999999998</v>
      </c>
      <c r="O1627">
        <v>0</v>
      </c>
      <c r="P1627">
        <v>12</v>
      </c>
      <c r="Q1627">
        <v>0</v>
      </c>
      <c r="R1627">
        <v>25</v>
      </c>
      <c r="S1627">
        <v>0</v>
      </c>
      <c r="T1627">
        <v>5</v>
      </c>
      <c r="U1627">
        <v>0</v>
      </c>
      <c r="V1627">
        <v>0</v>
      </c>
      <c r="W1627">
        <v>0</v>
      </c>
      <c r="X1627">
        <v>2.990692612221407</v>
      </c>
      <c r="Y1627">
        <v>0</v>
      </c>
      <c r="Z1627">
        <v>2.8367571557210405</v>
      </c>
      <c r="AA1627">
        <v>0</v>
      </c>
      <c r="AB1627">
        <v>1.2236657599933953</v>
      </c>
      <c r="AC1627">
        <v>0</v>
      </c>
      <c r="AD1627">
        <v>0</v>
      </c>
      <c r="AE1627">
        <v>7.051115527935842</v>
      </c>
    </row>
    <row r="1628" spans="1:31" x14ac:dyDescent="0.3">
      <c r="A1628">
        <v>2483502</v>
      </c>
      <c r="B1628">
        <v>1</v>
      </c>
      <c r="C1628" t="s">
        <v>80</v>
      </c>
      <c r="D1628" t="s">
        <v>97</v>
      </c>
      <c r="E1628" t="s">
        <v>153</v>
      </c>
      <c r="F1628" t="s">
        <v>4879</v>
      </c>
      <c r="G1628" t="s">
        <v>155</v>
      </c>
      <c r="H1628" t="s">
        <v>135</v>
      </c>
      <c r="I1628" t="s">
        <v>136</v>
      </c>
      <c r="J1628" t="s">
        <v>137</v>
      </c>
      <c r="K1628" t="s">
        <v>144</v>
      </c>
      <c r="L1628" t="s">
        <v>4880</v>
      </c>
      <c r="M1628" t="s">
        <v>4881</v>
      </c>
      <c r="N1628">
        <v>1.9655555549999999</v>
      </c>
      <c r="O1628">
        <v>0</v>
      </c>
      <c r="P1628">
        <v>1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8.5756537784202669E-2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8.5756537784202669E-2</v>
      </c>
    </row>
    <row r="1629" spans="1:31" x14ac:dyDescent="0.3">
      <c r="A1629">
        <v>2483513</v>
      </c>
      <c r="B1629">
        <v>1</v>
      </c>
      <c r="C1629" t="s">
        <v>80</v>
      </c>
      <c r="D1629" t="s">
        <v>100</v>
      </c>
      <c r="E1629" t="s">
        <v>162</v>
      </c>
      <c r="F1629" t="s">
        <v>4882</v>
      </c>
      <c r="G1629" t="s">
        <v>210</v>
      </c>
      <c r="H1629" t="s">
        <v>135</v>
      </c>
      <c r="I1629" t="s">
        <v>136</v>
      </c>
      <c r="J1629" t="s">
        <v>137</v>
      </c>
      <c r="K1629" t="s">
        <v>144</v>
      </c>
      <c r="L1629" t="s">
        <v>4883</v>
      </c>
      <c r="M1629" t="s">
        <v>4884</v>
      </c>
      <c r="N1629">
        <v>0.45583333300000001</v>
      </c>
      <c r="O1629">
        <v>0</v>
      </c>
      <c r="P1629">
        <v>14</v>
      </c>
      <c r="Q1629">
        <v>0</v>
      </c>
      <c r="R1629">
        <v>10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0.88884214878409495</v>
      </c>
      <c r="Y1629">
        <v>0</v>
      </c>
      <c r="Z1629">
        <v>0.6962687471913841</v>
      </c>
      <c r="AA1629">
        <v>0</v>
      </c>
      <c r="AB1629">
        <v>0</v>
      </c>
      <c r="AC1629">
        <v>0</v>
      </c>
      <c r="AD1629">
        <v>0</v>
      </c>
      <c r="AE1629">
        <v>1.5851108959754789</v>
      </c>
    </row>
    <row r="1630" spans="1:31" x14ac:dyDescent="0.3">
      <c r="A1630">
        <v>2483516</v>
      </c>
      <c r="B1630">
        <v>1</v>
      </c>
      <c r="C1630" t="s">
        <v>80</v>
      </c>
      <c r="D1630" t="s">
        <v>83</v>
      </c>
      <c r="E1630" t="s">
        <v>162</v>
      </c>
      <c r="F1630" t="s">
        <v>4885</v>
      </c>
      <c r="G1630" t="s">
        <v>1101</v>
      </c>
      <c r="H1630" t="s">
        <v>135</v>
      </c>
      <c r="I1630" t="s">
        <v>136</v>
      </c>
      <c r="J1630" t="s">
        <v>137</v>
      </c>
      <c r="K1630" t="s">
        <v>144</v>
      </c>
      <c r="L1630" t="s">
        <v>4886</v>
      </c>
      <c r="M1630" t="s">
        <v>4887</v>
      </c>
      <c r="N1630">
        <v>3.1783333329999999</v>
      </c>
      <c r="O1630">
        <v>0</v>
      </c>
      <c r="P1630">
        <v>1</v>
      </c>
      <c r="Q1630">
        <v>0</v>
      </c>
      <c r="R1630">
        <v>0</v>
      </c>
      <c r="S1630">
        <v>0</v>
      </c>
      <c r="T1630">
        <v>26</v>
      </c>
      <c r="U1630">
        <v>0</v>
      </c>
      <c r="V1630">
        <v>9</v>
      </c>
      <c r="W1630">
        <v>0</v>
      </c>
      <c r="X1630">
        <v>6.3682293134557089E-2</v>
      </c>
      <c r="Y1630">
        <v>0</v>
      </c>
      <c r="Z1630">
        <v>0</v>
      </c>
      <c r="AA1630">
        <v>0</v>
      </c>
      <c r="AB1630">
        <v>212.36171061471165</v>
      </c>
      <c r="AC1630">
        <v>0</v>
      </c>
      <c r="AD1630">
        <v>2254.9858248060332</v>
      </c>
      <c r="AE1630">
        <v>2467.4112177138795</v>
      </c>
    </row>
    <row r="1631" spans="1:31" x14ac:dyDescent="0.3">
      <c r="A1631">
        <v>2483373</v>
      </c>
      <c r="B1631">
        <v>2</v>
      </c>
      <c r="C1631" t="s">
        <v>80</v>
      </c>
      <c r="D1631" t="s">
        <v>86</v>
      </c>
      <c r="E1631" t="s">
        <v>132</v>
      </c>
      <c r="F1631" t="s">
        <v>4888</v>
      </c>
      <c r="G1631" t="s">
        <v>181</v>
      </c>
      <c r="H1631" t="s">
        <v>135</v>
      </c>
      <c r="I1631" t="s">
        <v>136</v>
      </c>
      <c r="J1631" t="s">
        <v>137</v>
      </c>
      <c r="K1631" t="s">
        <v>144</v>
      </c>
      <c r="L1631" t="s">
        <v>4752</v>
      </c>
      <c r="M1631" t="s">
        <v>4889</v>
      </c>
      <c r="N1631">
        <v>0.82361111099999995</v>
      </c>
      <c r="O1631">
        <v>0</v>
      </c>
      <c r="P1631">
        <v>103</v>
      </c>
      <c r="Q1631">
        <v>0</v>
      </c>
      <c r="R1631">
        <v>1</v>
      </c>
      <c r="S1631">
        <v>0</v>
      </c>
      <c r="T1631">
        <v>5</v>
      </c>
      <c r="U1631">
        <v>0</v>
      </c>
      <c r="V1631">
        <v>0</v>
      </c>
      <c r="W1631">
        <v>0</v>
      </c>
      <c r="X1631">
        <v>56.682587156890612</v>
      </c>
      <c r="Y1631">
        <v>0</v>
      </c>
      <c r="Z1631">
        <v>0.13786311953041958</v>
      </c>
      <c r="AA1631">
        <v>0</v>
      </c>
      <c r="AB1631">
        <v>1.8758990378390568</v>
      </c>
      <c r="AC1631">
        <v>0</v>
      </c>
      <c r="AD1631">
        <v>0</v>
      </c>
      <c r="AE1631">
        <v>58.69634931426009</v>
      </c>
    </row>
    <row r="1632" spans="1:31" x14ac:dyDescent="0.3">
      <c r="A1632">
        <v>2483521</v>
      </c>
      <c r="B1632">
        <v>1</v>
      </c>
      <c r="C1632" t="s">
        <v>80</v>
      </c>
      <c r="D1632" t="s">
        <v>105</v>
      </c>
      <c r="E1632" t="s">
        <v>166</v>
      </c>
      <c r="F1632" t="s">
        <v>4855</v>
      </c>
      <c r="G1632" t="s">
        <v>779</v>
      </c>
      <c r="H1632" t="s">
        <v>150</v>
      </c>
      <c r="I1632" t="s">
        <v>136</v>
      </c>
      <c r="J1632" t="s">
        <v>137</v>
      </c>
      <c r="K1632" t="s">
        <v>144</v>
      </c>
      <c r="L1632" t="s">
        <v>4890</v>
      </c>
      <c r="M1632" t="s">
        <v>4891</v>
      </c>
      <c r="N1632">
        <v>2.0961111109999999</v>
      </c>
      <c r="O1632">
        <v>0</v>
      </c>
      <c r="P1632">
        <v>465</v>
      </c>
      <c r="Q1632">
        <v>1</v>
      </c>
      <c r="R1632">
        <v>30</v>
      </c>
      <c r="S1632">
        <v>12</v>
      </c>
      <c r="T1632">
        <v>67</v>
      </c>
      <c r="U1632">
        <v>5</v>
      </c>
      <c r="V1632">
        <v>0</v>
      </c>
      <c r="W1632">
        <v>0</v>
      </c>
      <c r="X1632">
        <v>288.16199419554897</v>
      </c>
      <c r="Y1632">
        <v>1.1052696207333332</v>
      </c>
      <c r="Z1632">
        <v>25.476401075525612</v>
      </c>
      <c r="AA1632">
        <v>263.54920350173199</v>
      </c>
      <c r="AB1632">
        <v>157.37930919398562</v>
      </c>
      <c r="AC1632">
        <v>1181.5555497999635</v>
      </c>
      <c r="AD1632">
        <v>0</v>
      </c>
      <c r="AE1632">
        <v>1917.227727387489</v>
      </c>
    </row>
    <row r="1633" spans="1:31" x14ac:dyDescent="0.3">
      <c r="A1633">
        <v>2483527</v>
      </c>
      <c r="B1633">
        <v>1</v>
      </c>
      <c r="C1633" t="s">
        <v>80</v>
      </c>
      <c r="D1633" t="s">
        <v>92</v>
      </c>
      <c r="E1633" t="s">
        <v>153</v>
      </c>
      <c r="F1633" t="s">
        <v>4892</v>
      </c>
      <c r="G1633" t="s">
        <v>155</v>
      </c>
      <c r="H1633" t="s">
        <v>135</v>
      </c>
      <c r="I1633" t="s">
        <v>136</v>
      </c>
      <c r="J1633" t="s">
        <v>137</v>
      </c>
      <c r="K1633" t="s">
        <v>144</v>
      </c>
      <c r="L1633" t="s">
        <v>4893</v>
      </c>
      <c r="M1633" t="s">
        <v>4894</v>
      </c>
      <c r="N1633">
        <v>3.346666666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1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5.8621899694141666</v>
      </c>
      <c r="AC1633">
        <v>0</v>
      </c>
      <c r="AD1633">
        <v>0</v>
      </c>
      <c r="AE1633">
        <v>5.8621899694141666</v>
      </c>
    </row>
    <row r="1634" spans="1:31" x14ac:dyDescent="0.3">
      <c r="A1634">
        <v>2483531</v>
      </c>
      <c r="B1634">
        <v>1</v>
      </c>
      <c r="C1634" t="s">
        <v>81</v>
      </c>
      <c r="D1634" t="s">
        <v>112</v>
      </c>
      <c r="E1634" t="s">
        <v>162</v>
      </c>
      <c r="F1634" t="s">
        <v>4895</v>
      </c>
      <c r="G1634" t="s">
        <v>210</v>
      </c>
      <c r="H1634" t="s">
        <v>135</v>
      </c>
      <c r="I1634" t="s">
        <v>136</v>
      </c>
      <c r="J1634" t="s">
        <v>137</v>
      </c>
      <c r="K1634" t="s">
        <v>144</v>
      </c>
      <c r="L1634" t="s">
        <v>4896</v>
      </c>
      <c r="M1634" t="s">
        <v>4897</v>
      </c>
      <c r="N1634">
        <v>1.6311111110000001</v>
      </c>
      <c r="O1634">
        <v>0</v>
      </c>
      <c r="P1634">
        <v>27</v>
      </c>
      <c r="Q1634">
        <v>0</v>
      </c>
      <c r="R1634">
        <v>1</v>
      </c>
      <c r="S1634">
        <v>0</v>
      </c>
      <c r="T1634">
        <v>1</v>
      </c>
      <c r="U1634">
        <v>0</v>
      </c>
      <c r="V1634">
        <v>0</v>
      </c>
      <c r="W1634">
        <v>0</v>
      </c>
      <c r="X1634">
        <v>9.665498236401346</v>
      </c>
      <c r="Y1634">
        <v>0</v>
      </c>
      <c r="Z1634">
        <v>3.006410779744656E-2</v>
      </c>
      <c r="AA1634">
        <v>0</v>
      </c>
      <c r="AB1634">
        <v>0.27474736319637155</v>
      </c>
      <c r="AC1634">
        <v>0</v>
      </c>
      <c r="AD1634">
        <v>0</v>
      </c>
      <c r="AE1634">
        <v>9.970309707395165</v>
      </c>
    </row>
    <row r="1635" spans="1:31" x14ac:dyDescent="0.3">
      <c r="A1635">
        <v>2483544</v>
      </c>
      <c r="B1635">
        <v>1</v>
      </c>
      <c r="C1635" t="s">
        <v>80</v>
      </c>
      <c r="D1635" t="s">
        <v>93</v>
      </c>
      <c r="E1635" t="s">
        <v>166</v>
      </c>
      <c r="F1635" t="s">
        <v>4898</v>
      </c>
      <c r="G1635" t="s">
        <v>149</v>
      </c>
      <c r="H1635" t="s">
        <v>150</v>
      </c>
      <c r="I1635" t="s">
        <v>136</v>
      </c>
      <c r="J1635" t="s">
        <v>137</v>
      </c>
      <c r="K1635" t="s">
        <v>144</v>
      </c>
      <c r="L1635" t="s">
        <v>4899</v>
      </c>
      <c r="M1635" t="s">
        <v>4900</v>
      </c>
      <c r="N1635">
        <v>3.1205555550000001</v>
      </c>
      <c r="O1635">
        <v>0</v>
      </c>
      <c r="P1635">
        <v>251</v>
      </c>
      <c r="Q1635">
        <v>2</v>
      </c>
      <c r="R1635">
        <v>167</v>
      </c>
      <c r="S1635">
        <v>0</v>
      </c>
      <c r="T1635">
        <v>91</v>
      </c>
      <c r="U1635">
        <v>0</v>
      </c>
      <c r="V1635">
        <v>0</v>
      </c>
      <c r="W1635">
        <v>0</v>
      </c>
      <c r="X1635">
        <v>134.08164509525011</v>
      </c>
      <c r="Y1635">
        <v>6.6223758564151574</v>
      </c>
      <c r="Z1635">
        <v>152.93268792003266</v>
      </c>
      <c r="AA1635">
        <v>0</v>
      </c>
      <c r="AB1635">
        <v>198.45254401062269</v>
      </c>
      <c r="AC1635">
        <v>0</v>
      </c>
      <c r="AD1635">
        <v>0</v>
      </c>
      <c r="AE1635">
        <v>492.08925288232058</v>
      </c>
    </row>
    <row r="1636" spans="1:31" x14ac:dyDescent="0.3">
      <c r="A1636">
        <v>2483546</v>
      </c>
      <c r="B1636">
        <v>1</v>
      </c>
      <c r="C1636" t="s">
        <v>80</v>
      </c>
      <c r="D1636" t="s">
        <v>98</v>
      </c>
      <c r="E1636" t="s">
        <v>132</v>
      </c>
      <c r="F1636" t="s">
        <v>4901</v>
      </c>
      <c r="G1636" t="s">
        <v>181</v>
      </c>
      <c r="H1636" t="s">
        <v>135</v>
      </c>
      <c r="I1636" t="s">
        <v>136</v>
      </c>
      <c r="J1636" t="s">
        <v>137</v>
      </c>
      <c r="K1636" t="s">
        <v>144</v>
      </c>
      <c r="L1636" t="s">
        <v>4902</v>
      </c>
      <c r="M1636" t="s">
        <v>4903</v>
      </c>
      <c r="N1636">
        <v>0.325833333</v>
      </c>
      <c r="O1636">
        <v>0</v>
      </c>
      <c r="P1636">
        <v>18</v>
      </c>
      <c r="Q1636">
        <v>0</v>
      </c>
      <c r="R1636">
        <v>27</v>
      </c>
      <c r="S1636">
        <v>0</v>
      </c>
      <c r="T1636">
        <v>9</v>
      </c>
      <c r="U1636">
        <v>0</v>
      </c>
      <c r="V1636">
        <v>0</v>
      </c>
      <c r="W1636">
        <v>0</v>
      </c>
      <c r="X1636">
        <v>1.6226694194700548</v>
      </c>
      <c r="Y1636">
        <v>0</v>
      </c>
      <c r="Z1636">
        <v>2.810730717579994</v>
      </c>
      <c r="AA1636">
        <v>0</v>
      </c>
      <c r="AB1636">
        <v>2.4064822019824121</v>
      </c>
      <c r="AC1636">
        <v>0</v>
      </c>
      <c r="AD1636">
        <v>0</v>
      </c>
      <c r="AE1636">
        <v>6.8398823390324601</v>
      </c>
    </row>
    <row r="1637" spans="1:31" x14ac:dyDescent="0.3">
      <c r="A1637">
        <v>2483552</v>
      </c>
      <c r="B1637">
        <v>1</v>
      </c>
      <c r="C1637" t="s">
        <v>80</v>
      </c>
      <c r="D1637" t="s">
        <v>95</v>
      </c>
      <c r="E1637" t="s">
        <v>162</v>
      </c>
      <c r="F1637" t="s">
        <v>4904</v>
      </c>
      <c r="G1637" t="s">
        <v>181</v>
      </c>
      <c r="H1637" t="s">
        <v>135</v>
      </c>
      <c r="I1637" t="s">
        <v>136</v>
      </c>
      <c r="J1637" t="s">
        <v>137</v>
      </c>
      <c r="K1637" t="s">
        <v>144</v>
      </c>
      <c r="L1637" t="s">
        <v>4905</v>
      </c>
      <c r="M1637" t="s">
        <v>4906</v>
      </c>
      <c r="N1637">
        <v>0.63861111100000001</v>
      </c>
      <c r="O1637">
        <v>0</v>
      </c>
      <c r="P1637">
        <v>44</v>
      </c>
      <c r="Q1637">
        <v>0</v>
      </c>
      <c r="R1637">
        <v>2</v>
      </c>
      <c r="S1637">
        <v>0</v>
      </c>
      <c r="T1637">
        <v>1</v>
      </c>
      <c r="U1637">
        <v>0</v>
      </c>
      <c r="V1637">
        <v>0</v>
      </c>
      <c r="W1637">
        <v>0</v>
      </c>
      <c r="X1637">
        <v>2.8556100360802654</v>
      </c>
      <c r="Y1637">
        <v>0</v>
      </c>
      <c r="Z1637">
        <v>6.8672001244941008E-2</v>
      </c>
      <c r="AA1637">
        <v>0</v>
      </c>
      <c r="AB1637">
        <v>1.1681826527800001</v>
      </c>
      <c r="AC1637">
        <v>0</v>
      </c>
      <c r="AD1637">
        <v>0</v>
      </c>
      <c r="AE1637">
        <v>4.0924646901052064</v>
      </c>
    </row>
    <row r="1638" spans="1:31" x14ac:dyDescent="0.3">
      <c r="A1638">
        <v>2483560</v>
      </c>
      <c r="B1638">
        <v>1</v>
      </c>
      <c r="C1638" t="s">
        <v>80</v>
      </c>
      <c r="D1638" t="s">
        <v>108</v>
      </c>
      <c r="E1638" t="s">
        <v>162</v>
      </c>
      <c r="F1638" t="s">
        <v>4907</v>
      </c>
      <c r="G1638" t="s">
        <v>210</v>
      </c>
      <c r="H1638" t="s">
        <v>135</v>
      </c>
      <c r="I1638" t="s">
        <v>136</v>
      </c>
      <c r="J1638" t="s">
        <v>137</v>
      </c>
      <c r="K1638" t="s">
        <v>144</v>
      </c>
      <c r="L1638" t="s">
        <v>4908</v>
      </c>
      <c r="M1638" t="s">
        <v>4909</v>
      </c>
      <c r="N1638">
        <v>4.7850000000000001</v>
      </c>
      <c r="O1638">
        <v>0</v>
      </c>
      <c r="P1638">
        <v>10</v>
      </c>
      <c r="Q1638">
        <v>0</v>
      </c>
      <c r="R1638">
        <v>1</v>
      </c>
      <c r="S1638">
        <v>0</v>
      </c>
      <c r="T1638">
        <v>2</v>
      </c>
      <c r="U1638">
        <v>0</v>
      </c>
      <c r="V1638">
        <v>0</v>
      </c>
      <c r="W1638">
        <v>0</v>
      </c>
      <c r="X1638">
        <v>6.5510565023152179</v>
      </c>
      <c r="Y1638">
        <v>0</v>
      </c>
      <c r="Z1638">
        <v>2.7595920412257415</v>
      </c>
      <c r="AA1638">
        <v>0</v>
      </c>
      <c r="AB1638">
        <v>1.6829905327882551</v>
      </c>
      <c r="AC1638">
        <v>0</v>
      </c>
      <c r="AD1638">
        <v>0</v>
      </c>
      <c r="AE1638">
        <v>10.993639076329215</v>
      </c>
    </row>
    <row r="1639" spans="1:31" x14ac:dyDescent="0.3">
      <c r="A1639">
        <v>2483562</v>
      </c>
      <c r="B1639">
        <v>1</v>
      </c>
      <c r="C1639" t="s">
        <v>80</v>
      </c>
      <c r="D1639" t="s">
        <v>108</v>
      </c>
      <c r="E1639" t="s">
        <v>162</v>
      </c>
      <c r="F1639" t="s">
        <v>4910</v>
      </c>
      <c r="G1639" t="s">
        <v>210</v>
      </c>
      <c r="H1639" t="s">
        <v>135</v>
      </c>
      <c r="I1639" t="s">
        <v>136</v>
      </c>
      <c r="J1639" t="s">
        <v>137</v>
      </c>
      <c r="K1639" t="s">
        <v>144</v>
      </c>
      <c r="L1639" t="s">
        <v>4911</v>
      </c>
      <c r="M1639" t="s">
        <v>4912</v>
      </c>
      <c r="N1639">
        <v>4.4924999999999997</v>
      </c>
      <c r="O1639">
        <v>0</v>
      </c>
      <c r="P1639">
        <v>38</v>
      </c>
      <c r="Q1639">
        <v>0</v>
      </c>
      <c r="R1639">
        <v>7</v>
      </c>
      <c r="S1639">
        <v>0</v>
      </c>
      <c r="T1639">
        <v>3</v>
      </c>
      <c r="U1639">
        <v>0</v>
      </c>
      <c r="V1639">
        <v>0</v>
      </c>
      <c r="W1639">
        <v>0</v>
      </c>
      <c r="X1639">
        <v>24.24384365315457</v>
      </c>
      <c r="Y1639">
        <v>0</v>
      </c>
      <c r="Z1639">
        <v>1.013540922501583</v>
      </c>
      <c r="AA1639">
        <v>0</v>
      </c>
      <c r="AB1639">
        <v>1.1326866839056127</v>
      </c>
      <c r="AC1639">
        <v>0</v>
      </c>
      <c r="AD1639">
        <v>0</v>
      </c>
      <c r="AE1639">
        <v>26.390071259561765</v>
      </c>
    </row>
    <row r="1640" spans="1:31" x14ac:dyDescent="0.3">
      <c r="A1640">
        <v>2483569</v>
      </c>
      <c r="B1640">
        <v>1</v>
      </c>
      <c r="C1640" t="s">
        <v>81</v>
      </c>
      <c r="D1640" t="s">
        <v>127</v>
      </c>
      <c r="E1640" t="s">
        <v>162</v>
      </c>
      <c r="F1640" t="s">
        <v>4913</v>
      </c>
      <c r="G1640" t="s">
        <v>530</v>
      </c>
      <c r="H1640" t="s">
        <v>135</v>
      </c>
      <c r="I1640" t="s">
        <v>136</v>
      </c>
      <c r="J1640" t="s">
        <v>137</v>
      </c>
      <c r="K1640" t="s">
        <v>144</v>
      </c>
      <c r="L1640" t="s">
        <v>4914</v>
      </c>
      <c r="M1640" t="s">
        <v>4915</v>
      </c>
      <c r="N1640">
        <v>2.6236111110000002</v>
      </c>
      <c r="O1640">
        <v>0</v>
      </c>
      <c r="P1640">
        <v>62</v>
      </c>
      <c r="Q1640">
        <v>0</v>
      </c>
      <c r="R1640">
        <v>1</v>
      </c>
      <c r="S1640">
        <v>0</v>
      </c>
      <c r="T1640">
        <v>4</v>
      </c>
      <c r="U1640">
        <v>0</v>
      </c>
      <c r="V1640">
        <v>0</v>
      </c>
      <c r="W1640">
        <v>0</v>
      </c>
      <c r="X1640">
        <v>19.569113473140291</v>
      </c>
      <c r="Y1640">
        <v>0</v>
      </c>
      <c r="Z1640">
        <v>4.2744728037367112E-2</v>
      </c>
      <c r="AA1640">
        <v>0</v>
      </c>
      <c r="AB1640">
        <v>5.8812794291941239</v>
      </c>
      <c r="AC1640">
        <v>0</v>
      </c>
      <c r="AD1640">
        <v>0</v>
      </c>
      <c r="AE1640">
        <v>25.49313763037178</v>
      </c>
    </row>
    <row r="1641" spans="1:31" x14ac:dyDescent="0.3">
      <c r="A1641">
        <v>2483570</v>
      </c>
      <c r="B1641">
        <v>1</v>
      </c>
      <c r="C1641" t="s">
        <v>81</v>
      </c>
      <c r="D1641" t="s">
        <v>121</v>
      </c>
      <c r="E1641" t="s">
        <v>162</v>
      </c>
      <c r="F1641" t="s">
        <v>4916</v>
      </c>
      <c r="G1641" t="s">
        <v>210</v>
      </c>
      <c r="H1641" t="s">
        <v>135</v>
      </c>
      <c r="I1641" t="s">
        <v>136</v>
      </c>
      <c r="J1641" t="s">
        <v>137</v>
      </c>
      <c r="K1641" t="s">
        <v>144</v>
      </c>
      <c r="L1641" t="s">
        <v>4917</v>
      </c>
      <c r="M1641" t="s">
        <v>4918</v>
      </c>
      <c r="N1641">
        <v>1.665277777</v>
      </c>
      <c r="O1641">
        <v>0</v>
      </c>
      <c r="P1641">
        <v>4</v>
      </c>
      <c r="Q1641">
        <v>0</v>
      </c>
      <c r="R1641">
        <v>2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0.89876135501727772</v>
      </c>
      <c r="Y1641">
        <v>0</v>
      </c>
      <c r="Z1641">
        <v>0.3104400268749587</v>
      </c>
      <c r="AA1641">
        <v>0</v>
      </c>
      <c r="AB1641">
        <v>0</v>
      </c>
      <c r="AC1641">
        <v>0</v>
      </c>
      <c r="AD1641">
        <v>0</v>
      </c>
      <c r="AE1641">
        <v>1.2092013818922365</v>
      </c>
    </row>
    <row r="1642" spans="1:31" x14ac:dyDescent="0.3">
      <c r="A1642">
        <v>2483586</v>
      </c>
      <c r="B1642">
        <v>1</v>
      </c>
      <c r="C1642" t="s">
        <v>80</v>
      </c>
      <c r="D1642" t="s">
        <v>97</v>
      </c>
      <c r="E1642" t="s">
        <v>184</v>
      </c>
      <c r="F1642" t="s">
        <v>4697</v>
      </c>
      <c r="G1642" t="s">
        <v>149</v>
      </c>
      <c r="H1642" t="s">
        <v>150</v>
      </c>
      <c r="I1642" t="s">
        <v>136</v>
      </c>
      <c r="J1642" t="s">
        <v>137</v>
      </c>
      <c r="K1642" t="s">
        <v>144</v>
      </c>
      <c r="L1642" t="s">
        <v>4919</v>
      </c>
      <c r="M1642" t="s">
        <v>4920</v>
      </c>
      <c r="N1642">
        <v>2.5413888880000002</v>
      </c>
      <c r="O1642">
        <v>4</v>
      </c>
      <c r="P1642">
        <v>362</v>
      </c>
      <c r="Q1642">
        <v>5</v>
      </c>
      <c r="R1642">
        <v>67</v>
      </c>
      <c r="S1642">
        <v>9</v>
      </c>
      <c r="T1642">
        <v>49</v>
      </c>
      <c r="U1642">
        <v>1</v>
      </c>
      <c r="V1642">
        <v>0</v>
      </c>
      <c r="W1642">
        <v>585.50707845344141</v>
      </c>
      <c r="X1642">
        <v>526.76061059741721</v>
      </c>
      <c r="Y1642">
        <v>1217.7781675723024</v>
      </c>
      <c r="Z1642">
        <v>29.052615680536025</v>
      </c>
      <c r="AA1642">
        <v>51.25742151214537</v>
      </c>
      <c r="AB1642">
        <v>136.48117942444478</v>
      </c>
      <c r="AC1642">
        <v>321.23346161342499</v>
      </c>
      <c r="AD1642">
        <v>0</v>
      </c>
      <c r="AE1642">
        <v>2868.0705348537117</v>
      </c>
    </row>
    <row r="1643" spans="1:31" x14ac:dyDescent="0.3">
      <c r="A1643">
        <v>2483589</v>
      </c>
      <c r="B1643">
        <v>1</v>
      </c>
      <c r="C1643" t="s">
        <v>80</v>
      </c>
      <c r="D1643" t="s">
        <v>96</v>
      </c>
      <c r="E1643" t="s">
        <v>153</v>
      </c>
      <c r="F1643" t="s">
        <v>4921</v>
      </c>
      <c r="G1643" t="s">
        <v>230</v>
      </c>
      <c r="H1643" t="s">
        <v>135</v>
      </c>
      <c r="I1643" t="s">
        <v>136</v>
      </c>
      <c r="J1643" t="s">
        <v>137</v>
      </c>
      <c r="K1643" t="s">
        <v>144</v>
      </c>
      <c r="L1643" t="s">
        <v>4922</v>
      </c>
      <c r="M1643" t="s">
        <v>4923</v>
      </c>
      <c r="N1643">
        <v>3.1702777769999999</v>
      </c>
      <c r="O1643">
        <v>0</v>
      </c>
      <c r="P1643">
        <v>1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0.39164240157359353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0.39164240157359353</v>
      </c>
    </row>
    <row r="1644" spans="1:31" x14ac:dyDescent="0.3">
      <c r="A1644">
        <v>2483590</v>
      </c>
      <c r="B1644">
        <v>1</v>
      </c>
      <c r="C1644" t="s">
        <v>81</v>
      </c>
      <c r="D1644" t="s">
        <v>120</v>
      </c>
      <c r="E1644" t="s">
        <v>184</v>
      </c>
      <c r="F1644" t="s">
        <v>4924</v>
      </c>
      <c r="G1644" t="s">
        <v>149</v>
      </c>
      <c r="H1644" t="s">
        <v>150</v>
      </c>
      <c r="I1644" t="s">
        <v>136</v>
      </c>
      <c r="J1644" t="s">
        <v>137</v>
      </c>
      <c r="K1644" t="s">
        <v>144</v>
      </c>
      <c r="L1644" t="s">
        <v>4925</v>
      </c>
      <c r="M1644" t="s">
        <v>4926</v>
      </c>
      <c r="N1644">
        <v>1.025833333</v>
      </c>
      <c r="O1644">
        <v>0</v>
      </c>
      <c r="P1644">
        <v>0</v>
      </c>
      <c r="Q1644">
        <v>51</v>
      </c>
      <c r="R1644">
        <v>1</v>
      </c>
      <c r="S1644">
        <v>4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15.776552375488043</v>
      </c>
      <c r="Z1644">
        <v>0.23708112049477154</v>
      </c>
      <c r="AA1644">
        <v>3.2898631855059537</v>
      </c>
      <c r="AB1644">
        <v>0</v>
      </c>
      <c r="AC1644">
        <v>0</v>
      </c>
      <c r="AD1644">
        <v>0</v>
      </c>
      <c r="AE1644">
        <v>19.30349668148877</v>
      </c>
    </row>
    <row r="1645" spans="1:31" x14ac:dyDescent="0.3">
      <c r="A1645">
        <v>2483591</v>
      </c>
      <c r="B1645">
        <v>1</v>
      </c>
      <c r="C1645" t="s">
        <v>80</v>
      </c>
      <c r="D1645" t="s">
        <v>104</v>
      </c>
      <c r="E1645" t="s">
        <v>162</v>
      </c>
      <c r="F1645" t="s">
        <v>4927</v>
      </c>
      <c r="G1645" t="s">
        <v>210</v>
      </c>
      <c r="H1645" t="s">
        <v>135</v>
      </c>
      <c r="I1645" t="s">
        <v>136</v>
      </c>
      <c r="J1645" t="s">
        <v>137</v>
      </c>
      <c r="K1645" t="s">
        <v>144</v>
      </c>
      <c r="L1645" t="s">
        <v>4928</v>
      </c>
      <c r="M1645" t="s">
        <v>4929</v>
      </c>
      <c r="N1645">
        <v>1.6786111109999999</v>
      </c>
      <c r="O1645">
        <v>0</v>
      </c>
      <c r="P1645">
        <v>0</v>
      </c>
      <c r="Q1645">
        <v>0</v>
      </c>
      <c r="R1645">
        <v>3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1.0399829681442803</v>
      </c>
      <c r="AA1645">
        <v>0</v>
      </c>
      <c r="AB1645">
        <v>0</v>
      </c>
      <c r="AC1645">
        <v>0</v>
      </c>
      <c r="AD1645">
        <v>0</v>
      </c>
      <c r="AE1645">
        <v>1.0399829681442803</v>
      </c>
    </row>
    <row r="1646" spans="1:31" x14ac:dyDescent="0.3">
      <c r="A1646">
        <v>2483593</v>
      </c>
      <c r="B1646">
        <v>1</v>
      </c>
      <c r="C1646" t="s">
        <v>80</v>
      </c>
      <c r="D1646" t="s">
        <v>90</v>
      </c>
      <c r="E1646" t="s">
        <v>153</v>
      </c>
      <c r="F1646" t="s">
        <v>4930</v>
      </c>
      <c r="G1646" t="s">
        <v>244</v>
      </c>
      <c r="H1646" t="s">
        <v>135</v>
      </c>
      <c r="I1646" t="s">
        <v>136</v>
      </c>
      <c r="J1646" t="s">
        <v>137</v>
      </c>
      <c r="K1646" t="s">
        <v>144</v>
      </c>
      <c r="L1646" t="s">
        <v>4931</v>
      </c>
      <c r="M1646" t="s">
        <v>4932</v>
      </c>
      <c r="N1646">
        <v>0.53277777699999995</v>
      </c>
      <c r="O1646">
        <v>0</v>
      </c>
      <c r="P1646">
        <v>6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0.69648845613841204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0.69648845613841204</v>
      </c>
    </row>
    <row r="1647" spans="1:31" x14ac:dyDescent="0.3">
      <c r="A1647">
        <v>2483594</v>
      </c>
      <c r="B1647">
        <v>1</v>
      </c>
      <c r="C1647" t="s">
        <v>80</v>
      </c>
      <c r="D1647" t="s">
        <v>106</v>
      </c>
      <c r="E1647" t="s">
        <v>153</v>
      </c>
      <c r="F1647" t="s">
        <v>4933</v>
      </c>
      <c r="G1647" t="s">
        <v>230</v>
      </c>
      <c r="H1647" t="s">
        <v>135</v>
      </c>
      <c r="I1647" t="s">
        <v>136</v>
      </c>
      <c r="J1647" t="s">
        <v>137</v>
      </c>
      <c r="K1647" t="s">
        <v>144</v>
      </c>
      <c r="L1647" t="s">
        <v>4934</v>
      </c>
      <c r="M1647" t="s">
        <v>4935</v>
      </c>
      <c r="N1647">
        <v>3.0805555550000001</v>
      </c>
      <c r="O1647">
        <v>0</v>
      </c>
      <c r="P1647">
        <v>5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3.1999005809608332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3.1999005809608332</v>
      </c>
    </row>
    <row r="1648" spans="1:31" x14ac:dyDescent="0.3">
      <c r="A1648">
        <v>2483595</v>
      </c>
      <c r="B1648">
        <v>1</v>
      </c>
      <c r="C1648" t="s">
        <v>81</v>
      </c>
      <c r="D1648" t="s">
        <v>128</v>
      </c>
      <c r="E1648" t="s">
        <v>147</v>
      </c>
      <c r="F1648" t="s">
        <v>1317</v>
      </c>
      <c r="G1648" t="s">
        <v>149</v>
      </c>
      <c r="H1648" t="s">
        <v>150</v>
      </c>
      <c r="I1648" t="s">
        <v>136</v>
      </c>
      <c r="J1648" t="s">
        <v>137</v>
      </c>
      <c r="K1648" t="s">
        <v>144</v>
      </c>
      <c r="L1648" t="s">
        <v>4925</v>
      </c>
      <c r="M1648" t="s">
        <v>4936</v>
      </c>
      <c r="N1648">
        <v>2.991666666</v>
      </c>
      <c r="O1648">
        <v>4</v>
      </c>
      <c r="P1648">
        <v>47</v>
      </c>
      <c r="Q1648">
        <v>10</v>
      </c>
      <c r="R1648">
        <v>101</v>
      </c>
      <c r="S1648">
        <v>10</v>
      </c>
      <c r="T1648">
        <v>9</v>
      </c>
      <c r="U1648">
        <v>1</v>
      </c>
      <c r="V1648">
        <v>0</v>
      </c>
      <c r="W1648">
        <v>4.2969466943215071</v>
      </c>
      <c r="X1648">
        <v>21.222257589290386</v>
      </c>
      <c r="Y1648">
        <v>23.446847358626083</v>
      </c>
      <c r="Z1648">
        <v>83.860751308589784</v>
      </c>
      <c r="AA1648">
        <v>277.55049187724393</v>
      </c>
      <c r="AB1648">
        <v>28.783531347436966</v>
      </c>
      <c r="AC1648">
        <v>25.381075666802634</v>
      </c>
      <c r="AD1648">
        <v>0</v>
      </c>
      <c r="AE1648">
        <v>464.54190184231129</v>
      </c>
    </row>
    <row r="1649" spans="1:31" x14ac:dyDescent="0.3">
      <c r="A1649">
        <v>2483597</v>
      </c>
      <c r="B1649">
        <v>1</v>
      </c>
      <c r="C1649" t="s">
        <v>81</v>
      </c>
      <c r="D1649" t="s">
        <v>118</v>
      </c>
      <c r="E1649" t="s">
        <v>162</v>
      </c>
      <c r="F1649" t="s">
        <v>4937</v>
      </c>
      <c r="G1649" t="s">
        <v>210</v>
      </c>
      <c r="H1649" t="s">
        <v>135</v>
      </c>
      <c r="I1649" t="s">
        <v>136</v>
      </c>
      <c r="J1649" t="s">
        <v>137</v>
      </c>
      <c r="K1649" t="s">
        <v>144</v>
      </c>
      <c r="L1649" t="s">
        <v>4938</v>
      </c>
      <c r="M1649" t="s">
        <v>4939</v>
      </c>
      <c r="N1649">
        <v>0.55083333300000004</v>
      </c>
      <c r="O1649">
        <v>0</v>
      </c>
      <c r="P1649">
        <v>95</v>
      </c>
      <c r="Q1649">
        <v>0</v>
      </c>
      <c r="R1649">
        <v>2</v>
      </c>
      <c r="S1649">
        <v>0</v>
      </c>
      <c r="T1649">
        <v>2</v>
      </c>
      <c r="U1649">
        <v>0</v>
      </c>
      <c r="V1649">
        <v>0</v>
      </c>
      <c r="W1649">
        <v>0</v>
      </c>
      <c r="X1649">
        <v>13.623014011425454</v>
      </c>
      <c r="Y1649">
        <v>0</v>
      </c>
      <c r="Z1649">
        <v>3.0970474297793331E-3</v>
      </c>
      <c r="AA1649">
        <v>0</v>
      </c>
      <c r="AB1649">
        <v>0.92475662721749996</v>
      </c>
      <c r="AC1649">
        <v>0</v>
      </c>
      <c r="AD1649">
        <v>0</v>
      </c>
      <c r="AE1649">
        <v>14.550867686072733</v>
      </c>
    </row>
    <row r="1650" spans="1:31" x14ac:dyDescent="0.3">
      <c r="A1650">
        <v>2483598</v>
      </c>
      <c r="B1650">
        <v>1</v>
      </c>
      <c r="C1650" t="s">
        <v>81</v>
      </c>
      <c r="D1650" t="s">
        <v>117</v>
      </c>
      <c r="E1650" t="s">
        <v>153</v>
      </c>
      <c r="F1650" t="s">
        <v>4940</v>
      </c>
      <c r="G1650" t="s">
        <v>155</v>
      </c>
      <c r="H1650" t="s">
        <v>135</v>
      </c>
      <c r="I1650" t="s">
        <v>136</v>
      </c>
      <c r="J1650" t="s">
        <v>137</v>
      </c>
      <c r="K1650" t="s">
        <v>144</v>
      </c>
      <c r="L1650" t="s">
        <v>4941</v>
      </c>
      <c r="M1650" t="s">
        <v>4942</v>
      </c>
      <c r="N1650">
        <v>3.2016666659999999</v>
      </c>
      <c r="O1650">
        <v>0</v>
      </c>
      <c r="P1650">
        <v>0</v>
      </c>
      <c r="Q1650">
        <v>0</v>
      </c>
      <c r="R1650">
        <v>4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4.1814770408768166E-2</v>
      </c>
      <c r="AA1650">
        <v>0</v>
      </c>
      <c r="AB1650">
        <v>0</v>
      </c>
      <c r="AC1650">
        <v>0</v>
      </c>
      <c r="AD1650">
        <v>0</v>
      </c>
      <c r="AE1650">
        <v>4.1814770408768166E-2</v>
      </c>
    </row>
    <row r="1651" spans="1:31" x14ac:dyDescent="0.3">
      <c r="A1651">
        <v>2483607</v>
      </c>
      <c r="B1651">
        <v>1</v>
      </c>
      <c r="C1651" t="s">
        <v>80</v>
      </c>
      <c r="D1651" t="s">
        <v>96</v>
      </c>
      <c r="E1651" t="s">
        <v>153</v>
      </c>
      <c r="F1651" t="s">
        <v>4943</v>
      </c>
      <c r="G1651" t="s">
        <v>155</v>
      </c>
      <c r="H1651" t="s">
        <v>135</v>
      </c>
      <c r="I1651" t="s">
        <v>136</v>
      </c>
      <c r="J1651" t="s">
        <v>137</v>
      </c>
      <c r="K1651" t="s">
        <v>144</v>
      </c>
      <c r="L1651" t="s">
        <v>4944</v>
      </c>
      <c r="M1651" t="s">
        <v>4945</v>
      </c>
      <c r="N1651">
        <v>2.0975000000000001</v>
      </c>
      <c r="O1651">
        <v>0</v>
      </c>
      <c r="P1651">
        <v>5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5.0633805033684851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5.0633805033684851</v>
      </c>
    </row>
    <row r="1652" spans="1:31" x14ac:dyDescent="0.3">
      <c r="A1652">
        <v>2483608</v>
      </c>
      <c r="B1652">
        <v>1</v>
      </c>
      <c r="C1652" t="s">
        <v>81</v>
      </c>
      <c r="D1652" t="s">
        <v>119</v>
      </c>
      <c r="E1652" t="s">
        <v>147</v>
      </c>
      <c r="F1652" t="s">
        <v>4946</v>
      </c>
      <c r="G1652" t="s">
        <v>193</v>
      </c>
      <c r="H1652" t="s">
        <v>150</v>
      </c>
      <c r="I1652" t="s">
        <v>136</v>
      </c>
      <c r="J1652" t="s">
        <v>137</v>
      </c>
      <c r="K1652" t="s">
        <v>144</v>
      </c>
      <c r="L1652" t="s">
        <v>4947</v>
      </c>
      <c r="M1652" t="s">
        <v>4948</v>
      </c>
      <c r="N1652">
        <v>1.0075000000000001</v>
      </c>
      <c r="O1652">
        <v>0</v>
      </c>
      <c r="P1652">
        <v>438</v>
      </c>
      <c r="Q1652">
        <v>0</v>
      </c>
      <c r="R1652">
        <v>27</v>
      </c>
      <c r="S1652">
        <v>0</v>
      </c>
      <c r="T1652">
        <v>34</v>
      </c>
      <c r="U1652">
        <v>0</v>
      </c>
      <c r="V1652">
        <v>0</v>
      </c>
      <c r="W1652">
        <v>0</v>
      </c>
      <c r="X1652">
        <v>60.919401202999715</v>
      </c>
      <c r="Y1652">
        <v>0</v>
      </c>
      <c r="Z1652">
        <v>6.4324418798818783</v>
      </c>
      <c r="AA1652">
        <v>0</v>
      </c>
      <c r="AB1652">
        <v>18.150603069899308</v>
      </c>
      <c r="AC1652">
        <v>0</v>
      </c>
      <c r="AD1652">
        <v>0</v>
      </c>
      <c r="AE1652">
        <v>85.502446152780905</v>
      </c>
    </row>
    <row r="1653" spans="1:31" x14ac:dyDescent="0.3">
      <c r="A1653">
        <v>2483610</v>
      </c>
      <c r="B1653">
        <v>1</v>
      </c>
      <c r="C1653" t="s">
        <v>81</v>
      </c>
      <c r="D1653" t="s">
        <v>127</v>
      </c>
      <c r="E1653" t="s">
        <v>147</v>
      </c>
      <c r="F1653" t="s">
        <v>4949</v>
      </c>
      <c r="G1653" t="s">
        <v>193</v>
      </c>
      <c r="H1653" t="s">
        <v>150</v>
      </c>
      <c r="I1653" t="s">
        <v>136</v>
      </c>
      <c r="J1653" t="s">
        <v>137</v>
      </c>
      <c r="K1653" t="s">
        <v>144</v>
      </c>
      <c r="L1653" t="s">
        <v>4950</v>
      </c>
      <c r="M1653" t="s">
        <v>4951</v>
      </c>
      <c r="N1653">
        <v>3.7519444439999998</v>
      </c>
      <c r="O1653">
        <v>0</v>
      </c>
      <c r="P1653">
        <v>7</v>
      </c>
      <c r="Q1653">
        <v>8</v>
      </c>
      <c r="R1653">
        <v>4</v>
      </c>
      <c r="S1653">
        <v>1</v>
      </c>
      <c r="T1653">
        <v>0</v>
      </c>
      <c r="U1653">
        <v>0</v>
      </c>
      <c r="V1653">
        <v>0</v>
      </c>
      <c r="W1653">
        <v>0</v>
      </c>
      <c r="X1653">
        <v>2.037036070205283</v>
      </c>
      <c r="Y1653">
        <v>5.1368254091951577</v>
      </c>
      <c r="Z1653">
        <v>1.679697317330868</v>
      </c>
      <c r="AA1653">
        <v>0.88027933699292826</v>
      </c>
      <c r="AB1653">
        <v>0</v>
      </c>
      <c r="AC1653">
        <v>0</v>
      </c>
      <c r="AD1653">
        <v>0</v>
      </c>
      <c r="AE1653">
        <v>9.7338381337242357</v>
      </c>
    </row>
    <row r="1654" spans="1:31" x14ac:dyDescent="0.3">
      <c r="A1654">
        <v>2483612</v>
      </c>
      <c r="B1654">
        <v>1</v>
      </c>
      <c r="C1654" t="s">
        <v>80</v>
      </c>
      <c r="D1654" t="s">
        <v>98</v>
      </c>
      <c r="E1654" t="s">
        <v>184</v>
      </c>
      <c r="F1654" t="s">
        <v>4952</v>
      </c>
      <c r="G1654" t="s">
        <v>149</v>
      </c>
      <c r="H1654" t="s">
        <v>150</v>
      </c>
      <c r="I1654" t="s">
        <v>136</v>
      </c>
      <c r="J1654" t="s">
        <v>137</v>
      </c>
      <c r="K1654" t="s">
        <v>144</v>
      </c>
      <c r="L1654" t="s">
        <v>4953</v>
      </c>
      <c r="M1654" t="s">
        <v>4954</v>
      </c>
      <c r="N1654">
        <v>2.278333333</v>
      </c>
      <c r="O1654">
        <v>0</v>
      </c>
      <c r="P1654">
        <v>201</v>
      </c>
      <c r="Q1654">
        <v>0</v>
      </c>
      <c r="R1654">
        <v>72</v>
      </c>
      <c r="S1654">
        <v>2</v>
      </c>
      <c r="T1654">
        <v>51</v>
      </c>
      <c r="U1654">
        <v>0</v>
      </c>
      <c r="V1654">
        <v>0</v>
      </c>
      <c r="W1654">
        <v>0</v>
      </c>
      <c r="X1654">
        <v>165.19933169088452</v>
      </c>
      <c r="Y1654">
        <v>0</v>
      </c>
      <c r="Z1654">
        <v>83.588704306171408</v>
      </c>
      <c r="AA1654">
        <v>15.840006326486245</v>
      </c>
      <c r="AB1654">
        <v>75.279786473500863</v>
      </c>
      <c r="AC1654">
        <v>0</v>
      </c>
      <c r="AD1654">
        <v>0</v>
      </c>
      <c r="AE1654">
        <v>339.90782879704301</v>
      </c>
    </row>
    <row r="1655" spans="1:31" x14ac:dyDescent="0.3">
      <c r="A1655">
        <v>2483614</v>
      </c>
      <c r="B1655">
        <v>1</v>
      </c>
      <c r="C1655" t="s">
        <v>81</v>
      </c>
      <c r="D1655" t="s">
        <v>118</v>
      </c>
      <c r="E1655" t="s">
        <v>132</v>
      </c>
      <c r="F1655" t="s">
        <v>4955</v>
      </c>
      <c r="G1655" t="s">
        <v>296</v>
      </c>
      <c r="H1655" t="s">
        <v>135</v>
      </c>
      <c r="I1655" t="s">
        <v>136</v>
      </c>
      <c r="J1655" t="s">
        <v>137</v>
      </c>
      <c r="K1655" t="s">
        <v>144</v>
      </c>
      <c r="L1655" t="s">
        <v>4956</v>
      </c>
      <c r="M1655" t="s">
        <v>4957</v>
      </c>
      <c r="N1655">
        <v>1.1625000000000001</v>
      </c>
      <c r="O1655">
        <v>0</v>
      </c>
      <c r="P1655">
        <v>40</v>
      </c>
      <c r="Q1655">
        <v>0</v>
      </c>
      <c r="R1655">
        <v>8</v>
      </c>
      <c r="S1655">
        <v>0</v>
      </c>
      <c r="T1655">
        <v>1</v>
      </c>
      <c r="U1655">
        <v>0</v>
      </c>
      <c r="V1655">
        <v>0</v>
      </c>
      <c r="W1655">
        <v>0</v>
      </c>
      <c r="X1655">
        <v>4.4396231349869408</v>
      </c>
      <c r="Y1655">
        <v>0</v>
      </c>
      <c r="Z1655">
        <v>0.92274398644234068</v>
      </c>
      <c r="AA1655">
        <v>0</v>
      </c>
      <c r="AB1655">
        <v>1.8328937888158334</v>
      </c>
      <c r="AC1655">
        <v>0</v>
      </c>
      <c r="AD1655">
        <v>0</v>
      </c>
      <c r="AE1655">
        <v>7.195260910245115</v>
      </c>
    </row>
    <row r="1656" spans="1:31" x14ac:dyDescent="0.3">
      <c r="A1656">
        <v>2483615</v>
      </c>
      <c r="B1656">
        <v>1</v>
      </c>
      <c r="C1656" t="s">
        <v>80</v>
      </c>
      <c r="D1656" t="s">
        <v>107</v>
      </c>
      <c r="E1656" t="s">
        <v>153</v>
      </c>
      <c r="F1656" t="s">
        <v>4958</v>
      </c>
      <c r="G1656" t="s">
        <v>230</v>
      </c>
      <c r="H1656" t="s">
        <v>135</v>
      </c>
      <c r="I1656" t="s">
        <v>136</v>
      </c>
      <c r="J1656" t="s">
        <v>137</v>
      </c>
      <c r="K1656" t="s">
        <v>144</v>
      </c>
      <c r="L1656" t="s">
        <v>4959</v>
      </c>
      <c r="M1656" t="s">
        <v>4960</v>
      </c>
      <c r="N1656">
        <v>1.1344444440000001</v>
      </c>
      <c r="O1656">
        <v>0</v>
      </c>
      <c r="P1656">
        <v>1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0.12475589124920658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0.12475589124920658</v>
      </c>
    </row>
    <row r="1657" spans="1:31" x14ac:dyDescent="0.3">
      <c r="A1657">
        <v>2483619</v>
      </c>
      <c r="B1657">
        <v>1</v>
      </c>
      <c r="C1657" t="s">
        <v>80</v>
      </c>
      <c r="D1657" t="s">
        <v>106</v>
      </c>
      <c r="E1657" t="s">
        <v>162</v>
      </c>
      <c r="F1657" t="s">
        <v>4961</v>
      </c>
      <c r="G1657" t="s">
        <v>210</v>
      </c>
      <c r="H1657" t="s">
        <v>135</v>
      </c>
      <c r="I1657" t="s">
        <v>136</v>
      </c>
      <c r="J1657" t="s">
        <v>137</v>
      </c>
      <c r="K1657" t="s">
        <v>144</v>
      </c>
      <c r="L1657" t="s">
        <v>4962</v>
      </c>
      <c r="M1657" t="s">
        <v>4963</v>
      </c>
      <c r="N1657">
        <v>3.89</v>
      </c>
      <c r="O1657">
        <v>0</v>
      </c>
      <c r="P1657">
        <v>0</v>
      </c>
      <c r="Q1657">
        <v>0</v>
      </c>
      <c r="R1657">
        <v>6</v>
      </c>
      <c r="S1657">
        <v>0</v>
      </c>
      <c r="T1657">
        <v>2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19.14387394183322</v>
      </c>
      <c r="AA1657">
        <v>0</v>
      </c>
      <c r="AB1657">
        <v>0.96816601856888918</v>
      </c>
      <c r="AC1657">
        <v>0</v>
      </c>
      <c r="AD1657">
        <v>0</v>
      </c>
      <c r="AE1657">
        <v>20.112039960402111</v>
      </c>
    </row>
    <row r="1658" spans="1:31" x14ac:dyDescent="0.3">
      <c r="A1658">
        <v>2483622</v>
      </c>
      <c r="B1658">
        <v>1</v>
      </c>
      <c r="C1658" t="s">
        <v>80</v>
      </c>
      <c r="D1658" t="s">
        <v>83</v>
      </c>
      <c r="E1658" t="s">
        <v>153</v>
      </c>
      <c r="F1658" t="s">
        <v>4964</v>
      </c>
      <c r="G1658" t="s">
        <v>155</v>
      </c>
      <c r="H1658" t="s">
        <v>135</v>
      </c>
      <c r="I1658" t="s">
        <v>136</v>
      </c>
      <c r="J1658" t="s">
        <v>137</v>
      </c>
      <c r="K1658" t="s">
        <v>144</v>
      </c>
      <c r="L1658" t="s">
        <v>4965</v>
      </c>
      <c r="M1658" t="s">
        <v>4966</v>
      </c>
      <c r="N1658">
        <v>3.0625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1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0.48615312897183816</v>
      </c>
      <c r="AC1658">
        <v>0</v>
      </c>
      <c r="AD1658">
        <v>0</v>
      </c>
      <c r="AE1658">
        <v>0.48615312897183816</v>
      </c>
    </row>
    <row r="1659" spans="1:31" x14ac:dyDescent="0.3">
      <c r="A1659">
        <v>2483623</v>
      </c>
      <c r="B1659">
        <v>1</v>
      </c>
      <c r="C1659" t="s">
        <v>80</v>
      </c>
      <c r="D1659" t="s">
        <v>84</v>
      </c>
      <c r="E1659" t="s">
        <v>132</v>
      </c>
      <c r="F1659" t="s">
        <v>339</v>
      </c>
      <c r="G1659" t="s">
        <v>181</v>
      </c>
      <c r="H1659" t="s">
        <v>135</v>
      </c>
      <c r="I1659" t="s">
        <v>136</v>
      </c>
      <c r="J1659" t="s">
        <v>137</v>
      </c>
      <c r="K1659" t="s">
        <v>144</v>
      </c>
      <c r="L1659" t="s">
        <v>4967</v>
      </c>
      <c r="M1659" t="s">
        <v>4968</v>
      </c>
      <c r="N1659">
        <v>0.87527777699999998</v>
      </c>
      <c r="O1659">
        <v>0</v>
      </c>
      <c r="P1659">
        <v>10</v>
      </c>
      <c r="Q1659">
        <v>0</v>
      </c>
      <c r="R1659">
        <v>0</v>
      </c>
      <c r="S1659">
        <v>0</v>
      </c>
      <c r="T1659">
        <v>194</v>
      </c>
      <c r="U1659">
        <v>0</v>
      </c>
      <c r="V1659">
        <v>5</v>
      </c>
      <c r="W1659">
        <v>0</v>
      </c>
      <c r="X1659">
        <v>2.6365491350102905</v>
      </c>
      <c r="Y1659">
        <v>0</v>
      </c>
      <c r="Z1659">
        <v>0</v>
      </c>
      <c r="AA1659">
        <v>0</v>
      </c>
      <c r="AB1659">
        <v>195.61065746447036</v>
      </c>
      <c r="AC1659">
        <v>0</v>
      </c>
      <c r="AD1659">
        <v>82.288344585413228</v>
      </c>
      <c r="AE1659">
        <v>280.53555118489385</v>
      </c>
    </row>
    <row r="1660" spans="1:31" x14ac:dyDescent="0.3">
      <c r="A1660">
        <v>2483516</v>
      </c>
      <c r="B1660">
        <v>2</v>
      </c>
      <c r="C1660" t="s">
        <v>80</v>
      </c>
      <c r="D1660" t="s">
        <v>83</v>
      </c>
      <c r="E1660" t="s">
        <v>132</v>
      </c>
      <c r="F1660" t="s">
        <v>4969</v>
      </c>
      <c r="G1660" t="s">
        <v>181</v>
      </c>
      <c r="H1660" t="s">
        <v>135</v>
      </c>
      <c r="I1660" t="s">
        <v>136</v>
      </c>
      <c r="J1660" t="s">
        <v>137</v>
      </c>
      <c r="K1660" t="s">
        <v>144</v>
      </c>
      <c r="L1660" t="s">
        <v>4887</v>
      </c>
      <c r="M1660" t="s">
        <v>4970</v>
      </c>
      <c r="N1660">
        <v>0.59250000000000003</v>
      </c>
      <c r="O1660">
        <v>0</v>
      </c>
      <c r="P1660">
        <v>1</v>
      </c>
      <c r="Q1660">
        <v>0</v>
      </c>
      <c r="R1660">
        <v>0</v>
      </c>
      <c r="S1660">
        <v>0</v>
      </c>
      <c r="T1660">
        <v>58</v>
      </c>
      <c r="U1660">
        <v>0</v>
      </c>
      <c r="V1660">
        <v>17</v>
      </c>
      <c r="W1660">
        <v>0</v>
      </c>
      <c r="X1660">
        <v>1.2040139496748472E-2</v>
      </c>
      <c r="Y1660">
        <v>0</v>
      </c>
      <c r="Z1660">
        <v>0</v>
      </c>
      <c r="AA1660">
        <v>0</v>
      </c>
      <c r="AB1660">
        <v>63.287045078095815</v>
      </c>
      <c r="AC1660">
        <v>0</v>
      </c>
      <c r="AD1660">
        <v>503.38804909781402</v>
      </c>
      <c r="AE1660">
        <v>566.68713431540664</v>
      </c>
    </row>
    <row r="1661" spans="1:31" x14ac:dyDescent="0.3">
      <c r="A1661">
        <v>2483447</v>
      </c>
      <c r="B1661">
        <v>2</v>
      </c>
      <c r="C1661" t="s">
        <v>80</v>
      </c>
      <c r="D1661" t="s">
        <v>98</v>
      </c>
      <c r="E1661" t="s">
        <v>166</v>
      </c>
      <c r="F1661" t="s">
        <v>4971</v>
      </c>
      <c r="G1661" t="s">
        <v>193</v>
      </c>
      <c r="H1661" t="s">
        <v>150</v>
      </c>
      <c r="I1661" t="s">
        <v>136</v>
      </c>
      <c r="J1661" t="s">
        <v>137</v>
      </c>
      <c r="K1661" t="s">
        <v>144</v>
      </c>
      <c r="L1661" t="s">
        <v>4833</v>
      </c>
      <c r="M1661" t="s">
        <v>4972</v>
      </c>
      <c r="N1661">
        <v>0.76416666600000005</v>
      </c>
      <c r="O1661">
        <v>0</v>
      </c>
      <c r="P1661">
        <v>21</v>
      </c>
      <c r="Q1661">
        <v>29</v>
      </c>
      <c r="R1661">
        <v>186</v>
      </c>
      <c r="S1661">
        <v>8</v>
      </c>
      <c r="T1661">
        <v>63</v>
      </c>
      <c r="U1661">
        <v>2</v>
      </c>
      <c r="V1661">
        <v>0</v>
      </c>
      <c r="W1661">
        <v>0</v>
      </c>
      <c r="X1661">
        <v>7.5369571450591799</v>
      </c>
      <c r="Y1661">
        <v>11.531887325068455</v>
      </c>
      <c r="Z1661">
        <v>86.675650191473608</v>
      </c>
      <c r="AA1661">
        <v>59.500496141237804</v>
      </c>
      <c r="AB1661">
        <v>64.000229371974655</v>
      </c>
      <c r="AC1661">
        <v>29.740101204494295</v>
      </c>
      <c r="AD1661">
        <v>0</v>
      </c>
      <c r="AE1661">
        <v>258.98532137930795</v>
      </c>
    </row>
    <row r="1662" spans="1:31" x14ac:dyDescent="0.3">
      <c r="A1662">
        <v>2483629</v>
      </c>
      <c r="B1662">
        <v>1</v>
      </c>
      <c r="C1662" t="s">
        <v>80</v>
      </c>
      <c r="D1662" t="s">
        <v>93</v>
      </c>
      <c r="E1662" t="s">
        <v>153</v>
      </c>
      <c r="F1662" t="s">
        <v>4973</v>
      </c>
      <c r="G1662" t="s">
        <v>230</v>
      </c>
      <c r="H1662" t="s">
        <v>135</v>
      </c>
      <c r="I1662" t="s">
        <v>136</v>
      </c>
      <c r="J1662" t="s">
        <v>137</v>
      </c>
      <c r="K1662" t="s">
        <v>144</v>
      </c>
      <c r="L1662" t="s">
        <v>4974</v>
      </c>
      <c r="M1662" t="s">
        <v>4975</v>
      </c>
      <c r="N1662">
        <v>1.268611111</v>
      </c>
      <c r="O1662">
        <v>0</v>
      </c>
      <c r="P1662">
        <v>7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1.9888210931610861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1.9888210931610861</v>
      </c>
    </row>
    <row r="1663" spans="1:31" x14ac:dyDescent="0.3">
      <c r="A1663">
        <v>2483634</v>
      </c>
      <c r="B1663">
        <v>1</v>
      </c>
      <c r="C1663" t="s">
        <v>80</v>
      </c>
      <c r="D1663" t="s">
        <v>100</v>
      </c>
      <c r="E1663" t="s">
        <v>166</v>
      </c>
      <c r="F1663" t="s">
        <v>499</v>
      </c>
      <c r="G1663" t="s">
        <v>149</v>
      </c>
      <c r="H1663" t="s">
        <v>150</v>
      </c>
      <c r="I1663" t="s">
        <v>136</v>
      </c>
      <c r="J1663" t="s">
        <v>137</v>
      </c>
      <c r="K1663" t="s">
        <v>144</v>
      </c>
      <c r="L1663" t="s">
        <v>4976</v>
      </c>
      <c r="M1663" t="s">
        <v>4977</v>
      </c>
      <c r="N1663">
        <v>0.42138888800000002</v>
      </c>
      <c r="O1663">
        <v>2</v>
      </c>
      <c r="P1663">
        <v>1438</v>
      </c>
      <c r="Q1663">
        <v>14</v>
      </c>
      <c r="R1663">
        <v>152</v>
      </c>
      <c r="S1663">
        <v>31</v>
      </c>
      <c r="T1663">
        <v>134</v>
      </c>
      <c r="U1663">
        <v>1</v>
      </c>
      <c r="V1663">
        <v>0</v>
      </c>
      <c r="W1663">
        <v>0.19768188129330677</v>
      </c>
      <c r="X1663">
        <v>217.13274646957211</v>
      </c>
      <c r="Y1663">
        <v>28.00844149337313</v>
      </c>
      <c r="Z1663">
        <v>34.228355184739563</v>
      </c>
      <c r="AA1663">
        <v>60.127818752739586</v>
      </c>
      <c r="AB1663">
        <v>51.431196493581417</v>
      </c>
      <c r="AC1663">
        <v>20.06242175812169</v>
      </c>
      <c r="AD1663">
        <v>0</v>
      </c>
      <c r="AE1663">
        <v>411.18866203342077</v>
      </c>
    </row>
    <row r="1664" spans="1:31" x14ac:dyDescent="0.3">
      <c r="A1664">
        <v>2483350</v>
      </c>
      <c r="B1664">
        <v>2</v>
      </c>
      <c r="C1664" t="s">
        <v>80</v>
      </c>
      <c r="D1664" t="s">
        <v>101</v>
      </c>
      <c r="E1664" t="s">
        <v>162</v>
      </c>
      <c r="F1664" t="s">
        <v>4978</v>
      </c>
      <c r="G1664" t="s">
        <v>181</v>
      </c>
      <c r="H1664" t="s">
        <v>135</v>
      </c>
      <c r="I1664" t="s">
        <v>136</v>
      </c>
      <c r="J1664" t="s">
        <v>137</v>
      </c>
      <c r="K1664" t="s">
        <v>144</v>
      </c>
      <c r="L1664" t="s">
        <v>4731</v>
      </c>
      <c r="M1664" t="s">
        <v>4979</v>
      </c>
      <c r="N1664">
        <v>0.66194444399999997</v>
      </c>
      <c r="O1664">
        <v>0</v>
      </c>
      <c r="P1664">
        <v>84</v>
      </c>
      <c r="Q1664">
        <v>0</v>
      </c>
      <c r="R1664">
        <v>1</v>
      </c>
      <c r="S1664">
        <v>0</v>
      </c>
      <c r="T1664">
        <v>12</v>
      </c>
      <c r="U1664">
        <v>0</v>
      </c>
      <c r="V1664">
        <v>0</v>
      </c>
      <c r="W1664">
        <v>0</v>
      </c>
      <c r="X1664">
        <v>21.227749827782159</v>
      </c>
      <c r="Y1664">
        <v>0</v>
      </c>
      <c r="Z1664">
        <v>1.1089649325520558E-3</v>
      </c>
      <c r="AA1664">
        <v>0</v>
      </c>
      <c r="AB1664">
        <v>3.2924485010198561</v>
      </c>
      <c r="AC1664">
        <v>0</v>
      </c>
      <c r="AD1664">
        <v>0</v>
      </c>
      <c r="AE1664">
        <v>24.521307293734566</v>
      </c>
    </row>
    <row r="1665" spans="1:31" x14ac:dyDescent="0.3">
      <c r="A1665">
        <v>2483638</v>
      </c>
      <c r="B1665">
        <v>1</v>
      </c>
      <c r="C1665" t="s">
        <v>81</v>
      </c>
      <c r="D1665" t="s">
        <v>118</v>
      </c>
      <c r="E1665" t="s">
        <v>147</v>
      </c>
      <c r="F1665" t="s">
        <v>4980</v>
      </c>
      <c r="G1665" t="s">
        <v>149</v>
      </c>
      <c r="H1665" t="s">
        <v>150</v>
      </c>
      <c r="I1665" t="s">
        <v>136</v>
      </c>
      <c r="J1665" t="s">
        <v>137</v>
      </c>
      <c r="K1665" t="s">
        <v>144</v>
      </c>
      <c r="L1665" t="s">
        <v>4981</v>
      </c>
      <c r="M1665" t="s">
        <v>4982</v>
      </c>
      <c r="N1665">
        <v>0.41749999999999998</v>
      </c>
      <c r="O1665">
        <v>2</v>
      </c>
      <c r="P1665">
        <v>458</v>
      </c>
      <c r="Q1665">
        <v>4</v>
      </c>
      <c r="R1665">
        <v>16</v>
      </c>
      <c r="S1665">
        <v>0</v>
      </c>
      <c r="T1665">
        <v>52</v>
      </c>
      <c r="U1665">
        <v>0</v>
      </c>
      <c r="V1665">
        <v>0</v>
      </c>
      <c r="W1665">
        <v>0.109918395495</v>
      </c>
      <c r="X1665">
        <v>33.634625928641597</v>
      </c>
      <c r="Y1665">
        <v>6.402217055280345</v>
      </c>
      <c r="Z1665">
        <v>3.5197432693326642</v>
      </c>
      <c r="AA1665">
        <v>0</v>
      </c>
      <c r="AB1665">
        <v>13.327933388924519</v>
      </c>
      <c r="AC1665">
        <v>0</v>
      </c>
      <c r="AD1665">
        <v>0</v>
      </c>
      <c r="AE1665">
        <v>56.994438037674129</v>
      </c>
    </row>
    <row r="1666" spans="1:31" x14ac:dyDescent="0.3">
      <c r="A1666">
        <v>2483645</v>
      </c>
      <c r="B1666">
        <v>1</v>
      </c>
      <c r="C1666" t="s">
        <v>80</v>
      </c>
      <c r="D1666" t="s">
        <v>84</v>
      </c>
      <c r="E1666" t="s">
        <v>153</v>
      </c>
      <c r="F1666" t="s">
        <v>4983</v>
      </c>
      <c r="G1666" t="s">
        <v>230</v>
      </c>
      <c r="H1666" t="s">
        <v>135</v>
      </c>
      <c r="I1666" t="s">
        <v>136</v>
      </c>
      <c r="J1666" t="s">
        <v>137</v>
      </c>
      <c r="K1666" t="s">
        <v>144</v>
      </c>
      <c r="L1666" t="s">
        <v>4984</v>
      </c>
      <c r="M1666" t="s">
        <v>4985</v>
      </c>
      <c r="N1666">
        <v>2.4300000000000002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1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75.308415518273193</v>
      </c>
      <c r="AE1666">
        <v>75.308415518273193</v>
      </c>
    </row>
    <row r="1667" spans="1:31" x14ac:dyDescent="0.3">
      <c r="A1667">
        <v>2483646</v>
      </c>
      <c r="B1667">
        <v>1</v>
      </c>
      <c r="C1667" t="s">
        <v>80</v>
      </c>
      <c r="D1667" t="s">
        <v>103</v>
      </c>
      <c r="E1667" t="s">
        <v>162</v>
      </c>
      <c r="F1667" t="s">
        <v>4986</v>
      </c>
      <c r="G1667" t="s">
        <v>181</v>
      </c>
      <c r="H1667" t="s">
        <v>135</v>
      </c>
      <c r="I1667" t="s">
        <v>136</v>
      </c>
      <c r="J1667" t="s">
        <v>137</v>
      </c>
      <c r="K1667" t="s">
        <v>144</v>
      </c>
      <c r="L1667" t="s">
        <v>4987</v>
      </c>
      <c r="M1667" t="s">
        <v>4988</v>
      </c>
      <c r="N1667">
        <v>0.36583333299999998</v>
      </c>
      <c r="O1667">
        <v>0</v>
      </c>
      <c r="P1667">
        <v>11</v>
      </c>
      <c r="Q1667">
        <v>0</v>
      </c>
      <c r="R1667">
        <v>3</v>
      </c>
      <c r="S1667">
        <v>0</v>
      </c>
      <c r="T1667">
        <v>13</v>
      </c>
      <c r="U1667">
        <v>0</v>
      </c>
      <c r="V1667">
        <v>0</v>
      </c>
      <c r="W1667">
        <v>0</v>
      </c>
      <c r="X1667">
        <v>1.8728157691174134</v>
      </c>
      <c r="Y1667">
        <v>0</v>
      </c>
      <c r="Z1667">
        <v>0.25747974062184054</v>
      </c>
      <c r="AA1667">
        <v>0</v>
      </c>
      <c r="AB1667">
        <v>2.4556401822277651</v>
      </c>
      <c r="AC1667">
        <v>0</v>
      </c>
      <c r="AD1667">
        <v>0</v>
      </c>
      <c r="AE1667">
        <v>4.5859356919670189</v>
      </c>
    </row>
    <row r="1668" spans="1:31" x14ac:dyDescent="0.3">
      <c r="A1668">
        <v>2483653</v>
      </c>
      <c r="B1668">
        <v>1</v>
      </c>
      <c r="C1668" t="s">
        <v>81</v>
      </c>
      <c r="D1668" t="s">
        <v>128</v>
      </c>
      <c r="E1668" t="s">
        <v>184</v>
      </c>
      <c r="F1668" t="s">
        <v>4546</v>
      </c>
      <c r="G1668" t="s">
        <v>149</v>
      </c>
      <c r="H1668" t="s">
        <v>150</v>
      </c>
      <c r="I1668" t="s">
        <v>136</v>
      </c>
      <c r="J1668" t="s">
        <v>137</v>
      </c>
      <c r="K1668" t="s">
        <v>144</v>
      </c>
      <c r="L1668" t="s">
        <v>4989</v>
      </c>
      <c r="M1668" t="s">
        <v>4990</v>
      </c>
      <c r="N1668">
        <v>0.38638888799999999</v>
      </c>
      <c r="O1668">
        <v>0</v>
      </c>
      <c r="P1668">
        <v>1251</v>
      </c>
      <c r="Q1668">
        <v>4</v>
      </c>
      <c r="R1668">
        <v>2</v>
      </c>
      <c r="S1668">
        <v>10</v>
      </c>
      <c r="T1668">
        <v>87</v>
      </c>
      <c r="U1668">
        <v>0</v>
      </c>
      <c r="V1668">
        <v>0</v>
      </c>
      <c r="W1668">
        <v>0</v>
      </c>
      <c r="X1668">
        <v>49.515178075702018</v>
      </c>
      <c r="Y1668">
        <v>1.0527976791751805</v>
      </c>
      <c r="Z1668">
        <v>5.0644473492299994E-4</v>
      </c>
      <c r="AA1668">
        <v>9.9232273999944915</v>
      </c>
      <c r="AB1668">
        <v>7.2136467654278187</v>
      </c>
      <c r="AC1668">
        <v>0</v>
      </c>
      <c r="AD1668">
        <v>0</v>
      </c>
      <c r="AE1668">
        <v>67.705356365034433</v>
      </c>
    </row>
    <row r="1669" spans="1:31" x14ac:dyDescent="0.3">
      <c r="A1669">
        <v>2483657</v>
      </c>
      <c r="B1669">
        <v>1</v>
      </c>
      <c r="C1669" t="s">
        <v>80</v>
      </c>
      <c r="D1669" t="s">
        <v>88</v>
      </c>
      <c r="E1669" t="s">
        <v>141</v>
      </c>
      <c r="F1669" t="s">
        <v>4991</v>
      </c>
      <c r="G1669" t="s">
        <v>159</v>
      </c>
      <c r="H1669" t="s">
        <v>135</v>
      </c>
      <c r="I1669" t="s">
        <v>136</v>
      </c>
      <c r="J1669" t="s">
        <v>3</v>
      </c>
      <c r="K1669" t="s">
        <v>144</v>
      </c>
      <c r="L1669" t="s">
        <v>4992</v>
      </c>
      <c r="M1669" t="s">
        <v>4993</v>
      </c>
      <c r="N1669">
        <v>10.938888887999999</v>
      </c>
      <c r="O1669">
        <v>0</v>
      </c>
      <c r="P1669">
        <v>39</v>
      </c>
      <c r="Q1669">
        <v>0</v>
      </c>
      <c r="R1669">
        <v>0</v>
      </c>
      <c r="S1669">
        <v>0</v>
      </c>
      <c r="T1669">
        <v>1</v>
      </c>
      <c r="U1669">
        <v>0</v>
      </c>
      <c r="V1669">
        <v>0</v>
      </c>
      <c r="W1669">
        <v>0</v>
      </c>
      <c r="X1669">
        <v>102.08223866479655</v>
      </c>
      <c r="Y1669">
        <v>0</v>
      </c>
      <c r="Z1669">
        <v>0</v>
      </c>
      <c r="AA1669">
        <v>0</v>
      </c>
      <c r="AB1669">
        <v>2.9468278230898775</v>
      </c>
      <c r="AC1669">
        <v>0</v>
      </c>
      <c r="AD1669">
        <v>0</v>
      </c>
      <c r="AE1669">
        <v>105.02906648788642</v>
      </c>
    </row>
    <row r="1670" spans="1:31" x14ac:dyDescent="0.3">
      <c r="A1670">
        <v>2483658</v>
      </c>
      <c r="B1670">
        <v>1</v>
      </c>
      <c r="C1670" t="s">
        <v>80</v>
      </c>
      <c r="D1670" t="s">
        <v>100</v>
      </c>
      <c r="E1670" t="s">
        <v>184</v>
      </c>
      <c r="F1670" t="s">
        <v>4994</v>
      </c>
      <c r="G1670" t="s">
        <v>149</v>
      </c>
      <c r="H1670" t="s">
        <v>150</v>
      </c>
      <c r="I1670" t="s">
        <v>136</v>
      </c>
      <c r="J1670" t="s">
        <v>137</v>
      </c>
      <c r="K1670" t="s">
        <v>144</v>
      </c>
      <c r="L1670" t="s">
        <v>4995</v>
      </c>
      <c r="M1670" t="s">
        <v>4996</v>
      </c>
      <c r="N1670">
        <v>0.41555555500000002</v>
      </c>
      <c r="O1670">
        <v>0</v>
      </c>
      <c r="P1670">
        <v>274</v>
      </c>
      <c r="Q1670">
        <v>0</v>
      </c>
      <c r="R1670">
        <v>23</v>
      </c>
      <c r="S1670">
        <v>9</v>
      </c>
      <c r="T1670">
        <v>65</v>
      </c>
      <c r="U1670">
        <v>2</v>
      </c>
      <c r="V1670">
        <v>2</v>
      </c>
      <c r="W1670">
        <v>0</v>
      </c>
      <c r="X1670">
        <v>30.207781423629612</v>
      </c>
      <c r="Y1670">
        <v>0</v>
      </c>
      <c r="Z1670">
        <v>5.3156566961406453</v>
      </c>
      <c r="AA1670">
        <v>39.307396951247782</v>
      </c>
      <c r="AB1670">
        <v>25.713451627548025</v>
      </c>
      <c r="AC1670">
        <v>85.295869714858057</v>
      </c>
      <c r="AD1670">
        <v>12.696802262533604</v>
      </c>
      <c r="AE1670">
        <v>198.53695867595772</v>
      </c>
    </row>
    <row r="1671" spans="1:31" x14ac:dyDescent="0.3">
      <c r="A1671">
        <v>2483659</v>
      </c>
      <c r="B1671">
        <v>1</v>
      </c>
      <c r="C1671" t="s">
        <v>80</v>
      </c>
      <c r="D1671" t="s">
        <v>93</v>
      </c>
      <c r="E1671" t="s">
        <v>132</v>
      </c>
      <c r="F1671" t="s">
        <v>4997</v>
      </c>
      <c r="G1671" t="s">
        <v>296</v>
      </c>
      <c r="H1671" t="s">
        <v>135</v>
      </c>
      <c r="I1671" t="s">
        <v>136</v>
      </c>
      <c r="J1671" t="s">
        <v>137</v>
      </c>
      <c r="K1671" t="s">
        <v>144</v>
      </c>
      <c r="L1671" t="s">
        <v>4960</v>
      </c>
      <c r="M1671" t="s">
        <v>4998</v>
      </c>
      <c r="N1671">
        <v>0.42416666600000003</v>
      </c>
      <c r="O1671">
        <v>0</v>
      </c>
      <c r="P1671">
        <v>109</v>
      </c>
      <c r="Q1671">
        <v>0</v>
      </c>
      <c r="R1671">
        <v>2</v>
      </c>
      <c r="S1671">
        <v>0</v>
      </c>
      <c r="T1671">
        <v>8</v>
      </c>
      <c r="U1671">
        <v>0</v>
      </c>
      <c r="V1671">
        <v>0</v>
      </c>
      <c r="W1671">
        <v>0</v>
      </c>
      <c r="X1671">
        <v>14.377529899904705</v>
      </c>
      <c r="Y1671">
        <v>0</v>
      </c>
      <c r="Z1671">
        <v>3.1192084220338895E-2</v>
      </c>
      <c r="AA1671">
        <v>0</v>
      </c>
      <c r="AB1671">
        <v>0.57112444360523784</v>
      </c>
      <c r="AC1671">
        <v>0</v>
      </c>
      <c r="AD1671">
        <v>0</v>
      </c>
      <c r="AE1671">
        <v>14.97984642773028</v>
      </c>
    </row>
    <row r="1672" spans="1:31" x14ac:dyDescent="0.3">
      <c r="A1672">
        <v>2483660</v>
      </c>
      <c r="B1672">
        <v>1</v>
      </c>
      <c r="C1672" t="s">
        <v>81</v>
      </c>
      <c r="D1672" t="s">
        <v>127</v>
      </c>
      <c r="E1672" t="s">
        <v>153</v>
      </c>
      <c r="F1672" t="s">
        <v>4999</v>
      </c>
      <c r="G1672" t="s">
        <v>155</v>
      </c>
      <c r="H1672" t="s">
        <v>135</v>
      </c>
      <c r="I1672" t="s">
        <v>136</v>
      </c>
      <c r="J1672" t="s">
        <v>137</v>
      </c>
      <c r="K1672" t="s">
        <v>144</v>
      </c>
      <c r="L1672" t="s">
        <v>5000</v>
      </c>
      <c r="M1672" t="s">
        <v>5001</v>
      </c>
      <c r="N1672">
        <v>6.0147222219999996</v>
      </c>
      <c r="O1672">
        <v>0</v>
      </c>
      <c r="P1672">
        <v>5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8.6120816982044488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8.6120816982044488</v>
      </c>
    </row>
    <row r="1673" spans="1:31" x14ac:dyDescent="0.3">
      <c r="A1673">
        <v>2483662</v>
      </c>
      <c r="B1673">
        <v>1</v>
      </c>
      <c r="C1673" t="s">
        <v>80</v>
      </c>
      <c r="D1673" t="s">
        <v>99</v>
      </c>
      <c r="E1673" t="s">
        <v>162</v>
      </c>
      <c r="F1673" t="s">
        <v>5002</v>
      </c>
      <c r="G1673" t="s">
        <v>181</v>
      </c>
      <c r="H1673" t="s">
        <v>135</v>
      </c>
      <c r="I1673" t="s">
        <v>136</v>
      </c>
      <c r="J1673" t="s">
        <v>137</v>
      </c>
      <c r="K1673" t="s">
        <v>144</v>
      </c>
      <c r="L1673" t="s">
        <v>5003</v>
      </c>
      <c r="M1673" t="s">
        <v>5004</v>
      </c>
      <c r="N1673">
        <v>0.61611111100000004</v>
      </c>
      <c r="O1673">
        <v>0</v>
      </c>
      <c r="P1673">
        <v>14</v>
      </c>
      <c r="Q1673">
        <v>0</v>
      </c>
      <c r="R1673">
        <v>0</v>
      </c>
      <c r="S1673">
        <v>0</v>
      </c>
      <c r="T1673">
        <v>2</v>
      </c>
      <c r="U1673">
        <v>0</v>
      </c>
      <c r="V1673">
        <v>0</v>
      </c>
      <c r="W1673">
        <v>0</v>
      </c>
      <c r="X1673">
        <v>4.9384123459563973</v>
      </c>
      <c r="Y1673">
        <v>0</v>
      </c>
      <c r="Z1673">
        <v>0</v>
      </c>
      <c r="AA1673">
        <v>0</v>
      </c>
      <c r="AB1673">
        <v>0.92077913302833325</v>
      </c>
      <c r="AC1673">
        <v>0</v>
      </c>
      <c r="AD1673">
        <v>0</v>
      </c>
      <c r="AE1673">
        <v>5.8591914789847301</v>
      </c>
    </row>
    <row r="1674" spans="1:31" x14ac:dyDescent="0.3">
      <c r="A1674">
        <v>2483664</v>
      </c>
      <c r="B1674">
        <v>1</v>
      </c>
      <c r="C1674" t="s">
        <v>80</v>
      </c>
      <c r="D1674" t="s">
        <v>104</v>
      </c>
      <c r="E1674" t="s">
        <v>153</v>
      </c>
      <c r="F1674" t="s">
        <v>5005</v>
      </c>
      <c r="G1674" t="s">
        <v>155</v>
      </c>
      <c r="H1674" t="s">
        <v>135</v>
      </c>
      <c r="I1674" t="s">
        <v>136</v>
      </c>
      <c r="J1674" t="s">
        <v>137</v>
      </c>
      <c r="K1674" t="s">
        <v>144</v>
      </c>
      <c r="L1674" t="s">
        <v>5006</v>
      </c>
      <c r="M1674" t="s">
        <v>5007</v>
      </c>
      <c r="N1674">
        <v>0.689722222</v>
      </c>
      <c r="O1674">
        <v>0</v>
      </c>
      <c r="P1674">
        <v>1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6.8641581203108995E-2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6.8641581203108995E-2</v>
      </c>
    </row>
    <row r="1675" spans="1:31" x14ac:dyDescent="0.3">
      <c r="A1675">
        <v>2483668</v>
      </c>
      <c r="B1675">
        <v>1</v>
      </c>
      <c r="C1675" t="s">
        <v>80</v>
      </c>
      <c r="D1675" t="s">
        <v>92</v>
      </c>
      <c r="E1675" t="s">
        <v>132</v>
      </c>
      <c r="F1675" t="s">
        <v>5008</v>
      </c>
      <c r="G1675" t="s">
        <v>181</v>
      </c>
      <c r="H1675" t="s">
        <v>135</v>
      </c>
      <c r="I1675" t="s">
        <v>136</v>
      </c>
      <c r="J1675" t="s">
        <v>137</v>
      </c>
      <c r="K1675" t="s">
        <v>144</v>
      </c>
      <c r="L1675" t="s">
        <v>5009</v>
      </c>
      <c r="M1675" t="s">
        <v>5010</v>
      </c>
      <c r="N1675">
        <v>0.41388888800000001</v>
      </c>
      <c r="O1675">
        <v>0</v>
      </c>
      <c r="P1675">
        <v>327</v>
      </c>
      <c r="Q1675">
        <v>0</v>
      </c>
      <c r="R1675">
        <v>0</v>
      </c>
      <c r="S1675">
        <v>0</v>
      </c>
      <c r="T1675">
        <v>23</v>
      </c>
      <c r="U1675">
        <v>0</v>
      </c>
      <c r="V1675">
        <v>0</v>
      </c>
      <c r="W1675">
        <v>0</v>
      </c>
      <c r="X1675">
        <v>19.665936904503848</v>
      </c>
      <c r="Y1675">
        <v>0</v>
      </c>
      <c r="Z1675">
        <v>0</v>
      </c>
      <c r="AA1675">
        <v>0</v>
      </c>
      <c r="AB1675">
        <v>6.0308640724942748</v>
      </c>
      <c r="AC1675">
        <v>0</v>
      </c>
      <c r="AD1675">
        <v>0</v>
      </c>
      <c r="AE1675">
        <v>25.696800976998123</v>
      </c>
    </row>
    <row r="1676" spans="1:31" x14ac:dyDescent="0.3">
      <c r="A1676">
        <v>2483670</v>
      </c>
      <c r="B1676">
        <v>1</v>
      </c>
      <c r="C1676" t="s">
        <v>80</v>
      </c>
      <c r="D1676" t="s">
        <v>108</v>
      </c>
      <c r="E1676" t="s">
        <v>162</v>
      </c>
      <c r="F1676" t="s">
        <v>5011</v>
      </c>
      <c r="G1676" t="s">
        <v>181</v>
      </c>
      <c r="H1676" t="s">
        <v>135</v>
      </c>
      <c r="I1676" t="s">
        <v>136</v>
      </c>
      <c r="J1676" t="s">
        <v>137</v>
      </c>
      <c r="K1676" t="s">
        <v>144</v>
      </c>
      <c r="L1676" t="s">
        <v>5012</v>
      </c>
      <c r="M1676" t="s">
        <v>5013</v>
      </c>
      <c r="N1676">
        <v>0.42305555500000003</v>
      </c>
      <c r="O1676">
        <v>0</v>
      </c>
      <c r="P1676">
        <v>40</v>
      </c>
      <c r="Q1676">
        <v>0</v>
      </c>
      <c r="R1676">
        <v>4</v>
      </c>
      <c r="S1676">
        <v>0</v>
      </c>
      <c r="T1676">
        <v>2</v>
      </c>
      <c r="U1676">
        <v>0</v>
      </c>
      <c r="V1676">
        <v>0</v>
      </c>
      <c r="W1676">
        <v>0</v>
      </c>
      <c r="X1676">
        <v>4.1153696583784365</v>
      </c>
      <c r="Y1676">
        <v>0</v>
      </c>
      <c r="Z1676">
        <v>0.11042984349511739</v>
      </c>
      <c r="AA1676">
        <v>0</v>
      </c>
      <c r="AB1676">
        <v>0.1478646541848862</v>
      </c>
      <c r="AC1676">
        <v>0</v>
      </c>
      <c r="AD1676">
        <v>0</v>
      </c>
      <c r="AE1676">
        <v>4.3736641560584397</v>
      </c>
    </row>
    <row r="1677" spans="1:31" x14ac:dyDescent="0.3">
      <c r="A1677">
        <v>2483674</v>
      </c>
      <c r="B1677">
        <v>1</v>
      </c>
      <c r="C1677" t="s">
        <v>80</v>
      </c>
      <c r="D1677" t="s">
        <v>93</v>
      </c>
      <c r="E1677" t="s">
        <v>162</v>
      </c>
      <c r="F1677" t="s">
        <v>5014</v>
      </c>
      <c r="G1677" t="s">
        <v>530</v>
      </c>
      <c r="H1677" t="s">
        <v>135</v>
      </c>
      <c r="I1677" t="s">
        <v>136</v>
      </c>
      <c r="J1677" t="s">
        <v>137</v>
      </c>
      <c r="K1677" t="s">
        <v>144</v>
      </c>
      <c r="L1677" t="s">
        <v>5015</v>
      </c>
      <c r="M1677" t="s">
        <v>5016</v>
      </c>
      <c r="N1677">
        <v>2.19</v>
      </c>
      <c r="O1677">
        <v>0</v>
      </c>
      <c r="P1677">
        <v>50</v>
      </c>
      <c r="Q1677">
        <v>0</v>
      </c>
      <c r="R1677">
        <v>1</v>
      </c>
      <c r="S1677">
        <v>0</v>
      </c>
      <c r="T1677">
        <v>16</v>
      </c>
      <c r="U1677">
        <v>0</v>
      </c>
      <c r="V1677">
        <v>0</v>
      </c>
      <c r="W1677">
        <v>0</v>
      </c>
      <c r="X1677">
        <v>38.00571139140866</v>
      </c>
      <c r="Y1677">
        <v>0</v>
      </c>
      <c r="Z1677">
        <v>1.9897671842814701</v>
      </c>
      <c r="AA1677">
        <v>0</v>
      </c>
      <c r="AB1677">
        <v>24.071462491900519</v>
      </c>
      <c r="AC1677">
        <v>0</v>
      </c>
      <c r="AD1677">
        <v>0</v>
      </c>
      <c r="AE1677">
        <v>64.066941067590648</v>
      </c>
    </row>
    <row r="1678" spans="1:31" x14ac:dyDescent="0.3">
      <c r="A1678">
        <v>2483676</v>
      </c>
      <c r="B1678">
        <v>1</v>
      </c>
      <c r="C1678" t="s">
        <v>81</v>
      </c>
      <c r="D1678" t="s">
        <v>123</v>
      </c>
      <c r="E1678" t="s">
        <v>162</v>
      </c>
      <c r="F1678" t="s">
        <v>5017</v>
      </c>
      <c r="G1678" t="s">
        <v>181</v>
      </c>
      <c r="H1678" t="s">
        <v>135</v>
      </c>
      <c r="I1678" t="s">
        <v>136</v>
      </c>
      <c r="J1678" t="s">
        <v>137</v>
      </c>
      <c r="K1678" t="s">
        <v>144</v>
      </c>
      <c r="L1678" t="s">
        <v>5018</v>
      </c>
      <c r="M1678" t="s">
        <v>5019</v>
      </c>
      <c r="N1678">
        <v>1.6786111109999999</v>
      </c>
      <c r="O1678">
        <v>0</v>
      </c>
      <c r="P1678">
        <v>33</v>
      </c>
      <c r="Q1678">
        <v>0</v>
      </c>
      <c r="R1678">
        <v>0</v>
      </c>
      <c r="S1678">
        <v>0</v>
      </c>
      <c r="T1678">
        <v>10</v>
      </c>
      <c r="U1678">
        <v>0</v>
      </c>
      <c r="V1678">
        <v>0</v>
      </c>
      <c r="W1678">
        <v>0</v>
      </c>
      <c r="X1678">
        <v>12.778336759661638</v>
      </c>
      <c r="Y1678">
        <v>0</v>
      </c>
      <c r="Z1678">
        <v>0</v>
      </c>
      <c r="AA1678">
        <v>0</v>
      </c>
      <c r="AB1678">
        <v>8.7900561367800378</v>
      </c>
      <c r="AC1678">
        <v>0</v>
      </c>
      <c r="AD1678">
        <v>0</v>
      </c>
      <c r="AE1678">
        <v>21.568392896441676</v>
      </c>
    </row>
    <row r="1679" spans="1:31" x14ac:dyDescent="0.3">
      <c r="A1679">
        <v>2483678</v>
      </c>
      <c r="B1679">
        <v>1</v>
      </c>
      <c r="C1679" t="s">
        <v>81</v>
      </c>
      <c r="D1679" t="s">
        <v>127</v>
      </c>
      <c r="E1679" t="s">
        <v>132</v>
      </c>
      <c r="F1679" t="s">
        <v>5020</v>
      </c>
      <c r="G1679" t="s">
        <v>296</v>
      </c>
      <c r="H1679" t="s">
        <v>135</v>
      </c>
      <c r="I1679" t="s">
        <v>136</v>
      </c>
      <c r="J1679" t="s">
        <v>137</v>
      </c>
      <c r="K1679" t="s">
        <v>144</v>
      </c>
      <c r="L1679" t="s">
        <v>5021</v>
      </c>
      <c r="M1679" t="s">
        <v>5022</v>
      </c>
      <c r="N1679">
        <v>2.8563888880000001</v>
      </c>
      <c r="O1679">
        <v>0</v>
      </c>
      <c r="P1679">
        <v>2</v>
      </c>
      <c r="Q1679">
        <v>0</v>
      </c>
      <c r="R1679">
        <v>12</v>
      </c>
      <c r="S1679">
        <v>0</v>
      </c>
      <c r="T1679">
        <v>1</v>
      </c>
      <c r="U1679">
        <v>0</v>
      </c>
      <c r="V1679">
        <v>0</v>
      </c>
      <c r="W1679">
        <v>0</v>
      </c>
      <c r="X1679">
        <v>0.82186089262077966</v>
      </c>
      <c r="Y1679">
        <v>0</v>
      </c>
      <c r="Z1679">
        <v>18.993054611169146</v>
      </c>
      <c r="AA1679">
        <v>0</v>
      </c>
      <c r="AB1679">
        <v>0.24907883388370095</v>
      </c>
      <c r="AC1679">
        <v>0</v>
      </c>
      <c r="AD1679">
        <v>0</v>
      </c>
      <c r="AE1679">
        <v>20.063994337673627</v>
      </c>
    </row>
    <row r="1680" spans="1:31" x14ac:dyDescent="0.3">
      <c r="A1680">
        <v>2483685</v>
      </c>
      <c r="B1680">
        <v>1</v>
      </c>
      <c r="C1680" t="s">
        <v>80</v>
      </c>
      <c r="D1680" t="s">
        <v>95</v>
      </c>
      <c r="E1680" t="s">
        <v>162</v>
      </c>
      <c r="F1680" t="s">
        <v>5023</v>
      </c>
      <c r="G1680" t="s">
        <v>181</v>
      </c>
      <c r="H1680" t="s">
        <v>135</v>
      </c>
      <c r="I1680" t="s">
        <v>136</v>
      </c>
      <c r="J1680" t="s">
        <v>137</v>
      </c>
      <c r="K1680" t="s">
        <v>144</v>
      </c>
      <c r="L1680" t="s">
        <v>5024</v>
      </c>
      <c r="M1680" t="s">
        <v>5025</v>
      </c>
      <c r="N1680">
        <v>1.0338888879999999</v>
      </c>
      <c r="O1680">
        <v>0</v>
      </c>
      <c r="P1680">
        <v>99</v>
      </c>
      <c r="Q1680">
        <v>0</v>
      </c>
      <c r="R1680">
        <v>0</v>
      </c>
      <c r="S1680">
        <v>0</v>
      </c>
      <c r="T1680">
        <v>4</v>
      </c>
      <c r="U1680">
        <v>0</v>
      </c>
      <c r="V1680">
        <v>0</v>
      </c>
      <c r="W1680">
        <v>0</v>
      </c>
      <c r="X1680">
        <v>13.58632309288018</v>
      </c>
      <c r="Y1680">
        <v>0</v>
      </c>
      <c r="Z1680">
        <v>0</v>
      </c>
      <c r="AA1680">
        <v>0</v>
      </c>
      <c r="AB1680">
        <v>3.0699113705280108</v>
      </c>
      <c r="AC1680">
        <v>0</v>
      </c>
      <c r="AD1680">
        <v>0</v>
      </c>
      <c r="AE1680">
        <v>16.65623446340819</v>
      </c>
    </row>
    <row r="1681" spans="1:31" x14ac:dyDescent="0.3">
      <c r="A1681">
        <v>2483686</v>
      </c>
      <c r="B1681">
        <v>1</v>
      </c>
      <c r="C1681" t="s">
        <v>81</v>
      </c>
      <c r="D1681" t="s">
        <v>118</v>
      </c>
      <c r="E1681" t="s">
        <v>184</v>
      </c>
      <c r="F1681" t="s">
        <v>5026</v>
      </c>
      <c r="G1681" t="s">
        <v>149</v>
      </c>
      <c r="H1681" t="s">
        <v>150</v>
      </c>
      <c r="I1681" t="s">
        <v>136</v>
      </c>
      <c r="J1681" t="s">
        <v>137</v>
      </c>
      <c r="K1681" t="s">
        <v>144</v>
      </c>
      <c r="L1681" t="s">
        <v>5027</v>
      </c>
      <c r="M1681" t="s">
        <v>5028</v>
      </c>
      <c r="N1681">
        <v>0.56777777699999998</v>
      </c>
      <c r="O1681">
        <v>3</v>
      </c>
      <c r="P1681">
        <v>258</v>
      </c>
      <c r="Q1681">
        <v>86</v>
      </c>
      <c r="R1681">
        <v>111</v>
      </c>
      <c r="S1681">
        <v>7</v>
      </c>
      <c r="T1681">
        <v>20</v>
      </c>
      <c r="U1681">
        <v>2</v>
      </c>
      <c r="V1681">
        <v>0</v>
      </c>
      <c r="W1681">
        <v>4.5788924902018496E-2</v>
      </c>
      <c r="X1681">
        <v>19.746711184125559</v>
      </c>
      <c r="Y1681">
        <v>50.305385001717049</v>
      </c>
      <c r="Z1681">
        <v>39.43247868317264</v>
      </c>
      <c r="AA1681">
        <v>8.6314826664939943</v>
      </c>
      <c r="AB1681">
        <v>3.5266378071839597</v>
      </c>
      <c r="AC1681">
        <v>66.915360453977556</v>
      </c>
      <c r="AD1681">
        <v>0</v>
      </c>
      <c r="AE1681">
        <v>188.60384472157278</v>
      </c>
    </row>
    <row r="1682" spans="1:31" x14ac:dyDescent="0.3">
      <c r="A1682">
        <v>2483688</v>
      </c>
      <c r="B1682">
        <v>1</v>
      </c>
      <c r="C1682" t="s">
        <v>80</v>
      </c>
      <c r="D1682" t="s">
        <v>104</v>
      </c>
      <c r="E1682" t="s">
        <v>153</v>
      </c>
      <c r="F1682" t="s">
        <v>5029</v>
      </c>
      <c r="G1682" t="s">
        <v>155</v>
      </c>
      <c r="H1682" t="s">
        <v>135</v>
      </c>
      <c r="I1682" t="s">
        <v>136</v>
      </c>
      <c r="J1682" t="s">
        <v>137</v>
      </c>
      <c r="K1682" t="s">
        <v>144</v>
      </c>
      <c r="L1682" t="s">
        <v>5030</v>
      </c>
      <c r="M1682" t="s">
        <v>5031</v>
      </c>
      <c r="N1682">
        <v>1.0022222220000001</v>
      </c>
      <c r="O1682">
        <v>0</v>
      </c>
      <c r="P1682">
        <v>1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1.6617963596160594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1.6617963596160594</v>
      </c>
    </row>
    <row r="1683" spans="1:31" x14ac:dyDescent="0.3">
      <c r="A1683">
        <v>2483690</v>
      </c>
      <c r="B1683">
        <v>1</v>
      </c>
      <c r="C1683" t="s">
        <v>80</v>
      </c>
      <c r="D1683" t="s">
        <v>93</v>
      </c>
      <c r="E1683" t="s">
        <v>162</v>
      </c>
      <c r="F1683" t="s">
        <v>5032</v>
      </c>
      <c r="G1683" t="s">
        <v>210</v>
      </c>
      <c r="H1683" t="s">
        <v>135</v>
      </c>
      <c r="I1683" t="s">
        <v>136</v>
      </c>
      <c r="J1683" t="s">
        <v>137</v>
      </c>
      <c r="K1683" t="s">
        <v>144</v>
      </c>
      <c r="L1683" t="s">
        <v>5033</v>
      </c>
      <c r="M1683" t="s">
        <v>5034</v>
      </c>
      <c r="N1683">
        <v>0.71750000000000003</v>
      </c>
      <c r="O1683">
        <v>0</v>
      </c>
      <c r="P1683">
        <v>3</v>
      </c>
      <c r="Q1683">
        <v>0</v>
      </c>
      <c r="R1683">
        <v>7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0.39365265040081748</v>
      </c>
      <c r="Y1683">
        <v>0</v>
      </c>
      <c r="Z1683">
        <v>4.8358721888462828</v>
      </c>
      <c r="AA1683">
        <v>0</v>
      </c>
      <c r="AB1683">
        <v>0</v>
      </c>
      <c r="AC1683">
        <v>0</v>
      </c>
      <c r="AD1683">
        <v>0</v>
      </c>
      <c r="AE1683">
        <v>5.2295248392470999</v>
      </c>
    </row>
    <row r="1684" spans="1:31" x14ac:dyDescent="0.3">
      <c r="A1684">
        <v>2483698</v>
      </c>
      <c r="B1684">
        <v>1</v>
      </c>
      <c r="C1684" t="s">
        <v>81</v>
      </c>
      <c r="D1684" t="s">
        <v>116</v>
      </c>
      <c r="E1684" t="s">
        <v>162</v>
      </c>
      <c r="F1684" t="s">
        <v>5035</v>
      </c>
      <c r="G1684" t="s">
        <v>181</v>
      </c>
      <c r="H1684" t="s">
        <v>135</v>
      </c>
      <c r="I1684" t="s">
        <v>136</v>
      </c>
      <c r="J1684" t="s">
        <v>137</v>
      </c>
      <c r="K1684" t="s">
        <v>144</v>
      </c>
      <c r="L1684" t="s">
        <v>5036</v>
      </c>
      <c r="M1684" t="s">
        <v>5037</v>
      </c>
      <c r="N1684">
        <v>6.1052777770000004</v>
      </c>
      <c r="O1684">
        <v>0</v>
      </c>
      <c r="P1684">
        <v>62</v>
      </c>
      <c r="Q1684">
        <v>0</v>
      </c>
      <c r="R1684">
        <v>7</v>
      </c>
      <c r="S1684">
        <v>0</v>
      </c>
      <c r="T1684">
        <v>21</v>
      </c>
      <c r="U1684">
        <v>0</v>
      </c>
      <c r="V1684">
        <v>0</v>
      </c>
      <c r="W1684">
        <v>0</v>
      </c>
      <c r="X1684">
        <v>62.60048319412649</v>
      </c>
      <c r="Y1684">
        <v>0</v>
      </c>
      <c r="Z1684">
        <v>9.4235880976521624</v>
      </c>
      <c r="AA1684">
        <v>0</v>
      </c>
      <c r="AB1684">
        <v>13.213557785707005</v>
      </c>
      <c r="AC1684">
        <v>0</v>
      </c>
      <c r="AD1684">
        <v>0</v>
      </c>
      <c r="AE1684">
        <v>85.237629077485664</v>
      </c>
    </row>
    <row r="1685" spans="1:31" x14ac:dyDescent="0.3">
      <c r="A1685">
        <v>2483703</v>
      </c>
      <c r="B1685">
        <v>1</v>
      </c>
      <c r="C1685" t="s">
        <v>80</v>
      </c>
      <c r="D1685" t="s">
        <v>104</v>
      </c>
      <c r="E1685" t="s">
        <v>153</v>
      </c>
      <c r="F1685" t="s">
        <v>5038</v>
      </c>
      <c r="G1685" t="s">
        <v>155</v>
      </c>
      <c r="H1685" t="s">
        <v>135</v>
      </c>
      <c r="I1685" t="s">
        <v>136</v>
      </c>
      <c r="J1685" t="s">
        <v>137</v>
      </c>
      <c r="K1685" t="s">
        <v>144</v>
      </c>
      <c r="L1685" t="s">
        <v>5039</v>
      </c>
      <c r="M1685" t="s">
        <v>5040</v>
      </c>
      <c r="N1685">
        <v>0.70611111100000001</v>
      </c>
      <c r="O1685">
        <v>0</v>
      </c>
      <c r="P1685">
        <v>1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1.0224161852237628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1.0224161852237628</v>
      </c>
    </row>
    <row r="1686" spans="1:31" x14ac:dyDescent="0.3">
      <c r="A1686">
        <v>2483676</v>
      </c>
      <c r="B1686">
        <v>2</v>
      </c>
      <c r="C1686" t="s">
        <v>81</v>
      </c>
      <c r="D1686" t="s">
        <v>123</v>
      </c>
      <c r="E1686" t="s">
        <v>132</v>
      </c>
      <c r="F1686" t="s">
        <v>5041</v>
      </c>
      <c r="G1686" t="s">
        <v>181</v>
      </c>
      <c r="H1686" t="s">
        <v>135</v>
      </c>
      <c r="I1686" t="s">
        <v>136</v>
      </c>
      <c r="J1686" t="s">
        <v>137</v>
      </c>
      <c r="K1686" t="s">
        <v>144</v>
      </c>
      <c r="L1686" t="s">
        <v>5019</v>
      </c>
      <c r="M1686" t="s">
        <v>5042</v>
      </c>
      <c r="N1686">
        <v>0.37833333299999999</v>
      </c>
      <c r="O1686">
        <v>0</v>
      </c>
      <c r="P1686">
        <v>615</v>
      </c>
      <c r="Q1686">
        <v>0</v>
      </c>
      <c r="R1686">
        <v>0</v>
      </c>
      <c r="S1686">
        <v>0</v>
      </c>
      <c r="T1686">
        <v>72</v>
      </c>
      <c r="U1686">
        <v>0</v>
      </c>
      <c r="V1686">
        <v>1</v>
      </c>
      <c r="W1686">
        <v>0</v>
      </c>
      <c r="X1686">
        <v>54.122249135701331</v>
      </c>
      <c r="Y1686">
        <v>0</v>
      </c>
      <c r="Z1686">
        <v>0</v>
      </c>
      <c r="AA1686">
        <v>0</v>
      </c>
      <c r="AB1686">
        <v>19.261021590306942</v>
      </c>
      <c r="AC1686">
        <v>0</v>
      </c>
      <c r="AD1686">
        <v>4.1472083485395483</v>
      </c>
      <c r="AE1686">
        <v>77.530479074547827</v>
      </c>
    </row>
    <row r="1687" spans="1:31" x14ac:dyDescent="0.3">
      <c r="A1687">
        <v>2483707</v>
      </c>
      <c r="B1687">
        <v>1</v>
      </c>
      <c r="C1687" t="s">
        <v>80</v>
      </c>
      <c r="D1687" t="s">
        <v>90</v>
      </c>
      <c r="E1687" t="s">
        <v>153</v>
      </c>
      <c r="F1687" t="s">
        <v>4930</v>
      </c>
      <c r="G1687" t="s">
        <v>230</v>
      </c>
      <c r="H1687" t="s">
        <v>135</v>
      </c>
      <c r="I1687" t="s">
        <v>136</v>
      </c>
      <c r="J1687" t="s">
        <v>137</v>
      </c>
      <c r="K1687" t="s">
        <v>144</v>
      </c>
      <c r="L1687" t="s">
        <v>5043</v>
      </c>
      <c r="M1687" t="s">
        <v>5044</v>
      </c>
      <c r="N1687">
        <v>1.156111111</v>
      </c>
      <c r="O1687">
        <v>0</v>
      </c>
      <c r="P1687">
        <v>6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1.6687985002230965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1.6687985002230965</v>
      </c>
    </row>
    <row r="1688" spans="1:31" x14ac:dyDescent="0.3">
      <c r="A1688">
        <v>2483709</v>
      </c>
      <c r="B1688">
        <v>1</v>
      </c>
      <c r="C1688" t="s">
        <v>81</v>
      </c>
      <c r="D1688" t="s">
        <v>119</v>
      </c>
      <c r="E1688" t="s">
        <v>147</v>
      </c>
      <c r="F1688" t="s">
        <v>5045</v>
      </c>
      <c r="G1688" t="s">
        <v>193</v>
      </c>
      <c r="H1688" t="s">
        <v>150</v>
      </c>
      <c r="I1688" t="s">
        <v>136</v>
      </c>
      <c r="J1688" t="s">
        <v>137</v>
      </c>
      <c r="K1688" t="s">
        <v>144</v>
      </c>
      <c r="L1688" t="s">
        <v>5046</v>
      </c>
      <c r="M1688" t="s">
        <v>5047</v>
      </c>
      <c r="N1688">
        <v>0.69166666600000004</v>
      </c>
      <c r="O1688">
        <v>0</v>
      </c>
      <c r="P1688">
        <v>29</v>
      </c>
      <c r="Q1688">
        <v>1</v>
      </c>
      <c r="R1688">
        <v>4</v>
      </c>
      <c r="S1688">
        <v>0</v>
      </c>
      <c r="T1688">
        <v>2</v>
      </c>
      <c r="U1688">
        <v>0</v>
      </c>
      <c r="V1688">
        <v>0</v>
      </c>
      <c r="W1688">
        <v>0</v>
      </c>
      <c r="X1688">
        <v>3.378502224740568</v>
      </c>
      <c r="Y1688">
        <v>0.32049234015243749</v>
      </c>
      <c r="Z1688">
        <v>0.39129996842553005</v>
      </c>
      <c r="AA1688">
        <v>0</v>
      </c>
      <c r="AB1688">
        <v>0.87531736576940244</v>
      </c>
      <c r="AC1688">
        <v>0</v>
      </c>
      <c r="AD1688">
        <v>0</v>
      </c>
      <c r="AE1688">
        <v>4.9656118990879383</v>
      </c>
    </row>
    <row r="1689" spans="1:31" x14ac:dyDescent="0.3">
      <c r="A1689">
        <v>2483710</v>
      </c>
      <c r="B1689">
        <v>1</v>
      </c>
      <c r="C1689" t="s">
        <v>80</v>
      </c>
      <c r="D1689" t="s">
        <v>105</v>
      </c>
      <c r="E1689" t="s">
        <v>132</v>
      </c>
      <c r="F1689" t="s">
        <v>5048</v>
      </c>
      <c r="G1689" t="s">
        <v>181</v>
      </c>
      <c r="H1689" t="s">
        <v>135</v>
      </c>
      <c r="I1689" t="s">
        <v>136</v>
      </c>
      <c r="J1689" t="s">
        <v>137</v>
      </c>
      <c r="K1689" t="s">
        <v>144</v>
      </c>
      <c r="L1689" t="s">
        <v>5049</v>
      </c>
      <c r="M1689" t="s">
        <v>5050</v>
      </c>
      <c r="N1689">
        <v>0.30194444399999998</v>
      </c>
      <c r="O1689">
        <v>0</v>
      </c>
      <c r="P1689">
        <v>7</v>
      </c>
      <c r="Q1689">
        <v>0</v>
      </c>
      <c r="R1689">
        <v>10</v>
      </c>
      <c r="S1689">
        <v>0</v>
      </c>
      <c r="T1689">
        <v>2</v>
      </c>
      <c r="U1689">
        <v>0</v>
      </c>
      <c r="V1689">
        <v>0</v>
      </c>
      <c r="W1689">
        <v>0</v>
      </c>
      <c r="X1689">
        <v>0.81211453485739526</v>
      </c>
      <c r="Y1689">
        <v>0</v>
      </c>
      <c r="Z1689">
        <v>9.0937346062479024E-2</v>
      </c>
      <c r="AA1689">
        <v>0</v>
      </c>
      <c r="AB1689">
        <v>5.3467313036234414E-2</v>
      </c>
      <c r="AC1689">
        <v>0</v>
      </c>
      <c r="AD1689">
        <v>0</v>
      </c>
      <c r="AE1689">
        <v>0.95651919395610874</v>
      </c>
    </row>
    <row r="1690" spans="1:31" x14ac:dyDescent="0.3">
      <c r="A1690">
        <v>2483711</v>
      </c>
      <c r="B1690">
        <v>1</v>
      </c>
      <c r="C1690" t="s">
        <v>80</v>
      </c>
      <c r="D1690" t="s">
        <v>101</v>
      </c>
      <c r="E1690" t="s">
        <v>162</v>
      </c>
      <c r="F1690" t="s">
        <v>5051</v>
      </c>
      <c r="G1690" t="s">
        <v>181</v>
      </c>
      <c r="H1690" t="s">
        <v>135</v>
      </c>
      <c r="I1690" t="s">
        <v>136</v>
      </c>
      <c r="J1690" t="s">
        <v>137</v>
      </c>
      <c r="K1690" t="s">
        <v>144</v>
      </c>
      <c r="L1690" t="s">
        <v>5052</v>
      </c>
      <c r="M1690" t="s">
        <v>5053</v>
      </c>
      <c r="N1690">
        <v>0.86750000000000005</v>
      </c>
      <c r="O1690">
        <v>0</v>
      </c>
      <c r="P1690">
        <v>65</v>
      </c>
      <c r="Q1690">
        <v>0</v>
      </c>
      <c r="R1690">
        <v>2</v>
      </c>
      <c r="S1690">
        <v>0</v>
      </c>
      <c r="T1690">
        <v>6</v>
      </c>
      <c r="U1690">
        <v>0</v>
      </c>
      <c r="V1690">
        <v>0</v>
      </c>
      <c r="W1690">
        <v>0</v>
      </c>
      <c r="X1690">
        <v>19.150444499300335</v>
      </c>
      <c r="Y1690">
        <v>0</v>
      </c>
      <c r="Z1690">
        <v>3.9619145188799169E-3</v>
      </c>
      <c r="AA1690">
        <v>0</v>
      </c>
      <c r="AB1690">
        <v>3.2618159577240537</v>
      </c>
      <c r="AC1690">
        <v>0</v>
      </c>
      <c r="AD1690">
        <v>0</v>
      </c>
      <c r="AE1690">
        <v>22.416222371543267</v>
      </c>
    </row>
    <row r="1691" spans="1:31" x14ac:dyDescent="0.3">
      <c r="A1691">
        <v>2483610</v>
      </c>
      <c r="B1691">
        <v>2</v>
      </c>
      <c r="C1691" t="s">
        <v>81</v>
      </c>
      <c r="D1691" t="s">
        <v>127</v>
      </c>
      <c r="E1691" t="s">
        <v>184</v>
      </c>
      <c r="F1691" t="s">
        <v>5054</v>
      </c>
      <c r="G1691" t="s">
        <v>193</v>
      </c>
      <c r="H1691" t="s">
        <v>150</v>
      </c>
      <c r="I1691" t="s">
        <v>136</v>
      </c>
      <c r="J1691" t="s">
        <v>137</v>
      </c>
      <c r="K1691" t="s">
        <v>144</v>
      </c>
      <c r="L1691" t="s">
        <v>4951</v>
      </c>
      <c r="M1691" t="s">
        <v>5055</v>
      </c>
      <c r="N1691">
        <v>0.90361111100000002</v>
      </c>
      <c r="O1691">
        <v>2</v>
      </c>
      <c r="P1691">
        <v>1402</v>
      </c>
      <c r="Q1691">
        <v>29</v>
      </c>
      <c r="R1691">
        <v>83</v>
      </c>
      <c r="S1691">
        <v>13</v>
      </c>
      <c r="T1691">
        <v>109</v>
      </c>
      <c r="U1691">
        <v>1</v>
      </c>
      <c r="V1691">
        <v>0</v>
      </c>
      <c r="W1691">
        <v>0.33269863272678007</v>
      </c>
      <c r="X1691">
        <v>200.63276254437602</v>
      </c>
      <c r="Y1691">
        <v>24.264166233829929</v>
      </c>
      <c r="Z1691">
        <v>8.6731560927921123</v>
      </c>
      <c r="AA1691">
        <v>29.746190610129599</v>
      </c>
      <c r="AB1691">
        <v>34.231325815370482</v>
      </c>
      <c r="AC1691">
        <v>0.86146159190235327</v>
      </c>
      <c r="AD1691">
        <v>0</v>
      </c>
      <c r="AE1691">
        <v>298.74176152112733</v>
      </c>
    </row>
    <row r="1692" spans="1:31" x14ac:dyDescent="0.3">
      <c r="A1692">
        <v>2483720</v>
      </c>
      <c r="B1692">
        <v>1</v>
      </c>
      <c r="C1692" t="s">
        <v>80</v>
      </c>
      <c r="D1692" t="s">
        <v>82</v>
      </c>
      <c r="E1692" t="s">
        <v>132</v>
      </c>
      <c r="F1692" t="s">
        <v>5056</v>
      </c>
      <c r="G1692" t="s">
        <v>159</v>
      </c>
      <c r="H1692" t="s">
        <v>135</v>
      </c>
      <c r="I1692" t="s">
        <v>136</v>
      </c>
      <c r="J1692" t="s">
        <v>3</v>
      </c>
      <c r="K1692" t="s">
        <v>144</v>
      </c>
      <c r="L1692" t="s">
        <v>5057</v>
      </c>
      <c r="M1692" t="s">
        <v>5058</v>
      </c>
      <c r="N1692">
        <v>1.7636111109999999</v>
      </c>
      <c r="O1692">
        <v>0</v>
      </c>
      <c r="P1692">
        <v>1</v>
      </c>
      <c r="Q1692">
        <v>0</v>
      </c>
      <c r="R1692">
        <v>0</v>
      </c>
      <c r="S1692">
        <v>0</v>
      </c>
      <c r="T1692">
        <v>357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408.45928567705704</v>
      </c>
      <c r="AC1692">
        <v>0</v>
      </c>
      <c r="AD1692">
        <v>0</v>
      </c>
      <c r="AE1692">
        <v>408.45928567705704</v>
      </c>
    </row>
    <row r="1693" spans="1:31" x14ac:dyDescent="0.3">
      <c r="A1693">
        <v>2483721</v>
      </c>
      <c r="B1693">
        <v>1</v>
      </c>
      <c r="C1693" t="s">
        <v>81</v>
      </c>
      <c r="D1693" t="s">
        <v>118</v>
      </c>
      <c r="E1693" t="s">
        <v>147</v>
      </c>
      <c r="F1693" t="s">
        <v>5059</v>
      </c>
      <c r="G1693" t="s">
        <v>193</v>
      </c>
      <c r="H1693" t="s">
        <v>150</v>
      </c>
      <c r="I1693" t="s">
        <v>136</v>
      </c>
      <c r="J1693" t="s">
        <v>137</v>
      </c>
      <c r="K1693" t="s">
        <v>144</v>
      </c>
      <c r="L1693" t="s">
        <v>5060</v>
      </c>
      <c r="M1693" t="s">
        <v>5061</v>
      </c>
      <c r="N1693">
        <v>2.301666666</v>
      </c>
      <c r="O1693">
        <v>0</v>
      </c>
      <c r="P1693">
        <v>53</v>
      </c>
      <c r="Q1693">
        <v>0</v>
      </c>
      <c r="R1693">
        <v>0</v>
      </c>
      <c r="S1693">
        <v>0</v>
      </c>
      <c r="T1693">
        <v>1</v>
      </c>
      <c r="U1693">
        <v>0</v>
      </c>
      <c r="V1693">
        <v>0</v>
      </c>
      <c r="W1693">
        <v>0</v>
      </c>
      <c r="X1693">
        <v>10.218403557344828</v>
      </c>
      <c r="Y1693">
        <v>0</v>
      </c>
      <c r="Z1693">
        <v>0</v>
      </c>
      <c r="AA1693">
        <v>0</v>
      </c>
      <c r="AB1693">
        <v>0.38332927657136007</v>
      </c>
      <c r="AC1693">
        <v>0</v>
      </c>
      <c r="AD1693">
        <v>0</v>
      </c>
      <c r="AE1693">
        <v>10.601732833916188</v>
      </c>
    </row>
    <row r="1694" spans="1:31" x14ac:dyDescent="0.3">
      <c r="A1694">
        <v>2483723</v>
      </c>
      <c r="B1694">
        <v>1</v>
      </c>
      <c r="C1694" t="s">
        <v>80</v>
      </c>
      <c r="D1694" t="s">
        <v>83</v>
      </c>
      <c r="E1694" t="s">
        <v>132</v>
      </c>
      <c r="F1694" t="s">
        <v>5062</v>
      </c>
      <c r="G1694" t="s">
        <v>280</v>
      </c>
      <c r="H1694" t="s">
        <v>135</v>
      </c>
      <c r="I1694" t="s">
        <v>136</v>
      </c>
      <c r="J1694" t="s">
        <v>137</v>
      </c>
      <c r="K1694" t="s">
        <v>144</v>
      </c>
      <c r="L1694" t="s">
        <v>5063</v>
      </c>
      <c r="M1694" t="s">
        <v>5064</v>
      </c>
      <c r="N1694">
        <v>1.6897222220000001</v>
      </c>
      <c r="O1694">
        <v>0</v>
      </c>
      <c r="P1694">
        <v>5</v>
      </c>
      <c r="Q1694">
        <v>0</v>
      </c>
      <c r="R1694">
        <v>0</v>
      </c>
      <c r="S1694">
        <v>0</v>
      </c>
      <c r="T1694">
        <v>93</v>
      </c>
      <c r="U1694">
        <v>0</v>
      </c>
      <c r="V1694">
        <v>2</v>
      </c>
      <c r="W1694">
        <v>0</v>
      </c>
      <c r="X1694">
        <v>4.6099126197531968</v>
      </c>
      <c r="Y1694">
        <v>0</v>
      </c>
      <c r="Z1694">
        <v>0</v>
      </c>
      <c r="AA1694">
        <v>0</v>
      </c>
      <c r="AB1694">
        <v>154.10664204267823</v>
      </c>
      <c r="AC1694">
        <v>0</v>
      </c>
      <c r="AD1694">
        <v>17.830846776605981</v>
      </c>
      <c r="AE1694">
        <v>176.5474014390374</v>
      </c>
    </row>
    <row r="1695" spans="1:31" x14ac:dyDescent="0.3">
      <c r="A1695">
        <v>2483724</v>
      </c>
      <c r="B1695">
        <v>1</v>
      </c>
      <c r="C1695" t="s">
        <v>81</v>
      </c>
      <c r="D1695" t="s">
        <v>128</v>
      </c>
      <c r="E1695" t="s">
        <v>147</v>
      </c>
      <c r="F1695" t="s">
        <v>5065</v>
      </c>
      <c r="G1695" t="s">
        <v>276</v>
      </c>
      <c r="H1695" t="s">
        <v>150</v>
      </c>
      <c r="I1695" t="s">
        <v>136</v>
      </c>
      <c r="J1695" t="s">
        <v>137</v>
      </c>
      <c r="K1695" t="s">
        <v>144</v>
      </c>
      <c r="L1695" t="s">
        <v>5066</v>
      </c>
      <c r="M1695" t="s">
        <v>5067</v>
      </c>
      <c r="N1695">
        <v>4.29</v>
      </c>
      <c r="O1695">
        <v>0</v>
      </c>
      <c r="P1695">
        <v>66</v>
      </c>
      <c r="Q1695">
        <v>0</v>
      </c>
      <c r="R1695">
        <v>0</v>
      </c>
      <c r="S1695">
        <v>0</v>
      </c>
      <c r="T1695">
        <v>2</v>
      </c>
      <c r="U1695">
        <v>0</v>
      </c>
      <c r="V1695">
        <v>0</v>
      </c>
      <c r="W1695">
        <v>0</v>
      </c>
      <c r="X1695">
        <v>26.383324714661303</v>
      </c>
      <c r="Y1695">
        <v>0</v>
      </c>
      <c r="Z1695">
        <v>0</v>
      </c>
      <c r="AA1695">
        <v>0</v>
      </c>
      <c r="AB1695">
        <v>1.5822132085727101</v>
      </c>
      <c r="AC1695">
        <v>0</v>
      </c>
      <c r="AD1695">
        <v>0</v>
      </c>
      <c r="AE1695">
        <v>27.965537923234013</v>
      </c>
    </row>
    <row r="1696" spans="1:31" x14ac:dyDescent="0.3">
      <c r="A1696">
        <v>2483727</v>
      </c>
      <c r="B1696">
        <v>1</v>
      </c>
      <c r="C1696" t="s">
        <v>80</v>
      </c>
      <c r="D1696" t="s">
        <v>82</v>
      </c>
      <c r="E1696" t="s">
        <v>153</v>
      </c>
      <c r="F1696" t="s">
        <v>5068</v>
      </c>
      <c r="G1696" t="s">
        <v>230</v>
      </c>
      <c r="H1696" t="s">
        <v>135</v>
      </c>
      <c r="I1696" t="s">
        <v>136</v>
      </c>
      <c r="J1696" t="s">
        <v>137</v>
      </c>
      <c r="K1696" t="s">
        <v>144</v>
      </c>
      <c r="L1696" t="s">
        <v>5069</v>
      </c>
      <c r="M1696" t="s">
        <v>5070</v>
      </c>
      <c r="N1696">
        <v>3.5813888880000002</v>
      </c>
      <c r="O1696">
        <v>0</v>
      </c>
      <c r="P1696">
        <v>5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2.9532023034561301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2.9532023034561301</v>
      </c>
    </row>
    <row r="1697" spans="1:31" x14ac:dyDescent="0.3">
      <c r="A1697">
        <v>2483728</v>
      </c>
      <c r="B1697">
        <v>1</v>
      </c>
      <c r="C1697" t="s">
        <v>80</v>
      </c>
      <c r="D1697" t="s">
        <v>105</v>
      </c>
      <c r="E1697" t="s">
        <v>166</v>
      </c>
      <c r="F1697" t="s">
        <v>4855</v>
      </c>
      <c r="G1697" t="s">
        <v>779</v>
      </c>
      <c r="H1697" t="s">
        <v>150</v>
      </c>
      <c r="I1697" t="s">
        <v>136</v>
      </c>
      <c r="J1697" t="s">
        <v>137</v>
      </c>
      <c r="K1697" t="s">
        <v>144</v>
      </c>
      <c r="L1697" t="s">
        <v>5071</v>
      </c>
      <c r="M1697" t="s">
        <v>5072</v>
      </c>
      <c r="N1697">
        <v>0.757222222</v>
      </c>
      <c r="O1697">
        <v>0</v>
      </c>
      <c r="P1697">
        <v>465</v>
      </c>
      <c r="Q1697">
        <v>1</v>
      </c>
      <c r="R1697">
        <v>30</v>
      </c>
      <c r="S1697">
        <v>12</v>
      </c>
      <c r="T1697">
        <v>67</v>
      </c>
      <c r="U1697">
        <v>5</v>
      </c>
      <c r="V1697">
        <v>0</v>
      </c>
      <c r="W1697">
        <v>0</v>
      </c>
      <c r="X1697">
        <v>109.26491563786087</v>
      </c>
      <c r="Y1697">
        <v>0.34449924962</v>
      </c>
      <c r="Z1697">
        <v>7.7685167208950192</v>
      </c>
      <c r="AA1697">
        <v>64.777267430572039</v>
      </c>
      <c r="AB1697">
        <v>31.964484538839873</v>
      </c>
      <c r="AC1697">
        <v>168.11550713945661</v>
      </c>
      <c r="AD1697">
        <v>0</v>
      </c>
      <c r="AE1697">
        <v>382.23519071724445</v>
      </c>
    </row>
    <row r="1698" spans="1:31" x14ac:dyDescent="0.3">
      <c r="A1698">
        <v>2483730</v>
      </c>
      <c r="B1698">
        <v>1</v>
      </c>
      <c r="C1698" t="s">
        <v>81</v>
      </c>
      <c r="D1698" t="s">
        <v>122</v>
      </c>
      <c r="E1698" t="s">
        <v>153</v>
      </c>
      <c r="F1698" t="s">
        <v>5073</v>
      </c>
      <c r="G1698" t="s">
        <v>230</v>
      </c>
      <c r="H1698" t="s">
        <v>135</v>
      </c>
      <c r="I1698" t="s">
        <v>136</v>
      </c>
      <c r="J1698" t="s">
        <v>137</v>
      </c>
      <c r="K1698" t="s">
        <v>144</v>
      </c>
      <c r="L1698" t="s">
        <v>5074</v>
      </c>
      <c r="M1698" t="s">
        <v>5075</v>
      </c>
      <c r="N1698">
        <v>2.6869444439999999</v>
      </c>
      <c r="O1698">
        <v>0</v>
      </c>
      <c r="P1698">
        <v>7</v>
      </c>
      <c r="Q1698">
        <v>0</v>
      </c>
      <c r="R1698">
        <v>0</v>
      </c>
      <c r="S1698">
        <v>0</v>
      </c>
      <c r="T1698">
        <v>1</v>
      </c>
      <c r="U1698">
        <v>0</v>
      </c>
      <c r="V1698">
        <v>0</v>
      </c>
      <c r="W1698">
        <v>0</v>
      </c>
      <c r="X1698">
        <v>3.247958260825115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3.247958260825115</v>
      </c>
    </row>
    <row r="1699" spans="1:31" x14ac:dyDescent="0.3">
      <c r="A1699">
        <v>2483732</v>
      </c>
      <c r="B1699">
        <v>1</v>
      </c>
      <c r="C1699" t="s">
        <v>80</v>
      </c>
      <c r="D1699" t="s">
        <v>92</v>
      </c>
      <c r="E1699" t="s">
        <v>147</v>
      </c>
      <c r="F1699" t="s">
        <v>5076</v>
      </c>
      <c r="G1699" t="s">
        <v>349</v>
      </c>
      <c r="H1699" t="s">
        <v>150</v>
      </c>
      <c r="I1699" t="s">
        <v>136</v>
      </c>
      <c r="J1699" t="s">
        <v>137</v>
      </c>
      <c r="K1699" t="s">
        <v>144</v>
      </c>
      <c r="L1699" t="s">
        <v>5077</v>
      </c>
      <c r="M1699" t="s">
        <v>5078</v>
      </c>
      <c r="N1699">
        <v>0.91749999999999998</v>
      </c>
      <c r="O1699">
        <v>0</v>
      </c>
      <c r="P1699">
        <v>281</v>
      </c>
      <c r="Q1699">
        <v>0</v>
      </c>
      <c r="R1699">
        <v>1</v>
      </c>
      <c r="S1699">
        <v>0</v>
      </c>
      <c r="T1699">
        <v>38</v>
      </c>
      <c r="U1699">
        <v>0</v>
      </c>
      <c r="V1699">
        <v>0</v>
      </c>
      <c r="W1699">
        <v>0</v>
      </c>
      <c r="X1699">
        <v>45.669830126325145</v>
      </c>
      <c r="Y1699">
        <v>0</v>
      </c>
      <c r="Z1699">
        <v>1.3599431298950892E-2</v>
      </c>
      <c r="AA1699">
        <v>0</v>
      </c>
      <c r="AB1699">
        <v>19.00625715584502</v>
      </c>
      <c r="AC1699">
        <v>0</v>
      </c>
      <c r="AD1699">
        <v>0</v>
      </c>
      <c r="AE1699">
        <v>64.689686713469115</v>
      </c>
    </row>
    <row r="1700" spans="1:31" x14ac:dyDescent="0.3">
      <c r="A1700">
        <v>2483735</v>
      </c>
      <c r="B1700">
        <v>1</v>
      </c>
      <c r="C1700" t="s">
        <v>81</v>
      </c>
      <c r="D1700" t="s">
        <v>116</v>
      </c>
      <c r="E1700" t="s">
        <v>184</v>
      </c>
      <c r="F1700" t="s">
        <v>5079</v>
      </c>
      <c r="G1700" t="s">
        <v>149</v>
      </c>
      <c r="H1700" t="s">
        <v>150</v>
      </c>
      <c r="I1700" t="s">
        <v>136</v>
      </c>
      <c r="J1700" t="s">
        <v>137</v>
      </c>
      <c r="K1700" t="s">
        <v>144</v>
      </c>
      <c r="L1700" t="s">
        <v>5080</v>
      </c>
      <c r="M1700" t="s">
        <v>5081</v>
      </c>
      <c r="N1700">
        <v>1.103611111</v>
      </c>
      <c r="O1700">
        <v>2</v>
      </c>
      <c r="P1700">
        <v>318</v>
      </c>
      <c r="Q1700">
        <v>6</v>
      </c>
      <c r="R1700">
        <v>0</v>
      </c>
      <c r="S1700">
        <v>2</v>
      </c>
      <c r="T1700">
        <v>15</v>
      </c>
      <c r="U1700">
        <v>0</v>
      </c>
      <c r="V1700">
        <v>0</v>
      </c>
      <c r="W1700">
        <v>3.6623402037251438</v>
      </c>
      <c r="X1700">
        <v>33.425445336900452</v>
      </c>
      <c r="Y1700">
        <v>64.841370344327899</v>
      </c>
      <c r="Z1700">
        <v>0</v>
      </c>
      <c r="AA1700">
        <v>2.0793116055797345</v>
      </c>
      <c r="AB1700">
        <v>6.6791665078254434</v>
      </c>
      <c r="AC1700">
        <v>0</v>
      </c>
      <c r="AD1700">
        <v>0</v>
      </c>
      <c r="AE1700">
        <v>110.68763399835868</v>
      </c>
    </row>
    <row r="1701" spans="1:31" x14ac:dyDescent="0.3">
      <c r="A1701">
        <v>2483738</v>
      </c>
      <c r="B1701">
        <v>1</v>
      </c>
      <c r="C1701" t="s">
        <v>80</v>
      </c>
      <c r="D1701" t="s">
        <v>82</v>
      </c>
      <c r="E1701" t="s">
        <v>153</v>
      </c>
      <c r="F1701" t="s">
        <v>5082</v>
      </c>
      <c r="G1701" t="s">
        <v>230</v>
      </c>
      <c r="H1701" t="s">
        <v>135</v>
      </c>
      <c r="I1701" t="s">
        <v>136</v>
      </c>
      <c r="J1701" t="s">
        <v>137</v>
      </c>
      <c r="K1701" t="s">
        <v>144</v>
      </c>
      <c r="L1701" t="s">
        <v>5083</v>
      </c>
      <c r="M1701" t="s">
        <v>5084</v>
      </c>
      <c r="N1701">
        <v>4.5216666659999998</v>
      </c>
      <c r="O1701">
        <v>0</v>
      </c>
      <c r="P1701">
        <v>3</v>
      </c>
      <c r="Q1701">
        <v>0</v>
      </c>
      <c r="R1701">
        <v>0</v>
      </c>
      <c r="S1701">
        <v>0</v>
      </c>
      <c r="T1701">
        <v>1</v>
      </c>
      <c r="U1701">
        <v>0</v>
      </c>
      <c r="V1701">
        <v>0</v>
      </c>
      <c r="W1701">
        <v>0</v>
      </c>
      <c r="X1701">
        <v>2.1188868797653626</v>
      </c>
      <c r="Y1701">
        <v>0</v>
      </c>
      <c r="Z1701">
        <v>0</v>
      </c>
      <c r="AA1701">
        <v>0</v>
      </c>
      <c r="AB1701">
        <v>2.4537896083278188</v>
      </c>
      <c r="AC1701">
        <v>0</v>
      </c>
      <c r="AD1701">
        <v>0</v>
      </c>
      <c r="AE1701">
        <v>4.5726764880931814</v>
      </c>
    </row>
    <row r="1702" spans="1:31" x14ac:dyDescent="0.3">
      <c r="A1702">
        <v>2513411</v>
      </c>
      <c r="B1702">
        <v>1</v>
      </c>
      <c r="C1702" t="s">
        <v>81</v>
      </c>
      <c r="D1702" t="s">
        <v>121</v>
      </c>
      <c r="E1702" t="s">
        <v>184</v>
      </c>
      <c r="F1702" t="s">
        <v>678</v>
      </c>
      <c r="G1702" t="s">
        <v>149</v>
      </c>
      <c r="H1702" t="s">
        <v>150</v>
      </c>
      <c r="I1702" t="s">
        <v>136</v>
      </c>
      <c r="J1702" t="s">
        <v>137</v>
      </c>
      <c r="K1702" t="s">
        <v>144</v>
      </c>
      <c r="L1702" t="s">
        <v>4682</v>
      </c>
      <c r="M1702" t="s">
        <v>5085</v>
      </c>
      <c r="N1702">
        <v>0.55000000000000004</v>
      </c>
      <c r="O1702">
        <v>0</v>
      </c>
      <c r="P1702">
        <v>284</v>
      </c>
      <c r="Q1702">
        <v>4</v>
      </c>
      <c r="R1702">
        <v>37</v>
      </c>
      <c r="S1702">
        <v>6</v>
      </c>
      <c r="T1702">
        <v>16</v>
      </c>
      <c r="U1702">
        <v>0</v>
      </c>
      <c r="V1702">
        <v>0</v>
      </c>
      <c r="W1702">
        <v>0</v>
      </c>
      <c r="X1702">
        <v>19.441355018600579</v>
      </c>
      <c r="Y1702">
        <v>1.1620526160694551</v>
      </c>
      <c r="Z1702">
        <v>7.2004774760135799</v>
      </c>
      <c r="AA1702">
        <v>11.338698369109927</v>
      </c>
      <c r="AB1702">
        <v>7.8076890878580016</v>
      </c>
      <c r="AC1702">
        <v>0</v>
      </c>
      <c r="AD1702">
        <v>0</v>
      </c>
      <c r="AE1702">
        <v>46.950272567651545</v>
      </c>
    </row>
    <row r="1703" spans="1:31" x14ac:dyDescent="0.3">
      <c r="A1703">
        <v>2483753</v>
      </c>
      <c r="B1703">
        <v>1</v>
      </c>
      <c r="C1703" t="s">
        <v>81</v>
      </c>
      <c r="D1703" t="s">
        <v>128</v>
      </c>
      <c r="E1703" t="s">
        <v>213</v>
      </c>
      <c r="F1703" t="s">
        <v>5086</v>
      </c>
      <c r="G1703" t="s">
        <v>149</v>
      </c>
      <c r="H1703" t="s">
        <v>150</v>
      </c>
      <c r="I1703" t="s">
        <v>136</v>
      </c>
      <c r="J1703" t="s">
        <v>137</v>
      </c>
      <c r="K1703" t="s">
        <v>144</v>
      </c>
      <c r="L1703" t="s">
        <v>5087</v>
      </c>
      <c r="M1703" t="s">
        <v>5088</v>
      </c>
      <c r="N1703">
        <v>1.1675</v>
      </c>
      <c r="O1703">
        <v>0</v>
      </c>
      <c r="P1703">
        <v>5574</v>
      </c>
      <c r="Q1703">
        <v>7</v>
      </c>
      <c r="R1703">
        <v>24</v>
      </c>
      <c r="S1703">
        <v>12</v>
      </c>
      <c r="T1703">
        <v>219</v>
      </c>
      <c r="U1703">
        <v>2</v>
      </c>
      <c r="V1703">
        <v>1</v>
      </c>
      <c r="W1703">
        <v>0</v>
      </c>
      <c r="X1703">
        <v>1241.5085113089381</v>
      </c>
      <c r="Y1703">
        <v>17.467273171048927</v>
      </c>
      <c r="Z1703">
        <v>9.4862901544984286</v>
      </c>
      <c r="AA1703">
        <v>286.28284991567062</v>
      </c>
      <c r="AB1703">
        <v>184.36217390404713</v>
      </c>
      <c r="AC1703">
        <v>446.37090013391941</v>
      </c>
      <c r="AD1703">
        <v>0.76322246222818046</v>
      </c>
      <c r="AE1703">
        <v>2186.2412210503503</v>
      </c>
    </row>
    <row r="1704" spans="1:31" x14ac:dyDescent="0.3">
      <c r="A1704">
        <v>2484231</v>
      </c>
      <c r="B1704">
        <v>1</v>
      </c>
      <c r="C1704" t="s">
        <v>80</v>
      </c>
      <c r="D1704" t="s">
        <v>111</v>
      </c>
      <c r="E1704" t="s">
        <v>162</v>
      </c>
      <c r="F1704" t="s">
        <v>5089</v>
      </c>
      <c r="G1704" t="s">
        <v>1532</v>
      </c>
      <c r="H1704" t="s">
        <v>135</v>
      </c>
      <c r="I1704" t="s">
        <v>136</v>
      </c>
      <c r="J1704" t="s">
        <v>137</v>
      </c>
      <c r="K1704" t="s">
        <v>144</v>
      </c>
      <c r="L1704" t="s">
        <v>5090</v>
      </c>
      <c r="M1704" t="s">
        <v>5091</v>
      </c>
      <c r="N1704">
        <v>1.908055555</v>
      </c>
      <c r="O1704">
        <v>0</v>
      </c>
      <c r="P1704">
        <v>171</v>
      </c>
      <c r="Q1704">
        <v>0</v>
      </c>
      <c r="R1704">
        <v>0</v>
      </c>
      <c r="S1704">
        <v>0</v>
      </c>
      <c r="T1704">
        <v>11</v>
      </c>
      <c r="U1704">
        <v>0</v>
      </c>
      <c r="V1704">
        <v>0</v>
      </c>
      <c r="W1704">
        <v>0</v>
      </c>
      <c r="X1704">
        <v>123.89192352879105</v>
      </c>
      <c r="Y1704">
        <v>0</v>
      </c>
      <c r="Z1704">
        <v>0</v>
      </c>
      <c r="AA1704">
        <v>0</v>
      </c>
      <c r="AB1704">
        <v>11.266099994988307</v>
      </c>
      <c r="AC1704">
        <v>0</v>
      </c>
      <c r="AD1704">
        <v>0</v>
      </c>
      <c r="AE1704">
        <v>135.15802352377935</v>
      </c>
    </row>
    <row r="1705" spans="1:31" x14ac:dyDescent="0.3">
      <c r="A1705">
        <v>2484045</v>
      </c>
      <c r="B1705">
        <v>1</v>
      </c>
      <c r="C1705" t="s">
        <v>80</v>
      </c>
      <c r="D1705" t="s">
        <v>104</v>
      </c>
      <c r="E1705" t="s">
        <v>147</v>
      </c>
      <c r="F1705" t="s">
        <v>5092</v>
      </c>
      <c r="G1705" t="s">
        <v>149</v>
      </c>
      <c r="H1705" t="s">
        <v>150</v>
      </c>
      <c r="I1705" t="s">
        <v>136</v>
      </c>
      <c r="J1705" t="s">
        <v>137</v>
      </c>
      <c r="K1705" t="s">
        <v>144</v>
      </c>
      <c r="L1705" t="s">
        <v>5093</v>
      </c>
      <c r="M1705" t="s">
        <v>5094</v>
      </c>
      <c r="N1705">
        <v>0.35138888800000001</v>
      </c>
      <c r="O1705">
        <v>0</v>
      </c>
      <c r="P1705">
        <v>1575</v>
      </c>
      <c r="Q1705">
        <v>0</v>
      </c>
      <c r="R1705">
        <v>2</v>
      </c>
      <c r="S1705">
        <v>0</v>
      </c>
      <c r="T1705">
        <v>58</v>
      </c>
      <c r="U1705">
        <v>0</v>
      </c>
      <c r="V1705">
        <v>0</v>
      </c>
      <c r="W1705">
        <v>0</v>
      </c>
      <c r="X1705">
        <v>154.04873294901111</v>
      </c>
      <c r="Y1705">
        <v>0</v>
      </c>
      <c r="Z1705">
        <v>2.5017103644005001E-2</v>
      </c>
      <c r="AA1705">
        <v>0</v>
      </c>
      <c r="AB1705">
        <v>7.2158200305169267</v>
      </c>
      <c r="AC1705">
        <v>0</v>
      </c>
      <c r="AD1705">
        <v>0</v>
      </c>
      <c r="AE1705">
        <v>161.28957008317207</v>
      </c>
    </row>
    <row r="1706" spans="1:31" x14ac:dyDescent="0.3">
      <c r="A1706">
        <v>2483999</v>
      </c>
      <c r="B1706">
        <v>1</v>
      </c>
      <c r="C1706" t="s">
        <v>80</v>
      </c>
      <c r="D1706" t="s">
        <v>88</v>
      </c>
      <c r="E1706" t="s">
        <v>153</v>
      </c>
      <c r="F1706" t="s">
        <v>5095</v>
      </c>
      <c r="G1706" t="s">
        <v>159</v>
      </c>
      <c r="H1706" t="s">
        <v>135</v>
      </c>
      <c r="I1706" t="s">
        <v>136</v>
      </c>
      <c r="J1706" t="s">
        <v>3</v>
      </c>
      <c r="K1706" t="s">
        <v>144</v>
      </c>
      <c r="L1706" t="s">
        <v>5096</v>
      </c>
      <c r="M1706" t="s">
        <v>5097</v>
      </c>
      <c r="N1706">
        <v>6.6288888879999996</v>
      </c>
      <c r="O1706">
        <v>0</v>
      </c>
      <c r="P1706">
        <v>5</v>
      </c>
      <c r="Q1706">
        <v>0</v>
      </c>
      <c r="R1706">
        <v>0</v>
      </c>
      <c r="S1706">
        <v>0</v>
      </c>
      <c r="T1706">
        <v>1</v>
      </c>
      <c r="U1706">
        <v>0</v>
      </c>
      <c r="V1706">
        <v>0</v>
      </c>
      <c r="W1706">
        <v>0</v>
      </c>
      <c r="X1706">
        <v>6.3406355003701691</v>
      </c>
      <c r="Y1706">
        <v>0</v>
      </c>
      <c r="Z1706">
        <v>0</v>
      </c>
      <c r="AA1706">
        <v>0</v>
      </c>
      <c r="AB1706">
        <v>2.4462082761396001E-2</v>
      </c>
      <c r="AC1706">
        <v>0</v>
      </c>
      <c r="AD1706">
        <v>0</v>
      </c>
      <c r="AE1706">
        <v>6.3650975831315648</v>
      </c>
    </row>
    <row r="1707" spans="1:31" x14ac:dyDescent="0.3">
      <c r="A1707">
        <v>2483853</v>
      </c>
      <c r="B1707">
        <v>1</v>
      </c>
      <c r="C1707" t="s">
        <v>80</v>
      </c>
      <c r="D1707" t="s">
        <v>84</v>
      </c>
      <c r="E1707" t="s">
        <v>132</v>
      </c>
      <c r="F1707" t="s">
        <v>850</v>
      </c>
      <c r="G1707" t="s">
        <v>168</v>
      </c>
      <c r="H1707" t="s">
        <v>135</v>
      </c>
      <c r="I1707" t="s">
        <v>136</v>
      </c>
      <c r="J1707" t="s">
        <v>137</v>
      </c>
      <c r="K1707" t="s">
        <v>138</v>
      </c>
      <c r="L1707" t="s">
        <v>5098</v>
      </c>
      <c r="M1707" t="s">
        <v>5099</v>
      </c>
      <c r="N1707">
        <v>8.0794444439999999</v>
      </c>
      <c r="O1707">
        <v>0</v>
      </c>
      <c r="P1707">
        <v>678</v>
      </c>
      <c r="Q1707">
        <v>0</v>
      </c>
      <c r="R1707">
        <v>0</v>
      </c>
      <c r="S1707">
        <v>0</v>
      </c>
      <c r="T1707">
        <v>75</v>
      </c>
      <c r="U1707">
        <v>0</v>
      </c>
      <c r="V1707">
        <v>0</v>
      </c>
      <c r="W1707">
        <v>0</v>
      </c>
      <c r="X1707">
        <v>1447.9926141074407</v>
      </c>
      <c r="Y1707">
        <v>0</v>
      </c>
      <c r="Z1707">
        <v>0</v>
      </c>
      <c r="AA1707">
        <v>0</v>
      </c>
      <c r="AB1707">
        <v>912.23513049700694</v>
      </c>
      <c r="AC1707">
        <v>0</v>
      </c>
      <c r="AD1707">
        <v>0</v>
      </c>
      <c r="AE1707">
        <v>2360.2277446044477</v>
      </c>
    </row>
    <row r="1708" spans="1:31" x14ac:dyDescent="0.3">
      <c r="A1708">
        <v>2484185</v>
      </c>
      <c r="B1708">
        <v>1</v>
      </c>
      <c r="C1708" t="s">
        <v>80</v>
      </c>
      <c r="D1708" t="s">
        <v>103</v>
      </c>
      <c r="E1708" t="s">
        <v>153</v>
      </c>
      <c r="F1708" t="s">
        <v>5100</v>
      </c>
      <c r="G1708" t="s">
        <v>159</v>
      </c>
      <c r="H1708" t="s">
        <v>135</v>
      </c>
      <c r="I1708" t="s">
        <v>136</v>
      </c>
      <c r="J1708" t="s">
        <v>3</v>
      </c>
      <c r="K1708" t="s">
        <v>144</v>
      </c>
      <c r="L1708" t="s">
        <v>5101</v>
      </c>
      <c r="M1708" t="s">
        <v>5102</v>
      </c>
      <c r="N1708">
        <v>5.2838888879999999</v>
      </c>
      <c r="O1708">
        <v>0</v>
      </c>
      <c r="P1708">
        <v>9</v>
      </c>
      <c r="Q1708">
        <v>0</v>
      </c>
      <c r="R1708">
        <v>0</v>
      </c>
      <c r="S1708">
        <v>0</v>
      </c>
      <c r="T1708">
        <v>1</v>
      </c>
      <c r="U1708">
        <v>0</v>
      </c>
      <c r="V1708">
        <v>0</v>
      </c>
      <c r="W1708">
        <v>0</v>
      </c>
      <c r="X1708">
        <v>10.507009515022871</v>
      </c>
      <c r="Y1708">
        <v>0</v>
      </c>
      <c r="Z1708">
        <v>0</v>
      </c>
      <c r="AA1708">
        <v>0</v>
      </c>
      <c r="AB1708">
        <v>4.4800410490791664</v>
      </c>
      <c r="AC1708">
        <v>0</v>
      </c>
      <c r="AD1708">
        <v>0</v>
      </c>
      <c r="AE1708">
        <v>14.987050564102038</v>
      </c>
    </row>
    <row r="1709" spans="1:31" x14ac:dyDescent="0.3">
      <c r="A1709">
        <v>2483793</v>
      </c>
      <c r="B1709">
        <v>1</v>
      </c>
      <c r="C1709" t="s">
        <v>81</v>
      </c>
      <c r="D1709" t="s">
        <v>116</v>
      </c>
      <c r="E1709" t="s">
        <v>184</v>
      </c>
      <c r="F1709" t="s">
        <v>1547</v>
      </c>
      <c r="G1709" t="s">
        <v>924</v>
      </c>
      <c r="H1709" t="s">
        <v>150</v>
      </c>
      <c r="I1709" t="s">
        <v>136</v>
      </c>
      <c r="J1709" t="s">
        <v>137</v>
      </c>
      <c r="K1709" t="s">
        <v>144</v>
      </c>
      <c r="L1709" t="s">
        <v>5103</v>
      </c>
      <c r="M1709" t="s">
        <v>5104</v>
      </c>
      <c r="N1709">
        <v>2.508611111</v>
      </c>
      <c r="O1709">
        <v>2</v>
      </c>
      <c r="P1709">
        <v>318</v>
      </c>
      <c r="Q1709">
        <v>6</v>
      </c>
      <c r="R1709">
        <v>0</v>
      </c>
      <c r="S1709">
        <v>2</v>
      </c>
      <c r="T1709">
        <v>15</v>
      </c>
      <c r="U1709">
        <v>0</v>
      </c>
      <c r="V1709">
        <v>0</v>
      </c>
      <c r="W1709">
        <v>7.4575584178527308</v>
      </c>
      <c r="X1709">
        <v>80.161686170664566</v>
      </c>
      <c r="Y1709">
        <v>181.32170684855083</v>
      </c>
      <c r="Z1709">
        <v>0</v>
      </c>
      <c r="AA1709">
        <v>8.0933168180460964</v>
      </c>
      <c r="AB1709">
        <v>31.401590465718748</v>
      </c>
      <c r="AC1709">
        <v>0</v>
      </c>
      <c r="AD1709">
        <v>0</v>
      </c>
      <c r="AE1709">
        <v>308.43585872083298</v>
      </c>
    </row>
    <row r="1710" spans="1:31" x14ac:dyDescent="0.3">
      <c r="A1710">
        <v>2483893</v>
      </c>
      <c r="B1710">
        <v>1</v>
      </c>
      <c r="C1710" t="s">
        <v>81</v>
      </c>
      <c r="D1710" t="s">
        <v>120</v>
      </c>
      <c r="E1710" t="s">
        <v>166</v>
      </c>
      <c r="F1710" t="s">
        <v>5105</v>
      </c>
      <c r="G1710" t="s">
        <v>134</v>
      </c>
      <c r="H1710" t="s">
        <v>150</v>
      </c>
      <c r="I1710" t="s">
        <v>136</v>
      </c>
      <c r="J1710" t="s">
        <v>137</v>
      </c>
      <c r="K1710" t="s">
        <v>138</v>
      </c>
      <c r="L1710" t="s">
        <v>5106</v>
      </c>
      <c r="M1710" t="s">
        <v>5107</v>
      </c>
      <c r="N1710">
        <v>4.3594444440000002</v>
      </c>
      <c r="O1710">
        <v>1</v>
      </c>
      <c r="P1710">
        <v>1727</v>
      </c>
      <c r="Q1710">
        <v>117</v>
      </c>
      <c r="R1710">
        <v>74</v>
      </c>
      <c r="S1710">
        <v>31</v>
      </c>
      <c r="T1710">
        <v>128</v>
      </c>
      <c r="U1710">
        <v>2</v>
      </c>
      <c r="V1710">
        <v>1</v>
      </c>
      <c r="W1710">
        <v>0.18986217868864444</v>
      </c>
      <c r="X1710">
        <v>1205.7521373151592</v>
      </c>
      <c r="Y1710">
        <v>193.54234821014131</v>
      </c>
      <c r="Z1710">
        <v>40.154475477833998</v>
      </c>
      <c r="AA1710">
        <v>803.45131155111903</v>
      </c>
      <c r="AB1710">
        <v>402.68655918871013</v>
      </c>
      <c r="AC1710">
        <v>544.07084224549419</v>
      </c>
      <c r="AD1710">
        <v>12.850305452333497</v>
      </c>
      <c r="AE1710">
        <v>3202.6978416194793</v>
      </c>
    </row>
    <row r="1711" spans="1:31" x14ac:dyDescent="0.3">
      <c r="A1711">
        <v>2483899</v>
      </c>
      <c r="B1711">
        <v>1</v>
      </c>
      <c r="C1711" t="s">
        <v>80</v>
      </c>
      <c r="D1711" t="s">
        <v>84</v>
      </c>
      <c r="E1711" t="s">
        <v>132</v>
      </c>
      <c r="F1711" t="s">
        <v>2004</v>
      </c>
      <c r="G1711" t="s">
        <v>168</v>
      </c>
      <c r="H1711" t="s">
        <v>135</v>
      </c>
      <c r="I1711" t="s">
        <v>136</v>
      </c>
      <c r="J1711" t="s">
        <v>137</v>
      </c>
      <c r="K1711" t="s">
        <v>138</v>
      </c>
      <c r="L1711" t="s">
        <v>5108</v>
      </c>
      <c r="M1711" t="s">
        <v>5109</v>
      </c>
      <c r="N1711">
        <v>6.6972222219999997</v>
      </c>
      <c r="O1711">
        <v>0</v>
      </c>
      <c r="P1711">
        <v>722</v>
      </c>
      <c r="Q1711">
        <v>0</v>
      </c>
      <c r="R1711">
        <v>0</v>
      </c>
      <c r="S1711">
        <v>0</v>
      </c>
      <c r="T1711">
        <v>70</v>
      </c>
      <c r="U1711">
        <v>0</v>
      </c>
      <c r="V1711">
        <v>0</v>
      </c>
      <c r="W1711">
        <v>0</v>
      </c>
      <c r="X1711">
        <v>1109.4866760064149</v>
      </c>
      <c r="Y1711">
        <v>0</v>
      </c>
      <c r="Z1711">
        <v>0</v>
      </c>
      <c r="AA1711">
        <v>0</v>
      </c>
      <c r="AB1711">
        <v>619.3391185946939</v>
      </c>
      <c r="AC1711">
        <v>0</v>
      </c>
      <c r="AD1711">
        <v>0</v>
      </c>
      <c r="AE1711">
        <v>1728.8257946011088</v>
      </c>
    </row>
    <row r="1712" spans="1:31" x14ac:dyDescent="0.3">
      <c r="A1712">
        <v>2484191</v>
      </c>
      <c r="B1712">
        <v>1</v>
      </c>
      <c r="C1712" t="s">
        <v>80</v>
      </c>
      <c r="D1712" t="s">
        <v>96</v>
      </c>
      <c r="E1712" t="s">
        <v>153</v>
      </c>
      <c r="F1712" t="s">
        <v>5110</v>
      </c>
      <c r="G1712" t="s">
        <v>244</v>
      </c>
      <c r="H1712" t="s">
        <v>135</v>
      </c>
      <c r="I1712" t="s">
        <v>136</v>
      </c>
      <c r="J1712" t="s">
        <v>137</v>
      </c>
      <c r="K1712" t="s">
        <v>144</v>
      </c>
      <c r="L1712" t="s">
        <v>5111</v>
      </c>
      <c r="M1712" t="s">
        <v>5112</v>
      </c>
      <c r="N1712">
        <v>5.3191666660000001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1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14.876034384001516</v>
      </c>
      <c r="AC1712">
        <v>0</v>
      </c>
      <c r="AD1712">
        <v>0</v>
      </c>
      <c r="AE1712">
        <v>14.876034384001516</v>
      </c>
    </row>
    <row r="1713" spans="1:31" x14ac:dyDescent="0.3">
      <c r="A1713">
        <v>2484002</v>
      </c>
      <c r="B1713">
        <v>1</v>
      </c>
      <c r="C1713" t="s">
        <v>81</v>
      </c>
      <c r="D1713" t="s">
        <v>128</v>
      </c>
      <c r="E1713" t="s">
        <v>153</v>
      </c>
      <c r="F1713" t="s">
        <v>5113</v>
      </c>
      <c r="G1713" t="s">
        <v>230</v>
      </c>
      <c r="H1713" t="s">
        <v>135</v>
      </c>
      <c r="I1713" t="s">
        <v>136</v>
      </c>
      <c r="J1713" t="s">
        <v>137</v>
      </c>
      <c r="K1713" t="s">
        <v>144</v>
      </c>
      <c r="L1713" t="s">
        <v>5114</v>
      </c>
      <c r="M1713" t="s">
        <v>5115</v>
      </c>
      <c r="N1713">
        <v>2.9077777770000002</v>
      </c>
      <c r="O1713">
        <v>0</v>
      </c>
      <c r="P1713">
        <v>7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6.3429050083755865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6.3429050083755865</v>
      </c>
    </row>
    <row r="1714" spans="1:31" x14ac:dyDescent="0.3">
      <c r="A1714">
        <v>2484102</v>
      </c>
      <c r="B1714">
        <v>1</v>
      </c>
      <c r="C1714" t="s">
        <v>81</v>
      </c>
      <c r="D1714" t="s">
        <v>123</v>
      </c>
      <c r="E1714" t="s">
        <v>147</v>
      </c>
      <c r="F1714" t="s">
        <v>5116</v>
      </c>
      <c r="G1714" t="s">
        <v>149</v>
      </c>
      <c r="H1714" t="s">
        <v>150</v>
      </c>
      <c r="I1714" t="s">
        <v>136</v>
      </c>
      <c r="J1714" t="s">
        <v>137</v>
      </c>
      <c r="K1714" t="s">
        <v>144</v>
      </c>
      <c r="L1714" t="s">
        <v>5117</v>
      </c>
      <c r="M1714" t="s">
        <v>5118</v>
      </c>
      <c r="N1714">
        <v>0.86</v>
      </c>
      <c r="O1714">
        <v>0</v>
      </c>
      <c r="P1714">
        <v>1</v>
      </c>
      <c r="Q1714">
        <v>0</v>
      </c>
      <c r="R1714">
        <v>26</v>
      </c>
      <c r="S1714">
        <v>1</v>
      </c>
      <c r="T1714">
        <v>6</v>
      </c>
      <c r="U1714">
        <v>2</v>
      </c>
      <c r="V1714">
        <v>0</v>
      </c>
      <c r="W1714">
        <v>0</v>
      </c>
      <c r="X1714">
        <v>9.7398542583836345E-2</v>
      </c>
      <c r="Y1714">
        <v>0</v>
      </c>
      <c r="Z1714">
        <v>8.2997382412327738</v>
      </c>
      <c r="AA1714">
        <v>1.4593092553324998</v>
      </c>
      <c r="AB1714">
        <v>3.7316855195036434</v>
      </c>
      <c r="AC1714">
        <v>51.237891778596314</v>
      </c>
      <c r="AD1714">
        <v>0</v>
      </c>
      <c r="AE1714">
        <v>64.826023337249069</v>
      </c>
    </row>
    <row r="1715" spans="1:31" x14ac:dyDescent="0.3">
      <c r="A1715">
        <v>2484128</v>
      </c>
      <c r="B1715">
        <v>1</v>
      </c>
      <c r="C1715" t="s">
        <v>81</v>
      </c>
      <c r="D1715" t="s">
        <v>112</v>
      </c>
      <c r="E1715" t="s">
        <v>153</v>
      </c>
      <c r="F1715" t="s">
        <v>5119</v>
      </c>
      <c r="G1715" t="s">
        <v>159</v>
      </c>
      <c r="H1715" t="s">
        <v>135</v>
      </c>
      <c r="I1715" t="s">
        <v>136</v>
      </c>
      <c r="J1715" t="s">
        <v>3</v>
      </c>
      <c r="K1715" t="s">
        <v>144</v>
      </c>
      <c r="L1715" t="s">
        <v>5120</v>
      </c>
      <c r="M1715" t="s">
        <v>5121</v>
      </c>
      <c r="N1715">
        <v>2.5019444439999998</v>
      </c>
      <c r="O1715">
        <v>0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1.5092258375299088</v>
      </c>
      <c r="AA1715">
        <v>0</v>
      </c>
      <c r="AB1715">
        <v>0</v>
      </c>
      <c r="AC1715">
        <v>0</v>
      </c>
      <c r="AD1715">
        <v>0</v>
      </c>
      <c r="AE1715">
        <v>1.5092258375299088</v>
      </c>
    </row>
    <row r="1716" spans="1:31" x14ac:dyDescent="0.3">
      <c r="A1716">
        <v>2483916</v>
      </c>
      <c r="B1716">
        <v>1</v>
      </c>
      <c r="C1716" t="s">
        <v>81</v>
      </c>
      <c r="D1716" t="s">
        <v>125</v>
      </c>
      <c r="E1716" t="s">
        <v>132</v>
      </c>
      <c r="F1716" t="s">
        <v>5122</v>
      </c>
      <c r="G1716" t="s">
        <v>181</v>
      </c>
      <c r="H1716" t="s">
        <v>135</v>
      </c>
      <c r="I1716" t="s">
        <v>136</v>
      </c>
      <c r="J1716" t="s">
        <v>137</v>
      </c>
      <c r="K1716" t="s">
        <v>144</v>
      </c>
      <c r="L1716" t="s">
        <v>5123</v>
      </c>
      <c r="M1716" t="s">
        <v>5124</v>
      </c>
      <c r="N1716">
        <v>0.59861111099999997</v>
      </c>
      <c r="O1716">
        <v>0</v>
      </c>
      <c r="P1716">
        <v>11</v>
      </c>
      <c r="Q1716">
        <v>0</v>
      </c>
      <c r="R1716">
        <v>4</v>
      </c>
      <c r="S1716">
        <v>0</v>
      </c>
      <c r="T1716">
        <v>3</v>
      </c>
      <c r="U1716">
        <v>0</v>
      </c>
      <c r="V1716">
        <v>0</v>
      </c>
      <c r="W1716">
        <v>0</v>
      </c>
      <c r="X1716">
        <v>0.62593793200222003</v>
      </c>
      <c r="Y1716">
        <v>0</v>
      </c>
      <c r="Z1716">
        <v>1.9056447248897179</v>
      </c>
      <c r="AA1716">
        <v>0</v>
      </c>
      <c r="AB1716">
        <v>2.7624447437916387E-2</v>
      </c>
      <c r="AC1716">
        <v>0</v>
      </c>
      <c r="AD1716">
        <v>0</v>
      </c>
      <c r="AE1716">
        <v>2.5592071043298543</v>
      </c>
    </row>
    <row r="1717" spans="1:31" x14ac:dyDescent="0.3">
      <c r="A1717">
        <v>2483773</v>
      </c>
      <c r="B1717">
        <v>1</v>
      </c>
      <c r="C1717" t="s">
        <v>80</v>
      </c>
      <c r="D1717" t="s">
        <v>103</v>
      </c>
      <c r="E1717" t="s">
        <v>147</v>
      </c>
      <c r="F1717" t="s">
        <v>5125</v>
      </c>
      <c r="G1717" t="s">
        <v>1152</v>
      </c>
      <c r="H1717" t="s">
        <v>150</v>
      </c>
      <c r="I1717" t="s">
        <v>136</v>
      </c>
      <c r="J1717" t="s">
        <v>137</v>
      </c>
      <c r="K1717" t="s">
        <v>144</v>
      </c>
      <c r="L1717" t="s">
        <v>5126</v>
      </c>
      <c r="M1717" t="s">
        <v>5127</v>
      </c>
      <c r="N1717">
        <v>5.3288888879999998</v>
      </c>
      <c r="O1717">
        <v>0</v>
      </c>
      <c r="P1717">
        <v>13775</v>
      </c>
      <c r="Q1717">
        <v>0</v>
      </c>
      <c r="R1717">
        <v>53</v>
      </c>
      <c r="S1717">
        <v>5</v>
      </c>
      <c r="T1717">
        <v>893</v>
      </c>
      <c r="U1717">
        <v>0</v>
      </c>
      <c r="V1717">
        <v>1</v>
      </c>
      <c r="W1717">
        <v>0</v>
      </c>
      <c r="X1717">
        <v>19778.397100660954</v>
      </c>
      <c r="Y1717">
        <v>0</v>
      </c>
      <c r="Z1717">
        <v>321.92143659624804</v>
      </c>
      <c r="AA1717">
        <v>682.65825128514575</v>
      </c>
      <c r="AB1717">
        <v>9302.8187342729925</v>
      </c>
      <c r="AC1717">
        <v>0</v>
      </c>
      <c r="AD1717">
        <v>104.24182267742262</v>
      </c>
      <c r="AE1717">
        <v>30190.037345492761</v>
      </c>
    </row>
    <row r="1718" spans="1:31" x14ac:dyDescent="0.3">
      <c r="A1718">
        <v>2484274</v>
      </c>
      <c r="B1718">
        <v>1</v>
      </c>
      <c r="C1718" t="s">
        <v>80</v>
      </c>
      <c r="D1718" t="s">
        <v>90</v>
      </c>
      <c r="E1718" t="s">
        <v>213</v>
      </c>
      <c r="F1718" t="s">
        <v>5128</v>
      </c>
      <c r="G1718" t="s">
        <v>149</v>
      </c>
      <c r="H1718" t="s">
        <v>150</v>
      </c>
      <c r="I1718" t="s">
        <v>136</v>
      </c>
      <c r="J1718" t="s">
        <v>137</v>
      </c>
      <c r="K1718" t="s">
        <v>144</v>
      </c>
      <c r="L1718" t="s">
        <v>5129</v>
      </c>
      <c r="M1718" t="s">
        <v>5130</v>
      </c>
      <c r="N1718">
        <v>1.4113888880000001</v>
      </c>
      <c r="O1718">
        <v>0</v>
      </c>
      <c r="P1718">
        <v>9087</v>
      </c>
      <c r="Q1718">
        <v>0</v>
      </c>
      <c r="R1718">
        <v>0</v>
      </c>
      <c r="S1718">
        <v>1</v>
      </c>
      <c r="T1718">
        <v>532</v>
      </c>
      <c r="U1718">
        <v>0</v>
      </c>
      <c r="V1718">
        <v>2</v>
      </c>
      <c r="W1718">
        <v>0</v>
      </c>
      <c r="X1718">
        <v>3258.2992683403368</v>
      </c>
      <c r="Y1718">
        <v>0</v>
      </c>
      <c r="Z1718">
        <v>0</v>
      </c>
      <c r="AA1718">
        <v>28.173119549342211</v>
      </c>
      <c r="AB1718">
        <v>297.41270238342906</v>
      </c>
      <c r="AC1718">
        <v>0</v>
      </c>
      <c r="AD1718">
        <v>13.070560405574156</v>
      </c>
      <c r="AE1718">
        <v>3596.9556506786821</v>
      </c>
    </row>
    <row r="1719" spans="1:31" x14ac:dyDescent="0.3">
      <c r="A1719">
        <v>2484059</v>
      </c>
      <c r="B1719">
        <v>1</v>
      </c>
      <c r="C1719" t="s">
        <v>80</v>
      </c>
      <c r="D1719" t="s">
        <v>101</v>
      </c>
      <c r="E1719" t="s">
        <v>184</v>
      </c>
      <c r="F1719" t="s">
        <v>5131</v>
      </c>
      <c r="G1719" t="s">
        <v>924</v>
      </c>
      <c r="H1719" t="s">
        <v>150</v>
      </c>
      <c r="I1719" t="s">
        <v>136</v>
      </c>
      <c r="J1719" t="s">
        <v>137</v>
      </c>
      <c r="K1719" t="s">
        <v>144</v>
      </c>
      <c r="L1719" t="s">
        <v>5132</v>
      </c>
      <c r="M1719" t="s">
        <v>5133</v>
      </c>
      <c r="N1719">
        <v>1.335555555</v>
      </c>
      <c r="O1719">
        <v>0</v>
      </c>
      <c r="P1719">
        <v>0</v>
      </c>
      <c r="Q1719">
        <v>0</v>
      </c>
      <c r="R1719">
        <v>0</v>
      </c>
      <c r="S1719">
        <v>14</v>
      </c>
      <c r="T1719">
        <v>43</v>
      </c>
      <c r="U1719">
        <v>1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4456.5272025758022</v>
      </c>
      <c r="AB1719">
        <v>20.561086142156935</v>
      </c>
      <c r="AC1719">
        <v>253.44564681965363</v>
      </c>
      <c r="AD1719">
        <v>0</v>
      </c>
      <c r="AE1719">
        <v>4730.5339355376136</v>
      </c>
    </row>
    <row r="1720" spans="1:31" x14ac:dyDescent="0.3">
      <c r="A1720">
        <v>2484291</v>
      </c>
      <c r="B1720">
        <v>1</v>
      </c>
      <c r="C1720" t="s">
        <v>80</v>
      </c>
      <c r="D1720" t="s">
        <v>82</v>
      </c>
      <c r="E1720" t="s">
        <v>132</v>
      </c>
      <c r="F1720" t="s">
        <v>5134</v>
      </c>
      <c r="G1720" t="s">
        <v>181</v>
      </c>
      <c r="H1720" t="s">
        <v>135</v>
      </c>
      <c r="I1720" t="s">
        <v>136</v>
      </c>
      <c r="J1720" t="s">
        <v>137</v>
      </c>
      <c r="K1720" t="s">
        <v>144</v>
      </c>
      <c r="L1720" t="s">
        <v>5135</v>
      </c>
      <c r="M1720" t="s">
        <v>5136</v>
      </c>
      <c r="N1720">
        <v>0.48222222199999998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201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73.294123921656336</v>
      </c>
      <c r="AC1720">
        <v>0</v>
      </c>
      <c r="AD1720">
        <v>0</v>
      </c>
      <c r="AE1720">
        <v>73.294123921656336</v>
      </c>
    </row>
    <row r="1721" spans="1:31" x14ac:dyDescent="0.3">
      <c r="A1721">
        <v>2484142</v>
      </c>
      <c r="B1721">
        <v>1</v>
      </c>
      <c r="C1721" t="s">
        <v>80</v>
      </c>
      <c r="D1721" t="s">
        <v>82</v>
      </c>
      <c r="E1721" t="s">
        <v>162</v>
      </c>
      <c r="F1721" t="s">
        <v>5137</v>
      </c>
      <c r="G1721" t="s">
        <v>210</v>
      </c>
      <c r="H1721" t="s">
        <v>135</v>
      </c>
      <c r="I1721" t="s">
        <v>136</v>
      </c>
      <c r="J1721" t="s">
        <v>137</v>
      </c>
      <c r="K1721" t="s">
        <v>144</v>
      </c>
      <c r="L1721" t="s">
        <v>5138</v>
      </c>
      <c r="M1721" t="s">
        <v>5139</v>
      </c>
      <c r="N1721">
        <v>0.55611111099999999</v>
      </c>
      <c r="O1721">
        <v>0</v>
      </c>
      <c r="P1721">
        <v>135</v>
      </c>
      <c r="Q1721">
        <v>0</v>
      </c>
      <c r="R1721">
        <v>0</v>
      </c>
      <c r="S1721">
        <v>0</v>
      </c>
      <c r="T1721">
        <v>1</v>
      </c>
      <c r="U1721">
        <v>0</v>
      </c>
      <c r="V1721">
        <v>0</v>
      </c>
      <c r="W1721">
        <v>0</v>
      </c>
      <c r="X1721">
        <v>16.851607827729946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16.851607827729946</v>
      </c>
    </row>
    <row r="1722" spans="1:31" x14ac:dyDescent="0.3">
      <c r="A1722">
        <v>2484125</v>
      </c>
      <c r="B1722">
        <v>1</v>
      </c>
      <c r="C1722" t="s">
        <v>80</v>
      </c>
      <c r="D1722" t="s">
        <v>105</v>
      </c>
      <c r="E1722" t="s">
        <v>153</v>
      </c>
      <c r="F1722" t="s">
        <v>5140</v>
      </c>
      <c r="G1722" t="s">
        <v>244</v>
      </c>
      <c r="H1722" t="s">
        <v>135</v>
      </c>
      <c r="I1722" t="s">
        <v>136</v>
      </c>
      <c r="J1722" t="s">
        <v>137</v>
      </c>
      <c r="K1722" t="s">
        <v>144</v>
      </c>
      <c r="L1722" t="s">
        <v>5141</v>
      </c>
      <c r="M1722" t="s">
        <v>5142</v>
      </c>
      <c r="N1722">
        <v>1.353888888</v>
      </c>
      <c r="O1722">
        <v>0</v>
      </c>
      <c r="P1722">
        <v>18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6.5001060699123405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6.5001060699123405</v>
      </c>
    </row>
    <row r="1723" spans="1:31" x14ac:dyDescent="0.3">
      <c r="A1723">
        <v>2483833</v>
      </c>
      <c r="B1723">
        <v>1</v>
      </c>
      <c r="C1723" t="s">
        <v>80</v>
      </c>
      <c r="D1723" t="s">
        <v>92</v>
      </c>
      <c r="E1723" t="s">
        <v>166</v>
      </c>
      <c r="F1723" t="s">
        <v>1185</v>
      </c>
      <c r="G1723" t="s">
        <v>134</v>
      </c>
      <c r="H1723" t="s">
        <v>150</v>
      </c>
      <c r="I1723" t="s">
        <v>136</v>
      </c>
      <c r="J1723" t="s">
        <v>137</v>
      </c>
      <c r="K1723" t="s">
        <v>138</v>
      </c>
      <c r="L1723" t="s">
        <v>5143</v>
      </c>
      <c r="M1723" t="s">
        <v>5144</v>
      </c>
      <c r="N1723">
        <v>8.9347222219999995</v>
      </c>
      <c r="O1723">
        <v>4</v>
      </c>
      <c r="P1723">
        <v>191</v>
      </c>
      <c r="Q1723">
        <v>5</v>
      </c>
      <c r="R1723">
        <v>3</v>
      </c>
      <c r="S1723">
        <v>7</v>
      </c>
      <c r="T1723">
        <v>26</v>
      </c>
      <c r="U1723">
        <v>0</v>
      </c>
      <c r="V1723">
        <v>0</v>
      </c>
      <c r="W1723">
        <v>14.565337339313304</v>
      </c>
      <c r="X1723">
        <v>220.53416207004753</v>
      </c>
      <c r="Y1723">
        <v>82.684476988338119</v>
      </c>
      <c r="Z1723">
        <v>0.24308864812910558</v>
      </c>
      <c r="AA1723">
        <v>127.41590867805336</v>
      </c>
      <c r="AB1723">
        <v>256.98340249301634</v>
      </c>
      <c r="AC1723">
        <v>0</v>
      </c>
      <c r="AD1723">
        <v>0</v>
      </c>
      <c r="AE1723">
        <v>702.42637621689778</v>
      </c>
    </row>
    <row r="1724" spans="1:31" x14ac:dyDescent="0.3">
      <c r="A1724">
        <v>2483876</v>
      </c>
      <c r="B1724">
        <v>1</v>
      </c>
      <c r="C1724" t="s">
        <v>80</v>
      </c>
      <c r="D1724" t="s">
        <v>109</v>
      </c>
      <c r="E1724" t="s">
        <v>153</v>
      </c>
      <c r="F1724" t="s">
        <v>5145</v>
      </c>
      <c r="G1724" t="s">
        <v>155</v>
      </c>
      <c r="H1724" t="s">
        <v>135</v>
      </c>
      <c r="I1724" t="s">
        <v>136</v>
      </c>
      <c r="J1724" t="s">
        <v>137</v>
      </c>
      <c r="K1724" t="s">
        <v>144</v>
      </c>
      <c r="L1724" t="s">
        <v>5146</v>
      </c>
      <c r="M1724" t="s">
        <v>5147</v>
      </c>
      <c r="N1724">
        <v>2.6577777770000002</v>
      </c>
      <c r="O1724">
        <v>0</v>
      </c>
      <c r="P1724">
        <v>2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1.85993513561776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1.85993513561776</v>
      </c>
    </row>
    <row r="1725" spans="1:31" x14ac:dyDescent="0.3">
      <c r="A1725">
        <v>2484268</v>
      </c>
      <c r="B1725">
        <v>1</v>
      </c>
      <c r="C1725" t="s">
        <v>80</v>
      </c>
      <c r="D1725" t="s">
        <v>93</v>
      </c>
      <c r="E1725" t="s">
        <v>132</v>
      </c>
      <c r="F1725" t="s">
        <v>5148</v>
      </c>
      <c r="G1725" t="s">
        <v>296</v>
      </c>
      <c r="H1725" t="s">
        <v>135</v>
      </c>
      <c r="I1725" t="s">
        <v>136</v>
      </c>
      <c r="J1725" t="s">
        <v>137</v>
      </c>
      <c r="K1725" t="s">
        <v>144</v>
      </c>
      <c r="L1725" t="s">
        <v>5149</v>
      </c>
      <c r="M1725" t="s">
        <v>5150</v>
      </c>
      <c r="N1725">
        <v>0.84861111099999997</v>
      </c>
      <c r="O1725">
        <v>0</v>
      </c>
      <c r="P1725">
        <v>26</v>
      </c>
      <c r="Q1725">
        <v>0</v>
      </c>
      <c r="R1725">
        <v>3</v>
      </c>
      <c r="S1725">
        <v>0</v>
      </c>
      <c r="T1725">
        <v>2</v>
      </c>
      <c r="U1725">
        <v>0</v>
      </c>
      <c r="V1725">
        <v>0</v>
      </c>
      <c r="W1725">
        <v>0</v>
      </c>
      <c r="X1725">
        <v>1.9305975776998863</v>
      </c>
      <c r="Y1725">
        <v>0</v>
      </c>
      <c r="Z1725">
        <v>0.38717139076973361</v>
      </c>
      <c r="AA1725">
        <v>0</v>
      </c>
      <c r="AB1725">
        <v>0.8769956839276758</v>
      </c>
      <c r="AC1725">
        <v>0</v>
      </c>
      <c r="AD1725">
        <v>0</v>
      </c>
      <c r="AE1725">
        <v>3.1947646523972959</v>
      </c>
    </row>
    <row r="1726" spans="1:31" x14ac:dyDescent="0.3">
      <c r="A1726">
        <v>2483770</v>
      </c>
      <c r="B1726">
        <v>1</v>
      </c>
      <c r="C1726" t="s">
        <v>81</v>
      </c>
      <c r="D1726" t="s">
        <v>114</v>
      </c>
      <c r="E1726" t="s">
        <v>184</v>
      </c>
      <c r="F1726" t="s">
        <v>5151</v>
      </c>
      <c r="G1726" t="s">
        <v>149</v>
      </c>
      <c r="H1726" t="s">
        <v>150</v>
      </c>
      <c r="I1726" t="s">
        <v>136</v>
      </c>
      <c r="J1726" t="s">
        <v>137</v>
      </c>
      <c r="K1726" t="s">
        <v>144</v>
      </c>
      <c r="L1726" t="s">
        <v>5152</v>
      </c>
      <c r="M1726" t="s">
        <v>5153</v>
      </c>
      <c r="N1726">
        <v>1.1811111110000001</v>
      </c>
      <c r="O1726">
        <v>2</v>
      </c>
      <c r="P1726">
        <v>4270</v>
      </c>
      <c r="Q1726">
        <v>6</v>
      </c>
      <c r="R1726">
        <v>186</v>
      </c>
      <c r="S1726">
        <v>33</v>
      </c>
      <c r="T1726">
        <v>387</v>
      </c>
      <c r="U1726">
        <v>0</v>
      </c>
      <c r="V1726">
        <v>0</v>
      </c>
      <c r="W1726">
        <v>0.15993527769203469</v>
      </c>
      <c r="X1726">
        <v>409.71108817424073</v>
      </c>
      <c r="Y1726">
        <v>18.30224903625367</v>
      </c>
      <c r="Z1726">
        <v>55.858172255858619</v>
      </c>
      <c r="AA1726">
        <v>91.653102228187251</v>
      </c>
      <c r="AB1726">
        <v>129.06586388249315</v>
      </c>
      <c r="AC1726">
        <v>0</v>
      </c>
      <c r="AD1726">
        <v>0</v>
      </c>
      <c r="AE1726">
        <v>704.75041085472549</v>
      </c>
    </row>
    <row r="1727" spans="1:31" x14ac:dyDescent="0.3">
      <c r="A1727">
        <v>2483991</v>
      </c>
      <c r="B1727">
        <v>1</v>
      </c>
      <c r="C1727" t="s">
        <v>80</v>
      </c>
      <c r="D1727" t="s">
        <v>101</v>
      </c>
      <c r="E1727" t="s">
        <v>162</v>
      </c>
      <c r="F1727" t="s">
        <v>5154</v>
      </c>
      <c r="G1727" t="s">
        <v>159</v>
      </c>
      <c r="H1727" t="s">
        <v>135</v>
      </c>
      <c r="I1727" t="s">
        <v>136</v>
      </c>
      <c r="J1727" t="s">
        <v>3</v>
      </c>
      <c r="K1727" t="s">
        <v>144</v>
      </c>
      <c r="L1727" t="s">
        <v>5155</v>
      </c>
      <c r="M1727" t="s">
        <v>5156</v>
      </c>
      <c r="N1727">
        <v>4.1627777769999996</v>
      </c>
      <c r="O1727">
        <v>0</v>
      </c>
      <c r="P1727">
        <v>101</v>
      </c>
      <c r="Q1727">
        <v>0</v>
      </c>
      <c r="R1727">
        <v>0</v>
      </c>
      <c r="S1727">
        <v>0</v>
      </c>
      <c r="T1727">
        <v>1</v>
      </c>
      <c r="U1727">
        <v>0</v>
      </c>
      <c r="V1727">
        <v>0</v>
      </c>
      <c r="W1727">
        <v>0</v>
      </c>
      <c r="X1727">
        <v>77.814133685546693</v>
      </c>
      <c r="Y1727">
        <v>0</v>
      </c>
      <c r="Z1727">
        <v>0</v>
      </c>
      <c r="AA1727">
        <v>0</v>
      </c>
      <c r="AB1727">
        <v>7.713396572163334</v>
      </c>
      <c r="AC1727">
        <v>0</v>
      </c>
      <c r="AD1727">
        <v>0</v>
      </c>
      <c r="AE1727">
        <v>85.527530257710026</v>
      </c>
    </row>
    <row r="1728" spans="1:31" x14ac:dyDescent="0.3">
      <c r="A1728">
        <v>2484131</v>
      </c>
      <c r="B1728">
        <v>1</v>
      </c>
      <c r="C1728" t="s">
        <v>80</v>
      </c>
      <c r="D1728" t="s">
        <v>109</v>
      </c>
      <c r="E1728" t="s">
        <v>162</v>
      </c>
      <c r="F1728" t="s">
        <v>5157</v>
      </c>
      <c r="G1728" t="s">
        <v>181</v>
      </c>
      <c r="H1728" t="s">
        <v>135</v>
      </c>
      <c r="I1728" t="s">
        <v>136</v>
      </c>
      <c r="J1728" t="s">
        <v>137</v>
      </c>
      <c r="K1728" t="s">
        <v>144</v>
      </c>
      <c r="L1728" t="s">
        <v>5158</v>
      </c>
      <c r="M1728" t="s">
        <v>5159</v>
      </c>
      <c r="N1728">
        <v>0.52305555500000001</v>
      </c>
      <c r="O1728">
        <v>0</v>
      </c>
      <c r="P1728">
        <v>23</v>
      </c>
      <c r="Q1728">
        <v>0</v>
      </c>
      <c r="R1728">
        <v>9</v>
      </c>
      <c r="S1728">
        <v>0</v>
      </c>
      <c r="T1728">
        <v>19</v>
      </c>
      <c r="U1728">
        <v>0</v>
      </c>
      <c r="V1728">
        <v>0</v>
      </c>
      <c r="W1728">
        <v>0</v>
      </c>
      <c r="X1728">
        <v>2.0547581945555407</v>
      </c>
      <c r="Y1728">
        <v>0</v>
      </c>
      <c r="Z1728">
        <v>0.66175944386891028</v>
      </c>
      <c r="AA1728">
        <v>0</v>
      </c>
      <c r="AB1728">
        <v>2.0679218011726417</v>
      </c>
      <c r="AC1728">
        <v>0</v>
      </c>
      <c r="AD1728">
        <v>0</v>
      </c>
      <c r="AE1728">
        <v>4.7844394395970919</v>
      </c>
    </row>
    <row r="1729" spans="1:31" x14ac:dyDescent="0.3">
      <c r="A1729">
        <v>2484177</v>
      </c>
      <c r="B1729">
        <v>1</v>
      </c>
      <c r="C1729" t="s">
        <v>80</v>
      </c>
      <c r="D1729" t="s">
        <v>96</v>
      </c>
      <c r="E1729" t="s">
        <v>153</v>
      </c>
      <c r="F1729" t="s">
        <v>5160</v>
      </c>
      <c r="G1729" t="s">
        <v>155</v>
      </c>
      <c r="H1729" t="s">
        <v>135</v>
      </c>
      <c r="I1729" t="s">
        <v>136</v>
      </c>
      <c r="J1729" t="s">
        <v>137</v>
      </c>
      <c r="K1729" t="s">
        <v>144</v>
      </c>
      <c r="L1729" t="s">
        <v>5161</v>
      </c>
      <c r="M1729" t="s">
        <v>5162</v>
      </c>
      <c r="N1729">
        <v>4.4788888880000002</v>
      </c>
      <c r="O1729">
        <v>0</v>
      </c>
      <c r="P1729">
        <v>1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9.3798009137736571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9.3798009137736571</v>
      </c>
    </row>
    <row r="1730" spans="1:31" x14ac:dyDescent="0.3">
      <c r="A1730">
        <v>2483985</v>
      </c>
      <c r="B1730">
        <v>1</v>
      </c>
      <c r="C1730" t="s">
        <v>80</v>
      </c>
      <c r="D1730" t="s">
        <v>96</v>
      </c>
      <c r="E1730" t="s">
        <v>153</v>
      </c>
      <c r="F1730" t="s">
        <v>5163</v>
      </c>
      <c r="G1730" t="s">
        <v>181</v>
      </c>
      <c r="H1730" t="s">
        <v>135</v>
      </c>
      <c r="I1730" t="s">
        <v>136</v>
      </c>
      <c r="J1730" t="s">
        <v>137</v>
      </c>
      <c r="K1730" t="s">
        <v>144</v>
      </c>
      <c r="L1730" t="s">
        <v>5164</v>
      </c>
      <c r="M1730" t="s">
        <v>5165</v>
      </c>
      <c r="N1730">
        <v>2.4711111109999999</v>
      </c>
      <c r="O1730">
        <v>0</v>
      </c>
      <c r="P1730">
        <v>3</v>
      </c>
      <c r="Q1730">
        <v>0</v>
      </c>
      <c r="R1730">
        <v>0</v>
      </c>
      <c r="S1730">
        <v>0</v>
      </c>
      <c r="T1730">
        <v>2</v>
      </c>
      <c r="U1730">
        <v>0</v>
      </c>
      <c r="V1730">
        <v>0</v>
      </c>
      <c r="W1730">
        <v>0</v>
      </c>
      <c r="X1730">
        <v>2.8822413355746952</v>
      </c>
      <c r="Y1730">
        <v>0</v>
      </c>
      <c r="Z1730">
        <v>0</v>
      </c>
      <c r="AA1730">
        <v>0</v>
      </c>
      <c r="AB1730">
        <v>4.7228995187745157</v>
      </c>
      <c r="AC1730">
        <v>0</v>
      </c>
      <c r="AD1730">
        <v>0</v>
      </c>
      <c r="AE1730">
        <v>7.6051408543492105</v>
      </c>
    </row>
    <row r="1731" spans="1:31" x14ac:dyDescent="0.3">
      <c r="A1731">
        <v>2483799</v>
      </c>
      <c r="B1731">
        <v>1</v>
      </c>
      <c r="C1731" t="s">
        <v>81</v>
      </c>
      <c r="D1731" t="s">
        <v>116</v>
      </c>
      <c r="E1731" t="s">
        <v>184</v>
      </c>
      <c r="F1731" t="s">
        <v>5166</v>
      </c>
      <c r="G1731" t="s">
        <v>149</v>
      </c>
      <c r="H1731" t="s">
        <v>150</v>
      </c>
      <c r="I1731" t="s">
        <v>136</v>
      </c>
      <c r="J1731" t="s">
        <v>137</v>
      </c>
      <c r="K1731" t="s">
        <v>144</v>
      </c>
      <c r="L1731" t="s">
        <v>5167</v>
      </c>
      <c r="M1731" t="s">
        <v>5168</v>
      </c>
      <c r="N1731">
        <v>0.882222222</v>
      </c>
      <c r="O1731">
        <v>0</v>
      </c>
      <c r="P1731">
        <v>828</v>
      </c>
      <c r="Q1731">
        <v>8</v>
      </c>
      <c r="R1731">
        <v>105</v>
      </c>
      <c r="S1731">
        <v>8</v>
      </c>
      <c r="T1731">
        <v>46</v>
      </c>
      <c r="U1731">
        <v>0</v>
      </c>
      <c r="V1731">
        <v>0</v>
      </c>
      <c r="W1731">
        <v>0</v>
      </c>
      <c r="X1731">
        <v>66.81884304584031</v>
      </c>
      <c r="Y1731">
        <v>4.4361048993633263</v>
      </c>
      <c r="Z1731">
        <v>11.121651348862532</v>
      </c>
      <c r="AA1731">
        <v>53.212257326678795</v>
      </c>
      <c r="AB1731">
        <v>25.666620215954133</v>
      </c>
      <c r="AC1731">
        <v>0</v>
      </c>
      <c r="AD1731">
        <v>0</v>
      </c>
      <c r="AE1731">
        <v>161.2554768366991</v>
      </c>
    </row>
    <row r="1732" spans="1:31" x14ac:dyDescent="0.3">
      <c r="A1732">
        <v>2484237</v>
      </c>
      <c r="B1732">
        <v>1</v>
      </c>
      <c r="C1732" t="s">
        <v>80</v>
      </c>
      <c r="D1732" t="s">
        <v>84</v>
      </c>
      <c r="E1732" t="s">
        <v>141</v>
      </c>
      <c r="F1732" t="s">
        <v>5169</v>
      </c>
      <c r="G1732" t="s">
        <v>210</v>
      </c>
      <c r="H1732" t="s">
        <v>135</v>
      </c>
      <c r="I1732" t="s">
        <v>136</v>
      </c>
      <c r="J1732" t="s">
        <v>137</v>
      </c>
      <c r="K1732" t="s">
        <v>144</v>
      </c>
      <c r="L1732" t="s">
        <v>5170</v>
      </c>
      <c r="M1732" t="s">
        <v>5171</v>
      </c>
      <c r="N1732">
        <v>1.08</v>
      </c>
      <c r="O1732">
        <v>0</v>
      </c>
      <c r="P1732">
        <v>129</v>
      </c>
      <c r="Q1732">
        <v>0</v>
      </c>
      <c r="R1732">
        <v>0</v>
      </c>
      <c r="S1732">
        <v>0</v>
      </c>
      <c r="T1732">
        <v>42</v>
      </c>
      <c r="U1732">
        <v>0</v>
      </c>
      <c r="V1732">
        <v>0</v>
      </c>
      <c r="W1732">
        <v>0</v>
      </c>
      <c r="X1732">
        <v>32.809295623788664</v>
      </c>
      <c r="Y1732">
        <v>0</v>
      </c>
      <c r="Z1732">
        <v>0</v>
      </c>
      <c r="AA1732">
        <v>0</v>
      </c>
      <c r="AB1732">
        <v>41.831757055019814</v>
      </c>
      <c r="AC1732">
        <v>0</v>
      </c>
      <c r="AD1732">
        <v>0</v>
      </c>
      <c r="AE1732">
        <v>74.641052678808478</v>
      </c>
    </row>
    <row r="1733" spans="1:31" x14ac:dyDescent="0.3">
      <c r="A1733">
        <v>2484051</v>
      </c>
      <c r="B1733">
        <v>1</v>
      </c>
      <c r="C1733" t="s">
        <v>81</v>
      </c>
      <c r="D1733" t="s">
        <v>127</v>
      </c>
      <c r="E1733" t="s">
        <v>132</v>
      </c>
      <c r="F1733" t="s">
        <v>5020</v>
      </c>
      <c r="G1733" t="s">
        <v>296</v>
      </c>
      <c r="H1733" t="s">
        <v>135</v>
      </c>
      <c r="I1733" t="s">
        <v>136</v>
      </c>
      <c r="J1733" t="s">
        <v>137</v>
      </c>
      <c r="K1733" t="s">
        <v>144</v>
      </c>
      <c r="L1733" t="s">
        <v>5172</v>
      </c>
      <c r="M1733" t="s">
        <v>5173</v>
      </c>
      <c r="N1733">
        <v>1.4641666659999999</v>
      </c>
      <c r="O1733">
        <v>0</v>
      </c>
      <c r="P1733">
        <v>2</v>
      </c>
      <c r="Q1733">
        <v>0</v>
      </c>
      <c r="R1733">
        <v>12</v>
      </c>
      <c r="S1733">
        <v>0</v>
      </c>
      <c r="T1733">
        <v>1</v>
      </c>
      <c r="U1733">
        <v>0</v>
      </c>
      <c r="V1733">
        <v>0</v>
      </c>
      <c r="W1733">
        <v>0</v>
      </c>
      <c r="X1733">
        <v>0.37331311855638472</v>
      </c>
      <c r="Y1733">
        <v>0</v>
      </c>
      <c r="Z1733">
        <v>10.464414740473785</v>
      </c>
      <c r="AA1733">
        <v>0</v>
      </c>
      <c r="AB1733">
        <v>0.17846173839762791</v>
      </c>
      <c r="AC1733">
        <v>0</v>
      </c>
      <c r="AD1733">
        <v>0</v>
      </c>
      <c r="AE1733">
        <v>11.016189597427799</v>
      </c>
    </row>
    <row r="1734" spans="1:31" x14ac:dyDescent="0.3">
      <c r="A1734">
        <v>2484171</v>
      </c>
      <c r="B1734">
        <v>1</v>
      </c>
      <c r="C1734" t="s">
        <v>80</v>
      </c>
      <c r="D1734" t="s">
        <v>110</v>
      </c>
      <c r="E1734" t="s">
        <v>153</v>
      </c>
      <c r="F1734" t="s">
        <v>5174</v>
      </c>
      <c r="G1734" t="s">
        <v>155</v>
      </c>
      <c r="H1734" t="s">
        <v>135</v>
      </c>
      <c r="I1734" t="s">
        <v>136</v>
      </c>
      <c r="J1734" t="s">
        <v>137</v>
      </c>
      <c r="K1734" t="s">
        <v>144</v>
      </c>
      <c r="L1734" t="s">
        <v>5175</v>
      </c>
      <c r="M1734" t="s">
        <v>5176</v>
      </c>
      <c r="N1734">
        <v>1.3219444440000001</v>
      </c>
      <c r="O1734">
        <v>0</v>
      </c>
      <c r="P1734">
        <v>3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1.9927441445119634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1.9927441445119634</v>
      </c>
    </row>
    <row r="1735" spans="1:31" x14ac:dyDescent="0.3">
      <c r="A1735">
        <v>2484008</v>
      </c>
      <c r="B1735">
        <v>1</v>
      </c>
      <c r="C1735" t="s">
        <v>80</v>
      </c>
      <c r="D1735" t="s">
        <v>93</v>
      </c>
      <c r="E1735" t="s">
        <v>162</v>
      </c>
      <c r="F1735" t="s">
        <v>5177</v>
      </c>
      <c r="G1735" t="s">
        <v>159</v>
      </c>
      <c r="H1735" t="s">
        <v>135</v>
      </c>
      <c r="I1735" t="s">
        <v>136</v>
      </c>
      <c r="J1735" t="s">
        <v>3</v>
      </c>
      <c r="K1735" t="s">
        <v>144</v>
      </c>
      <c r="L1735" t="s">
        <v>5178</v>
      </c>
      <c r="M1735" t="s">
        <v>5179</v>
      </c>
      <c r="N1735">
        <v>0.55333333299999998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7</v>
      </c>
      <c r="U1735">
        <v>0</v>
      </c>
      <c r="V1735">
        <v>1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13.097998727487198</v>
      </c>
      <c r="AC1735">
        <v>0</v>
      </c>
      <c r="AD1735">
        <v>4.6064189199285108</v>
      </c>
      <c r="AE1735">
        <v>17.70441764741571</v>
      </c>
    </row>
    <row r="1736" spans="1:31" x14ac:dyDescent="0.3">
      <c r="A1736">
        <v>2483859</v>
      </c>
      <c r="B1736">
        <v>1</v>
      </c>
      <c r="C1736" t="s">
        <v>80</v>
      </c>
      <c r="D1736" t="s">
        <v>84</v>
      </c>
      <c r="E1736" t="s">
        <v>132</v>
      </c>
      <c r="F1736" t="s">
        <v>339</v>
      </c>
      <c r="G1736" t="s">
        <v>181</v>
      </c>
      <c r="H1736" t="s">
        <v>135</v>
      </c>
      <c r="I1736" t="s">
        <v>136</v>
      </c>
      <c r="J1736" t="s">
        <v>137</v>
      </c>
      <c r="K1736" t="s">
        <v>144</v>
      </c>
      <c r="L1736" t="s">
        <v>5180</v>
      </c>
      <c r="M1736" t="s">
        <v>5181</v>
      </c>
      <c r="N1736">
        <v>0.85638888800000001</v>
      </c>
      <c r="O1736">
        <v>0</v>
      </c>
      <c r="P1736">
        <v>10</v>
      </c>
      <c r="Q1736">
        <v>0</v>
      </c>
      <c r="R1736">
        <v>0</v>
      </c>
      <c r="S1736">
        <v>0</v>
      </c>
      <c r="T1736">
        <v>194</v>
      </c>
      <c r="U1736">
        <v>0</v>
      </c>
      <c r="V1736">
        <v>5</v>
      </c>
      <c r="W1736">
        <v>0</v>
      </c>
      <c r="X1736">
        <v>2.6745475098725753</v>
      </c>
      <c r="Y1736">
        <v>0</v>
      </c>
      <c r="Z1736">
        <v>0</v>
      </c>
      <c r="AA1736">
        <v>0</v>
      </c>
      <c r="AB1736">
        <v>257.21013328547485</v>
      </c>
      <c r="AC1736">
        <v>0</v>
      </c>
      <c r="AD1736">
        <v>122.71160443013203</v>
      </c>
      <c r="AE1736">
        <v>382.59628522547945</v>
      </c>
    </row>
    <row r="1737" spans="1:31" x14ac:dyDescent="0.3">
      <c r="A1737">
        <v>2483928</v>
      </c>
      <c r="B1737">
        <v>1</v>
      </c>
      <c r="C1737" t="s">
        <v>81</v>
      </c>
      <c r="D1737" t="s">
        <v>116</v>
      </c>
      <c r="E1737" t="s">
        <v>166</v>
      </c>
      <c r="F1737" t="s">
        <v>5182</v>
      </c>
      <c r="G1737" t="s">
        <v>134</v>
      </c>
      <c r="H1737" t="s">
        <v>150</v>
      </c>
      <c r="I1737" t="s">
        <v>136</v>
      </c>
      <c r="J1737" t="s">
        <v>137</v>
      </c>
      <c r="K1737" t="s">
        <v>138</v>
      </c>
      <c r="L1737" t="s">
        <v>5183</v>
      </c>
      <c r="M1737" t="s">
        <v>5184</v>
      </c>
      <c r="N1737">
        <v>4.3030555550000003</v>
      </c>
      <c r="O1737">
        <v>9</v>
      </c>
      <c r="P1737">
        <v>3004</v>
      </c>
      <c r="Q1737">
        <v>255</v>
      </c>
      <c r="R1737">
        <v>238</v>
      </c>
      <c r="S1737">
        <v>11</v>
      </c>
      <c r="T1737">
        <v>420</v>
      </c>
      <c r="U1737">
        <v>1</v>
      </c>
      <c r="V1737">
        <v>0</v>
      </c>
      <c r="W1737">
        <v>1.6998621021234284</v>
      </c>
      <c r="X1737">
        <v>1999.6486028764919</v>
      </c>
      <c r="Y1737">
        <v>237.98126034248139</v>
      </c>
      <c r="Z1737">
        <v>123.60130318421538</v>
      </c>
      <c r="AA1737">
        <v>639.80440875489296</v>
      </c>
      <c r="AB1737">
        <v>886.62689764713036</v>
      </c>
      <c r="AC1737">
        <v>731.61303228582005</v>
      </c>
      <c r="AD1737">
        <v>0</v>
      </c>
      <c r="AE1737">
        <v>4620.9753671931549</v>
      </c>
    </row>
    <row r="1738" spans="1:31" x14ac:dyDescent="0.3">
      <c r="A1738">
        <v>2483822</v>
      </c>
      <c r="B1738">
        <v>1</v>
      </c>
      <c r="C1738" t="s">
        <v>81</v>
      </c>
      <c r="D1738" t="s">
        <v>119</v>
      </c>
      <c r="E1738" t="s">
        <v>166</v>
      </c>
      <c r="F1738" t="s">
        <v>5185</v>
      </c>
      <c r="G1738" t="s">
        <v>134</v>
      </c>
      <c r="H1738" t="s">
        <v>150</v>
      </c>
      <c r="I1738" t="s">
        <v>136</v>
      </c>
      <c r="J1738" t="s">
        <v>137</v>
      </c>
      <c r="K1738" t="s">
        <v>138</v>
      </c>
      <c r="L1738" t="s">
        <v>5186</v>
      </c>
      <c r="M1738" t="s">
        <v>5187</v>
      </c>
      <c r="N1738">
        <v>8.1630555549999997</v>
      </c>
      <c r="O1738">
        <v>0</v>
      </c>
      <c r="P1738">
        <v>2625</v>
      </c>
      <c r="Q1738">
        <v>142</v>
      </c>
      <c r="R1738">
        <v>332</v>
      </c>
      <c r="S1738">
        <v>9</v>
      </c>
      <c r="T1738">
        <v>199</v>
      </c>
      <c r="U1738">
        <v>0</v>
      </c>
      <c r="V1738">
        <v>0</v>
      </c>
      <c r="W1738">
        <v>0</v>
      </c>
      <c r="X1738">
        <v>4240.9399966773881</v>
      </c>
      <c r="Y1738">
        <v>1048.4968238877982</v>
      </c>
      <c r="Z1738">
        <v>1213.4633689605441</v>
      </c>
      <c r="AA1738">
        <v>166.32588005912416</v>
      </c>
      <c r="AB1738">
        <v>997.18167993495888</v>
      </c>
      <c r="AC1738">
        <v>0</v>
      </c>
      <c r="AD1738">
        <v>0</v>
      </c>
      <c r="AE1738">
        <v>7666.4077495198135</v>
      </c>
    </row>
    <row r="1739" spans="1:31" x14ac:dyDescent="0.3">
      <c r="A1739">
        <v>2484101</v>
      </c>
      <c r="B1739">
        <v>2</v>
      </c>
      <c r="C1739" t="s">
        <v>80</v>
      </c>
      <c r="D1739" t="s">
        <v>105</v>
      </c>
      <c r="E1739" t="s">
        <v>162</v>
      </c>
      <c r="F1739" t="s">
        <v>5188</v>
      </c>
      <c r="G1739" t="s">
        <v>181</v>
      </c>
      <c r="H1739" t="s">
        <v>135</v>
      </c>
      <c r="I1739" t="s">
        <v>136</v>
      </c>
      <c r="J1739" t="s">
        <v>137</v>
      </c>
      <c r="K1739" t="s">
        <v>144</v>
      </c>
      <c r="L1739" t="s">
        <v>5189</v>
      </c>
      <c r="M1739" t="s">
        <v>5190</v>
      </c>
      <c r="N1739">
        <v>0.92194444399999997</v>
      </c>
      <c r="O1739">
        <v>0</v>
      </c>
      <c r="P1739">
        <v>6</v>
      </c>
      <c r="Q1739">
        <v>0</v>
      </c>
      <c r="R1739">
        <v>17</v>
      </c>
      <c r="S1739">
        <v>0</v>
      </c>
      <c r="T1739">
        <v>5</v>
      </c>
      <c r="U1739">
        <v>0</v>
      </c>
      <c r="V1739">
        <v>0</v>
      </c>
      <c r="W1739">
        <v>0</v>
      </c>
      <c r="X1739">
        <v>1.3993524719471107</v>
      </c>
      <c r="Y1739">
        <v>0</v>
      </c>
      <c r="Z1739">
        <v>2.1123522145569424</v>
      </c>
      <c r="AA1739">
        <v>0</v>
      </c>
      <c r="AB1739">
        <v>3.4102446563652546</v>
      </c>
      <c r="AC1739">
        <v>0</v>
      </c>
      <c r="AD1739">
        <v>0</v>
      </c>
      <c r="AE1739">
        <v>6.9219493428693077</v>
      </c>
    </row>
    <row r="1740" spans="1:31" x14ac:dyDescent="0.3">
      <c r="A1740">
        <v>2483985</v>
      </c>
      <c r="B1740">
        <v>2</v>
      </c>
      <c r="C1740" t="s">
        <v>80</v>
      </c>
      <c r="D1740" t="s">
        <v>96</v>
      </c>
      <c r="E1740" t="s">
        <v>162</v>
      </c>
      <c r="F1740" t="s">
        <v>5191</v>
      </c>
      <c r="G1740" t="s">
        <v>181</v>
      </c>
      <c r="H1740" t="s">
        <v>135</v>
      </c>
      <c r="I1740" t="s">
        <v>136</v>
      </c>
      <c r="J1740" t="s">
        <v>137</v>
      </c>
      <c r="K1740" t="s">
        <v>144</v>
      </c>
      <c r="L1740" t="s">
        <v>5165</v>
      </c>
      <c r="M1740" t="s">
        <v>5192</v>
      </c>
      <c r="N1740">
        <v>0.69277777699999998</v>
      </c>
      <c r="O1740">
        <v>0</v>
      </c>
      <c r="P1740">
        <v>19</v>
      </c>
      <c r="Q1740">
        <v>0</v>
      </c>
      <c r="R1740">
        <v>0</v>
      </c>
      <c r="S1740">
        <v>0</v>
      </c>
      <c r="T1740">
        <v>3</v>
      </c>
      <c r="U1740">
        <v>0</v>
      </c>
      <c r="V1740">
        <v>0</v>
      </c>
      <c r="W1740">
        <v>0</v>
      </c>
      <c r="X1740">
        <v>14.126809795651138</v>
      </c>
      <c r="Y1740">
        <v>0</v>
      </c>
      <c r="Z1740">
        <v>0</v>
      </c>
      <c r="AA1740">
        <v>0</v>
      </c>
      <c r="AB1740">
        <v>3.4196716731213872</v>
      </c>
      <c r="AC1740">
        <v>0</v>
      </c>
      <c r="AD1740">
        <v>0</v>
      </c>
      <c r="AE1740">
        <v>17.546481468772527</v>
      </c>
    </row>
    <row r="1741" spans="1:31" x14ac:dyDescent="0.3">
      <c r="A1741">
        <v>2483779</v>
      </c>
      <c r="B1741">
        <v>1</v>
      </c>
      <c r="C1741" t="s">
        <v>81</v>
      </c>
      <c r="D1741" t="s">
        <v>112</v>
      </c>
      <c r="E1741" t="s">
        <v>166</v>
      </c>
      <c r="F1741" t="s">
        <v>5193</v>
      </c>
      <c r="G1741" t="s">
        <v>149</v>
      </c>
      <c r="H1741" t="s">
        <v>150</v>
      </c>
      <c r="I1741" t="s">
        <v>136</v>
      </c>
      <c r="J1741" t="s">
        <v>137</v>
      </c>
      <c r="K1741" t="s">
        <v>144</v>
      </c>
      <c r="L1741" t="s">
        <v>5194</v>
      </c>
      <c r="M1741" t="s">
        <v>5195</v>
      </c>
      <c r="N1741">
        <v>8.3333332999999996E-2</v>
      </c>
      <c r="O1741">
        <v>1</v>
      </c>
      <c r="P1741">
        <v>5028</v>
      </c>
      <c r="Q1741">
        <v>675</v>
      </c>
      <c r="R1741">
        <v>761</v>
      </c>
      <c r="S1741">
        <v>89</v>
      </c>
      <c r="T1741">
        <v>910</v>
      </c>
      <c r="U1741">
        <v>15</v>
      </c>
      <c r="V1741">
        <v>6</v>
      </c>
      <c r="W1741">
        <v>2.9670018376999996E-3</v>
      </c>
      <c r="X1741">
        <v>63.448765241105711</v>
      </c>
      <c r="Y1741">
        <v>11.384858669724983</v>
      </c>
      <c r="Z1741">
        <v>8.5320443563018173</v>
      </c>
      <c r="AA1741">
        <v>19.794387379640693</v>
      </c>
      <c r="AB1741">
        <v>34.74531528890882</v>
      </c>
      <c r="AC1741">
        <v>72.960279676514176</v>
      </c>
      <c r="AD1741">
        <v>6.2109545625567009</v>
      </c>
      <c r="AE1741">
        <v>217.07957217659063</v>
      </c>
    </row>
    <row r="1742" spans="1:31" x14ac:dyDescent="0.3">
      <c r="A1742">
        <v>2484151</v>
      </c>
      <c r="B1742">
        <v>1</v>
      </c>
      <c r="C1742" t="s">
        <v>80</v>
      </c>
      <c r="D1742" t="s">
        <v>96</v>
      </c>
      <c r="E1742" t="s">
        <v>153</v>
      </c>
      <c r="F1742" t="s">
        <v>5196</v>
      </c>
      <c r="G1742" t="s">
        <v>230</v>
      </c>
      <c r="H1742" t="s">
        <v>135</v>
      </c>
      <c r="I1742" t="s">
        <v>136</v>
      </c>
      <c r="J1742" t="s">
        <v>137</v>
      </c>
      <c r="K1742" t="s">
        <v>144</v>
      </c>
      <c r="L1742" t="s">
        <v>5197</v>
      </c>
      <c r="M1742" t="s">
        <v>5198</v>
      </c>
      <c r="N1742">
        <v>3.6519444440000002</v>
      </c>
      <c r="O1742">
        <v>0</v>
      </c>
      <c r="P1742">
        <v>1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0.68873356928384633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0.68873356928384633</v>
      </c>
    </row>
    <row r="1743" spans="1:31" x14ac:dyDescent="0.3">
      <c r="A1743">
        <v>2483902</v>
      </c>
      <c r="B1743">
        <v>1</v>
      </c>
      <c r="C1743" t="s">
        <v>81</v>
      </c>
      <c r="D1743" t="s">
        <v>123</v>
      </c>
      <c r="E1743" t="s">
        <v>147</v>
      </c>
      <c r="F1743" t="s">
        <v>5199</v>
      </c>
      <c r="G1743" t="s">
        <v>134</v>
      </c>
      <c r="H1743" t="s">
        <v>150</v>
      </c>
      <c r="I1743" t="s">
        <v>136</v>
      </c>
      <c r="J1743" t="s">
        <v>137</v>
      </c>
      <c r="K1743" t="s">
        <v>138</v>
      </c>
      <c r="L1743" t="s">
        <v>5200</v>
      </c>
      <c r="M1743" t="s">
        <v>5201</v>
      </c>
      <c r="N1743">
        <v>0.95750000000000002</v>
      </c>
      <c r="O1743">
        <v>0</v>
      </c>
      <c r="P1743">
        <v>626</v>
      </c>
      <c r="Q1743">
        <v>0</v>
      </c>
      <c r="R1743">
        <v>0</v>
      </c>
      <c r="S1743">
        <v>0</v>
      </c>
      <c r="T1743">
        <v>32</v>
      </c>
      <c r="U1743">
        <v>0</v>
      </c>
      <c r="V1743">
        <v>0</v>
      </c>
      <c r="W1743">
        <v>0</v>
      </c>
      <c r="X1743">
        <v>134.03098875587446</v>
      </c>
      <c r="Y1743">
        <v>0</v>
      </c>
      <c r="Z1743">
        <v>0</v>
      </c>
      <c r="AA1743">
        <v>0</v>
      </c>
      <c r="AB1743">
        <v>72.828979975148883</v>
      </c>
      <c r="AC1743">
        <v>0</v>
      </c>
      <c r="AD1743">
        <v>0</v>
      </c>
      <c r="AE1743">
        <v>206.85996873102334</v>
      </c>
    </row>
    <row r="1744" spans="1:31" x14ac:dyDescent="0.3">
      <c r="A1744">
        <v>2483973</v>
      </c>
      <c r="B1744">
        <v>2</v>
      </c>
      <c r="C1744" t="s">
        <v>80</v>
      </c>
      <c r="D1744" t="s">
        <v>83</v>
      </c>
      <c r="E1744" t="s">
        <v>213</v>
      </c>
      <c r="F1744" t="s">
        <v>5202</v>
      </c>
      <c r="G1744" t="s">
        <v>149</v>
      </c>
      <c r="H1744" t="s">
        <v>150</v>
      </c>
      <c r="I1744" t="s">
        <v>136</v>
      </c>
      <c r="J1744" t="s">
        <v>137</v>
      </c>
      <c r="K1744" t="s">
        <v>144</v>
      </c>
      <c r="L1744" t="s">
        <v>5203</v>
      </c>
      <c r="M1744" t="s">
        <v>5204</v>
      </c>
      <c r="N1744">
        <v>0.17833333300000001</v>
      </c>
      <c r="O1744">
        <v>0</v>
      </c>
      <c r="P1744">
        <v>0</v>
      </c>
      <c r="Q1744">
        <v>0</v>
      </c>
      <c r="R1744">
        <v>0</v>
      </c>
      <c r="S1744">
        <v>2</v>
      </c>
      <c r="T1744">
        <v>0</v>
      </c>
      <c r="U1744">
        <v>1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19.507497357810998</v>
      </c>
      <c r="AB1744">
        <v>0</v>
      </c>
      <c r="AC1744">
        <v>19.993216927402877</v>
      </c>
      <c r="AD1744">
        <v>0</v>
      </c>
      <c r="AE1744">
        <v>39.500714285213874</v>
      </c>
    </row>
    <row r="1745" spans="1:31" x14ac:dyDescent="0.3">
      <c r="A1745">
        <v>2484217</v>
      </c>
      <c r="B1745">
        <v>1</v>
      </c>
      <c r="C1745" t="s">
        <v>80</v>
      </c>
      <c r="D1745" t="s">
        <v>96</v>
      </c>
      <c r="E1745" t="s">
        <v>153</v>
      </c>
      <c r="F1745" t="s">
        <v>5205</v>
      </c>
      <c r="G1745" t="s">
        <v>155</v>
      </c>
      <c r="H1745" t="s">
        <v>135</v>
      </c>
      <c r="I1745" t="s">
        <v>136</v>
      </c>
      <c r="J1745" t="s">
        <v>137</v>
      </c>
      <c r="K1745" t="s">
        <v>144</v>
      </c>
      <c r="L1745" t="s">
        <v>5206</v>
      </c>
      <c r="M1745" t="s">
        <v>5207</v>
      </c>
      <c r="N1745">
        <v>1.2794444439999999</v>
      </c>
      <c r="O1745">
        <v>0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0.70682629606000003</v>
      </c>
      <c r="AA1745">
        <v>0</v>
      </c>
      <c r="AB1745">
        <v>0</v>
      </c>
      <c r="AC1745">
        <v>0</v>
      </c>
      <c r="AD1745">
        <v>0</v>
      </c>
      <c r="AE1745">
        <v>0.70682629606000003</v>
      </c>
    </row>
    <row r="1746" spans="1:31" x14ac:dyDescent="0.3">
      <c r="A1746">
        <v>2483862</v>
      </c>
      <c r="B1746">
        <v>1</v>
      </c>
      <c r="C1746" t="s">
        <v>80</v>
      </c>
      <c r="D1746" t="s">
        <v>91</v>
      </c>
      <c r="E1746" t="s">
        <v>162</v>
      </c>
      <c r="F1746" t="s">
        <v>4645</v>
      </c>
      <c r="G1746" t="s">
        <v>168</v>
      </c>
      <c r="H1746" t="s">
        <v>135</v>
      </c>
      <c r="I1746" t="s">
        <v>136</v>
      </c>
      <c r="J1746" t="s">
        <v>137</v>
      </c>
      <c r="K1746" t="s">
        <v>138</v>
      </c>
      <c r="L1746" t="s">
        <v>5208</v>
      </c>
      <c r="M1746" t="s">
        <v>5209</v>
      </c>
      <c r="N1746">
        <v>8.8591666660000001</v>
      </c>
      <c r="O1746">
        <v>0</v>
      </c>
      <c r="P1746">
        <v>209</v>
      </c>
      <c r="Q1746">
        <v>0</v>
      </c>
      <c r="R1746">
        <v>2</v>
      </c>
      <c r="S1746">
        <v>0</v>
      </c>
      <c r="T1746">
        <v>31</v>
      </c>
      <c r="U1746">
        <v>0</v>
      </c>
      <c r="V1746">
        <v>0</v>
      </c>
      <c r="W1746">
        <v>0</v>
      </c>
      <c r="X1746">
        <v>447.10642337913686</v>
      </c>
      <c r="Y1746">
        <v>0</v>
      </c>
      <c r="Z1746">
        <v>0.59473677435127814</v>
      </c>
      <c r="AA1746">
        <v>0</v>
      </c>
      <c r="AB1746">
        <v>210.6248799219926</v>
      </c>
      <c r="AC1746">
        <v>0</v>
      </c>
      <c r="AD1746">
        <v>0</v>
      </c>
      <c r="AE1746">
        <v>658.32604007548071</v>
      </c>
    </row>
    <row r="1747" spans="1:31" x14ac:dyDescent="0.3">
      <c r="A1747">
        <v>2483839</v>
      </c>
      <c r="B1747">
        <v>1</v>
      </c>
      <c r="C1747" t="s">
        <v>80</v>
      </c>
      <c r="D1747" t="s">
        <v>97</v>
      </c>
      <c r="E1747" t="s">
        <v>166</v>
      </c>
      <c r="F1747" t="s">
        <v>5210</v>
      </c>
      <c r="G1747" t="s">
        <v>134</v>
      </c>
      <c r="H1747" t="s">
        <v>150</v>
      </c>
      <c r="I1747" t="s">
        <v>136</v>
      </c>
      <c r="J1747" t="s">
        <v>137</v>
      </c>
      <c r="K1747" t="s">
        <v>138</v>
      </c>
      <c r="L1747" t="s">
        <v>5211</v>
      </c>
      <c r="M1747" t="s">
        <v>5212</v>
      </c>
      <c r="N1747">
        <v>5.8433333330000004</v>
      </c>
      <c r="O1747">
        <v>0</v>
      </c>
      <c r="P1747">
        <v>0</v>
      </c>
      <c r="Q1747">
        <v>0</v>
      </c>
      <c r="R1747">
        <v>0</v>
      </c>
      <c r="S1747">
        <v>1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2912.6597031255533</v>
      </c>
      <c r="AB1747">
        <v>0</v>
      </c>
      <c r="AC1747">
        <v>0</v>
      </c>
      <c r="AD1747">
        <v>0</v>
      </c>
      <c r="AE1747">
        <v>2912.6597031255533</v>
      </c>
    </row>
    <row r="1748" spans="1:31" x14ac:dyDescent="0.3">
      <c r="A1748">
        <v>2483905</v>
      </c>
      <c r="B1748">
        <v>1</v>
      </c>
      <c r="C1748" t="s">
        <v>81</v>
      </c>
      <c r="D1748" t="s">
        <v>114</v>
      </c>
      <c r="E1748" t="s">
        <v>162</v>
      </c>
      <c r="F1748" t="s">
        <v>5213</v>
      </c>
      <c r="G1748" t="s">
        <v>134</v>
      </c>
      <c r="H1748" t="s">
        <v>135</v>
      </c>
      <c r="I1748" t="s">
        <v>136</v>
      </c>
      <c r="J1748" t="s">
        <v>137</v>
      </c>
      <c r="K1748" t="s">
        <v>138</v>
      </c>
      <c r="L1748" t="s">
        <v>5214</v>
      </c>
      <c r="M1748" t="s">
        <v>5215</v>
      </c>
      <c r="N1748">
        <v>1.7947222220000001</v>
      </c>
      <c r="O1748">
        <v>0</v>
      </c>
      <c r="P1748">
        <v>4</v>
      </c>
      <c r="Q1748">
        <v>0</v>
      </c>
      <c r="R1748">
        <v>1</v>
      </c>
      <c r="S1748">
        <v>0</v>
      </c>
      <c r="T1748">
        <v>0</v>
      </c>
      <c r="U1748">
        <v>0</v>
      </c>
      <c r="V1748">
        <v>1</v>
      </c>
      <c r="W1748">
        <v>0</v>
      </c>
      <c r="X1748">
        <v>1.8755218511797804</v>
      </c>
      <c r="Y1748">
        <v>0</v>
      </c>
      <c r="Z1748">
        <v>2.7601621164065171E-2</v>
      </c>
      <c r="AA1748">
        <v>0</v>
      </c>
      <c r="AB1748">
        <v>0</v>
      </c>
      <c r="AC1748">
        <v>0</v>
      </c>
      <c r="AD1748">
        <v>319.14999365791004</v>
      </c>
      <c r="AE1748">
        <v>321.0531171302539</v>
      </c>
    </row>
    <row r="1749" spans="1:31" x14ac:dyDescent="0.3">
      <c r="A1749">
        <v>2484005</v>
      </c>
      <c r="B1749">
        <v>1</v>
      </c>
      <c r="C1749" t="s">
        <v>80</v>
      </c>
      <c r="D1749" t="s">
        <v>95</v>
      </c>
      <c r="E1749" t="s">
        <v>184</v>
      </c>
      <c r="F1749" t="s">
        <v>5216</v>
      </c>
      <c r="G1749" t="s">
        <v>134</v>
      </c>
      <c r="H1749" t="s">
        <v>150</v>
      </c>
      <c r="I1749" t="s">
        <v>136</v>
      </c>
      <c r="J1749" t="s">
        <v>137</v>
      </c>
      <c r="K1749" t="s">
        <v>138</v>
      </c>
      <c r="L1749" t="s">
        <v>5217</v>
      </c>
      <c r="M1749" t="s">
        <v>5218</v>
      </c>
      <c r="N1749">
        <v>1.385555555</v>
      </c>
      <c r="O1749">
        <v>0</v>
      </c>
      <c r="P1749">
        <v>0</v>
      </c>
      <c r="Q1749">
        <v>0</v>
      </c>
      <c r="R1749">
        <v>0</v>
      </c>
      <c r="S1749">
        <v>25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419.32113196933591</v>
      </c>
      <c r="AB1749">
        <v>0</v>
      </c>
      <c r="AC1749">
        <v>0</v>
      </c>
      <c r="AD1749">
        <v>0</v>
      </c>
      <c r="AE1749">
        <v>419.32113196933591</v>
      </c>
    </row>
    <row r="1750" spans="1:31" x14ac:dyDescent="0.3">
      <c r="A1750">
        <v>2483819</v>
      </c>
      <c r="B1750">
        <v>1</v>
      </c>
      <c r="C1750" t="s">
        <v>80</v>
      </c>
      <c r="D1750" t="s">
        <v>96</v>
      </c>
      <c r="E1750" t="s">
        <v>162</v>
      </c>
      <c r="F1750" t="s">
        <v>5219</v>
      </c>
      <c r="G1750" t="s">
        <v>168</v>
      </c>
      <c r="H1750" t="s">
        <v>135</v>
      </c>
      <c r="I1750" t="s">
        <v>136</v>
      </c>
      <c r="J1750" t="s">
        <v>137</v>
      </c>
      <c r="K1750" t="s">
        <v>138</v>
      </c>
      <c r="L1750" t="s">
        <v>5220</v>
      </c>
      <c r="M1750" t="s">
        <v>5221</v>
      </c>
      <c r="N1750">
        <v>5.4647222219999998</v>
      </c>
      <c r="O1750">
        <v>0</v>
      </c>
      <c r="P1750">
        <v>111</v>
      </c>
      <c r="Q1750">
        <v>0</v>
      </c>
      <c r="R1750">
        <v>0</v>
      </c>
      <c r="S1750">
        <v>0</v>
      </c>
      <c r="T1750">
        <v>4</v>
      </c>
      <c r="U1750">
        <v>0</v>
      </c>
      <c r="V1750">
        <v>0</v>
      </c>
      <c r="W1750">
        <v>0</v>
      </c>
      <c r="X1750">
        <v>232.49270315482772</v>
      </c>
      <c r="Y1750">
        <v>0</v>
      </c>
      <c r="Z1750">
        <v>0</v>
      </c>
      <c r="AA1750">
        <v>0</v>
      </c>
      <c r="AB1750">
        <v>22.592641483746782</v>
      </c>
      <c r="AC1750">
        <v>0</v>
      </c>
      <c r="AD1750">
        <v>0</v>
      </c>
      <c r="AE1750">
        <v>255.0853446385745</v>
      </c>
    </row>
    <row r="1751" spans="1:31" x14ac:dyDescent="0.3">
      <c r="A1751">
        <v>2484174</v>
      </c>
      <c r="B1751">
        <v>1</v>
      </c>
      <c r="C1751" t="s">
        <v>80</v>
      </c>
      <c r="D1751" t="s">
        <v>99</v>
      </c>
      <c r="E1751" t="s">
        <v>153</v>
      </c>
      <c r="F1751" t="s">
        <v>5222</v>
      </c>
      <c r="G1751" t="s">
        <v>181</v>
      </c>
      <c r="H1751" t="s">
        <v>135</v>
      </c>
      <c r="I1751" t="s">
        <v>136</v>
      </c>
      <c r="J1751" t="s">
        <v>137</v>
      </c>
      <c r="K1751" t="s">
        <v>144</v>
      </c>
      <c r="L1751" t="s">
        <v>5223</v>
      </c>
      <c r="M1751" t="s">
        <v>5224</v>
      </c>
      <c r="N1751">
        <v>0.816111111</v>
      </c>
      <c r="O1751">
        <v>0</v>
      </c>
      <c r="P1751">
        <v>1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0.19086979453331945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0.19086979453331945</v>
      </c>
    </row>
    <row r="1752" spans="1:31" x14ac:dyDescent="0.3">
      <c r="A1752">
        <v>2483776</v>
      </c>
      <c r="B1752">
        <v>1</v>
      </c>
      <c r="C1752" t="s">
        <v>80</v>
      </c>
      <c r="D1752" t="s">
        <v>103</v>
      </c>
      <c r="E1752" t="s">
        <v>147</v>
      </c>
      <c r="F1752" t="s">
        <v>5225</v>
      </c>
      <c r="G1752" t="s">
        <v>134</v>
      </c>
      <c r="H1752" t="s">
        <v>150</v>
      </c>
      <c r="I1752" t="s">
        <v>136</v>
      </c>
      <c r="J1752" t="s">
        <v>137</v>
      </c>
      <c r="K1752" t="s">
        <v>138</v>
      </c>
      <c r="L1752" t="s">
        <v>5226</v>
      </c>
      <c r="M1752" t="s">
        <v>5227</v>
      </c>
      <c r="N1752">
        <v>0.72694444400000002</v>
      </c>
      <c r="O1752">
        <v>0</v>
      </c>
      <c r="P1752">
        <v>3</v>
      </c>
      <c r="Q1752">
        <v>0</v>
      </c>
      <c r="R1752">
        <v>0</v>
      </c>
      <c r="S1752">
        <v>6</v>
      </c>
      <c r="T1752">
        <v>457</v>
      </c>
      <c r="U1752">
        <v>3</v>
      </c>
      <c r="V1752">
        <v>3</v>
      </c>
      <c r="W1752">
        <v>0</v>
      </c>
      <c r="X1752">
        <v>0.64558995967178734</v>
      </c>
      <c r="Y1752">
        <v>0</v>
      </c>
      <c r="Z1752">
        <v>0</v>
      </c>
      <c r="AA1752">
        <v>72.010112978065138</v>
      </c>
      <c r="AB1752">
        <v>241.5408617193755</v>
      </c>
      <c r="AC1752">
        <v>82.48272200498964</v>
      </c>
      <c r="AD1752">
        <v>28.051475873503946</v>
      </c>
      <c r="AE1752">
        <v>424.73076253560595</v>
      </c>
    </row>
    <row r="1753" spans="1:31" x14ac:dyDescent="0.3">
      <c r="A1753">
        <v>2483851</v>
      </c>
      <c r="B1753">
        <v>1</v>
      </c>
      <c r="C1753" t="s">
        <v>80</v>
      </c>
      <c r="D1753" t="s">
        <v>94</v>
      </c>
      <c r="E1753" t="s">
        <v>147</v>
      </c>
      <c r="F1753" t="s">
        <v>5228</v>
      </c>
      <c r="G1753" t="s">
        <v>134</v>
      </c>
      <c r="H1753" t="s">
        <v>150</v>
      </c>
      <c r="I1753" t="s">
        <v>136</v>
      </c>
      <c r="J1753" t="s">
        <v>137</v>
      </c>
      <c r="K1753" t="s">
        <v>138</v>
      </c>
      <c r="L1753" t="s">
        <v>5229</v>
      </c>
      <c r="M1753" t="s">
        <v>5230</v>
      </c>
      <c r="N1753">
        <v>4.9305555549999998</v>
      </c>
      <c r="O1753">
        <v>0</v>
      </c>
      <c r="P1753">
        <v>330</v>
      </c>
      <c r="Q1753">
        <v>0</v>
      </c>
      <c r="R1753">
        <v>0</v>
      </c>
      <c r="S1753">
        <v>0</v>
      </c>
      <c r="T1753">
        <v>9</v>
      </c>
      <c r="U1753">
        <v>0</v>
      </c>
      <c r="V1753">
        <v>0</v>
      </c>
      <c r="W1753">
        <v>0</v>
      </c>
      <c r="X1753">
        <v>131.00432069597531</v>
      </c>
      <c r="Y1753">
        <v>0</v>
      </c>
      <c r="Z1753">
        <v>0</v>
      </c>
      <c r="AA1753">
        <v>0</v>
      </c>
      <c r="AB1753">
        <v>50.062462294263298</v>
      </c>
      <c r="AC1753">
        <v>0</v>
      </c>
      <c r="AD1753">
        <v>0</v>
      </c>
      <c r="AE1753">
        <v>181.06678299023861</v>
      </c>
    </row>
    <row r="1754" spans="1:31" x14ac:dyDescent="0.3">
      <c r="A1754">
        <v>2484183</v>
      </c>
      <c r="B1754">
        <v>1</v>
      </c>
      <c r="C1754" t="s">
        <v>80</v>
      </c>
      <c r="D1754" t="s">
        <v>96</v>
      </c>
      <c r="E1754" t="s">
        <v>153</v>
      </c>
      <c r="F1754" t="s">
        <v>5231</v>
      </c>
      <c r="G1754" t="s">
        <v>230</v>
      </c>
      <c r="H1754" t="s">
        <v>135</v>
      </c>
      <c r="I1754" t="s">
        <v>136</v>
      </c>
      <c r="J1754" t="s">
        <v>137</v>
      </c>
      <c r="K1754" t="s">
        <v>144</v>
      </c>
      <c r="L1754" t="s">
        <v>5232</v>
      </c>
      <c r="M1754" t="s">
        <v>5233</v>
      </c>
      <c r="N1754">
        <v>6.8336111109999997</v>
      </c>
      <c r="O1754">
        <v>0</v>
      </c>
      <c r="P1754">
        <v>2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24.265281456356838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24.265281456356838</v>
      </c>
    </row>
    <row r="1755" spans="1:31" x14ac:dyDescent="0.3">
      <c r="A1755">
        <v>2484160</v>
      </c>
      <c r="B1755">
        <v>1</v>
      </c>
      <c r="C1755" t="s">
        <v>80</v>
      </c>
      <c r="D1755" t="s">
        <v>99</v>
      </c>
      <c r="E1755" t="s">
        <v>162</v>
      </c>
      <c r="F1755" t="s">
        <v>5234</v>
      </c>
      <c r="G1755" t="s">
        <v>210</v>
      </c>
      <c r="H1755" t="s">
        <v>135</v>
      </c>
      <c r="I1755" t="s">
        <v>136</v>
      </c>
      <c r="J1755" t="s">
        <v>137</v>
      </c>
      <c r="K1755" t="s">
        <v>144</v>
      </c>
      <c r="L1755" t="s">
        <v>5235</v>
      </c>
      <c r="M1755" t="s">
        <v>5236</v>
      </c>
      <c r="N1755">
        <v>2.9741666659999999</v>
      </c>
      <c r="O1755">
        <v>0</v>
      </c>
      <c r="P1755">
        <v>10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6.0512047099845692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6.0512047099845692</v>
      </c>
    </row>
    <row r="1756" spans="1:31" x14ac:dyDescent="0.3">
      <c r="A1756">
        <v>2483805</v>
      </c>
      <c r="B1756">
        <v>1</v>
      </c>
      <c r="C1756" t="s">
        <v>80</v>
      </c>
      <c r="D1756" t="s">
        <v>87</v>
      </c>
      <c r="E1756" t="s">
        <v>147</v>
      </c>
      <c r="F1756" t="s">
        <v>5237</v>
      </c>
      <c r="G1756" t="s">
        <v>168</v>
      </c>
      <c r="H1756" t="s">
        <v>150</v>
      </c>
      <c r="I1756" t="s">
        <v>136</v>
      </c>
      <c r="J1756" t="s">
        <v>137</v>
      </c>
      <c r="K1756" t="s">
        <v>138</v>
      </c>
      <c r="L1756" t="s">
        <v>5238</v>
      </c>
      <c r="M1756" t="s">
        <v>5239</v>
      </c>
      <c r="N1756">
        <v>8.5755555549999993</v>
      </c>
      <c r="O1756">
        <v>0</v>
      </c>
      <c r="P1756">
        <v>392</v>
      </c>
      <c r="Q1756">
        <v>0</v>
      </c>
      <c r="R1756">
        <v>0</v>
      </c>
      <c r="S1756">
        <v>0</v>
      </c>
      <c r="T1756">
        <v>3</v>
      </c>
      <c r="U1756">
        <v>0</v>
      </c>
      <c r="V1756">
        <v>0</v>
      </c>
      <c r="W1756">
        <v>0</v>
      </c>
      <c r="X1756">
        <v>852.32259459642307</v>
      </c>
      <c r="Y1756">
        <v>0</v>
      </c>
      <c r="Z1756">
        <v>0</v>
      </c>
      <c r="AA1756">
        <v>0</v>
      </c>
      <c r="AB1756">
        <v>37.696402399574104</v>
      </c>
      <c r="AC1756">
        <v>0</v>
      </c>
      <c r="AD1756">
        <v>0</v>
      </c>
      <c r="AE1756">
        <v>890.01899699599721</v>
      </c>
    </row>
    <row r="1757" spans="1:31" x14ac:dyDescent="0.3">
      <c r="A1757">
        <v>2483891</v>
      </c>
      <c r="B1757">
        <v>1</v>
      </c>
      <c r="C1757" t="s">
        <v>80</v>
      </c>
      <c r="D1757" t="s">
        <v>95</v>
      </c>
      <c r="E1757" t="s">
        <v>166</v>
      </c>
      <c r="F1757" t="s">
        <v>5240</v>
      </c>
      <c r="G1757" t="s">
        <v>149</v>
      </c>
      <c r="H1757" t="s">
        <v>150</v>
      </c>
      <c r="I1757" t="s">
        <v>136</v>
      </c>
      <c r="J1757" t="s">
        <v>137</v>
      </c>
      <c r="K1757" t="s">
        <v>144</v>
      </c>
      <c r="L1757" t="s">
        <v>5241</v>
      </c>
      <c r="M1757" t="s">
        <v>5242</v>
      </c>
      <c r="N1757">
        <v>0.241388888</v>
      </c>
      <c r="O1757">
        <v>0</v>
      </c>
      <c r="P1757">
        <v>115</v>
      </c>
      <c r="Q1757">
        <v>0</v>
      </c>
      <c r="R1757">
        <v>0</v>
      </c>
      <c r="S1757">
        <v>12</v>
      </c>
      <c r="T1757">
        <v>6</v>
      </c>
      <c r="U1757">
        <v>2</v>
      </c>
      <c r="V1757">
        <v>0</v>
      </c>
      <c r="W1757">
        <v>0</v>
      </c>
      <c r="X1757">
        <v>7.1617221778333011</v>
      </c>
      <c r="Y1757">
        <v>0</v>
      </c>
      <c r="Z1757">
        <v>0</v>
      </c>
      <c r="AA1757">
        <v>34.389495845448927</v>
      </c>
      <c r="AB1757">
        <v>0.73061016341079399</v>
      </c>
      <c r="AC1757">
        <v>90.181179460259983</v>
      </c>
      <c r="AD1757">
        <v>0</v>
      </c>
      <c r="AE1757">
        <v>132.463007646953</v>
      </c>
    </row>
    <row r="1758" spans="1:31" x14ac:dyDescent="0.3">
      <c r="A1758">
        <v>2484200</v>
      </c>
      <c r="B1758">
        <v>1</v>
      </c>
      <c r="C1758" t="s">
        <v>80</v>
      </c>
      <c r="D1758" t="s">
        <v>93</v>
      </c>
      <c r="E1758" t="s">
        <v>153</v>
      </c>
      <c r="F1758" t="s">
        <v>5243</v>
      </c>
      <c r="G1758" t="s">
        <v>244</v>
      </c>
      <c r="H1758" t="s">
        <v>135</v>
      </c>
      <c r="I1758" t="s">
        <v>136</v>
      </c>
      <c r="J1758" t="s">
        <v>137</v>
      </c>
      <c r="K1758" t="s">
        <v>144</v>
      </c>
      <c r="L1758" t="s">
        <v>5244</v>
      </c>
      <c r="M1758" t="s">
        <v>5245</v>
      </c>
      <c r="N1758">
        <v>0.67666666600000003</v>
      </c>
      <c r="O1758">
        <v>0</v>
      </c>
      <c r="P1758">
        <v>8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1.1740729719960803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1.1740729719960803</v>
      </c>
    </row>
    <row r="1759" spans="1:31" x14ac:dyDescent="0.3">
      <c r="A1759">
        <v>2483765</v>
      </c>
      <c r="B1759">
        <v>1</v>
      </c>
      <c r="C1759" t="s">
        <v>81</v>
      </c>
      <c r="D1759" t="s">
        <v>114</v>
      </c>
      <c r="E1759" t="s">
        <v>184</v>
      </c>
      <c r="F1759" t="s">
        <v>5151</v>
      </c>
      <c r="G1759" t="s">
        <v>149</v>
      </c>
      <c r="H1759" t="s">
        <v>150</v>
      </c>
      <c r="I1759" t="s">
        <v>136</v>
      </c>
      <c r="J1759" t="s">
        <v>137</v>
      </c>
      <c r="K1759" t="s">
        <v>144</v>
      </c>
      <c r="L1759" t="s">
        <v>5246</v>
      </c>
      <c r="M1759" t="s">
        <v>5247</v>
      </c>
      <c r="N1759">
        <v>0.1525</v>
      </c>
      <c r="O1759">
        <v>2</v>
      </c>
      <c r="P1759">
        <v>4270</v>
      </c>
      <c r="Q1759">
        <v>6</v>
      </c>
      <c r="R1759">
        <v>186</v>
      </c>
      <c r="S1759">
        <v>33</v>
      </c>
      <c r="T1759">
        <v>387</v>
      </c>
      <c r="U1759">
        <v>0</v>
      </c>
      <c r="V1759">
        <v>0</v>
      </c>
      <c r="W1759">
        <v>1.955667038581892E-2</v>
      </c>
      <c r="X1759">
        <v>50.050867754376505</v>
      </c>
      <c r="Y1759">
        <v>2.0997443721337552</v>
      </c>
      <c r="Z1759">
        <v>6.7289479593107497</v>
      </c>
      <c r="AA1759">
        <v>9.976725272975953</v>
      </c>
      <c r="AB1759">
        <v>13.107957945837937</v>
      </c>
      <c r="AC1759">
        <v>0</v>
      </c>
      <c r="AD1759">
        <v>0</v>
      </c>
      <c r="AE1759">
        <v>81.983799975020716</v>
      </c>
    </row>
    <row r="1760" spans="1:31" x14ac:dyDescent="0.3">
      <c r="A1760">
        <v>2484100</v>
      </c>
      <c r="B1760">
        <v>1</v>
      </c>
      <c r="C1760" t="s">
        <v>80</v>
      </c>
      <c r="D1760" t="s">
        <v>105</v>
      </c>
      <c r="E1760" t="s">
        <v>166</v>
      </c>
      <c r="F1760" t="s">
        <v>5248</v>
      </c>
      <c r="G1760" t="s">
        <v>181</v>
      </c>
      <c r="H1760" t="s">
        <v>150</v>
      </c>
      <c r="I1760" t="s">
        <v>136</v>
      </c>
      <c r="J1760" t="s">
        <v>137</v>
      </c>
      <c r="K1760" t="s">
        <v>144</v>
      </c>
      <c r="L1760" t="s">
        <v>5249</v>
      </c>
      <c r="M1760" t="s">
        <v>5250</v>
      </c>
      <c r="N1760">
        <v>0.62472222200000005</v>
      </c>
      <c r="O1760">
        <v>0</v>
      </c>
      <c r="P1760">
        <v>132</v>
      </c>
      <c r="Q1760">
        <v>0</v>
      </c>
      <c r="R1760">
        <v>0</v>
      </c>
      <c r="S1760">
        <v>0</v>
      </c>
      <c r="T1760">
        <v>7</v>
      </c>
      <c r="U1760">
        <v>0</v>
      </c>
      <c r="V1760">
        <v>0</v>
      </c>
      <c r="W1760">
        <v>0</v>
      </c>
      <c r="X1760">
        <v>20.076267374582624</v>
      </c>
      <c r="Y1760">
        <v>0</v>
      </c>
      <c r="Z1760">
        <v>0</v>
      </c>
      <c r="AA1760">
        <v>0</v>
      </c>
      <c r="AB1760">
        <v>5.0844933563506363</v>
      </c>
      <c r="AC1760">
        <v>0</v>
      </c>
      <c r="AD1760">
        <v>0</v>
      </c>
      <c r="AE1760">
        <v>25.160760730933262</v>
      </c>
    </row>
    <row r="1761" spans="1:31" x14ac:dyDescent="0.3">
      <c r="A1761">
        <v>2483742</v>
      </c>
      <c r="B1761">
        <v>1</v>
      </c>
      <c r="C1761" t="s">
        <v>81</v>
      </c>
      <c r="D1761" t="s">
        <v>116</v>
      </c>
      <c r="E1761" t="s">
        <v>184</v>
      </c>
      <c r="F1761" t="s">
        <v>5079</v>
      </c>
      <c r="G1761" t="s">
        <v>149</v>
      </c>
      <c r="H1761" t="s">
        <v>150</v>
      </c>
      <c r="I1761" t="s">
        <v>136</v>
      </c>
      <c r="J1761" t="s">
        <v>137</v>
      </c>
      <c r="K1761" t="s">
        <v>144</v>
      </c>
      <c r="L1761" t="s">
        <v>5251</v>
      </c>
      <c r="M1761" t="s">
        <v>5252</v>
      </c>
      <c r="N1761">
        <v>0.31666666599999999</v>
      </c>
      <c r="O1761">
        <v>2</v>
      </c>
      <c r="P1761">
        <v>318</v>
      </c>
      <c r="Q1761">
        <v>6</v>
      </c>
      <c r="R1761">
        <v>0</v>
      </c>
      <c r="S1761">
        <v>2</v>
      </c>
      <c r="T1761">
        <v>15</v>
      </c>
      <c r="U1761">
        <v>0</v>
      </c>
      <c r="V1761">
        <v>0</v>
      </c>
      <c r="W1761">
        <v>0.86278181324019509</v>
      </c>
      <c r="X1761">
        <v>8.7671130305136238</v>
      </c>
      <c r="Y1761">
        <v>17.880751328549199</v>
      </c>
      <c r="Z1761">
        <v>0</v>
      </c>
      <c r="AA1761">
        <v>0.55606668511981505</v>
      </c>
      <c r="AB1761">
        <v>1.717692592229465</v>
      </c>
      <c r="AC1761">
        <v>0</v>
      </c>
      <c r="AD1761">
        <v>0</v>
      </c>
      <c r="AE1761">
        <v>29.784405449652301</v>
      </c>
    </row>
    <row r="1762" spans="1:31" x14ac:dyDescent="0.3">
      <c r="A1762">
        <v>2484057</v>
      </c>
      <c r="B1762">
        <v>1</v>
      </c>
      <c r="C1762" t="s">
        <v>80</v>
      </c>
      <c r="D1762" t="s">
        <v>93</v>
      </c>
      <c r="E1762" t="s">
        <v>147</v>
      </c>
      <c r="F1762" t="s">
        <v>5253</v>
      </c>
      <c r="G1762" t="s">
        <v>149</v>
      </c>
      <c r="H1762" t="s">
        <v>150</v>
      </c>
      <c r="I1762" t="s">
        <v>136</v>
      </c>
      <c r="J1762" t="s">
        <v>137</v>
      </c>
      <c r="K1762" t="s">
        <v>144</v>
      </c>
      <c r="L1762" t="s">
        <v>5254</v>
      </c>
      <c r="M1762" t="s">
        <v>5255</v>
      </c>
      <c r="N1762">
        <v>0.270277777</v>
      </c>
      <c r="O1762">
        <v>0</v>
      </c>
      <c r="P1762">
        <v>111</v>
      </c>
      <c r="Q1762">
        <v>2</v>
      </c>
      <c r="R1762">
        <v>15</v>
      </c>
      <c r="S1762">
        <v>2</v>
      </c>
      <c r="T1762">
        <v>40</v>
      </c>
      <c r="U1762">
        <v>2</v>
      </c>
      <c r="V1762">
        <v>1</v>
      </c>
      <c r="W1762">
        <v>0</v>
      </c>
      <c r="X1762">
        <v>6.1488450717492675</v>
      </c>
      <c r="Y1762">
        <v>0.68543011208468541</v>
      </c>
      <c r="Z1762">
        <v>5.3065849915718575</v>
      </c>
      <c r="AA1762">
        <v>19.554035816855684</v>
      </c>
      <c r="AB1762">
        <v>9.3449217545868688</v>
      </c>
      <c r="AC1762">
        <v>409.22824980738892</v>
      </c>
      <c r="AD1762">
        <v>7.3759356348763045</v>
      </c>
      <c r="AE1762">
        <v>457.64400318911362</v>
      </c>
    </row>
    <row r="1763" spans="1:31" x14ac:dyDescent="0.3">
      <c r="A1763">
        <v>2484269</v>
      </c>
      <c r="B1763">
        <v>1</v>
      </c>
      <c r="C1763" t="s">
        <v>81</v>
      </c>
      <c r="D1763" t="s">
        <v>112</v>
      </c>
      <c r="E1763" t="s">
        <v>166</v>
      </c>
      <c r="F1763" t="s">
        <v>5256</v>
      </c>
      <c r="G1763" t="s">
        <v>149</v>
      </c>
      <c r="H1763" t="s">
        <v>150</v>
      </c>
      <c r="I1763" t="s">
        <v>136</v>
      </c>
      <c r="J1763" t="s">
        <v>137</v>
      </c>
      <c r="K1763" t="s">
        <v>144</v>
      </c>
      <c r="L1763" t="s">
        <v>5257</v>
      </c>
      <c r="M1763" t="s">
        <v>5258</v>
      </c>
      <c r="N1763">
        <v>1.8222222219999999</v>
      </c>
      <c r="O1763">
        <v>1</v>
      </c>
      <c r="P1763">
        <v>15</v>
      </c>
      <c r="Q1763">
        <v>106</v>
      </c>
      <c r="R1763">
        <v>0</v>
      </c>
      <c r="S1763">
        <v>2</v>
      </c>
      <c r="T1763">
        <v>0</v>
      </c>
      <c r="U1763">
        <v>0</v>
      </c>
      <c r="V1763">
        <v>0</v>
      </c>
      <c r="W1763">
        <v>0.27184948760726163</v>
      </c>
      <c r="X1763">
        <v>9.2681193442648873</v>
      </c>
      <c r="Y1763">
        <v>60.019500784669582</v>
      </c>
      <c r="Z1763">
        <v>0</v>
      </c>
      <c r="AA1763">
        <v>1.2014030793218058</v>
      </c>
      <c r="AB1763">
        <v>0</v>
      </c>
      <c r="AC1763">
        <v>0</v>
      </c>
      <c r="AD1763">
        <v>0</v>
      </c>
      <c r="AE1763">
        <v>70.76087269586354</v>
      </c>
    </row>
    <row r="1764" spans="1:31" x14ac:dyDescent="0.3">
      <c r="A1764">
        <v>2483914</v>
      </c>
      <c r="B1764">
        <v>1</v>
      </c>
      <c r="C1764" t="s">
        <v>80</v>
      </c>
      <c r="D1764" t="s">
        <v>92</v>
      </c>
      <c r="E1764" t="s">
        <v>166</v>
      </c>
      <c r="F1764" t="s">
        <v>5259</v>
      </c>
      <c r="G1764" t="s">
        <v>134</v>
      </c>
      <c r="H1764" t="s">
        <v>150</v>
      </c>
      <c r="I1764" t="s">
        <v>136</v>
      </c>
      <c r="J1764" t="s">
        <v>137</v>
      </c>
      <c r="K1764" t="s">
        <v>138</v>
      </c>
      <c r="L1764" t="s">
        <v>5260</v>
      </c>
      <c r="M1764" t="s">
        <v>5261</v>
      </c>
      <c r="N1764">
        <v>2.6727777769999999</v>
      </c>
      <c r="O1764">
        <v>0</v>
      </c>
      <c r="P1764">
        <v>1104</v>
      </c>
      <c r="Q1764">
        <v>0</v>
      </c>
      <c r="R1764">
        <v>4</v>
      </c>
      <c r="S1764">
        <v>1</v>
      </c>
      <c r="T1764">
        <v>218</v>
      </c>
      <c r="U1764">
        <v>0</v>
      </c>
      <c r="V1764">
        <v>0</v>
      </c>
      <c r="W1764">
        <v>0</v>
      </c>
      <c r="X1764">
        <v>835.89872277120423</v>
      </c>
      <c r="Y1764">
        <v>0</v>
      </c>
      <c r="Z1764">
        <v>1.4331613938549483</v>
      </c>
      <c r="AA1764">
        <v>34.226416017065873</v>
      </c>
      <c r="AB1764">
        <v>603.53951477557985</v>
      </c>
      <c r="AC1764">
        <v>0</v>
      </c>
      <c r="AD1764">
        <v>0</v>
      </c>
      <c r="AE1764">
        <v>1475.0978149577049</v>
      </c>
    </row>
    <row r="1765" spans="1:31" x14ac:dyDescent="0.3">
      <c r="A1765">
        <v>2483971</v>
      </c>
      <c r="B1765">
        <v>1</v>
      </c>
      <c r="C1765" t="s">
        <v>80</v>
      </c>
      <c r="D1765" t="s">
        <v>99</v>
      </c>
      <c r="E1765" t="s">
        <v>153</v>
      </c>
      <c r="F1765" t="s">
        <v>5262</v>
      </c>
      <c r="G1765" t="s">
        <v>181</v>
      </c>
      <c r="H1765" t="s">
        <v>135</v>
      </c>
      <c r="I1765" t="s">
        <v>136</v>
      </c>
      <c r="J1765" t="s">
        <v>137</v>
      </c>
      <c r="K1765" t="s">
        <v>144</v>
      </c>
      <c r="L1765" t="s">
        <v>5263</v>
      </c>
      <c r="M1765" t="s">
        <v>5264</v>
      </c>
      <c r="N1765">
        <v>4.5405555550000001</v>
      </c>
      <c r="O1765">
        <v>0</v>
      </c>
      <c r="P1765">
        <v>1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0.14836420788680013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0.14836420788680013</v>
      </c>
    </row>
    <row r="1766" spans="1:31" x14ac:dyDescent="0.3">
      <c r="A1766">
        <v>2484239</v>
      </c>
      <c r="B1766">
        <v>2</v>
      </c>
      <c r="C1766" t="s">
        <v>80</v>
      </c>
      <c r="D1766" t="s">
        <v>100</v>
      </c>
      <c r="E1766" t="s">
        <v>147</v>
      </c>
      <c r="F1766" t="s">
        <v>5265</v>
      </c>
      <c r="G1766" t="s">
        <v>181</v>
      </c>
      <c r="H1766" t="s">
        <v>150</v>
      </c>
      <c r="I1766" t="s">
        <v>136</v>
      </c>
      <c r="J1766" t="s">
        <v>137</v>
      </c>
      <c r="K1766" t="s">
        <v>144</v>
      </c>
      <c r="L1766" t="s">
        <v>5266</v>
      </c>
      <c r="M1766" t="s">
        <v>5267</v>
      </c>
      <c r="N1766">
        <v>0.52472222199999996</v>
      </c>
      <c r="O1766">
        <v>0</v>
      </c>
      <c r="P1766">
        <v>30</v>
      </c>
      <c r="Q1766">
        <v>0</v>
      </c>
      <c r="R1766">
        <v>5</v>
      </c>
      <c r="S1766">
        <v>0</v>
      </c>
      <c r="T1766">
        <v>2</v>
      </c>
      <c r="U1766">
        <v>0</v>
      </c>
      <c r="V1766">
        <v>0</v>
      </c>
      <c r="W1766">
        <v>0</v>
      </c>
      <c r="X1766">
        <v>3.7979160169635993</v>
      </c>
      <c r="Y1766">
        <v>0</v>
      </c>
      <c r="Z1766">
        <v>1.2925970357341976</v>
      </c>
      <c r="AA1766">
        <v>0</v>
      </c>
      <c r="AB1766">
        <v>0.58803410769068898</v>
      </c>
      <c r="AC1766">
        <v>0</v>
      </c>
      <c r="AD1766">
        <v>0</v>
      </c>
      <c r="AE1766">
        <v>5.6785471603884856</v>
      </c>
    </row>
    <row r="1767" spans="1:31" x14ac:dyDescent="0.3">
      <c r="A1767">
        <v>2483825</v>
      </c>
      <c r="B1767">
        <v>1</v>
      </c>
      <c r="C1767" t="s">
        <v>80</v>
      </c>
      <c r="D1767" t="s">
        <v>91</v>
      </c>
      <c r="E1767" t="s">
        <v>166</v>
      </c>
      <c r="F1767" t="s">
        <v>5268</v>
      </c>
      <c r="G1767" t="s">
        <v>168</v>
      </c>
      <c r="H1767" t="s">
        <v>150</v>
      </c>
      <c r="I1767" t="s">
        <v>136</v>
      </c>
      <c r="J1767" t="s">
        <v>137</v>
      </c>
      <c r="K1767" t="s">
        <v>138</v>
      </c>
      <c r="L1767" t="s">
        <v>5269</v>
      </c>
      <c r="M1767" t="s">
        <v>5270</v>
      </c>
      <c r="N1767">
        <v>3.187777777</v>
      </c>
      <c r="O1767">
        <v>24</v>
      </c>
      <c r="P1767">
        <v>239</v>
      </c>
      <c r="Q1767">
        <v>39</v>
      </c>
      <c r="R1767">
        <v>70</v>
      </c>
      <c r="S1767">
        <v>32</v>
      </c>
      <c r="T1767">
        <v>212</v>
      </c>
      <c r="U1767">
        <v>1</v>
      </c>
      <c r="V1767">
        <v>0</v>
      </c>
      <c r="W1767">
        <v>93.720987017230641</v>
      </c>
      <c r="X1767">
        <v>260.78787877588621</v>
      </c>
      <c r="Y1767">
        <v>71.225229342244788</v>
      </c>
      <c r="Z1767">
        <v>57.255455002280883</v>
      </c>
      <c r="AA1767">
        <v>1086.0805751996861</v>
      </c>
      <c r="AB1767">
        <v>1185.6518088942441</v>
      </c>
      <c r="AC1767">
        <v>15.300850576886205</v>
      </c>
      <c r="AD1767">
        <v>0</v>
      </c>
      <c r="AE1767">
        <v>2770.0227848084592</v>
      </c>
    </row>
    <row r="1768" spans="1:31" x14ac:dyDescent="0.3">
      <c r="A1768">
        <v>2484203</v>
      </c>
      <c r="B1768">
        <v>1</v>
      </c>
      <c r="C1768" t="s">
        <v>80</v>
      </c>
      <c r="D1768" t="s">
        <v>98</v>
      </c>
      <c r="E1768" t="s">
        <v>132</v>
      </c>
      <c r="F1768" t="s">
        <v>5271</v>
      </c>
      <c r="G1768" t="s">
        <v>181</v>
      </c>
      <c r="H1768" t="s">
        <v>135</v>
      </c>
      <c r="I1768" t="s">
        <v>136</v>
      </c>
      <c r="J1768" t="s">
        <v>137</v>
      </c>
      <c r="K1768" t="s">
        <v>144</v>
      </c>
      <c r="L1768" t="s">
        <v>5272</v>
      </c>
      <c r="M1768" t="s">
        <v>5273</v>
      </c>
      <c r="N1768">
        <v>0.67388888800000002</v>
      </c>
      <c r="O1768">
        <v>0</v>
      </c>
      <c r="P1768">
        <v>131</v>
      </c>
      <c r="Q1768">
        <v>0</v>
      </c>
      <c r="R1768">
        <v>5</v>
      </c>
      <c r="S1768">
        <v>0</v>
      </c>
      <c r="T1768">
        <v>30</v>
      </c>
      <c r="U1768">
        <v>0</v>
      </c>
      <c r="V1768">
        <v>0</v>
      </c>
      <c r="W1768">
        <v>0</v>
      </c>
      <c r="X1768">
        <v>33.749354375452334</v>
      </c>
      <c r="Y1768">
        <v>0</v>
      </c>
      <c r="Z1768">
        <v>1.1311857091473896</v>
      </c>
      <c r="AA1768">
        <v>0</v>
      </c>
      <c r="AB1768">
        <v>13.812010828623068</v>
      </c>
      <c r="AC1768">
        <v>0</v>
      </c>
      <c r="AD1768">
        <v>0</v>
      </c>
      <c r="AE1768">
        <v>48.692550913222789</v>
      </c>
    </row>
    <row r="1769" spans="1:31" x14ac:dyDescent="0.3">
      <c r="A1769">
        <v>2483894</v>
      </c>
      <c r="B1769">
        <v>1</v>
      </c>
      <c r="C1769" t="s">
        <v>80</v>
      </c>
      <c r="D1769" t="s">
        <v>96</v>
      </c>
      <c r="E1769" t="s">
        <v>166</v>
      </c>
      <c r="F1769" t="s">
        <v>4088</v>
      </c>
      <c r="G1769" t="s">
        <v>134</v>
      </c>
      <c r="H1769" t="s">
        <v>150</v>
      </c>
      <c r="I1769" t="s">
        <v>136</v>
      </c>
      <c r="J1769" t="s">
        <v>137</v>
      </c>
      <c r="K1769" t="s">
        <v>138</v>
      </c>
      <c r="L1769" t="s">
        <v>5274</v>
      </c>
      <c r="M1769" t="s">
        <v>5275</v>
      </c>
      <c r="N1769">
        <v>7.7991666659999996</v>
      </c>
      <c r="O1769">
        <v>2</v>
      </c>
      <c r="P1769">
        <v>105</v>
      </c>
      <c r="Q1769">
        <v>3</v>
      </c>
      <c r="R1769">
        <v>0</v>
      </c>
      <c r="S1769">
        <v>7</v>
      </c>
      <c r="T1769">
        <v>1</v>
      </c>
      <c r="U1769">
        <v>0</v>
      </c>
      <c r="V1769">
        <v>0</v>
      </c>
      <c r="W1769">
        <v>7.5941099583709804</v>
      </c>
      <c r="X1769">
        <v>184.04047673646392</v>
      </c>
      <c r="Y1769">
        <v>12.390807482941858</v>
      </c>
      <c r="Z1769">
        <v>0</v>
      </c>
      <c r="AA1769">
        <v>586.47182404671855</v>
      </c>
      <c r="AB1769">
        <v>0</v>
      </c>
      <c r="AC1769">
        <v>0</v>
      </c>
      <c r="AD1769">
        <v>0</v>
      </c>
      <c r="AE1769">
        <v>790.49721822449533</v>
      </c>
    </row>
    <row r="1770" spans="1:31" x14ac:dyDescent="0.3">
      <c r="A1770">
        <v>2483994</v>
      </c>
      <c r="B1770">
        <v>1</v>
      </c>
      <c r="C1770" t="s">
        <v>80</v>
      </c>
      <c r="D1770" t="s">
        <v>110</v>
      </c>
      <c r="E1770" t="s">
        <v>213</v>
      </c>
      <c r="F1770" t="s">
        <v>5276</v>
      </c>
      <c r="G1770" t="s">
        <v>203</v>
      </c>
      <c r="H1770" t="s">
        <v>150</v>
      </c>
      <c r="I1770" t="s">
        <v>136</v>
      </c>
      <c r="J1770" t="s">
        <v>137</v>
      </c>
      <c r="K1770" t="s">
        <v>144</v>
      </c>
      <c r="L1770" t="s">
        <v>5277</v>
      </c>
      <c r="M1770" t="s">
        <v>5278</v>
      </c>
      <c r="N1770">
        <v>6.1207221999999999E-2</v>
      </c>
      <c r="O1770">
        <v>0</v>
      </c>
      <c r="P1770">
        <v>8</v>
      </c>
      <c r="Q1770">
        <v>0</v>
      </c>
      <c r="R1770">
        <v>0</v>
      </c>
      <c r="S1770">
        <v>2</v>
      </c>
      <c r="T1770">
        <v>144</v>
      </c>
      <c r="U1770">
        <v>0</v>
      </c>
      <c r="V1770">
        <v>0</v>
      </c>
      <c r="W1770">
        <v>0</v>
      </c>
      <c r="X1770">
        <v>0.66563791931537386</v>
      </c>
      <c r="Y1770">
        <v>0</v>
      </c>
      <c r="Z1770">
        <v>0</v>
      </c>
      <c r="AA1770">
        <v>0.48982536220623496</v>
      </c>
      <c r="AB1770">
        <v>9.6058346071209524</v>
      </c>
      <c r="AC1770">
        <v>0</v>
      </c>
      <c r="AD1770">
        <v>0</v>
      </c>
      <c r="AE1770">
        <v>10.761297888642561</v>
      </c>
    </row>
    <row r="1771" spans="1:31" x14ac:dyDescent="0.3">
      <c r="A1771">
        <v>2483768</v>
      </c>
      <c r="B1771">
        <v>1</v>
      </c>
      <c r="C1771" t="s">
        <v>81</v>
      </c>
      <c r="D1771" t="s">
        <v>112</v>
      </c>
      <c r="E1771" t="s">
        <v>166</v>
      </c>
      <c r="F1771" t="s">
        <v>5279</v>
      </c>
      <c r="G1771" t="s">
        <v>203</v>
      </c>
      <c r="H1771" t="s">
        <v>150</v>
      </c>
      <c r="I1771" t="s">
        <v>136</v>
      </c>
      <c r="J1771" t="s">
        <v>137</v>
      </c>
      <c r="K1771" t="s">
        <v>138</v>
      </c>
      <c r="L1771" t="s">
        <v>5280</v>
      </c>
      <c r="M1771" t="s">
        <v>5281</v>
      </c>
      <c r="N1771">
        <v>0.15</v>
      </c>
      <c r="O1771">
        <v>0</v>
      </c>
      <c r="P1771">
        <v>4472</v>
      </c>
      <c r="Q1771">
        <v>0</v>
      </c>
      <c r="R1771">
        <v>0</v>
      </c>
      <c r="S1771">
        <v>1</v>
      </c>
      <c r="T1771">
        <v>2481</v>
      </c>
      <c r="U1771">
        <v>0</v>
      </c>
      <c r="V1771">
        <v>1</v>
      </c>
      <c r="W1771">
        <v>0</v>
      </c>
      <c r="X1771">
        <v>119.63387095027193</v>
      </c>
      <c r="Y1771">
        <v>0</v>
      </c>
      <c r="Z1771">
        <v>0</v>
      </c>
      <c r="AA1771">
        <v>0.1861923767</v>
      </c>
      <c r="AB1771">
        <v>200.45730075687496</v>
      </c>
      <c r="AC1771">
        <v>0</v>
      </c>
      <c r="AD1771">
        <v>1.0746404004556367</v>
      </c>
      <c r="AE1771">
        <v>321.35200448430254</v>
      </c>
    </row>
    <row r="1772" spans="1:31" x14ac:dyDescent="0.3">
      <c r="A1772">
        <v>2484097</v>
      </c>
      <c r="B1772">
        <v>1</v>
      </c>
      <c r="C1772" t="s">
        <v>80</v>
      </c>
      <c r="D1772" t="s">
        <v>91</v>
      </c>
      <c r="E1772" t="s">
        <v>132</v>
      </c>
      <c r="F1772" t="s">
        <v>5282</v>
      </c>
      <c r="G1772" t="s">
        <v>296</v>
      </c>
      <c r="H1772" t="s">
        <v>135</v>
      </c>
      <c r="I1772" t="s">
        <v>136</v>
      </c>
      <c r="J1772" t="s">
        <v>137</v>
      </c>
      <c r="K1772" t="s">
        <v>144</v>
      </c>
      <c r="L1772" t="s">
        <v>5283</v>
      </c>
      <c r="M1772" t="s">
        <v>5284</v>
      </c>
      <c r="N1772">
        <v>1.7608333329999999</v>
      </c>
      <c r="O1772">
        <v>0</v>
      </c>
      <c r="P1772">
        <v>10</v>
      </c>
      <c r="Q1772">
        <v>0</v>
      </c>
      <c r="R1772">
        <v>5</v>
      </c>
      <c r="S1772">
        <v>0</v>
      </c>
      <c r="T1772">
        <v>6</v>
      </c>
      <c r="U1772">
        <v>0</v>
      </c>
      <c r="V1772">
        <v>0</v>
      </c>
      <c r="W1772">
        <v>0</v>
      </c>
      <c r="X1772">
        <v>1.6788741773596956</v>
      </c>
      <c r="Y1772">
        <v>0</v>
      </c>
      <c r="Z1772">
        <v>0.33030505773265367</v>
      </c>
      <c r="AA1772">
        <v>0</v>
      </c>
      <c r="AB1772">
        <v>74.385838716606344</v>
      </c>
      <c r="AC1772">
        <v>0</v>
      </c>
      <c r="AD1772">
        <v>0</v>
      </c>
      <c r="AE1772">
        <v>76.395017951698691</v>
      </c>
    </row>
    <row r="1773" spans="1:31" x14ac:dyDescent="0.3">
      <c r="A1773">
        <v>2484123</v>
      </c>
      <c r="B1773">
        <v>1</v>
      </c>
      <c r="C1773" t="s">
        <v>80</v>
      </c>
      <c r="D1773" t="s">
        <v>82</v>
      </c>
      <c r="E1773" t="s">
        <v>153</v>
      </c>
      <c r="F1773" t="s">
        <v>5285</v>
      </c>
      <c r="G1773" t="s">
        <v>244</v>
      </c>
      <c r="H1773" t="s">
        <v>135</v>
      </c>
      <c r="I1773" t="s">
        <v>136</v>
      </c>
      <c r="J1773" t="s">
        <v>137</v>
      </c>
      <c r="K1773" t="s">
        <v>144</v>
      </c>
      <c r="L1773" t="s">
        <v>5286</v>
      </c>
      <c r="M1773" t="s">
        <v>5287</v>
      </c>
      <c r="N1773">
        <v>1.680833333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14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15.351212022496421</v>
      </c>
      <c r="AC1773">
        <v>0</v>
      </c>
      <c r="AD1773">
        <v>0</v>
      </c>
      <c r="AE1773">
        <v>15.351212022496421</v>
      </c>
    </row>
    <row r="1774" spans="1:31" x14ac:dyDescent="0.3">
      <c r="A1774">
        <v>2484054</v>
      </c>
      <c r="B1774">
        <v>1</v>
      </c>
      <c r="C1774" t="s">
        <v>80</v>
      </c>
      <c r="D1774" t="s">
        <v>93</v>
      </c>
      <c r="E1774" t="s">
        <v>166</v>
      </c>
      <c r="F1774" t="s">
        <v>5288</v>
      </c>
      <c r="G1774" t="s">
        <v>149</v>
      </c>
      <c r="H1774" t="s">
        <v>150</v>
      </c>
      <c r="I1774" t="s">
        <v>136</v>
      </c>
      <c r="J1774" t="s">
        <v>137</v>
      </c>
      <c r="K1774" t="s">
        <v>144</v>
      </c>
      <c r="L1774" t="s">
        <v>5289</v>
      </c>
      <c r="M1774" t="s">
        <v>5290</v>
      </c>
      <c r="N1774">
        <v>8.1944444000000005E-2</v>
      </c>
      <c r="O1774">
        <v>0</v>
      </c>
      <c r="P1774">
        <v>20</v>
      </c>
      <c r="Q1774">
        <v>0</v>
      </c>
      <c r="R1774">
        <v>7</v>
      </c>
      <c r="S1774">
        <v>8</v>
      </c>
      <c r="T1774">
        <v>992</v>
      </c>
      <c r="U1774">
        <v>7</v>
      </c>
      <c r="V1774">
        <v>20</v>
      </c>
      <c r="W1774">
        <v>0</v>
      </c>
      <c r="X1774">
        <v>0.21154460124747448</v>
      </c>
      <c r="Y1774">
        <v>0</v>
      </c>
      <c r="Z1774">
        <v>0.52512740075463005</v>
      </c>
      <c r="AA1774">
        <v>16.2137933921898</v>
      </c>
      <c r="AB1774">
        <v>55.607349409458863</v>
      </c>
      <c r="AC1774">
        <v>22.601802258354304</v>
      </c>
      <c r="AD1774">
        <v>54.431774415023121</v>
      </c>
      <c r="AE1774">
        <v>149.5913914770282</v>
      </c>
    </row>
    <row r="1775" spans="1:31" x14ac:dyDescent="0.3">
      <c r="A1775">
        <v>2483888</v>
      </c>
      <c r="B1775">
        <v>1</v>
      </c>
      <c r="C1775" t="s">
        <v>80</v>
      </c>
      <c r="D1775" t="s">
        <v>103</v>
      </c>
      <c r="E1775" t="s">
        <v>184</v>
      </c>
      <c r="F1775" t="s">
        <v>5291</v>
      </c>
      <c r="G1775" t="s">
        <v>149</v>
      </c>
      <c r="H1775" t="s">
        <v>150</v>
      </c>
      <c r="I1775" t="s">
        <v>136</v>
      </c>
      <c r="J1775" t="s">
        <v>137</v>
      </c>
      <c r="K1775" t="s">
        <v>144</v>
      </c>
      <c r="L1775" t="s">
        <v>5292</v>
      </c>
      <c r="M1775" t="s">
        <v>5293</v>
      </c>
      <c r="N1775">
        <v>0.60833333300000003</v>
      </c>
      <c r="O1775">
        <v>1</v>
      </c>
      <c r="P1775">
        <v>569</v>
      </c>
      <c r="Q1775">
        <v>13</v>
      </c>
      <c r="R1775">
        <v>41</v>
      </c>
      <c r="S1775">
        <v>29</v>
      </c>
      <c r="T1775">
        <v>141</v>
      </c>
      <c r="U1775">
        <v>13</v>
      </c>
      <c r="V1775">
        <v>0</v>
      </c>
      <c r="W1775">
        <v>0.15193825795333332</v>
      </c>
      <c r="X1775">
        <v>92.37382908274256</v>
      </c>
      <c r="Y1775">
        <v>77.859641174860499</v>
      </c>
      <c r="Z1775">
        <v>6.8063577746576911</v>
      </c>
      <c r="AA1775">
        <v>64.738374560608889</v>
      </c>
      <c r="AB1775">
        <v>61.2830098450804</v>
      </c>
      <c r="AC1775">
        <v>1689.471042336997</v>
      </c>
      <c r="AD1775">
        <v>0</v>
      </c>
      <c r="AE1775">
        <v>1992.6841930329003</v>
      </c>
    </row>
    <row r="1776" spans="1:31" x14ac:dyDescent="0.3">
      <c r="A1776">
        <v>2483811</v>
      </c>
      <c r="B1776">
        <v>1</v>
      </c>
      <c r="C1776" t="s">
        <v>80</v>
      </c>
      <c r="D1776" t="s">
        <v>83</v>
      </c>
      <c r="E1776" t="s">
        <v>147</v>
      </c>
      <c r="F1776" t="s">
        <v>5294</v>
      </c>
      <c r="G1776" t="s">
        <v>168</v>
      </c>
      <c r="H1776" t="s">
        <v>150</v>
      </c>
      <c r="I1776" t="s">
        <v>136</v>
      </c>
      <c r="J1776" t="s">
        <v>137</v>
      </c>
      <c r="K1776" t="s">
        <v>138</v>
      </c>
      <c r="L1776" t="s">
        <v>5295</v>
      </c>
      <c r="M1776" t="s">
        <v>5296</v>
      </c>
      <c r="N1776">
        <v>9.3008333329999999</v>
      </c>
      <c r="O1776">
        <v>0</v>
      </c>
      <c r="P1776">
        <v>428</v>
      </c>
      <c r="Q1776">
        <v>0</v>
      </c>
      <c r="R1776">
        <v>0</v>
      </c>
      <c r="S1776">
        <v>0</v>
      </c>
      <c r="T1776">
        <v>71</v>
      </c>
      <c r="U1776">
        <v>0</v>
      </c>
      <c r="V1776">
        <v>0</v>
      </c>
      <c r="W1776">
        <v>0</v>
      </c>
      <c r="X1776">
        <v>1126.2630482098123</v>
      </c>
      <c r="Y1776">
        <v>0</v>
      </c>
      <c r="Z1776">
        <v>0</v>
      </c>
      <c r="AA1776">
        <v>0</v>
      </c>
      <c r="AB1776">
        <v>709.54631275481142</v>
      </c>
      <c r="AC1776">
        <v>0</v>
      </c>
      <c r="AD1776">
        <v>0</v>
      </c>
      <c r="AE1776">
        <v>1835.8093609646237</v>
      </c>
    </row>
    <row r="1777" spans="1:31" x14ac:dyDescent="0.3">
      <c r="A1777">
        <v>2483974</v>
      </c>
      <c r="B1777">
        <v>1</v>
      </c>
      <c r="C1777" t="s">
        <v>80</v>
      </c>
      <c r="D1777" t="s">
        <v>93</v>
      </c>
      <c r="E1777" t="s">
        <v>162</v>
      </c>
      <c r="F1777" t="s">
        <v>5297</v>
      </c>
      <c r="G1777" t="s">
        <v>159</v>
      </c>
      <c r="H1777" t="s">
        <v>135</v>
      </c>
      <c r="I1777" t="s">
        <v>136</v>
      </c>
      <c r="J1777" t="s">
        <v>3</v>
      </c>
      <c r="K1777" t="s">
        <v>144</v>
      </c>
      <c r="L1777" t="s">
        <v>5298</v>
      </c>
      <c r="M1777" t="s">
        <v>5299</v>
      </c>
      <c r="N1777">
        <v>2.114166666</v>
      </c>
      <c r="O1777">
        <v>0</v>
      </c>
      <c r="P1777">
        <v>14</v>
      </c>
      <c r="Q1777">
        <v>0</v>
      </c>
      <c r="R1777">
        <v>0</v>
      </c>
      <c r="S1777">
        <v>0</v>
      </c>
      <c r="T1777">
        <v>5</v>
      </c>
      <c r="U1777">
        <v>0</v>
      </c>
      <c r="V1777">
        <v>0</v>
      </c>
      <c r="W1777">
        <v>0</v>
      </c>
      <c r="X1777">
        <v>5.9339692488977143</v>
      </c>
      <c r="Y1777">
        <v>0</v>
      </c>
      <c r="Z1777">
        <v>0</v>
      </c>
      <c r="AA1777">
        <v>0</v>
      </c>
      <c r="AB1777">
        <v>68.370244138232565</v>
      </c>
      <c r="AC1777">
        <v>0</v>
      </c>
      <c r="AD1777">
        <v>0</v>
      </c>
      <c r="AE1777">
        <v>74.304213387130275</v>
      </c>
    </row>
    <row r="1778" spans="1:31" x14ac:dyDescent="0.3">
      <c r="A1778">
        <v>2483868</v>
      </c>
      <c r="B1778">
        <v>1</v>
      </c>
      <c r="C1778" t="s">
        <v>80</v>
      </c>
      <c r="D1778" t="s">
        <v>103</v>
      </c>
      <c r="E1778" t="s">
        <v>147</v>
      </c>
      <c r="F1778" t="s">
        <v>5300</v>
      </c>
      <c r="G1778" t="s">
        <v>134</v>
      </c>
      <c r="H1778" t="s">
        <v>150</v>
      </c>
      <c r="I1778" t="s">
        <v>136</v>
      </c>
      <c r="J1778" t="s">
        <v>137</v>
      </c>
      <c r="K1778" t="s">
        <v>138</v>
      </c>
      <c r="L1778" t="s">
        <v>5301</v>
      </c>
      <c r="M1778" t="s">
        <v>5302</v>
      </c>
      <c r="N1778">
        <v>7.2413888880000004</v>
      </c>
      <c r="O1778">
        <v>0</v>
      </c>
      <c r="P1778">
        <v>511</v>
      </c>
      <c r="Q1778">
        <v>1</v>
      </c>
      <c r="R1778">
        <v>17</v>
      </c>
      <c r="S1778">
        <v>0</v>
      </c>
      <c r="T1778">
        <v>123</v>
      </c>
      <c r="U1778">
        <v>0</v>
      </c>
      <c r="V1778">
        <v>0</v>
      </c>
      <c r="W1778">
        <v>0</v>
      </c>
      <c r="X1778">
        <v>975.45884515520277</v>
      </c>
      <c r="Y1778">
        <v>357.17969010686477</v>
      </c>
      <c r="Z1778">
        <v>37.053888732972986</v>
      </c>
      <c r="AA1778">
        <v>0</v>
      </c>
      <c r="AB1778">
        <v>571.26449312834529</v>
      </c>
      <c r="AC1778">
        <v>0</v>
      </c>
      <c r="AD1778">
        <v>0</v>
      </c>
      <c r="AE1778">
        <v>1940.9569171233859</v>
      </c>
    </row>
    <row r="1779" spans="1:31" x14ac:dyDescent="0.3">
      <c r="A1779">
        <v>2483897</v>
      </c>
      <c r="B1779">
        <v>1</v>
      </c>
      <c r="C1779" t="s">
        <v>80</v>
      </c>
      <c r="D1779" t="s">
        <v>90</v>
      </c>
      <c r="E1779" t="s">
        <v>213</v>
      </c>
      <c r="F1779" t="s">
        <v>5303</v>
      </c>
      <c r="G1779" t="s">
        <v>181</v>
      </c>
      <c r="H1779" t="s">
        <v>150</v>
      </c>
      <c r="I1779" t="s">
        <v>136</v>
      </c>
      <c r="J1779" t="s">
        <v>137</v>
      </c>
      <c r="K1779" t="s">
        <v>144</v>
      </c>
      <c r="L1779" t="s">
        <v>5304</v>
      </c>
      <c r="M1779" t="s">
        <v>5305</v>
      </c>
      <c r="N1779">
        <v>2.031481388</v>
      </c>
      <c r="O1779">
        <v>0</v>
      </c>
      <c r="P1779">
        <v>0</v>
      </c>
      <c r="Q1779">
        <v>0</v>
      </c>
      <c r="R1779">
        <v>0</v>
      </c>
      <c r="S1779">
        <v>1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974.62235658102372</v>
      </c>
      <c r="AB1779">
        <v>0</v>
      </c>
      <c r="AC1779">
        <v>0</v>
      </c>
      <c r="AD1779">
        <v>0</v>
      </c>
      <c r="AE1779">
        <v>974.62235658102372</v>
      </c>
    </row>
    <row r="1780" spans="1:31" x14ac:dyDescent="0.3">
      <c r="A1780">
        <v>2484229</v>
      </c>
      <c r="B1780">
        <v>1</v>
      </c>
      <c r="C1780" t="s">
        <v>80</v>
      </c>
      <c r="D1780" t="s">
        <v>95</v>
      </c>
      <c r="E1780" t="s">
        <v>166</v>
      </c>
      <c r="F1780" t="s">
        <v>5306</v>
      </c>
      <c r="G1780" t="s">
        <v>149</v>
      </c>
      <c r="H1780" t="s">
        <v>150</v>
      </c>
      <c r="I1780" t="s">
        <v>136</v>
      </c>
      <c r="J1780" t="s">
        <v>137</v>
      </c>
      <c r="K1780" t="s">
        <v>144</v>
      </c>
      <c r="L1780" t="s">
        <v>5307</v>
      </c>
      <c r="M1780" t="s">
        <v>5308</v>
      </c>
      <c r="N1780">
        <v>1.0680555549999999</v>
      </c>
      <c r="O1780">
        <v>0</v>
      </c>
      <c r="P1780">
        <v>0</v>
      </c>
      <c r="Q1780">
        <v>0</v>
      </c>
      <c r="R1780">
        <v>0</v>
      </c>
      <c r="S1780">
        <v>1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19.422306602605133</v>
      </c>
      <c r="AB1780">
        <v>0</v>
      </c>
      <c r="AC1780">
        <v>0</v>
      </c>
      <c r="AD1780">
        <v>0</v>
      </c>
      <c r="AE1780">
        <v>19.422306602605133</v>
      </c>
    </row>
    <row r="1781" spans="1:31" x14ac:dyDescent="0.3">
      <c r="A1781">
        <v>2484083</v>
      </c>
      <c r="B1781">
        <v>1</v>
      </c>
      <c r="C1781" t="s">
        <v>80</v>
      </c>
      <c r="D1781" t="s">
        <v>83</v>
      </c>
      <c r="E1781" t="s">
        <v>147</v>
      </c>
      <c r="F1781" t="s">
        <v>829</v>
      </c>
      <c r="G1781" t="s">
        <v>159</v>
      </c>
      <c r="H1781" t="s">
        <v>150</v>
      </c>
      <c r="I1781" t="s">
        <v>136</v>
      </c>
      <c r="J1781" t="s">
        <v>3</v>
      </c>
      <c r="K1781" t="s">
        <v>144</v>
      </c>
      <c r="L1781" t="s">
        <v>5309</v>
      </c>
      <c r="M1781" t="s">
        <v>5310</v>
      </c>
      <c r="N1781">
        <v>1.2722222219999999</v>
      </c>
      <c r="O1781">
        <v>0</v>
      </c>
      <c r="P1781">
        <v>3161</v>
      </c>
      <c r="Q1781">
        <v>1</v>
      </c>
      <c r="R1781">
        <v>3</v>
      </c>
      <c r="S1781">
        <v>13</v>
      </c>
      <c r="T1781">
        <v>1362</v>
      </c>
      <c r="U1781">
        <v>8</v>
      </c>
      <c r="V1781">
        <v>47</v>
      </c>
      <c r="W1781">
        <v>0</v>
      </c>
      <c r="X1781">
        <v>963.39626190312026</v>
      </c>
      <c r="Y1781">
        <v>209.15243859499131</v>
      </c>
      <c r="Z1781">
        <v>4.424217601944056</v>
      </c>
      <c r="AA1781">
        <v>183.33459772873789</v>
      </c>
      <c r="AB1781">
        <v>2221.8353928649271</v>
      </c>
      <c r="AC1781">
        <v>628.07320206863346</v>
      </c>
      <c r="AD1781">
        <v>3418.3502303744121</v>
      </c>
      <c r="AE1781">
        <v>7628.5663411367659</v>
      </c>
    </row>
    <row r="1782" spans="1:31" x14ac:dyDescent="0.3">
      <c r="A1782">
        <v>2484275</v>
      </c>
      <c r="B1782">
        <v>1</v>
      </c>
      <c r="C1782" t="s">
        <v>80</v>
      </c>
      <c r="D1782" t="s">
        <v>92</v>
      </c>
      <c r="E1782" t="s">
        <v>132</v>
      </c>
      <c r="F1782" t="s">
        <v>5311</v>
      </c>
      <c r="G1782" t="s">
        <v>392</v>
      </c>
      <c r="H1782" t="s">
        <v>135</v>
      </c>
      <c r="I1782" t="s">
        <v>136</v>
      </c>
      <c r="J1782" t="s">
        <v>137</v>
      </c>
      <c r="K1782" t="s">
        <v>144</v>
      </c>
      <c r="L1782" t="s">
        <v>5312</v>
      </c>
      <c r="M1782" t="s">
        <v>5313</v>
      </c>
      <c r="N1782">
        <v>1.7111111109999999</v>
      </c>
      <c r="O1782">
        <v>0</v>
      </c>
      <c r="P1782">
        <v>182</v>
      </c>
      <c r="Q1782">
        <v>0</v>
      </c>
      <c r="R1782">
        <v>4</v>
      </c>
      <c r="S1782">
        <v>0</v>
      </c>
      <c r="T1782">
        <v>72</v>
      </c>
      <c r="U1782">
        <v>0</v>
      </c>
      <c r="V1782">
        <v>0</v>
      </c>
      <c r="W1782">
        <v>0</v>
      </c>
      <c r="X1782">
        <v>122.55280144511987</v>
      </c>
      <c r="Y1782">
        <v>0</v>
      </c>
      <c r="Z1782">
        <v>0.68131314377388463</v>
      </c>
      <c r="AA1782">
        <v>0</v>
      </c>
      <c r="AB1782">
        <v>32.261877992957842</v>
      </c>
      <c r="AC1782">
        <v>0</v>
      </c>
      <c r="AD1782">
        <v>0</v>
      </c>
      <c r="AE1782">
        <v>155.4959925818516</v>
      </c>
    </row>
    <row r="1783" spans="1:31" x14ac:dyDescent="0.3">
      <c r="A1783">
        <v>2484152</v>
      </c>
      <c r="B1783">
        <v>1</v>
      </c>
      <c r="C1783" t="s">
        <v>80</v>
      </c>
      <c r="D1783" t="s">
        <v>89</v>
      </c>
      <c r="E1783" t="s">
        <v>153</v>
      </c>
      <c r="F1783" t="s">
        <v>5314</v>
      </c>
      <c r="G1783" t="s">
        <v>159</v>
      </c>
      <c r="H1783" t="s">
        <v>135</v>
      </c>
      <c r="I1783" t="s">
        <v>136</v>
      </c>
      <c r="J1783" t="s">
        <v>3</v>
      </c>
      <c r="K1783" t="s">
        <v>144</v>
      </c>
      <c r="L1783" t="s">
        <v>5315</v>
      </c>
      <c r="M1783" t="s">
        <v>5316</v>
      </c>
      <c r="N1783">
        <v>3.8766666660000002</v>
      </c>
      <c r="O1783">
        <v>0</v>
      </c>
      <c r="P1783">
        <v>1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0.31867965765769135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0.31867965765769135</v>
      </c>
    </row>
    <row r="1784" spans="1:31" x14ac:dyDescent="0.3">
      <c r="A1784">
        <v>2483751</v>
      </c>
      <c r="B1784">
        <v>1</v>
      </c>
      <c r="C1784" t="s">
        <v>81</v>
      </c>
      <c r="D1784" t="s">
        <v>128</v>
      </c>
      <c r="E1784" t="s">
        <v>184</v>
      </c>
      <c r="F1784" t="s">
        <v>5317</v>
      </c>
      <c r="G1784" t="s">
        <v>149</v>
      </c>
      <c r="H1784" t="s">
        <v>150</v>
      </c>
      <c r="I1784" t="s">
        <v>136</v>
      </c>
      <c r="J1784" t="s">
        <v>137</v>
      </c>
      <c r="K1784" t="s">
        <v>144</v>
      </c>
      <c r="L1784" t="s">
        <v>5318</v>
      </c>
      <c r="M1784" t="s">
        <v>5319</v>
      </c>
      <c r="N1784">
        <v>1.885555555</v>
      </c>
      <c r="O1784">
        <v>0</v>
      </c>
      <c r="P1784">
        <v>0</v>
      </c>
      <c r="Q1784">
        <v>1</v>
      </c>
      <c r="R1784">
        <v>0</v>
      </c>
      <c r="S1784">
        <v>35</v>
      </c>
      <c r="T1784">
        <v>0</v>
      </c>
      <c r="U1784">
        <v>31</v>
      </c>
      <c r="V1784">
        <v>0</v>
      </c>
      <c r="W1784">
        <v>0</v>
      </c>
      <c r="X1784">
        <v>0</v>
      </c>
      <c r="Y1784">
        <v>1.3698385152811805</v>
      </c>
      <c r="Z1784">
        <v>0</v>
      </c>
      <c r="AA1784">
        <v>471.16051460600738</v>
      </c>
      <c r="AB1784">
        <v>0</v>
      </c>
      <c r="AC1784">
        <v>5566.0121795915757</v>
      </c>
      <c r="AD1784">
        <v>0</v>
      </c>
      <c r="AE1784">
        <v>6038.5425327128642</v>
      </c>
    </row>
    <row r="1785" spans="1:31" x14ac:dyDescent="0.3">
      <c r="A1785">
        <v>2484089</v>
      </c>
      <c r="B1785">
        <v>1</v>
      </c>
      <c r="C1785" t="s">
        <v>80</v>
      </c>
      <c r="D1785" t="s">
        <v>84</v>
      </c>
      <c r="E1785" t="s">
        <v>141</v>
      </c>
      <c r="F1785" t="s">
        <v>5320</v>
      </c>
      <c r="G1785" t="s">
        <v>210</v>
      </c>
      <c r="H1785" t="s">
        <v>135</v>
      </c>
      <c r="I1785" t="s">
        <v>136</v>
      </c>
      <c r="J1785" t="s">
        <v>137</v>
      </c>
      <c r="K1785" t="s">
        <v>144</v>
      </c>
      <c r="L1785" t="s">
        <v>5321</v>
      </c>
      <c r="M1785" t="s">
        <v>5322</v>
      </c>
      <c r="N1785">
        <v>3.4272222220000002</v>
      </c>
      <c r="O1785">
        <v>0</v>
      </c>
      <c r="P1785">
        <v>232</v>
      </c>
      <c r="Q1785">
        <v>0</v>
      </c>
      <c r="R1785">
        <v>0</v>
      </c>
      <c r="S1785">
        <v>0</v>
      </c>
      <c r="T1785">
        <v>11</v>
      </c>
      <c r="U1785">
        <v>0</v>
      </c>
      <c r="V1785">
        <v>0</v>
      </c>
      <c r="W1785">
        <v>0</v>
      </c>
      <c r="X1785">
        <v>190.61588280932455</v>
      </c>
      <c r="Y1785">
        <v>0</v>
      </c>
      <c r="Z1785">
        <v>0</v>
      </c>
      <c r="AA1785">
        <v>0</v>
      </c>
      <c r="AB1785">
        <v>18.895792636087087</v>
      </c>
      <c r="AC1785">
        <v>0</v>
      </c>
      <c r="AD1785">
        <v>0</v>
      </c>
      <c r="AE1785">
        <v>209.51167544541164</v>
      </c>
    </row>
    <row r="1786" spans="1:31" x14ac:dyDescent="0.3">
      <c r="A1786">
        <v>2484292</v>
      </c>
      <c r="B1786">
        <v>1</v>
      </c>
      <c r="C1786" t="s">
        <v>80</v>
      </c>
      <c r="D1786" t="s">
        <v>82</v>
      </c>
      <c r="E1786" t="s">
        <v>132</v>
      </c>
      <c r="F1786" t="s">
        <v>5323</v>
      </c>
      <c r="G1786" t="s">
        <v>181</v>
      </c>
      <c r="H1786" t="s">
        <v>135</v>
      </c>
      <c r="I1786" t="s">
        <v>136</v>
      </c>
      <c r="J1786" t="s">
        <v>137</v>
      </c>
      <c r="K1786" t="s">
        <v>144</v>
      </c>
      <c r="L1786" t="s">
        <v>5324</v>
      </c>
      <c r="M1786" t="s">
        <v>5325</v>
      </c>
      <c r="N1786">
        <v>0.91055555499999996</v>
      </c>
      <c r="O1786">
        <v>0</v>
      </c>
      <c r="P1786">
        <v>10</v>
      </c>
      <c r="Q1786">
        <v>0</v>
      </c>
      <c r="R1786">
        <v>0</v>
      </c>
      <c r="S1786">
        <v>0</v>
      </c>
      <c r="T1786">
        <v>188</v>
      </c>
      <c r="U1786">
        <v>0</v>
      </c>
      <c r="V1786">
        <v>0</v>
      </c>
      <c r="W1786">
        <v>0</v>
      </c>
      <c r="X1786">
        <v>3.0642001974520126</v>
      </c>
      <c r="Y1786">
        <v>0</v>
      </c>
      <c r="Z1786">
        <v>0</v>
      </c>
      <c r="AA1786">
        <v>0</v>
      </c>
      <c r="AB1786">
        <v>61.97150505757137</v>
      </c>
      <c r="AC1786">
        <v>0</v>
      </c>
      <c r="AD1786">
        <v>0</v>
      </c>
      <c r="AE1786">
        <v>65.035705255023387</v>
      </c>
    </row>
    <row r="1787" spans="1:31" x14ac:dyDescent="0.3">
      <c r="A1787">
        <v>2484169</v>
      </c>
      <c r="B1787">
        <v>1</v>
      </c>
      <c r="C1787" t="s">
        <v>80</v>
      </c>
      <c r="D1787" t="s">
        <v>101</v>
      </c>
      <c r="E1787" t="s">
        <v>162</v>
      </c>
      <c r="F1787" t="s">
        <v>5326</v>
      </c>
      <c r="G1787" t="s">
        <v>210</v>
      </c>
      <c r="H1787" t="s">
        <v>135</v>
      </c>
      <c r="I1787" t="s">
        <v>136</v>
      </c>
      <c r="J1787" t="s">
        <v>137</v>
      </c>
      <c r="K1787" t="s">
        <v>144</v>
      </c>
      <c r="L1787" t="s">
        <v>5327</v>
      </c>
      <c r="M1787" t="s">
        <v>5328</v>
      </c>
      <c r="N1787">
        <v>1.804444444</v>
      </c>
      <c r="O1787">
        <v>0</v>
      </c>
      <c r="P1787">
        <v>101</v>
      </c>
      <c r="Q1787">
        <v>0</v>
      </c>
      <c r="R1787">
        <v>0</v>
      </c>
      <c r="S1787">
        <v>0</v>
      </c>
      <c r="T1787">
        <v>1</v>
      </c>
      <c r="U1787">
        <v>0</v>
      </c>
      <c r="V1787">
        <v>0</v>
      </c>
      <c r="W1787">
        <v>0</v>
      </c>
      <c r="X1787">
        <v>34.361525935445641</v>
      </c>
      <c r="Y1787">
        <v>0</v>
      </c>
      <c r="Z1787">
        <v>0</v>
      </c>
      <c r="AA1787">
        <v>0</v>
      </c>
      <c r="AB1787">
        <v>2.7532240922449995</v>
      </c>
      <c r="AC1787">
        <v>0</v>
      </c>
      <c r="AD1787">
        <v>0</v>
      </c>
      <c r="AE1787">
        <v>37.11475002769064</v>
      </c>
    </row>
    <row r="1788" spans="1:31" x14ac:dyDescent="0.3">
      <c r="A1788">
        <v>2483983</v>
      </c>
      <c r="B1788">
        <v>1</v>
      </c>
      <c r="C1788" t="s">
        <v>80</v>
      </c>
      <c r="D1788" t="s">
        <v>101</v>
      </c>
      <c r="E1788" t="s">
        <v>141</v>
      </c>
      <c r="F1788" t="s">
        <v>5329</v>
      </c>
      <c r="G1788" t="s">
        <v>159</v>
      </c>
      <c r="H1788" t="s">
        <v>135</v>
      </c>
      <c r="I1788" t="s">
        <v>136</v>
      </c>
      <c r="J1788" t="s">
        <v>3</v>
      </c>
      <c r="K1788" t="s">
        <v>144</v>
      </c>
      <c r="L1788" t="s">
        <v>5330</v>
      </c>
      <c r="M1788" t="s">
        <v>5331</v>
      </c>
      <c r="N1788">
        <v>0.61499999999999999</v>
      </c>
      <c r="O1788">
        <v>0</v>
      </c>
      <c r="P1788">
        <v>26</v>
      </c>
      <c r="Q1788">
        <v>0</v>
      </c>
      <c r="R1788">
        <v>0</v>
      </c>
      <c r="S1788">
        <v>0</v>
      </c>
      <c r="T1788">
        <v>9</v>
      </c>
      <c r="U1788">
        <v>0</v>
      </c>
      <c r="V1788">
        <v>0</v>
      </c>
      <c r="W1788">
        <v>0</v>
      </c>
      <c r="X1788">
        <v>4.7761810032848659</v>
      </c>
      <c r="Y1788">
        <v>0</v>
      </c>
      <c r="Z1788">
        <v>0</v>
      </c>
      <c r="AA1788">
        <v>0</v>
      </c>
      <c r="AB1788">
        <v>17.98378164402914</v>
      </c>
      <c r="AC1788">
        <v>0</v>
      </c>
      <c r="AD1788">
        <v>0</v>
      </c>
      <c r="AE1788">
        <v>22.759962647314005</v>
      </c>
    </row>
    <row r="1789" spans="1:31" x14ac:dyDescent="0.3">
      <c r="A1789">
        <v>2484126</v>
      </c>
      <c r="B1789">
        <v>1</v>
      </c>
      <c r="C1789" t="s">
        <v>80</v>
      </c>
      <c r="D1789" t="s">
        <v>96</v>
      </c>
      <c r="E1789" t="s">
        <v>153</v>
      </c>
      <c r="F1789" t="s">
        <v>5332</v>
      </c>
      <c r="G1789" t="s">
        <v>181</v>
      </c>
      <c r="H1789" t="s">
        <v>135</v>
      </c>
      <c r="I1789" t="s">
        <v>136</v>
      </c>
      <c r="J1789" t="s">
        <v>137</v>
      </c>
      <c r="K1789" t="s">
        <v>144</v>
      </c>
      <c r="L1789" t="s">
        <v>5333</v>
      </c>
      <c r="M1789" t="s">
        <v>5334</v>
      </c>
      <c r="N1789">
        <v>1.6516666659999999</v>
      </c>
      <c r="O1789">
        <v>0</v>
      </c>
      <c r="P1789">
        <v>1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0.40521260855643748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0.40521260855643748</v>
      </c>
    </row>
    <row r="1790" spans="1:31" x14ac:dyDescent="0.3">
      <c r="A1790">
        <v>2483857</v>
      </c>
      <c r="B1790">
        <v>1</v>
      </c>
      <c r="C1790" t="s">
        <v>81</v>
      </c>
      <c r="D1790" t="s">
        <v>118</v>
      </c>
      <c r="E1790" t="s">
        <v>147</v>
      </c>
      <c r="F1790" t="s">
        <v>5335</v>
      </c>
      <c r="G1790" t="s">
        <v>168</v>
      </c>
      <c r="H1790" t="s">
        <v>150</v>
      </c>
      <c r="I1790" t="s">
        <v>136</v>
      </c>
      <c r="J1790" t="s">
        <v>137</v>
      </c>
      <c r="K1790" t="s">
        <v>138</v>
      </c>
      <c r="L1790" t="s">
        <v>5336</v>
      </c>
      <c r="M1790" t="s">
        <v>5337</v>
      </c>
      <c r="N1790">
        <v>11.788055555</v>
      </c>
      <c r="O1790">
        <v>0</v>
      </c>
      <c r="P1790">
        <v>40</v>
      </c>
      <c r="Q1790">
        <v>0</v>
      </c>
      <c r="R1790">
        <v>8</v>
      </c>
      <c r="S1790">
        <v>0</v>
      </c>
      <c r="T1790">
        <v>1</v>
      </c>
      <c r="U1790">
        <v>0</v>
      </c>
      <c r="V1790">
        <v>0</v>
      </c>
      <c r="W1790">
        <v>0</v>
      </c>
      <c r="X1790">
        <v>46.32620114449211</v>
      </c>
      <c r="Y1790">
        <v>0</v>
      </c>
      <c r="Z1790">
        <v>9.0786760625711267</v>
      </c>
      <c r="AA1790">
        <v>0</v>
      </c>
      <c r="AB1790">
        <v>19.941350216626667</v>
      </c>
      <c r="AC1790">
        <v>0</v>
      </c>
      <c r="AD1790">
        <v>0</v>
      </c>
      <c r="AE1790">
        <v>75.346227423689896</v>
      </c>
    </row>
    <row r="1791" spans="1:31" x14ac:dyDescent="0.3">
      <c r="A1791">
        <v>2484109</v>
      </c>
      <c r="B1791">
        <v>1</v>
      </c>
      <c r="C1791" t="s">
        <v>80</v>
      </c>
      <c r="D1791" t="s">
        <v>104</v>
      </c>
      <c r="E1791" t="s">
        <v>162</v>
      </c>
      <c r="F1791" t="s">
        <v>5338</v>
      </c>
      <c r="G1791" t="s">
        <v>159</v>
      </c>
      <c r="H1791" t="s">
        <v>135</v>
      </c>
      <c r="I1791" t="s">
        <v>136</v>
      </c>
      <c r="J1791" t="s">
        <v>3</v>
      </c>
      <c r="K1791" t="s">
        <v>144</v>
      </c>
      <c r="L1791" t="s">
        <v>5339</v>
      </c>
      <c r="M1791" t="s">
        <v>5340</v>
      </c>
      <c r="N1791">
        <v>1.404722222</v>
      </c>
      <c r="O1791">
        <v>0</v>
      </c>
      <c r="P1791">
        <v>23</v>
      </c>
      <c r="Q1791">
        <v>0</v>
      </c>
      <c r="R1791">
        <v>0</v>
      </c>
      <c r="S1791">
        <v>0</v>
      </c>
      <c r="T1791">
        <v>1</v>
      </c>
      <c r="U1791">
        <v>0</v>
      </c>
      <c r="V1791">
        <v>0</v>
      </c>
      <c r="W1791">
        <v>0</v>
      </c>
      <c r="X1791">
        <v>5.8485684369713153</v>
      </c>
      <c r="Y1791">
        <v>0</v>
      </c>
      <c r="Z1791">
        <v>0</v>
      </c>
      <c r="AA1791">
        <v>0</v>
      </c>
      <c r="AB1791">
        <v>0.12639167669322426</v>
      </c>
      <c r="AC1791">
        <v>0</v>
      </c>
      <c r="AD1791">
        <v>0</v>
      </c>
      <c r="AE1791">
        <v>5.9749601136645394</v>
      </c>
    </row>
    <row r="1792" spans="1:31" x14ac:dyDescent="0.3">
      <c r="A1792">
        <v>2484086</v>
      </c>
      <c r="B1792">
        <v>1</v>
      </c>
      <c r="C1792" t="s">
        <v>80</v>
      </c>
      <c r="D1792" t="s">
        <v>97</v>
      </c>
      <c r="E1792" t="s">
        <v>153</v>
      </c>
      <c r="F1792" t="s">
        <v>5341</v>
      </c>
      <c r="G1792" t="s">
        <v>159</v>
      </c>
      <c r="H1792" t="s">
        <v>135</v>
      </c>
      <c r="I1792" t="s">
        <v>136</v>
      </c>
      <c r="J1792" t="s">
        <v>3</v>
      </c>
      <c r="K1792" t="s">
        <v>144</v>
      </c>
      <c r="L1792" t="s">
        <v>5342</v>
      </c>
      <c r="M1792" t="s">
        <v>5343</v>
      </c>
      <c r="N1792">
        <v>2.340833333</v>
      </c>
      <c r="O1792">
        <v>0</v>
      </c>
      <c r="P1792">
        <v>1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2.7482184557207687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2.7482184557207687</v>
      </c>
    </row>
    <row r="1793" spans="1:31" x14ac:dyDescent="0.3">
      <c r="A1793">
        <v>2484255</v>
      </c>
      <c r="B1793">
        <v>1</v>
      </c>
      <c r="C1793" t="s">
        <v>80</v>
      </c>
      <c r="D1793" t="s">
        <v>83</v>
      </c>
      <c r="E1793" t="s">
        <v>147</v>
      </c>
      <c r="F1793" t="s">
        <v>5344</v>
      </c>
      <c r="G1793" t="s">
        <v>149</v>
      </c>
      <c r="H1793" t="s">
        <v>150</v>
      </c>
      <c r="I1793" t="s">
        <v>136</v>
      </c>
      <c r="J1793" t="s">
        <v>137</v>
      </c>
      <c r="K1793" t="s">
        <v>144</v>
      </c>
      <c r="L1793" t="s">
        <v>5345</v>
      </c>
      <c r="M1793" t="s">
        <v>5346</v>
      </c>
      <c r="N1793">
        <v>0.35861111099999998</v>
      </c>
      <c r="O1793">
        <v>1</v>
      </c>
      <c r="P1793">
        <v>799</v>
      </c>
      <c r="Q1793">
        <v>0</v>
      </c>
      <c r="R1793">
        <v>7</v>
      </c>
      <c r="S1793">
        <v>9</v>
      </c>
      <c r="T1793">
        <v>59</v>
      </c>
      <c r="U1793">
        <v>1</v>
      </c>
      <c r="V1793">
        <v>4</v>
      </c>
      <c r="W1793">
        <v>0.11351791352833332</v>
      </c>
      <c r="X1793">
        <v>111.75410640223512</v>
      </c>
      <c r="Y1793">
        <v>0</v>
      </c>
      <c r="Z1793">
        <v>5.1632913583959361</v>
      </c>
      <c r="AA1793">
        <v>27.025644604669534</v>
      </c>
      <c r="AB1793">
        <v>24.86181024024911</v>
      </c>
      <c r="AC1793">
        <v>2.7188183602493519</v>
      </c>
      <c r="AD1793">
        <v>9.8952698282314877</v>
      </c>
      <c r="AE1793">
        <v>181.53245870755885</v>
      </c>
    </row>
    <row r="1794" spans="1:31" x14ac:dyDescent="0.3">
      <c r="A1794">
        <v>2484233</v>
      </c>
      <c r="B1794">
        <v>2</v>
      </c>
      <c r="C1794" t="s">
        <v>80</v>
      </c>
      <c r="D1794" t="s">
        <v>101</v>
      </c>
      <c r="E1794" t="s">
        <v>162</v>
      </c>
      <c r="F1794" t="s">
        <v>5347</v>
      </c>
      <c r="G1794" t="s">
        <v>181</v>
      </c>
      <c r="H1794" t="s">
        <v>135</v>
      </c>
      <c r="I1794" t="s">
        <v>136</v>
      </c>
      <c r="J1794" t="s">
        <v>137</v>
      </c>
      <c r="K1794" t="s">
        <v>144</v>
      </c>
      <c r="L1794" t="s">
        <v>5348</v>
      </c>
      <c r="M1794" t="s">
        <v>5349</v>
      </c>
      <c r="N1794">
        <v>0.79166666600000002</v>
      </c>
      <c r="O1794">
        <v>0</v>
      </c>
      <c r="P1794">
        <v>26</v>
      </c>
      <c r="Q1794">
        <v>0</v>
      </c>
      <c r="R1794">
        <v>7</v>
      </c>
      <c r="S1794">
        <v>0</v>
      </c>
      <c r="T1794">
        <v>3</v>
      </c>
      <c r="U1794">
        <v>0</v>
      </c>
      <c r="V1794">
        <v>0</v>
      </c>
      <c r="W1794">
        <v>0</v>
      </c>
      <c r="X1794">
        <v>7.7478308478202926</v>
      </c>
      <c r="Y1794">
        <v>0</v>
      </c>
      <c r="Z1794">
        <v>0.89544535628581601</v>
      </c>
      <c r="AA1794">
        <v>0</v>
      </c>
      <c r="AB1794">
        <v>1.1474649375675345</v>
      </c>
      <c r="AC1794">
        <v>0</v>
      </c>
      <c r="AD1794">
        <v>0</v>
      </c>
      <c r="AE1794">
        <v>9.7907411416736423</v>
      </c>
    </row>
    <row r="1795" spans="1:31" x14ac:dyDescent="0.3">
      <c r="A1795">
        <v>2483900</v>
      </c>
      <c r="B1795">
        <v>1</v>
      </c>
      <c r="C1795" t="s">
        <v>80</v>
      </c>
      <c r="D1795" t="s">
        <v>96</v>
      </c>
      <c r="E1795" t="s">
        <v>166</v>
      </c>
      <c r="F1795" t="s">
        <v>5350</v>
      </c>
      <c r="G1795" t="s">
        <v>134</v>
      </c>
      <c r="H1795" t="s">
        <v>150</v>
      </c>
      <c r="I1795" t="s">
        <v>136</v>
      </c>
      <c r="J1795" t="s">
        <v>137</v>
      </c>
      <c r="K1795" t="s">
        <v>138</v>
      </c>
      <c r="L1795" t="s">
        <v>5351</v>
      </c>
      <c r="M1795" t="s">
        <v>5352</v>
      </c>
      <c r="N1795">
        <v>6.7819444439999996</v>
      </c>
      <c r="O1795">
        <v>3</v>
      </c>
      <c r="P1795">
        <v>128</v>
      </c>
      <c r="Q1795">
        <v>0</v>
      </c>
      <c r="R1795">
        <v>0</v>
      </c>
      <c r="S1795">
        <v>10</v>
      </c>
      <c r="T1795">
        <v>1</v>
      </c>
      <c r="U1795">
        <v>0</v>
      </c>
      <c r="V1795">
        <v>0</v>
      </c>
      <c r="W1795">
        <v>72.82300544523936</v>
      </c>
      <c r="X1795">
        <v>163.76662904441963</v>
      </c>
      <c r="Y1795">
        <v>0</v>
      </c>
      <c r="Z1795">
        <v>0</v>
      </c>
      <c r="AA1795">
        <v>330.69811811962489</v>
      </c>
      <c r="AB1795">
        <v>0.41242875819722041</v>
      </c>
      <c r="AC1795">
        <v>0</v>
      </c>
      <c r="AD1795">
        <v>0</v>
      </c>
      <c r="AE1795">
        <v>567.70018136748104</v>
      </c>
    </row>
    <row r="1796" spans="1:31" x14ac:dyDescent="0.3">
      <c r="A1796">
        <v>2483971</v>
      </c>
      <c r="B1796">
        <v>2</v>
      </c>
      <c r="C1796" t="s">
        <v>80</v>
      </c>
      <c r="D1796" t="s">
        <v>99</v>
      </c>
      <c r="E1796" t="s">
        <v>162</v>
      </c>
      <c r="F1796" t="s">
        <v>5353</v>
      </c>
      <c r="G1796" t="s">
        <v>181</v>
      </c>
      <c r="H1796" t="s">
        <v>135</v>
      </c>
      <c r="I1796" t="s">
        <v>136</v>
      </c>
      <c r="J1796" t="s">
        <v>137</v>
      </c>
      <c r="K1796" t="s">
        <v>144</v>
      </c>
      <c r="L1796" t="s">
        <v>5264</v>
      </c>
      <c r="M1796" t="s">
        <v>5354</v>
      </c>
      <c r="N1796">
        <v>0.67583333300000004</v>
      </c>
      <c r="O1796">
        <v>0</v>
      </c>
      <c r="P1796">
        <v>47</v>
      </c>
      <c r="Q1796">
        <v>0</v>
      </c>
      <c r="R1796">
        <v>0</v>
      </c>
      <c r="S1796">
        <v>0</v>
      </c>
      <c r="T1796">
        <v>2</v>
      </c>
      <c r="U1796">
        <v>0</v>
      </c>
      <c r="V1796">
        <v>0</v>
      </c>
      <c r="W1796">
        <v>0</v>
      </c>
      <c r="X1796">
        <v>3.7230014953167907</v>
      </c>
      <c r="Y1796">
        <v>0</v>
      </c>
      <c r="Z1796">
        <v>0</v>
      </c>
      <c r="AA1796">
        <v>0</v>
      </c>
      <c r="AB1796">
        <v>2.2195378820449996</v>
      </c>
      <c r="AC1796">
        <v>0</v>
      </c>
      <c r="AD1796">
        <v>0</v>
      </c>
      <c r="AE1796">
        <v>5.9425393773617898</v>
      </c>
    </row>
    <row r="1797" spans="1:31" x14ac:dyDescent="0.3">
      <c r="A1797">
        <v>2484172</v>
      </c>
      <c r="B1797">
        <v>1</v>
      </c>
      <c r="C1797" t="s">
        <v>80</v>
      </c>
      <c r="D1797" t="s">
        <v>97</v>
      </c>
      <c r="E1797" t="s">
        <v>153</v>
      </c>
      <c r="F1797" t="s">
        <v>5355</v>
      </c>
      <c r="G1797" t="s">
        <v>159</v>
      </c>
      <c r="H1797" t="s">
        <v>135</v>
      </c>
      <c r="I1797" t="s">
        <v>136</v>
      </c>
      <c r="J1797" t="s">
        <v>3</v>
      </c>
      <c r="K1797" t="s">
        <v>144</v>
      </c>
      <c r="L1797" t="s">
        <v>5356</v>
      </c>
      <c r="M1797" t="s">
        <v>5357</v>
      </c>
      <c r="N1797">
        <v>2.0133333329999998</v>
      </c>
      <c r="O1797">
        <v>0</v>
      </c>
      <c r="P1797">
        <v>1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2.5290225841053502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2.5290225841053502</v>
      </c>
    </row>
    <row r="1798" spans="1:31" x14ac:dyDescent="0.3">
      <c r="A1798">
        <v>2484103</v>
      </c>
      <c r="B1798">
        <v>1</v>
      </c>
      <c r="C1798" t="s">
        <v>80</v>
      </c>
      <c r="D1798" t="s">
        <v>89</v>
      </c>
      <c r="E1798" t="s">
        <v>153</v>
      </c>
      <c r="F1798" t="s">
        <v>5358</v>
      </c>
      <c r="G1798" t="s">
        <v>159</v>
      </c>
      <c r="H1798" t="s">
        <v>135</v>
      </c>
      <c r="I1798" t="s">
        <v>136</v>
      </c>
      <c r="J1798" t="s">
        <v>3</v>
      </c>
      <c r="K1798" t="s">
        <v>144</v>
      </c>
      <c r="L1798" t="s">
        <v>5359</v>
      </c>
      <c r="M1798" t="s">
        <v>5360</v>
      </c>
      <c r="N1798">
        <v>4.3191666660000001</v>
      </c>
      <c r="O1798">
        <v>0</v>
      </c>
      <c r="P1798">
        <v>1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0.20021532753812527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0.20021532753812527</v>
      </c>
    </row>
    <row r="1799" spans="1:31" x14ac:dyDescent="0.3">
      <c r="A1799">
        <v>2483880</v>
      </c>
      <c r="B1799">
        <v>1</v>
      </c>
      <c r="C1799" t="s">
        <v>80</v>
      </c>
      <c r="D1799" t="s">
        <v>82</v>
      </c>
      <c r="E1799" t="s">
        <v>153</v>
      </c>
      <c r="F1799" t="s">
        <v>5361</v>
      </c>
      <c r="G1799" t="s">
        <v>155</v>
      </c>
      <c r="H1799" t="s">
        <v>135</v>
      </c>
      <c r="I1799" t="s">
        <v>136</v>
      </c>
      <c r="J1799" t="s">
        <v>137</v>
      </c>
      <c r="K1799" t="s">
        <v>144</v>
      </c>
      <c r="L1799" t="s">
        <v>5362</v>
      </c>
      <c r="M1799" t="s">
        <v>5363</v>
      </c>
      <c r="N1799">
        <v>1.3744444440000001</v>
      </c>
      <c r="O1799">
        <v>0</v>
      </c>
      <c r="P1799">
        <v>2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9.4927182057544093E-2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9.4927182057544093E-2</v>
      </c>
    </row>
    <row r="1800" spans="1:31" x14ac:dyDescent="0.3">
      <c r="A1800">
        <v>2483817</v>
      </c>
      <c r="B1800">
        <v>1</v>
      </c>
      <c r="C1800" t="s">
        <v>80</v>
      </c>
      <c r="D1800" t="s">
        <v>111</v>
      </c>
      <c r="E1800" t="s">
        <v>132</v>
      </c>
      <c r="F1800" t="s">
        <v>5364</v>
      </c>
      <c r="G1800" t="s">
        <v>134</v>
      </c>
      <c r="H1800" t="s">
        <v>135</v>
      </c>
      <c r="I1800" t="s">
        <v>136</v>
      </c>
      <c r="J1800" t="s">
        <v>137</v>
      </c>
      <c r="K1800" t="s">
        <v>138</v>
      </c>
      <c r="L1800" t="s">
        <v>5365</v>
      </c>
      <c r="M1800" t="s">
        <v>5366</v>
      </c>
      <c r="N1800">
        <v>2.1241666659999998</v>
      </c>
      <c r="O1800">
        <v>0</v>
      </c>
      <c r="P1800">
        <v>138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79.561620493788055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79.561620493788055</v>
      </c>
    </row>
    <row r="1801" spans="1:31" x14ac:dyDescent="0.3">
      <c r="A1801">
        <v>2483903</v>
      </c>
      <c r="B1801">
        <v>1</v>
      </c>
      <c r="C1801" t="s">
        <v>80</v>
      </c>
      <c r="D1801" t="s">
        <v>85</v>
      </c>
      <c r="E1801" t="s">
        <v>132</v>
      </c>
      <c r="F1801" t="s">
        <v>5367</v>
      </c>
      <c r="G1801" t="s">
        <v>134</v>
      </c>
      <c r="H1801" t="s">
        <v>135</v>
      </c>
      <c r="I1801" t="s">
        <v>136</v>
      </c>
      <c r="J1801" t="s">
        <v>137</v>
      </c>
      <c r="K1801" t="s">
        <v>138</v>
      </c>
      <c r="L1801" t="s">
        <v>5368</v>
      </c>
      <c r="M1801" t="s">
        <v>5369</v>
      </c>
      <c r="N1801">
        <v>1.918055555</v>
      </c>
      <c r="O1801">
        <v>0</v>
      </c>
      <c r="P1801">
        <v>29</v>
      </c>
      <c r="Q1801">
        <v>0</v>
      </c>
      <c r="R1801">
        <v>0</v>
      </c>
      <c r="S1801">
        <v>0</v>
      </c>
      <c r="T1801">
        <v>3</v>
      </c>
      <c r="U1801">
        <v>0</v>
      </c>
      <c r="V1801">
        <v>0</v>
      </c>
      <c r="W1801">
        <v>0</v>
      </c>
      <c r="X1801">
        <v>45.57098893019301</v>
      </c>
      <c r="Y1801">
        <v>0</v>
      </c>
      <c r="Z1801">
        <v>0</v>
      </c>
      <c r="AA1801">
        <v>0</v>
      </c>
      <c r="AB1801">
        <v>7.9253063238815402</v>
      </c>
      <c r="AC1801">
        <v>0</v>
      </c>
      <c r="AD1801">
        <v>0</v>
      </c>
      <c r="AE1801">
        <v>53.496295254074553</v>
      </c>
    </row>
    <row r="1802" spans="1:31" x14ac:dyDescent="0.3">
      <c r="A1802">
        <v>2484281</v>
      </c>
      <c r="B1802">
        <v>1</v>
      </c>
      <c r="C1802" t="s">
        <v>80</v>
      </c>
      <c r="D1802" t="s">
        <v>90</v>
      </c>
      <c r="E1802" t="s">
        <v>213</v>
      </c>
      <c r="F1802" t="s">
        <v>5370</v>
      </c>
      <c r="G1802" t="s">
        <v>149</v>
      </c>
      <c r="H1802" t="s">
        <v>150</v>
      </c>
      <c r="I1802" t="s">
        <v>136</v>
      </c>
      <c r="J1802" t="s">
        <v>137</v>
      </c>
      <c r="K1802" t="s">
        <v>144</v>
      </c>
      <c r="L1802" t="s">
        <v>5371</v>
      </c>
      <c r="M1802" t="s">
        <v>5372</v>
      </c>
      <c r="N1802">
        <v>0.19750000000000001</v>
      </c>
      <c r="O1802">
        <v>0</v>
      </c>
      <c r="P1802">
        <v>4766</v>
      </c>
      <c r="Q1802">
        <v>0</v>
      </c>
      <c r="R1802">
        <v>0</v>
      </c>
      <c r="S1802">
        <v>1</v>
      </c>
      <c r="T1802">
        <v>744</v>
      </c>
      <c r="U1802">
        <v>0</v>
      </c>
      <c r="V1802">
        <v>0</v>
      </c>
      <c r="W1802">
        <v>0</v>
      </c>
      <c r="X1802">
        <v>238.8443546068581</v>
      </c>
      <c r="Y1802">
        <v>0</v>
      </c>
      <c r="Z1802">
        <v>0</v>
      </c>
      <c r="AA1802">
        <v>24.450925155811667</v>
      </c>
      <c r="AB1802">
        <v>98.185079957973002</v>
      </c>
      <c r="AC1802">
        <v>0</v>
      </c>
      <c r="AD1802">
        <v>0</v>
      </c>
      <c r="AE1802">
        <v>361.48035972064281</v>
      </c>
    </row>
    <row r="1803" spans="1:31" x14ac:dyDescent="0.3">
      <c r="A1803">
        <v>2484174</v>
      </c>
      <c r="B1803">
        <v>2</v>
      </c>
      <c r="C1803" t="s">
        <v>80</v>
      </c>
      <c r="D1803" t="s">
        <v>99</v>
      </c>
      <c r="E1803" t="s">
        <v>162</v>
      </c>
      <c r="F1803" t="s">
        <v>5353</v>
      </c>
      <c r="G1803" t="s">
        <v>181</v>
      </c>
      <c r="H1803" t="s">
        <v>135</v>
      </c>
      <c r="I1803" t="s">
        <v>136</v>
      </c>
      <c r="J1803" t="s">
        <v>137</v>
      </c>
      <c r="K1803" t="s">
        <v>144</v>
      </c>
      <c r="L1803" t="s">
        <v>5224</v>
      </c>
      <c r="M1803" t="s">
        <v>5373</v>
      </c>
      <c r="N1803">
        <v>0.73222222199999998</v>
      </c>
      <c r="O1803">
        <v>0</v>
      </c>
      <c r="P1803">
        <v>47</v>
      </c>
      <c r="Q1803">
        <v>0</v>
      </c>
      <c r="R1803">
        <v>0</v>
      </c>
      <c r="S1803">
        <v>0</v>
      </c>
      <c r="T1803">
        <v>2</v>
      </c>
      <c r="U1803">
        <v>0</v>
      </c>
      <c r="V1803">
        <v>0</v>
      </c>
      <c r="W1803">
        <v>0</v>
      </c>
      <c r="X1803">
        <v>4.2280697213913303</v>
      </c>
      <c r="Y1803">
        <v>0</v>
      </c>
      <c r="Z1803">
        <v>0</v>
      </c>
      <c r="AA1803">
        <v>0</v>
      </c>
      <c r="AB1803">
        <v>2.1720916052366666</v>
      </c>
      <c r="AC1803">
        <v>0</v>
      </c>
      <c r="AD1803">
        <v>0</v>
      </c>
      <c r="AE1803">
        <v>6.4001613266279964</v>
      </c>
    </row>
    <row r="1804" spans="1:31" x14ac:dyDescent="0.3">
      <c r="A1804">
        <v>2483863</v>
      </c>
      <c r="B1804">
        <v>1</v>
      </c>
      <c r="C1804" t="s">
        <v>80</v>
      </c>
      <c r="D1804" t="s">
        <v>94</v>
      </c>
      <c r="E1804" t="s">
        <v>166</v>
      </c>
      <c r="F1804" t="s">
        <v>5374</v>
      </c>
      <c r="G1804" t="s">
        <v>149</v>
      </c>
      <c r="H1804" t="s">
        <v>150</v>
      </c>
      <c r="I1804" t="s">
        <v>506</v>
      </c>
      <c r="J1804" t="s">
        <v>137</v>
      </c>
      <c r="K1804" t="s">
        <v>144</v>
      </c>
      <c r="L1804" t="s">
        <v>5375</v>
      </c>
      <c r="M1804" t="s">
        <v>5376</v>
      </c>
      <c r="N1804">
        <v>8.6111109999999994E-3</v>
      </c>
      <c r="O1804">
        <v>0</v>
      </c>
      <c r="P1804">
        <v>196</v>
      </c>
      <c r="Q1804">
        <v>0</v>
      </c>
      <c r="R1804">
        <v>0</v>
      </c>
      <c r="S1804">
        <v>1</v>
      </c>
      <c r="T1804">
        <v>9</v>
      </c>
      <c r="U1804">
        <v>0</v>
      </c>
      <c r="V1804">
        <v>0</v>
      </c>
      <c r="W1804">
        <v>0</v>
      </c>
      <c r="X1804">
        <v>0.15477315083691182</v>
      </c>
      <c r="Y1804">
        <v>0</v>
      </c>
      <c r="Z1804">
        <v>0</v>
      </c>
      <c r="AA1804">
        <v>2.8564349676862503E-3</v>
      </c>
      <c r="AB1804">
        <v>2.4930616610067779E-3</v>
      </c>
      <c r="AC1804">
        <v>0</v>
      </c>
      <c r="AD1804">
        <v>0</v>
      </c>
      <c r="AE1804">
        <v>0.16012264746560484</v>
      </c>
    </row>
    <row r="1805" spans="1:31" x14ac:dyDescent="0.3">
      <c r="A1805">
        <v>2484007</v>
      </c>
      <c r="B1805">
        <v>2</v>
      </c>
      <c r="C1805" t="s">
        <v>80</v>
      </c>
      <c r="D1805" t="s">
        <v>110</v>
      </c>
      <c r="E1805" t="s">
        <v>132</v>
      </c>
      <c r="F1805" t="s">
        <v>5377</v>
      </c>
      <c r="G1805" t="s">
        <v>181</v>
      </c>
      <c r="H1805" t="s">
        <v>135</v>
      </c>
      <c r="I1805" t="s">
        <v>136</v>
      </c>
      <c r="J1805" t="s">
        <v>137</v>
      </c>
      <c r="K1805" t="s">
        <v>144</v>
      </c>
      <c r="L1805" t="s">
        <v>5378</v>
      </c>
      <c r="M1805" t="s">
        <v>5379</v>
      </c>
      <c r="N1805">
        <v>0.105</v>
      </c>
      <c r="O1805">
        <v>0</v>
      </c>
      <c r="P1805">
        <v>583</v>
      </c>
      <c r="Q1805">
        <v>0</v>
      </c>
      <c r="R1805">
        <v>0</v>
      </c>
      <c r="S1805">
        <v>0</v>
      </c>
      <c r="T1805">
        <v>26</v>
      </c>
      <c r="U1805">
        <v>0</v>
      </c>
      <c r="V1805">
        <v>0</v>
      </c>
      <c r="W1805">
        <v>0</v>
      </c>
      <c r="X1805">
        <v>24.821424130695796</v>
      </c>
      <c r="Y1805">
        <v>0</v>
      </c>
      <c r="Z1805">
        <v>0</v>
      </c>
      <c r="AA1805">
        <v>0</v>
      </c>
      <c r="AB1805">
        <v>3.0124805442626794</v>
      </c>
      <c r="AC1805">
        <v>0</v>
      </c>
      <c r="AD1805">
        <v>0</v>
      </c>
      <c r="AE1805">
        <v>27.833904674958475</v>
      </c>
    </row>
    <row r="1806" spans="1:31" x14ac:dyDescent="0.3">
      <c r="A1806">
        <v>2483763</v>
      </c>
      <c r="B1806">
        <v>1</v>
      </c>
      <c r="C1806" t="s">
        <v>80</v>
      </c>
      <c r="D1806" t="s">
        <v>103</v>
      </c>
      <c r="E1806" t="s">
        <v>147</v>
      </c>
      <c r="F1806" t="s">
        <v>5380</v>
      </c>
      <c r="G1806" t="s">
        <v>149</v>
      </c>
      <c r="H1806" t="s">
        <v>150</v>
      </c>
      <c r="I1806" t="s">
        <v>136</v>
      </c>
      <c r="J1806" t="s">
        <v>137</v>
      </c>
      <c r="K1806" t="s">
        <v>144</v>
      </c>
      <c r="L1806" t="s">
        <v>5381</v>
      </c>
      <c r="M1806" t="s">
        <v>5382</v>
      </c>
      <c r="N1806">
        <v>1.325555555</v>
      </c>
      <c r="O1806">
        <v>0</v>
      </c>
      <c r="P1806">
        <v>2429</v>
      </c>
      <c r="Q1806">
        <v>0</v>
      </c>
      <c r="R1806">
        <v>1</v>
      </c>
      <c r="S1806">
        <v>1</v>
      </c>
      <c r="T1806">
        <v>175</v>
      </c>
      <c r="U1806">
        <v>0</v>
      </c>
      <c r="V1806">
        <v>0</v>
      </c>
      <c r="W1806">
        <v>0</v>
      </c>
      <c r="X1806">
        <v>746.76931990776188</v>
      </c>
      <c r="Y1806">
        <v>0</v>
      </c>
      <c r="Z1806">
        <v>0.2884090686453914</v>
      </c>
      <c r="AA1806">
        <v>19.970997995708359</v>
      </c>
      <c r="AB1806">
        <v>152.30223608069278</v>
      </c>
      <c r="AC1806">
        <v>0</v>
      </c>
      <c r="AD1806">
        <v>0</v>
      </c>
      <c r="AE1806">
        <v>919.33096305280833</v>
      </c>
    </row>
    <row r="1807" spans="1:31" x14ac:dyDescent="0.3">
      <c r="A1807">
        <v>2484032</v>
      </c>
      <c r="B1807">
        <v>1</v>
      </c>
      <c r="C1807" t="s">
        <v>80</v>
      </c>
      <c r="D1807" t="s">
        <v>107</v>
      </c>
      <c r="E1807" t="s">
        <v>153</v>
      </c>
      <c r="F1807" t="s">
        <v>5383</v>
      </c>
      <c r="G1807" t="s">
        <v>230</v>
      </c>
      <c r="H1807" t="s">
        <v>135</v>
      </c>
      <c r="I1807" t="s">
        <v>136</v>
      </c>
      <c r="J1807" t="s">
        <v>137</v>
      </c>
      <c r="K1807" t="s">
        <v>144</v>
      </c>
      <c r="L1807" t="s">
        <v>5384</v>
      </c>
      <c r="M1807" t="s">
        <v>5385</v>
      </c>
      <c r="N1807">
        <v>4.7694444440000003</v>
      </c>
      <c r="O1807">
        <v>0</v>
      </c>
      <c r="P1807">
        <v>1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0.25175428247681214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0.25175428247681214</v>
      </c>
    </row>
    <row r="1808" spans="1:31" x14ac:dyDescent="0.3">
      <c r="A1808">
        <v>2484055</v>
      </c>
      <c r="B1808">
        <v>1</v>
      </c>
      <c r="C1808" t="s">
        <v>81</v>
      </c>
      <c r="D1808" t="s">
        <v>112</v>
      </c>
      <c r="E1808" t="s">
        <v>166</v>
      </c>
      <c r="F1808" t="s">
        <v>5386</v>
      </c>
      <c r="G1808" t="s">
        <v>149</v>
      </c>
      <c r="H1808" t="s">
        <v>150</v>
      </c>
      <c r="I1808" t="s">
        <v>136</v>
      </c>
      <c r="J1808" t="s">
        <v>137</v>
      </c>
      <c r="K1808" t="s">
        <v>144</v>
      </c>
      <c r="L1808" t="s">
        <v>5387</v>
      </c>
      <c r="M1808" t="s">
        <v>5388</v>
      </c>
      <c r="N1808">
        <v>0.09</v>
      </c>
      <c r="O1808">
        <v>1</v>
      </c>
      <c r="P1808">
        <v>848</v>
      </c>
      <c r="Q1808">
        <v>103</v>
      </c>
      <c r="R1808">
        <v>153</v>
      </c>
      <c r="S1808">
        <v>10</v>
      </c>
      <c r="T1808">
        <v>100</v>
      </c>
      <c r="U1808">
        <v>0</v>
      </c>
      <c r="V1808">
        <v>1</v>
      </c>
      <c r="W1808">
        <v>0</v>
      </c>
      <c r="X1808">
        <v>15.648515520756069</v>
      </c>
      <c r="Y1808">
        <v>4.6736489802348364</v>
      </c>
      <c r="Z1808">
        <v>9.6351069657208619</v>
      </c>
      <c r="AA1808">
        <v>3.5047026361896121</v>
      </c>
      <c r="AB1808">
        <v>7.8585116833471735</v>
      </c>
      <c r="AC1808">
        <v>0</v>
      </c>
      <c r="AD1808">
        <v>15.536915799299997</v>
      </c>
      <c r="AE1808">
        <v>56.857401585548551</v>
      </c>
    </row>
    <row r="1809" spans="1:31" x14ac:dyDescent="0.3">
      <c r="A1809">
        <v>2483883</v>
      </c>
      <c r="B1809">
        <v>1</v>
      </c>
      <c r="C1809" t="s">
        <v>80</v>
      </c>
      <c r="D1809" t="s">
        <v>97</v>
      </c>
      <c r="E1809" t="s">
        <v>132</v>
      </c>
      <c r="F1809" t="s">
        <v>5389</v>
      </c>
      <c r="G1809" t="s">
        <v>168</v>
      </c>
      <c r="H1809" t="s">
        <v>135</v>
      </c>
      <c r="I1809" t="s">
        <v>136</v>
      </c>
      <c r="J1809" t="s">
        <v>137</v>
      </c>
      <c r="K1809" t="s">
        <v>138</v>
      </c>
      <c r="L1809" t="s">
        <v>5390</v>
      </c>
      <c r="M1809" t="s">
        <v>5391</v>
      </c>
      <c r="N1809">
        <v>7.6330555550000003</v>
      </c>
      <c r="O1809">
        <v>0</v>
      </c>
      <c r="P1809">
        <v>153</v>
      </c>
      <c r="Q1809">
        <v>0</v>
      </c>
      <c r="R1809">
        <v>14</v>
      </c>
      <c r="S1809">
        <v>0</v>
      </c>
      <c r="T1809">
        <v>13</v>
      </c>
      <c r="U1809">
        <v>0</v>
      </c>
      <c r="V1809">
        <v>0</v>
      </c>
      <c r="W1809">
        <v>0</v>
      </c>
      <c r="X1809">
        <v>209.09313321785106</v>
      </c>
      <c r="Y1809">
        <v>0</v>
      </c>
      <c r="Z1809">
        <v>20.820411274900962</v>
      </c>
      <c r="AA1809">
        <v>0</v>
      </c>
      <c r="AB1809">
        <v>23.570641732513877</v>
      </c>
      <c r="AC1809">
        <v>0</v>
      </c>
      <c r="AD1809">
        <v>0</v>
      </c>
      <c r="AE1809">
        <v>253.48418622526589</v>
      </c>
    </row>
    <row r="1810" spans="1:31" x14ac:dyDescent="0.3">
      <c r="A1810">
        <v>2484175</v>
      </c>
      <c r="B1810">
        <v>1</v>
      </c>
      <c r="C1810" t="s">
        <v>80</v>
      </c>
      <c r="D1810" t="s">
        <v>105</v>
      </c>
      <c r="E1810" t="s">
        <v>153</v>
      </c>
      <c r="F1810" t="s">
        <v>5392</v>
      </c>
      <c r="G1810" t="s">
        <v>244</v>
      </c>
      <c r="H1810" t="s">
        <v>135</v>
      </c>
      <c r="I1810" t="s">
        <v>136</v>
      </c>
      <c r="J1810" t="s">
        <v>137</v>
      </c>
      <c r="K1810" t="s">
        <v>144</v>
      </c>
      <c r="L1810" t="s">
        <v>5393</v>
      </c>
      <c r="M1810" t="s">
        <v>5394</v>
      </c>
      <c r="N1810">
        <v>1.003055555</v>
      </c>
      <c r="O1810">
        <v>0</v>
      </c>
      <c r="P1810">
        <v>14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4.4262256969795661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4.4262256969795661</v>
      </c>
    </row>
    <row r="1811" spans="1:31" x14ac:dyDescent="0.3">
      <c r="A1811">
        <v>2483992</v>
      </c>
      <c r="B1811">
        <v>1</v>
      </c>
      <c r="C1811" t="s">
        <v>81</v>
      </c>
      <c r="D1811" t="s">
        <v>123</v>
      </c>
      <c r="E1811" t="s">
        <v>132</v>
      </c>
      <c r="F1811" t="s">
        <v>5395</v>
      </c>
      <c r="G1811" t="s">
        <v>296</v>
      </c>
      <c r="H1811" t="s">
        <v>135</v>
      </c>
      <c r="I1811" t="s">
        <v>136</v>
      </c>
      <c r="J1811" t="s">
        <v>137</v>
      </c>
      <c r="K1811" t="s">
        <v>144</v>
      </c>
      <c r="L1811" t="s">
        <v>5396</v>
      </c>
      <c r="M1811" t="s">
        <v>5397</v>
      </c>
      <c r="N1811">
        <v>0.65944444400000002</v>
      </c>
      <c r="O1811">
        <v>0</v>
      </c>
      <c r="P1811">
        <v>59</v>
      </c>
      <c r="Q1811">
        <v>0</v>
      </c>
      <c r="R1811">
        <v>8</v>
      </c>
      <c r="S1811">
        <v>0</v>
      </c>
      <c r="T1811">
        <v>4</v>
      </c>
      <c r="U1811">
        <v>0</v>
      </c>
      <c r="V1811">
        <v>0</v>
      </c>
      <c r="W1811">
        <v>0</v>
      </c>
      <c r="X1811">
        <v>7.5201831936419383</v>
      </c>
      <c r="Y1811">
        <v>0</v>
      </c>
      <c r="Z1811">
        <v>0.88970911670578945</v>
      </c>
      <c r="AA1811">
        <v>0</v>
      </c>
      <c r="AB1811">
        <v>5.6260529444744991</v>
      </c>
      <c r="AC1811">
        <v>0</v>
      </c>
      <c r="AD1811">
        <v>0</v>
      </c>
      <c r="AE1811">
        <v>14.035945254822227</v>
      </c>
    </row>
    <row r="1812" spans="1:31" x14ac:dyDescent="0.3">
      <c r="A1812">
        <v>2484155</v>
      </c>
      <c r="B1812">
        <v>1</v>
      </c>
      <c r="C1812" t="s">
        <v>80</v>
      </c>
      <c r="D1812" t="s">
        <v>100</v>
      </c>
      <c r="E1812" t="s">
        <v>147</v>
      </c>
      <c r="F1812" t="s">
        <v>3107</v>
      </c>
      <c r="G1812" t="s">
        <v>149</v>
      </c>
      <c r="H1812" t="s">
        <v>150</v>
      </c>
      <c r="I1812" t="s">
        <v>136</v>
      </c>
      <c r="J1812" t="s">
        <v>137</v>
      </c>
      <c r="K1812" t="s">
        <v>144</v>
      </c>
      <c r="L1812" t="s">
        <v>5398</v>
      </c>
      <c r="M1812" t="s">
        <v>5399</v>
      </c>
      <c r="N1812">
        <v>0.32777777699999999</v>
      </c>
      <c r="O1812">
        <v>0</v>
      </c>
      <c r="P1812">
        <v>1005</v>
      </c>
      <c r="Q1812">
        <v>0</v>
      </c>
      <c r="R1812">
        <v>126</v>
      </c>
      <c r="S1812">
        <v>0</v>
      </c>
      <c r="T1812">
        <v>112</v>
      </c>
      <c r="U1812">
        <v>0</v>
      </c>
      <c r="V1812">
        <v>0</v>
      </c>
      <c r="W1812">
        <v>0</v>
      </c>
      <c r="X1812">
        <v>119.62419635655252</v>
      </c>
      <c r="Y1812">
        <v>0</v>
      </c>
      <c r="Z1812">
        <v>28.762467610682805</v>
      </c>
      <c r="AA1812">
        <v>0</v>
      </c>
      <c r="AB1812">
        <v>25.52831646144292</v>
      </c>
      <c r="AC1812">
        <v>0</v>
      </c>
      <c r="AD1812">
        <v>0</v>
      </c>
      <c r="AE1812">
        <v>173.91498042867826</v>
      </c>
    </row>
    <row r="1813" spans="1:31" x14ac:dyDescent="0.3">
      <c r="A1813">
        <v>2483806</v>
      </c>
      <c r="B1813">
        <v>1</v>
      </c>
      <c r="C1813" t="s">
        <v>81</v>
      </c>
      <c r="D1813" t="s">
        <v>120</v>
      </c>
      <c r="E1813" t="s">
        <v>166</v>
      </c>
      <c r="F1813" t="s">
        <v>5400</v>
      </c>
      <c r="G1813" t="s">
        <v>149</v>
      </c>
      <c r="H1813" t="s">
        <v>150</v>
      </c>
      <c r="I1813" t="s">
        <v>506</v>
      </c>
      <c r="J1813" t="s">
        <v>137</v>
      </c>
      <c r="K1813" t="s">
        <v>144</v>
      </c>
      <c r="L1813" t="s">
        <v>5401</v>
      </c>
      <c r="M1813" t="s">
        <v>5402</v>
      </c>
      <c r="N1813">
        <v>2.7777777E-2</v>
      </c>
      <c r="O1813">
        <v>0</v>
      </c>
      <c r="P1813">
        <v>522</v>
      </c>
      <c r="Q1813">
        <v>0</v>
      </c>
      <c r="R1813">
        <v>8</v>
      </c>
      <c r="S1813">
        <v>0</v>
      </c>
      <c r="T1813">
        <v>61</v>
      </c>
      <c r="U1813">
        <v>0</v>
      </c>
      <c r="V1813">
        <v>1</v>
      </c>
      <c r="W1813">
        <v>0</v>
      </c>
      <c r="X1813">
        <v>2.9482534760914612</v>
      </c>
      <c r="Y1813">
        <v>0</v>
      </c>
      <c r="Z1813">
        <v>2.9817628564760005E-2</v>
      </c>
      <c r="AA1813">
        <v>0</v>
      </c>
      <c r="AB1813">
        <v>1.6362686402898594</v>
      </c>
      <c r="AC1813">
        <v>0</v>
      </c>
      <c r="AD1813">
        <v>8.7938421072537784E-2</v>
      </c>
      <c r="AE1813">
        <v>4.702278166018619</v>
      </c>
    </row>
    <row r="1814" spans="1:31" x14ac:dyDescent="0.3">
      <c r="A1814">
        <v>2484201</v>
      </c>
      <c r="B1814">
        <v>1</v>
      </c>
      <c r="C1814" t="s">
        <v>80</v>
      </c>
      <c r="D1814" t="s">
        <v>95</v>
      </c>
      <c r="E1814" t="s">
        <v>162</v>
      </c>
      <c r="F1814" t="s">
        <v>5403</v>
      </c>
      <c r="G1814" t="s">
        <v>181</v>
      </c>
      <c r="H1814" t="s">
        <v>135</v>
      </c>
      <c r="I1814" t="s">
        <v>136</v>
      </c>
      <c r="J1814" t="s">
        <v>137</v>
      </c>
      <c r="K1814" t="s">
        <v>144</v>
      </c>
      <c r="L1814" t="s">
        <v>5404</v>
      </c>
      <c r="M1814" t="s">
        <v>5405</v>
      </c>
      <c r="N1814">
        <v>0.72305555499999996</v>
      </c>
      <c r="O1814">
        <v>0</v>
      </c>
      <c r="P1814">
        <v>67</v>
      </c>
      <c r="Q1814">
        <v>0</v>
      </c>
      <c r="R1814">
        <v>0</v>
      </c>
      <c r="S1814">
        <v>0</v>
      </c>
      <c r="T1814">
        <v>2</v>
      </c>
      <c r="U1814">
        <v>0</v>
      </c>
      <c r="V1814">
        <v>0</v>
      </c>
      <c r="W1814">
        <v>0</v>
      </c>
      <c r="X1814">
        <v>9.5579159214326879</v>
      </c>
      <c r="Y1814">
        <v>0</v>
      </c>
      <c r="Z1814">
        <v>0</v>
      </c>
      <c r="AA1814">
        <v>0</v>
      </c>
      <c r="AB1814">
        <v>1.0658850175158825</v>
      </c>
      <c r="AC1814">
        <v>0</v>
      </c>
      <c r="AD1814">
        <v>0</v>
      </c>
      <c r="AE1814">
        <v>10.62380093894857</v>
      </c>
    </row>
    <row r="1815" spans="1:31" x14ac:dyDescent="0.3">
      <c r="A1815">
        <v>2483986</v>
      </c>
      <c r="B1815">
        <v>1</v>
      </c>
      <c r="C1815" t="s">
        <v>80</v>
      </c>
      <c r="D1815" t="s">
        <v>96</v>
      </c>
      <c r="E1815" t="s">
        <v>153</v>
      </c>
      <c r="F1815" t="s">
        <v>5406</v>
      </c>
      <c r="G1815" t="s">
        <v>159</v>
      </c>
      <c r="H1815" t="s">
        <v>135</v>
      </c>
      <c r="I1815" t="s">
        <v>136</v>
      </c>
      <c r="J1815" t="s">
        <v>3</v>
      </c>
      <c r="K1815" t="s">
        <v>144</v>
      </c>
      <c r="L1815" t="s">
        <v>5407</v>
      </c>
      <c r="M1815" t="s">
        <v>5408</v>
      </c>
      <c r="N1815">
        <v>4.0633333330000001</v>
      </c>
      <c r="O1815">
        <v>0</v>
      </c>
      <c r="P1815">
        <v>1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2.6382002303602166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2.6382002303602166</v>
      </c>
    </row>
    <row r="1816" spans="1:31" x14ac:dyDescent="0.3">
      <c r="A1816">
        <v>2483952</v>
      </c>
      <c r="B1816">
        <v>1</v>
      </c>
      <c r="C1816" t="s">
        <v>80</v>
      </c>
      <c r="D1816" t="s">
        <v>90</v>
      </c>
      <c r="E1816" t="s">
        <v>162</v>
      </c>
      <c r="F1816" t="s">
        <v>5409</v>
      </c>
      <c r="G1816" t="s">
        <v>210</v>
      </c>
      <c r="H1816" t="s">
        <v>135</v>
      </c>
      <c r="I1816" t="s">
        <v>136</v>
      </c>
      <c r="J1816" t="s">
        <v>137</v>
      </c>
      <c r="K1816" t="s">
        <v>144</v>
      </c>
      <c r="L1816" t="s">
        <v>5410</v>
      </c>
      <c r="M1816" t="s">
        <v>5411</v>
      </c>
      <c r="N1816">
        <v>0.51111111099999995</v>
      </c>
      <c r="O1816">
        <v>0</v>
      </c>
      <c r="P1816">
        <v>361</v>
      </c>
      <c r="Q1816">
        <v>0</v>
      </c>
      <c r="R1816">
        <v>0</v>
      </c>
      <c r="S1816">
        <v>0</v>
      </c>
      <c r="T1816">
        <v>9</v>
      </c>
      <c r="U1816">
        <v>0</v>
      </c>
      <c r="V1816">
        <v>0</v>
      </c>
      <c r="W1816">
        <v>0</v>
      </c>
      <c r="X1816">
        <v>46.729198267357987</v>
      </c>
      <c r="Y1816">
        <v>0</v>
      </c>
      <c r="Z1816">
        <v>0</v>
      </c>
      <c r="AA1816">
        <v>0</v>
      </c>
      <c r="AB1816">
        <v>2.5672039350678495</v>
      </c>
      <c r="AC1816">
        <v>0</v>
      </c>
      <c r="AD1816">
        <v>0</v>
      </c>
      <c r="AE1816">
        <v>49.296402202425838</v>
      </c>
    </row>
    <row r="1817" spans="1:31" x14ac:dyDescent="0.3">
      <c r="A1817">
        <v>2484138</v>
      </c>
      <c r="B1817">
        <v>1</v>
      </c>
      <c r="C1817" t="s">
        <v>80</v>
      </c>
      <c r="D1817" t="s">
        <v>83</v>
      </c>
      <c r="E1817" t="s">
        <v>162</v>
      </c>
      <c r="F1817" t="s">
        <v>5412</v>
      </c>
      <c r="G1817" t="s">
        <v>530</v>
      </c>
      <c r="H1817" t="s">
        <v>135</v>
      </c>
      <c r="I1817" t="s">
        <v>136</v>
      </c>
      <c r="J1817" t="s">
        <v>137</v>
      </c>
      <c r="K1817" t="s">
        <v>144</v>
      </c>
      <c r="L1817" t="s">
        <v>5413</v>
      </c>
      <c r="M1817" t="s">
        <v>5414</v>
      </c>
      <c r="N1817">
        <v>1.2455555549999999</v>
      </c>
      <c r="O1817">
        <v>0</v>
      </c>
      <c r="P1817">
        <v>4</v>
      </c>
      <c r="Q1817">
        <v>0</v>
      </c>
      <c r="R1817">
        <v>0</v>
      </c>
      <c r="S1817">
        <v>0</v>
      </c>
      <c r="T1817">
        <v>12</v>
      </c>
      <c r="U1817">
        <v>0</v>
      </c>
      <c r="V1817">
        <v>0</v>
      </c>
      <c r="W1817">
        <v>0</v>
      </c>
      <c r="X1817">
        <v>9.3916738356785032</v>
      </c>
      <c r="Y1817">
        <v>0</v>
      </c>
      <c r="Z1817">
        <v>0</v>
      </c>
      <c r="AA1817">
        <v>0</v>
      </c>
      <c r="AB1817">
        <v>12.266235174836341</v>
      </c>
      <c r="AC1817">
        <v>0</v>
      </c>
      <c r="AD1817">
        <v>0</v>
      </c>
      <c r="AE1817">
        <v>21.657909010514842</v>
      </c>
    </row>
    <row r="1818" spans="1:31" x14ac:dyDescent="0.3">
      <c r="A1818">
        <v>2483909</v>
      </c>
      <c r="B1818">
        <v>1</v>
      </c>
      <c r="C1818" t="s">
        <v>81</v>
      </c>
      <c r="D1818" t="s">
        <v>118</v>
      </c>
      <c r="E1818" t="s">
        <v>147</v>
      </c>
      <c r="F1818" t="s">
        <v>5415</v>
      </c>
      <c r="G1818" t="s">
        <v>134</v>
      </c>
      <c r="H1818" t="s">
        <v>150</v>
      </c>
      <c r="I1818" t="s">
        <v>136</v>
      </c>
      <c r="J1818" t="s">
        <v>137</v>
      </c>
      <c r="K1818" t="s">
        <v>138</v>
      </c>
      <c r="L1818" t="s">
        <v>5416</v>
      </c>
      <c r="M1818" t="s">
        <v>5417</v>
      </c>
      <c r="N1818">
        <v>6.414722222</v>
      </c>
      <c r="O1818">
        <v>0</v>
      </c>
      <c r="P1818">
        <v>1941</v>
      </c>
      <c r="Q1818">
        <v>0</v>
      </c>
      <c r="R1818">
        <v>0</v>
      </c>
      <c r="S1818">
        <v>0</v>
      </c>
      <c r="T1818">
        <v>27</v>
      </c>
      <c r="U1818">
        <v>0</v>
      </c>
      <c r="V1818">
        <v>0</v>
      </c>
      <c r="W1818">
        <v>0</v>
      </c>
      <c r="X1818">
        <v>3087.6981355509738</v>
      </c>
      <c r="Y1818">
        <v>0</v>
      </c>
      <c r="Z1818">
        <v>0</v>
      </c>
      <c r="AA1818">
        <v>0</v>
      </c>
      <c r="AB1818">
        <v>280.7416752235618</v>
      </c>
      <c r="AC1818">
        <v>0</v>
      </c>
      <c r="AD1818">
        <v>0</v>
      </c>
      <c r="AE1818">
        <v>3368.4398107745355</v>
      </c>
    </row>
    <row r="1819" spans="1:31" x14ac:dyDescent="0.3">
      <c r="A1819">
        <v>2483886</v>
      </c>
      <c r="B1819">
        <v>1</v>
      </c>
      <c r="C1819" t="s">
        <v>80</v>
      </c>
      <c r="D1819" t="s">
        <v>97</v>
      </c>
      <c r="E1819" t="s">
        <v>184</v>
      </c>
      <c r="F1819" t="s">
        <v>5418</v>
      </c>
      <c r="G1819" t="s">
        <v>149</v>
      </c>
      <c r="H1819" t="s">
        <v>150</v>
      </c>
      <c r="I1819" t="s">
        <v>136</v>
      </c>
      <c r="J1819" t="s">
        <v>137</v>
      </c>
      <c r="K1819" t="s">
        <v>144</v>
      </c>
      <c r="L1819" t="s">
        <v>5419</v>
      </c>
      <c r="M1819" t="s">
        <v>5420</v>
      </c>
      <c r="N1819">
        <v>0.59833333300000002</v>
      </c>
      <c r="O1819">
        <v>5</v>
      </c>
      <c r="P1819">
        <v>6450</v>
      </c>
      <c r="Q1819">
        <v>5</v>
      </c>
      <c r="R1819">
        <v>355</v>
      </c>
      <c r="S1819">
        <v>23</v>
      </c>
      <c r="T1819">
        <v>1345</v>
      </c>
      <c r="U1819">
        <v>1</v>
      </c>
      <c r="V1819">
        <v>0</v>
      </c>
      <c r="W1819">
        <v>17.923291671811874</v>
      </c>
      <c r="X1819">
        <v>2055.926261909593</v>
      </c>
      <c r="Y1819">
        <v>0.8126088735700483</v>
      </c>
      <c r="Z1819">
        <v>71.597432327833445</v>
      </c>
      <c r="AA1819">
        <v>153.57560628962406</v>
      </c>
      <c r="AB1819">
        <v>1330.7454974390405</v>
      </c>
      <c r="AC1819">
        <v>172.70085081696539</v>
      </c>
      <c r="AD1819">
        <v>0</v>
      </c>
      <c r="AE1819">
        <v>3803.2815493284379</v>
      </c>
    </row>
    <row r="1820" spans="1:31" x14ac:dyDescent="0.3">
      <c r="A1820">
        <v>2484007</v>
      </c>
      <c r="B1820">
        <v>3</v>
      </c>
      <c r="C1820" t="s">
        <v>80</v>
      </c>
      <c r="D1820" t="s">
        <v>110</v>
      </c>
      <c r="E1820" t="s">
        <v>162</v>
      </c>
      <c r="F1820" t="s">
        <v>5421</v>
      </c>
      <c r="G1820" t="s">
        <v>181</v>
      </c>
      <c r="H1820" t="s">
        <v>135</v>
      </c>
      <c r="I1820" t="s">
        <v>136</v>
      </c>
      <c r="J1820" t="s">
        <v>137</v>
      </c>
      <c r="K1820" t="s">
        <v>144</v>
      </c>
      <c r="L1820" t="s">
        <v>5379</v>
      </c>
      <c r="M1820" t="s">
        <v>5422</v>
      </c>
      <c r="N1820">
        <v>1.282777777</v>
      </c>
      <c r="O1820">
        <v>0</v>
      </c>
      <c r="P1820">
        <v>153</v>
      </c>
      <c r="Q1820">
        <v>0</v>
      </c>
      <c r="R1820">
        <v>0</v>
      </c>
      <c r="S1820">
        <v>0</v>
      </c>
      <c r="T1820">
        <v>3</v>
      </c>
      <c r="U1820">
        <v>0</v>
      </c>
      <c r="V1820">
        <v>0</v>
      </c>
      <c r="W1820">
        <v>0</v>
      </c>
      <c r="X1820">
        <v>85.838884716588424</v>
      </c>
      <c r="Y1820">
        <v>0</v>
      </c>
      <c r="Z1820">
        <v>0</v>
      </c>
      <c r="AA1820">
        <v>0</v>
      </c>
      <c r="AB1820">
        <v>0.45583073023408793</v>
      </c>
      <c r="AC1820">
        <v>0</v>
      </c>
      <c r="AD1820">
        <v>0</v>
      </c>
      <c r="AE1820">
        <v>86.294715446822508</v>
      </c>
    </row>
    <row r="1821" spans="1:31" x14ac:dyDescent="0.3">
      <c r="A1821">
        <v>2484195</v>
      </c>
      <c r="B1821">
        <v>1</v>
      </c>
      <c r="C1821" t="s">
        <v>80</v>
      </c>
      <c r="D1821" t="s">
        <v>83</v>
      </c>
      <c r="E1821" t="s">
        <v>147</v>
      </c>
      <c r="F1821" t="s">
        <v>5344</v>
      </c>
      <c r="G1821" t="s">
        <v>149</v>
      </c>
      <c r="H1821" t="s">
        <v>150</v>
      </c>
      <c r="I1821" t="s">
        <v>136</v>
      </c>
      <c r="J1821" t="s">
        <v>137</v>
      </c>
      <c r="K1821" t="s">
        <v>144</v>
      </c>
      <c r="L1821" t="s">
        <v>5423</v>
      </c>
      <c r="M1821" t="s">
        <v>5424</v>
      </c>
      <c r="N1821">
        <v>1.111111111</v>
      </c>
      <c r="O1821">
        <v>1</v>
      </c>
      <c r="P1821">
        <v>799</v>
      </c>
      <c r="Q1821">
        <v>0</v>
      </c>
      <c r="R1821">
        <v>7</v>
      </c>
      <c r="S1821">
        <v>9</v>
      </c>
      <c r="T1821">
        <v>59</v>
      </c>
      <c r="U1821">
        <v>1</v>
      </c>
      <c r="V1821">
        <v>4</v>
      </c>
      <c r="W1821">
        <v>0.3143119494288889</v>
      </c>
      <c r="X1821">
        <v>327.14013554882155</v>
      </c>
      <c r="Y1821">
        <v>0</v>
      </c>
      <c r="Z1821">
        <v>18.389049422558273</v>
      </c>
      <c r="AA1821">
        <v>86.229673509551418</v>
      </c>
      <c r="AB1821">
        <v>94.248836290155893</v>
      </c>
      <c r="AC1821">
        <v>10.88337989392296</v>
      </c>
      <c r="AD1821">
        <v>43.463073948214785</v>
      </c>
      <c r="AE1821">
        <v>580.66846056265376</v>
      </c>
    </row>
    <row r="1822" spans="1:31" x14ac:dyDescent="0.3">
      <c r="A1822">
        <v>2483929</v>
      </c>
      <c r="B1822">
        <v>1</v>
      </c>
      <c r="C1822" t="s">
        <v>81</v>
      </c>
      <c r="D1822" t="s">
        <v>118</v>
      </c>
      <c r="E1822" t="s">
        <v>184</v>
      </c>
      <c r="F1822" t="s">
        <v>4781</v>
      </c>
      <c r="G1822" t="s">
        <v>149</v>
      </c>
      <c r="H1822" t="s">
        <v>150</v>
      </c>
      <c r="I1822" t="s">
        <v>136</v>
      </c>
      <c r="J1822" t="s">
        <v>137</v>
      </c>
      <c r="K1822" t="s">
        <v>144</v>
      </c>
      <c r="L1822" t="s">
        <v>5425</v>
      </c>
      <c r="M1822" t="s">
        <v>5426</v>
      </c>
      <c r="N1822">
        <v>0.81916666599999999</v>
      </c>
      <c r="O1822">
        <v>3</v>
      </c>
      <c r="P1822">
        <v>396</v>
      </c>
      <c r="Q1822">
        <v>50</v>
      </c>
      <c r="R1822">
        <v>48</v>
      </c>
      <c r="S1822">
        <v>8</v>
      </c>
      <c r="T1822">
        <v>33</v>
      </c>
      <c r="U1822">
        <v>1</v>
      </c>
      <c r="V1822">
        <v>0</v>
      </c>
      <c r="W1822">
        <v>0.50660165985781136</v>
      </c>
      <c r="X1822">
        <v>54.512042610523807</v>
      </c>
      <c r="Y1822">
        <v>48.318216496081853</v>
      </c>
      <c r="Z1822">
        <v>36.271711270396089</v>
      </c>
      <c r="AA1822">
        <v>12.349984670961032</v>
      </c>
      <c r="AB1822">
        <v>9.4841027438867957</v>
      </c>
      <c r="AC1822">
        <v>232.63787951970826</v>
      </c>
      <c r="AD1822">
        <v>0</v>
      </c>
      <c r="AE1822">
        <v>394.08053897141565</v>
      </c>
    </row>
    <row r="1823" spans="1:31" x14ac:dyDescent="0.3">
      <c r="A1823">
        <v>2483823</v>
      </c>
      <c r="B1823">
        <v>1</v>
      </c>
      <c r="C1823" t="s">
        <v>80</v>
      </c>
      <c r="D1823" t="s">
        <v>93</v>
      </c>
      <c r="E1823" t="s">
        <v>166</v>
      </c>
      <c r="F1823" t="s">
        <v>1356</v>
      </c>
      <c r="G1823" t="s">
        <v>168</v>
      </c>
      <c r="H1823" t="s">
        <v>150</v>
      </c>
      <c r="I1823" t="s">
        <v>136</v>
      </c>
      <c r="J1823" t="s">
        <v>137</v>
      </c>
      <c r="K1823" t="s">
        <v>138</v>
      </c>
      <c r="L1823" t="s">
        <v>5427</v>
      </c>
      <c r="M1823" t="s">
        <v>5428</v>
      </c>
      <c r="N1823">
        <v>6.4227777770000003</v>
      </c>
      <c r="O1823">
        <v>0</v>
      </c>
      <c r="P1823">
        <v>1409</v>
      </c>
      <c r="Q1823">
        <v>26</v>
      </c>
      <c r="R1823">
        <v>64</v>
      </c>
      <c r="S1823">
        <v>12</v>
      </c>
      <c r="T1823">
        <v>207</v>
      </c>
      <c r="U1823">
        <v>1</v>
      </c>
      <c r="V1823">
        <v>1</v>
      </c>
      <c r="W1823">
        <v>0</v>
      </c>
      <c r="X1823">
        <v>2091.6770517967675</v>
      </c>
      <c r="Y1823">
        <v>250.87061801573651</v>
      </c>
      <c r="Z1823">
        <v>225.68261721069604</v>
      </c>
      <c r="AA1823">
        <v>412.31751126960501</v>
      </c>
      <c r="AB1823">
        <v>869.78714071534102</v>
      </c>
      <c r="AC1823">
        <v>2966.557987834085</v>
      </c>
      <c r="AD1823">
        <v>355.84906794041308</v>
      </c>
      <c r="AE1823">
        <v>7172.7419947826438</v>
      </c>
    </row>
    <row r="1824" spans="1:31" x14ac:dyDescent="0.3">
      <c r="A1824">
        <v>2483972</v>
      </c>
      <c r="B1824">
        <v>1</v>
      </c>
      <c r="C1824" t="s">
        <v>80</v>
      </c>
      <c r="D1824" t="s">
        <v>96</v>
      </c>
      <c r="E1824" t="s">
        <v>153</v>
      </c>
      <c r="F1824" t="s">
        <v>5429</v>
      </c>
      <c r="G1824" t="s">
        <v>230</v>
      </c>
      <c r="H1824" t="s">
        <v>135</v>
      </c>
      <c r="I1824" t="s">
        <v>136</v>
      </c>
      <c r="J1824" t="s">
        <v>137</v>
      </c>
      <c r="K1824" t="s">
        <v>144</v>
      </c>
      <c r="L1824" t="s">
        <v>5430</v>
      </c>
      <c r="M1824" t="s">
        <v>5431</v>
      </c>
      <c r="N1824">
        <v>1.1516666659999999</v>
      </c>
      <c r="O1824">
        <v>0</v>
      </c>
      <c r="P1824">
        <v>1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0.22193374531625715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0.22193374531625715</v>
      </c>
    </row>
    <row r="1825" spans="1:31" x14ac:dyDescent="0.3">
      <c r="A1825">
        <v>2484264</v>
      </c>
      <c r="B1825">
        <v>1</v>
      </c>
      <c r="C1825" t="s">
        <v>81</v>
      </c>
      <c r="D1825" t="s">
        <v>122</v>
      </c>
      <c r="E1825" t="s">
        <v>147</v>
      </c>
      <c r="F1825" t="s">
        <v>5432</v>
      </c>
      <c r="G1825" t="s">
        <v>149</v>
      </c>
      <c r="H1825" t="s">
        <v>150</v>
      </c>
      <c r="I1825" t="s">
        <v>136</v>
      </c>
      <c r="J1825" t="s">
        <v>137</v>
      </c>
      <c r="K1825" t="s">
        <v>144</v>
      </c>
      <c r="L1825" t="s">
        <v>5433</v>
      </c>
      <c r="M1825" t="s">
        <v>5434</v>
      </c>
      <c r="N1825">
        <v>0.49638888799999997</v>
      </c>
      <c r="O1825">
        <v>0</v>
      </c>
      <c r="P1825">
        <v>1056</v>
      </c>
      <c r="Q1825">
        <v>6</v>
      </c>
      <c r="R1825">
        <v>24</v>
      </c>
      <c r="S1825">
        <v>1</v>
      </c>
      <c r="T1825">
        <v>148</v>
      </c>
      <c r="U1825">
        <v>1</v>
      </c>
      <c r="V1825">
        <v>0</v>
      </c>
      <c r="W1825">
        <v>0</v>
      </c>
      <c r="X1825">
        <v>101.81017634373735</v>
      </c>
      <c r="Y1825">
        <v>0.54964758959093252</v>
      </c>
      <c r="Z1825">
        <v>3.8567317251746407</v>
      </c>
      <c r="AA1825">
        <v>0.59804292991666674</v>
      </c>
      <c r="AB1825">
        <v>34.762927060829959</v>
      </c>
      <c r="AC1825">
        <v>0.42260988432383029</v>
      </c>
      <c r="AD1825">
        <v>0</v>
      </c>
      <c r="AE1825">
        <v>142.0001355335734</v>
      </c>
    </row>
    <row r="1826" spans="1:31" x14ac:dyDescent="0.3">
      <c r="A1826">
        <v>2484126</v>
      </c>
      <c r="B1826">
        <v>2</v>
      </c>
      <c r="C1826" t="s">
        <v>80</v>
      </c>
      <c r="D1826" t="s">
        <v>96</v>
      </c>
      <c r="E1826" t="s">
        <v>162</v>
      </c>
      <c r="F1826" t="s">
        <v>5435</v>
      </c>
      <c r="G1826" t="s">
        <v>181</v>
      </c>
      <c r="H1826" t="s">
        <v>135</v>
      </c>
      <c r="I1826" t="s">
        <v>136</v>
      </c>
      <c r="J1826" t="s">
        <v>137</v>
      </c>
      <c r="K1826" t="s">
        <v>144</v>
      </c>
      <c r="L1826" t="s">
        <v>5334</v>
      </c>
      <c r="M1826" t="s">
        <v>5436</v>
      </c>
      <c r="N1826">
        <v>0.86027777699999997</v>
      </c>
      <c r="O1826">
        <v>0</v>
      </c>
      <c r="P1826">
        <v>219</v>
      </c>
      <c r="Q1826">
        <v>0</v>
      </c>
      <c r="R1826">
        <v>0</v>
      </c>
      <c r="S1826">
        <v>0</v>
      </c>
      <c r="T1826">
        <v>14</v>
      </c>
      <c r="U1826">
        <v>0</v>
      </c>
      <c r="V1826">
        <v>0</v>
      </c>
      <c r="W1826">
        <v>0</v>
      </c>
      <c r="X1826">
        <v>87.892341418838583</v>
      </c>
      <c r="Y1826">
        <v>0</v>
      </c>
      <c r="Z1826">
        <v>0</v>
      </c>
      <c r="AA1826">
        <v>0</v>
      </c>
      <c r="AB1826">
        <v>11.650615055655866</v>
      </c>
      <c r="AC1826">
        <v>0</v>
      </c>
      <c r="AD1826">
        <v>0</v>
      </c>
      <c r="AE1826">
        <v>99.542956474494446</v>
      </c>
    </row>
    <row r="1827" spans="1:31" x14ac:dyDescent="0.3">
      <c r="A1827">
        <v>2483749</v>
      </c>
      <c r="B1827">
        <v>1</v>
      </c>
      <c r="C1827" t="s">
        <v>80</v>
      </c>
      <c r="D1827" t="s">
        <v>110</v>
      </c>
      <c r="E1827" t="s">
        <v>166</v>
      </c>
      <c r="F1827" t="s">
        <v>5437</v>
      </c>
      <c r="G1827" t="s">
        <v>203</v>
      </c>
      <c r="H1827" t="s">
        <v>150</v>
      </c>
      <c r="I1827" t="s">
        <v>506</v>
      </c>
      <c r="J1827" t="s">
        <v>137</v>
      </c>
      <c r="K1827" t="s">
        <v>144</v>
      </c>
      <c r="L1827" t="s">
        <v>5438</v>
      </c>
      <c r="M1827" t="s">
        <v>5439</v>
      </c>
      <c r="N1827">
        <v>4.1111110999999999E-2</v>
      </c>
      <c r="O1827">
        <v>0</v>
      </c>
      <c r="P1827">
        <v>728</v>
      </c>
      <c r="Q1827">
        <v>0</v>
      </c>
      <c r="R1827">
        <v>0</v>
      </c>
      <c r="S1827">
        <v>0</v>
      </c>
      <c r="T1827">
        <v>72</v>
      </c>
      <c r="U1827">
        <v>0</v>
      </c>
      <c r="V1827">
        <v>0</v>
      </c>
      <c r="W1827">
        <v>0</v>
      </c>
      <c r="X1827">
        <v>6.8616944769671537</v>
      </c>
      <c r="Y1827">
        <v>0</v>
      </c>
      <c r="Z1827">
        <v>0</v>
      </c>
      <c r="AA1827">
        <v>0</v>
      </c>
      <c r="AB1827">
        <v>1.5744557073987231</v>
      </c>
      <c r="AC1827">
        <v>0</v>
      </c>
      <c r="AD1827">
        <v>0</v>
      </c>
      <c r="AE1827">
        <v>8.4361501843658768</v>
      </c>
    </row>
    <row r="1828" spans="1:31" x14ac:dyDescent="0.3">
      <c r="A1828">
        <v>2484081</v>
      </c>
      <c r="B1828">
        <v>1</v>
      </c>
      <c r="C1828" t="s">
        <v>80</v>
      </c>
      <c r="D1828" t="s">
        <v>110</v>
      </c>
      <c r="E1828" t="s">
        <v>147</v>
      </c>
      <c r="F1828" t="s">
        <v>5440</v>
      </c>
      <c r="G1828" t="s">
        <v>149</v>
      </c>
      <c r="H1828" t="s">
        <v>150</v>
      </c>
      <c r="I1828" t="s">
        <v>136</v>
      </c>
      <c r="J1828" t="s">
        <v>137</v>
      </c>
      <c r="K1828" t="s">
        <v>144</v>
      </c>
      <c r="L1828" t="s">
        <v>5441</v>
      </c>
      <c r="M1828" t="s">
        <v>5442</v>
      </c>
      <c r="N1828">
        <v>0.15</v>
      </c>
      <c r="O1828">
        <v>0</v>
      </c>
      <c r="P1828">
        <v>425</v>
      </c>
      <c r="Q1828">
        <v>0</v>
      </c>
      <c r="R1828">
        <v>0</v>
      </c>
      <c r="S1828">
        <v>0</v>
      </c>
      <c r="T1828">
        <v>37</v>
      </c>
      <c r="U1828">
        <v>0</v>
      </c>
      <c r="V1828">
        <v>0</v>
      </c>
      <c r="W1828">
        <v>0</v>
      </c>
      <c r="X1828">
        <v>20.116486717821953</v>
      </c>
      <c r="Y1828">
        <v>0</v>
      </c>
      <c r="Z1828">
        <v>0</v>
      </c>
      <c r="AA1828">
        <v>0</v>
      </c>
      <c r="AB1828">
        <v>6.9045966867379942</v>
      </c>
      <c r="AC1828">
        <v>0</v>
      </c>
      <c r="AD1828">
        <v>0</v>
      </c>
      <c r="AE1828">
        <v>27.021083404559946</v>
      </c>
    </row>
    <row r="1829" spans="1:31" x14ac:dyDescent="0.3">
      <c r="A1829">
        <v>2483855</v>
      </c>
      <c r="B1829">
        <v>1</v>
      </c>
      <c r="C1829" t="s">
        <v>81</v>
      </c>
      <c r="D1829" t="s">
        <v>118</v>
      </c>
      <c r="E1829" t="s">
        <v>184</v>
      </c>
      <c r="F1829" t="s">
        <v>5443</v>
      </c>
      <c r="G1829" t="s">
        <v>168</v>
      </c>
      <c r="H1829" t="s">
        <v>150</v>
      </c>
      <c r="I1829" t="s">
        <v>136</v>
      </c>
      <c r="J1829" t="s">
        <v>137</v>
      </c>
      <c r="K1829" t="s">
        <v>138</v>
      </c>
      <c r="L1829" t="s">
        <v>5444</v>
      </c>
      <c r="M1829" t="s">
        <v>5445</v>
      </c>
      <c r="N1829">
        <v>0.83194444400000001</v>
      </c>
      <c r="O1829">
        <v>3</v>
      </c>
      <c r="P1829">
        <v>258</v>
      </c>
      <c r="Q1829">
        <v>86</v>
      </c>
      <c r="R1829">
        <v>111</v>
      </c>
      <c r="S1829">
        <v>7</v>
      </c>
      <c r="T1829">
        <v>20</v>
      </c>
      <c r="U1829">
        <v>2</v>
      </c>
      <c r="V1829">
        <v>0</v>
      </c>
      <c r="W1829">
        <v>5.2053069560107502E-2</v>
      </c>
      <c r="X1829">
        <v>27.274047161620668</v>
      </c>
      <c r="Y1829">
        <v>79.544414544804297</v>
      </c>
      <c r="Z1829">
        <v>57.982113747307714</v>
      </c>
      <c r="AA1829">
        <v>19.007245791514979</v>
      </c>
      <c r="AB1829">
        <v>7.493032798722596</v>
      </c>
      <c r="AC1829">
        <v>164.56482250949821</v>
      </c>
      <c r="AD1829">
        <v>0</v>
      </c>
      <c r="AE1829">
        <v>355.91772962302855</v>
      </c>
    </row>
    <row r="1830" spans="1:31" x14ac:dyDescent="0.3">
      <c r="A1830">
        <v>2484244</v>
      </c>
      <c r="B1830">
        <v>1</v>
      </c>
      <c r="C1830" t="s">
        <v>80</v>
      </c>
      <c r="D1830" t="s">
        <v>107</v>
      </c>
      <c r="E1830" t="s">
        <v>162</v>
      </c>
      <c r="F1830" t="s">
        <v>5446</v>
      </c>
      <c r="G1830" t="s">
        <v>181</v>
      </c>
      <c r="H1830" t="s">
        <v>135</v>
      </c>
      <c r="I1830" t="s">
        <v>136</v>
      </c>
      <c r="J1830" t="s">
        <v>137</v>
      </c>
      <c r="K1830" t="s">
        <v>144</v>
      </c>
      <c r="L1830" t="s">
        <v>5447</v>
      </c>
      <c r="M1830" t="s">
        <v>5448</v>
      </c>
      <c r="N1830">
        <v>0.40444444400000001</v>
      </c>
      <c r="O1830">
        <v>0</v>
      </c>
      <c r="P1830">
        <v>8</v>
      </c>
      <c r="Q1830">
        <v>0</v>
      </c>
      <c r="R1830">
        <v>0</v>
      </c>
      <c r="S1830">
        <v>0</v>
      </c>
      <c r="T1830">
        <v>2</v>
      </c>
      <c r="U1830">
        <v>0</v>
      </c>
      <c r="V1830">
        <v>0</v>
      </c>
      <c r="W1830">
        <v>0</v>
      </c>
      <c r="X1830">
        <v>0.46544741784000637</v>
      </c>
      <c r="Y1830">
        <v>0</v>
      </c>
      <c r="Z1830">
        <v>0</v>
      </c>
      <c r="AA1830">
        <v>0</v>
      </c>
      <c r="AB1830">
        <v>0.53160419204499731</v>
      </c>
      <c r="AC1830">
        <v>0</v>
      </c>
      <c r="AD1830">
        <v>0</v>
      </c>
      <c r="AE1830">
        <v>0.99705160988500374</v>
      </c>
    </row>
    <row r="1831" spans="1:31" x14ac:dyDescent="0.3">
      <c r="A1831">
        <v>2484290</v>
      </c>
      <c r="B1831">
        <v>1</v>
      </c>
      <c r="C1831" t="s">
        <v>80</v>
      </c>
      <c r="D1831" t="s">
        <v>82</v>
      </c>
      <c r="E1831" t="s">
        <v>147</v>
      </c>
      <c r="F1831" t="s">
        <v>5449</v>
      </c>
      <c r="G1831" t="s">
        <v>1152</v>
      </c>
      <c r="H1831" t="s">
        <v>150</v>
      </c>
      <c r="I1831" t="s">
        <v>136</v>
      </c>
      <c r="J1831" t="s">
        <v>137</v>
      </c>
      <c r="K1831" t="s">
        <v>144</v>
      </c>
      <c r="L1831" t="s">
        <v>5450</v>
      </c>
      <c r="M1831" t="s">
        <v>5451</v>
      </c>
      <c r="N1831">
        <v>2.6155555549999998</v>
      </c>
      <c r="O1831">
        <v>0</v>
      </c>
      <c r="P1831">
        <v>6051</v>
      </c>
      <c r="Q1831">
        <v>0</v>
      </c>
      <c r="R1831">
        <v>0</v>
      </c>
      <c r="S1831">
        <v>0</v>
      </c>
      <c r="T1831">
        <v>324</v>
      </c>
      <c r="U1831">
        <v>0</v>
      </c>
      <c r="V1831">
        <v>1</v>
      </c>
      <c r="W1831">
        <v>0</v>
      </c>
      <c r="X1831">
        <v>3946.9488462357713</v>
      </c>
      <c r="Y1831">
        <v>0</v>
      </c>
      <c r="Z1831">
        <v>0</v>
      </c>
      <c r="AA1831">
        <v>0</v>
      </c>
      <c r="AB1831">
        <v>355.58238778474379</v>
      </c>
      <c r="AC1831">
        <v>0</v>
      </c>
      <c r="AD1831">
        <v>17.37698174232829</v>
      </c>
      <c r="AE1831">
        <v>4319.9082157628427</v>
      </c>
    </row>
    <row r="1832" spans="1:31" x14ac:dyDescent="0.3">
      <c r="A1832">
        <v>2484124</v>
      </c>
      <c r="B1832">
        <v>1</v>
      </c>
      <c r="C1832" t="s">
        <v>81</v>
      </c>
      <c r="D1832" t="s">
        <v>116</v>
      </c>
      <c r="E1832" t="s">
        <v>166</v>
      </c>
      <c r="F1832" t="s">
        <v>5452</v>
      </c>
      <c r="G1832" t="s">
        <v>134</v>
      </c>
      <c r="H1832" t="s">
        <v>150</v>
      </c>
      <c r="I1832" t="s">
        <v>136</v>
      </c>
      <c r="J1832" t="s">
        <v>137</v>
      </c>
      <c r="K1832" t="s">
        <v>138</v>
      </c>
      <c r="L1832" t="s">
        <v>5453</v>
      </c>
      <c r="M1832" t="s">
        <v>5454</v>
      </c>
      <c r="N1832">
        <v>2.2875000000000001</v>
      </c>
      <c r="O1832">
        <v>2</v>
      </c>
      <c r="P1832">
        <v>1306</v>
      </c>
      <c r="Q1832">
        <v>15</v>
      </c>
      <c r="R1832">
        <v>107</v>
      </c>
      <c r="S1832">
        <v>21</v>
      </c>
      <c r="T1832">
        <v>70</v>
      </c>
      <c r="U1832">
        <v>0</v>
      </c>
      <c r="V1832">
        <v>0</v>
      </c>
      <c r="W1832">
        <v>6.5473849752398721</v>
      </c>
      <c r="X1832">
        <v>263.16655616631328</v>
      </c>
      <c r="Y1832">
        <v>157.39747269721391</v>
      </c>
      <c r="Z1832">
        <v>28.135783955991119</v>
      </c>
      <c r="AA1832">
        <v>111.34514013450287</v>
      </c>
      <c r="AB1832">
        <v>84.625892315960982</v>
      </c>
      <c r="AC1832">
        <v>0</v>
      </c>
      <c r="AD1832">
        <v>0</v>
      </c>
      <c r="AE1832">
        <v>651.21823024522212</v>
      </c>
    </row>
    <row r="1833" spans="1:31" x14ac:dyDescent="0.3">
      <c r="A1833">
        <v>2483812</v>
      </c>
      <c r="B1833">
        <v>1</v>
      </c>
      <c r="C1833" t="s">
        <v>80</v>
      </c>
      <c r="D1833" t="s">
        <v>97</v>
      </c>
      <c r="E1833" t="s">
        <v>166</v>
      </c>
      <c r="F1833" t="s">
        <v>5455</v>
      </c>
      <c r="G1833" t="s">
        <v>134</v>
      </c>
      <c r="H1833" t="s">
        <v>150</v>
      </c>
      <c r="I1833" t="s">
        <v>136</v>
      </c>
      <c r="J1833" t="s">
        <v>137</v>
      </c>
      <c r="K1833" t="s">
        <v>138</v>
      </c>
      <c r="L1833" t="s">
        <v>5456</v>
      </c>
      <c r="M1833" t="s">
        <v>5457</v>
      </c>
      <c r="N1833">
        <v>6.5488888879999996</v>
      </c>
      <c r="O1833">
        <v>0</v>
      </c>
      <c r="P1833">
        <v>485</v>
      </c>
      <c r="Q1833">
        <v>0</v>
      </c>
      <c r="R1833">
        <v>1</v>
      </c>
      <c r="S1833">
        <v>0</v>
      </c>
      <c r="T1833">
        <v>115</v>
      </c>
      <c r="U1833">
        <v>0</v>
      </c>
      <c r="V1833">
        <v>0</v>
      </c>
      <c r="W1833">
        <v>0</v>
      </c>
      <c r="X1833">
        <v>1992.9233303777464</v>
      </c>
      <c r="Y1833">
        <v>0</v>
      </c>
      <c r="Z1833">
        <v>3.3093323935236008</v>
      </c>
      <c r="AA1833">
        <v>0</v>
      </c>
      <c r="AB1833">
        <v>800.77578330214453</v>
      </c>
      <c r="AC1833">
        <v>0</v>
      </c>
      <c r="AD1833">
        <v>0</v>
      </c>
      <c r="AE1833">
        <v>2797.0084460734147</v>
      </c>
    </row>
    <row r="1834" spans="1:31" x14ac:dyDescent="0.3">
      <c r="A1834">
        <v>2483955</v>
      </c>
      <c r="B1834">
        <v>1</v>
      </c>
      <c r="C1834" t="s">
        <v>81</v>
      </c>
      <c r="D1834" t="s">
        <v>116</v>
      </c>
      <c r="E1834" t="s">
        <v>147</v>
      </c>
      <c r="F1834" t="s">
        <v>5458</v>
      </c>
      <c r="G1834" t="s">
        <v>193</v>
      </c>
      <c r="H1834" t="s">
        <v>150</v>
      </c>
      <c r="I1834" t="s">
        <v>136</v>
      </c>
      <c r="J1834" t="s">
        <v>137</v>
      </c>
      <c r="K1834" t="s">
        <v>144</v>
      </c>
      <c r="L1834" t="s">
        <v>5459</v>
      </c>
      <c r="M1834" t="s">
        <v>5460</v>
      </c>
      <c r="N1834">
        <v>0.58111111100000001</v>
      </c>
      <c r="O1834">
        <v>0</v>
      </c>
      <c r="P1834">
        <v>12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0.57617500094682339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0.57617500094682339</v>
      </c>
    </row>
    <row r="1835" spans="1:31" x14ac:dyDescent="0.3">
      <c r="A1835">
        <v>2483932</v>
      </c>
      <c r="B1835">
        <v>1</v>
      </c>
      <c r="C1835" t="s">
        <v>80</v>
      </c>
      <c r="D1835" t="s">
        <v>101</v>
      </c>
      <c r="E1835" t="s">
        <v>184</v>
      </c>
      <c r="F1835" t="s">
        <v>5461</v>
      </c>
      <c r="G1835" t="s">
        <v>149</v>
      </c>
      <c r="H1835" t="s">
        <v>150</v>
      </c>
      <c r="I1835" t="s">
        <v>136</v>
      </c>
      <c r="J1835" t="s">
        <v>137</v>
      </c>
      <c r="K1835" t="s">
        <v>144</v>
      </c>
      <c r="L1835" t="s">
        <v>5462</v>
      </c>
      <c r="M1835" t="s">
        <v>5463</v>
      </c>
      <c r="N1835">
        <v>0.23166666599999999</v>
      </c>
      <c r="O1835">
        <v>41</v>
      </c>
      <c r="P1835">
        <v>4116</v>
      </c>
      <c r="Q1835">
        <v>41</v>
      </c>
      <c r="R1835">
        <v>128</v>
      </c>
      <c r="S1835">
        <v>87</v>
      </c>
      <c r="T1835">
        <v>490</v>
      </c>
      <c r="U1835">
        <v>5</v>
      </c>
      <c r="V1835">
        <v>0</v>
      </c>
      <c r="W1835">
        <v>4.677628548908034</v>
      </c>
      <c r="X1835">
        <v>371.91577382849192</v>
      </c>
      <c r="Y1835">
        <v>40.016508204992384</v>
      </c>
      <c r="Z1835">
        <v>7.8093899345459965</v>
      </c>
      <c r="AA1835">
        <v>1134.887242205265</v>
      </c>
      <c r="AB1835">
        <v>161.74143704110645</v>
      </c>
      <c r="AC1835">
        <v>99.138321686375576</v>
      </c>
      <c r="AD1835">
        <v>0</v>
      </c>
      <c r="AE1835">
        <v>1820.1863014496853</v>
      </c>
    </row>
    <row r="1836" spans="1:31" x14ac:dyDescent="0.3">
      <c r="A1836">
        <v>2484161</v>
      </c>
      <c r="B1836">
        <v>1</v>
      </c>
      <c r="C1836" t="s">
        <v>80</v>
      </c>
      <c r="D1836" t="s">
        <v>98</v>
      </c>
      <c r="E1836" t="s">
        <v>132</v>
      </c>
      <c r="F1836" t="s">
        <v>5464</v>
      </c>
      <c r="G1836" t="s">
        <v>181</v>
      </c>
      <c r="H1836" t="s">
        <v>135</v>
      </c>
      <c r="I1836" t="s">
        <v>136</v>
      </c>
      <c r="J1836" t="s">
        <v>137</v>
      </c>
      <c r="K1836" t="s">
        <v>144</v>
      </c>
      <c r="L1836" t="s">
        <v>5465</v>
      </c>
      <c r="M1836" t="s">
        <v>5466</v>
      </c>
      <c r="N1836">
        <v>0.90916666599999996</v>
      </c>
      <c r="O1836">
        <v>0</v>
      </c>
      <c r="P1836">
        <v>4</v>
      </c>
      <c r="Q1836">
        <v>0</v>
      </c>
      <c r="R1836">
        <v>15</v>
      </c>
      <c r="S1836">
        <v>0</v>
      </c>
      <c r="T1836">
        <v>50</v>
      </c>
      <c r="U1836">
        <v>0</v>
      </c>
      <c r="V1836">
        <v>0</v>
      </c>
      <c r="W1836">
        <v>0</v>
      </c>
      <c r="X1836">
        <v>0.56465298356958571</v>
      </c>
      <c r="Y1836">
        <v>0</v>
      </c>
      <c r="Z1836">
        <v>9.2936040575789498</v>
      </c>
      <c r="AA1836">
        <v>0</v>
      </c>
      <c r="AB1836">
        <v>19.583043374602898</v>
      </c>
      <c r="AC1836">
        <v>0</v>
      </c>
      <c r="AD1836">
        <v>0</v>
      </c>
      <c r="AE1836">
        <v>29.441300415751435</v>
      </c>
    </row>
    <row r="1837" spans="1:31" x14ac:dyDescent="0.3">
      <c r="A1837">
        <v>2484015</v>
      </c>
      <c r="B1837">
        <v>1</v>
      </c>
      <c r="C1837" t="s">
        <v>80</v>
      </c>
      <c r="D1837" t="s">
        <v>83</v>
      </c>
      <c r="E1837" t="s">
        <v>162</v>
      </c>
      <c r="F1837" t="s">
        <v>5467</v>
      </c>
      <c r="G1837" t="s">
        <v>530</v>
      </c>
      <c r="H1837" t="s">
        <v>135</v>
      </c>
      <c r="I1837" t="s">
        <v>136</v>
      </c>
      <c r="J1837" t="s">
        <v>137</v>
      </c>
      <c r="K1837" t="s">
        <v>144</v>
      </c>
      <c r="L1837" t="s">
        <v>5468</v>
      </c>
      <c r="M1837" t="s">
        <v>5469</v>
      </c>
      <c r="N1837">
        <v>1.792777777</v>
      </c>
      <c r="O1837">
        <v>0</v>
      </c>
      <c r="P1837">
        <v>1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0.99530709328396516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0.99530709328396516</v>
      </c>
    </row>
    <row r="1838" spans="1:31" x14ac:dyDescent="0.3">
      <c r="A1838">
        <v>2483875</v>
      </c>
      <c r="B1838">
        <v>1</v>
      </c>
      <c r="C1838" t="s">
        <v>80</v>
      </c>
      <c r="D1838" t="s">
        <v>95</v>
      </c>
      <c r="E1838" t="s">
        <v>184</v>
      </c>
      <c r="F1838" t="s">
        <v>5470</v>
      </c>
      <c r="G1838" t="s">
        <v>134</v>
      </c>
      <c r="H1838" t="s">
        <v>150</v>
      </c>
      <c r="I1838" t="s">
        <v>136</v>
      </c>
      <c r="J1838" t="s">
        <v>137</v>
      </c>
      <c r="K1838" t="s">
        <v>138</v>
      </c>
      <c r="L1838" t="s">
        <v>5471</v>
      </c>
      <c r="M1838" t="s">
        <v>5472</v>
      </c>
      <c r="N1838">
        <v>1.8374999999999999</v>
      </c>
      <c r="O1838">
        <v>0</v>
      </c>
      <c r="P1838">
        <v>0</v>
      </c>
      <c r="Q1838">
        <v>0</v>
      </c>
      <c r="R1838">
        <v>0</v>
      </c>
      <c r="S1838">
        <v>8</v>
      </c>
      <c r="T1838">
        <v>1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206.76311201191075</v>
      </c>
      <c r="AB1838">
        <v>26.217867564462829</v>
      </c>
      <c r="AC1838">
        <v>0</v>
      </c>
      <c r="AD1838">
        <v>0</v>
      </c>
      <c r="AE1838">
        <v>232.98097957637358</v>
      </c>
    </row>
    <row r="1839" spans="1:31" x14ac:dyDescent="0.3">
      <c r="A1839">
        <v>2483852</v>
      </c>
      <c r="B1839">
        <v>1</v>
      </c>
      <c r="C1839" t="s">
        <v>81</v>
      </c>
      <c r="D1839" t="s">
        <v>117</v>
      </c>
      <c r="E1839" t="s">
        <v>162</v>
      </c>
      <c r="F1839" t="s">
        <v>5473</v>
      </c>
      <c r="G1839" t="s">
        <v>168</v>
      </c>
      <c r="H1839" t="s">
        <v>135</v>
      </c>
      <c r="I1839" t="s">
        <v>136</v>
      </c>
      <c r="J1839" t="s">
        <v>137</v>
      </c>
      <c r="K1839" t="s">
        <v>138</v>
      </c>
      <c r="L1839" t="s">
        <v>5474</v>
      </c>
      <c r="M1839" t="s">
        <v>5475</v>
      </c>
      <c r="N1839">
        <v>8.5713888879999995</v>
      </c>
      <c r="O1839">
        <v>0</v>
      </c>
      <c r="P1839">
        <v>159</v>
      </c>
      <c r="Q1839">
        <v>0</v>
      </c>
      <c r="R1839">
        <v>0</v>
      </c>
      <c r="S1839">
        <v>0</v>
      </c>
      <c r="T1839">
        <v>50</v>
      </c>
      <c r="U1839">
        <v>0</v>
      </c>
      <c r="V1839">
        <v>0</v>
      </c>
      <c r="W1839">
        <v>0</v>
      </c>
      <c r="X1839">
        <v>233.00900950774641</v>
      </c>
      <c r="Y1839">
        <v>0</v>
      </c>
      <c r="Z1839">
        <v>0</v>
      </c>
      <c r="AA1839">
        <v>0</v>
      </c>
      <c r="AB1839">
        <v>175.67996505373227</v>
      </c>
      <c r="AC1839">
        <v>0</v>
      </c>
      <c r="AD1839">
        <v>0</v>
      </c>
      <c r="AE1839">
        <v>408.68897456147869</v>
      </c>
    </row>
    <row r="1840" spans="1:31" x14ac:dyDescent="0.3">
      <c r="A1840">
        <v>2484247</v>
      </c>
      <c r="B1840">
        <v>1</v>
      </c>
      <c r="C1840" t="s">
        <v>80</v>
      </c>
      <c r="D1840" t="s">
        <v>104</v>
      </c>
      <c r="E1840" t="s">
        <v>162</v>
      </c>
      <c r="F1840" t="s">
        <v>5476</v>
      </c>
      <c r="G1840" t="s">
        <v>280</v>
      </c>
      <c r="H1840" t="s">
        <v>135</v>
      </c>
      <c r="I1840" t="s">
        <v>136</v>
      </c>
      <c r="J1840" t="s">
        <v>137</v>
      </c>
      <c r="K1840" t="s">
        <v>144</v>
      </c>
      <c r="L1840" t="s">
        <v>5477</v>
      </c>
      <c r="M1840" t="s">
        <v>5478</v>
      </c>
      <c r="N1840">
        <v>1.4741666659999999</v>
      </c>
      <c r="O1840">
        <v>0</v>
      </c>
      <c r="P1840">
        <v>63</v>
      </c>
      <c r="Q1840">
        <v>0</v>
      </c>
      <c r="R1840">
        <v>0</v>
      </c>
      <c r="S1840">
        <v>0</v>
      </c>
      <c r="T1840">
        <v>16</v>
      </c>
      <c r="U1840">
        <v>0</v>
      </c>
      <c r="V1840">
        <v>0</v>
      </c>
      <c r="W1840">
        <v>0</v>
      </c>
      <c r="X1840">
        <v>15.932480778098085</v>
      </c>
      <c r="Y1840">
        <v>0</v>
      </c>
      <c r="Z1840">
        <v>0</v>
      </c>
      <c r="AA1840">
        <v>0</v>
      </c>
      <c r="AB1840">
        <v>6.6365453966609875</v>
      </c>
      <c r="AC1840">
        <v>0</v>
      </c>
      <c r="AD1840">
        <v>0</v>
      </c>
      <c r="AE1840">
        <v>22.569026174759074</v>
      </c>
    </row>
    <row r="1841" spans="1:31" x14ac:dyDescent="0.3">
      <c r="A1841">
        <v>2483998</v>
      </c>
      <c r="B1841">
        <v>1</v>
      </c>
      <c r="C1841" t="s">
        <v>80</v>
      </c>
      <c r="D1841" t="s">
        <v>94</v>
      </c>
      <c r="E1841" t="s">
        <v>153</v>
      </c>
      <c r="F1841" t="s">
        <v>5479</v>
      </c>
      <c r="G1841" t="s">
        <v>155</v>
      </c>
      <c r="H1841" t="s">
        <v>135</v>
      </c>
      <c r="I1841" t="s">
        <v>136</v>
      </c>
      <c r="J1841" t="s">
        <v>137</v>
      </c>
      <c r="K1841" t="s">
        <v>144</v>
      </c>
      <c r="L1841" t="s">
        <v>5480</v>
      </c>
      <c r="M1841" t="s">
        <v>5481</v>
      </c>
      <c r="N1841">
        <v>3.2974999999999999</v>
      </c>
      <c r="O1841">
        <v>0</v>
      </c>
      <c r="P1841">
        <v>1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0.84929932797499996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0.84929932797499996</v>
      </c>
    </row>
    <row r="1842" spans="1:31" x14ac:dyDescent="0.3">
      <c r="A1842">
        <v>2483892</v>
      </c>
      <c r="B1842">
        <v>1</v>
      </c>
      <c r="C1842" t="s">
        <v>81</v>
      </c>
      <c r="D1842" t="s">
        <v>118</v>
      </c>
      <c r="E1842" t="s">
        <v>153</v>
      </c>
      <c r="F1842" t="s">
        <v>4723</v>
      </c>
      <c r="G1842" t="s">
        <v>155</v>
      </c>
      <c r="H1842" t="s">
        <v>135</v>
      </c>
      <c r="I1842" t="s">
        <v>136</v>
      </c>
      <c r="J1842" t="s">
        <v>137</v>
      </c>
      <c r="K1842" t="s">
        <v>144</v>
      </c>
      <c r="L1842" t="s">
        <v>5482</v>
      </c>
      <c r="M1842" t="s">
        <v>5483</v>
      </c>
      <c r="N1842">
        <v>2.3302777770000001</v>
      </c>
      <c r="O1842">
        <v>0</v>
      </c>
      <c r="P1842">
        <v>1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0.79170080980841739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0.79170080980841739</v>
      </c>
    </row>
    <row r="1843" spans="1:31" x14ac:dyDescent="0.3">
      <c r="A1843">
        <v>2484078</v>
      </c>
      <c r="B1843">
        <v>1</v>
      </c>
      <c r="C1843" t="s">
        <v>80</v>
      </c>
      <c r="D1843" t="s">
        <v>107</v>
      </c>
      <c r="E1843" t="s">
        <v>153</v>
      </c>
      <c r="F1843" t="s">
        <v>5484</v>
      </c>
      <c r="G1843" t="s">
        <v>230</v>
      </c>
      <c r="H1843" t="s">
        <v>135</v>
      </c>
      <c r="I1843" t="s">
        <v>136</v>
      </c>
      <c r="J1843" t="s">
        <v>137</v>
      </c>
      <c r="K1843" t="s">
        <v>144</v>
      </c>
      <c r="L1843" t="s">
        <v>5485</v>
      </c>
      <c r="M1843" t="s">
        <v>5486</v>
      </c>
      <c r="N1843">
        <v>4.1738888879999996</v>
      </c>
      <c r="O1843">
        <v>0</v>
      </c>
      <c r="P1843">
        <v>1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1.5200240305088893E-3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1.5200240305088893E-3</v>
      </c>
    </row>
    <row r="1844" spans="1:31" x14ac:dyDescent="0.3">
      <c r="A1844">
        <v>2483978</v>
      </c>
      <c r="B1844">
        <v>1</v>
      </c>
      <c r="C1844" t="s">
        <v>80</v>
      </c>
      <c r="D1844" t="s">
        <v>85</v>
      </c>
      <c r="E1844" t="s">
        <v>153</v>
      </c>
      <c r="F1844" t="s">
        <v>5487</v>
      </c>
      <c r="G1844" t="s">
        <v>312</v>
      </c>
      <c r="H1844" t="s">
        <v>135</v>
      </c>
      <c r="I1844" t="s">
        <v>136</v>
      </c>
      <c r="J1844" t="s">
        <v>137</v>
      </c>
      <c r="K1844" t="s">
        <v>144</v>
      </c>
      <c r="L1844" t="s">
        <v>5488</v>
      </c>
      <c r="M1844" t="s">
        <v>5489</v>
      </c>
      <c r="N1844">
        <v>4.2708333329999997</v>
      </c>
      <c r="O1844">
        <v>0</v>
      </c>
      <c r="P1844">
        <v>2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2.6826237768055146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2.6826237768055146</v>
      </c>
    </row>
    <row r="1845" spans="1:31" x14ac:dyDescent="0.3">
      <c r="A1845">
        <v>2483935</v>
      </c>
      <c r="B1845">
        <v>1</v>
      </c>
      <c r="C1845" t="s">
        <v>81</v>
      </c>
      <c r="D1845" t="s">
        <v>112</v>
      </c>
      <c r="E1845" t="s">
        <v>162</v>
      </c>
      <c r="F1845" t="s">
        <v>5490</v>
      </c>
      <c r="G1845" t="s">
        <v>280</v>
      </c>
      <c r="H1845" t="s">
        <v>135</v>
      </c>
      <c r="I1845" t="s">
        <v>136</v>
      </c>
      <c r="J1845" t="s">
        <v>137</v>
      </c>
      <c r="K1845" t="s">
        <v>144</v>
      </c>
      <c r="L1845" t="s">
        <v>5491</v>
      </c>
      <c r="M1845" t="s">
        <v>5492</v>
      </c>
      <c r="N1845">
        <v>0.74888888799999997</v>
      </c>
      <c r="O1845">
        <v>0</v>
      </c>
      <c r="P1845">
        <v>10</v>
      </c>
      <c r="Q1845">
        <v>0</v>
      </c>
      <c r="R1845">
        <v>13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1.5936438032694453</v>
      </c>
      <c r="Y1845">
        <v>0</v>
      </c>
      <c r="Z1845">
        <v>0.91227201416440107</v>
      </c>
      <c r="AA1845">
        <v>0</v>
      </c>
      <c r="AB1845">
        <v>0</v>
      </c>
      <c r="AC1845">
        <v>0</v>
      </c>
      <c r="AD1845">
        <v>0</v>
      </c>
      <c r="AE1845">
        <v>2.5059158174338463</v>
      </c>
    </row>
    <row r="1846" spans="1:31" x14ac:dyDescent="0.3">
      <c r="A1846">
        <v>2484101</v>
      </c>
      <c r="B1846">
        <v>1</v>
      </c>
      <c r="C1846" t="s">
        <v>80</v>
      </c>
      <c r="D1846" t="s">
        <v>105</v>
      </c>
      <c r="E1846" t="s">
        <v>153</v>
      </c>
      <c r="F1846" t="s">
        <v>5493</v>
      </c>
      <c r="G1846" t="s">
        <v>181</v>
      </c>
      <c r="H1846" t="s">
        <v>135</v>
      </c>
      <c r="I1846" t="s">
        <v>136</v>
      </c>
      <c r="J1846" t="s">
        <v>137</v>
      </c>
      <c r="K1846" t="s">
        <v>144</v>
      </c>
      <c r="L1846" t="s">
        <v>5494</v>
      </c>
      <c r="M1846" t="s">
        <v>5189</v>
      </c>
      <c r="N1846">
        <v>1.987777777</v>
      </c>
      <c r="O1846">
        <v>0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0.56483309280874938</v>
      </c>
      <c r="AA1846">
        <v>0</v>
      </c>
      <c r="AB1846">
        <v>0</v>
      </c>
      <c r="AC1846">
        <v>0</v>
      </c>
      <c r="AD1846">
        <v>0</v>
      </c>
      <c r="AE1846">
        <v>0.56483309280874938</v>
      </c>
    </row>
    <row r="1847" spans="1:31" x14ac:dyDescent="0.3">
      <c r="A1847">
        <v>2483772</v>
      </c>
      <c r="B1847">
        <v>1</v>
      </c>
      <c r="C1847" t="s">
        <v>81</v>
      </c>
      <c r="D1847" t="s">
        <v>112</v>
      </c>
      <c r="E1847" t="s">
        <v>166</v>
      </c>
      <c r="F1847" t="s">
        <v>5495</v>
      </c>
      <c r="G1847" t="s">
        <v>203</v>
      </c>
      <c r="H1847" t="s">
        <v>150</v>
      </c>
      <c r="I1847" t="s">
        <v>136</v>
      </c>
      <c r="J1847" t="s">
        <v>137</v>
      </c>
      <c r="K1847" t="s">
        <v>138</v>
      </c>
      <c r="L1847" t="s">
        <v>5496</v>
      </c>
      <c r="M1847" t="s">
        <v>5497</v>
      </c>
      <c r="N1847">
        <v>0.15</v>
      </c>
      <c r="O1847">
        <v>0</v>
      </c>
      <c r="P1847">
        <v>6929</v>
      </c>
      <c r="Q1847">
        <v>0</v>
      </c>
      <c r="R1847">
        <v>100</v>
      </c>
      <c r="S1847">
        <v>1</v>
      </c>
      <c r="T1847">
        <v>444</v>
      </c>
      <c r="U1847">
        <v>0</v>
      </c>
      <c r="V1847">
        <v>1</v>
      </c>
      <c r="W1847">
        <v>0</v>
      </c>
      <c r="X1847">
        <v>201.00665092150172</v>
      </c>
      <c r="Y1847">
        <v>0</v>
      </c>
      <c r="Z1847">
        <v>1.2012539528420845</v>
      </c>
      <c r="AA1847">
        <v>2.8739516479908755</v>
      </c>
      <c r="AB1847">
        <v>53.948735573095142</v>
      </c>
      <c r="AC1847">
        <v>0</v>
      </c>
      <c r="AD1847">
        <v>0.49771254818302502</v>
      </c>
      <c r="AE1847">
        <v>259.52830464361284</v>
      </c>
    </row>
    <row r="1848" spans="1:31" x14ac:dyDescent="0.3">
      <c r="A1848">
        <v>2483778</v>
      </c>
      <c r="B1848">
        <v>1</v>
      </c>
      <c r="C1848" t="s">
        <v>81</v>
      </c>
      <c r="D1848" t="s">
        <v>127</v>
      </c>
      <c r="E1848" t="s">
        <v>184</v>
      </c>
      <c r="F1848" t="s">
        <v>5498</v>
      </c>
      <c r="G1848" t="s">
        <v>149</v>
      </c>
      <c r="H1848" t="s">
        <v>150</v>
      </c>
      <c r="I1848" t="s">
        <v>136</v>
      </c>
      <c r="J1848" t="s">
        <v>137</v>
      </c>
      <c r="K1848" t="s">
        <v>144</v>
      </c>
      <c r="L1848" t="s">
        <v>5499</v>
      </c>
      <c r="M1848" t="s">
        <v>5500</v>
      </c>
      <c r="N1848">
        <v>1.5666666659999999</v>
      </c>
      <c r="O1848">
        <v>0</v>
      </c>
      <c r="P1848">
        <v>975</v>
      </c>
      <c r="Q1848">
        <v>12</v>
      </c>
      <c r="R1848">
        <v>32</v>
      </c>
      <c r="S1848">
        <v>8</v>
      </c>
      <c r="T1848">
        <v>125</v>
      </c>
      <c r="U1848">
        <v>7</v>
      </c>
      <c r="V1848">
        <v>2</v>
      </c>
      <c r="W1848">
        <v>0</v>
      </c>
      <c r="X1848">
        <v>485.83528342060339</v>
      </c>
      <c r="Y1848">
        <v>3.7381501360676461</v>
      </c>
      <c r="Z1848">
        <v>13.535567205268528</v>
      </c>
      <c r="AA1848">
        <v>203.11676816599996</v>
      </c>
      <c r="AB1848">
        <v>152.23028684445927</v>
      </c>
      <c r="AC1848">
        <v>2344.3519385756777</v>
      </c>
      <c r="AD1848">
        <v>33.38293114123671</v>
      </c>
      <c r="AE1848">
        <v>3236.190925489313</v>
      </c>
    </row>
    <row r="1849" spans="1:31" x14ac:dyDescent="0.3">
      <c r="A1849">
        <v>2483901</v>
      </c>
      <c r="B1849">
        <v>1</v>
      </c>
      <c r="C1849" t="s">
        <v>81</v>
      </c>
      <c r="D1849" t="s">
        <v>114</v>
      </c>
      <c r="E1849" t="s">
        <v>147</v>
      </c>
      <c r="F1849" t="s">
        <v>5501</v>
      </c>
      <c r="G1849" t="s">
        <v>134</v>
      </c>
      <c r="H1849" t="s">
        <v>150</v>
      </c>
      <c r="I1849" t="s">
        <v>136</v>
      </c>
      <c r="J1849" t="s">
        <v>137</v>
      </c>
      <c r="K1849" t="s">
        <v>138</v>
      </c>
      <c r="L1849" t="s">
        <v>5502</v>
      </c>
      <c r="M1849" t="s">
        <v>5503</v>
      </c>
      <c r="N1849">
        <v>1.5308333329999999</v>
      </c>
      <c r="O1849">
        <v>0</v>
      </c>
      <c r="P1849">
        <v>30</v>
      </c>
      <c r="Q1849">
        <v>0</v>
      </c>
      <c r="R1849">
        <v>13</v>
      </c>
      <c r="S1849">
        <v>1</v>
      </c>
      <c r="T1849">
        <v>5</v>
      </c>
      <c r="U1849">
        <v>0</v>
      </c>
      <c r="V1849">
        <v>0</v>
      </c>
      <c r="W1849">
        <v>0</v>
      </c>
      <c r="X1849">
        <v>3.3978189967397903</v>
      </c>
      <c r="Y1849">
        <v>0</v>
      </c>
      <c r="Z1849">
        <v>5.9666259086922269</v>
      </c>
      <c r="AA1849">
        <v>322.01254669953136</v>
      </c>
      <c r="AB1849">
        <v>9.828143164264814</v>
      </c>
      <c r="AC1849">
        <v>0</v>
      </c>
      <c r="AD1849">
        <v>0</v>
      </c>
      <c r="AE1849">
        <v>341.20513476922821</v>
      </c>
    </row>
    <row r="1850" spans="1:31" x14ac:dyDescent="0.3">
      <c r="A1850">
        <v>2484196</v>
      </c>
      <c r="B1850">
        <v>1</v>
      </c>
      <c r="C1850" t="s">
        <v>80</v>
      </c>
      <c r="D1850" t="s">
        <v>102</v>
      </c>
      <c r="E1850" t="s">
        <v>147</v>
      </c>
      <c r="F1850" t="s">
        <v>5504</v>
      </c>
      <c r="G1850" t="s">
        <v>149</v>
      </c>
      <c r="H1850" t="s">
        <v>150</v>
      </c>
      <c r="I1850" t="s">
        <v>136</v>
      </c>
      <c r="J1850" t="s">
        <v>137</v>
      </c>
      <c r="K1850" t="s">
        <v>144</v>
      </c>
      <c r="L1850" t="s">
        <v>5505</v>
      </c>
      <c r="M1850" t="s">
        <v>5506</v>
      </c>
      <c r="N1850">
        <v>0.53749999999999998</v>
      </c>
      <c r="O1850">
        <v>0</v>
      </c>
      <c r="P1850">
        <v>289</v>
      </c>
      <c r="Q1850">
        <v>0</v>
      </c>
      <c r="R1850">
        <v>13</v>
      </c>
      <c r="S1850">
        <v>1</v>
      </c>
      <c r="T1850">
        <v>18</v>
      </c>
      <c r="U1850">
        <v>0</v>
      </c>
      <c r="V1850">
        <v>0</v>
      </c>
      <c r="W1850">
        <v>0</v>
      </c>
      <c r="X1850">
        <v>52.82992654798219</v>
      </c>
      <c r="Y1850">
        <v>0</v>
      </c>
      <c r="Z1850">
        <v>4.0706976962297619</v>
      </c>
      <c r="AA1850">
        <v>9.2974716860667996</v>
      </c>
      <c r="AB1850">
        <v>4.9551250991885478</v>
      </c>
      <c r="AC1850">
        <v>0</v>
      </c>
      <c r="AD1850">
        <v>0</v>
      </c>
      <c r="AE1850">
        <v>71.153221029467304</v>
      </c>
    </row>
    <row r="1851" spans="1:31" x14ac:dyDescent="0.3">
      <c r="A1851">
        <v>2483981</v>
      </c>
      <c r="B1851">
        <v>1</v>
      </c>
      <c r="C1851" t="s">
        <v>80</v>
      </c>
      <c r="D1851" t="s">
        <v>83</v>
      </c>
      <c r="E1851" t="s">
        <v>162</v>
      </c>
      <c r="F1851" t="s">
        <v>5507</v>
      </c>
      <c r="G1851" t="s">
        <v>134</v>
      </c>
      <c r="H1851" t="s">
        <v>135</v>
      </c>
      <c r="I1851" t="s">
        <v>136</v>
      </c>
      <c r="J1851" t="s">
        <v>137</v>
      </c>
      <c r="K1851" t="s">
        <v>138</v>
      </c>
      <c r="L1851" t="s">
        <v>5508</v>
      </c>
      <c r="M1851" t="s">
        <v>5509</v>
      </c>
      <c r="N1851">
        <v>3.3244444440000001</v>
      </c>
      <c r="O1851">
        <v>0</v>
      </c>
      <c r="P1851">
        <v>3</v>
      </c>
      <c r="Q1851">
        <v>0</v>
      </c>
      <c r="R1851">
        <v>0</v>
      </c>
      <c r="S1851">
        <v>0</v>
      </c>
      <c r="T1851">
        <v>58</v>
      </c>
      <c r="U1851">
        <v>0</v>
      </c>
      <c r="V1851">
        <v>3</v>
      </c>
      <c r="W1851">
        <v>0</v>
      </c>
      <c r="X1851">
        <v>2.0493586851444801</v>
      </c>
      <c r="Y1851">
        <v>0</v>
      </c>
      <c r="Z1851">
        <v>0</v>
      </c>
      <c r="AA1851">
        <v>0</v>
      </c>
      <c r="AB1851">
        <v>184.26990341215063</v>
      </c>
      <c r="AC1851">
        <v>0</v>
      </c>
      <c r="AD1851">
        <v>148.02809726746531</v>
      </c>
      <c r="AE1851">
        <v>334.34735936476045</v>
      </c>
    </row>
    <row r="1852" spans="1:31" x14ac:dyDescent="0.3">
      <c r="A1852">
        <v>2483961</v>
      </c>
      <c r="B1852">
        <v>1</v>
      </c>
      <c r="C1852" t="s">
        <v>81</v>
      </c>
      <c r="D1852" t="s">
        <v>118</v>
      </c>
      <c r="E1852" t="s">
        <v>166</v>
      </c>
      <c r="F1852" t="s">
        <v>5510</v>
      </c>
      <c r="G1852" t="s">
        <v>159</v>
      </c>
      <c r="H1852" t="s">
        <v>150</v>
      </c>
      <c r="I1852" t="s">
        <v>136</v>
      </c>
      <c r="J1852" t="s">
        <v>3</v>
      </c>
      <c r="K1852" t="s">
        <v>144</v>
      </c>
      <c r="L1852" t="s">
        <v>5511</v>
      </c>
      <c r="M1852" t="s">
        <v>5512</v>
      </c>
      <c r="N1852">
        <v>0.46555555500000001</v>
      </c>
      <c r="O1852">
        <v>0</v>
      </c>
      <c r="P1852">
        <v>697</v>
      </c>
      <c r="Q1852">
        <v>0</v>
      </c>
      <c r="R1852">
        <v>18</v>
      </c>
      <c r="S1852">
        <v>0</v>
      </c>
      <c r="T1852">
        <v>654</v>
      </c>
      <c r="U1852">
        <v>2</v>
      </c>
      <c r="V1852">
        <v>8</v>
      </c>
      <c r="W1852">
        <v>0</v>
      </c>
      <c r="X1852">
        <v>86.27115949872892</v>
      </c>
      <c r="Y1852">
        <v>0</v>
      </c>
      <c r="Z1852">
        <v>2.3601758228504681</v>
      </c>
      <c r="AA1852">
        <v>0</v>
      </c>
      <c r="AB1852">
        <v>240.31093932839144</v>
      </c>
      <c r="AC1852">
        <v>15.630177018716225</v>
      </c>
      <c r="AD1852">
        <v>113.57370018657771</v>
      </c>
      <c r="AE1852">
        <v>458.14615185526475</v>
      </c>
    </row>
    <row r="1853" spans="1:31" x14ac:dyDescent="0.3">
      <c r="A1853">
        <v>2483818</v>
      </c>
      <c r="B1853">
        <v>1</v>
      </c>
      <c r="C1853" t="s">
        <v>81</v>
      </c>
      <c r="D1853" t="s">
        <v>118</v>
      </c>
      <c r="E1853" t="s">
        <v>184</v>
      </c>
      <c r="F1853" t="s">
        <v>2729</v>
      </c>
      <c r="G1853" t="s">
        <v>168</v>
      </c>
      <c r="H1853" t="s">
        <v>150</v>
      </c>
      <c r="I1853" t="s">
        <v>136</v>
      </c>
      <c r="J1853" t="s">
        <v>137</v>
      </c>
      <c r="K1853" t="s">
        <v>138</v>
      </c>
      <c r="L1853" t="s">
        <v>5513</v>
      </c>
      <c r="M1853" t="s">
        <v>5514</v>
      </c>
      <c r="N1853">
        <v>3.7</v>
      </c>
      <c r="O1853">
        <v>5</v>
      </c>
      <c r="P1853">
        <v>0</v>
      </c>
      <c r="Q1853">
        <v>33</v>
      </c>
      <c r="R1853">
        <v>12</v>
      </c>
      <c r="S1853">
        <v>4</v>
      </c>
      <c r="T1853">
        <v>1</v>
      </c>
      <c r="U1853">
        <v>0</v>
      </c>
      <c r="V1853">
        <v>0</v>
      </c>
      <c r="W1853">
        <v>6.2624592397859136</v>
      </c>
      <c r="X1853">
        <v>0</v>
      </c>
      <c r="Y1853">
        <v>82.252123290608068</v>
      </c>
      <c r="Z1853">
        <v>7.7674369972568131</v>
      </c>
      <c r="AA1853">
        <v>90.990841186772556</v>
      </c>
      <c r="AB1853">
        <v>2.6192043201921837</v>
      </c>
      <c r="AC1853">
        <v>0</v>
      </c>
      <c r="AD1853">
        <v>0</v>
      </c>
      <c r="AE1853">
        <v>189.89206503461554</v>
      </c>
    </row>
    <row r="1854" spans="1:31" x14ac:dyDescent="0.3">
      <c r="A1854">
        <v>2484216</v>
      </c>
      <c r="B1854">
        <v>1</v>
      </c>
      <c r="C1854" t="s">
        <v>81</v>
      </c>
      <c r="D1854" t="s">
        <v>112</v>
      </c>
      <c r="E1854" t="s">
        <v>162</v>
      </c>
      <c r="F1854" t="s">
        <v>5515</v>
      </c>
      <c r="G1854" t="s">
        <v>210</v>
      </c>
      <c r="H1854" t="s">
        <v>135</v>
      </c>
      <c r="I1854" t="s">
        <v>136</v>
      </c>
      <c r="J1854" t="s">
        <v>137</v>
      </c>
      <c r="K1854" t="s">
        <v>144</v>
      </c>
      <c r="L1854" t="s">
        <v>5516</v>
      </c>
      <c r="M1854" t="s">
        <v>5517</v>
      </c>
      <c r="N1854">
        <v>1.4072222219999999</v>
      </c>
      <c r="O1854">
        <v>0</v>
      </c>
      <c r="P1854">
        <v>128</v>
      </c>
      <c r="Q1854">
        <v>0</v>
      </c>
      <c r="R1854">
        <v>24</v>
      </c>
      <c r="S1854">
        <v>0</v>
      </c>
      <c r="T1854">
        <v>4</v>
      </c>
      <c r="U1854">
        <v>0</v>
      </c>
      <c r="V1854">
        <v>0</v>
      </c>
      <c r="W1854">
        <v>0</v>
      </c>
      <c r="X1854">
        <v>44.854810819736841</v>
      </c>
      <c r="Y1854">
        <v>0</v>
      </c>
      <c r="Z1854">
        <v>6.1056823923197188</v>
      </c>
      <c r="AA1854">
        <v>0</v>
      </c>
      <c r="AB1854">
        <v>2.4825126571630873</v>
      </c>
      <c r="AC1854">
        <v>0</v>
      </c>
      <c r="AD1854">
        <v>0</v>
      </c>
      <c r="AE1854">
        <v>53.443005869219647</v>
      </c>
    </row>
    <row r="1855" spans="1:31" x14ac:dyDescent="0.3">
      <c r="A1855">
        <v>2484236</v>
      </c>
      <c r="B1855">
        <v>1</v>
      </c>
      <c r="C1855" t="s">
        <v>81</v>
      </c>
      <c r="D1855" t="s">
        <v>119</v>
      </c>
      <c r="E1855" t="s">
        <v>147</v>
      </c>
      <c r="F1855" t="s">
        <v>5518</v>
      </c>
      <c r="G1855" t="s">
        <v>193</v>
      </c>
      <c r="H1855" t="s">
        <v>150</v>
      </c>
      <c r="I1855" t="s">
        <v>136</v>
      </c>
      <c r="J1855" t="s">
        <v>137</v>
      </c>
      <c r="K1855" t="s">
        <v>144</v>
      </c>
      <c r="L1855" t="s">
        <v>5519</v>
      </c>
      <c r="M1855" t="s">
        <v>5520</v>
      </c>
      <c r="N1855">
        <v>2.7205555549999998</v>
      </c>
      <c r="O1855">
        <v>0</v>
      </c>
      <c r="P1855">
        <v>347</v>
      </c>
      <c r="Q1855">
        <v>0</v>
      </c>
      <c r="R1855">
        <v>12</v>
      </c>
      <c r="S1855">
        <v>1</v>
      </c>
      <c r="T1855">
        <v>21</v>
      </c>
      <c r="U1855">
        <v>0</v>
      </c>
      <c r="V1855">
        <v>0</v>
      </c>
      <c r="W1855">
        <v>0</v>
      </c>
      <c r="X1855">
        <v>76.32389898535331</v>
      </c>
      <c r="Y1855">
        <v>0</v>
      </c>
      <c r="Z1855">
        <v>2.3050379677408843</v>
      </c>
      <c r="AA1855">
        <v>3.3863236291775003</v>
      </c>
      <c r="AB1855">
        <v>12.741737481114606</v>
      </c>
      <c r="AC1855">
        <v>0</v>
      </c>
      <c r="AD1855">
        <v>0</v>
      </c>
      <c r="AE1855">
        <v>94.756998063386305</v>
      </c>
    </row>
    <row r="1856" spans="1:31" x14ac:dyDescent="0.3">
      <c r="A1856">
        <v>2483752</v>
      </c>
      <c r="B1856">
        <v>1</v>
      </c>
      <c r="C1856" t="s">
        <v>81</v>
      </c>
      <c r="D1856" t="s">
        <v>128</v>
      </c>
      <c r="E1856" t="s">
        <v>184</v>
      </c>
      <c r="F1856" t="s">
        <v>1050</v>
      </c>
      <c r="G1856" t="s">
        <v>149</v>
      </c>
      <c r="H1856" t="s">
        <v>150</v>
      </c>
      <c r="I1856" t="s">
        <v>136</v>
      </c>
      <c r="J1856" t="s">
        <v>137</v>
      </c>
      <c r="K1856" t="s">
        <v>144</v>
      </c>
      <c r="L1856" t="s">
        <v>5521</v>
      </c>
      <c r="M1856" t="s">
        <v>5522</v>
      </c>
      <c r="N1856">
        <v>0.10361111100000001</v>
      </c>
      <c r="O1856">
        <v>7</v>
      </c>
      <c r="P1856">
        <v>1406</v>
      </c>
      <c r="Q1856">
        <v>27</v>
      </c>
      <c r="R1856">
        <v>20</v>
      </c>
      <c r="S1856">
        <v>23</v>
      </c>
      <c r="T1856">
        <v>116</v>
      </c>
      <c r="U1856">
        <v>1</v>
      </c>
      <c r="V1856">
        <v>0</v>
      </c>
      <c r="W1856">
        <v>0.12973701912583047</v>
      </c>
      <c r="X1856">
        <v>15.90411063561735</v>
      </c>
      <c r="Y1856">
        <v>14.918812399087217</v>
      </c>
      <c r="Z1856">
        <v>0.18021622113156238</v>
      </c>
      <c r="AA1856">
        <v>6.8333711137284947</v>
      </c>
      <c r="AB1856">
        <v>2.9736290966823526</v>
      </c>
      <c r="AC1856">
        <v>9.8049655688001387</v>
      </c>
      <c r="AD1856">
        <v>0</v>
      </c>
      <c r="AE1856">
        <v>50.744842054172949</v>
      </c>
    </row>
    <row r="1857" spans="1:31" x14ac:dyDescent="0.3">
      <c r="A1857">
        <v>2484090</v>
      </c>
      <c r="B1857">
        <v>1</v>
      </c>
      <c r="C1857" t="s">
        <v>80</v>
      </c>
      <c r="D1857" t="s">
        <v>100</v>
      </c>
      <c r="E1857" t="s">
        <v>166</v>
      </c>
      <c r="F1857" t="s">
        <v>5523</v>
      </c>
      <c r="G1857" t="s">
        <v>134</v>
      </c>
      <c r="H1857" t="s">
        <v>150</v>
      </c>
      <c r="I1857" t="s">
        <v>136</v>
      </c>
      <c r="J1857" t="s">
        <v>137</v>
      </c>
      <c r="K1857" t="s">
        <v>138</v>
      </c>
      <c r="L1857" t="s">
        <v>5524</v>
      </c>
      <c r="M1857" t="s">
        <v>5525</v>
      </c>
      <c r="N1857">
        <v>0.85416666600000002</v>
      </c>
      <c r="O1857">
        <v>1</v>
      </c>
      <c r="P1857">
        <v>8441</v>
      </c>
      <c r="Q1857">
        <v>0</v>
      </c>
      <c r="R1857">
        <v>87</v>
      </c>
      <c r="S1857">
        <v>14</v>
      </c>
      <c r="T1857">
        <v>860</v>
      </c>
      <c r="U1857">
        <v>0</v>
      </c>
      <c r="V1857">
        <v>1</v>
      </c>
      <c r="W1857">
        <v>3.8361717810380647</v>
      </c>
      <c r="X1857">
        <v>1514.10099864894</v>
      </c>
      <c r="Y1857">
        <v>0</v>
      </c>
      <c r="Z1857">
        <v>13.974352886191721</v>
      </c>
      <c r="AA1857">
        <v>215.90634892725137</v>
      </c>
      <c r="AB1857">
        <v>644.43114587686716</v>
      </c>
      <c r="AC1857">
        <v>0</v>
      </c>
      <c r="AD1857">
        <v>116.19173013843751</v>
      </c>
      <c r="AE1857">
        <v>2508.4407482587258</v>
      </c>
    </row>
    <row r="1858" spans="1:31" x14ac:dyDescent="0.3">
      <c r="A1858">
        <v>2483798</v>
      </c>
      <c r="B1858">
        <v>1</v>
      </c>
      <c r="C1858" t="s">
        <v>80</v>
      </c>
      <c r="D1858" t="s">
        <v>98</v>
      </c>
      <c r="E1858" t="s">
        <v>184</v>
      </c>
      <c r="F1858" t="s">
        <v>5526</v>
      </c>
      <c r="G1858" t="s">
        <v>149</v>
      </c>
      <c r="H1858" t="s">
        <v>150</v>
      </c>
      <c r="I1858" t="s">
        <v>506</v>
      </c>
      <c r="J1858" t="s">
        <v>137</v>
      </c>
      <c r="K1858" t="s">
        <v>144</v>
      </c>
      <c r="L1858" t="s">
        <v>5527</v>
      </c>
      <c r="M1858" t="s">
        <v>5528</v>
      </c>
      <c r="N1858">
        <v>8.3333330000000001E-3</v>
      </c>
      <c r="O1858">
        <v>1</v>
      </c>
      <c r="P1858">
        <v>565</v>
      </c>
      <c r="Q1858">
        <v>16</v>
      </c>
      <c r="R1858">
        <v>46</v>
      </c>
      <c r="S1858">
        <v>2</v>
      </c>
      <c r="T1858">
        <v>101</v>
      </c>
      <c r="U1858">
        <v>0</v>
      </c>
      <c r="V1858">
        <v>0</v>
      </c>
      <c r="W1858">
        <v>2.1100700999999999E-3</v>
      </c>
      <c r="X1858">
        <v>0.65483906875667053</v>
      </c>
      <c r="Y1858">
        <v>2.8781787291591667E-2</v>
      </c>
      <c r="Z1858">
        <v>7.0314972900163322E-2</v>
      </c>
      <c r="AA1858">
        <v>1.7519686175010832E-2</v>
      </c>
      <c r="AB1858">
        <v>0.37943228901752996</v>
      </c>
      <c r="AC1858">
        <v>0</v>
      </c>
      <c r="AD1858">
        <v>0</v>
      </c>
      <c r="AE1858">
        <v>1.1529978742409663</v>
      </c>
    </row>
    <row r="1859" spans="1:31" x14ac:dyDescent="0.3">
      <c r="A1859">
        <v>2483944</v>
      </c>
      <c r="B1859">
        <v>1</v>
      </c>
      <c r="C1859" t="s">
        <v>80</v>
      </c>
      <c r="D1859" t="s">
        <v>82</v>
      </c>
      <c r="E1859" t="s">
        <v>153</v>
      </c>
      <c r="F1859" t="s">
        <v>5529</v>
      </c>
      <c r="G1859" t="s">
        <v>155</v>
      </c>
      <c r="H1859" t="s">
        <v>135</v>
      </c>
      <c r="I1859" t="s">
        <v>136</v>
      </c>
      <c r="J1859" t="s">
        <v>137</v>
      </c>
      <c r="K1859" t="s">
        <v>144</v>
      </c>
      <c r="L1859" t="s">
        <v>5530</v>
      </c>
      <c r="M1859" t="s">
        <v>5531</v>
      </c>
      <c r="N1859">
        <v>1.8080555549999999</v>
      </c>
      <c r="O1859">
        <v>0</v>
      </c>
      <c r="P1859">
        <v>9</v>
      </c>
      <c r="Q1859">
        <v>0</v>
      </c>
      <c r="R1859">
        <v>0</v>
      </c>
      <c r="S1859">
        <v>0</v>
      </c>
      <c r="T1859">
        <v>1</v>
      </c>
      <c r="U1859">
        <v>0</v>
      </c>
      <c r="V1859">
        <v>0</v>
      </c>
      <c r="W1859">
        <v>0</v>
      </c>
      <c r="X1859">
        <v>2.3196934000980347</v>
      </c>
      <c r="Y1859">
        <v>0</v>
      </c>
      <c r="Z1859">
        <v>0</v>
      </c>
      <c r="AA1859">
        <v>0</v>
      </c>
      <c r="AB1859">
        <v>1.6522090204354936</v>
      </c>
      <c r="AC1859">
        <v>0</v>
      </c>
      <c r="AD1859">
        <v>0</v>
      </c>
      <c r="AE1859">
        <v>3.971902420533528</v>
      </c>
    </row>
    <row r="1860" spans="1:31" x14ac:dyDescent="0.3">
      <c r="A1860">
        <v>2484050</v>
      </c>
      <c r="B1860">
        <v>1</v>
      </c>
      <c r="C1860" t="s">
        <v>81</v>
      </c>
      <c r="D1860" t="s">
        <v>112</v>
      </c>
      <c r="E1860" t="s">
        <v>162</v>
      </c>
      <c r="F1860" t="s">
        <v>5532</v>
      </c>
      <c r="G1860" t="s">
        <v>210</v>
      </c>
      <c r="H1860" t="s">
        <v>135</v>
      </c>
      <c r="I1860" t="s">
        <v>136</v>
      </c>
      <c r="J1860" t="s">
        <v>137</v>
      </c>
      <c r="K1860" t="s">
        <v>144</v>
      </c>
      <c r="L1860" t="s">
        <v>5533</v>
      </c>
      <c r="M1860" t="s">
        <v>5534</v>
      </c>
      <c r="N1860">
        <v>0.97055555500000001</v>
      </c>
      <c r="O1860">
        <v>0</v>
      </c>
      <c r="P1860">
        <v>2</v>
      </c>
      <c r="Q1860">
        <v>0</v>
      </c>
      <c r="R1860">
        <v>4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1.1959935455450668E-2</v>
      </c>
      <c r="Y1860">
        <v>0</v>
      </c>
      <c r="Z1860">
        <v>7.040930710702778E-2</v>
      </c>
      <c r="AA1860">
        <v>0</v>
      </c>
      <c r="AB1860">
        <v>0</v>
      </c>
      <c r="AC1860">
        <v>0</v>
      </c>
      <c r="AD1860">
        <v>0</v>
      </c>
      <c r="AE1860">
        <v>8.2369242562478448E-2</v>
      </c>
    </row>
    <row r="1861" spans="1:31" x14ac:dyDescent="0.3">
      <c r="A1861">
        <v>2484007</v>
      </c>
      <c r="B1861">
        <v>1</v>
      </c>
      <c r="C1861" t="s">
        <v>80</v>
      </c>
      <c r="D1861" t="s">
        <v>110</v>
      </c>
      <c r="E1861" t="s">
        <v>162</v>
      </c>
      <c r="F1861" t="s">
        <v>5421</v>
      </c>
      <c r="G1861" t="s">
        <v>181</v>
      </c>
      <c r="H1861" t="s">
        <v>135</v>
      </c>
      <c r="I1861" t="s">
        <v>136</v>
      </c>
      <c r="J1861" t="s">
        <v>137</v>
      </c>
      <c r="K1861" t="s">
        <v>144</v>
      </c>
      <c r="L1861" t="s">
        <v>5535</v>
      </c>
      <c r="M1861" t="s">
        <v>5378</v>
      </c>
      <c r="N1861">
        <v>0.643055555</v>
      </c>
      <c r="O1861">
        <v>0</v>
      </c>
      <c r="P1861">
        <v>153</v>
      </c>
      <c r="Q1861">
        <v>0</v>
      </c>
      <c r="R1861">
        <v>0</v>
      </c>
      <c r="S1861">
        <v>0</v>
      </c>
      <c r="T1861">
        <v>3</v>
      </c>
      <c r="U1861">
        <v>0</v>
      </c>
      <c r="V1861">
        <v>0</v>
      </c>
      <c r="W1861">
        <v>0</v>
      </c>
      <c r="X1861">
        <v>43.904180044379473</v>
      </c>
      <c r="Y1861">
        <v>0</v>
      </c>
      <c r="Z1861">
        <v>0</v>
      </c>
      <c r="AA1861">
        <v>0</v>
      </c>
      <c r="AB1861">
        <v>0.23342839794497569</v>
      </c>
      <c r="AC1861">
        <v>0</v>
      </c>
      <c r="AD1861">
        <v>0</v>
      </c>
      <c r="AE1861">
        <v>44.137608442324449</v>
      </c>
    </row>
    <row r="1862" spans="1:31" x14ac:dyDescent="0.3">
      <c r="A1862">
        <v>2484150</v>
      </c>
      <c r="B1862">
        <v>1</v>
      </c>
      <c r="C1862" t="s">
        <v>81</v>
      </c>
      <c r="D1862" t="s">
        <v>120</v>
      </c>
      <c r="E1862" t="s">
        <v>166</v>
      </c>
      <c r="F1862" t="s">
        <v>5536</v>
      </c>
      <c r="G1862" t="s">
        <v>149</v>
      </c>
      <c r="H1862" t="s">
        <v>150</v>
      </c>
      <c r="I1862" t="s">
        <v>136</v>
      </c>
      <c r="J1862" t="s">
        <v>137</v>
      </c>
      <c r="K1862" t="s">
        <v>144</v>
      </c>
      <c r="L1862" t="s">
        <v>5537</v>
      </c>
      <c r="M1862" t="s">
        <v>5538</v>
      </c>
      <c r="N1862">
        <v>0.94861111099999995</v>
      </c>
      <c r="O1862">
        <v>0</v>
      </c>
      <c r="P1862">
        <v>349</v>
      </c>
      <c r="Q1862">
        <v>111</v>
      </c>
      <c r="R1862">
        <v>47</v>
      </c>
      <c r="S1862">
        <v>10</v>
      </c>
      <c r="T1862">
        <v>51</v>
      </c>
      <c r="U1862">
        <v>3</v>
      </c>
      <c r="V1862">
        <v>0</v>
      </c>
      <c r="W1862">
        <v>0</v>
      </c>
      <c r="X1862">
        <v>62.969985931818393</v>
      </c>
      <c r="Y1862">
        <v>74.384545645914557</v>
      </c>
      <c r="Z1862">
        <v>26.872669149741316</v>
      </c>
      <c r="AA1862">
        <v>34.095821589117556</v>
      </c>
      <c r="AB1862">
        <v>16.491360458552251</v>
      </c>
      <c r="AC1862">
        <v>370.72292403261355</v>
      </c>
      <c r="AD1862">
        <v>0</v>
      </c>
      <c r="AE1862">
        <v>585.53730680775766</v>
      </c>
    </row>
    <row r="1863" spans="1:31" x14ac:dyDescent="0.3">
      <c r="A1863">
        <v>2483884</v>
      </c>
      <c r="B1863">
        <v>1</v>
      </c>
      <c r="C1863" t="s">
        <v>81</v>
      </c>
      <c r="D1863" t="s">
        <v>128</v>
      </c>
      <c r="E1863" t="s">
        <v>132</v>
      </c>
      <c r="F1863" t="s">
        <v>5539</v>
      </c>
      <c r="G1863" t="s">
        <v>134</v>
      </c>
      <c r="H1863" t="s">
        <v>135</v>
      </c>
      <c r="I1863" t="s">
        <v>136</v>
      </c>
      <c r="J1863" t="s">
        <v>137</v>
      </c>
      <c r="K1863" t="s">
        <v>138</v>
      </c>
      <c r="L1863" t="s">
        <v>5540</v>
      </c>
      <c r="M1863" t="s">
        <v>5541</v>
      </c>
      <c r="N1863">
        <v>7.7138888879999996</v>
      </c>
      <c r="O1863">
        <v>0</v>
      </c>
      <c r="P1863">
        <v>73</v>
      </c>
      <c r="Q1863">
        <v>0</v>
      </c>
      <c r="R1863">
        <v>3</v>
      </c>
      <c r="S1863">
        <v>0</v>
      </c>
      <c r="T1863">
        <v>6</v>
      </c>
      <c r="U1863">
        <v>0</v>
      </c>
      <c r="V1863">
        <v>0</v>
      </c>
      <c r="W1863">
        <v>0</v>
      </c>
      <c r="X1863">
        <v>78.547871004101623</v>
      </c>
      <c r="Y1863">
        <v>0</v>
      </c>
      <c r="Z1863">
        <v>3.2192468156535972</v>
      </c>
      <c r="AA1863">
        <v>0</v>
      </c>
      <c r="AB1863">
        <v>31.856691256011025</v>
      </c>
      <c r="AC1863">
        <v>0</v>
      </c>
      <c r="AD1863">
        <v>0</v>
      </c>
      <c r="AE1863">
        <v>113.62380907576625</v>
      </c>
    </row>
    <row r="1864" spans="1:31" x14ac:dyDescent="0.3">
      <c r="A1864">
        <v>2484127</v>
      </c>
      <c r="B1864">
        <v>1</v>
      </c>
      <c r="C1864" t="s">
        <v>80</v>
      </c>
      <c r="D1864" t="s">
        <v>110</v>
      </c>
      <c r="E1864" t="s">
        <v>153</v>
      </c>
      <c r="F1864" t="s">
        <v>5542</v>
      </c>
      <c r="G1864" t="s">
        <v>155</v>
      </c>
      <c r="H1864" t="s">
        <v>135</v>
      </c>
      <c r="I1864" t="s">
        <v>136</v>
      </c>
      <c r="J1864" t="s">
        <v>137</v>
      </c>
      <c r="K1864" t="s">
        <v>144</v>
      </c>
      <c r="L1864" t="s">
        <v>5543</v>
      </c>
      <c r="M1864" t="s">
        <v>5544</v>
      </c>
      <c r="N1864">
        <v>1.403888888</v>
      </c>
      <c r="O1864">
        <v>0</v>
      </c>
      <c r="P1864">
        <v>2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2.2824316411029808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2.2824316411029808</v>
      </c>
    </row>
    <row r="1865" spans="1:31" x14ac:dyDescent="0.3">
      <c r="A1865">
        <v>2483878</v>
      </c>
      <c r="B1865">
        <v>1</v>
      </c>
      <c r="C1865" t="s">
        <v>81</v>
      </c>
      <c r="D1865" t="s">
        <v>126</v>
      </c>
      <c r="E1865" t="s">
        <v>147</v>
      </c>
      <c r="F1865" t="s">
        <v>5545</v>
      </c>
      <c r="G1865" t="s">
        <v>149</v>
      </c>
      <c r="H1865" t="s">
        <v>150</v>
      </c>
      <c r="I1865" t="s">
        <v>506</v>
      </c>
      <c r="J1865" t="s">
        <v>137</v>
      </c>
      <c r="K1865" t="s">
        <v>144</v>
      </c>
      <c r="L1865" t="s">
        <v>5546</v>
      </c>
      <c r="M1865" t="s">
        <v>5547</v>
      </c>
      <c r="N1865">
        <v>8.6111109999999994E-3</v>
      </c>
      <c r="O1865">
        <v>2</v>
      </c>
      <c r="P1865">
        <v>280</v>
      </c>
      <c r="Q1865">
        <v>35</v>
      </c>
      <c r="R1865">
        <v>124</v>
      </c>
      <c r="S1865">
        <v>11</v>
      </c>
      <c r="T1865">
        <v>25</v>
      </c>
      <c r="U1865">
        <v>0</v>
      </c>
      <c r="V1865">
        <v>0</v>
      </c>
      <c r="W1865">
        <v>1.6322099455897864E-2</v>
      </c>
      <c r="X1865">
        <v>0.28302899367769596</v>
      </c>
      <c r="Y1865">
        <v>0.95849619251778972</v>
      </c>
      <c r="Z1865">
        <v>0.17304455959175599</v>
      </c>
      <c r="AA1865">
        <v>0.28595839524998529</v>
      </c>
      <c r="AB1865">
        <v>0.32800291915361612</v>
      </c>
      <c r="AC1865">
        <v>0</v>
      </c>
      <c r="AD1865">
        <v>0</v>
      </c>
      <c r="AE1865">
        <v>2.044853159646741</v>
      </c>
    </row>
    <row r="1866" spans="1:31" x14ac:dyDescent="0.3">
      <c r="A1866">
        <v>2484213</v>
      </c>
      <c r="B1866">
        <v>1</v>
      </c>
      <c r="C1866" t="s">
        <v>80</v>
      </c>
      <c r="D1866" t="s">
        <v>88</v>
      </c>
      <c r="E1866" t="s">
        <v>132</v>
      </c>
      <c r="F1866" t="s">
        <v>936</v>
      </c>
      <c r="G1866" t="s">
        <v>181</v>
      </c>
      <c r="H1866" t="s">
        <v>135</v>
      </c>
      <c r="I1866" t="s">
        <v>136</v>
      </c>
      <c r="J1866" t="s">
        <v>137</v>
      </c>
      <c r="K1866" t="s">
        <v>144</v>
      </c>
      <c r="L1866" t="s">
        <v>5548</v>
      </c>
      <c r="M1866" t="s">
        <v>5549</v>
      </c>
      <c r="N1866">
        <v>0.57583333299999995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3</v>
      </c>
      <c r="U1866">
        <v>0</v>
      </c>
      <c r="V1866">
        <v>1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1.726668532668004</v>
      </c>
      <c r="AC1866">
        <v>0</v>
      </c>
      <c r="AD1866">
        <v>10.301084504638515</v>
      </c>
      <c r="AE1866">
        <v>12.027753037306519</v>
      </c>
    </row>
    <row r="1867" spans="1:31" x14ac:dyDescent="0.3">
      <c r="A1867">
        <v>2483807</v>
      </c>
      <c r="B1867">
        <v>1</v>
      </c>
      <c r="C1867" t="s">
        <v>80</v>
      </c>
      <c r="D1867" t="s">
        <v>97</v>
      </c>
      <c r="E1867" t="s">
        <v>132</v>
      </c>
      <c r="F1867" t="s">
        <v>1254</v>
      </c>
      <c r="G1867" t="s">
        <v>168</v>
      </c>
      <c r="H1867" t="s">
        <v>135</v>
      </c>
      <c r="I1867" t="s">
        <v>136</v>
      </c>
      <c r="J1867" t="s">
        <v>137</v>
      </c>
      <c r="K1867" t="s">
        <v>138</v>
      </c>
      <c r="L1867" t="s">
        <v>5550</v>
      </c>
      <c r="M1867" t="s">
        <v>5551</v>
      </c>
      <c r="N1867">
        <v>9.3277777769999997</v>
      </c>
      <c r="O1867">
        <v>0</v>
      </c>
      <c r="P1867">
        <v>281</v>
      </c>
      <c r="Q1867">
        <v>0</v>
      </c>
      <c r="R1867">
        <v>1</v>
      </c>
      <c r="S1867">
        <v>0</v>
      </c>
      <c r="T1867">
        <v>28</v>
      </c>
      <c r="U1867">
        <v>0</v>
      </c>
      <c r="V1867">
        <v>0</v>
      </c>
      <c r="W1867">
        <v>0</v>
      </c>
      <c r="X1867">
        <v>827.86103927321642</v>
      </c>
      <c r="Y1867">
        <v>0</v>
      </c>
      <c r="Z1867">
        <v>5.1038856750551247</v>
      </c>
      <c r="AA1867">
        <v>0</v>
      </c>
      <c r="AB1867">
        <v>405.69939262053589</v>
      </c>
      <c r="AC1867">
        <v>0</v>
      </c>
      <c r="AD1867">
        <v>0</v>
      </c>
      <c r="AE1867">
        <v>1238.6643175688075</v>
      </c>
    </row>
    <row r="1868" spans="1:31" x14ac:dyDescent="0.3">
      <c r="A1868">
        <v>2484225</v>
      </c>
      <c r="B1868">
        <v>1</v>
      </c>
      <c r="C1868" t="s">
        <v>80</v>
      </c>
      <c r="D1868" t="s">
        <v>100</v>
      </c>
      <c r="E1868" t="s">
        <v>162</v>
      </c>
      <c r="F1868" t="s">
        <v>5552</v>
      </c>
      <c r="G1868" t="s">
        <v>181</v>
      </c>
      <c r="H1868" t="s">
        <v>135</v>
      </c>
      <c r="I1868" t="s">
        <v>136</v>
      </c>
      <c r="J1868" t="s">
        <v>137</v>
      </c>
      <c r="K1868" t="s">
        <v>144</v>
      </c>
      <c r="L1868" t="s">
        <v>5553</v>
      </c>
      <c r="M1868" t="s">
        <v>5554</v>
      </c>
      <c r="N1868">
        <v>0.94055555499999999</v>
      </c>
      <c r="O1868">
        <v>0</v>
      </c>
      <c r="P1868">
        <v>92</v>
      </c>
      <c r="Q1868">
        <v>0</v>
      </c>
      <c r="R1868">
        <v>4</v>
      </c>
      <c r="S1868">
        <v>0</v>
      </c>
      <c r="T1868">
        <v>8</v>
      </c>
      <c r="U1868">
        <v>0</v>
      </c>
      <c r="V1868">
        <v>0</v>
      </c>
      <c r="W1868">
        <v>0</v>
      </c>
      <c r="X1868">
        <v>15.427786601763575</v>
      </c>
      <c r="Y1868">
        <v>0</v>
      </c>
      <c r="Z1868">
        <v>1.0862258684392001E-2</v>
      </c>
      <c r="AA1868">
        <v>0</v>
      </c>
      <c r="AB1868">
        <v>8.684098593490523</v>
      </c>
      <c r="AC1868">
        <v>0</v>
      </c>
      <c r="AD1868">
        <v>0</v>
      </c>
      <c r="AE1868">
        <v>24.122747453938491</v>
      </c>
    </row>
    <row r="1869" spans="1:31" x14ac:dyDescent="0.3">
      <c r="A1869">
        <v>2484202</v>
      </c>
      <c r="B1869">
        <v>1</v>
      </c>
      <c r="C1869" t="s">
        <v>80</v>
      </c>
      <c r="D1869" t="s">
        <v>90</v>
      </c>
      <c r="E1869" t="s">
        <v>162</v>
      </c>
      <c r="F1869" t="s">
        <v>5555</v>
      </c>
      <c r="G1869" t="s">
        <v>530</v>
      </c>
      <c r="H1869" t="s">
        <v>135</v>
      </c>
      <c r="I1869" t="s">
        <v>136</v>
      </c>
      <c r="J1869" t="s">
        <v>137</v>
      </c>
      <c r="K1869" t="s">
        <v>144</v>
      </c>
      <c r="L1869" t="s">
        <v>5556</v>
      </c>
      <c r="M1869" t="s">
        <v>5557</v>
      </c>
      <c r="N1869">
        <v>1.191944444</v>
      </c>
      <c r="O1869">
        <v>0</v>
      </c>
      <c r="P1869">
        <v>1</v>
      </c>
      <c r="Q1869">
        <v>0</v>
      </c>
      <c r="R1869">
        <v>0</v>
      </c>
      <c r="S1869">
        <v>0</v>
      </c>
      <c r="T1869">
        <v>2</v>
      </c>
      <c r="U1869">
        <v>0</v>
      </c>
      <c r="V1869">
        <v>0</v>
      </c>
      <c r="W1869">
        <v>0</v>
      </c>
      <c r="X1869">
        <v>0.13631781820912545</v>
      </c>
      <c r="Y1869">
        <v>0</v>
      </c>
      <c r="Z1869">
        <v>0</v>
      </c>
      <c r="AA1869">
        <v>0</v>
      </c>
      <c r="AB1869">
        <v>43.725120166650022</v>
      </c>
      <c r="AC1869">
        <v>0</v>
      </c>
      <c r="AD1869">
        <v>0</v>
      </c>
      <c r="AE1869">
        <v>43.861437984859151</v>
      </c>
    </row>
    <row r="1870" spans="1:31" x14ac:dyDescent="0.3">
      <c r="A1870">
        <v>2484033</v>
      </c>
      <c r="B1870">
        <v>1</v>
      </c>
      <c r="C1870" t="s">
        <v>80</v>
      </c>
      <c r="D1870" t="s">
        <v>100</v>
      </c>
      <c r="E1870" t="s">
        <v>147</v>
      </c>
      <c r="F1870" t="s">
        <v>5558</v>
      </c>
      <c r="G1870" t="s">
        <v>203</v>
      </c>
      <c r="H1870" t="s">
        <v>150</v>
      </c>
      <c r="I1870" t="s">
        <v>506</v>
      </c>
      <c r="J1870" t="s">
        <v>137</v>
      </c>
      <c r="K1870" t="s">
        <v>144</v>
      </c>
      <c r="L1870" t="s">
        <v>5559</v>
      </c>
      <c r="M1870" t="s">
        <v>5560</v>
      </c>
      <c r="N1870">
        <v>4.9722222000000003E-2</v>
      </c>
      <c r="O1870">
        <v>0</v>
      </c>
      <c r="P1870">
        <v>402</v>
      </c>
      <c r="Q1870">
        <v>0</v>
      </c>
      <c r="R1870">
        <v>0</v>
      </c>
      <c r="S1870">
        <v>1</v>
      </c>
      <c r="T1870">
        <v>23</v>
      </c>
      <c r="U1870">
        <v>0</v>
      </c>
      <c r="V1870">
        <v>0</v>
      </c>
      <c r="W1870">
        <v>0</v>
      </c>
      <c r="X1870">
        <v>4.0412017325886067</v>
      </c>
      <c r="Y1870">
        <v>0</v>
      </c>
      <c r="Z1870">
        <v>0</v>
      </c>
      <c r="AA1870">
        <v>8.9143848025833333E-2</v>
      </c>
      <c r="AB1870">
        <v>1.2942489011340368</v>
      </c>
      <c r="AC1870">
        <v>0</v>
      </c>
      <c r="AD1870">
        <v>0</v>
      </c>
      <c r="AE1870">
        <v>5.4245944817484766</v>
      </c>
    </row>
    <row r="1871" spans="1:31" x14ac:dyDescent="0.3">
      <c r="A1871">
        <v>2483847</v>
      </c>
      <c r="B1871">
        <v>1</v>
      </c>
      <c r="C1871" t="s">
        <v>80</v>
      </c>
      <c r="D1871" t="s">
        <v>82</v>
      </c>
      <c r="E1871" t="s">
        <v>162</v>
      </c>
      <c r="F1871" t="s">
        <v>2450</v>
      </c>
      <c r="G1871" t="s">
        <v>168</v>
      </c>
      <c r="H1871" t="s">
        <v>135</v>
      </c>
      <c r="I1871" t="s">
        <v>136</v>
      </c>
      <c r="J1871" t="s">
        <v>137</v>
      </c>
      <c r="K1871" t="s">
        <v>138</v>
      </c>
      <c r="L1871" t="s">
        <v>5561</v>
      </c>
      <c r="M1871" t="s">
        <v>5562</v>
      </c>
      <c r="N1871">
        <v>5.073611111</v>
      </c>
      <c r="O1871">
        <v>0</v>
      </c>
      <c r="P1871">
        <v>81</v>
      </c>
      <c r="Q1871">
        <v>0</v>
      </c>
      <c r="R1871">
        <v>0</v>
      </c>
      <c r="S1871">
        <v>0</v>
      </c>
      <c r="T1871">
        <v>3</v>
      </c>
      <c r="U1871">
        <v>0</v>
      </c>
      <c r="V1871">
        <v>0</v>
      </c>
      <c r="W1871">
        <v>0</v>
      </c>
      <c r="X1871">
        <v>177.61398080795962</v>
      </c>
      <c r="Y1871">
        <v>0</v>
      </c>
      <c r="Z1871">
        <v>0</v>
      </c>
      <c r="AA1871">
        <v>0</v>
      </c>
      <c r="AB1871">
        <v>14.689979351285158</v>
      </c>
      <c r="AC1871">
        <v>0</v>
      </c>
      <c r="AD1871">
        <v>0</v>
      </c>
      <c r="AE1871">
        <v>192.30396015924478</v>
      </c>
    </row>
    <row r="1872" spans="1:31" x14ac:dyDescent="0.3">
      <c r="A1872">
        <v>2484239</v>
      </c>
      <c r="B1872">
        <v>1</v>
      </c>
      <c r="C1872" t="s">
        <v>80</v>
      </c>
      <c r="D1872" t="s">
        <v>100</v>
      </c>
      <c r="E1872" t="s">
        <v>147</v>
      </c>
      <c r="F1872" t="s">
        <v>5563</v>
      </c>
      <c r="G1872" t="s">
        <v>193</v>
      </c>
      <c r="H1872" t="s">
        <v>150</v>
      </c>
      <c r="I1872" t="s">
        <v>136</v>
      </c>
      <c r="J1872" t="s">
        <v>137</v>
      </c>
      <c r="K1872" t="s">
        <v>144</v>
      </c>
      <c r="L1872" t="s">
        <v>5564</v>
      </c>
      <c r="M1872" t="s">
        <v>5266</v>
      </c>
      <c r="N1872">
        <v>1.5786111110000001</v>
      </c>
      <c r="O1872">
        <v>0</v>
      </c>
      <c r="P1872">
        <v>30</v>
      </c>
      <c r="Q1872">
        <v>0</v>
      </c>
      <c r="R1872">
        <v>5</v>
      </c>
      <c r="S1872">
        <v>0</v>
      </c>
      <c r="T1872">
        <v>2</v>
      </c>
      <c r="U1872">
        <v>0</v>
      </c>
      <c r="V1872">
        <v>0</v>
      </c>
      <c r="W1872">
        <v>0</v>
      </c>
      <c r="X1872">
        <v>11.839190649273958</v>
      </c>
      <c r="Y1872">
        <v>0</v>
      </c>
      <c r="Z1872">
        <v>4.2810788696988249</v>
      </c>
      <c r="AA1872">
        <v>0</v>
      </c>
      <c r="AB1872">
        <v>2.0455158750117985</v>
      </c>
      <c r="AC1872">
        <v>0</v>
      </c>
      <c r="AD1872">
        <v>0</v>
      </c>
      <c r="AE1872">
        <v>18.165785393984581</v>
      </c>
    </row>
    <row r="1873" spans="1:31" x14ac:dyDescent="0.3">
      <c r="A1873">
        <v>2483767</v>
      </c>
      <c r="B1873">
        <v>1</v>
      </c>
      <c r="C1873" t="s">
        <v>80</v>
      </c>
      <c r="D1873" t="s">
        <v>88</v>
      </c>
      <c r="E1873" t="s">
        <v>162</v>
      </c>
      <c r="F1873" t="s">
        <v>5565</v>
      </c>
      <c r="G1873" t="s">
        <v>210</v>
      </c>
      <c r="H1873" t="s">
        <v>135</v>
      </c>
      <c r="I1873" t="s">
        <v>136</v>
      </c>
      <c r="J1873" t="s">
        <v>137</v>
      </c>
      <c r="K1873" t="s">
        <v>144</v>
      </c>
      <c r="L1873" t="s">
        <v>5566</v>
      </c>
      <c r="M1873" t="s">
        <v>5567</v>
      </c>
      <c r="N1873">
        <v>0.55777777699999997</v>
      </c>
      <c r="O1873">
        <v>0</v>
      </c>
      <c r="P1873">
        <v>154</v>
      </c>
      <c r="Q1873">
        <v>0</v>
      </c>
      <c r="R1873">
        <v>0</v>
      </c>
      <c r="S1873">
        <v>0</v>
      </c>
      <c r="T1873">
        <v>21</v>
      </c>
      <c r="U1873">
        <v>0</v>
      </c>
      <c r="V1873">
        <v>0</v>
      </c>
      <c r="W1873">
        <v>0</v>
      </c>
      <c r="X1873">
        <v>19.056737658818211</v>
      </c>
      <c r="Y1873">
        <v>0</v>
      </c>
      <c r="Z1873">
        <v>0</v>
      </c>
      <c r="AA1873">
        <v>0</v>
      </c>
      <c r="AB1873">
        <v>4.5133912068893478</v>
      </c>
      <c r="AC1873">
        <v>0</v>
      </c>
      <c r="AD1873">
        <v>0</v>
      </c>
      <c r="AE1873">
        <v>23.570128865707559</v>
      </c>
    </row>
    <row r="1874" spans="1:31" x14ac:dyDescent="0.3">
      <c r="A1874">
        <v>2484053</v>
      </c>
      <c r="B1874">
        <v>1</v>
      </c>
      <c r="C1874" t="s">
        <v>80</v>
      </c>
      <c r="D1874" t="s">
        <v>109</v>
      </c>
      <c r="E1874" t="s">
        <v>162</v>
      </c>
      <c r="F1874" t="s">
        <v>5568</v>
      </c>
      <c r="G1874" t="s">
        <v>210</v>
      </c>
      <c r="H1874" t="s">
        <v>135</v>
      </c>
      <c r="I1874" t="s">
        <v>136</v>
      </c>
      <c r="J1874" t="s">
        <v>137</v>
      </c>
      <c r="K1874" t="s">
        <v>144</v>
      </c>
      <c r="L1874" t="s">
        <v>5569</v>
      </c>
      <c r="M1874" t="s">
        <v>5570</v>
      </c>
      <c r="N1874">
        <v>0.66972222199999998</v>
      </c>
      <c r="O1874">
        <v>0</v>
      </c>
      <c r="P1874">
        <v>160</v>
      </c>
      <c r="Q1874">
        <v>0</v>
      </c>
      <c r="R1874">
        <v>1</v>
      </c>
      <c r="S1874">
        <v>0</v>
      </c>
      <c r="T1874">
        <v>13</v>
      </c>
      <c r="U1874">
        <v>0</v>
      </c>
      <c r="V1874">
        <v>0</v>
      </c>
      <c r="W1874">
        <v>0</v>
      </c>
      <c r="X1874">
        <v>24.765298908444606</v>
      </c>
      <c r="Y1874">
        <v>0</v>
      </c>
      <c r="Z1874">
        <v>0.28592921463634013</v>
      </c>
      <c r="AA1874">
        <v>0</v>
      </c>
      <c r="AB1874">
        <v>5.3697377560943913</v>
      </c>
      <c r="AC1874">
        <v>0</v>
      </c>
      <c r="AD1874">
        <v>0</v>
      </c>
      <c r="AE1874">
        <v>30.420965879175338</v>
      </c>
    </row>
    <row r="1875" spans="1:31" x14ac:dyDescent="0.3">
      <c r="A1875">
        <v>2483867</v>
      </c>
      <c r="B1875">
        <v>1</v>
      </c>
      <c r="C1875" t="s">
        <v>80</v>
      </c>
      <c r="D1875" t="s">
        <v>82</v>
      </c>
      <c r="E1875" t="s">
        <v>132</v>
      </c>
      <c r="F1875" t="s">
        <v>5571</v>
      </c>
      <c r="G1875" t="s">
        <v>134</v>
      </c>
      <c r="H1875" t="s">
        <v>135</v>
      </c>
      <c r="I1875" t="s">
        <v>136</v>
      </c>
      <c r="J1875" t="s">
        <v>137</v>
      </c>
      <c r="K1875" t="s">
        <v>138</v>
      </c>
      <c r="L1875" t="s">
        <v>5572</v>
      </c>
      <c r="M1875" t="s">
        <v>5573</v>
      </c>
      <c r="N1875">
        <v>3.980277777</v>
      </c>
      <c r="O1875">
        <v>0</v>
      </c>
      <c r="P1875">
        <v>461</v>
      </c>
      <c r="Q1875">
        <v>0</v>
      </c>
      <c r="R1875">
        <v>0</v>
      </c>
      <c r="S1875">
        <v>0</v>
      </c>
      <c r="T1875">
        <v>54</v>
      </c>
      <c r="U1875">
        <v>0</v>
      </c>
      <c r="V1875">
        <v>1</v>
      </c>
      <c r="W1875">
        <v>0</v>
      </c>
      <c r="X1875">
        <v>512.12716993184097</v>
      </c>
      <c r="Y1875">
        <v>0</v>
      </c>
      <c r="Z1875">
        <v>0</v>
      </c>
      <c r="AA1875">
        <v>0</v>
      </c>
      <c r="AB1875">
        <v>266.1264248409862</v>
      </c>
      <c r="AC1875">
        <v>0</v>
      </c>
      <c r="AD1875">
        <v>110.84914450535942</v>
      </c>
      <c r="AE1875">
        <v>889.10273927818662</v>
      </c>
    </row>
    <row r="1876" spans="1:31" x14ac:dyDescent="0.3">
      <c r="A1876">
        <v>2483973</v>
      </c>
      <c r="B1876">
        <v>1</v>
      </c>
      <c r="C1876" t="s">
        <v>80</v>
      </c>
      <c r="D1876" t="s">
        <v>83</v>
      </c>
      <c r="E1876" t="s">
        <v>213</v>
      </c>
      <c r="F1876" t="s">
        <v>5202</v>
      </c>
      <c r="G1876" t="s">
        <v>149</v>
      </c>
      <c r="H1876" t="s">
        <v>150</v>
      </c>
      <c r="I1876" t="s">
        <v>136</v>
      </c>
      <c r="J1876" t="s">
        <v>137</v>
      </c>
      <c r="K1876" t="s">
        <v>144</v>
      </c>
      <c r="L1876" t="s">
        <v>5574</v>
      </c>
      <c r="M1876" t="s">
        <v>5203</v>
      </c>
      <c r="N1876">
        <v>0.27583333300000001</v>
      </c>
      <c r="O1876">
        <v>0</v>
      </c>
      <c r="P1876">
        <v>2</v>
      </c>
      <c r="Q1876">
        <v>0</v>
      </c>
      <c r="R1876">
        <v>0</v>
      </c>
      <c r="S1876">
        <v>2</v>
      </c>
      <c r="T1876">
        <v>281</v>
      </c>
      <c r="U1876">
        <v>2</v>
      </c>
      <c r="V1876">
        <v>0</v>
      </c>
      <c r="W1876">
        <v>0</v>
      </c>
      <c r="X1876">
        <v>0.36644199359650503</v>
      </c>
      <c r="Y1876">
        <v>0</v>
      </c>
      <c r="Z1876">
        <v>0</v>
      </c>
      <c r="AA1876">
        <v>30.172811333810458</v>
      </c>
      <c r="AB1876">
        <v>82.793587967214279</v>
      </c>
      <c r="AC1876">
        <v>68.023447791841505</v>
      </c>
      <c r="AD1876">
        <v>0</v>
      </c>
      <c r="AE1876">
        <v>181.35628908646277</v>
      </c>
    </row>
    <row r="1877" spans="1:31" x14ac:dyDescent="0.3">
      <c r="A1877">
        <v>2484182</v>
      </c>
      <c r="B1877">
        <v>1</v>
      </c>
      <c r="C1877" t="s">
        <v>80</v>
      </c>
      <c r="D1877" t="s">
        <v>85</v>
      </c>
      <c r="E1877" t="s">
        <v>153</v>
      </c>
      <c r="F1877" t="s">
        <v>5575</v>
      </c>
      <c r="G1877" t="s">
        <v>312</v>
      </c>
      <c r="H1877" t="s">
        <v>135</v>
      </c>
      <c r="I1877" t="s">
        <v>136</v>
      </c>
      <c r="J1877" t="s">
        <v>137</v>
      </c>
      <c r="K1877" t="s">
        <v>144</v>
      </c>
      <c r="L1877" t="s">
        <v>5576</v>
      </c>
      <c r="M1877" t="s">
        <v>5577</v>
      </c>
      <c r="N1877">
        <v>0.78888888800000001</v>
      </c>
      <c r="O1877">
        <v>0</v>
      </c>
      <c r="P1877">
        <v>6</v>
      </c>
      <c r="Q1877">
        <v>0</v>
      </c>
      <c r="R1877">
        <v>0</v>
      </c>
      <c r="S1877">
        <v>0</v>
      </c>
      <c r="T1877">
        <v>1</v>
      </c>
      <c r="U1877">
        <v>0</v>
      </c>
      <c r="V1877">
        <v>0</v>
      </c>
      <c r="W1877">
        <v>0</v>
      </c>
      <c r="X1877">
        <v>2.4597146844213333</v>
      </c>
      <c r="Y1877">
        <v>0</v>
      </c>
      <c r="Z1877">
        <v>0</v>
      </c>
      <c r="AA1877">
        <v>0</v>
      </c>
      <c r="AB1877">
        <v>0.16280858116389779</v>
      </c>
      <c r="AC1877">
        <v>0</v>
      </c>
      <c r="AD1877">
        <v>0</v>
      </c>
      <c r="AE1877">
        <v>2.6225232655852313</v>
      </c>
    </row>
    <row r="1878" spans="1:31" x14ac:dyDescent="0.3">
      <c r="A1878">
        <v>2483781</v>
      </c>
      <c r="B1878">
        <v>1</v>
      </c>
      <c r="C1878" t="s">
        <v>81</v>
      </c>
      <c r="D1878" t="s">
        <v>119</v>
      </c>
      <c r="E1878" t="s">
        <v>147</v>
      </c>
      <c r="F1878" t="s">
        <v>5578</v>
      </c>
      <c r="G1878" t="s">
        <v>149</v>
      </c>
      <c r="H1878" t="s">
        <v>150</v>
      </c>
      <c r="I1878" t="s">
        <v>136</v>
      </c>
      <c r="J1878" t="s">
        <v>137</v>
      </c>
      <c r="K1878" t="s">
        <v>144</v>
      </c>
      <c r="L1878" t="s">
        <v>5579</v>
      </c>
      <c r="M1878" t="s">
        <v>5580</v>
      </c>
      <c r="N1878">
        <v>0.93861111100000005</v>
      </c>
      <c r="O1878">
        <v>0</v>
      </c>
      <c r="P1878">
        <v>196</v>
      </c>
      <c r="Q1878">
        <v>0</v>
      </c>
      <c r="R1878">
        <v>69</v>
      </c>
      <c r="S1878">
        <v>0</v>
      </c>
      <c r="T1878">
        <v>12</v>
      </c>
      <c r="U1878">
        <v>0</v>
      </c>
      <c r="V1878">
        <v>0</v>
      </c>
      <c r="W1878">
        <v>0</v>
      </c>
      <c r="X1878">
        <v>35.89448574329986</v>
      </c>
      <c r="Y1878">
        <v>0</v>
      </c>
      <c r="Z1878">
        <v>25.270690857334266</v>
      </c>
      <c r="AA1878">
        <v>0</v>
      </c>
      <c r="AB1878">
        <v>8.6965245794968098</v>
      </c>
      <c r="AC1878">
        <v>0</v>
      </c>
      <c r="AD1878">
        <v>0</v>
      </c>
      <c r="AE1878">
        <v>69.861701180130936</v>
      </c>
    </row>
    <row r="1879" spans="1:31" x14ac:dyDescent="0.3">
      <c r="A1879">
        <v>2484245</v>
      </c>
      <c r="B1879">
        <v>1</v>
      </c>
      <c r="C1879" t="s">
        <v>81</v>
      </c>
      <c r="D1879" t="s">
        <v>117</v>
      </c>
      <c r="E1879" t="s">
        <v>132</v>
      </c>
      <c r="F1879" t="s">
        <v>5581</v>
      </c>
      <c r="G1879" t="s">
        <v>296</v>
      </c>
      <c r="H1879" t="s">
        <v>135</v>
      </c>
      <c r="I1879" t="s">
        <v>136</v>
      </c>
      <c r="J1879" t="s">
        <v>137</v>
      </c>
      <c r="K1879" t="s">
        <v>144</v>
      </c>
      <c r="L1879" t="s">
        <v>5582</v>
      </c>
      <c r="M1879" t="s">
        <v>5583</v>
      </c>
      <c r="N1879">
        <v>1.358333333</v>
      </c>
      <c r="O1879">
        <v>0</v>
      </c>
      <c r="P1879">
        <v>31</v>
      </c>
      <c r="Q1879">
        <v>0</v>
      </c>
      <c r="R1879">
        <v>1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4.4061050412471472</v>
      </c>
      <c r="Y1879">
        <v>0</v>
      </c>
      <c r="Z1879">
        <v>1.1105934971471667E-2</v>
      </c>
      <c r="AA1879">
        <v>0</v>
      </c>
      <c r="AB1879">
        <v>0</v>
      </c>
      <c r="AC1879">
        <v>0</v>
      </c>
      <c r="AD1879">
        <v>0</v>
      </c>
      <c r="AE1879">
        <v>4.4172109762186187</v>
      </c>
    </row>
    <row r="1880" spans="1:31" x14ac:dyDescent="0.3">
      <c r="A1880">
        <v>2484282</v>
      </c>
      <c r="B1880">
        <v>1</v>
      </c>
      <c r="C1880" t="s">
        <v>80</v>
      </c>
      <c r="D1880" t="s">
        <v>90</v>
      </c>
      <c r="E1880" t="s">
        <v>153</v>
      </c>
      <c r="F1880" t="s">
        <v>4930</v>
      </c>
      <c r="G1880" t="s">
        <v>244</v>
      </c>
      <c r="H1880" t="s">
        <v>135</v>
      </c>
      <c r="I1880" t="s">
        <v>136</v>
      </c>
      <c r="J1880" t="s">
        <v>137</v>
      </c>
      <c r="K1880" t="s">
        <v>144</v>
      </c>
      <c r="L1880" t="s">
        <v>5584</v>
      </c>
      <c r="M1880" t="s">
        <v>5585</v>
      </c>
      <c r="N1880">
        <v>0.73722222199999998</v>
      </c>
      <c r="O1880">
        <v>0</v>
      </c>
      <c r="P1880">
        <v>6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0.92642409949192739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0.92642409949192739</v>
      </c>
    </row>
    <row r="1881" spans="1:31" x14ac:dyDescent="0.3">
      <c r="A1881">
        <v>2483950</v>
      </c>
      <c r="B1881">
        <v>1</v>
      </c>
      <c r="C1881" t="s">
        <v>80</v>
      </c>
      <c r="D1881" t="s">
        <v>89</v>
      </c>
      <c r="E1881" t="s">
        <v>153</v>
      </c>
      <c r="F1881" t="s">
        <v>5586</v>
      </c>
      <c r="G1881" t="s">
        <v>159</v>
      </c>
      <c r="H1881" t="s">
        <v>135</v>
      </c>
      <c r="I1881" t="s">
        <v>136</v>
      </c>
      <c r="J1881" t="s">
        <v>3</v>
      </c>
      <c r="K1881" t="s">
        <v>144</v>
      </c>
      <c r="L1881" t="s">
        <v>5587</v>
      </c>
      <c r="M1881" t="s">
        <v>5588</v>
      </c>
      <c r="N1881">
        <v>2.000555555</v>
      </c>
      <c r="O1881">
        <v>0</v>
      </c>
      <c r="P1881">
        <v>1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0.51475067630342186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0.51475067630342186</v>
      </c>
    </row>
    <row r="1882" spans="1:31" x14ac:dyDescent="0.3">
      <c r="A1882">
        <v>2483990</v>
      </c>
      <c r="B1882">
        <v>1</v>
      </c>
      <c r="C1882" t="s">
        <v>81</v>
      </c>
      <c r="D1882" t="s">
        <v>114</v>
      </c>
      <c r="E1882" t="s">
        <v>162</v>
      </c>
      <c r="F1882" t="s">
        <v>5589</v>
      </c>
      <c r="G1882" t="s">
        <v>530</v>
      </c>
      <c r="H1882" t="s">
        <v>135</v>
      </c>
      <c r="I1882" t="s">
        <v>136</v>
      </c>
      <c r="J1882" t="s">
        <v>137</v>
      </c>
      <c r="K1882" t="s">
        <v>144</v>
      </c>
      <c r="L1882" t="s">
        <v>5590</v>
      </c>
      <c r="M1882" t="s">
        <v>5591</v>
      </c>
      <c r="N1882">
        <v>2.0508333329999999</v>
      </c>
      <c r="O1882">
        <v>0</v>
      </c>
      <c r="P1882">
        <v>41</v>
      </c>
      <c r="Q1882">
        <v>0</v>
      </c>
      <c r="R1882">
        <v>1</v>
      </c>
      <c r="S1882">
        <v>0</v>
      </c>
      <c r="T1882">
        <v>3</v>
      </c>
      <c r="U1882">
        <v>0</v>
      </c>
      <c r="V1882">
        <v>0</v>
      </c>
      <c r="W1882">
        <v>0</v>
      </c>
      <c r="X1882">
        <v>8.342446936733614</v>
      </c>
      <c r="Y1882">
        <v>0</v>
      </c>
      <c r="Z1882">
        <v>8.2764935286209124E-2</v>
      </c>
      <c r="AA1882">
        <v>0</v>
      </c>
      <c r="AB1882">
        <v>8.8274250083250969</v>
      </c>
      <c r="AC1882">
        <v>0</v>
      </c>
      <c r="AD1882">
        <v>0</v>
      </c>
      <c r="AE1882">
        <v>17.252636880344919</v>
      </c>
    </row>
    <row r="1883" spans="1:31" x14ac:dyDescent="0.3">
      <c r="A1883">
        <v>2483933</v>
      </c>
      <c r="B1883">
        <v>1</v>
      </c>
      <c r="C1883" t="s">
        <v>80</v>
      </c>
      <c r="D1883" t="s">
        <v>103</v>
      </c>
      <c r="E1883" t="s">
        <v>147</v>
      </c>
      <c r="F1883" t="s">
        <v>5592</v>
      </c>
      <c r="G1883" t="s">
        <v>134</v>
      </c>
      <c r="H1883" t="s">
        <v>150</v>
      </c>
      <c r="I1883" t="s">
        <v>136</v>
      </c>
      <c r="J1883" t="s">
        <v>137</v>
      </c>
      <c r="K1883" t="s">
        <v>138</v>
      </c>
      <c r="L1883" t="s">
        <v>5593</v>
      </c>
      <c r="M1883" t="s">
        <v>5594</v>
      </c>
      <c r="N1883">
        <v>2.2663888879999998</v>
      </c>
      <c r="O1883">
        <v>0</v>
      </c>
      <c r="P1883">
        <v>101</v>
      </c>
      <c r="Q1883">
        <v>0</v>
      </c>
      <c r="R1883">
        <v>3</v>
      </c>
      <c r="S1883">
        <v>0</v>
      </c>
      <c r="T1883">
        <v>33</v>
      </c>
      <c r="U1883">
        <v>0</v>
      </c>
      <c r="V1883">
        <v>0</v>
      </c>
      <c r="W1883">
        <v>0</v>
      </c>
      <c r="X1883">
        <v>33.918358559425414</v>
      </c>
      <c r="Y1883">
        <v>0</v>
      </c>
      <c r="Z1883">
        <v>1.654875589332947</v>
      </c>
      <c r="AA1883">
        <v>0</v>
      </c>
      <c r="AB1883">
        <v>35.557406877345478</v>
      </c>
      <c r="AC1883">
        <v>0</v>
      </c>
      <c r="AD1883">
        <v>0</v>
      </c>
      <c r="AE1883">
        <v>71.130641026103831</v>
      </c>
    </row>
    <row r="1884" spans="1:31" x14ac:dyDescent="0.3">
      <c r="A1884">
        <v>2484099</v>
      </c>
      <c r="B1884">
        <v>1</v>
      </c>
      <c r="C1884" t="s">
        <v>80</v>
      </c>
      <c r="D1884" t="s">
        <v>84</v>
      </c>
      <c r="E1884" t="s">
        <v>162</v>
      </c>
      <c r="F1884" t="s">
        <v>5595</v>
      </c>
      <c r="G1884" t="s">
        <v>237</v>
      </c>
      <c r="H1884" t="s">
        <v>135</v>
      </c>
      <c r="I1884" t="s">
        <v>136</v>
      </c>
      <c r="J1884" t="s">
        <v>137</v>
      </c>
      <c r="K1884" t="s">
        <v>144</v>
      </c>
      <c r="L1884" t="s">
        <v>5596</v>
      </c>
      <c r="M1884" t="s">
        <v>5597</v>
      </c>
      <c r="N1884">
        <v>2.5836111110000002</v>
      </c>
      <c r="O1884">
        <v>0</v>
      </c>
      <c r="P1884">
        <v>187</v>
      </c>
      <c r="Q1884">
        <v>0</v>
      </c>
      <c r="R1884">
        <v>0</v>
      </c>
      <c r="S1884">
        <v>0</v>
      </c>
      <c r="T1884">
        <v>24</v>
      </c>
      <c r="U1884">
        <v>0</v>
      </c>
      <c r="V1884">
        <v>0</v>
      </c>
      <c r="W1884">
        <v>0</v>
      </c>
      <c r="X1884">
        <v>94.917179924184609</v>
      </c>
      <c r="Y1884">
        <v>0</v>
      </c>
      <c r="Z1884">
        <v>0</v>
      </c>
      <c r="AA1884">
        <v>0</v>
      </c>
      <c r="AB1884">
        <v>68.438486977889539</v>
      </c>
      <c r="AC1884">
        <v>0</v>
      </c>
      <c r="AD1884">
        <v>0</v>
      </c>
      <c r="AE1884">
        <v>163.35566690207415</v>
      </c>
    </row>
    <row r="1885" spans="1:31" x14ac:dyDescent="0.3">
      <c r="A1885">
        <v>2483864</v>
      </c>
      <c r="B1885">
        <v>1</v>
      </c>
      <c r="C1885" t="s">
        <v>80</v>
      </c>
      <c r="D1885" t="s">
        <v>101</v>
      </c>
      <c r="E1885" t="s">
        <v>162</v>
      </c>
      <c r="F1885" t="s">
        <v>5598</v>
      </c>
      <c r="G1885" t="s">
        <v>168</v>
      </c>
      <c r="H1885" t="s">
        <v>135</v>
      </c>
      <c r="I1885" t="s">
        <v>136</v>
      </c>
      <c r="J1885" t="s">
        <v>137</v>
      </c>
      <c r="K1885" t="s">
        <v>138</v>
      </c>
      <c r="L1885" t="s">
        <v>5599</v>
      </c>
      <c r="M1885" t="s">
        <v>5600</v>
      </c>
      <c r="N1885">
        <v>8.6855555550000005</v>
      </c>
      <c r="O1885">
        <v>0</v>
      </c>
      <c r="P1885">
        <v>95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133.89669780959582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133.89669780959582</v>
      </c>
    </row>
    <row r="1886" spans="1:31" x14ac:dyDescent="0.3">
      <c r="A1886">
        <v>2483764</v>
      </c>
      <c r="B1886">
        <v>1</v>
      </c>
      <c r="C1886" t="s">
        <v>80</v>
      </c>
      <c r="D1886" t="s">
        <v>103</v>
      </c>
      <c r="E1886" t="s">
        <v>184</v>
      </c>
      <c r="F1886" t="s">
        <v>5601</v>
      </c>
      <c r="G1886" t="s">
        <v>149</v>
      </c>
      <c r="H1886" t="s">
        <v>150</v>
      </c>
      <c r="I1886" t="s">
        <v>136</v>
      </c>
      <c r="J1886" t="s">
        <v>137</v>
      </c>
      <c r="K1886" t="s">
        <v>144</v>
      </c>
      <c r="L1886" t="s">
        <v>5602</v>
      </c>
      <c r="M1886" t="s">
        <v>5603</v>
      </c>
      <c r="N1886">
        <v>1.885555555</v>
      </c>
      <c r="O1886">
        <v>0</v>
      </c>
      <c r="P1886">
        <v>0</v>
      </c>
      <c r="Q1886">
        <v>0</v>
      </c>
      <c r="R1886">
        <v>0</v>
      </c>
      <c r="S1886">
        <v>6</v>
      </c>
      <c r="T1886">
        <v>0</v>
      </c>
      <c r="U1886">
        <v>4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110.99371084282417</v>
      </c>
      <c r="AB1886">
        <v>0</v>
      </c>
      <c r="AC1886">
        <v>1500.8729862799091</v>
      </c>
      <c r="AD1886">
        <v>0</v>
      </c>
      <c r="AE1886">
        <v>1611.8666971227333</v>
      </c>
    </row>
    <row r="1887" spans="1:31" x14ac:dyDescent="0.3">
      <c r="A1887">
        <v>2483907</v>
      </c>
      <c r="B1887">
        <v>1</v>
      </c>
      <c r="C1887" t="s">
        <v>80</v>
      </c>
      <c r="D1887" t="s">
        <v>96</v>
      </c>
      <c r="E1887" t="s">
        <v>166</v>
      </c>
      <c r="F1887" t="s">
        <v>5604</v>
      </c>
      <c r="G1887" t="s">
        <v>134</v>
      </c>
      <c r="H1887" t="s">
        <v>150</v>
      </c>
      <c r="I1887" t="s">
        <v>136</v>
      </c>
      <c r="J1887" t="s">
        <v>137</v>
      </c>
      <c r="K1887" t="s">
        <v>138</v>
      </c>
      <c r="L1887" t="s">
        <v>5605</v>
      </c>
      <c r="M1887" t="s">
        <v>5606</v>
      </c>
      <c r="N1887">
        <v>6.7536111109999997</v>
      </c>
      <c r="O1887">
        <v>2</v>
      </c>
      <c r="P1887">
        <v>0</v>
      </c>
      <c r="Q1887">
        <v>1</v>
      </c>
      <c r="R1887">
        <v>0</v>
      </c>
      <c r="S1887">
        <v>2</v>
      </c>
      <c r="T1887">
        <v>0</v>
      </c>
      <c r="U1887">
        <v>0</v>
      </c>
      <c r="V1887">
        <v>0</v>
      </c>
      <c r="W1887">
        <v>70.777894280738167</v>
      </c>
      <c r="X1887">
        <v>0</v>
      </c>
      <c r="Y1887">
        <v>3.4378586431066664</v>
      </c>
      <c r="Z1887">
        <v>0</v>
      </c>
      <c r="AA1887">
        <v>145.29966715731092</v>
      </c>
      <c r="AB1887">
        <v>0</v>
      </c>
      <c r="AC1887">
        <v>0</v>
      </c>
      <c r="AD1887">
        <v>0</v>
      </c>
      <c r="AE1887">
        <v>219.51542008115575</v>
      </c>
    </row>
    <row r="1888" spans="1:31" x14ac:dyDescent="0.3">
      <c r="A1888">
        <v>2484231</v>
      </c>
      <c r="B1888">
        <v>2</v>
      </c>
      <c r="C1888" t="s">
        <v>80</v>
      </c>
      <c r="D1888" t="s">
        <v>111</v>
      </c>
      <c r="E1888" t="s">
        <v>132</v>
      </c>
      <c r="F1888" t="s">
        <v>5607</v>
      </c>
      <c r="G1888" t="s">
        <v>181</v>
      </c>
      <c r="H1888" t="s">
        <v>135</v>
      </c>
      <c r="I1888" t="s">
        <v>136</v>
      </c>
      <c r="J1888" t="s">
        <v>137</v>
      </c>
      <c r="K1888" t="s">
        <v>144</v>
      </c>
      <c r="L1888" t="s">
        <v>5091</v>
      </c>
      <c r="M1888" t="s">
        <v>5608</v>
      </c>
      <c r="N1888">
        <v>1.403333333</v>
      </c>
      <c r="O1888">
        <v>0</v>
      </c>
      <c r="P1888">
        <v>679</v>
      </c>
      <c r="Q1888">
        <v>0</v>
      </c>
      <c r="R1888">
        <v>0</v>
      </c>
      <c r="S1888">
        <v>0</v>
      </c>
      <c r="T1888">
        <v>47</v>
      </c>
      <c r="U1888">
        <v>0</v>
      </c>
      <c r="V1888">
        <v>0</v>
      </c>
      <c r="W1888">
        <v>0</v>
      </c>
      <c r="X1888">
        <v>330.70915892441042</v>
      </c>
      <c r="Y1888">
        <v>0</v>
      </c>
      <c r="Z1888">
        <v>0</v>
      </c>
      <c r="AA1888">
        <v>0</v>
      </c>
      <c r="AB1888">
        <v>28.453879330339539</v>
      </c>
      <c r="AC1888">
        <v>0</v>
      </c>
      <c r="AD1888">
        <v>0</v>
      </c>
      <c r="AE1888">
        <v>359.16303825474995</v>
      </c>
    </row>
    <row r="1889" spans="1:31" x14ac:dyDescent="0.3">
      <c r="A1889">
        <v>2484162</v>
      </c>
      <c r="B1889">
        <v>1</v>
      </c>
      <c r="C1889" t="s">
        <v>80</v>
      </c>
      <c r="D1889" t="s">
        <v>92</v>
      </c>
      <c r="E1889" t="s">
        <v>153</v>
      </c>
      <c r="F1889" t="s">
        <v>5609</v>
      </c>
      <c r="G1889" t="s">
        <v>244</v>
      </c>
      <c r="H1889" t="s">
        <v>135</v>
      </c>
      <c r="I1889" t="s">
        <v>136</v>
      </c>
      <c r="J1889" t="s">
        <v>137</v>
      </c>
      <c r="K1889" t="s">
        <v>144</v>
      </c>
      <c r="L1889" t="s">
        <v>5610</v>
      </c>
      <c r="M1889" t="s">
        <v>5611</v>
      </c>
      <c r="N1889">
        <v>1.1444444439999999</v>
      </c>
      <c r="O1889">
        <v>0</v>
      </c>
      <c r="P1889">
        <v>1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0.12161337231737626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0.12161337231737626</v>
      </c>
    </row>
    <row r="1890" spans="1:31" x14ac:dyDescent="0.3">
      <c r="A1890">
        <v>2483970</v>
      </c>
      <c r="B1890">
        <v>1</v>
      </c>
      <c r="C1890" t="s">
        <v>80</v>
      </c>
      <c r="D1890" t="s">
        <v>88</v>
      </c>
      <c r="E1890" t="s">
        <v>162</v>
      </c>
      <c r="F1890" t="s">
        <v>5612</v>
      </c>
      <c r="G1890" t="s">
        <v>134</v>
      </c>
      <c r="H1890" t="s">
        <v>135</v>
      </c>
      <c r="I1890" t="s">
        <v>136</v>
      </c>
      <c r="J1890" t="s">
        <v>137</v>
      </c>
      <c r="K1890" t="s">
        <v>138</v>
      </c>
      <c r="L1890" t="s">
        <v>5613</v>
      </c>
      <c r="M1890" t="s">
        <v>5614</v>
      </c>
      <c r="N1890">
        <v>1.6611111110000001</v>
      </c>
      <c r="O1890">
        <v>0</v>
      </c>
      <c r="P1890">
        <v>33</v>
      </c>
      <c r="Q1890">
        <v>0</v>
      </c>
      <c r="R1890">
        <v>0</v>
      </c>
      <c r="S1890">
        <v>0</v>
      </c>
      <c r="T1890">
        <v>29</v>
      </c>
      <c r="U1890">
        <v>0</v>
      </c>
      <c r="V1890">
        <v>0</v>
      </c>
      <c r="W1890">
        <v>0</v>
      </c>
      <c r="X1890">
        <v>21.66068305426554</v>
      </c>
      <c r="Y1890">
        <v>0</v>
      </c>
      <c r="Z1890">
        <v>0</v>
      </c>
      <c r="AA1890">
        <v>0</v>
      </c>
      <c r="AB1890">
        <v>63.483867121048242</v>
      </c>
      <c r="AC1890">
        <v>0</v>
      </c>
      <c r="AD1890">
        <v>0</v>
      </c>
      <c r="AE1890">
        <v>85.144550175313782</v>
      </c>
    </row>
    <row r="1891" spans="1:31" x14ac:dyDescent="0.3">
      <c r="A1891">
        <v>2483870</v>
      </c>
      <c r="B1891">
        <v>1</v>
      </c>
      <c r="C1891" t="s">
        <v>80</v>
      </c>
      <c r="D1891" t="s">
        <v>82</v>
      </c>
      <c r="E1891" t="s">
        <v>162</v>
      </c>
      <c r="F1891" t="s">
        <v>5615</v>
      </c>
      <c r="G1891" t="s">
        <v>168</v>
      </c>
      <c r="H1891" t="s">
        <v>135</v>
      </c>
      <c r="I1891" t="s">
        <v>136</v>
      </c>
      <c r="J1891" t="s">
        <v>137</v>
      </c>
      <c r="K1891" t="s">
        <v>138</v>
      </c>
      <c r="L1891" t="s">
        <v>5616</v>
      </c>
      <c r="M1891" t="s">
        <v>5617</v>
      </c>
      <c r="N1891">
        <v>4.9702777769999997</v>
      </c>
      <c r="O1891">
        <v>0</v>
      </c>
      <c r="P1891">
        <v>71</v>
      </c>
      <c r="Q1891">
        <v>0</v>
      </c>
      <c r="R1891">
        <v>0</v>
      </c>
      <c r="S1891">
        <v>0</v>
      </c>
      <c r="T1891">
        <v>7</v>
      </c>
      <c r="U1891">
        <v>0</v>
      </c>
      <c r="V1891">
        <v>0</v>
      </c>
      <c r="W1891">
        <v>0</v>
      </c>
      <c r="X1891">
        <v>77.561260929401811</v>
      </c>
      <c r="Y1891">
        <v>0</v>
      </c>
      <c r="Z1891">
        <v>0</v>
      </c>
      <c r="AA1891">
        <v>0</v>
      </c>
      <c r="AB1891">
        <v>0.52478177151140337</v>
      </c>
      <c r="AC1891">
        <v>0</v>
      </c>
      <c r="AD1891">
        <v>0</v>
      </c>
      <c r="AE1891">
        <v>78.086042700913211</v>
      </c>
    </row>
    <row r="1892" spans="1:31" x14ac:dyDescent="0.3">
      <c r="A1892">
        <v>2484312</v>
      </c>
      <c r="B1892">
        <v>1</v>
      </c>
      <c r="C1892" t="s">
        <v>80</v>
      </c>
      <c r="D1892" t="s">
        <v>82</v>
      </c>
      <c r="E1892" t="s">
        <v>147</v>
      </c>
      <c r="F1892" t="s">
        <v>5618</v>
      </c>
      <c r="G1892" t="s">
        <v>382</v>
      </c>
      <c r="H1892" t="s">
        <v>150</v>
      </c>
      <c r="I1892" t="s">
        <v>136</v>
      </c>
      <c r="J1892" t="s">
        <v>137</v>
      </c>
      <c r="K1892" t="s">
        <v>144</v>
      </c>
      <c r="L1892" t="s">
        <v>5619</v>
      </c>
      <c r="M1892" t="s">
        <v>5620</v>
      </c>
      <c r="N1892">
        <v>1.498611111</v>
      </c>
      <c r="O1892">
        <v>0</v>
      </c>
      <c r="P1892">
        <v>947</v>
      </c>
      <c r="Q1892">
        <v>0</v>
      </c>
      <c r="R1892">
        <v>0</v>
      </c>
      <c r="S1892">
        <v>0</v>
      </c>
      <c r="T1892">
        <v>29</v>
      </c>
      <c r="U1892">
        <v>0</v>
      </c>
      <c r="V1892">
        <v>0</v>
      </c>
      <c r="W1892">
        <v>0</v>
      </c>
      <c r="X1892">
        <v>328.56665744536616</v>
      </c>
      <c r="Y1892">
        <v>0</v>
      </c>
      <c r="Z1892">
        <v>0</v>
      </c>
      <c r="AA1892">
        <v>0</v>
      </c>
      <c r="AB1892">
        <v>10.01200485407716</v>
      </c>
      <c r="AC1892">
        <v>0</v>
      </c>
      <c r="AD1892">
        <v>0</v>
      </c>
      <c r="AE1892">
        <v>338.57866229944329</v>
      </c>
    </row>
    <row r="1893" spans="1:31" x14ac:dyDescent="0.3">
      <c r="A1893">
        <v>2484313</v>
      </c>
      <c r="B1893">
        <v>1</v>
      </c>
      <c r="C1893" t="s">
        <v>80</v>
      </c>
      <c r="D1893" t="s">
        <v>103</v>
      </c>
      <c r="E1893" t="s">
        <v>147</v>
      </c>
      <c r="F1893" t="s">
        <v>5621</v>
      </c>
      <c r="G1893" t="s">
        <v>276</v>
      </c>
      <c r="H1893" t="s">
        <v>150</v>
      </c>
      <c r="I1893" t="s">
        <v>136</v>
      </c>
      <c r="J1893" t="s">
        <v>137</v>
      </c>
      <c r="K1893" t="s">
        <v>144</v>
      </c>
      <c r="L1893" t="s">
        <v>5622</v>
      </c>
      <c r="M1893" t="s">
        <v>5623</v>
      </c>
      <c r="N1893">
        <v>0.74833333300000004</v>
      </c>
      <c r="O1893">
        <v>0</v>
      </c>
      <c r="P1893">
        <v>79</v>
      </c>
      <c r="Q1893">
        <v>0</v>
      </c>
      <c r="R1893">
        <v>4</v>
      </c>
      <c r="S1893">
        <v>0</v>
      </c>
      <c r="T1893">
        <v>24</v>
      </c>
      <c r="U1893">
        <v>0</v>
      </c>
      <c r="V1893">
        <v>0</v>
      </c>
      <c r="W1893">
        <v>0</v>
      </c>
      <c r="X1893">
        <v>8.6032651243665335</v>
      </c>
      <c r="Y1893">
        <v>0</v>
      </c>
      <c r="Z1893">
        <v>0.67825212349038089</v>
      </c>
      <c r="AA1893">
        <v>0</v>
      </c>
      <c r="AB1893">
        <v>3.9665406441358941</v>
      </c>
      <c r="AC1893">
        <v>0</v>
      </c>
      <c r="AD1893">
        <v>0</v>
      </c>
      <c r="AE1893">
        <v>13.248057891992808</v>
      </c>
    </row>
    <row r="1894" spans="1:31" x14ac:dyDescent="0.3">
      <c r="A1894">
        <v>2484315</v>
      </c>
      <c r="B1894">
        <v>1</v>
      </c>
      <c r="C1894" t="s">
        <v>80</v>
      </c>
      <c r="D1894" t="s">
        <v>84</v>
      </c>
      <c r="E1894" t="s">
        <v>166</v>
      </c>
      <c r="F1894" t="s">
        <v>5624</v>
      </c>
      <c r="G1894" t="s">
        <v>203</v>
      </c>
      <c r="H1894" t="s">
        <v>150</v>
      </c>
      <c r="I1894" t="s">
        <v>136</v>
      </c>
      <c r="J1894" t="s">
        <v>137</v>
      </c>
      <c r="K1894" t="s">
        <v>138</v>
      </c>
      <c r="L1894" t="s">
        <v>5625</v>
      </c>
      <c r="M1894" t="s">
        <v>5626</v>
      </c>
      <c r="N1894">
        <v>0.462777777</v>
      </c>
      <c r="O1894">
        <v>0</v>
      </c>
      <c r="P1894">
        <v>3489</v>
      </c>
      <c r="Q1894">
        <v>0</v>
      </c>
      <c r="R1894">
        <v>0</v>
      </c>
      <c r="S1894">
        <v>1</v>
      </c>
      <c r="T1894">
        <v>323</v>
      </c>
      <c r="U1894">
        <v>0</v>
      </c>
      <c r="V1894">
        <v>1</v>
      </c>
      <c r="W1894">
        <v>0</v>
      </c>
      <c r="X1894">
        <v>426.80187112737497</v>
      </c>
      <c r="Y1894">
        <v>0</v>
      </c>
      <c r="Z1894">
        <v>0</v>
      </c>
      <c r="AA1894">
        <v>37.982338551148345</v>
      </c>
      <c r="AB1894">
        <v>75.38940792377754</v>
      </c>
      <c r="AC1894">
        <v>0</v>
      </c>
      <c r="AD1894">
        <v>4.2040227775687553</v>
      </c>
      <c r="AE1894">
        <v>544.3776403798696</v>
      </c>
    </row>
    <row r="1895" spans="1:31" x14ac:dyDescent="0.3">
      <c r="A1895">
        <v>2484316</v>
      </c>
      <c r="B1895">
        <v>1</v>
      </c>
      <c r="C1895" t="s">
        <v>80</v>
      </c>
      <c r="D1895" t="s">
        <v>97</v>
      </c>
      <c r="E1895" t="s">
        <v>166</v>
      </c>
      <c r="F1895" t="s">
        <v>5455</v>
      </c>
      <c r="G1895" t="s">
        <v>203</v>
      </c>
      <c r="H1895" t="s">
        <v>150</v>
      </c>
      <c r="I1895" t="s">
        <v>506</v>
      </c>
      <c r="J1895" t="s">
        <v>137</v>
      </c>
      <c r="K1895" t="s">
        <v>138</v>
      </c>
      <c r="L1895" t="s">
        <v>5627</v>
      </c>
      <c r="M1895" t="s">
        <v>5628</v>
      </c>
      <c r="N1895">
        <v>2.9722222E-2</v>
      </c>
      <c r="O1895">
        <v>0</v>
      </c>
      <c r="P1895">
        <v>486</v>
      </c>
      <c r="Q1895">
        <v>0</v>
      </c>
      <c r="R1895">
        <v>1</v>
      </c>
      <c r="S1895">
        <v>0</v>
      </c>
      <c r="T1895">
        <v>115</v>
      </c>
      <c r="U1895">
        <v>0</v>
      </c>
      <c r="V1895">
        <v>0</v>
      </c>
      <c r="W1895">
        <v>0</v>
      </c>
      <c r="X1895">
        <v>8.191217180905241</v>
      </c>
      <c r="Y1895">
        <v>0</v>
      </c>
      <c r="Z1895">
        <v>1.1359818049275E-2</v>
      </c>
      <c r="AA1895">
        <v>0</v>
      </c>
      <c r="AB1895">
        <v>1.9697178034119349</v>
      </c>
      <c r="AC1895">
        <v>0</v>
      </c>
      <c r="AD1895">
        <v>0</v>
      </c>
      <c r="AE1895">
        <v>10.172294802366451</v>
      </c>
    </row>
    <row r="1896" spans="1:31" x14ac:dyDescent="0.3">
      <c r="A1896">
        <v>2484317</v>
      </c>
      <c r="B1896">
        <v>1</v>
      </c>
      <c r="C1896" t="s">
        <v>80</v>
      </c>
      <c r="D1896" t="s">
        <v>82</v>
      </c>
      <c r="E1896" t="s">
        <v>166</v>
      </c>
      <c r="F1896" t="s">
        <v>874</v>
      </c>
      <c r="G1896" t="s">
        <v>203</v>
      </c>
      <c r="H1896" t="s">
        <v>150</v>
      </c>
      <c r="I1896" t="s">
        <v>136</v>
      </c>
      <c r="J1896" t="s">
        <v>137</v>
      </c>
      <c r="K1896" t="s">
        <v>138</v>
      </c>
      <c r="L1896" t="s">
        <v>5629</v>
      </c>
      <c r="M1896" t="s">
        <v>5630</v>
      </c>
      <c r="N1896">
        <v>0.16</v>
      </c>
      <c r="O1896">
        <v>0</v>
      </c>
      <c r="P1896">
        <v>2704</v>
      </c>
      <c r="Q1896">
        <v>0</v>
      </c>
      <c r="R1896">
        <v>0</v>
      </c>
      <c r="S1896">
        <v>0</v>
      </c>
      <c r="T1896">
        <v>269</v>
      </c>
      <c r="U1896">
        <v>1</v>
      </c>
      <c r="V1896">
        <v>0</v>
      </c>
      <c r="W1896">
        <v>0</v>
      </c>
      <c r="X1896">
        <v>124.74350319453704</v>
      </c>
      <c r="Y1896">
        <v>0</v>
      </c>
      <c r="Z1896">
        <v>0</v>
      </c>
      <c r="AA1896">
        <v>0</v>
      </c>
      <c r="AB1896">
        <v>16.405766372447765</v>
      </c>
      <c r="AC1896">
        <v>9.6133399027199999</v>
      </c>
      <c r="AD1896">
        <v>0</v>
      </c>
      <c r="AE1896">
        <v>150.76260946970478</v>
      </c>
    </row>
    <row r="1897" spans="1:31" x14ac:dyDescent="0.3">
      <c r="A1897">
        <v>2484318</v>
      </c>
      <c r="B1897">
        <v>1</v>
      </c>
      <c r="C1897" t="s">
        <v>80</v>
      </c>
      <c r="D1897" t="s">
        <v>82</v>
      </c>
      <c r="E1897" t="s">
        <v>147</v>
      </c>
      <c r="F1897" t="s">
        <v>5631</v>
      </c>
      <c r="G1897" t="s">
        <v>203</v>
      </c>
      <c r="H1897" t="s">
        <v>150</v>
      </c>
      <c r="I1897" t="s">
        <v>506</v>
      </c>
      <c r="J1897" t="s">
        <v>137</v>
      </c>
      <c r="K1897" t="s">
        <v>144</v>
      </c>
      <c r="L1897" t="s">
        <v>5632</v>
      </c>
      <c r="M1897" t="s">
        <v>5633</v>
      </c>
      <c r="N1897">
        <v>2.2777776999999999E-2</v>
      </c>
      <c r="O1897">
        <v>0</v>
      </c>
      <c r="P1897">
        <v>893</v>
      </c>
      <c r="Q1897">
        <v>0</v>
      </c>
      <c r="R1897">
        <v>0</v>
      </c>
      <c r="S1897">
        <v>0</v>
      </c>
      <c r="T1897">
        <v>72</v>
      </c>
      <c r="U1897">
        <v>0</v>
      </c>
      <c r="V1897">
        <v>0</v>
      </c>
      <c r="W1897">
        <v>0</v>
      </c>
      <c r="X1897">
        <v>6.019281830600244</v>
      </c>
      <c r="Y1897">
        <v>0</v>
      </c>
      <c r="Z1897">
        <v>0</v>
      </c>
      <c r="AA1897">
        <v>0</v>
      </c>
      <c r="AB1897">
        <v>0.47654413133175749</v>
      </c>
      <c r="AC1897">
        <v>0</v>
      </c>
      <c r="AD1897">
        <v>0</v>
      </c>
      <c r="AE1897">
        <v>6.4958259619320016</v>
      </c>
    </row>
    <row r="1898" spans="1:31" x14ac:dyDescent="0.3">
      <c r="A1898">
        <v>2484319</v>
      </c>
      <c r="B1898">
        <v>1</v>
      </c>
      <c r="C1898" t="s">
        <v>80</v>
      </c>
      <c r="D1898" t="s">
        <v>84</v>
      </c>
      <c r="E1898" t="s">
        <v>166</v>
      </c>
      <c r="F1898" t="s">
        <v>5634</v>
      </c>
      <c r="G1898" t="s">
        <v>203</v>
      </c>
      <c r="H1898" t="s">
        <v>150</v>
      </c>
      <c r="I1898" t="s">
        <v>136</v>
      </c>
      <c r="J1898" t="s">
        <v>137</v>
      </c>
      <c r="K1898" t="s">
        <v>138</v>
      </c>
      <c r="L1898" t="s">
        <v>5635</v>
      </c>
      <c r="M1898" t="s">
        <v>5636</v>
      </c>
      <c r="N1898">
        <v>0.31138888799999997</v>
      </c>
      <c r="O1898">
        <v>0</v>
      </c>
      <c r="P1898">
        <v>4138</v>
      </c>
      <c r="Q1898">
        <v>0</v>
      </c>
      <c r="R1898">
        <v>0</v>
      </c>
      <c r="S1898">
        <v>0</v>
      </c>
      <c r="T1898">
        <v>212</v>
      </c>
      <c r="U1898">
        <v>0</v>
      </c>
      <c r="V1898">
        <v>0</v>
      </c>
      <c r="W1898">
        <v>0</v>
      </c>
      <c r="X1898">
        <v>371.48427853467246</v>
      </c>
      <c r="Y1898">
        <v>0</v>
      </c>
      <c r="Z1898">
        <v>0</v>
      </c>
      <c r="AA1898">
        <v>0</v>
      </c>
      <c r="AB1898">
        <v>16.876861073214435</v>
      </c>
      <c r="AC1898">
        <v>0</v>
      </c>
      <c r="AD1898">
        <v>0</v>
      </c>
      <c r="AE1898">
        <v>388.36113960788691</v>
      </c>
    </row>
    <row r="1899" spans="1:31" x14ac:dyDescent="0.3">
      <c r="A1899">
        <v>2484320</v>
      </c>
      <c r="B1899">
        <v>1</v>
      </c>
      <c r="C1899" t="s">
        <v>80</v>
      </c>
      <c r="D1899" t="s">
        <v>89</v>
      </c>
      <c r="E1899" t="s">
        <v>166</v>
      </c>
      <c r="F1899" t="s">
        <v>5637</v>
      </c>
      <c r="G1899" t="s">
        <v>149</v>
      </c>
      <c r="H1899" t="s">
        <v>150</v>
      </c>
      <c r="I1899" t="s">
        <v>136</v>
      </c>
      <c r="J1899" t="s">
        <v>137</v>
      </c>
      <c r="K1899" t="s">
        <v>144</v>
      </c>
      <c r="L1899" t="s">
        <v>5638</v>
      </c>
      <c r="M1899" t="s">
        <v>5639</v>
      </c>
      <c r="N1899">
        <v>0.25777777699999999</v>
      </c>
      <c r="O1899">
        <v>1</v>
      </c>
      <c r="P1899">
        <v>4611</v>
      </c>
      <c r="Q1899">
        <v>1</v>
      </c>
      <c r="R1899">
        <v>134</v>
      </c>
      <c r="S1899">
        <v>3</v>
      </c>
      <c r="T1899">
        <v>797</v>
      </c>
      <c r="U1899">
        <v>0</v>
      </c>
      <c r="V1899">
        <v>0</v>
      </c>
      <c r="W1899">
        <v>3.6695504057829335E-2</v>
      </c>
      <c r="X1899">
        <v>426.15199449533651</v>
      </c>
      <c r="Y1899">
        <v>1.3130762083630081</v>
      </c>
      <c r="Z1899">
        <v>7.8475924462293385</v>
      </c>
      <c r="AA1899">
        <v>13.919171761199644</v>
      </c>
      <c r="AB1899">
        <v>198.62400166468277</v>
      </c>
      <c r="AC1899">
        <v>0</v>
      </c>
      <c r="AD1899">
        <v>0</v>
      </c>
      <c r="AE1899">
        <v>647.89253207986906</v>
      </c>
    </row>
    <row r="1900" spans="1:31" x14ac:dyDescent="0.3">
      <c r="A1900">
        <v>2484323</v>
      </c>
      <c r="B1900">
        <v>1</v>
      </c>
      <c r="C1900" t="s">
        <v>80</v>
      </c>
      <c r="D1900" t="s">
        <v>84</v>
      </c>
      <c r="E1900" t="s">
        <v>141</v>
      </c>
      <c r="F1900" t="s">
        <v>5320</v>
      </c>
      <c r="G1900" t="s">
        <v>210</v>
      </c>
      <c r="H1900" t="s">
        <v>135</v>
      </c>
      <c r="I1900" t="s">
        <v>136</v>
      </c>
      <c r="J1900" t="s">
        <v>137</v>
      </c>
      <c r="K1900" t="s">
        <v>144</v>
      </c>
      <c r="L1900" t="s">
        <v>5640</v>
      </c>
      <c r="M1900" t="s">
        <v>5641</v>
      </c>
      <c r="N1900">
        <v>2.5644444439999998</v>
      </c>
      <c r="O1900">
        <v>0</v>
      </c>
      <c r="P1900">
        <v>232</v>
      </c>
      <c r="Q1900">
        <v>0</v>
      </c>
      <c r="R1900">
        <v>0</v>
      </c>
      <c r="S1900">
        <v>0</v>
      </c>
      <c r="T1900">
        <v>11</v>
      </c>
      <c r="U1900">
        <v>0</v>
      </c>
      <c r="V1900">
        <v>0</v>
      </c>
      <c r="W1900">
        <v>0</v>
      </c>
      <c r="X1900">
        <v>134.24667373737432</v>
      </c>
      <c r="Y1900">
        <v>0</v>
      </c>
      <c r="Z1900">
        <v>0</v>
      </c>
      <c r="AA1900">
        <v>0</v>
      </c>
      <c r="AB1900">
        <v>8.324553818620597</v>
      </c>
      <c r="AC1900">
        <v>0</v>
      </c>
      <c r="AD1900">
        <v>0</v>
      </c>
      <c r="AE1900">
        <v>142.57122755599491</v>
      </c>
    </row>
    <row r="1901" spans="1:31" x14ac:dyDescent="0.3">
      <c r="A1901">
        <v>2484325</v>
      </c>
      <c r="B1901">
        <v>1</v>
      </c>
      <c r="C1901" t="s">
        <v>81</v>
      </c>
      <c r="D1901" t="s">
        <v>112</v>
      </c>
      <c r="E1901" t="s">
        <v>166</v>
      </c>
      <c r="F1901" t="s">
        <v>5642</v>
      </c>
      <c r="G1901" t="s">
        <v>149</v>
      </c>
      <c r="H1901" t="s">
        <v>150</v>
      </c>
      <c r="I1901" t="s">
        <v>136</v>
      </c>
      <c r="J1901" t="s">
        <v>137</v>
      </c>
      <c r="K1901" t="s">
        <v>144</v>
      </c>
      <c r="L1901" t="s">
        <v>5643</v>
      </c>
      <c r="M1901" t="s">
        <v>5644</v>
      </c>
      <c r="N1901">
        <v>0.199444444</v>
      </c>
      <c r="O1901">
        <v>0</v>
      </c>
      <c r="P1901">
        <v>718</v>
      </c>
      <c r="Q1901">
        <v>0</v>
      </c>
      <c r="R1901">
        <v>74</v>
      </c>
      <c r="S1901">
        <v>0</v>
      </c>
      <c r="T1901">
        <v>124</v>
      </c>
      <c r="U1901">
        <v>1</v>
      </c>
      <c r="V1901">
        <v>0</v>
      </c>
      <c r="W1901">
        <v>0</v>
      </c>
      <c r="X1901">
        <v>23.122466171698946</v>
      </c>
      <c r="Y1901">
        <v>0</v>
      </c>
      <c r="Z1901">
        <v>1.2543794619190898</v>
      </c>
      <c r="AA1901">
        <v>0</v>
      </c>
      <c r="AB1901">
        <v>13.594988275703672</v>
      </c>
      <c r="AC1901">
        <v>0.91469137074415663</v>
      </c>
      <c r="AD1901">
        <v>0</v>
      </c>
      <c r="AE1901">
        <v>38.886525280065868</v>
      </c>
    </row>
    <row r="1902" spans="1:31" x14ac:dyDescent="0.3">
      <c r="A1902">
        <v>2484329</v>
      </c>
      <c r="B1902">
        <v>1</v>
      </c>
      <c r="C1902" t="s">
        <v>80</v>
      </c>
      <c r="D1902" t="s">
        <v>88</v>
      </c>
      <c r="E1902" t="s">
        <v>153</v>
      </c>
      <c r="F1902" t="s">
        <v>5645</v>
      </c>
      <c r="G1902" t="s">
        <v>155</v>
      </c>
      <c r="H1902" t="s">
        <v>135</v>
      </c>
      <c r="I1902" t="s">
        <v>136</v>
      </c>
      <c r="J1902" t="s">
        <v>137</v>
      </c>
      <c r="K1902" t="s">
        <v>144</v>
      </c>
      <c r="L1902" t="s">
        <v>5646</v>
      </c>
      <c r="M1902" t="s">
        <v>5647</v>
      </c>
      <c r="N1902">
        <v>5.4649999999999999</v>
      </c>
      <c r="O1902">
        <v>0</v>
      </c>
      <c r="P1902">
        <v>19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32.053523763162531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32.053523763162531</v>
      </c>
    </row>
    <row r="1903" spans="1:31" x14ac:dyDescent="0.3">
      <c r="A1903">
        <v>2484332</v>
      </c>
      <c r="B1903">
        <v>1</v>
      </c>
      <c r="C1903" t="s">
        <v>80</v>
      </c>
      <c r="D1903" t="s">
        <v>100</v>
      </c>
      <c r="E1903" t="s">
        <v>166</v>
      </c>
      <c r="F1903" t="s">
        <v>5648</v>
      </c>
      <c r="G1903" t="s">
        <v>149</v>
      </c>
      <c r="H1903" t="s">
        <v>150</v>
      </c>
      <c r="I1903" t="s">
        <v>136</v>
      </c>
      <c r="J1903" t="s">
        <v>137</v>
      </c>
      <c r="K1903" t="s">
        <v>144</v>
      </c>
      <c r="L1903" t="s">
        <v>5649</v>
      </c>
      <c r="M1903" t="s">
        <v>5650</v>
      </c>
      <c r="N1903">
        <v>0.25805555499999999</v>
      </c>
      <c r="O1903">
        <v>0</v>
      </c>
      <c r="P1903">
        <v>274</v>
      </c>
      <c r="Q1903">
        <v>0</v>
      </c>
      <c r="R1903">
        <v>24</v>
      </c>
      <c r="S1903">
        <v>10</v>
      </c>
      <c r="T1903">
        <v>243</v>
      </c>
      <c r="U1903">
        <v>5</v>
      </c>
      <c r="V1903">
        <v>26</v>
      </c>
      <c r="W1903">
        <v>0</v>
      </c>
      <c r="X1903">
        <v>21.096605829506117</v>
      </c>
      <c r="Y1903">
        <v>0</v>
      </c>
      <c r="Z1903">
        <v>3.5451665357277125</v>
      </c>
      <c r="AA1903">
        <v>36.809368693485609</v>
      </c>
      <c r="AB1903">
        <v>120.96867308957854</v>
      </c>
      <c r="AC1903">
        <v>86.232478920992733</v>
      </c>
      <c r="AD1903">
        <v>372.26636462256977</v>
      </c>
      <c r="AE1903">
        <v>640.91865769186052</v>
      </c>
    </row>
    <row r="1904" spans="1:31" x14ac:dyDescent="0.3">
      <c r="A1904">
        <v>2484337</v>
      </c>
      <c r="B1904">
        <v>1</v>
      </c>
      <c r="C1904" t="s">
        <v>80</v>
      </c>
      <c r="D1904" t="s">
        <v>97</v>
      </c>
      <c r="E1904" t="s">
        <v>147</v>
      </c>
      <c r="F1904" t="s">
        <v>5651</v>
      </c>
      <c r="G1904" t="s">
        <v>193</v>
      </c>
      <c r="H1904" t="s">
        <v>150</v>
      </c>
      <c r="I1904" t="s">
        <v>136</v>
      </c>
      <c r="J1904" t="s">
        <v>137</v>
      </c>
      <c r="K1904" t="s">
        <v>144</v>
      </c>
      <c r="L1904" t="s">
        <v>5652</v>
      </c>
      <c r="M1904" t="s">
        <v>5653</v>
      </c>
      <c r="N1904">
        <v>5.0536111110000004</v>
      </c>
      <c r="O1904">
        <v>2</v>
      </c>
      <c r="P1904">
        <v>179</v>
      </c>
      <c r="Q1904">
        <v>2</v>
      </c>
      <c r="R1904">
        <v>119</v>
      </c>
      <c r="S1904">
        <v>1</v>
      </c>
      <c r="T1904">
        <v>32</v>
      </c>
      <c r="U1904">
        <v>0</v>
      </c>
      <c r="V1904">
        <v>0</v>
      </c>
      <c r="W1904">
        <v>8.3474282062290293</v>
      </c>
      <c r="X1904">
        <v>555.34093456861319</v>
      </c>
      <c r="Y1904">
        <v>2.5781379778026436</v>
      </c>
      <c r="Z1904">
        <v>220.10088367735045</v>
      </c>
      <c r="AA1904">
        <v>133.96574725748212</v>
      </c>
      <c r="AB1904">
        <v>366.05589330212337</v>
      </c>
      <c r="AC1904">
        <v>0</v>
      </c>
      <c r="AD1904">
        <v>0</v>
      </c>
      <c r="AE1904">
        <v>1286.3890249896008</v>
      </c>
    </row>
    <row r="1905" spans="1:31" x14ac:dyDescent="0.3">
      <c r="A1905">
        <v>2484341</v>
      </c>
      <c r="B1905">
        <v>1</v>
      </c>
      <c r="C1905" t="s">
        <v>80</v>
      </c>
      <c r="D1905" t="s">
        <v>103</v>
      </c>
      <c r="E1905" t="s">
        <v>166</v>
      </c>
      <c r="F1905" t="s">
        <v>5654</v>
      </c>
      <c r="G1905" t="s">
        <v>149</v>
      </c>
      <c r="H1905" t="s">
        <v>150</v>
      </c>
      <c r="I1905" t="s">
        <v>136</v>
      </c>
      <c r="J1905" t="s">
        <v>137</v>
      </c>
      <c r="K1905" t="s">
        <v>144</v>
      </c>
      <c r="L1905" t="s">
        <v>5655</v>
      </c>
      <c r="M1905" t="s">
        <v>5656</v>
      </c>
      <c r="N1905">
        <v>0.68416666599999998</v>
      </c>
      <c r="O1905">
        <v>0</v>
      </c>
      <c r="P1905">
        <v>654</v>
      </c>
      <c r="Q1905">
        <v>11</v>
      </c>
      <c r="R1905">
        <v>32</v>
      </c>
      <c r="S1905">
        <v>9</v>
      </c>
      <c r="T1905">
        <v>73</v>
      </c>
      <c r="U1905">
        <v>4</v>
      </c>
      <c r="V1905">
        <v>0</v>
      </c>
      <c r="W1905">
        <v>0</v>
      </c>
      <c r="X1905">
        <v>164.57401529632762</v>
      </c>
      <c r="Y1905">
        <v>3.4656120295981037</v>
      </c>
      <c r="Z1905">
        <v>16.371422789950998</v>
      </c>
      <c r="AA1905">
        <v>30.510411470032516</v>
      </c>
      <c r="AB1905">
        <v>163.34378604274599</v>
      </c>
      <c r="AC1905">
        <v>750.22755297375534</v>
      </c>
      <c r="AD1905">
        <v>0</v>
      </c>
      <c r="AE1905">
        <v>1128.4928006024106</v>
      </c>
    </row>
    <row r="1906" spans="1:31" x14ac:dyDescent="0.3">
      <c r="A1906">
        <v>2484350</v>
      </c>
      <c r="B1906">
        <v>1</v>
      </c>
      <c r="C1906" t="s">
        <v>80</v>
      </c>
      <c r="D1906" t="s">
        <v>110</v>
      </c>
      <c r="E1906" t="s">
        <v>162</v>
      </c>
      <c r="F1906" t="s">
        <v>5657</v>
      </c>
      <c r="G1906" t="s">
        <v>181</v>
      </c>
      <c r="H1906" t="s">
        <v>135</v>
      </c>
      <c r="I1906" t="s">
        <v>136</v>
      </c>
      <c r="J1906" t="s">
        <v>137</v>
      </c>
      <c r="K1906" t="s">
        <v>144</v>
      </c>
      <c r="L1906" t="s">
        <v>5658</v>
      </c>
      <c r="M1906" t="s">
        <v>5659</v>
      </c>
      <c r="N1906">
        <v>0.32500000000000001</v>
      </c>
      <c r="O1906">
        <v>0</v>
      </c>
      <c r="P1906">
        <v>15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1.5368013336732551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1.5368013336732551</v>
      </c>
    </row>
    <row r="1907" spans="1:31" x14ac:dyDescent="0.3">
      <c r="A1907">
        <v>2484354</v>
      </c>
      <c r="B1907">
        <v>1</v>
      </c>
      <c r="C1907" t="s">
        <v>80</v>
      </c>
      <c r="D1907" t="s">
        <v>104</v>
      </c>
      <c r="E1907" t="s">
        <v>166</v>
      </c>
      <c r="F1907" t="s">
        <v>5660</v>
      </c>
      <c r="G1907" t="s">
        <v>149</v>
      </c>
      <c r="H1907" t="s">
        <v>150</v>
      </c>
      <c r="I1907" t="s">
        <v>136</v>
      </c>
      <c r="J1907" t="s">
        <v>137</v>
      </c>
      <c r="K1907" t="s">
        <v>144</v>
      </c>
      <c r="L1907" t="s">
        <v>5661</v>
      </c>
      <c r="M1907" t="s">
        <v>5662</v>
      </c>
      <c r="N1907">
        <v>0.68805555500000004</v>
      </c>
      <c r="O1907">
        <v>1</v>
      </c>
      <c r="P1907">
        <v>1991</v>
      </c>
      <c r="Q1907">
        <v>0</v>
      </c>
      <c r="R1907">
        <v>4</v>
      </c>
      <c r="S1907">
        <v>2</v>
      </c>
      <c r="T1907">
        <v>224</v>
      </c>
      <c r="U1907">
        <v>0</v>
      </c>
      <c r="V1907">
        <v>2</v>
      </c>
      <c r="W1907">
        <v>5.2160845421070814</v>
      </c>
      <c r="X1907">
        <v>403.86854911870631</v>
      </c>
      <c r="Y1907">
        <v>0</v>
      </c>
      <c r="Z1907">
        <v>1.2383700606113952</v>
      </c>
      <c r="AA1907">
        <v>18.381988835279035</v>
      </c>
      <c r="AB1907">
        <v>218.23282299101012</v>
      </c>
      <c r="AC1907">
        <v>0</v>
      </c>
      <c r="AD1907">
        <v>9.1613569408821292</v>
      </c>
      <c r="AE1907">
        <v>656.09917248859608</v>
      </c>
    </row>
    <row r="1908" spans="1:31" x14ac:dyDescent="0.3">
      <c r="A1908">
        <v>2484357</v>
      </c>
      <c r="B1908">
        <v>1</v>
      </c>
      <c r="C1908" t="s">
        <v>81</v>
      </c>
      <c r="D1908" t="s">
        <v>117</v>
      </c>
      <c r="E1908" t="s">
        <v>166</v>
      </c>
      <c r="F1908" t="s">
        <v>5663</v>
      </c>
      <c r="G1908" t="s">
        <v>149</v>
      </c>
      <c r="H1908" t="s">
        <v>150</v>
      </c>
      <c r="I1908" t="s">
        <v>136</v>
      </c>
      <c r="J1908" t="s">
        <v>137</v>
      </c>
      <c r="K1908" t="s">
        <v>144</v>
      </c>
      <c r="L1908" t="s">
        <v>5664</v>
      </c>
      <c r="M1908" t="s">
        <v>5665</v>
      </c>
      <c r="N1908">
        <v>5.1111111000000001E-2</v>
      </c>
      <c r="O1908">
        <v>2</v>
      </c>
      <c r="P1908">
        <v>550</v>
      </c>
      <c r="Q1908">
        <v>10</v>
      </c>
      <c r="R1908">
        <v>49</v>
      </c>
      <c r="S1908">
        <v>14</v>
      </c>
      <c r="T1908">
        <v>24</v>
      </c>
      <c r="U1908">
        <v>0</v>
      </c>
      <c r="V1908">
        <v>0</v>
      </c>
      <c r="W1908">
        <v>0.10163401275950935</v>
      </c>
      <c r="X1908">
        <v>2.9623868911077613</v>
      </c>
      <c r="Y1908">
        <v>0.15917612885519181</v>
      </c>
      <c r="Z1908">
        <v>0.29664867137047263</v>
      </c>
      <c r="AA1908">
        <v>1.8014807592242061</v>
      </c>
      <c r="AB1908">
        <v>0.54391922555879868</v>
      </c>
      <c r="AC1908">
        <v>0</v>
      </c>
      <c r="AD1908">
        <v>0</v>
      </c>
      <c r="AE1908">
        <v>5.8652456888759401</v>
      </c>
    </row>
    <row r="1909" spans="1:31" x14ac:dyDescent="0.3">
      <c r="A1909">
        <v>2484358</v>
      </c>
      <c r="B1909">
        <v>1</v>
      </c>
      <c r="C1909" t="s">
        <v>81</v>
      </c>
      <c r="D1909" t="s">
        <v>123</v>
      </c>
      <c r="E1909" t="s">
        <v>162</v>
      </c>
      <c r="F1909" t="s">
        <v>5666</v>
      </c>
      <c r="G1909" t="s">
        <v>652</v>
      </c>
      <c r="H1909" t="s">
        <v>135</v>
      </c>
      <c r="I1909" t="s">
        <v>136</v>
      </c>
      <c r="J1909" t="s">
        <v>137</v>
      </c>
      <c r="K1909" t="s">
        <v>144</v>
      </c>
      <c r="L1909" t="s">
        <v>5667</v>
      </c>
      <c r="M1909" t="s">
        <v>5668</v>
      </c>
      <c r="N1909">
        <v>3.1633333330000002</v>
      </c>
      <c r="O1909">
        <v>0</v>
      </c>
      <c r="P1909">
        <v>12</v>
      </c>
      <c r="Q1909">
        <v>0</v>
      </c>
      <c r="R1909">
        <v>9</v>
      </c>
      <c r="S1909">
        <v>0</v>
      </c>
      <c r="T1909">
        <v>3</v>
      </c>
      <c r="U1909">
        <v>0</v>
      </c>
      <c r="V1909">
        <v>0</v>
      </c>
      <c r="W1909">
        <v>0</v>
      </c>
      <c r="X1909">
        <v>3.6001656010372867</v>
      </c>
      <c r="Y1909">
        <v>0</v>
      </c>
      <c r="Z1909">
        <v>4.6463289625079414</v>
      </c>
      <c r="AA1909">
        <v>0</v>
      </c>
      <c r="AB1909">
        <v>7.1271149939047502</v>
      </c>
      <c r="AC1909">
        <v>0</v>
      </c>
      <c r="AD1909">
        <v>0</v>
      </c>
      <c r="AE1909">
        <v>15.373609557449978</v>
      </c>
    </row>
    <row r="1910" spans="1:31" x14ac:dyDescent="0.3">
      <c r="A1910">
        <v>2484360</v>
      </c>
      <c r="B1910">
        <v>1</v>
      </c>
      <c r="C1910" t="s">
        <v>81</v>
      </c>
      <c r="D1910" t="s">
        <v>112</v>
      </c>
      <c r="E1910" t="s">
        <v>153</v>
      </c>
      <c r="F1910" t="s">
        <v>5669</v>
      </c>
      <c r="G1910" t="s">
        <v>312</v>
      </c>
      <c r="H1910" t="s">
        <v>135</v>
      </c>
      <c r="I1910" t="s">
        <v>136</v>
      </c>
      <c r="J1910" t="s">
        <v>137</v>
      </c>
      <c r="K1910" t="s">
        <v>144</v>
      </c>
      <c r="L1910" t="s">
        <v>5670</v>
      </c>
      <c r="M1910" t="s">
        <v>5671</v>
      </c>
      <c r="N1910">
        <v>1.2311111109999999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1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2.6817402463316666</v>
      </c>
      <c r="AC1910">
        <v>0</v>
      </c>
      <c r="AD1910">
        <v>0</v>
      </c>
      <c r="AE1910">
        <v>2.6817402463316666</v>
      </c>
    </row>
    <row r="1911" spans="1:31" x14ac:dyDescent="0.3">
      <c r="A1911">
        <v>2484365</v>
      </c>
      <c r="B1911">
        <v>1</v>
      </c>
      <c r="C1911" t="s">
        <v>80</v>
      </c>
      <c r="D1911" t="s">
        <v>85</v>
      </c>
      <c r="E1911" t="s">
        <v>141</v>
      </c>
      <c r="F1911" t="s">
        <v>5672</v>
      </c>
      <c r="G1911" t="s">
        <v>181</v>
      </c>
      <c r="H1911" t="s">
        <v>135</v>
      </c>
      <c r="I1911" t="s">
        <v>136</v>
      </c>
      <c r="J1911" t="s">
        <v>137</v>
      </c>
      <c r="K1911" t="s">
        <v>144</v>
      </c>
      <c r="L1911" t="s">
        <v>5673</v>
      </c>
      <c r="M1911" t="s">
        <v>5674</v>
      </c>
      <c r="N1911">
        <v>0.75027777699999998</v>
      </c>
      <c r="O1911">
        <v>0</v>
      </c>
      <c r="P1911">
        <v>107</v>
      </c>
      <c r="Q1911">
        <v>0</v>
      </c>
      <c r="R1911">
        <v>0</v>
      </c>
      <c r="S1911">
        <v>0</v>
      </c>
      <c r="T1911">
        <v>7</v>
      </c>
      <c r="U1911">
        <v>0</v>
      </c>
      <c r="V1911">
        <v>0</v>
      </c>
      <c r="W1911">
        <v>0</v>
      </c>
      <c r="X1911">
        <v>23.413243670526086</v>
      </c>
      <c r="Y1911">
        <v>0</v>
      </c>
      <c r="Z1911">
        <v>0</v>
      </c>
      <c r="AA1911">
        <v>0</v>
      </c>
      <c r="AB1911">
        <v>8.8239036242856823</v>
      </c>
      <c r="AC1911">
        <v>0</v>
      </c>
      <c r="AD1911">
        <v>0</v>
      </c>
      <c r="AE1911">
        <v>32.23714729481177</v>
      </c>
    </row>
    <row r="1912" spans="1:31" x14ac:dyDescent="0.3">
      <c r="A1912">
        <v>2484376</v>
      </c>
      <c r="B1912">
        <v>1</v>
      </c>
      <c r="C1912" t="s">
        <v>80</v>
      </c>
      <c r="D1912" t="s">
        <v>83</v>
      </c>
      <c r="E1912" t="s">
        <v>147</v>
      </c>
      <c r="F1912" t="s">
        <v>5675</v>
      </c>
      <c r="G1912" t="s">
        <v>168</v>
      </c>
      <c r="H1912" t="s">
        <v>150</v>
      </c>
      <c r="I1912" t="s">
        <v>136</v>
      </c>
      <c r="J1912" t="s">
        <v>137</v>
      </c>
      <c r="K1912" t="s">
        <v>138</v>
      </c>
      <c r="L1912" t="s">
        <v>5676</v>
      </c>
      <c r="M1912" t="s">
        <v>5677</v>
      </c>
      <c r="N1912">
        <v>9.568333333</v>
      </c>
      <c r="O1912">
        <v>0</v>
      </c>
      <c r="P1912">
        <v>428</v>
      </c>
      <c r="Q1912">
        <v>0</v>
      </c>
      <c r="R1912">
        <v>0</v>
      </c>
      <c r="S1912">
        <v>0</v>
      </c>
      <c r="T1912">
        <v>71</v>
      </c>
      <c r="U1912">
        <v>0</v>
      </c>
      <c r="V1912">
        <v>0</v>
      </c>
      <c r="W1912">
        <v>0</v>
      </c>
      <c r="X1912">
        <v>1238.9809818841518</v>
      </c>
      <c r="Y1912">
        <v>0</v>
      </c>
      <c r="Z1912">
        <v>0</v>
      </c>
      <c r="AA1912">
        <v>0</v>
      </c>
      <c r="AB1912">
        <v>763.63643604639378</v>
      </c>
      <c r="AC1912">
        <v>0</v>
      </c>
      <c r="AD1912">
        <v>0</v>
      </c>
      <c r="AE1912">
        <v>2002.6174179305456</v>
      </c>
    </row>
    <row r="1913" spans="1:31" x14ac:dyDescent="0.3">
      <c r="A1913">
        <v>2484377</v>
      </c>
      <c r="B1913">
        <v>1</v>
      </c>
      <c r="C1913" t="s">
        <v>80</v>
      </c>
      <c r="D1913" t="s">
        <v>82</v>
      </c>
      <c r="E1913" t="s">
        <v>147</v>
      </c>
      <c r="F1913" t="s">
        <v>5678</v>
      </c>
      <c r="G1913" t="s">
        <v>168</v>
      </c>
      <c r="H1913" t="s">
        <v>150</v>
      </c>
      <c r="I1913" t="s">
        <v>136</v>
      </c>
      <c r="J1913" t="s">
        <v>137</v>
      </c>
      <c r="K1913" t="s">
        <v>138</v>
      </c>
      <c r="L1913" t="s">
        <v>5679</v>
      </c>
      <c r="M1913" t="s">
        <v>5680</v>
      </c>
      <c r="N1913">
        <v>9.8680555549999998</v>
      </c>
      <c r="O1913">
        <v>0</v>
      </c>
      <c r="P1913">
        <v>1096</v>
      </c>
      <c r="Q1913">
        <v>0</v>
      </c>
      <c r="R1913">
        <v>0</v>
      </c>
      <c r="S1913">
        <v>0</v>
      </c>
      <c r="T1913">
        <v>56</v>
      </c>
      <c r="U1913">
        <v>0</v>
      </c>
      <c r="V1913">
        <v>0</v>
      </c>
      <c r="W1913">
        <v>0</v>
      </c>
      <c r="X1913">
        <v>3718.2379120970186</v>
      </c>
      <c r="Y1913">
        <v>0</v>
      </c>
      <c r="Z1913">
        <v>0</v>
      </c>
      <c r="AA1913">
        <v>0</v>
      </c>
      <c r="AB1913">
        <v>216.41488590212052</v>
      </c>
      <c r="AC1913">
        <v>0</v>
      </c>
      <c r="AD1913">
        <v>0</v>
      </c>
      <c r="AE1913">
        <v>3934.6527979991392</v>
      </c>
    </row>
    <row r="1914" spans="1:31" x14ac:dyDescent="0.3">
      <c r="A1914">
        <v>2484378</v>
      </c>
      <c r="B1914">
        <v>1</v>
      </c>
      <c r="C1914" t="s">
        <v>81</v>
      </c>
      <c r="D1914" t="s">
        <v>119</v>
      </c>
      <c r="E1914" t="s">
        <v>166</v>
      </c>
      <c r="F1914" t="s">
        <v>5681</v>
      </c>
      <c r="G1914" t="s">
        <v>134</v>
      </c>
      <c r="H1914" t="s">
        <v>150</v>
      </c>
      <c r="I1914" t="s">
        <v>136</v>
      </c>
      <c r="J1914" t="s">
        <v>137</v>
      </c>
      <c r="K1914" t="s">
        <v>138</v>
      </c>
      <c r="L1914" t="s">
        <v>5682</v>
      </c>
      <c r="M1914" t="s">
        <v>5683</v>
      </c>
      <c r="N1914">
        <v>7.4816666659999997</v>
      </c>
      <c r="O1914">
        <v>0</v>
      </c>
      <c r="P1914">
        <v>1009</v>
      </c>
      <c r="Q1914">
        <v>17</v>
      </c>
      <c r="R1914">
        <v>243</v>
      </c>
      <c r="S1914">
        <v>3</v>
      </c>
      <c r="T1914">
        <v>64</v>
      </c>
      <c r="U1914">
        <v>0</v>
      </c>
      <c r="V1914">
        <v>0</v>
      </c>
      <c r="W1914">
        <v>0</v>
      </c>
      <c r="X1914">
        <v>1395.8119423866158</v>
      </c>
      <c r="Y1914">
        <v>32.600892756020912</v>
      </c>
      <c r="Z1914">
        <v>639.09138043698647</v>
      </c>
      <c r="AA1914">
        <v>42.103248328597488</v>
      </c>
      <c r="AB1914">
        <v>312.9792160685264</v>
      </c>
      <c r="AC1914">
        <v>0</v>
      </c>
      <c r="AD1914">
        <v>0</v>
      </c>
      <c r="AE1914">
        <v>2422.5866799767473</v>
      </c>
    </row>
    <row r="1915" spans="1:31" x14ac:dyDescent="0.3">
      <c r="A1915">
        <v>2484379</v>
      </c>
      <c r="B1915">
        <v>1</v>
      </c>
      <c r="C1915" t="s">
        <v>80</v>
      </c>
      <c r="D1915" t="s">
        <v>102</v>
      </c>
      <c r="E1915" t="s">
        <v>166</v>
      </c>
      <c r="F1915" t="s">
        <v>5684</v>
      </c>
      <c r="G1915" t="s">
        <v>134</v>
      </c>
      <c r="H1915" t="s">
        <v>150</v>
      </c>
      <c r="I1915" t="s">
        <v>136</v>
      </c>
      <c r="J1915" t="s">
        <v>137</v>
      </c>
      <c r="K1915" t="s">
        <v>138</v>
      </c>
      <c r="L1915" t="s">
        <v>5685</v>
      </c>
      <c r="M1915" t="s">
        <v>5686</v>
      </c>
      <c r="N1915">
        <v>3.5319444440000001</v>
      </c>
      <c r="O1915">
        <v>0</v>
      </c>
      <c r="P1915">
        <v>6</v>
      </c>
      <c r="Q1915">
        <v>1</v>
      </c>
      <c r="R1915">
        <v>61</v>
      </c>
      <c r="S1915">
        <v>1</v>
      </c>
      <c r="T1915">
        <v>10</v>
      </c>
      <c r="U1915">
        <v>0</v>
      </c>
      <c r="V1915">
        <v>1</v>
      </c>
      <c r="W1915">
        <v>0</v>
      </c>
      <c r="X1915">
        <v>3.6014954666353578</v>
      </c>
      <c r="Y1915">
        <v>0</v>
      </c>
      <c r="Z1915">
        <v>85.496546178934594</v>
      </c>
      <c r="AA1915">
        <v>35.152955761666817</v>
      </c>
      <c r="AB1915">
        <v>57.783834541592881</v>
      </c>
      <c r="AC1915">
        <v>0</v>
      </c>
      <c r="AD1915">
        <v>300.27484513368336</v>
      </c>
      <c r="AE1915">
        <v>482.30967708251302</v>
      </c>
    </row>
    <row r="1916" spans="1:31" x14ac:dyDescent="0.3">
      <c r="A1916">
        <v>2484380</v>
      </c>
      <c r="B1916">
        <v>1</v>
      </c>
      <c r="C1916" t="s">
        <v>80</v>
      </c>
      <c r="D1916" t="s">
        <v>85</v>
      </c>
      <c r="E1916" t="s">
        <v>153</v>
      </c>
      <c r="F1916" t="s">
        <v>5687</v>
      </c>
      <c r="G1916" t="s">
        <v>244</v>
      </c>
      <c r="H1916" t="s">
        <v>135</v>
      </c>
      <c r="I1916" t="s">
        <v>136</v>
      </c>
      <c r="J1916" t="s">
        <v>137</v>
      </c>
      <c r="K1916" t="s">
        <v>144</v>
      </c>
      <c r="L1916" t="s">
        <v>5688</v>
      </c>
      <c r="M1916" t="s">
        <v>5689</v>
      </c>
      <c r="N1916">
        <v>1.346666666</v>
      </c>
      <c r="O1916">
        <v>0</v>
      </c>
      <c r="P1916">
        <v>11</v>
      </c>
      <c r="Q1916">
        <v>0</v>
      </c>
      <c r="R1916">
        <v>0</v>
      </c>
      <c r="S1916">
        <v>0</v>
      </c>
      <c r="T1916">
        <v>3</v>
      </c>
      <c r="U1916">
        <v>0</v>
      </c>
      <c r="V1916">
        <v>0</v>
      </c>
      <c r="W1916">
        <v>0</v>
      </c>
      <c r="X1916">
        <v>5.2234130805571812</v>
      </c>
      <c r="Y1916">
        <v>0</v>
      </c>
      <c r="Z1916">
        <v>0</v>
      </c>
      <c r="AA1916">
        <v>0</v>
      </c>
      <c r="AB1916">
        <v>15.475231483875055</v>
      </c>
      <c r="AC1916">
        <v>0</v>
      </c>
      <c r="AD1916">
        <v>0</v>
      </c>
      <c r="AE1916">
        <v>20.698644564432236</v>
      </c>
    </row>
    <row r="1917" spans="1:31" x14ac:dyDescent="0.3">
      <c r="A1917">
        <v>2484383</v>
      </c>
      <c r="B1917">
        <v>1</v>
      </c>
      <c r="C1917" t="s">
        <v>80</v>
      </c>
      <c r="D1917" t="s">
        <v>93</v>
      </c>
      <c r="E1917" t="s">
        <v>162</v>
      </c>
      <c r="F1917" t="s">
        <v>891</v>
      </c>
      <c r="G1917" t="s">
        <v>168</v>
      </c>
      <c r="H1917" t="s">
        <v>135</v>
      </c>
      <c r="I1917" t="s">
        <v>136</v>
      </c>
      <c r="J1917" t="s">
        <v>137</v>
      </c>
      <c r="K1917" t="s">
        <v>138</v>
      </c>
      <c r="L1917" t="s">
        <v>5690</v>
      </c>
      <c r="M1917" t="s">
        <v>5691</v>
      </c>
      <c r="N1917">
        <v>0.71583333299999996</v>
      </c>
      <c r="O1917">
        <v>0</v>
      </c>
      <c r="P1917">
        <v>37</v>
      </c>
      <c r="Q1917">
        <v>0</v>
      </c>
      <c r="R1917">
        <v>0</v>
      </c>
      <c r="S1917">
        <v>0</v>
      </c>
      <c r="T1917">
        <v>4</v>
      </c>
      <c r="U1917">
        <v>0</v>
      </c>
      <c r="V1917">
        <v>0</v>
      </c>
      <c r="W1917">
        <v>0</v>
      </c>
      <c r="X1917">
        <v>8.4875169296138715</v>
      </c>
      <c r="Y1917">
        <v>0</v>
      </c>
      <c r="Z1917">
        <v>0</v>
      </c>
      <c r="AA1917">
        <v>0</v>
      </c>
      <c r="AB1917">
        <v>2.27575381323186</v>
      </c>
      <c r="AC1917">
        <v>0</v>
      </c>
      <c r="AD1917">
        <v>0</v>
      </c>
      <c r="AE1917">
        <v>10.763270742845732</v>
      </c>
    </row>
    <row r="1918" spans="1:31" x14ac:dyDescent="0.3">
      <c r="A1918">
        <v>2484384</v>
      </c>
      <c r="B1918">
        <v>1</v>
      </c>
      <c r="C1918" t="s">
        <v>81</v>
      </c>
      <c r="D1918" t="s">
        <v>117</v>
      </c>
      <c r="E1918" t="s">
        <v>147</v>
      </c>
      <c r="F1918" t="s">
        <v>4843</v>
      </c>
      <c r="G1918" t="s">
        <v>168</v>
      </c>
      <c r="H1918" t="s">
        <v>150</v>
      </c>
      <c r="I1918" t="s">
        <v>136</v>
      </c>
      <c r="J1918" t="s">
        <v>137</v>
      </c>
      <c r="K1918" t="s">
        <v>138</v>
      </c>
      <c r="L1918" t="s">
        <v>5692</v>
      </c>
      <c r="M1918" t="s">
        <v>5693</v>
      </c>
      <c r="N1918">
        <v>9.0816666660000003</v>
      </c>
      <c r="O1918">
        <v>0</v>
      </c>
      <c r="P1918">
        <v>289</v>
      </c>
      <c r="Q1918">
        <v>0</v>
      </c>
      <c r="R1918">
        <v>0</v>
      </c>
      <c r="S1918">
        <v>0</v>
      </c>
      <c r="T1918">
        <v>56</v>
      </c>
      <c r="U1918">
        <v>0</v>
      </c>
      <c r="V1918">
        <v>0</v>
      </c>
      <c r="W1918">
        <v>0</v>
      </c>
      <c r="X1918">
        <v>505.95190555426194</v>
      </c>
      <c r="Y1918">
        <v>0</v>
      </c>
      <c r="Z1918">
        <v>0</v>
      </c>
      <c r="AA1918">
        <v>0</v>
      </c>
      <c r="AB1918">
        <v>210.07901555889572</v>
      </c>
      <c r="AC1918">
        <v>0</v>
      </c>
      <c r="AD1918">
        <v>0</v>
      </c>
      <c r="AE1918">
        <v>716.03092111315766</v>
      </c>
    </row>
    <row r="1919" spans="1:31" x14ac:dyDescent="0.3">
      <c r="A1919">
        <v>2484385</v>
      </c>
      <c r="B1919">
        <v>1</v>
      </c>
      <c r="C1919" t="s">
        <v>81</v>
      </c>
      <c r="D1919" t="s">
        <v>128</v>
      </c>
      <c r="E1919" t="s">
        <v>184</v>
      </c>
      <c r="F1919" t="s">
        <v>785</v>
      </c>
      <c r="G1919" t="s">
        <v>134</v>
      </c>
      <c r="H1919" t="s">
        <v>150</v>
      </c>
      <c r="I1919" t="s">
        <v>136</v>
      </c>
      <c r="J1919" t="s">
        <v>137</v>
      </c>
      <c r="K1919" t="s">
        <v>138</v>
      </c>
      <c r="L1919" t="s">
        <v>5694</v>
      </c>
      <c r="M1919" t="s">
        <v>5695</v>
      </c>
      <c r="N1919">
        <v>1.0422222219999999</v>
      </c>
      <c r="O1919">
        <v>3</v>
      </c>
      <c r="P1919">
        <v>566</v>
      </c>
      <c r="Q1919">
        <v>99</v>
      </c>
      <c r="R1919">
        <v>29</v>
      </c>
      <c r="S1919">
        <v>9</v>
      </c>
      <c r="T1919">
        <v>68</v>
      </c>
      <c r="U1919">
        <v>0</v>
      </c>
      <c r="V1919">
        <v>0</v>
      </c>
      <c r="W1919">
        <v>1.572795412711828</v>
      </c>
      <c r="X1919">
        <v>118.48224238102154</v>
      </c>
      <c r="Y1919">
        <v>60.483408478867361</v>
      </c>
      <c r="Z1919">
        <v>6.0453383558181724</v>
      </c>
      <c r="AA1919">
        <v>48.097008937439654</v>
      </c>
      <c r="AB1919">
        <v>53.326748209808272</v>
      </c>
      <c r="AC1919">
        <v>0</v>
      </c>
      <c r="AD1919">
        <v>0</v>
      </c>
      <c r="AE1919">
        <v>288.00754177566682</v>
      </c>
    </row>
    <row r="1920" spans="1:31" x14ac:dyDescent="0.3">
      <c r="A1920">
        <v>2484386</v>
      </c>
      <c r="B1920">
        <v>1</v>
      </c>
      <c r="C1920" t="s">
        <v>80</v>
      </c>
      <c r="D1920" t="s">
        <v>84</v>
      </c>
      <c r="E1920" t="s">
        <v>132</v>
      </c>
      <c r="F1920" t="s">
        <v>5696</v>
      </c>
      <c r="G1920" t="s">
        <v>168</v>
      </c>
      <c r="H1920" t="s">
        <v>135</v>
      </c>
      <c r="I1920" t="s">
        <v>136</v>
      </c>
      <c r="J1920" t="s">
        <v>137</v>
      </c>
      <c r="K1920" t="s">
        <v>138</v>
      </c>
      <c r="L1920" t="s">
        <v>5697</v>
      </c>
      <c r="M1920" t="s">
        <v>5698</v>
      </c>
      <c r="N1920">
        <v>3.3683333329999998</v>
      </c>
      <c r="O1920">
        <v>0</v>
      </c>
      <c r="P1920">
        <v>826</v>
      </c>
      <c r="Q1920">
        <v>0</v>
      </c>
      <c r="R1920">
        <v>0</v>
      </c>
      <c r="S1920">
        <v>0</v>
      </c>
      <c r="T1920">
        <v>78</v>
      </c>
      <c r="U1920">
        <v>0</v>
      </c>
      <c r="V1920">
        <v>0</v>
      </c>
      <c r="W1920">
        <v>0</v>
      </c>
      <c r="X1920">
        <v>757.31131096509455</v>
      </c>
      <c r="Y1920">
        <v>0</v>
      </c>
      <c r="Z1920">
        <v>0</v>
      </c>
      <c r="AA1920">
        <v>0</v>
      </c>
      <c r="AB1920">
        <v>284.2917301331367</v>
      </c>
      <c r="AC1920">
        <v>0</v>
      </c>
      <c r="AD1920">
        <v>0</v>
      </c>
      <c r="AE1920">
        <v>1041.6030410982312</v>
      </c>
    </row>
    <row r="1921" spans="1:31" x14ac:dyDescent="0.3">
      <c r="A1921">
        <v>2484387</v>
      </c>
      <c r="B1921">
        <v>1</v>
      </c>
      <c r="C1921" t="s">
        <v>80</v>
      </c>
      <c r="D1921" t="s">
        <v>84</v>
      </c>
      <c r="E1921" t="s">
        <v>162</v>
      </c>
      <c r="F1921" t="s">
        <v>5699</v>
      </c>
      <c r="G1921" t="s">
        <v>159</v>
      </c>
      <c r="H1921" t="s">
        <v>135</v>
      </c>
      <c r="I1921" t="s">
        <v>136</v>
      </c>
      <c r="J1921" t="s">
        <v>3</v>
      </c>
      <c r="K1921" t="s">
        <v>144</v>
      </c>
      <c r="L1921" t="s">
        <v>5700</v>
      </c>
      <c r="M1921" t="s">
        <v>5701</v>
      </c>
      <c r="N1921">
        <v>5.0644444440000003</v>
      </c>
      <c r="O1921">
        <v>0</v>
      </c>
      <c r="P1921">
        <v>65</v>
      </c>
      <c r="Q1921">
        <v>0</v>
      </c>
      <c r="R1921">
        <v>0</v>
      </c>
      <c r="S1921">
        <v>0</v>
      </c>
      <c r="T1921">
        <v>20</v>
      </c>
      <c r="U1921">
        <v>0</v>
      </c>
      <c r="V1921">
        <v>0</v>
      </c>
      <c r="W1921">
        <v>0</v>
      </c>
      <c r="X1921">
        <v>107.39576108086533</v>
      </c>
      <c r="Y1921">
        <v>0</v>
      </c>
      <c r="Z1921">
        <v>0</v>
      </c>
      <c r="AA1921">
        <v>0</v>
      </c>
      <c r="AB1921">
        <v>44.416157141200244</v>
      </c>
      <c r="AC1921">
        <v>0</v>
      </c>
      <c r="AD1921">
        <v>0</v>
      </c>
      <c r="AE1921">
        <v>151.81191822206557</v>
      </c>
    </row>
    <row r="1922" spans="1:31" x14ac:dyDescent="0.3">
      <c r="A1922">
        <v>2484388</v>
      </c>
      <c r="B1922">
        <v>1</v>
      </c>
      <c r="C1922" t="s">
        <v>80</v>
      </c>
      <c r="D1922" t="s">
        <v>97</v>
      </c>
      <c r="E1922" t="s">
        <v>132</v>
      </c>
      <c r="F1922" t="s">
        <v>5702</v>
      </c>
      <c r="G1922" t="s">
        <v>168</v>
      </c>
      <c r="H1922" t="s">
        <v>135</v>
      </c>
      <c r="I1922" t="s">
        <v>136</v>
      </c>
      <c r="J1922" t="s">
        <v>137</v>
      </c>
      <c r="K1922" t="s">
        <v>138</v>
      </c>
      <c r="L1922" t="s">
        <v>5703</v>
      </c>
      <c r="M1922" t="s">
        <v>5704</v>
      </c>
      <c r="N1922">
        <v>9.5108333330000008</v>
      </c>
      <c r="O1922">
        <v>0</v>
      </c>
      <c r="P1922">
        <v>219</v>
      </c>
      <c r="Q1922">
        <v>0</v>
      </c>
      <c r="R1922">
        <v>0</v>
      </c>
      <c r="S1922">
        <v>0</v>
      </c>
      <c r="T1922">
        <v>28</v>
      </c>
      <c r="U1922">
        <v>0</v>
      </c>
      <c r="V1922">
        <v>0</v>
      </c>
      <c r="W1922">
        <v>0</v>
      </c>
      <c r="X1922">
        <v>709.40015551982924</v>
      </c>
      <c r="Y1922">
        <v>0</v>
      </c>
      <c r="Z1922">
        <v>0</v>
      </c>
      <c r="AA1922">
        <v>0</v>
      </c>
      <c r="AB1922">
        <v>403.64811583356328</v>
      </c>
      <c r="AC1922">
        <v>0</v>
      </c>
      <c r="AD1922">
        <v>0</v>
      </c>
      <c r="AE1922">
        <v>1113.0482713533925</v>
      </c>
    </row>
    <row r="1923" spans="1:31" x14ac:dyDescent="0.3">
      <c r="A1923">
        <v>2484389</v>
      </c>
      <c r="B1923">
        <v>1</v>
      </c>
      <c r="C1923" t="s">
        <v>81</v>
      </c>
      <c r="D1923" t="s">
        <v>122</v>
      </c>
      <c r="E1923" t="s">
        <v>184</v>
      </c>
      <c r="F1923" t="s">
        <v>5705</v>
      </c>
      <c r="G1923" t="s">
        <v>134</v>
      </c>
      <c r="H1923" t="s">
        <v>150</v>
      </c>
      <c r="I1923" t="s">
        <v>136</v>
      </c>
      <c r="J1923" t="s">
        <v>137</v>
      </c>
      <c r="K1923" t="s">
        <v>138</v>
      </c>
      <c r="L1923" t="s">
        <v>5706</v>
      </c>
      <c r="M1923" t="s">
        <v>5707</v>
      </c>
      <c r="N1923">
        <v>8.0913888879999991</v>
      </c>
      <c r="O1923">
        <v>0</v>
      </c>
      <c r="P1923">
        <v>45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71.745537777159782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71.745537777159782</v>
      </c>
    </row>
    <row r="1924" spans="1:31" x14ac:dyDescent="0.3">
      <c r="A1924">
        <v>2484390</v>
      </c>
      <c r="B1924">
        <v>1</v>
      </c>
      <c r="C1924" t="s">
        <v>81</v>
      </c>
      <c r="D1924" t="s">
        <v>118</v>
      </c>
      <c r="E1924" t="s">
        <v>132</v>
      </c>
      <c r="F1924" t="s">
        <v>5708</v>
      </c>
      <c r="G1924" t="s">
        <v>134</v>
      </c>
      <c r="H1924" t="s">
        <v>135</v>
      </c>
      <c r="I1924" t="s">
        <v>136</v>
      </c>
      <c r="J1924" t="s">
        <v>137</v>
      </c>
      <c r="K1924" t="s">
        <v>138</v>
      </c>
      <c r="L1924" t="s">
        <v>5709</v>
      </c>
      <c r="M1924" t="s">
        <v>5710</v>
      </c>
      <c r="N1924">
        <v>5.7141666659999997</v>
      </c>
      <c r="O1924">
        <v>0</v>
      </c>
      <c r="P1924">
        <v>695</v>
      </c>
      <c r="Q1924">
        <v>0</v>
      </c>
      <c r="R1924">
        <v>0</v>
      </c>
      <c r="S1924">
        <v>0</v>
      </c>
      <c r="T1924">
        <v>48</v>
      </c>
      <c r="U1924">
        <v>0</v>
      </c>
      <c r="V1924">
        <v>0</v>
      </c>
      <c r="W1924">
        <v>0</v>
      </c>
      <c r="X1924">
        <v>1078.6967724533768</v>
      </c>
      <c r="Y1924">
        <v>0</v>
      </c>
      <c r="Z1924">
        <v>0</v>
      </c>
      <c r="AA1924">
        <v>0</v>
      </c>
      <c r="AB1924">
        <v>350.02734857886423</v>
      </c>
      <c r="AC1924">
        <v>0</v>
      </c>
      <c r="AD1924">
        <v>0</v>
      </c>
      <c r="AE1924">
        <v>1428.7241210322409</v>
      </c>
    </row>
    <row r="1925" spans="1:31" x14ac:dyDescent="0.3">
      <c r="A1925">
        <v>2484391</v>
      </c>
      <c r="B1925">
        <v>1</v>
      </c>
      <c r="C1925" t="s">
        <v>80</v>
      </c>
      <c r="D1925" t="s">
        <v>101</v>
      </c>
      <c r="E1925" t="s">
        <v>162</v>
      </c>
      <c r="F1925" t="s">
        <v>5711</v>
      </c>
      <c r="G1925" t="s">
        <v>168</v>
      </c>
      <c r="H1925" t="s">
        <v>135</v>
      </c>
      <c r="I1925" t="s">
        <v>136</v>
      </c>
      <c r="J1925" t="s">
        <v>137</v>
      </c>
      <c r="K1925" t="s">
        <v>138</v>
      </c>
      <c r="L1925" t="s">
        <v>5712</v>
      </c>
      <c r="M1925" t="s">
        <v>5713</v>
      </c>
      <c r="N1925">
        <v>6.6922222219999998</v>
      </c>
      <c r="O1925">
        <v>0</v>
      </c>
      <c r="P1925">
        <v>127</v>
      </c>
      <c r="Q1925">
        <v>0</v>
      </c>
      <c r="R1925">
        <v>0</v>
      </c>
      <c r="S1925">
        <v>0</v>
      </c>
      <c r="T1925">
        <v>8</v>
      </c>
      <c r="U1925">
        <v>0</v>
      </c>
      <c r="V1925">
        <v>0</v>
      </c>
      <c r="W1925">
        <v>0</v>
      </c>
      <c r="X1925">
        <v>170.7974377745295</v>
      </c>
      <c r="Y1925">
        <v>0</v>
      </c>
      <c r="Z1925">
        <v>0</v>
      </c>
      <c r="AA1925">
        <v>0</v>
      </c>
      <c r="AB1925">
        <v>17.92714875315151</v>
      </c>
      <c r="AC1925">
        <v>0</v>
      </c>
      <c r="AD1925">
        <v>0</v>
      </c>
      <c r="AE1925">
        <v>188.724586527681</v>
      </c>
    </row>
    <row r="1926" spans="1:31" x14ac:dyDescent="0.3">
      <c r="A1926">
        <v>2484392</v>
      </c>
      <c r="B1926">
        <v>1</v>
      </c>
      <c r="C1926" t="s">
        <v>80</v>
      </c>
      <c r="D1926" t="s">
        <v>97</v>
      </c>
      <c r="E1926" t="s">
        <v>184</v>
      </c>
      <c r="F1926" t="s">
        <v>5714</v>
      </c>
      <c r="G1926" t="s">
        <v>149</v>
      </c>
      <c r="H1926" t="s">
        <v>150</v>
      </c>
      <c r="I1926" t="s">
        <v>136</v>
      </c>
      <c r="J1926" t="s">
        <v>137</v>
      </c>
      <c r="K1926" t="s">
        <v>144</v>
      </c>
      <c r="L1926" t="s">
        <v>5715</v>
      </c>
      <c r="M1926" t="s">
        <v>5716</v>
      </c>
      <c r="N1926">
        <v>0.229444444</v>
      </c>
      <c r="O1926">
        <v>0</v>
      </c>
      <c r="P1926">
        <v>107</v>
      </c>
      <c r="Q1926">
        <v>0</v>
      </c>
      <c r="R1926">
        <v>6</v>
      </c>
      <c r="S1926">
        <v>3</v>
      </c>
      <c r="T1926">
        <v>12</v>
      </c>
      <c r="U1926">
        <v>0</v>
      </c>
      <c r="V1926">
        <v>0</v>
      </c>
      <c r="W1926">
        <v>0</v>
      </c>
      <c r="X1926">
        <v>18.346544018364963</v>
      </c>
      <c r="Y1926">
        <v>0</v>
      </c>
      <c r="Z1926">
        <v>1.4828442406757283</v>
      </c>
      <c r="AA1926">
        <v>199.11830155389319</v>
      </c>
      <c r="AB1926">
        <v>6.0595140861080772</v>
      </c>
      <c r="AC1926">
        <v>0</v>
      </c>
      <c r="AD1926">
        <v>0</v>
      </c>
      <c r="AE1926">
        <v>225.00720389904194</v>
      </c>
    </row>
    <row r="1927" spans="1:31" x14ac:dyDescent="0.3">
      <c r="A1927">
        <v>2484396</v>
      </c>
      <c r="B1927">
        <v>1</v>
      </c>
      <c r="C1927" t="s">
        <v>80</v>
      </c>
      <c r="D1927" t="s">
        <v>89</v>
      </c>
      <c r="E1927" t="s">
        <v>166</v>
      </c>
      <c r="F1927" t="s">
        <v>5717</v>
      </c>
      <c r="G1927" t="s">
        <v>149</v>
      </c>
      <c r="H1927" t="s">
        <v>150</v>
      </c>
      <c r="I1927" t="s">
        <v>136</v>
      </c>
      <c r="J1927" t="s">
        <v>137</v>
      </c>
      <c r="K1927" t="s">
        <v>144</v>
      </c>
      <c r="L1927" t="s">
        <v>5718</v>
      </c>
      <c r="M1927" t="s">
        <v>5719</v>
      </c>
      <c r="N1927">
        <v>0.14444444400000001</v>
      </c>
      <c r="O1927">
        <v>5</v>
      </c>
      <c r="P1927">
        <v>1301</v>
      </c>
      <c r="Q1927">
        <v>2</v>
      </c>
      <c r="R1927">
        <v>24</v>
      </c>
      <c r="S1927">
        <v>12</v>
      </c>
      <c r="T1927">
        <v>105</v>
      </c>
      <c r="U1927">
        <v>5</v>
      </c>
      <c r="V1927">
        <v>0</v>
      </c>
      <c r="W1927">
        <v>23.023787083894998</v>
      </c>
      <c r="X1927">
        <v>152.32657122725104</v>
      </c>
      <c r="Y1927">
        <v>1.4722491066285017</v>
      </c>
      <c r="Z1927">
        <v>1.156221769693871</v>
      </c>
      <c r="AA1927">
        <v>54.102928681719092</v>
      </c>
      <c r="AB1927">
        <v>48.927948350884897</v>
      </c>
      <c r="AC1927">
        <v>66.702971874243005</v>
      </c>
      <c r="AD1927">
        <v>0</v>
      </c>
      <c r="AE1927">
        <v>347.71267809431544</v>
      </c>
    </row>
    <row r="1928" spans="1:31" x14ac:dyDescent="0.3">
      <c r="A1928">
        <v>2484398</v>
      </c>
      <c r="B1928">
        <v>1</v>
      </c>
      <c r="C1928" t="s">
        <v>80</v>
      </c>
      <c r="D1928" t="s">
        <v>97</v>
      </c>
      <c r="E1928" t="s">
        <v>166</v>
      </c>
      <c r="F1928" t="s">
        <v>5720</v>
      </c>
      <c r="G1928" t="s">
        <v>149</v>
      </c>
      <c r="H1928" t="s">
        <v>150</v>
      </c>
      <c r="I1928" t="s">
        <v>136</v>
      </c>
      <c r="J1928" t="s">
        <v>137</v>
      </c>
      <c r="K1928" t="s">
        <v>144</v>
      </c>
      <c r="L1928" t="s">
        <v>5718</v>
      </c>
      <c r="M1928" t="s">
        <v>5721</v>
      </c>
      <c r="N1928">
        <v>2.7349999999999999</v>
      </c>
      <c r="O1928">
        <v>2</v>
      </c>
      <c r="P1928">
        <v>4681</v>
      </c>
      <c r="Q1928">
        <v>0</v>
      </c>
      <c r="R1928">
        <v>58</v>
      </c>
      <c r="S1928">
        <v>5</v>
      </c>
      <c r="T1928">
        <v>535</v>
      </c>
      <c r="U1928">
        <v>0</v>
      </c>
      <c r="V1928">
        <v>0</v>
      </c>
      <c r="W1928">
        <v>239.31224237623576</v>
      </c>
      <c r="X1928">
        <v>5700.031371668445</v>
      </c>
      <c r="Y1928">
        <v>0</v>
      </c>
      <c r="Z1928">
        <v>46.501227218802292</v>
      </c>
      <c r="AA1928">
        <v>820.18840047775677</v>
      </c>
      <c r="AB1928">
        <v>2418.6433221021598</v>
      </c>
      <c r="AC1928">
        <v>0</v>
      </c>
      <c r="AD1928">
        <v>0</v>
      </c>
      <c r="AE1928">
        <v>9224.6765638434008</v>
      </c>
    </row>
    <row r="1929" spans="1:31" x14ac:dyDescent="0.3">
      <c r="A1929">
        <v>2484400</v>
      </c>
      <c r="B1929">
        <v>1</v>
      </c>
      <c r="C1929" t="s">
        <v>80</v>
      </c>
      <c r="D1929" t="s">
        <v>86</v>
      </c>
      <c r="E1929" t="s">
        <v>147</v>
      </c>
      <c r="F1929" t="s">
        <v>5722</v>
      </c>
      <c r="G1929" t="s">
        <v>203</v>
      </c>
      <c r="H1929" t="s">
        <v>150</v>
      </c>
      <c r="I1929" t="s">
        <v>506</v>
      </c>
      <c r="J1929" t="s">
        <v>137</v>
      </c>
      <c r="K1929" t="s">
        <v>144</v>
      </c>
      <c r="L1929" t="s">
        <v>5723</v>
      </c>
      <c r="M1929" t="s">
        <v>5724</v>
      </c>
      <c r="N1929">
        <v>1.2222222E-2</v>
      </c>
      <c r="O1929">
        <v>1</v>
      </c>
      <c r="P1929">
        <v>745</v>
      </c>
      <c r="Q1929">
        <v>0</v>
      </c>
      <c r="R1929">
        <v>1</v>
      </c>
      <c r="S1929">
        <v>4</v>
      </c>
      <c r="T1929">
        <v>59</v>
      </c>
      <c r="U1929">
        <v>0</v>
      </c>
      <c r="V1929">
        <v>0</v>
      </c>
      <c r="W1929">
        <v>3.4406600555555561E-3</v>
      </c>
      <c r="X1929">
        <v>4.3698018435414658</v>
      </c>
      <c r="Y1929">
        <v>0</v>
      </c>
      <c r="Z1929">
        <v>1.4125644561600002E-4</v>
      </c>
      <c r="AA1929">
        <v>6.4709491481794057</v>
      </c>
      <c r="AB1929">
        <v>1.2675443626777783</v>
      </c>
      <c r="AC1929">
        <v>0</v>
      </c>
      <c r="AD1929">
        <v>0</v>
      </c>
      <c r="AE1929">
        <v>12.111877270899821</v>
      </c>
    </row>
    <row r="1930" spans="1:31" x14ac:dyDescent="0.3">
      <c r="A1930">
        <v>2484402</v>
      </c>
      <c r="B1930">
        <v>1</v>
      </c>
      <c r="C1930" t="s">
        <v>80</v>
      </c>
      <c r="D1930" t="s">
        <v>90</v>
      </c>
      <c r="E1930" t="s">
        <v>162</v>
      </c>
      <c r="F1930" t="s">
        <v>5725</v>
      </c>
      <c r="G1930" t="s">
        <v>168</v>
      </c>
      <c r="H1930" t="s">
        <v>135</v>
      </c>
      <c r="I1930" t="s">
        <v>136</v>
      </c>
      <c r="J1930" t="s">
        <v>137</v>
      </c>
      <c r="K1930" t="s">
        <v>138</v>
      </c>
      <c r="L1930" t="s">
        <v>5726</v>
      </c>
      <c r="M1930" t="s">
        <v>5727</v>
      </c>
      <c r="N1930">
        <v>3.9869444440000001</v>
      </c>
      <c r="O1930">
        <v>0</v>
      </c>
      <c r="P1930">
        <v>127</v>
      </c>
      <c r="Q1930">
        <v>0</v>
      </c>
      <c r="R1930">
        <v>0</v>
      </c>
      <c r="S1930">
        <v>0</v>
      </c>
      <c r="T1930">
        <v>4</v>
      </c>
      <c r="U1930">
        <v>0</v>
      </c>
      <c r="V1930">
        <v>0</v>
      </c>
      <c r="W1930">
        <v>0</v>
      </c>
      <c r="X1930">
        <v>133.24858475242573</v>
      </c>
      <c r="Y1930">
        <v>0</v>
      </c>
      <c r="Z1930">
        <v>0</v>
      </c>
      <c r="AA1930">
        <v>0</v>
      </c>
      <c r="AB1930">
        <v>9.8025680095911554</v>
      </c>
      <c r="AC1930">
        <v>0</v>
      </c>
      <c r="AD1930">
        <v>0</v>
      </c>
      <c r="AE1930">
        <v>143.0511527620169</v>
      </c>
    </row>
    <row r="1931" spans="1:31" x14ac:dyDescent="0.3">
      <c r="A1931">
        <v>2484403</v>
      </c>
      <c r="B1931">
        <v>1</v>
      </c>
      <c r="C1931" t="s">
        <v>80</v>
      </c>
      <c r="D1931" t="s">
        <v>111</v>
      </c>
      <c r="E1931" t="s">
        <v>132</v>
      </c>
      <c r="F1931" t="s">
        <v>5728</v>
      </c>
      <c r="G1931" t="s">
        <v>134</v>
      </c>
      <c r="H1931" t="s">
        <v>135</v>
      </c>
      <c r="I1931" t="s">
        <v>136</v>
      </c>
      <c r="J1931" t="s">
        <v>137</v>
      </c>
      <c r="K1931" t="s">
        <v>138</v>
      </c>
      <c r="L1931" t="s">
        <v>5729</v>
      </c>
      <c r="M1931" t="s">
        <v>5730</v>
      </c>
      <c r="N1931">
        <v>2.5444444439999998</v>
      </c>
      <c r="O1931">
        <v>0</v>
      </c>
      <c r="P1931">
        <v>113</v>
      </c>
      <c r="Q1931">
        <v>0</v>
      </c>
      <c r="R1931">
        <v>0</v>
      </c>
      <c r="S1931">
        <v>0</v>
      </c>
      <c r="T1931">
        <v>7</v>
      </c>
      <c r="U1931">
        <v>0</v>
      </c>
      <c r="V1931">
        <v>0</v>
      </c>
      <c r="W1931">
        <v>0</v>
      </c>
      <c r="X1931">
        <v>72.920334184827553</v>
      </c>
      <c r="Y1931">
        <v>0</v>
      </c>
      <c r="Z1931">
        <v>0</v>
      </c>
      <c r="AA1931">
        <v>0</v>
      </c>
      <c r="AB1931">
        <v>24.326332370649009</v>
      </c>
      <c r="AC1931">
        <v>0</v>
      </c>
      <c r="AD1931">
        <v>0</v>
      </c>
      <c r="AE1931">
        <v>97.246666555476565</v>
      </c>
    </row>
    <row r="1932" spans="1:31" x14ac:dyDescent="0.3">
      <c r="A1932">
        <v>2484404</v>
      </c>
      <c r="B1932">
        <v>1</v>
      </c>
      <c r="C1932" t="s">
        <v>80</v>
      </c>
      <c r="D1932" t="s">
        <v>100</v>
      </c>
      <c r="E1932" t="s">
        <v>132</v>
      </c>
      <c r="F1932" t="s">
        <v>5731</v>
      </c>
      <c r="G1932" t="s">
        <v>168</v>
      </c>
      <c r="H1932" t="s">
        <v>135</v>
      </c>
      <c r="I1932" t="s">
        <v>136</v>
      </c>
      <c r="J1932" t="s">
        <v>137</v>
      </c>
      <c r="K1932" t="s">
        <v>138</v>
      </c>
      <c r="L1932" t="s">
        <v>5732</v>
      </c>
      <c r="M1932" t="s">
        <v>5733</v>
      </c>
      <c r="N1932">
        <v>7.6302777769999999</v>
      </c>
      <c r="O1932">
        <v>0</v>
      </c>
      <c r="P1932">
        <v>335</v>
      </c>
      <c r="Q1932">
        <v>0</v>
      </c>
      <c r="R1932">
        <v>1</v>
      </c>
      <c r="S1932">
        <v>0</v>
      </c>
      <c r="T1932">
        <v>28</v>
      </c>
      <c r="U1932">
        <v>0</v>
      </c>
      <c r="V1932">
        <v>0</v>
      </c>
      <c r="W1932">
        <v>0</v>
      </c>
      <c r="X1932">
        <v>564.91232487106208</v>
      </c>
      <c r="Y1932">
        <v>0</v>
      </c>
      <c r="Z1932">
        <v>9.3125448316696793E-2</v>
      </c>
      <c r="AA1932">
        <v>0</v>
      </c>
      <c r="AB1932">
        <v>179.77855044094346</v>
      </c>
      <c r="AC1932">
        <v>0</v>
      </c>
      <c r="AD1932">
        <v>0</v>
      </c>
      <c r="AE1932">
        <v>744.78400076032221</v>
      </c>
    </row>
    <row r="1933" spans="1:31" x14ac:dyDescent="0.3">
      <c r="A1933">
        <v>2484406</v>
      </c>
      <c r="B1933">
        <v>1</v>
      </c>
      <c r="C1933" t="s">
        <v>80</v>
      </c>
      <c r="D1933" t="s">
        <v>96</v>
      </c>
      <c r="E1933" t="s">
        <v>153</v>
      </c>
      <c r="F1933" t="s">
        <v>5734</v>
      </c>
      <c r="G1933" t="s">
        <v>159</v>
      </c>
      <c r="H1933" t="s">
        <v>135</v>
      </c>
      <c r="I1933" t="s">
        <v>136</v>
      </c>
      <c r="J1933" t="s">
        <v>3</v>
      </c>
      <c r="K1933" t="s">
        <v>144</v>
      </c>
      <c r="L1933" t="s">
        <v>5735</v>
      </c>
      <c r="M1933" t="s">
        <v>5736</v>
      </c>
      <c r="N1933">
        <v>5.0541666660000004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1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1.0117525385911998</v>
      </c>
      <c r="AC1933">
        <v>0</v>
      </c>
      <c r="AD1933">
        <v>0</v>
      </c>
      <c r="AE1933">
        <v>1.0117525385911998</v>
      </c>
    </row>
    <row r="1934" spans="1:31" x14ac:dyDescent="0.3">
      <c r="A1934">
        <v>2484411</v>
      </c>
      <c r="B1934">
        <v>1</v>
      </c>
      <c r="C1934" t="s">
        <v>80</v>
      </c>
      <c r="D1934" t="s">
        <v>100</v>
      </c>
      <c r="E1934" t="s">
        <v>153</v>
      </c>
      <c r="F1934" t="s">
        <v>5737</v>
      </c>
      <c r="G1934" t="s">
        <v>244</v>
      </c>
      <c r="H1934" t="s">
        <v>135</v>
      </c>
      <c r="I1934" t="s">
        <v>136</v>
      </c>
      <c r="J1934" t="s">
        <v>137</v>
      </c>
      <c r="K1934" t="s">
        <v>144</v>
      </c>
      <c r="L1934" t="s">
        <v>5738</v>
      </c>
      <c r="M1934" t="s">
        <v>5739</v>
      </c>
      <c r="N1934">
        <v>1.2977777770000001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1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0.73909222531493879</v>
      </c>
      <c r="AC1934">
        <v>0</v>
      </c>
      <c r="AD1934">
        <v>0</v>
      </c>
      <c r="AE1934">
        <v>0.73909222531493879</v>
      </c>
    </row>
    <row r="1935" spans="1:31" x14ac:dyDescent="0.3">
      <c r="A1935">
        <v>2484412</v>
      </c>
      <c r="B1935">
        <v>1</v>
      </c>
      <c r="C1935" t="s">
        <v>80</v>
      </c>
      <c r="D1935" t="s">
        <v>105</v>
      </c>
      <c r="E1935" t="s">
        <v>162</v>
      </c>
      <c r="F1935" t="s">
        <v>5740</v>
      </c>
      <c r="G1935" t="s">
        <v>134</v>
      </c>
      <c r="H1935" t="s">
        <v>135</v>
      </c>
      <c r="I1935" t="s">
        <v>136</v>
      </c>
      <c r="J1935" t="s">
        <v>137</v>
      </c>
      <c r="K1935" t="s">
        <v>138</v>
      </c>
      <c r="L1935" t="s">
        <v>5741</v>
      </c>
      <c r="M1935" t="s">
        <v>5742</v>
      </c>
      <c r="N1935">
        <v>5.3594444440000002</v>
      </c>
      <c r="O1935">
        <v>0</v>
      </c>
      <c r="P1935">
        <v>31</v>
      </c>
      <c r="Q1935">
        <v>0</v>
      </c>
      <c r="R1935">
        <v>1</v>
      </c>
      <c r="S1935">
        <v>0</v>
      </c>
      <c r="T1935">
        <v>2</v>
      </c>
      <c r="U1935">
        <v>0</v>
      </c>
      <c r="V1935">
        <v>0</v>
      </c>
      <c r="W1935">
        <v>0</v>
      </c>
      <c r="X1935">
        <v>55.776810900198441</v>
      </c>
      <c r="Y1935">
        <v>0</v>
      </c>
      <c r="Z1935">
        <v>2.4421483645000007E-5</v>
      </c>
      <c r="AA1935">
        <v>0</v>
      </c>
      <c r="AB1935">
        <v>7.9438156996725162</v>
      </c>
      <c r="AC1935">
        <v>0</v>
      </c>
      <c r="AD1935">
        <v>0</v>
      </c>
      <c r="AE1935">
        <v>63.720651021354598</v>
      </c>
    </row>
    <row r="1936" spans="1:31" x14ac:dyDescent="0.3">
      <c r="A1936">
        <v>2484415</v>
      </c>
      <c r="B1936">
        <v>1</v>
      </c>
      <c r="C1936" t="s">
        <v>81</v>
      </c>
      <c r="D1936" t="s">
        <v>120</v>
      </c>
      <c r="E1936" t="s">
        <v>184</v>
      </c>
      <c r="F1936" t="s">
        <v>5743</v>
      </c>
      <c r="G1936" t="s">
        <v>149</v>
      </c>
      <c r="H1936" t="s">
        <v>150</v>
      </c>
      <c r="I1936" t="s">
        <v>136</v>
      </c>
      <c r="J1936" t="s">
        <v>137</v>
      </c>
      <c r="K1936" t="s">
        <v>144</v>
      </c>
      <c r="L1936" t="s">
        <v>5744</v>
      </c>
      <c r="M1936" t="s">
        <v>5745</v>
      </c>
      <c r="N1936">
        <v>1.1513888880000001</v>
      </c>
      <c r="O1936">
        <v>0</v>
      </c>
      <c r="P1936">
        <v>92</v>
      </c>
      <c r="Q1936">
        <v>49</v>
      </c>
      <c r="R1936">
        <v>1</v>
      </c>
      <c r="S1936">
        <v>13</v>
      </c>
      <c r="T1936">
        <v>3</v>
      </c>
      <c r="U1936">
        <v>0</v>
      </c>
      <c r="V1936">
        <v>0</v>
      </c>
      <c r="W1936">
        <v>0</v>
      </c>
      <c r="X1936">
        <v>36.467566279409667</v>
      </c>
      <c r="Y1936">
        <v>42.883417206045479</v>
      </c>
      <c r="Z1936">
        <v>2.0615667382771503E-2</v>
      </c>
      <c r="AA1936">
        <v>88.367178921771256</v>
      </c>
      <c r="AB1936">
        <v>0.57453121674032803</v>
      </c>
      <c r="AC1936">
        <v>0</v>
      </c>
      <c r="AD1936">
        <v>0</v>
      </c>
      <c r="AE1936">
        <v>168.3133092913495</v>
      </c>
    </row>
    <row r="1937" spans="1:31" x14ac:dyDescent="0.3">
      <c r="A1937">
        <v>2484416</v>
      </c>
      <c r="B1937">
        <v>1</v>
      </c>
      <c r="C1937" t="s">
        <v>80</v>
      </c>
      <c r="D1937" t="s">
        <v>96</v>
      </c>
      <c r="E1937" t="s">
        <v>166</v>
      </c>
      <c r="F1937" t="s">
        <v>5604</v>
      </c>
      <c r="G1937" t="s">
        <v>134</v>
      </c>
      <c r="H1937" t="s">
        <v>150</v>
      </c>
      <c r="I1937" t="s">
        <v>136</v>
      </c>
      <c r="J1937" t="s">
        <v>137</v>
      </c>
      <c r="K1937" t="s">
        <v>138</v>
      </c>
      <c r="L1937" t="s">
        <v>5746</v>
      </c>
      <c r="M1937" t="s">
        <v>5747</v>
      </c>
      <c r="N1937">
        <v>8.4838888879999992</v>
      </c>
      <c r="O1937">
        <v>2</v>
      </c>
      <c r="P1937">
        <v>0</v>
      </c>
      <c r="Q1937">
        <v>1</v>
      </c>
      <c r="R1937">
        <v>0</v>
      </c>
      <c r="S1937">
        <v>2</v>
      </c>
      <c r="T1937">
        <v>0</v>
      </c>
      <c r="U1937">
        <v>0</v>
      </c>
      <c r="V1937">
        <v>0</v>
      </c>
      <c r="W1937">
        <v>102.46769407889354</v>
      </c>
      <c r="X1937">
        <v>0</v>
      </c>
      <c r="Y1937">
        <v>4.5365515588666661</v>
      </c>
      <c r="Z1937">
        <v>0</v>
      </c>
      <c r="AA1937">
        <v>183.51953182649433</v>
      </c>
      <c r="AB1937">
        <v>0</v>
      </c>
      <c r="AC1937">
        <v>0</v>
      </c>
      <c r="AD1937">
        <v>0</v>
      </c>
      <c r="AE1937">
        <v>290.52377746425452</v>
      </c>
    </row>
    <row r="1938" spans="1:31" x14ac:dyDescent="0.3">
      <c r="A1938">
        <v>2484419</v>
      </c>
      <c r="B1938">
        <v>1</v>
      </c>
      <c r="C1938" t="s">
        <v>80</v>
      </c>
      <c r="D1938" t="s">
        <v>82</v>
      </c>
      <c r="E1938" t="s">
        <v>132</v>
      </c>
      <c r="F1938" t="s">
        <v>5748</v>
      </c>
      <c r="G1938" t="s">
        <v>237</v>
      </c>
      <c r="H1938" t="s">
        <v>135</v>
      </c>
      <c r="I1938" t="s">
        <v>136</v>
      </c>
      <c r="J1938" t="s">
        <v>137</v>
      </c>
      <c r="K1938" t="s">
        <v>144</v>
      </c>
      <c r="L1938" t="s">
        <v>5749</v>
      </c>
      <c r="M1938" t="s">
        <v>5750</v>
      </c>
      <c r="N1938">
        <v>0.82277777699999999</v>
      </c>
      <c r="O1938">
        <v>0</v>
      </c>
      <c r="P1938">
        <v>1004</v>
      </c>
      <c r="Q1938">
        <v>0</v>
      </c>
      <c r="R1938">
        <v>0</v>
      </c>
      <c r="S1938">
        <v>0</v>
      </c>
      <c r="T1938">
        <v>138</v>
      </c>
      <c r="U1938">
        <v>0</v>
      </c>
      <c r="V1938">
        <v>0</v>
      </c>
      <c r="W1938">
        <v>0</v>
      </c>
      <c r="X1938">
        <v>252.0001779302998</v>
      </c>
      <c r="Y1938">
        <v>0</v>
      </c>
      <c r="Z1938">
        <v>0</v>
      </c>
      <c r="AA1938">
        <v>0</v>
      </c>
      <c r="AB1938">
        <v>270.97539073653286</v>
      </c>
      <c r="AC1938">
        <v>0</v>
      </c>
      <c r="AD1938">
        <v>0</v>
      </c>
      <c r="AE1938">
        <v>522.97556866683271</v>
      </c>
    </row>
    <row r="1939" spans="1:31" x14ac:dyDescent="0.3">
      <c r="A1939">
        <v>2484421</v>
      </c>
      <c r="B1939">
        <v>1</v>
      </c>
      <c r="C1939" t="s">
        <v>81</v>
      </c>
      <c r="D1939" t="s">
        <v>128</v>
      </c>
      <c r="E1939" t="s">
        <v>162</v>
      </c>
      <c r="F1939" t="s">
        <v>5751</v>
      </c>
      <c r="G1939" t="s">
        <v>134</v>
      </c>
      <c r="H1939" t="s">
        <v>135</v>
      </c>
      <c r="I1939" t="s">
        <v>136</v>
      </c>
      <c r="J1939" t="s">
        <v>137</v>
      </c>
      <c r="K1939" t="s">
        <v>138</v>
      </c>
      <c r="L1939" t="s">
        <v>5752</v>
      </c>
      <c r="M1939" t="s">
        <v>5753</v>
      </c>
      <c r="N1939">
        <v>7.5975000000000001</v>
      </c>
      <c r="O1939">
        <v>0</v>
      </c>
      <c r="P1939">
        <v>5</v>
      </c>
      <c r="Q1939">
        <v>0</v>
      </c>
      <c r="R1939">
        <v>1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4.2758224323450484</v>
      </c>
      <c r="Y1939">
        <v>0</v>
      </c>
      <c r="Z1939">
        <v>1.6227734518125376</v>
      </c>
      <c r="AA1939">
        <v>0</v>
      </c>
      <c r="AB1939">
        <v>0</v>
      </c>
      <c r="AC1939">
        <v>0</v>
      </c>
      <c r="AD1939">
        <v>0</v>
      </c>
      <c r="AE1939">
        <v>5.8985958841575865</v>
      </c>
    </row>
    <row r="1940" spans="1:31" x14ac:dyDescent="0.3">
      <c r="A1940">
        <v>2484424</v>
      </c>
      <c r="B1940">
        <v>1</v>
      </c>
      <c r="C1940" t="s">
        <v>80</v>
      </c>
      <c r="D1940" t="s">
        <v>96</v>
      </c>
      <c r="E1940" t="s">
        <v>166</v>
      </c>
      <c r="F1940" t="s">
        <v>5350</v>
      </c>
      <c r="G1940" t="s">
        <v>134</v>
      </c>
      <c r="H1940" t="s">
        <v>150</v>
      </c>
      <c r="I1940" t="s">
        <v>136</v>
      </c>
      <c r="J1940" t="s">
        <v>137</v>
      </c>
      <c r="K1940" t="s">
        <v>138</v>
      </c>
      <c r="L1940" t="s">
        <v>5754</v>
      </c>
      <c r="M1940" t="s">
        <v>5755</v>
      </c>
      <c r="N1940">
        <v>8.3355555549999991</v>
      </c>
      <c r="O1940">
        <v>3</v>
      </c>
      <c r="P1940">
        <v>128</v>
      </c>
      <c r="Q1940">
        <v>0</v>
      </c>
      <c r="R1940">
        <v>0</v>
      </c>
      <c r="S1940">
        <v>10</v>
      </c>
      <c r="T1940">
        <v>1</v>
      </c>
      <c r="U1940">
        <v>0</v>
      </c>
      <c r="V1940">
        <v>0</v>
      </c>
      <c r="W1940">
        <v>102.98557361068161</v>
      </c>
      <c r="X1940">
        <v>214.63850716045224</v>
      </c>
      <c r="Y1940">
        <v>0</v>
      </c>
      <c r="Z1940">
        <v>0</v>
      </c>
      <c r="AA1940">
        <v>406.54322040209752</v>
      </c>
      <c r="AB1940">
        <v>0.52431274767436864</v>
      </c>
      <c r="AC1940">
        <v>0</v>
      </c>
      <c r="AD1940">
        <v>0</v>
      </c>
      <c r="AE1940">
        <v>724.69161392090575</v>
      </c>
    </row>
    <row r="1941" spans="1:31" x14ac:dyDescent="0.3">
      <c r="A1941">
        <v>2484428</v>
      </c>
      <c r="B1941">
        <v>1</v>
      </c>
      <c r="C1941" t="s">
        <v>80</v>
      </c>
      <c r="D1941" t="s">
        <v>90</v>
      </c>
      <c r="E1941" t="s">
        <v>162</v>
      </c>
      <c r="F1941" t="s">
        <v>5756</v>
      </c>
      <c r="G1941" t="s">
        <v>168</v>
      </c>
      <c r="H1941" t="s">
        <v>135</v>
      </c>
      <c r="I1941" t="s">
        <v>136</v>
      </c>
      <c r="J1941" t="s">
        <v>137</v>
      </c>
      <c r="K1941" t="s">
        <v>138</v>
      </c>
      <c r="L1941" t="s">
        <v>5757</v>
      </c>
      <c r="M1941" t="s">
        <v>5758</v>
      </c>
      <c r="N1941">
        <v>3.290277777</v>
      </c>
      <c r="O1941">
        <v>0</v>
      </c>
      <c r="P1941">
        <v>290</v>
      </c>
      <c r="Q1941">
        <v>0</v>
      </c>
      <c r="R1941">
        <v>0</v>
      </c>
      <c r="S1941">
        <v>0</v>
      </c>
      <c r="T1941">
        <v>16</v>
      </c>
      <c r="U1941">
        <v>0</v>
      </c>
      <c r="V1941">
        <v>0</v>
      </c>
      <c r="W1941">
        <v>0</v>
      </c>
      <c r="X1941">
        <v>253.50294925064415</v>
      </c>
      <c r="Y1941">
        <v>0</v>
      </c>
      <c r="Z1941">
        <v>0</v>
      </c>
      <c r="AA1941">
        <v>0</v>
      </c>
      <c r="AB1941">
        <v>109.06224942010648</v>
      </c>
      <c r="AC1941">
        <v>0</v>
      </c>
      <c r="AD1941">
        <v>0</v>
      </c>
      <c r="AE1941">
        <v>362.56519867075065</v>
      </c>
    </row>
    <row r="1942" spans="1:31" x14ac:dyDescent="0.3">
      <c r="A1942">
        <v>2484433</v>
      </c>
      <c r="B1942">
        <v>1</v>
      </c>
      <c r="C1942" t="s">
        <v>80</v>
      </c>
      <c r="D1942" t="s">
        <v>108</v>
      </c>
      <c r="E1942" t="s">
        <v>162</v>
      </c>
      <c r="F1942" t="s">
        <v>5759</v>
      </c>
      <c r="G1942" t="s">
        <v>181</v>
      </c>
      <c r="H1942" t="s">
        <v>135</v>
      </c>
      <c r="I1942" t="s">
        <v>136</v>
      </c>
      <c r="J1942" t="s">
        <v>137</v>
      </c>
      <c r="K1942" t="s">
        <v>144</v>
      </c>
      <c r="L1942" t="s">
        <v>5760</v>
      </c>
      <c r="M1942" t="s">
        <v>5761</v>
      </c>
      <c r="N1942">
        <v>4.789722222</v>
      </c>
      <c r="O1942">
        <v>0</v>
      </c>
      <c r="P1942">
        <v>7</v>
      </c>
      <c r="Q1942">
        <v>0</v>
      </c>
      <c r="R1942">
        <v>5</v>
      </c>
      <c r="S1942">
        <v>0</v>
      </c>
      <c r="T1942">
        <v>1</v>
      </c>
      <c r="U1942">
        <v>0</v>
      </c>
      <c r="V1942">
        <v>0</v>
      </c>
      <c r="W1942">
        <v>0</v>
      </c>
      <c r="X1942">
        <v>4.3776027865847622</v>
      </c>
      <c r="Y1942">
        <v>0</v>
      </c>
      <c r="Z1942">
        <v>2.3624488971253395</v>
      </c>
      <c r="AA1942">
        <v>0</v>
      </c>
      <c r="AB1942">
        <v>3.7153714897463317</v>
      </c>
      <c r="AC1942">
        <v>0</v>
      </c>
      <c r="AD1942">
        <v>0</v>
      </c>
      <c r="AE1942">
        <v>10.455423173456433</v>
      </c>
    </row>
    <row r="1943" spans="1:31" x14ac:dyDescent="0.3">
      <c r="A1943">
        <v>2484436</v>
      </c>
      <c r="B1943">
        <v>1</v>
      </c>
      <c r="C1943" t="s">
        <v>80</v>
      </c>
      <c r="D1943" t="s">
        <v>83</v>
      </c>
      <c r="E1943" t="s">
        <v>162</v>
      </c>
      <c r="F1943" t="s">
        <v>1299</v>
      </c>
      <c r="G1943" t="s">
        <v>168</v>
      </c>
      <c r="H1943" t="s">
        <v>135</v>
      </c>
      <c r="I1943" t="s">
        <v>136</v>
      </c>
      <c r="J1943" t="s">
        <v>137</v>
      </c>
      <c r="K1943" t="s">
        <v>138</v>
      </c>
      <c r="L1943" t="s">
        <v>5762</v>
      </c>
      <c r="M1943" t="s">
        <v>5763</v>
      </c>
      <c r="N1943">
        <v>7.3416666660000001</v>
      </c>
      <c r="O1943">
        <v>0</v>
      </c>
      <c r="P1943">
        <v>173</v>
      </c>
      <c r="Q1943">
        <v>0</v>
      </c>
      <c r="R1943">
        <v>0</v>
      </c>
      <c r="S1943">
        <v>0</v>
      </c>
      <c r="T1943">
        <v>6</v>
      </c>
      <c r="U1943">
        <v>0</v>
      </c>
      <c r="V1943">
        <v>0</v>
      </c>
      <c r="W1943">
        <v>0</v>
      </c>
      <c r="X1943">
        <v>479.98767897144461</v>
      </c>
      <c r="Y1943">
        <v>0</v>
      </c>
      <c r="Z1943">
        <v>0</v>
      </c>
      <c r="AA1943">
        <v>0</v>
      </c>
      <c r="AB1943">
        <v>4.6181487393072276</v>
      </c>
      <c r="AC1943">
        <v>0</v>
      </c>
      <c r="AD1943">
        <v>0</v>
      </c>
      <c r="AE1943">
        <v>484.60582771075184</v>
      </c>
    </row>
    <row r="1944" spans="1:31" x14ac:dyDescent="0.3">
      <c r="A1944">
        <v>2484437</v>
      </c>
      <c r="B1944">
        <v>1</v>
      </c>
      <c r="C1944" t="s">
        <v>80</v>
      </c>
      <c r="D1944" t="s">
        <v>107</v>
      </c>
      <c r="E1944" t="s">
        <v>184</v>
      </c>
      <c r="F1944" t="s">
        <v>5764</v>
      </c>
      <c r="G1944" t="s">
        <v>134</v>
      </c>
      <c r="H1944" t="s">
        <v>150</v>
      </c>
      <c r="I1944" t="s">
        <v>136</v>
      </c>
      <c r="J1944" t="s">
        <v>137</v>
      </c>
      <c r="K1944" t="s">
        <v>138</v>
      </c>
      <c r="L1944" t="s">
        <v>5765</v>
      </c>
      <c r="M1944" t="s">
        <v>5766</v>
      </c>
      <c r="N1944">
        <v>2.4072222220000001</v>
      </c>
      <c r="O1944">
        <v>2</v>
      </c>
      <c r="P1944">
        <v>520</v>
      </c>
      <c r="Q1944">
        <v>5</v>
      </c>
      <c r="R1944">
        <v>11</v>
      </c>
      <c r="S1944">
        <v>10</v>
      </c>
      <c r="T1944">
        <v>49</v>
      </c>
      <c r="U1944">
        <v>0</v>
      </c>
      <c r="V1944">
        <v>0</v>
      </c>
      <c r="W1944">
        <v>0.7728009368790133</v>
      </c>
      <c r="X1944">
        <v>224.75778437690229</v>
      </c>
      <c r="Y1944">
        <v>1352.3045473191466</v>
      </c>
      <c r="Z1944">
        <v>6.3729559165055765</v>
      </c>
      <c r="AA1944">
        <v>347.01716837546456</v>
      </c>
      <c r="AB1944">
        <v>84.866367279742164</v>
      </c>
      <c r="AC1944">
        <v>0</v>
      </c>
      <c r="AD1944">
        <v>0</v>
      </c>
      <c r="AE1944">
        <v>2016.0916242046403</v>
      </c>
    </row>
    <row r="1945" spans="1:31" x14ac:dyDescent="0.3">
      <c r="A1945">
        <v>2484442</v>
      </c>
      <c r="B1945">
        <v>1</v>
      </c>
      <c r="C1945" t="s">
        <v>80</v>
      </c>
      <c r="D1945" t="s">
        <v>100</v>
      </c>
      <c r="E1945" t="s">
        <v>132</v>
      </c>
      <c r="F1945" t="s">
        <v>5767</v>
      </c>
      <c r="G1945" t="s">
        <v>296</v>
      </c>
      <c r="H1945" t="s">
        <v>135</v>
      </c>
      <c r="I1945" t="s">
        <v>136</v>
      </c>
      <c r="J1945" t="s">
        <v>137</v>
      </c>
      <c r="K1945" t="s">
        <v>144</v>
      </c>
      <c r="L1945" t="s">
        <v>5768</v>
      </c>
      <c r="M1945" t="s">
        <v>5769</v>
      </c>
      <c r="N1945">
        <v>0.38888888799999999</v>
      </c>
      <c r="O1945">
        <v>0</v>
      </c>
      <c r="P1945">
        <v>224</v>
      </c>
      <c r="Q1945">
        <v>0</v>
      </c>
      <c r="R1945">
        <v>16</v>
      </c>
      <c r="S1945">
        <v>0</v>
      </c>
      <c r="T1945">
        <v>14</v>
      </c>
      <c r="U1945">
        <v>0</v>
      </c>
      <c r="V1945">
        <v>0</v>
      </c>
      <c r="W1945">
        <v>0</v>
      </c>
      <c r="X1945">
        <v>18.292314782050948</v>
      </c>
      <c r="Y1945">
        <v>0</v>
      </c>
      <c r="Z1945">
        <v>1.9058772854912005</v>
      </c>
      <c r="AA1945">
        <v>0</v>
      </c>
      <c r="AB1945">
        <v>3.9360700382850009</v>
      </c>
      <c r="AC1945">
        <v>0</v>
      </c>
      <c r="AD1945">
        <v>0</v>
      </c>
      <c r="AE1945">
        <v>24.134262105827148</v>
      </c>
    </row>
    <row r="1946" spans="1:31" x14ac:dyDescent="0.3">
      <c r="A1946">
        <v>2484444</v>
      </c>
      <c r="B1946">
        <v>1</v>
      </c>
      <c r="C1946" t="s">
        <v>80</v>
      </c>
      <c r="D1946" t="s">
        <v>105</v>
      </c>
      <c r="E1946" t="s">
        <v>162</v>
      </c>
      <c r="F1946" t="s">
        <v>5770</v>
      </c>
      <c r="G1946" t="s">
        <v>237</v>
      </c>
      <c r="H1946" t="s">
        <v>135</v>
      </c>
      <c r="I1946" t="s">
        <v>136</v>
      </c>
      <c r="J1946" t="s">
        <v>137</v>
      </c>
      <c r="K1946" t="s">
        <v>144</v>
      </c>
      <c r="L1946" t="s">
        <v>5771</v>
      </c>
      <c r="M1946" t="s">
        <v>5772</v>
      </c>
      <c r="N1946">
        <v>1.927777777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32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38.857314873368288</v>
      </c>
      <c r="AC1946">
        <v>0</v>
      </c>
      <c r="AD1946">
        <v>0</v>
      </c>
      <c r="AE1946">
        <v>38.857314873368288</v>
      </c>
    </row>
    <row r="1947" spans="1:31" x14ac:dyDescent="0.3">
      <c r="A1947">
        <v>2484445</v>
      </c>
      <c r="B1947">
        <v>1</v>
      </c>
      <c r="C1947" t="s">
        <v>81</v>
      </c>
      <c r="D1947" t="s">
        <v>112</v>
      </c>
      <c r="E1947" t="s">
        <v>162</v>
      </c>
      <c r="F1947" t="s">
        <v>5773</v>
      </c>
      <c r="G1947" t="s">
        <v>280</v>
      </c>
      <c r="H1947" t="s">
        <v>135</v>
      </c>
      <c r="I1947" t="s">
        <v>136</v>
      </c>
      <c r="J1947" t="s">
        <v>137</v>
      </c>
      <c r="K1947" t="s">
        <v>144</v>
      </c>
      <c r="L1947" t="s">
        <v>5774</v>
      </c>
      <c r="M1947" t="s">
        <v>5775</v>
      </c>
      <c r="N1947">
        <v>1.966111111</v>
      </c>
      <c r="O1947">
        <v>0</v>
      </c>
      <c r="P1947">
        <v>102</v>
      </c>
      <c r="Q1947">
        <v>0</v>
      </c>
      <c r="R1947">
        <v>0</v>
      </c>
      <c r="S1947">
        <v>0</v>
      </c>
      <c r="T1947">
        <v>8</v>
      </c>
      <c r="U1947">
        <v>0</v>
      </c>
      <c r="V1947">
        <v>0</v>
      </c>
      <c r="W1947">
        <v>0</v>
      </c>
      <c r="X1947">
        <v>55.565816144112176</v>
      </c>
      <c r="Y1947">
        <v>0</v>
      </c>
      <c r="Z1947">
        <v>0</v>
      </c>
      <c r="AA1947">
        <v>0</v>
      </c>
      <c r="AB1947">
        <v>7.5347823071741313</v>
      </c>
      <c r="AC1947">
        <v>0</v>
      </c>
      <c r="AD1947">
        <v>0</v>
      </c>
      <c r="AE1947">
        <v>63.100598451286309</v>
      </c>
    </row>
    <row r="1948" spans="1:31" x14ac:dyDescent="0.3">
      <c r="A1948">
        <v>2484447</v>
      </c>
      <c r="B1948">
        <v>1</v>
      </c>
      <c r="C1948" t="s">
        <v>80</v>
      </c>
      <c r="D1948" t="s">
        <v>87</v>
      </c>
      <c r="E1948" t="s">
        <v>132</v>
      </c>
      <c r="F1948" t="s">
        <v>5776</v>
      </c>
      <c r="G1948" t="s">
        <v>134</v>
      </c>
      <c r="H1948" t="s">
        <v>135</v>
      </c>
      <c r="I1948" t="s">
        <v>136</v>
      </c>
      <c r="J1948" t="s">
        <v>137</v>
      </c>
      <c r="K1948" t="s">
        <v>138</v>
      </c>
      <c r="L1948" t="s">
        <v>5777</v>
      </c>
      <c r="M1948" t="s">
        <v>5778</v>
      </c>
      <c r="N1948">
        <v>0.65444444400000001</v>
      </c>
      <c r="O1948">
        <v>0</v>
      </c>
      <c r="P1948">
        <v>194</v>
      </c>
      <c r="Q1948">
        <v>0</v>
      </c>
      <c r="R1948">
        <v>0</v>
      </c>
      <c r="S1948">
        <v>0</v>
      </c>
      <c r="T1948">
        <v>11</v>
      </c>
      <c r="U1948">
        <v>0</v>
      </c>
      <c r="V1948">
        <v>0</v>
      </c>
      <c r="W1948">
        <v>0</v>
      </c>
      <c r="X1948">
        <v>39.655736804498126</v>
      </c>
      <c r="Y1948">
        <v>0</v>
      </c>
      <c r="Z1948">
        <v>0</v>
      </c>
      <c r="AA1948">
        <v>0</v>
      </c>
      <c r="AB1948">
        <v>21.558665820181552</v>
      </c>
      <c r="AC1948">
        <v>0</v>
      </c>
      <c r="AD1948">
        <v>0</v>
      </c>
      <c r="AE1948">
        <v>61.214402624679678</v>
      </c>
    </row>
    <row r="1949" spans="1:31" x14ac:dyDescent="0.3">
      <c r="A1949">
        <v>2484449</v>
      </c>
      <c r="B1949">
        <v>1</v>
      </c>
      <c r="C1949" t="s">
        <v>80</v>
      </c>
      <c r="D1949" t="s">
        <v>83</v>
      </c>
      <c r="E1949" t="s">
        <v>162</v>
      </c>
      <c r="F1949" t="s">
        <v>5779</v>
      </c>
      <c r="G1949" t="s">
        <v>168</v>
      </c>
      <c r="H1949" t="s">
        <v>135</v>
      </c>
      <c r="I1949" t="s">
        <v>136</v>
      </c>
      <c r="J1949" t="s">
        <v>137</v>
      </c>
      <c r="K1949" t="s">
        <v>138</v>
      </c>
      <c r="L1949" t="s">
        <v>5780</v>
      </c>
      <c r="M1949" t="s">
        <v>5781</v>
      </c>
      <c r="N1949">
        <v>7.9741666660000003</v>
      </c>
      <c r="O1949">
        <v>0</v>
      </c>
      <c r="P1949">
        <v>136</v>
      </c>
      <c r="Q1949">
        <v>0</v>
      </c>
      <c r="R1949">
        <v>0</v>
      </c>
      <c r="S1949">
        <v>0</v>
      </c>
      <c r="T1949">
        <v>5</v>
      </c>
      <c r="U1949">
        <v>0</v>
      </c>
      <c r="V1949">
        <v>0</v>
      </c>
      <c r="W1949">
        <v>0</v>
      </c>
      <c r="X1949">
        <v>418.95066741557554</v>
      </c>
      <c r="Y1949">
        <v>0</v>
      </c>
      <c r="Z1949">
        <v>0</v>
      </c>
      <c r="AA1949">
        <v>0</v>
      </c>
      <c r="AB1949">
        <v>33.085683005575483</v>
      </c>
      <c r="AC1949">
        <v>0</v>
      </c>
      <c r="AD1949">
        <v>0</v>
      </c>
      <c r="AE1949">
        <v>452.03635042115104</v>
      </c>
    </row>
    <row r="1950" spans="1:31" x14ac:dyDescent="0.3">
      <c r="A1950">
        <v>2484451</v>
      </c>
      <c r="B1950">
        <v>1</v>
      </c>
      <c r="C1950" t="s">
        <v>80</v>
      </c>
      <c r="D1950" t="s">
        <v>103</v>
      </c>
      <c r="E1950" t="s">
        <v>184</v>
      </c>
      <c r="F1950" t="s">
        <v>4609</v>
      </c>
      <c r="G1950" t="s">
        <v>149</v>
      </c>
      <c r="H1950" t="s">
        <v>150</v>
      </c>
      <c r="I1950" t="s">
        <v>136</v>
      </c>
      <c r="J1950" t="s">
        <v>137</v>
      </c>
      <c r="K1950" t="s">
        <v>144</v>
      </c>
      <c r="L1950" t="s">
        <v>5782</v>
      </c>
      <c r="M1950" t="s">
        <v>5783</v>
      </c>
      <c r="N1950">
        <v>0.69944444400000005</v>
      </c>
      <c r="O1950">
        <v>1</v>
      </c>
      <c r="P1950">
        <v>0</v>
      </c>
      <c r="Q1950">
        <v>3</v>
      </c>
      <c r="R1950">
        <v>0</v>
      </c>
      <c r="S1950">
        <v>12</v>
      </c>
      <c r="T1950">
        <v>1</v>
      </c>
      <c r="U1950">
        <v>3</v>
      </c>
      <c r="V1950">
        <v>0</v>
      </c>
      <c r="W1950">
        <v>0.68613353792205456</v>
      </c>
      <c r="X1950">
        <v>0</v>
      </c>
      <c r="Y1950">
        <v>15.50788427078966</v>
      </c>
      <c r="Z1950">
        <v>0</v>
      </c>
      <c r="AA1950">
        <v>597.69863993603042</v>
      </c>
      <c r="AB1950">
        <v>0</v>
      </c>
      <c r="AC1950">
        <v>52.761639110742628</v>
      </c>
      <c r="AD1950">
        <v>0</v>
      </c>
      <c r="AE1950">
        <v>666.65429685548474</v>
      </c>
    </row>
    <row r="1951" spans="1:31" x14ac:dyDescent="0.3">
      <c r="A1951">
        <v>2484454</v>
      </c>
      <c r="B1951">
        <v>1</v>
      </c>
      <c r="C1951" t="s">
        <v>80</v>
      </c>
      <c r="D1951" t="s">
        <v>92</v>
      </c>
      <c r="E1951" t="s">
        <v>147</v>
      </c>
      <c r="F1951" t="s">
        <v>5784</v>
      </c>
      <c r="G1951" t="s">
        <v>134</v>
      </c>
      <c r="H1951" t="s">
        <v>150</v>
      </c>
      <c r="I1951" t="s">
        <v>136</v>
      </c>
      <c r="J1951" t="s">
        <v>137</v>
      </c>
      <c r="K1951" t="s">
        <v>138</v>
      </c>
      <c r="L1951" t="s">
        <v>5785</v>
      </c>
      <c r="M1951" t="s">
        <v>5786</v>
      </c>
      <c r="N1951">
        <v>5.881388888</v>
      </c>
      <c r="O1951">
        <v>0</v>
      </c>
      <c r="P1951">
        <v>231</v>
      </c>
      <c r="Q1951">
        <v>0</v>
      </c>
      <c r="R1951">
        <v>0</v>
      </c>
      <c r="S1951">
        <v>0</v>
      </c>
      <c r="T1951">
        <v>5</v>
      </c>
      <c r="U1951">
        <v>0</v>
      </c>
      <c r="V1951">
        <v>0</v>
      </c>
      <c r="W1951">
        <v>0</v>
      </c>
      <c r="X1951">
        <v>701.95799389221793</v>
      </c>
      <c r="Y1951">
        <v>0</v>
      </c>
      <c r="Z1951">
        <v>0</v>
      </c>
      <c r="AA1951">
        <v>0</v>
      </c>
      <c r="AB1951">
        <v>24.38432137763354</v>
      </c>
      <c r="AC1951">
        <v>0</v>
      </c>
      <c r="AD1951">
        <v>0</v>
      </c>
      <c r="AE1951">
        <v>726.3423152698515</v>
      </c>
    </row>
    <row r="1952" spans="1:31" x14ac:dyDescent="0.3">
      <c r="A1952">
        <v>2484458</v>
      </c>
      <c r="B1952">
        <v>1</v>
      </c>
      <c r="C1952" t="s">
        <v>80</v>
      </c>
      <c r="D1952" t="s">
        <v>93</v>
      </c>
      <c r="E1952" t="s">
        <v>132</v>
      </c>
      <c r="F1952" t="s">
        <v>5787</v>
      </c>
      <c r="G1952" t="s">
        <v>181</v>
      </c>
      <c r="H1952" t="s">
        <v>135</v>
      </c>
      <c r="I1952" t="s">
        <v>136</v>
      </c>
      <c r="J1952" t="s">
        <v>137</v>
      </c>
      <c r="K1952" t="s">
        <v>144</v>
      </c>
      <c r="L1952" t="s">
        <v>5788</v>
      </c>
      <c r="M1952" t="s">
        <v>5789</v>
      </c>
      <c r="N1952">
        <v>3.43</v>
      </c>
      <c r="O1952">
        <v>0</v>
      </c>
      <c r="P1952">
        <v>26</v>
      </c>
      <c r="Q1952">
        <v>0</v>
      </c>
      <c r="R1952">
        <v>15</v>
      </c>
      <c r="S1952">
        <v>0</v>
      </c>
      <c r="T1952">
        <v>13</v>
      </c>
      <c r="U1952">
        <v>0</v>
      </c>
      <c r="V1952">
        <v>0</v>
      </c>
      <c r="W1952">
        <v>0</v>
      </c>
      <c r="X1952">
        <v>5.4174209300694374</v>
      </c>
      <c r="Y1952">
        <v>0</v>
      </c>
      <c r="Z1952">
        <v>9.7912779033656356</v>
      </c>
      <c r="AA1952">
        <v>0</v>
      </c>
      <c r="AB1952">
        <v>43.281297953652931</v>
      </c>
      <c r="AC1952">
        <v>0</v>
      </c>
      <c r="AD1952">
        <v>0</v>
      </c>
      <c r="AE1952">
        <v>58.489996787088003</v>
      </c>
    </row>
    <row r="1953" spans="1:31" x14ac:dyDescent="0.3">
      <c r="A1953">
        <v>2484461</v>
      </c>
      <c r="B1953">
        <v>1</v>
      </c>
      <c r="C1953" t="s">
        <v>81</v>
      </c>
      <c r="D1953" t="s">
        <v>113</v>
      </c>
      <c r="E1953" t="s">
        <v>132</v>
      </c>
      <c r="F1953" t="s">
        <v>5790</v>
      </c>
      <c r="G1953" t="s">
        <v>134</v>
      </c>
      <c r="H1953" t="s">
        <v>135</v>
      </c>
      <c r="I1953" t="s">
        <v>136</v>
      </c>
      <c r="J1953" t="s">
        <v>137</v>
      </c>
      <c r="K1953" t="s">
        <v>138</v>
      </c>
      <c r="L1953" t="s">
        <v>5791</v>
      </c>
      <c r="M1953" t="s">
        <v>5792</v>
      </c>
      <c r="N1953">
        <v>2.6666666659999998</v>
      </c>
      <c r="O1953">
        <v>0</v>
      </c>
      <c r="P1953">
        <v>82</v>
      </c>
      <c r="Q1953">
        <v>0</v>
      </c>
      <c r="R1953">
        <v>0</v>
      </c>
      <c r="S1953">
        <v>0</v>
      </c>
      <c r="T1953">
        <v>1</v>
      </c>
      <c r="U1953">
        <v>0</v>
      </c>
      <c r="V1953">
        <v>0</v>
      </c>
      <c r="W1953">
        <v>0</v>
      </c>
      <c r="X1953">
        <v>52.315538508767553</v>
      </c>
      <c r="Y1953">
        <v>0</v>
      </c>
      <c r="Z1953">
        <v>0</v>
      </c>
      <c r="AA1953">
        <v>0</v>
      </c>
      <c r="AB1953">
        <v>7.6024943066525005E-2</v>
      </c>
      <c r="AC1953">
        <v>0</v>
      </c>
      <c r="AD1953">
        <v>0</v>
      </c>
      <c r="AE1953">
        <v>52.391563451834081</v>
      </c>
    </row>
    <row r="1954" spans="1:31" x14ac:dyDescent="0.3">
      <c r="A1954">
        <v>2484467</v>
      </c>
      <c r="B1954">
        <v>1</v>
      </c>
      <c r="C1954" t="s">
        <v>80</v>
      </c>
      <c r="D1954" t="s">
        <v>93</v>
      </c>
      <c r="E1954" t="s">
        <v>162</v>
      </c>
      <c r="F1954" t="s">
        <v>891</v>
      </c>
      <c r="G1954" t="s">
        <v>168</v>
      </c>
      <c r="H1954" t="s">
        <v>135</v>
      </c>
      <c r="I1954" t="s">
        <v>136</v>
      </c>
      <c r="J1954" t="s">
        <v>137</v>
      </c>
      <c r="K1954" t="s">
        <v>138</v>
      </c>
      <c r="L1954" t="s">
        <v>5793</v>
      </c>
      <c r="M1954" t="s">
        <v>5794</v>
      </c>
      <c r="N1954">
        <v>6.073611111</v>
      </c>
      <c r="O1954">
        <v>0</v>
      </c>
      <c r="P1954">
        <v>37</v>
      </c>
      <c r="Q1954">
        <v>0</v>
      </c>
      <c r="R1954">
        <v>0</v>
      </c>
      <c r="S1954">
        <v>0</v>
      </c>
      <c r="T1954">
        <v>4</v>
      </c>
      <c r="U1954">
        <v>0</v>
      </c>
      <c r="V1954">
        <v>0</v>
      </c>
      <c r="W1954">
        <v>0</v>
      </c>
      <c r="X1954">
        <v>66.783036172411329</v>
      </c>
      <c r="Y1954">
        <v>0</v>
      </c>
      <c r="Z1954">
        <v>0</v>
      </c>
      <c r="AA1954">
        <v>0</v>
      </c>
      <c r="AB1954">
        <v>17.232237968107501</v>
      </c>
      <c r="AC1954">
        <v>0</v>
      </c>
      <c r="AD1954">
        <v>0</v>
      </c>
      <c r="AE1954">
        <v>84.015274140518827</v>
      </c>
    </row>
    <row r="1955" spans="1:31" x14ac:dyDescent="0.3">
      <c r="A1955">
        <v>2484472</v>
      </c>
      <c r="B1955">
        <v>1</v>
      </c>
      <c r="C1955" t="s">
        <v>80</v>
      </c>
      <c r="D1955" t="s">
        <v>93</v>
      </c>
      <c r="E1955" t="s">
        <v>132</v>
      </c>
      <c r="F1955" t="s">
        <v>5795</v>
      </c>
      <c r="G1955" t="s">
        <v>134</v>
      </c>
      <c r="H1955" t="s">
        <v>135</v>
      </c>
      <c r="I1955" t="s">
        <v>136</v>
      </c>
      <c r="J1955" t="s">
        <v>137</v>
      </c>
      <c r="K1955" t="s">
        <v>138</v>
      </c>
      <c r="L1955" t="s">
        <v>5796</v>
      </c>
      <c r="M1955" t="s">
        <v>5797</v>
      </c>
      <c r="N1955">
        <v>3.5972222220000001</v>
      </c>
      <c r="O1955">
        <v>0</v>
      </c>
      <c r="P1955">
        <v>44</v>
      </c>
      <c r="Q1955">
        <v>0</v>
      </c>
      <c r="R1955">
        <v>0</v>
      </c>
      <c r="S1955">
        <v>0</v>
      </c>
      <c r="T1955">
        <v>3</v>
      </c>
      <c r="U1955">
        <v>0</v>
      </c>
      <c r="V1955">
        <v>0</v>
      </c>
      <c r="W1955">
        <v>0</v>
      </c>
      <c r="X1955">
        <v>11.135445796702037</v>
      </c>
      <c r="Y1955">
        <v>0</v>
      </c>
      <c r="Z1955">
        <v>0</v>
      </c>
      <c r="AA1955">
        <v>0</v>
      </c>
      <c r="AB1955">
        <v>0.25921444416005252</v>
      </c>
      <c r="AC1955">
        <v>0</v>
      </c>
      <c r="AD1955">
        <v>0</v>
      </c>
      <c r="AE1955">
        <v>11.394660240862089</v>
      </c>
    </row>
    <row r="1956" spans="1:31" x14ac:dyDescent="0.3">
      <c r="A1956">
        <v>2484475</v>
      </c>
      <c r="B1956">
        <v>1</v>
      </c>
      <c r="C1956" t="s">
        <v>81</v>
      </c>
      <c r="D1956" t="s">
        <v>123</v>
      </c>
      <c r="E1956" t="s">
        <v>147</v>
      </c>
      <c r="F1956" t="s">
        <v>5798</v>
      </c>
      <c r="G1956" t="s">
        <v>149</v>
      </c>
      <c r="H1956" t="s">
        <v>150</v>
      </c>
      <c r="I1956" t="s">
        <v>136</v>
      </c>
      <c r="J1956" t="s">
        <v>137</v>
      </c>
      <c r="K1956" t="s">
        <v>144</v>
      </c>
      <c r="L1956" t="s">
        <v>5799</v>
      </c>
      <c r="M1956" t="s">
        <v>5800</v>
      </c>
      <c r="N1956">
        <v>1.3869444440000001</v>
      </c>
      <c r="O1956">
        <v>0</v>
      </c>
      <c r="P1956">
        <v>0</v>
      </c>
      <c r="Q1956">
        <v>0</v>
      </c>
      <c r="R1956">
        <v>0</v>
      </c>
      <c r="S1956">
        <v>1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58.646877088329902</v>
      </c>
      <c r="AB1956">
        <v>0</v>
      </c>
      <c r="AC1956">
        <v>0</v>
      </c>
      <c r="AD1956">
        <v>0</v>
      </c>
      <c r="AE1956">
        <v>58.646877088329902</v>
      </c>
    </row>
    <row r="1957" spans="1:31" x14ac:dyDescent="0.3">
      <c r="A1957">
        <v>2484476</v>
      </c>
      <c r="B1957">
        <v>1</v>
      </c>
      <c r="C1957" t="s">
        <v>80</v>
      </c>
      <c r="D1957" t="s">
        <v>83</v>
      </c>
      <c r="E1957" t="s">
        <v>153</v>
      </c>
      <c r="F1957" t="s">
        <v>5801</v>
      </c>
      <c r="G1957" t="s">
        <v>159</v>
      </c>
      <c r="H1957" t="s">
        <v>135</v>
      </c>
      <c r="I1957" t="s">
        <v>136</v>
      </c>
      <c r="J1957" t="s">
        <v>3</v>
      </c>
      <c r="K1957" t="s">
        <v>144</v>
      </c>
      <c r="L1957" t="s">
        <v>5802</v>
      </c>
      <c r="M1957" t="s">
        <v>5803</v>
      </c>
      <c r="N1957">
        <v>2.3444444440000001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2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1.4319958272075557</v>
      </c>
      <c r="AC1957">
        <v>0</v>
      </c>
      <c r="AD1957">
        <v>0</v>
      </c>
      <c r="AE1957">
        <v>1.4319958272075557</v>
      </c>
    </row>
    <row r="1958" spans="1:31" x14ac:dyDescent="0.3">
      <c r="A1958">
        <v>2484477</v>
      </c>
      <c r="B1958">
        <v>1</v>
      </c>
      <c r="C1958" t="s">
        <v>80</v>
      </c>
      <c r="D1958" t="s">
        <v>95</v>
      </c>
      <c r="E1958" t="s">
        <v>162</v>
      </c>
      <c r="F1958" t="s">
        <v>5804</v>
      </c>
      <c r="G1958" t="s">
        <v>181</v>
      </c>
      <c r="H1958" t="s">
        <v>135</v>
      </c>
      <c r="I1958" t="s">
        <v>136</v>
      </c>
      <c r="J1958" t="s">
        <v>137</v>
      </c>
      <c r="K1958" t="s">
        <v>144</v>
      </c>
      <c r="L1958" t="s">
        <v>5805</v>
      </c>
      <c r="M1958" t="s">
        <v>5806</v>
      </c>
      <c r="N1958">
        <v>0.85499999999999998</v>
      </c>
      <c r="O1958">
        <v>0</v>
      </c>
      <c r="P1958">
        <v>3</v>
      </c>
      <c r="Q1958">
        <v>0</v>
      </c>
      <c r="R1958">
        <v>6</v>
      </c>
      <c r="S1958">
        <v>0</v>
      </c>
      <c r="T1958">
        <v>2</v>
      </c>
      <c r="U1958">
        <v>0</v>
      </c>
      <c r="V1958">
        <v>0</v>
      </c>
      <c r="W1958">
        <v>0</v>
      </c>
      <c r="X1958">
        <v>0.49389770692965501</v>
      </c>
      <c r="Y1958">
        <v>0</v>
      </c>
      <c r="Z1958">
        <v>0.81193855749758992</v>
      </c>
      <c r="AA1958">
        <v>0</v>
      </c>
      <c r="AB1958">
        <v>0.76799731792195036</v>
      </c>
      <c r="AC1958">
        <v>0</v>
      </c>
      <c r="AD1958">
        <v>0</v>
      </c>
      <c r="AE1958">
        <v>2.0738335823491951</v>
      </c>
    </row>
    <row r="1959" spans="1:31" x14ac:dyDescent="0.3">
      <c r="A1959">
        <v>2484483</v>
      </c>
      <c r="B1959">
        <v>1</v>
      </c>
      <c r="C1959" t="s">
        <v>81</v>
      </c>
      <c r="D1959" t="s">
        <v>118</v>
      </c>
      <c r="E1959" t="s">
        <v>153</v>
      </c>
      <c r="F1959" t="s">
        <v>5807</v>
      </c>
      <c r="G1959" t="s">
        <v>155</v>
      </c>
      <c r="H1959" t="s">
        <v>135</v>
      </c>
      <c r="I1959" t="s">
        <v>136</v>
      </c>
      <c r="J1959" t="s">
        <v>137</v>
      </c>
      <c r="K1959" t="s">
        <v>144</v>
      </c>
      <c r="L1959" t="s">
        <v>5808</v>
      </c>
      <c r="M1959" t="s">
        <v>5809</v>
      </c>
      <c r="N1959">
        <v>1.51</v>
      </c>
      <c r="O1959">
        <v>0</v>
      </c>
      <c r="P1959">
        <v>2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0.63008946763874407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0.63008946763874407</v>
      </c>
    </row>
    <row r="1960" spans="1:31" x14ac:dyDescent="0.3">
      <c r="A1960">
        <v>2484494</v>
      </c>
      <c r="B1960">
        <v>1</v>
      </c>
      <c r="C1960" t="s">
        <v>81</v>
      </c>
      <c r="D1960" t="s">
        <v>117</v>
      </c>
      <c r="E1960" t="s">
        <v>213</v>
      </c>
      <c r="F1960" t="s">
        <v>5810</v>
      </c>
      <c r="G1960" t="s">
        <v>1152</v>
      </c>
      <c r="H1960" t="s">
        <v>150</v>
      </c>
      <c r="I1960" t="s">
        <v>136</v>
      </c>
      <c r="J1960" t="s">
        <v>137</v>
      </c>
      <c r="K1960" t="s">
        <v>144</v>
      </c>
      <c r="L1960" t="s">
        <v>5811</v>
      </c>
      <c r="M1960" t="s">
        <v>5812</v>
      </c>
      <c r="N1960">
        <v>1.6</v>
      </c>
      <c r="O1960">
        <v>0</v>
      </c>
      <c r="P1960">
        <v>8946</v>
      </c>
      <c r="Q1960">
        <v>18</v>
      </c>
      <c r="R1960">
        <v>700</v>
      </c>
      <c r="S1960">
        <v>64</v>
      </c>
      <c r="T1960">
        <v>1061</v>
      </c>
      <c r="U1960">
        <v>0</v>
      </c>
      <c r="V1960">
        <v>1</v>
      </c>
      <c r="W1960">
        <v>0</v>
      </c>
      <c r="X1960">
        <v>1977.4983039348501</v>
      </c>
      <c r="Y1960">
        <v>27.920297380984113</v>
      </c>
      <c r="Z1960">
        <v>123.28909155703919</v>
      </c>
      <c r="AA1960">
        <v>554.98446220334529</v>
      </c>
      <c r="AB1960">
        <v>1219.6971739763449</v>
      </c>
      <c r="AC1960">
        <v>0</v>
      </c>
      <c r="AD1960">
        <v>257.87861032454498</v>
      </c>
      <c r="AE1960">
        <v>4161.2679393771086</v>
      </c>
    </row>
    <row r="1961" spans="1:31" x14ac:dyDescent="0.3">
      <c r="A1961">
        <v>2484496</v>
      </c>
      <c r="B1961">
        <v>1</v>
      </c>
      <c r="C1961" t="s">
        <v>80</v>
      </c>
      <c r="D1961" t="s">
        <v>96</v>
      </c>
      <c r="E1961" t="s">
        <v>153</v>
      </c>
      <c r="F1961" t="s">
        <v>5813</v>
      </c>
      <c r="G1961" t="s">
        <v>159</v>
      </c>
      <c r="H1961" t="s">
        <v>135</v>
      </c>
      <c r="I1961" t="s">
        <v>136</v>
      </c>
      <c r="J1961" t="s">
        <v>3</v>
      </c>
      <c r="K1961" t="s">
        <v>144</v>
      </c>
      <c r="L1961" t="s">
        <v>5814</v>
      </c>
      <c r="M1961" t="s">
        <v>5815</v>
      </c>
      <c r="N1961">
        <v>3.9369444439999999</v>
      </c>
      <c r="O1961">
        <v>0</v>
      </c>
      <c r="P1961">
        <v>1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2.5795373181591139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2.5795373181591139</v>
      </c>
    </row>
    <row r="1962" spans="1:31" x14ac:dyDescent="0.3">
      <c r="A1962">
        <v>2484500</v>
      </c>
      <c r="B1962">
        <v>1</v>
      </c>
      <c r="C1962" t="s">
        <v>80</v>
      </c>
      <c r="D1962" t="s">
        <v>91</v>
      </c>
      <c r="E1962" t="s">
        <v>147</v>
      </c>
      <c r="F1962" t="s">
        <v>5816</v>
      </c>
      <c r="G1962" t="s">
        <v>1962</v>
      </c>
      <c r="H1962" t="s">
        <v>150</v>
      </c>
      <c r="I1962" t="s">
        <v>136</v>
      </c>
      <c r="J1962" t="s">
        <v>137</v>
      </c>
      <c r="K1962" t="s">
        <v>144</v>
      </c>
      <c r="L1962" t="s">
        <v>5817</v>
      </c>
      <c r="M1962" t="s">
        <v>5818</v>
      </c>
      <c r="N1962">
        <v>3.0638888880000001</v>
      </c>
      <c r="O1962">
        <v>0</v>
      </c>
      <c r="P1962">
        <v>0</v>
      </c>
      <c r="Q1962">
        <v>0</v>
      </c>
      <c r="R1962">
        <v>11</v>
      </c>
      <c r="S1962">
        <v>0</v>
      </c>
      <c r="T1962">
        <v>1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14.107935138717016</v>
      </c>
      <c r="AA1962">
        <v>0</v>
      </c>
      <c r="AB1962">
        <v>5.3961537801490003E-2</v>
      </c>
      <c r="AC1962">
        <v>0</v>
      </c>
      <c r="AD1962">
        <v>0</v>
      </c>
      <c r="AE1962">
        <v>14.161896676518506</v>
      </c>
    </row>
    <row r="1963" spans="1:31" x14ac:dyDescent="0.3">
      <c r="A1963">
        <v>2484503</v>
      </c>
      <c r="B1963">
        <v>1</v>
      </c>
      <c r="C1963" t="s">
        <v>81</v>
      </c>
      <c r="D1963" t="s">
        <v>120</v>
      </c>
      <c r="E1963" t="s">
        <v>184</v>
      </c>
      <c r="F1963" t="s">
        <v>5819</v>
      </c>
      <c r="G1963" t="s">
        <v>149</v>
      </c>
      <c r="H1963" t="s">
        <v>150</v>
      </c>
      <c r="I1963" t="s">
        <v>136</v>
      </c>
      <c r="J1963" t="s">
        <v>137</v>
      </c>
      <c r="K1963" t="s">
        <v>144</v>
      </c>
      <c r="L1963" t="s">
        <v>5820</v>
      </c>
      <c r="M1963" t="s">
        <v>5821</v>
      </c>
      <c r="N1963">
        <v>1.0844444440000001</v>
      </c>
      <c r="O1963">
        <v>0</v>
      </c>
      <c r="P1963">
        <v>0</v>
      </c>
      <c r="Q1963">
        <v>56</v>
      </c>
      <c r="R1963">
        <v>34</v>
      </c>
      <c r="S1963">
        <v>1</v>
      </c>
      <c r="T1963">
        <v>2</v>
      </c>
      <c r="U1963">
        <v>1</v>
      </c>
      <c r="V1963">
        <v>0</v>
      </c>
      <c r="W1963">
        <v>0</v>
      </c>
      <c r="X1963">
        <v>0</v>
      </c>
      <c r="Y1963">
        <v>59.758758678012235</v>
      </c>
      <c r="Z1963">
        <v>28.049689135035628</v>
      </c>
      <c r="AA1963">
        <v>13.40417008585074</v>
      </c>
      <c r="AB1963">
        <v>2.4747020489589548</v>
      </c>
      <c r="AC1963">
        <v>109.40487174412391</v>
      </c>
      <c r="AD1963">
        <v>0</v>
      </c>
      <c r="AE1963">
        <v>213.09219169198147</v>
      </c>
    </row>
    <row r="1964" spans="1:31" x14ac:dyDescent="0.3">
      <c r="A1964">
        <v>2484508</v>
      </c>
      <c r="B1964">
        <v>1</v>
      </c>
      <c r="C1964" t="s">
        <v>80</v>
      </c>
      <c r="D1964" t="s">
        <v>99</v>
      </c>
      <c r="E1964" t="s">
        <v>162</v>
      </c>
      <c r="F1964" t="s">
        <v>5822</v>
      </c>
      <c r="G1964" t="s">
        <v>210</v>
      </c>
      <c r="H1964" t="s">
        <v>135</v>
      </c>
      <c r="I1964" t="s">
        <v>136</v>
      </c>
      <c r="J1964" t="s">
        <v>137</v>
      </c>
      <c r="K1964" t="s">
        <v>144</v>
      </c>
      <c r="L1964" t="s">
        <v>5823</v>
      </c>
      <c r="M1964" t="s">
        <v>5824</v>
      </c>
      <c r="N1964">
        <v>2.6202777770000001</v>
      </c>
      <c r="O1964">
        <v>0</v>
      </c>
      <c r="P1964">
        <v>17</v>
      </c>
      <c r="Q1964">
        <v>0</v>
      </c>
      <c r="R1964">
        <v>6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5.160921761395878</v>
      </c>
      <c r="Y1964">
        <v>0</v>
      </c>
      <c r="Z1964">
        <v>1.2818093413336888</v>
      </c>
      <c r="AA1964">
        <v>0</v>
      </c>
      <c r="AB1964">
        <v>0</v>
      </c>
      <c r="AC1964">
        <v>0</v>
      </c>
      <c r="AD1964">
        <v>0</v>
      </c>
      <c r="AE1964">
        <v>6.4427311027295673</v>
      </c>
    </row>
    <row r="1965" spans="1:31" x14ac:dyDescent="0.3">
      <c r="A1965">
        <v>2484510</v>
      </c>
      <c r="B1965">
        <v>1</v>
      </c>
      <c r="C1965" t="s">
        <v>80</v>
      </c>
      <c r="D1965" t="s">
        <v>98</v>
      </c>
      <c r="E1965" t="s">
        <v>166</v>
      </c>
      <c r="F1965" t="s">
        <v>5825</v>
      </c>
      <c r="G1965" t="s">
        <v>149</v>
      </c>
      <c r="H1965" t="s">
        <v>150</v>
      </c>
      <c r="I1965" t="s">
        <v>136</v>
      </c>
      <c r="J1965" t="s">
        <v>137</v>
      </c>
      <c r="K1965" t="s">
        <v>144</v>
      </c>
      <c r="L1965" t="s">
        <v>5826</v>
      </c>
      <c r="M1965" t="s">
        <v>5827</v>
      </c>
      <c r="N1965">
        <v>0.25277777699999998</v>
      </c>
      <c r="O1965">
        <v>2</v>
      </c>
      <c r="P1965">
        <v>1970</v>
      </c>
      <c r="Q1965">
        <v>108</v>
      </c>
      <c r="R1965">
        <v>443</v>
      </c>
      <c r="S1965">
        <v>51</v>
      </c>
      <c r="T1965">
        <v>543</v>
      </c>
      <c r="U1965">
        <v>5</v>
      </c>
      <c r="V1965">
        <v>0</v>
      </c>
      <c r="W1965">
        <v>0.19715881556050868</v>
      </c>
      <c r="X1965">
        <v>142.62051565293436</v>
      </c>
      <c r="Y1965">
        <v>17.687739492632932</v>
      </c>
      <c r="Z1965">
        <v>57.29445800316482</v>
      </c>
      <c r="AA1965">
        <v>87.672125853068763</v>
      </c>
      <c r="AB1965">
        <v>128.85366467129458</v>
      </c>
      <c r="AC1965">
        <v>26.487241335571682</v>
      </c>
      <c r="AD1965">
        <v>0</v>
      </c>
      <c r="AE1965">
        <v>460.8129038242277</v>
      </c>
    </row>
    <row r="1966" spans="1:31" x14ac:dyDescent="0.3">
      <c r="A1966">
        <v>2484521</v>
      </c>
      <c r="B1966">
        <v>1</v>
      </c>
      <c r="C1966" t="s">
        <v>80</v>
      </c>
      <c r="D1966" t="s">
        <v>98</v>
      </c>
      <c r="E1966" t="s">
        <v>166</v>
      </c>
      <c r="F1966" t="s">
        <v>5828</v>
      </c>
      <c r="G1966" t="s">
        <v>149</v>
      </c>
      <c r="H1966" t="s">
        <v>150</v>
      </c>
      <c r="I1966" t="s">
        <v>136</v>
      </c>
      <c r="J1966" t="s">
        <v>137</v>
      </c>
      <c r="K1966" t="s">
        <v>144</v>
      </c>
      <c r="L1966" t="s">
        <v>5829</v>
      </c>
      <c r="M1966" t="s">
        <v>5830</v>
      </c>
      <c r="N1966">
        <v>0.14444444400000001</v>
      </c>
      <c r="O1966">
        <v>0</v>
      </c>
      <c r="P1966">
        <v>218</v>
      </c>
      <c r="Q1966">
        <v>33</v>
      </c>
      <c r="R1966">
        <v>36</v>
      </c>
      <c r="S1966">
        <v>6</v>
      </c>
      <c r="T1966">
        <v>52</v>
      </c>
      <c r="U1966">
        <v>1</v>
      </c>
      <c r="V1966">
        <v>0</v>
      </c>
      <c r="W1966">
        <v>0</v>
      </c>
      <c r="X1966">
        <v>12.401107525352224</v>
      </c>
      <c r="Y1966">
        <v>2.7425975264622275</v>
      </c>
      <c r="Z1966">
        <v>5.8385498184895681</v>
      </c>
      <c r="AA1966">
        <v>1.2229338704919555</v>
      </c>
      <c r="AB1966">
        <v>11.275161378216954</v>
      </c>
      <c r="AC1966">
        <v>0.89907327756508881</v>
      </c>
      <c r="AD1966">
        <v>0</v>
      </c>
      <c r="AE1966">
        <v>34.379423396578012</v>
      </c>
    </row>
    <row r="1967" spans="1:31" x14ac:dyDescent="0.3">
      <c r="A1967">
        <v>2484528</v>
      </c>
      <c r="B1967">
        <v>1</v>
      </c>
      <c r="C1967" t="s">
        <v>80</v>
      </c>
      <c r="D1967" t="s">
        <v>92</v>
      </c>
      <c r="E1967" t="s">
        <v>147</v>
      </c>
      <c r="F1967" t="s">
        <v>5831</v>
      </c>
      <c r="G1967" t="s">
        <v>134</v>
      </c>
      <c r="H1967" t="s">
        <v>150</v>
      </c>
      <c r="I1967" t="s">
        <v>136</v>
      </c>
      <c r="J1967" t="s">
        <v>137</v>
      </c>
      <c r="K1967" t="s">
        <v>138</v>
      </c>
      <c r="L1967" t="s">
        <v>5832</v>
      </c>
      <c r="M1967" t="s">
        <v>5833</v>
      </c>
      <c r="N1967">
        <v>1.0752777769999999</v>
      </c>
      <c r="O1967">
        <v>0</v>
      </c>
      <c r="P1967">
        <v>231</v>
      </c>
      <c r="Q1967">
        <v>0</v>
      </c>
      <c r="R1967">
        <v>0</v>
      </c>
      <c r="S1967">
        <v>0</v>
      </c>
      <c r="T1967">
        <v>5</v>
      </c>
      <c r="U1967">
        <v>0</v>
      </c>
      <c r="V1967">
        <v>0</v>
      </c>
      <c r="W1967">
        <v>0</v>
      </c>
      <c r="X1967">
        <v>128.09115319083278</v>
      </c>
      <c r="Y1967">
        <v>0</v>
      </c>
      <c r="Z1967">
        <v>0</v>
      </c>
      <c r="AA1967">
        <v>0</v>
      </c>
      <c r="AB1967">
        <v>4.4618904606559706</v>
      </c>
      <c r="AC1967">
        <v>0</v>
      </c>
      <c r="AD1967">
        <v>0</v>
      </c>
      <c r="AE1967">
        <v>132.55304365148876</v>
      </c>
    </row>
    <row r="1968" spans="1:31" x14ac:dyDescent="0.3">
      <c r="A1968">
        <v>2484532</v>
      </c>
      <c r="B1968">
        <v>1</v>
      </c>
      <c r="C1968" t="s">
        <v>80</v>
      </c>
      <c r="D1968" t="s">
        <v>88</v>
      </c>
      <c r="E1968" t="s">
        <v>153</v>
      </c>
      <c r="F1968" t="s">
        <v>5834</v>
      </c>
      <c r="G1968" t="s">
        <v>155</v>
      </c>
      <c r="H1968" t="s">
        <v>135</v>
      </c>
      <c r="I1968" t="s">
        <v>136</v>
      </c>
      <c r="J1968" t="s">
        <v>137</v>
      </c>
      <c r="K1968" t="s">
        <v>144</v>
      </c>
      <c r="L1968" t="s">
        <v>5835</v>
      </c>
      <c r="M1968" t="s">
        <v>5836</v>
      </c>
      <c r="N1968">
        <v>1.4875</v>
      </c>
      <c r="O1968">
        <v>0</v>
      </c>
      <c r="P1968">
        <v>4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0.91628759364839674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0.91628759364839674</v>
      </c>
    </row>
    <row r="1969" spans="1:31" x14ac:dyDescent="0.3">
      <c r="A1969">
        <v>2484533</v>
      </c>
      <c r="B1969">
        <v>1</v>
      </c>
      <c r="C1969" t="s">
        <v>80</v>
      </c>
      <c r="D1969" t="s">
        <v>97</v>
      </c>
      <c r="E1969" t="s">
        <v>184</v>
      </c>
      <c r="F1969" t="s">
        <v>5837</v>
      </c>
      <c r="G1969" t="s">
        <v>193</v>
      </c>
      <c r="H1969" t="s">
        <v>150</v>
      </c>
      <c r="I1969" t="s">
        <v>136</v>
      </c>
      <c r="J1969" t="s">
        <v>137</v>
      </c>
      <c r="K1969" t="s">
        <v>144</v>
      </c>
      <c r="L1969" t="s">
        <v>5838</v>
      </c>
      <c r="M1969" t="s">
        <v>5839</v>
      </c>
      <c r="N1969">
        <v>0.89249999999999996</v>
      </c>
      <c r="O1969">
        <v>2</v>
      </c>
      <c r="P1969">
        <v>695</v>
      </c>
      <c r="Q1969">
        <v>2</v>
      </c>
      <c r="R1969">
        <v>200</v>
      </c>
      <c r="S1969">
        <v>1</v>
      </c>
      <c r="T1969">
        <v>132</v>
      </c>
      <c r="U1969">
        <v>0</v>
      </c>
      <c r="V1969">
        <v>0</v>
      </c>
      <c r="W1969">
        <v>1.3996862694838446</v>
      </c>
      <c r="X1969">
        <v>327.14643209222095</v>
      </c>
      <c r="Y1969">
        <v>0.43377389852074411</v>
      </c>
      <c r="Z1969">
        <v>59.761012037207877</v>
      </c>
      <c r="AA1969">
        <v>21.934393249065174</v>
      </c>
      <c r="AB1969">
        <v>213.90475664075836</v>
      </c>
      <c r="AC1969">
        <v>0</v>
      </c>
      <c r="AD1969">
        <v>0</v>
      </c>
      <c r="AE1969">
        <v>624.58005418725702</v>
      </c>
    </row>
    <row r="1970" spans="1:31" x14ac:dyDescent="0.3">
      <c r="A1970">
        <v>2484535</v>
      </c>
      <c r="B1970">
        <v>1</v>
      </c>
      <c r="C1970" t="s">
        <v>80</v>
      </c>
      <c r="D1970" t="s">
        <v>105</v>
      </c>
      <c r="E1970" t="s">
        <v>141</v>
      </c>
      <c r="F1970" t="s">
        <v>5840</v>
      </c>
      <c r="G1970" t="s">
        <v>181</v>
      </c>
      <c r="H1970" t="s">
        <v>135</v>
      </c>
      <c r="I1970" t="s">
        <v>136</v>
      </c>
      <c r="J1970" t="s">
        <v>137</v>
      </c>
      <c r="K1970" t="s">
        <v>144</v>
      </c>
      <c r="L1970" t="s">
        <v>5841</v>
      </c>
      <c r="M1970" t="s">
        <v>5842</v>
      </c>
      <c r="N1970">
        <v>0.68694444399999999</v>
      </c>
      <c r="O1970">
        <v>0</v>
      </c>
      <c r="P1970">
        <v>56</v>
      </c>
      <c r="Q1970">
        <v>0</v>
      </c>
      <c r="R1970">
        <v>0</v>
      </c>
      <c r="S1970">
        <v>0</v>
      </c>
      <c r="T1970">
        <v>13</v>
      </c>
      <c r="U1970">
        <v>0</v>
      </c>
      <c r="V1970">
        <v>0</v>
      </c>
      <c r="W1970">
        <v>0</v>
      </c>
      <c r="X1970">
        <v>9.0237335326094037</v>
      </c>
      <c r="Y1970">
        <v>0</v>
      </c>
      <c r="Z1970">
        <v>0</v>
      </c>
      <c r="AA1970">
        <v>0</v>
      </c>
      <c r="AB1970">
        <v>8.5897675526146067</v>
      </c>
      <c r="AC1970">
        <v>0</v>
      </c>
      <c r="AD1970">
        <v>0</v>
      </c>
      <c r="AE1970">
        <v>17.613501085224009</v>
      </c>
    </row>
    <row r="1971" spans="1:31" x14ac:dyDescent="0.3">
      <c r="A1971">
        <v>2484536</v>
      </c>
      <c r="B1971">
        <v>1</v>
      </c>
      <c r="C1971" t="s">
        <v>80</v>
      </c>
      <c r="D1971" t="s">
        <v>92</v>
      </c>
      <c r="E1971" t="s">
        <v>147</v>
      </c>
      <c r="F1971" t="s">
        <v>5843</v>
      </c>
      <c r="G1971" t="s">
        <v>134</v>
      </c>
      <c r="H1971" t="s">
        <v>150</v>
      </c>
      <c r="I1971" t="s">
        <v>136</v>
      </c>
      <c r="J1971" t="s">
        <v>137</v>
      </c>
      <c r="K1971" t="s">
        <v>138</v>
      </c>
      <c r="L1971" t="s">
        <v>5844</v>
      </c>
      <c r="M1971" t="s">
        <v>5845</v>
      </c>
      <c r="N1971">
        <v>0.72694444400000002</v>
      </c>
      <c r="O1971">
        <v>0</v>
      </c>
      <c r="P1971">
        <v>0</v>
      </c>
      <c r="Q1971">
        <v>0</v>
      </c>
      <c r="R1971">
        <v>0</v>
      </c>
      <c r="S1971">
        <v>1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53.66265685009266</v>
      </c>
      <c r="AB1971">
        <v>0</v>
      </c>
      <c r="AC1971">
        <v>0</v>
      </c>
      <c r="AD1971">
        <v>0</v>
      </c>
      <c r="AE1971">
        <v>53.66265685009266</v>
      </c>
    </row>
    <row r="1972" spans="1:31" x14ac:dyDescent="0.3">
      <c r="A1972">
        <v>2484537</v>
      </c>
      <c r="B1972">
        <v>1</v>
      </c>
      <c r="C1972" t="s">
        <v>80</v>
      </c>
      <c r="D1972" t="s">
        <v>105</v>
      </c>
      <c r="E1972" t="s">
        <v>147</v>
      </c>
      <c r="F1972" t="s">
        <v>5846</v>
      </c>
      <c r="G1972" t="s">
        <v>193</v>
      </c>
      <c r="H1972" t="s">
        <v>150</v>
      </c>
      <c r="I1972" t="s">
        <v>136</v>
      </c>
      <c r="J1972" t="s">
        <v>137</v>
      </c>
      <c r="K1972" t="s">
        <v>144</v>
      </c>
      <c r="L1972" t="s">
        <v>5847</v>
      </c>
      <c r="M1972" t="s">
        <v>5848</v>
      </c>
      <c r="N1972">
        <v>2.29</v>
      </c>
      <c r="O1972">
        <v>0</v>
      </c>
      <c r="P1972">
        <v>0</v>
      </c>
      <c r="Q1972">
        <v>0</v>
      </c>
      <c r="R1972">
        <v>0</v>
      </c>
      <c r="S1972">
        <v>3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786.21662726741056</v>
      </c>
      <c r="AB1972">
        <v>0</v>
      </c>
      <c r="AC1972">
        <v>0</v>
      </c>
      <c r="AD1972">
        <v>0</v>
      </c>
      <c r="AE1972">
        <v>786.21662726741056</v>
      </c>
    </row>
    <row r="1973" spans="1:31" x14ac:dyDescent="0.3">
      <c r="A1973">
        <v>2484538</v>
      </c>
      <c r="B1973">
        <v>1</v>
      </c>
      <c r="C1973" t="s">
        <v>80</v>
      </c>
      <c r="D1973" t="s">
        <v>108</v>
      </c>
      <c r="E1973" t="s">
        <v>153</v>
      </c>
      <c r="F1973" t="s">
        <v>5849</v>
      </c>
      <c r="G1973" t="s">
        <v>155</v>
      </c>
      <c r="H1973" t="s">
        <v>135</v>
      </c>
      <c r="I1973" t="s">
        <v>136</v>
      </c>
      <c r="J1973" t="s">
        <v>137</v>
      </c>
      <c r="K1973" t="s">
        <v>144</v>
      </c>
      <c r="L1973" t="s">
        <v>5850</v>
      </c>
      <c r="M1973" t="s">
        <v>5851</v>
      </c>
      <c r="N1973">
        <v>2.4752777770000001</v>
      </c>
      <c r="O1973">
        <v>0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7.6598295004583336E-4</v>
      </c>
      <c r="AA1973">
        <v>0</v>
      </c>
      <c r="AB1973">
        <v>0</v>
      </c>
      <c r="AC1973">
        <v>0</v>
      </c>
      <c r="AD1973">
        <v>0</v>
      </c>
      <c r="AE1973">
        <v>7.6598295004583336E-4</v>
      </c>
    </row>
    <row r="1974" spans="1:31" x14ac:dyDescent="0.3">
      <c r="A1974">
        <v>2484544</v>
      </c>
      <c r="B1974">
        <v>1</v>
      </c>
      <c r="C1974" t="s">
        <v>80</v>
      </c>
      <c r="D1974" t="s">
        <v>83</v>
      </c>
      <c r="E1974" t="s">
        <v>132</v>
      </c>
      <c r="F1974" t="s">
        <v>5852</v>
      </c>
      <c r="G1974" t="s">
        <v>168</v>
      </c>
      <c r="H1974" t="s">
        <v>135</v>
      </c>
      <c r="I1974" t="s">
        <v>136</v>
      </c>
      <c r="J1974" t="s">
        <v>137</v>
      </c>
      <c r="K1974" t="s">
        <v>138</v>
      </c>
      <c r="L1974" t="s">
        <v>5853</v>
      </c>
      <c r="M1974" t="s">
        <v>5854</v>
      </c>
      <c r="N1974">
        <v>0.49444444399999998</v>
      </c>
      <c r="O1974">
        <v>0</v>
      </c>
      <c r="P1974">
        <v>357</v>
      </c>
      <c r="Q1974">
        <v>0</v>
      </c>
      <c r="R1974">
        <v>0</v>
      </c>
      <c r="S1974">
        <v>0</v>
      </c>
      <c r="T1974">
        <v>78</v>
      </c>
      <c r="U1974">
        <v>0</v>
      </c>
      <c r="V1974">
        <v>0</v>
      </c>
      <c r="W1974">
        <v>0</v>
      </c>
      <c r="X1974">
        <v>57.38663732843272</v>
      </c>
      <c r="Y1974">
        <v>0</v>
      </c>
      <c r="Z1974">
        <v>0</v>
      </c>
      <c r="AA1974">
        <v>0</v>
      </c>
      <c r="AB1974">
        <v>86.708768781238078</v>
      </c>
      <c r="AC1974">
        <v>0</v>
      </c>
      <c r="AD1974">
        <v>0</v>
      </c>
      <c r="AE1974">
        <v>144.09540610967079</v>
      </c>
    </row>
    <row r="1975" spans="1:31" x14ac:dyDescent="0.3">
      <c r="A1975">
        <v>2484546</v>
      </c>
      <c r="B1975">
        <v>1</v>
      </c>
      <c r="C1975" t="s">
        <v>81</v>
      </c>
      <c r="D1975" t="s">
        <v>118</v>
      </c>
      <c r="E1975" t="s">
        <v>184</v>
      </c>
      <c r="F1975" t="s">
        <v>5855</v>
      </c>
      <c r="G1975" t="s">
        <v>149</v>
      </c>
      <c r="H1975" t="s">
        <v>150</v>
      </c>
      <c r="I1975" t="s">
        <v>136</v>
      </c>
      <c r="J1975" t="s">
        <v>137</v>
      </c>
      <c r="K1975" t="s">
        <v>144</v>
      </c>
      <c r="L1975" t="s">
        <v>5856</v>
      </c>
      <c r="M1975" t="s">
        <v>5857</v>
      </c>
      <c r="N1975">
        <v>0.92527777700000002</v>
      </c>
      <c r="O1975">
        <v>0</v>
      </c>
      <c r="P1975">
        <v>0</v>
      </c>
      <c r="Q1975">
        <v>0</v>
      </c>
      <c r="R1975">
        <v>0</v>
      </c>
      <c r="S1975">
        <v>1</v>
      </c>
      <c r="T1975">
        <v>0</v>
      </c>
      <c r="U1975">
        <v>3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0.98605932440368482</v>
      </c>
      <c r="AB1975">
        <v>0</v>
      </c>
      <c r="AC1975">
        <v>1225.7698798789684</v>
      </c>
      <c r="AD1975">
        <v>0</v>
      </c>
      <c r="AE1975">
        <v>1226.755939203372</v>
      </c>
    </row>
    <row r="1976" spans="1:31" x14ac:dyDescent="0.3">
      <c r="A1976">
        <v>2484548</v>
      </c>
      <c r="B1976">
        <v>1</v>
      </c>
      <c r="C1976" t="s">
        <v>80</v>
      </c>
      <c r="D1976" t="s">
        <v>84</v>
      </c>
      <c r="E1976" t="s">
        <v>162</v>
      </c>
      <c r="F1976" t="s">
        <v>5858</v>
      </c>
      <c r="G1976" t="s">
        <v>210</v>
      </c>
      <c r="H1976" t="s">
        <v>135</v>
      </c>
      <c r="I1976" t="s">
        <v>136</v>
      </c>
      <c r="J1976" t="s">
        <v>137</v>
      </c>
      <c r="K1976" t="s">
        <v>144</v>
      </c>
      <c r="L1976" t="s">
        <v>5859</v>
      </c>
      <c r="M1976" t="s">
        <v>5860</v>
      </c>
      <c r="N1976">
        <v>1.044166666</v>
      </c>
      <c r="O1976">
        <v>0</v>
      </c>
      <c r="P1976">
        <v>196</v>
      </c>
      <c r="Q1976">
        <v>0</v>
      </c>
      <c r="R1976">
        <v>0</v>
      </c>
      <c r="S1976">
        <v>0</v>
      </c>
      <c r="T1976">
        <v>7</v>
      </c>
      <c r="U1976">
        <v>0</v>
      </c>
      <c r="V1976">
        <v>0</v>
      </c>
      <c r="W1976">
        <v>0</v>
      </c>
      <c r="X1976">
        <v>47.650015078509782</v>
      </c>
      <c r="Y1976">
        <v>0</v>
      </c>
      <c r="Z1976">
        <v>0</v>
      </c>
      <c r="AA1976">
        <v>0</v>
      </c>
      <c r="AB1976">
        <v>2.4600583725637102</v>
      </c>
      <c r="AC1976">
        <v>0</v>
      </c>
      <c r="AD1976">
        <v>0</v>
      </c>
      <c r="AE1976">
        <v>50.11007345107349</v>
      </c>
    </row>
    <row r="1977" spans="1:31" x14ac:dyDescent="0.3">
      <c r="A1977">
        <v>2484550</v>
      </c>
      <c r="B1977">
        <v>1</v>
      </c>
      <c r="C1977" t="s">
        <v>80</v>
      </c>
      <c r="D1977" t="s">
        <v>99</v>
      </c>
      <c r="E1977" t="s">
        <v>162</v>
      </c>
      <c r="F1977" t="s">
        <v>5861</v>
      </c>
      <c r="G1977" t="s">
        <v>210</v>
      </c>
      <c r="H1977" t="s">
        <v>135</v>
      </c>
      <c r="I1977" t="s">
        <v>136</v>
      </c>
      <c r="J1977" t="s">
        <v>137</v>
      </c>
      <c r="K1977" t="s">
        <v>144</v>
      </c>
      <c r="L1977" t="s">
        <v>5862</v>
      </c>
      <c r="M1977" t="s">
        <v>5863</v>
      </c>
      <c r="N1977">
        <v>2.92</v>
      </c>
      <c r="O1977">
        <v>0</v>
      </c>
      <c r="P1977">
        <v>26</v>
      </c>
      <c r="Q1977">
        <v>0</v>
      </c>
      <c r="R1977">
        <v>2</v>
      </c>
      <c r="S1977">
        <v>0</v>
      </c>
      <c r="T1977">
        <v>10</v>
      </c>
      <c r="U1977">
        <v>0</v>
      </c>
      <c r="V1977">
        <v>1</v>
      </c>
      <c r="W1977">
        <v>0</v>
      </c>
      <c r="X1977">
        <v>29.535568018152254</v>
      </c>
      <c r="Y1977">
        <v>0</v>
      </c>
      <c r="Z1977">
        <v>1.9969607929057016</v>
      </c>
      <c r="AA1977">
        <v>0</v>
      </c>
      <c r="AB1977">
        <v>22.887557216846631</v>
      </c>
      <c r="AC1977">
        <v>0</v>
      </c>
      <c r="AD1977">
        <v>24.246375272619485</v>
      </c>
      <c r="AE1977">
        <v>78.666461300524077</v>
      </c>
    </row>
    <row r="1978" spans="1:31" x14ac:dyDescent="0.3">
      <c r="A1978">
        <v>2484552</v>
      </c>
      <c r="B1978">
        <v>1</v>
      </c>
      <c r="C1978" t="s">
        <v>80</v>
      </c>
      <c r="D1978" t="s">
        <v>105</v>
      </c>
      <c r="E1978" t="s">
        <v>162</v>
      </c>
      <c r="F1978" t="s">
        <v>5864</v>
      </c>
      <c r="G1978" t="s">
        <v>210</v>
      </c>
      <c r="H1978" t="s">
        <v>135</v>
      </c>
      <c r="I1978" t="s">
        <v>136</v>
      </c>
      <c r="J1978" t="s">
        <v>137</v>
      </c>
      <c r="K1978" t="s">
        <v>144</v>
      </c>
      <c r="L1978" t="s">
        <v>5865</v>
      </c>
      <c r="M1978" t="s">
        <v>5866</v>
      </c>
      <c r="N1978">
        <v>2.3205555549999999</v>
      </c>
      <c r="O1978">
        <v>0</v>
      </c>
      <c r="P1978">
        <v>3</v>
      </c>
      <c r="Q1978">
        <v>0</v>
      </c>
      <c r="R1978">
        <v>5</v>
      </c>
      <c r="S1978">
        <v>0</v>
      </c>
      <c r="T1978">
        <v>3</v>
      </c>
      <c r="U1978">
        <v>0</v>
      </c>
      <c r="V1978">
        <v>0</v>
      </c>
      <c r="W1978">
        <v>0</v>
      </c>
      <c r="X1978">
        <v>3.6957985935369235</v>
      </c>
      <c r="Y1978">
        <v>0</v>
      </c>
      <c r="Z1978">
        <v>1.8222274957164475</v>
      </c>
      <c r="AA1978">
        <v>0</v>
      </c>
      <c r="AB1978">
        <v>5.7652286907061674</v>
      </c>
      <c r="AC1978">
        <v>0</v>
      </c>
      <c r="AD1978">
        <v>0</v>
      </c>
      <c r="AE1978">
        <v>11.283254779959538</v>
      </c>
    </row>
    <row r="1979" spans="1:31" x14ac:dyDescent="0.3">
      <c r="A1979">
        <v>2484554</v>
      </c>
      <c r="B1979">
        <v>1</v>
      </c>
      <c r="C1979" t="s">
        <v>80</v>
      </c>
      <c r="D1979" t="s">
        <v>103</v>
      </c>
      <c r="E1979" t="s">
        <v>147</v>
      </c>
      <c r="F1979" t="s">
        <v>5867</v>
      </c>
      <c r="G1979" t="s">
        <v>193</v>
      </c>
      <c r="H1979" t="s">
        <v>150</v>
      </c>
      <c r="I1979" t="s">
        <v>136</v>
      </c>
      <c r="J1979" t="s">
        <v>137</v>
      </c>
      <c r="K1979" t="s">
        <v>144</v>
      </c>
      <c r="L1979" t="s">
        <v>5868</v>
      </c>
      <c r="M1979" t="s">
        <v>5869</v>
      </c>
      <c r="N1979">
        <v>2.551666666</v>
      </c>
      <c r="O1979">
        <v>0</v>
      </c>
      <c r="P1979">
        <v>0</v>
      </c>
      <c r="Q1979">
        <v>0</v>
      </c>
      <c r="R1979">
        <v>0</v>
      </c>
      <c r="S1979">
        <v>1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0.78027674599528452</v>
      </c>
      <c r="AB1979">
        <v>0</v>
      </c>
      <c r="AC1979">
        <v>0</v>
      </c>
      <c r="AD1979">
        <v>0</v>
      </c>
      <c r="AE1979">
        <v>0.78027674599528452</v>
      </c>
    </row>
    <row r="1980" spans="1:31" x14ac:dyDescent="0.3">
      <c r="A1980">
        <v>2484573</v>
      </c>
      <c r="B1980">
        <v>1</v>
      </c>
      <c r="C1980" t="s">
        <v>80</v>
      </c>
      <c r="D1980" t="s">
        <v>97</v>
      </c>
      <c r="E1980" t="s">
        <v>147</v>
      </c>
      <c r="F1980" t="s">
        <v>5870</v>
      </c>
      <c r="G1980" t="s">
        <v>168</v>
      </c>
      <c r="H1980" t="s">
        <v>150</v>
      </c>
      <c r="I1980" t="s">
        <v>136</v>
      </c>
      <c r="J1980" t="s">
        <v>137</v>
      </c>
      <c r="K1980" t="s">
        <v>138</v>
      </c>
      <c r="L1980" t="s">
        <v>5871</v>
      </c>
      <c r="M1980" t="s">
        <v>5872</v>
      </c>
      <c r="N1980">
        <v>1.1872222219999999</v>
      </c>
      <c r="O1980">
        <v>4</v>
      </c>
      <c r="P1980">
        <v>1921</v>
      </c>
      <c r="Q1980">
        <v>3</v>
      </c>
      <c r="R1980">
        <v>257</v>
      </c>
      <c r="S1980">
        <v>13</v>
      </c>
      <c r="T1980">
        <v>284</v>
      </c>
      <c r="U1980">
        <v>0</v>
      </c>
      <c r="V1980">
        <v>0</v>
      </c>
      <c r="W1980">
        <v>164.88406244484517</v>
      </c>
      <c r="X1980">
        <v>988.79896896499838</v>
      </c>
      <c r="Y1980">
        <v>1.3583008330422903</v>
      </c>
      <c r="Z1980">
        <v>100.50772869975259</v>
      </c>
      <c r="AA1980">
        <v>408.8289513233799</v>
      </c>
      <c r="AB1980">
        <v>338.02295690966201</v>
      </c>
      <c r="AC1980">
        <v>0</v>
      </c>
      <c r="AD1980">
        <v>0</v>
      </c>
      <c r="AE1980">
        <v>2002.4009691756803</v>
      </c>
    </row>
    <row r="1981" spans="1:31" x14ac:dyDescent="0.3">
      <c r="A1981">
        <v>2484582</v>
      </c>
      <c r="B1981">
        <v>1</v>
      </c>
      <c r="C1981" t="s">
        <v>80</v>
      </c>
      <c r="D1981" t="s">
        <v>98</v>
      </c>
      <c r="E1981" t="s">
        <v>132</v>
      </c>
      <c r="F1981" t="s">
        <v>5873</v>
      </c>
      <c r="G1981" t="s">
        <v>181</v>
      </c>
      <c r="H1981" t="s">
        <v>135</v>
      </c>
      <c r="I1981" t="s">
        <v>136</v>
      </c>
      <c r="J1981" t="s">
        <v>137</v>
      </c>
      <c r="K1981" t="s">
        <v>144</v>
      </c>
      <c r="L1981" t="s">
        <v>5874</v>
      </c>
      <c r="M1981" t="s">
        <v>5875</v>
      </c>
      <c r="N1981">
        <v>0.576944444</v>
      </c>
      <c r="O1981">
        <v>0</v>
      </c>
      <c r="P1981">
        <v>74</v>
      </c>
      <c r="Q1981">
        <v>0</v>
      </c>
      <c r="R1981">
        <v>1</v>
      </c>
      <c r="S1981">
        <v>0</v>
      </c>
      <c r="T1981">
        <v>6</v>
      </c>
      <c r="U1981">
        <v>0</v>
      </c>
      <c r="V1981">
        <v>0</v>
      </c>
      <c r="W1981">
        <v>0</v>
      </c>
      <c r="X1981">
        <v>5.3253507785367837</v>
      </c>
      <c r="Y1981">
        <v>0</v>
      </c>
      <c r="Z1981">
        <v>0.29541571168666669</v>
      </c>
      <c r="AA1981">
        <v>0</v>
      </c>
      <c r="AB1981">
        <v>0.38966478382270381</v>
      </c>
      <c r="AC1981">
        <v>0</v>
      </c>
      <c r="AD1981">
        <v>0</v>
      </c>
      <c r="AE1981">
        <v>6.0104312740461543</v>
      </c>
    </row>
    <row r="1982" spans="1:31" x14ac:dyDescent="0.3">
      <c r="A1982">
        <v>2484585</v>
      </c>
      <c r="B1982">
        <v>1</v>
      </c>
      <c r="C1982" t="s">
        <v>80</v>
      </c>
      <c r="D1982" t="s">
        <v>95</v>
      </c>
      <c r="E1982" t="s">
        <v>153</v>
      </c>
      <c r="F1982" t="s">
        <v>5876</v>
      </c>
      <c r="G1982" t="s">
        <v>159</v>
      </c>
      <c r="H1982" t="s">
        <v>135</v>
      </c>
      <c r="I1982" t="s">
        <v>136</v>
      </c>
      <c r="J1982" t="s">
        <v>3</v>
      </c>
      <c r="K1982" t="s">
        <v>144</v>
      </c>
      <c r="L1982" t="s">
        <v>5877</v>
      </c>
      <c r="M1982" t="s">
        <v>5878</v>
      </c>
      <c r="N1982">
        <v>2.474722222</v>
      </c>
      <c r="O1982">
        <v>0</v>
      </c>
      <c r="P1982">
        <v>7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4.751407625043333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4.751407625043333</v>
      </c>
    </row>
    <row r="1983" spans="1:31" x14ac:dyDescent="0.3">
      <c r="A1983">
        <v>2484596</v>
      </c>
      <c r="B1983">
        <v>1</v>
      </c>
      <c r="C1983" t="s">
        <v>80</v>
      </c>
      <c r="D1983" t="s">
        <v>96</v>
      </c>
      <c r="E1983" t="s">
        <v>153</v>
      </c>
      <c r="F1983" t="s">
        <v>5110</v>
      </c>
      <c r="G1983" t="s">
        <v>244</v>
      </c>
      <c r="H1983" t="s">
        <v>135</v>
      </c>
      <c r="I1983" t="s">
        <v>136</v>
      </c>
      <c r="J1983" t="s">
        <v>137</v>
      </c>
      <c r="K1983" t="s">
        <v>144</v>
      </c>
      <c r="L1983" t="s">
        <v>5879</v>
      </c>
      <c r="M1983" t="s">
        <v>5880</v>
      </c>
      <c r="N1983">
        <v>3.2741666660000002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1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12.734538351906197</v>
      </c>
      <c r="AC1983">
        <v>0</v>
      </c>
      <c r="AD1983">
        <v>0</v>
      </c>
      <c r="AE1983">
        <v>12.734538351906197</v>
      </c>
    </row>
    <row r="1984" spans="1:31" x14ac:dyDescent="0.3">
      <c r="A1984">
        <v>2484606</v>
      </c>
      <c r="B1984">
        <v>1</v>
      </c>
      <c r="C1984" t="s">
        <v>80</v>
      </c>
      <c r="D1984" t="s">
        <v>82</v>
      </c>
      <c r="E1984" t="s">
        <v>153</v>
      </c>
      <c r="F1984" t="s">
        <v>5881</v>
      </c>
      <c r="G1984" t="s">
        <v>155</v>
      </c>
      <c r="H1984" t="s">
        <v>135</v>
      </c>
      <c r="I1984" t="s">
        <v>136</v>
      </c>
      <c r="J1984" t="s">
        <v>137</v>
      </c>
      <c r="K1984" t="s">
        <v>144</v>
      </c>
      <c r="L1984" t="s">
        <v>5882</v>
      </c>
      <c r="M1984" t="s">
        <v>5883</v>
      </c>
      <c r="N1984">
        <v>1.5180555549999999</v>
      </c>
      <c r="O1984">
        <v>0</v>
      </c>
      <c r="P1984">
        <v>4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1.9959805174628291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1.9959805174628291</v>
      </c>
    </row>
    <row r="1985" spans="1:31" x14ac:dyDescent="0.3">
      <c r="A1985">
        <v>2484608</v>
      </c>
      <c r="B1985">
        <v>1</v>
      </c>
      <c r="C1985" t="s">
        <v>80</v>
      </c>
      <c r="D1985" t="s">
        <v>92</v>
      </c>
      <c r="E1985" t="s">
        <v>153</v>
      </c>
      <c r="F1985" t="s">
        <v>5884</v>
      </c>
      <c r="G1985" t="s">
        <v>244</v>
      </c>
      <c r="H1985" t="s">
        <v>135</v>
      </c>
      <c r="I1985" t="s">
        <v>136</v>
      </c>
      <c r="J1985" t="s">
        <v>137</v>
      </c>
      <c r="K1985" t="s">
        <v>144</v>
      </c>
      <c r="L1985" t="s">
        <v>5885</v>
      </c>
      <c r="M1985" t="s">
        <v>5886</v>
      </c>
      <c r="N1985">
        <v>2.420555555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1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19.441890093257285</v>
      </c>
      <c r="AC1985">
        <v>0</v>
      </c>
      <c r="AD1985">
        <v>0</v>
      </c>
      <c r="AE1985">
        <v>19.441890093257285</v>
      </c>
    </row>
    <row r="1986" spans="1:31" x14ac:dyDescent="0.3">
      <c r="A1986">
        <v>2484615</v>
      </c>
      <c r="B1986">
        <v>1</v>
      </c>
      <c r="C1986" t="s">
        <v>80</v>
      </c>
      <c r="D1986" t="s">
        <v>103</v>
      </c>
      <c r="E1986" t="s">
        <v>166</v>
      </c>
      <c r="F1986" t="s">
        <v>5887</v>
      </c>
      <c r="G1986" t="s">
        <v>203</v>
      </c>
      <c r="H1986" t="s">
        <v>150</v>
      </c>
      <c r="I1986" t="s">
        <v>136</v>
      </c>
      <c r="J1986" t="s">
        <v>137</v>
      </c>
      <c r="K1986" t="s">
        <v>144</v>
      </c>
      <c r="L1986" t="s">
        <v>5888</v>
      </c>
      <c r="M1986" t="s">
        <v>5889</v>
      </c>
      <c r="N1986">
        <v>0.75249999999999995</v>
      </c>
      <c r="O1986">
        <v>0</v>
      </c>
      <c r="P1986">
        <v>654</v>
      </c>
      <c r="Q1986">
        <v>11</v>
      </c>
      <c r="R1986">
        <v>32</v>
      </c>
      <c r="S1986">
        <v>9</v>
      </c>
      <c r="T1986">
        <v>73</v>
      </c>
      <c r="U1986">
        <v>4</v>
      </c>
      <c r="V1986">
        <v>0</v>
      </c>
      <c r="W1986">
        <v>0</v>
      </c>
      <c r="X1986">
        <v>167.95090988942181</v>
      </c>
      <c r="Y1986">
        <v>3.3712057270445261</v>
      </c>
      <c r="Z1986">
        <v>15.022570238749328</v>
      </c>
      <c r="AA1986">
        <v>27.818107188023536</v>
      </c>
      <c r="AB1986">
        <v>162.16513385088749</v>
      </c>
      <c r="AC1986">
        <v>743.90676418072894</v>
      </c>
      <c r="AD1986">
        <v>0</v>
      </c>
      <c r="AE1986">
        <v>1120.2346910748556</v>
      </c>
    </row>
    <row r="1987" spans="1:31" x14ac:dyDescent="0.3">
      <c r="A1987">
        <v>2484623</v>
      </c>
      <c r="B1987">
        <v>1</v>
      </c>
      <c r="C1987" t="s">
        <v>80</v>
      </c>
      <c r="D1987" t="s">
        <v>99</v>
      </c>
      <c r="E1987" t="s">
        <v>162</v>
      </c>
      <c r="F1987" t="s">
        <v>5890</v>
      </c>
      <c r="G1987" t="s">
        <v>181</v>
      </c>
      <c r="H1987" t="s">
        <v>135</v>
      </c>
      <c r="I1987" t="s">
        <v>136</v>
      </c>
      <c r="J1987" t="s">
        <v>137</v>
      </c>
      <c r="K1987" t="s">
        <v>144</v>
      </c>
      <c r="L1987" t="s">
        <v>5891</v>
      </c>
      <c r="M1987" t="s">
        <v>5892</v>
      </c>
      <c r="N1987">
        <v>2.3111111110000002</v>
      </c>
      <c r="O1987">
        <v>0</v>
      </c>
      <c r="P1987">
        <v>7</v>
      </c>
      <c r="Q1987">
        <v>0</v>
      </c>
      <c r="R1987">
        <v>0</v>
      </c>
      <c r="S1987">
        <v>0</v>
      </c>
      <c r="T1987">
        <v>2</v>
      </c>
      <c r="U1987">
        <v>0</v>
      </c>
      <c r="V1987">
        <v>0</v>
      </c>
      <c r="W1987">
        <v>0</v>
      </c>
      <c r="X1987">
        <v>2.3980155062925599</v>
      </c>
      <c r="Y1987">
        <v>0</v>
      </c>
      <c r="Z1987">
        <v>0</v>
      </c>
      <c r="AA1987">
        <v>0</v>
      </c>
      <c r="AB1987">
        <v>3.0378485791837582</v>
      </c>
      <c r="AC1987">
        <v>0</v>
      </c>
      <c r="AD1987">
        <v>0</v>
      </c>
      <c r="AE1987">
        <v>5.4358640854763181</v>
      </c>
    </row>
    <row r="1988" spans="1:31" x14ac:dyDescent="0.3">
      <c r="A1988">
        <v>2484629</v>
      </c>
      <c r="B1988">
        <v>1</v>
      </c>
      <c r="C1988" t="s">
        <v>80</v>
      </c>
      <c r="D1988" t="s">
        <v>93</v>
      </c>
      <c r="E1988" t="s">
        <v>132</v>
      </c>
      <c r="F1988" t="s">
        <v>5893</v>
      </c>
      <c r="G1988" t="s">
        <v>181</v>
      </c>
      <c r="H1988" t="s">
        <v>135</v>
      </c>
      <c r="I1988" t="s">
        <v>136</v>
      </c>
      <c r="J1988" t="s">
        <v>137</v>
      </c>
      <c r="K1988" t="s">
        <v>144</v>
      </c>
      <c r="L1988" t="s">
        <v>5894</v>
      </c>
      <c r="M1988" t="s">
        <v>5895</v>
      </c>
      <c r="N1988">
        <v>0.53805555500000002</v>
      </c>
      <c r="O1988">
        <v>0</v>
      </c>
      <c r="P1988">
        <v>70</v>
      </c>
      <c r="Q1988">
        <v>0</v>
      </c>
      <c r="R1988">
        <v>15</v>
      </c>
      <c r="S1988">
        <v>0</v>
      </c>
      <c r="T1988">
        <v>15</v>
      </c>
      <c r="U1988">
        <v>0</v>
      </c>
      <c r="V1988">
        <v>0</v>
      </c>
      <c r="W1988">
        <v>0</v>
      </c>
      <c r="X1988">
        <v>2.2976229678768507</v>
      </c>
      <c r="Y1988">
        <v>0</v>
      </c>
      <c r="Z1988">
        <v>0.53821526224058724</v>
      </c>
      <c r="AA1988">
        <v>0</v>
      </c>
      <c r="AB1988">
        <v>11.147776300777693</v>
      </c>
      <c r="AC1988">
        <v>0</v>
      </c>
      <c r="AD1988">
        <v>0</v>
      </c>
      <c r="AE1988">
        <v>13.983614530895132</v>
      </c>
    </row>
    <row r="1989" spans="1:31" x14ac:dyDescent="0.3">
      <c r="A1989">
        <v>2484630</v>
      </c>
      <c r="B1989">
        <v>1</v>
      </c>
      <c r="C1989" t="s">
        <v>80</v>
      </c>
      <c r="D1989" t="s">
        <v>105</v>
      </c>
      <c r="E1989" t="s">
        <v>141</v>
      </c>
      <c r="F1989" t="s">
        <v>5896</v>
      </c>
      <c r="G1989" t="s">
        <v>181</v>
      </c>
      <c r="H1989" t="s">
        <v>135</v>
      </c>
      <c r="I1989" t="s">
        <v>136</v>
      </c>
      <c r="J1989" t="s">
        <v>137</v>
      </c>
      <c r="K1989" t="s">
        <v>144</v>
      </c>
      <c r="L1989" t="s">
        <v>5897</v>
      </c>
      <c r="M1989" t="s">
        <v>5898</v>
      </c>
      <c r="N1989">
        <v>3.1433333330000002</v>
      </c>
      <c r="O1989">
        <v>0</v>
      </c>
      <c r="P1989">
        <v>68</v>
      </c>
      <c r="Q1989">
        <v>0</v>
      </c>
      <c r="R1989">
        <v>0</v>
      </c>
      <c r="S1989">
        <v>0</v>
      </c>
      <c r="T1989">
        <v>11</v>
      </c>
      <c r="U1989">
        <v>0</v>
      </c>
      <c r="V1989">
        <v>0</v>
      </c>
      <c r="W1989">
        <v>0</v>
      </c>
      <c r="X1989">
        <v>55.973599624978377</v>
      </c>
      <c r="Y1989">
        <v>0</v>
      </c>
      <c r="Z1989">
        <v>0</v>
      </c>
      <c r="AA1989">
        <v>0</v>
      </c>
      <c r="AB1989">
        <v>29.272052501342628</v>
      </c>
      <c r="AC1989">
        <v>0</v>
      </c>
      <c r="AD1989">
        <v>0</v>
      </c>
      <c r="AE1989">
        <v>85.245652126321005</v>
      </c>
    </row>
    <row r="1990" spans="1:31" x14ac:dyDescent="0.3">
      <c r="A1990">
        <v>2484632</v>
      </c>
      <c r="B1990">
        <v>1</v>
      </c>
      <c r="C1990" t="s">
        <v>80</v>
      </c>
      <c r="D1990" t="s">
        <v>104</v>
      </c>
      <c r="E1990" t="s">
        <v>153</v>
      </c>
      <c r="F1990" t="s">
        <v>5899</v>
      </c>
      <c r="G1990" t="s">
        <v>155</v>
      </c>
      <c r="H1990" t="s">
        <v>135</v>
      </c>
      <c r="I1990" t="s">
        <v>136</v>
      </c>
      <c r="J1990" t="s">
        <v>137</v>
      </c>
      <c r="K1990" t="s">
        <v>144</v>
      </c>
      <c r="L1990" t="s">
        <v>5900</v>
      </c>
      <c r="M1990" t="s">
        <v>5901</v>
      </c>
      <c r="N1990">
        <v>1.06</v>
      </c>
      <c r="O1990">
        <v>0</v>
      </c>
      <c r="P1990">
        <v>1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0.28978381265277775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0.28978381265277775</v>
      </c>
    </row>
    <row r="1991" spans="1:31" x14ac:dyDescent="0.3">
      <c r="A1991">
        <v>2484634</v>
      </c>
      <c r="B1991">
        <v>1</v>
      </c>
      <c r="C1991" t="s">
        <v>80</v>
      </c>
      <c r="D1991" t="s">
        <v>90</v>
      </c>
      <c r="E1991" t="s">
        <v>162</v>
      </c>
      <c r="F1991" t="s">
        <v>5902</v>
      </c>
      <c r="G1991" t="s">
        <v>159</v>
      </c>
      <c r="H1991" t="s">
        <v>135</v>
      </c>
      <c r="I1991" t="s">
        <v>136</v>
      </c>
      <c r="J1991" t="s">
        <v>3</v>
      </c>
      <c r="K1991" t="s">
        <v>144</v>
      </c>
      <c r="L1991" t="s">
        <v>5903</v>
      </c>
      <c r="M1991" t="s">
        <v>5904</v>
      </c>
      <c r="N1991">
        <v>1.945277777</v>
      </c>
      <c r="O1991">
        <v>0</v>
      </c>
      <c r="P1991">
        <v>309</v>
      </c>
      <c r="Q1991">
        <v>0</v>
      </c>
      <c r="R1991">
        <v>0</v>
      </c>
      <c r="S1991">
        <v>0</v>
      </c>
      <c r="T1991">
        <v>6</v>
      </c>
      <c r="U1991">
        <v>0</v>
      </c>
      <c r="V1991">
        <v>0</v>
      </c>
      <c r="W1991">
        <v>0</v>
      </c>
      <c r="X1991">
        <v>155.97492913947113</v>
      </c>
      <c r="Y1991">
        <v>0</v>
      </c>
      <c r="Z1991">
        <v>0</v>
      </c>
      <c r="AA1991">
        <v>0</v>
      </c>
      <c r="AB1991">
        <v>7.8526137813049957</v>
      </c>
      <c r="AC1991">
        <v>0</v>
      </c>
      <c r="AD1991">
        <v>0</v>
      </c>
      <c r="AE1991">
        <v>163.82754292077612</v>
      </c>
    </row>
    <row r="1992" spans="1:31" x14ac:dyDescent="0.3">
      <c r="A1992">
        <v>2484496</v>
      </c>
      <c r="B1992">
        <v>2</v>
      </c>
      <c r="C1992" t="s">
        <v>80</v>
      </c>
      <c r="D1992" t="s">
        <v>96</v>
      </c>
      <c r="E1992" t="s">
        <v>162</v>
      </c>
      <c r="F1992" t="s">
        <v>1145</v>
      </c>
      <c r="G1992" t="s">
        <v>159</v>
      </c>
      <c r="H1992" t="s">
        <v>135</v>
      </c>
      <c r="I1992" t="s">
        <v>136</v>
      </c>
      <c r="J1992" t="s">
        <v>3</v>
      </c>
      <c r="K1992" t="s">
        <v>144</v>
      </c>
      <c r="L1992" t="s">
        <v>5815</v>
      </c>
      <c r="M1992" t="s">
        <v>5905</v>
      </c>
      <c r="N1992">
        <v>3.1455555550000001</v>
      </c>
      <c r="O1992">
        <v>0</v>
      </c>
      <c r="P1992">
        <v>59</v>
      </c>
      <c r="Q1992">
        <v>0</v>
      </c>
      <c r="R1992">
        <v>0</v>
      </c>
      <c r="S1992">
        <v>0</v>
      </c>
      <c r="T1992">
        <v>9</v>
      </c>
      <c r="U1992">
        <v>0</v>
      </c>
      <c r="V1992">
        <v>0</v>
      </c>
      <c r="W1992">
        <v>0</v>
      </c>
      <c r="X1992">
        <v>96.449836796716625</v>
      </c>
      <c r="Y1992">
        <v>0</v>
      </c>
      <c r="Z1992">
        <v>0</v>
      </c>
      <c r="AA1992">
        <v>0</v>
      </c>
      <c r="AB1992">
        <v>24.760101573577131</v>
      </c>
      <c r="AC1992">
        <v>0</v>
      </c>
      <c r="AD1992">
        <v>0</v>
      </c>
      <c r="AE1992">
        <v>121.20993837029376</v>
      </c>
    </row>
    <row r="1993" spans="1:31" x14ac:dyDescent="0.3">
      <c r="A1993">
        <v>2484640</v>
      </c>
      <c r="B1993">
        <v>1</v>
      </c>
      <c r="C1993" t="s">
        <v>81</v>
      </c>
      <c r="D1993" t="s">
        <v>118</v>
      </c>
      <c r="E1993" t="s">
        <v>147</v>
      </c>
      <c r="F1993" t="s">
        <v>5906</v>
      </c>
      <c r="G1993" t="s">
        <v>181</v>
      </c>
      <c r="H1993" t="s">
        <v>150</v>
      </c>
      <c r="I1993" t="s">
        <v>136</v>
      </c>
      <c r="J1993" t="s">
        <v>137</v>
      </c>
      <c r="K1993" t="s">
        <v>144</v>
      </c>
      <c r="L1993" t="s">
        <v>5907</v>
      </c>
      <c r="M1993" t="s">
        <v>5908</v>
      </c>
      <c r="N1993">
        <v>0.28749999999999998</v>
      </c>
      <c r="O1993">
        <v>0</v>
      </c>
      <c r="P1993">
        <v>377</v>
      </c>
      <c r="Q1993">
        <v>0</v>
      </c>
      <c r="R1993">
        <v>1</v>
      </c>
      <c r="S1993">
        <v>0</v>
      </c>
      <c r="T1993">
        <v>23</v>
      </c>
      <c r="U1993">
        <v>0</v>
      </c>
      <c r="V1993">
        <v>0</v>
      </c>
      <c r="W1993">
        <v>0</v>
      </c>
      <c r="X1993">
        <v>40.073613319809176</v>
      </c>
      <c r="Y1993">
        <v>0</v>
      </c>
      <c r="Z1993">
        <v>0</v>
      </c>
      <c r="AA1993">
        <v>0</v>
      </c>
      <c r="AB1993">
        <v>7.3986883534134167</v>
      </c>
      <c r="AC1993">
        <v>0</v>
      </c>
      <c r="AD1993">
        <v>0</v>
      </c>
      <c r="AE1993">
        <v>47.472301673222596</v>
      </c>
    </row>
    <row r="1994" spans="1:31" x14ac:dyDescent="0.3">
      <c r="A1994">
        <v>2484642</v>
      </c>
      <c r="B1994">
        <v>1</v>
      </c>
      <c r="C1994" t="s">
        <v>80</v>
      </c>
      <c r="D1994" t="s">
        <v>97</v>
      </c>
      <c r="E1994" t="s">
        <v>162</v>
      </c>
      <c r="F1994" t="s">
        <v>5909</v>
      </c>
      <c r="G1994" t="s">
        <v>168</v>
      </c>
      <c r="H1994" t="s">
        <v>135</v>
      </c>
      <c r="I1994" t="s">
        <v>136</v>
      </c>
      <c r="J1994" t="s">
        <v>137</v>
      </c>
      <c r="K1994" t="s">
        <v>138</v>
      </c>
      <c r="L1994" t="s">
        <v>5910</v>
      </c>
      <c r="M1994" t="s">
        <v>5911</v>
      </c>
      <c r="N1994">
        <v>8.9366666660000007</v>
      </c>
      <c r="O1994">
        <v>0</v>
      </c>
      <c r="P1994">
        <v>15</v>
      </c>
      <c r="Q1994">
        <v>0</v>
      </c>
      <c r="R1994">
        <v>1</v>
      </c>
      <c r="S1994">
        <v>0</v>
      </c>
      <c r="T1994">
        <v>1</v>
      </c>
      <c r="U1994">
        <v>0</v>
      </c>
      <c r="V1994">
        <v>0</v>
      </c>
      <c r="W1994">
        <v>0</v>
      </c>
      <c r="X1994">
        <v>22.268212734768309</v>
      </c>
      <c r="Y1994">
        <v>0</v>
      </c>
      <c r="Z1994">
        <v>0.35018772640493018</v>
      </c>
      <c r="AA1994">
        <v>0</v>
      </c>
      <c r="AB1994">
        <v>0</v>
      </c>
      <c r="AC1994">
        <v>0</v>
      </c>
      <c r="AD1994">
        <v>0</v>
      </c>
      <c r="AE1994">
        <v>22.618400461173238</v>
      </c>
    </row>
    <row r="1995" spans="1:31" x14ac:dyDescent="0.3">
      <c r="A1995">
        <v>2484654</v>
      </c>
      <c r="B1995">
        <v>1</v>
      </c>
      <c r="C1995" t="s">
        <v>81</v>
      </c>
      <c r="D1995" t="s">
        <v>118</v>
      </c>
      <c r="E1995" t="s">
        <v>153</v>
      </c>
      <c r="F1995" t="s">
        <v>5912</v>
      </c>
      <c r="G1995" t="s">
        <v>155</v>
      </c>
      <c r="H1995" t="s">
        <v>135</v>
      </c>
      <c r="I1995" t="s">
        <v>136</v>
      </c>
      <c r="J1995" t="s">
        <v>137</v>
      </c>
      <c r="K1995" t="s">
        <v>144</v>
      </c>
      <c r="L1995" t="s">
        <v>5913</v>
      </c>
      <c r="M1995" t="s">
        <v>5914</v>
      </c>
      <c r="N1995">
        <v>2.1319444440000002</v>
      </c>
      <c r="O1995">
        <v>0</v>
      </c>
      <c r="P1995">
        <v>1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8.3065476848853334E-3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8.3065476848853334E-3</v>
      </c>
    </row>
    <row r="1996" spans="1:31" x14ac:dyDescent="0.3">
      <c r="A1996">
        <v>2484656</v>
      </c>
      <c r="B1996">
        <v>1</v>
      </c>
      <c r="C1996" t="s">
        <v>81</v>
      </c>
      <c r="D1996" t="s">
        <v>118</v>
      </c>
      <c r="E1996" t="s">
        <v>153</v>
      </c>
      <c r="F1996" t="s">
        <v>5915</v>
      </c>
      <c r="G1996" t="s">
        <v>230</v>
      </c>
      <c r="H1996" t="s">
        <v>135</v>
      </c>
      <c r="I1996" t="s">
        <v>136</v>
      </c>
      <c r="J1996" t="s">
        <v>137</v>
      </c>
      <c r="K1996" t="s">
        <v>144</v>
      </c>
      <c r="L1996" t="s">
        <v>5916</v>
      </c>
      <c r="M1996" t="s">
        <v>5917</v>
      </c>
      <c r="N1996">
        <v>0.49722222199999999</v>
      </c>
      <c r="O1996">
        <v>0</v>
      </c>
      <c r="P1996">
        <v>13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1.5965692131271161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1.5965692131271161</v>
      </c>
    </row>
    <row r="1997" spans="1:31" x14ac:dyDescent="0.3">
      <c r="A1997">
        <v>2484661</v>
      </c>
      <c r="B1997">
        <v>1</v>
      </c>
      <c r="C1997" t="s">
        <v>80</v>
      </c>
      <c r="D1997" t="s">
        <v>105</v>
      </c>
      <c r="E1997" t="s">
        <v>153</v>
      </c>
      <c r="F1997" t="s">
        <v>5918</v>
      </c>
      <c r="G1997" t="s">
        <v>159</v>
      </c>
      <c r="H1997" t="s">
        <v>135</v>
      </c>
      <c r="I1997" t="s">
        <v>136</v>
      </c>
      <c r="J1997" t="s">
        <v>3</v>
      </c>
      <c r="K1997" t="s">
        <v>144</v>
      </c>
      <c r="L1997" t="s">
        <v>5919</v>
      </c>
      <c r="M1997" t="s">
        <v>5920</v>
      </c>
      <c r="N1997">
        <v>0.38194444399999999</v>
      </c>
      <c r="O1997">
        <v>0</v>
      </c>
      <c r="P1997">
        <v>7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0.76150309581507625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0.76150309581507625</v>
      </c>
    </row>
    <row r="1998" spans="1:31" x14ac:dyDescent="0.3">
      <c r="A1998">
        <v>2484662</v>
      </c>
      <c r="B1998">
        <v>1</v>
      </c>
      <c r="C1998" t="s">
        <v>80</v>
      </c>
      <c r="D1998" t="s">
        <v>82</v>
      </c>
      <c r="E1998" t="s">
        <v>153</v>
      </c>
      <c r="F1998" t="s">
        <v>5921</v>
      </c>
      <c r="G1998" t="s">
        <v>230</v>
      </c>
      <c r="H1998" t="s">
        <v>135</v>
      </c>
      <c r="I1998" t="s">
        <v>136</v>
      </c>
      <c r="J1998" t="s">
        <v>137</v>
      </c>
      <c r="K1998" t="s">
        <v>144</v>
      </c>
      <c r="L1998" t="s">
        <v>5922</v>
      </c>
      <c r="M1998" t="s">
        <v>5923</v>
      </c>
      <c r="N1998">
        <v>1.844166666</v>
      </c>
      <c r="O1998">
        <v>0</v>
      </c>
      <c r="P1998">
        <v>1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1.061821590168575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1.061821590168575</v>
      </c>
    </row>
    <row r="1999" spans="1:31" x14ac:dyDescent="0.3">
      <c r="A1999">
        <v>2484665</v>
      </c>
      <c r="B1999">
        <v>1</v>
      </c>
      <c r="C1999" t="s">
        <v>81</v>
      </c>
      <c r="D1999" t="s">
        <v>128</v>
      </c>
      <c r="E1999" t="s">
        <v>153</v>
      </c>
      <c r="F1999" t="s">
        <v>5924</v>
      </c>
      <c r="G1999" t="s">
        <v>230</v>
      </c>
      <c r="H1999" t="s">
        <v>135</v>
      </c>
      <c r="I1999" t="s">
        <v>136</v>
      </c>
      <c r="J1999" t="s">
        <v>137</v>
      </c>
      <c r="K1999" t="s">
        <v>144</v>
      </c>
      <c r="L1999" t="s">
        <v>5925</v>
      </c>
      <c r="M1999" t="s">
        <v>5926</v>
      </c>
      <c r="N1999">
        <v>2.1694444439999998</v>
      </c>
      <c r="O1999">
        <v>0</v>
      </c>
      <c r="P1999">
        <v>9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3.7103501717198202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3.7103501717198202</v>
      </c>
    </row>
    <row r="2000" spans="1:31" x14ac:dyDescent="0.3">
      <c r="A2000">
        <v>2484667</v>
      </c>
      <c r="B2000">
        <v>1</v>
      </c>
      <c r="C2000" t="s">
        <v>80</v>
      </c>
      <c r="D2000" t="s">
        <v>85</v>
      </c>
      <c r="E2000" t="s">
        <v>153</v>
      </c>
      <c r="F2000" t="s">
        <v>5927</v>
      </c>
      <c r="G2000" t="s">
        <v>312</v>
      </c>
      <c r="H2000" t="s">
        <v>135</v>
      </c>
      <c r="I2000" t="s">
        <v>136</v>
      </c>
      <c r="J2000" t="s">
        <v>137</v>
      </c>
      <c r="K2000" t="s">
        <v>144</v>
      </c>
      <c r="L2000" t="s">
        <v>5928</v>
      </c>
      <c r="M2000" t="s">
        <v>5929</v>
      </c>
      <c r="N2000">
        <v>1.2166666660000001</v>
      </c>
      <c r="O2000">
        <v>0</v>
      </c>
      <c r="P2000">
        <v>6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1.7367912711196871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1.7367912711196871</v>
      </c>
    </row>
    <row r="2001" spans="1:31" x14ac:dyDescent="0.3">
      <c r="A2001">
        <v>2484661</v>
      </c>
      <c r="B2001">
        <v>2</v>
      </c>
      <c r="C2001" t="s">
        <v>80</v>
      </c>
      <c r="D2001" t="s">
        <v>105</v>
      </c>
      <c r="E2001" t="s">
        <v>162</v>
      </c>
      <c r="F2001" t="s">
        <v>5930</v>
      </c>
      <c r="G2001" t="s">
        <v>159</v>
      </c>
      <c r="H2001" t="s">
        <v>135</v>
      </c>
      <c r="I2001" t="s">
        <v>136</v>
      </c>
      <c r="J2001" t="s">
        <v>3</v>
      </c>
      <c r="K2001" t="s">
        <v>144</v>
      </c>
      <c r="L2001" t="s">
        <v>5920</v>
      </c>
      <c r="M2001" t="s">
        <v>5931</v>
      </c>
      <c r="N2001">
        <v>1.1713888880000001</v>
      </c>
      <c r="O2001">
        <v>0</v>
      </c>
      <c r="P2001">
        <v>68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29.185775843255851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29.185775843255851</v>
      </c>
    </row>
    <row r="2002" spans="1:31" x14ac:dyDescent="0.3">
      <c r="A2002">
        <v>2484675</v>
      </c>
      <c r="B2002">
        <v>1</v>
      </c>
      <c r="C2002" t="s">
        <v>81</v>
      </c>
      <c r="D2002" t="s">
        <v>112</v>
      </c>
      <c r="E2002" t="s">
        <v>153</v>
      </c>
      <c r="F2002" t="s">
        <v>5932</v>
      </c>
      <c r="G2002" t="s">
        <v>155</v>
      </c>
      <c r="H2002" t="s">
        <v>135</v>
      </c>
      <c r="I2002" t="s">
        <v>136</v>
      </c>
      <c r="J2002" t="s">
        <v>137</v>
      </c>
      <c r="K2002" t="s">
        <v>144</v>
      </c>
      <c r="L2002" t="s">
        <v>5933</v>
      </c>
      <c r="M2002" t="s">
        <v>5934</v>
      </c>
      <c r="N2002">
        <v>1.2116666659999999</v>
      </c>
      <c r="O2002">
        <v>0</v>
      </c>
      <c r="P2002">
        <v>9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2.3050215646688912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2.3050215646688912</v>
      </c>
    </row>
    <row r="2003" spans="1:31" x14ac:dyDescent="0.3">
      <c r="A2003">
        <v>2484676</v>
      </c>
      <c r="B2003">
        <v>1</v>
      </c>
      <c r="C2003" t="s">
        <v>81</v>
      </c>
      <c r="D2003" t="s">
        <v>120</v>
      </c>
      <c r="E2003" t="s">
        <v>184</v>
      </c>
      <c r="F2003" t="s">
        <v>5935</v>
      </c>
      <c r="G2003" t="s">
        <v>149</v>
      </c>
      <c r="H2003" t="s">
        <v>150</v>
      </c>
      <c r="I2003" t="s">
        <v>136</v>
      </c>
      <c r="J2003" t="s">
        <v>137</v>
      </c>
      <c r="K2003" t="s">
        <v>144</v>
      </c>
      <c r="L2003" t="s">
        <v>5936</v>
      </c>
      <c r="M2003" t="s">
        <v>5937</v>
      </c>
      <c r="N2003">
        <v>0.85916666600000002</v>
      </c>
      <c r="O2003">
        <v>0</v>
      </c>
      <c r="P2003">
        <v>92</v>
      </c>
      <c r="Q2003">
        <v>49</v>
      </c>
      <c r="R2003">
        <v>1</v>
      </c>
      <c r="S2003">
        <v>13</v>
      </c>
      <c r="T2003">
        <v>3</v>
      </c>
      <c r="U2003">
        <v>0</v>
      </c>
      <c r="V2003">
        <v>0</v>
      </c>
      <c r="W2003">
        <v>0</v>
      </c>
      <c r="X2003">
        <v>25.647774407717559</v>
      </c>
      <c r="Y2003">
        <v>28.9578260379885</v>
      </c>
      <c r="Z2003">
        <v>1.427083391385889E-2</v>
      </c>
      <c r="AA2003">
        <v>44.388729863902157</v>
      </c>
      <c r="AB2003">
        <v>0.32352527608800535</v>
      </c>
      <c r="AC2003">
        <v>0</v>
      </c>
      <c r="AD2003">
        <v>0</v>
      </c>
      <c r="AE2003">
        <v>99.332126419610077</v>
      </c>
    </row>
    <row r="2004" spans="1:31" x14ac:dyDescent="0.3">
      <c r="A2004">
        <v>2484678</v>
      </c>
      <c r="B2004">
        <v>1</v>
      </c>
      <c r="C2004" t="s">
        <v>80</v>
      </c>
      <c r="D2004" t="s">
        <v>105</v>
      </c>
      <c r="E2004" t="s">
        <v>162</v>
      </c>
      <c r="F2004" t="s">
        <v>5938</v>
      </c>
      <c r="G2004" t="s">
        <v>181</v>
      </c>
      <c r="H2004" t="s">
        <v>135</v>
      </c>
      <c r="I2004" t="s">
        <v>136</v>
      </c>
      <c r="J2004" t="s">
        <v>137</v>
      </c>
      <c r="K2004" t="s">
        <v>144</v>
      </c>
      <c r="L2004" t="s">
        <v>5939</v>
      </c>
      <c r="M2004" t="s">
        <v>5940</v>
      </c>
      <c r="N2004">
        <v>0.450555555</v>
      </c>
      <c r="O2004">
        <v>0</v>
      </c>
      <c r="P2004">
        <v>1</v>
      </c>
      <c r="Q2004">
        <v>0</v>
      </c>
      <c r="R2004">
        <v>13</v>
      </c>
      <c r="S2004">
        <v>0</v>
      </c>
      <c r="T2004">
        <v>1</v>
      </c>
      <c r="U2004">
        <v>0</v>
      </c>
      <c r="V2004">
        <v>0</v>
      </c>
      <c r="W2004">
        <v>0</v>
      </c>
      <c r="X2004">
        <v>0.14542326309720222</v>
      </c>
      <c r="Y2004">
        <v>0</v>
      </c>
      <c r="Z2004">
        <v>0.10750051631358325</v>
      </c>
      <c r="AA2004">
        <v>0</v>
      </c>
      <c r="AB2004">
        <v>6.6105621914968549E-2</v>
      </c>
      <c r="AC2004">
        <v>0</v>
      </c>
      <c r="AD2004">
        <v>0</v>
      </c>
      <c r="AE2004">
        <v>0.31902940132575403</v>
      </c>
    </row>
    <row r="2005" spans="1:31" x14ac:dyDescent="0.3">
      <c r="A2005">
        <v>2484681</v>
      </c>
      <c r="B2005">
        <v>1</v>
      </c>
      <c r="C2005" t="s">
        <v>80</v>
      </c>
      <c r="D2005" t="s">
        <v>110</v>
      </c>
      <c r="E2005" t="s">
        <v>153</v>
      </c>
      <c r="F2005" t="s">
        <v>5941</v>
      </c>
      <c r="G2005" t="s">
        <v>155</v>
      </c>
      <c r="H2005" t="s">
        <v>135</v>
      </c>
      <c r="I2005" t="s">
        <v>136</v>
      </c>
      <c r="J2005" t="s">
        <v>137</v>
      </c>
      <c r="K2005" t="s">
        <v>144</v>
      </c>
      <c r="L2005" t="s">
        <v>5942</v>
      </c>
      <c r="M2005" t="s">
        <v>5943</v>
      </c>
      <c r="N2005">
        <v>1.0522222219999999</v>
      </c>
      <c r="O2005">
        <v>0</v>
      </c>
      <c r="P2005">
        <v>3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0.60398192031332609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0.60398192031332609</v>
      </c>
    </row>
    <row r="2006" spans="1:31" x14ac:dyDescent="0.3">
      <c r="A2006">
        <v>2484682</v>
      </c>
      <c r="B2006">
        <v>1</v>
      </c>
      <c r="C2006" t="s">
        <v>80</v>
      </c>
      <c r="D2006" t="s">
        <v>106</v>
      </c>
      <c r="E2006" t="s">
        <v>166</v>
      </c>
      <c r="F2006" t="s">
        <v>5944</v>
      </c>
      <c r="G2006" t="s">
        <v>149</v>
      </c>
      <c r="H2006" t="s">
        <v>150</v>
      </c>
      <c r="I2006" t="s">
        <v>136</v>
      </c>
      <c r="J2006" t="s">
        <v>137</v>
      </c>
      <c r="K2006" t="s">
        <v>144</v>
      </c>
      <c r="L2006" t="s">
        <v>5945</v>
      </c>
      <c r="M2006" t="s">
        <v>5946</v>
      </c>
      <c r="N2006">
        <v>0.177777777</v>
      </c>
      <c r="O2006">
        <v>7</v>
      </c>
      <c r="P2006">
        <v>2129</v>
      </c>
      <c r="Q2006">
        <v>60</v>
      </c>
      <c r="R2006">
        <v>254</v>
      </c>
      <c r="S2006">
        <v>27</v>
      </c>
      <c r="T2006">
        <v>341</v>
      </c>
      <c r="U2006">
        <v>0</v>
      </c>
      <c r="V2006">
        <v>0</v>
      </c>
      <c r="W2006">
        <v>0.31755441057022232</v>
      </c>
      <c r="X2006">
        <v>52.8693359397721</v>
      </c>
      <c r="Y2006">
        <v>13.084317808185176</v>
      </c>
      <c r="Z2006">
        <v>24.87265636857871</v>
      </c>
      <c r="AA2006">
        <v>13.329251739368816</v>
      </c>
      <c r="AB2006">
        <v>38.920471132005297</v>
      </c>
      <c r="AC2006">
        <v>0</v>
      </c>
      <c r="AD2006">
        <v>0</v>
      </c>
      <c r="AE2006">
        <v>143.39358739848032</v>
      </c>
    </row>
    <row r="2007" spans="1:31" x14ac:dyDescent="0.3">
      <c r="A2007">
        <v>2484684</v>
      </c>
      <c r="B2007">
        <v>1</v>
      </c>
      <c r="C2007" t="s">
        <v>80</v>
      </c>
      <c r="D2007" t="s">
        <v>94</v>
      </c>
      <c r="E2007" t="s">
        <v>162</v>
      </c>
      <c r="F2007" t="s">
        <v>5947</v>
      </c>
      <c r="G2007" t="s">
        <v>181</v>
      </c>
      <c r="H2007" t="s">
        <v>135</v>
      </c>
      <c r="I2007" t="s">
        <v>136</v>
      </c>
      <c r="J2007" t="s">
        <v>137</v>
      </c>
      <c r="K2007" t="s">
        <v>144</v>
      </c>
      <c r="L2007" t="s">
        <v>5948</v>
      </c>
      <c r="M2007" t="s">
        <v>5949</v>
      </c>
      <c r="N2007">
        <v>0.80055555499999997</v>
      </c>
      <c r="O2007">
        <v>0</v>
      </c>
      <c r="P2007">
        <v>180</v>
      </c>
      <c r="Q2007">
        <v>0</v>
      </c>
      <c r="R2007">
        <v>0</v>
      </c>
      <c r="S2007">
        <v>0</v>
      </c>
      <c r="T2007">
        <v>21</v>
      </c>
      <c r="U2007">
        <v>0</v>
      </c>
      <c r="V2007">
        <v>0</v>
      </c>
      <c r="W2007">
        <v>0</v>
      </c>
      <c r="X2007">
        <v>41.3348969432556</v>
      </c>
      <c r="Y2007">
        <v>0</v>
      </c>
      <c r="Z2007">
        <v>0</v>
      </c>
      <c r="AA2007">
        <v>0</v>
      </c>
      <c r="AB2007">
        <v>14.98475477739553</v>
      </c>
      <c r="AC2007">
        <v>0</v>
      </c>
      <c r="AD2007">
        <v>0</v>
      </c>
      <c r="AE2007">
        <v>56.31965172065113</v>
      </c>
    </row>
    <row r="2008" spans="1:31" x14ac:dyDescent="0.3">
      <c r="A2008">
        <v>2484686</v>
      </c>
      <c r="B2008">
        <v>1</v>
      </c>
      <c r="C2008" t="s">
        <v>81</v>
      </c>
      <c r="D2008" t="s">
        <v>113</v>
      </c>
      <c r="E2008" t="s">
        <v>184</v>
      </c>
      <c r="F2008" t="s">
        <v>5950</v>
      </c>
      <c r="G2008" t="s">
        <v>149</v>
      </c>
      <c r="H2008" t="s">
        <v>150</v>
      </c>
      <c r="I2008" t="s">
        <v>136</v>
      </c>
      <c r="J2008" t="s">
        <v>137</v>
      </c>
      <c r="K2008" t="s">
        <v>144</v>
      </c>
      <c r="L2008" t="s">
        <v>5951</v>
      </c>
      <c r="M2008" t="s">
        <v>5952</v>
      </c>
      <c r="N2008">
        <v>0.72916666600000002</v>
      </c>
      <c r="O2008">
        <v>0</v>
      </c>
      <c r="P2008">
        <v>152</v>
      </c>
      <c r="Q2008">
        <v>4</v>
      </c>
      <c r="R2008">
        <v>55</v>
      </c>
      <c r="S2008">
        <v>0</v>
      </c>
      <c r="T2008">
        <v>9</v>
      </c>
      <c r="U2008">
        <v>0</v>
      </c>
      <c r="V2008">
        <v>0</v>
      </c>
      <c r="W2008">
        <v>0</v>
      </c>
      <c r="X2008">
        <v>15.687711750590365</v>
      </c>
      <c r="Y2008">
        <v>2.2935837422197705</v>
      </c>
      <c r="Z2008">
        <v>6.8782461977535361</v>
      </c>
      <c r="AA2008">
        <v>0</v>
      </c>
      <c r="AB2008">
        <v>7.0750145895746295</v>
      </c>
      <c r="AC2008">
        <v>0</v>
      </c>
      <c r="AD2008">
        <v>0</v>
      </c>
      <c r="AE2008">
        <v>31.934556280138302</v>
      </c>
    </row>
    <row r="2009" spans="1:31" x14ac:dyDescent="0.3">
      <c r="A2009">
        <v>2484688</v>
      </c>
      <c r="B2009">
        <v>1</v>
      </c>
      <c r="C2009" t="s">
        <v>80</v>
      </c>
      <c r="D2009" t="s">
        <v>87</v>
      </c>
      <c r="E2009" t="s">
        <v>166</v>
      </c>
      <c r="F2009" t="s">
        <v>5953</v>
      </c>
      <c r="G2009" t="s">
        <v>203</v>
      </c>
      <c r="H2009" t="s">
        <v>150</v>
      </c>
      <c r="I2009" t="s">
        <v>136</v>
      </c>
      <c r="J2009" t="s">
        <v>137</v>
      </c>
      <c r="K2009" t="s">
        <v>144</v>
      </c>
      <c r="L2009" t="s">
        <v>5954</v>
      </c>
      <c r="M2009" t="s">
        <v>5955</v>
      </c>
      <c r="N2009">
        <v>5.3333332999999997E-2</v>
      </c>
      <c r="O2009">
        <v>0</v>
      </c>
      <c r="P2009">
        <v>2910</v>
      </c>
      <c r="Q2009">
        <v>0</v>
      </c>
      <c r="R2009">
        <v>0</v>
      </c>
      <c r="S2009">
        <v>13</v>
      </c>
      <c r="T2009">
        <v>523</v>
      </c>
      <c r="U2009">
        <v>5</v>
      </c>
      <c r="V2009">
        <v>1</v>
      </c>
      <c r="W2009">
        <v>0</v>
      </c>
      <c r="X2009">
        <v>42.098739954357114</v>
      </c>
      <c r="Y2009">
        <v>0</v>
      </c>
      <c r="Z2009">
        <v>0</v>
      </c>
      <c r="AA2009">
        <v>24.606392148595692</v>
      </c>
      <c r="AB2009">
        <v>45.702517123932878</v>
      </c>
      <c r="AC2009">
        <v>8.201617729947019</v>
      </c>
      <c r="AD2009">
        <v>2.9487152439833064</v>
      </c>
      <c r="AE2009">
        <v>123.557982200816</v>
      </c>
    </row>
    <row r="2010" spans="1:31" x14ac:dyDescent="0.3">
      <c r="A2010">
        <v>2484691</v>
      </c>
      <c r="B2010">
        <v>1</v>
      </c>
      <c r="C2010" t="s">
        <v>80</v>
      </c>
      <c r="D2010" t="s">
        <v>94</v>
      </c>
      <c r="E2010" t="s">
        <v>184</v>
      </c>
      <c r="F2010" t="s">
        <v>5956</v>
      </c>
      <c r="G2010" t="s">
        <v>149</v>
      </c>
      <c r="H2010" t="s">
        <v>150</v>
      </c>
      <c r="I2010" t="s">
        <v>136</v>
      </c>
      <c r="J2010" t="s">
        <v>137</v>
      </c>
      <c r="K2010" t="s">
        <v>144</v>
      </c>
      <c r="L2010" t="s">
        <v>5957</v>
      </c>
      <c r="M2010" t="s">
        <v>5958</v>
      </c>
      <c r="N2010">
        <v>1.287222222</v>
      </c>
      <c r="O2010">
        <v>1</v>
      </c>
      <c r="P2010">
        <v>118</v>
      </c>
      <c r="Q2010">
        <v>5</v>
      </c>
      <c r="R2010">
        <v>40</v>
      </c>
      <c r="S2010">
        <v>3</v>
      </c>
      <c r="T2010">
        <v>18</v>
      </c>
      <c r="U2010">
        <v>3</v>
      </c>
      <c r="V2010">
        <v>0</v>
      </c>
      <c r="W2010">
        <v>0.78668974042864392</v>
      </c>
      <c r="X2010">
        <v>22.438905061565176</v>
      </c>
      <c r="Y2010">
        <v>0.6694783272362711</v>
      </c>
      <c r="Z2010">
        <v>5.8267450949584445</v>
      </c>
      <c r="AA2010">
        <v>3.6368564825163956</v>
      </c>
      <c r="AB2010">
        <v>7.3788178845747794</v>
      </c>
      <c r="AC2010">
        <v>483.75915397456794</v>
      </c>
      <c r="AD2010">
        <v>0</v>
      </c>
      <c r="AE2010">
        <v>524.49664656584764</v>
      </c>
    </row>
    <row r="2011" spans="1:31" x14ac:dyDescent="0.3">
      <c r="A2011">
        <v>2484693</v>
      </c>
      <c r="B2011">
        <v>1</v>
      </c>
      <c r="C2011" t="s">
        <v>80</v>
      </c>
      <c r="D2011" t="s">
        <v>90</v>
      </c>
      <c r="E2011" t="s">
        <v>213</v>
      </c>
      <c r="F2011" t="s">
        <v>5959</v>
      </c>
      <c r="G2011" t="s">
        <v>149</v>
      </c>
      <c r="H2011" t="s">
        <v>150</v>
      </c>
      <c r="I2011" t="s">
        <v>136</v>
      </c>
      <c r="J2011" t="s">
        <v>137</v>
      </c>
      <c r="K2011" t="s">
        <v>144</v>
      </c>
      <c r="L2011" t="s">
        <v>5954</v>
      </c>
      <c r="M2011" t="s">
        <v>5960</v>
      </c>
      <c r="N2011">
        <v>0.55638888799999997</v>
      </c>
      <c r="O2011">
        <v>0</v>
      </c>
      <c r="P2011">
        <v>141</v>
      </c>
      <c r="Q2011">
        <v>0</v>
      </c>
      <c r="R2011">
        <v>0</v>
      </c>
      <c r="S2011">
        <v>7</v>
      </c>
      <c r="T2011">
        <v>31</v>
      </c>
      <c r="U2011">
        <v>0</v>
      </c>
      <c r="V2011">
        <v>1</v>
      </c>
      <c r="W2011">
        <v>0</v>
      </c>
      <c r="X2011">
        <v>43.389995490495963</v>
      </c>
      <c r="Y2011">
        <v>0</v>
      </c>
      <c r="Z2011">
        <v>0</v>
      </c>
      <c r="AA2011">
        <v>1626.2974772137923</v>
      </c>
      <c r="AB2011">
        <v>65.560328511371509</v>
      </c>
      <c r="AC2011">
        <v>0</v>
      </c>
      <c r="AD2011">
        <v>0</v>
      </c>
      <c r="AE2011">
        <v>1735.2478012156598</v>
      </c>
    </row>
    <row r="2012" spans="1:31" x14ac:dyDescent="0.3">
      <c r="A2012">
        <v>2484697</v>
      </c>
      <c r="B2012">
        <v>1</v>
      </c>
      <c r="C2012" t="s">
        <v>80</v>
      </c>
      <c r="D2012" t="s">
        <v>84</v>
      </c>
      <c r="E2012" t="s">
        <v>166</v>
      </c>
      <c r="F2012" t="s">
        <v>5961</v>
      </c>
      <c r="G2012" t="s">
        <v>203</v>
      </c>
      <c r="H2012" t="s">
        <v>150</v>
      </c>
      <c r="I2012" t="s">
        <v>136</v>
      </c>
      <c r="J2012" t="s">
        <v>137</v>
      </c>
      <c r="K2012" t="s">
        <v>144</v>
      </c>
      <c r="L2012" t="s">
        <v>5962</v>
      </c>
      <c r="M2012" t="s">
        <v>5963</v>
      </c>
      <c r="N2012">
        <v>0.20222222200000001</v>
      </c>
      <c r="O2012">
        <v>1</v>
      </c>
      <c r="P2012">
        <v>13570</v>
      </c>
      <c r="Q2012">
        <v>0</v>
      </c>
      <c r="R2012">
        <v>0</v>
      </c>
      <c r="S2012">
        <v>2</v>
      </c>
      <c r="T2012">
        <v>1053</v>
      </c>
      <c r="U2012">
        <v>0</v>
      </c>
      <c r="V2012">
        <v>1</v>
      </c>
      <c r="W2012">
        <v>5.7306414013333334E-2</v>
      </c>
      <c r="X2012">
        <v>765.97622226890257</v>
      </c>
      <c r="Y2012">
        <v>0</v>
      </c>
      <c r="Z2012">
        <v>0</v>
      </c>
      <c r="AA2012">
        <v>29.717561712169807</v>
      </c>
      <c r="AB2012">
        <v>216.27798933140178</v>
      </c>
      <c r="AC2012">
        <v>0</v>
      </c>
      <c r="AD2012">
        <v>0.25599118448742225</v>
      </c>
      <c r="AE2012">
        <v>1012.2850709109749</v>
      </c>
    </row>
    <row r="2013" spans="1:31" x14ac:dyDescent="0.3">
      <c r="A2013">
        <v>2484697</v>
      </c>
      <c r="B2013">
        <v>2</v>
      </c>
      <c r="C2013" t="s">
        <v>80</v>
      </c>
      <c r="D2013" t="s">
        <v>84</v>
      </c>
      <c r="E2013" t="s">
        <v>166</v>
      </c>
      <c r="F2013" t="s">
        <v>5964</v>
      </c>
      <c r="G2013" t="s">
        <v>149</v>
      </c>
      <c r="H2013" t="s">
        <v>150</v>
      </c>
      <c r="I2013" t="s">
        <v>136</v>
      </c>
      <c r="J2013" t="s">
        <v>137</v>
      </c>
      <c r="K2013" t="s">
        <v>144</v>
      </c>
      <c r="L2013" t="s">
        <v>5963</v>
      </c>
      <c r="M2013" t="s">
        <v>5965</v>
      </c>
      <c r="N2013">
        <v>0.75166666599999998</v>
      </c>
      <c r="O2013">
        <v>0</v>
      </c>
      <c r="P2013">
        <v>914</v>
      </c>
      <c r="Q2013">
        <v>0</v>
      </c>
      <c r="R2013">
        <v>0</v>
      </c>
      <c r="S2013">
        <v>0</v>
      </c>
      <c r="T2013">
        <v>108</v>
      </c>
      <c r="U2013">
        <v>0</v>
      </c>
      <c r="V2013">
        <v>0</v>
      </c>
      <c r="W2013">
        <v>0</v>
      </c>
      <c r="X2013">
        <v>222.75229074472378</v>
      </c>
      <c r="Y2013">
        <v>0</v>
      </c>
      <c r="Z2013">
        <v>0</v>
      </c>
      <c r="AA2013">
        <v>0</v>
      </c>
      <c r="AB2013">
        <v>168.61382864687027</v>
      </c>
      <c r="AC2013">
        <v>0</v>
      </c>
      <c r="AD2013">
        <v>0</v>
      </c>
      <c r="AE2013">
        <v>391.36611939159405</v>
      </c>
    </row>
    <row r="2014" spans="1:31" x14ac:dyDescent="0.3">
      <c r="A2014">
        <v>2484716</v>
      </c>
      <c r="B2014">
        <v>1</v>
      </c>
      <c r="C2014" t="s">
        <v>80</v>
      </c>
      <c r="D2014" t="s">
        <v>98</v>
      </c>
      <c r="E2014" t="s">
        <v>132</v>
      </c>
      <c r="F2014" t="s">
        <v>4666</v>
      </c>
      <c r="G2014" t="s">
        <v>181</v>
      </c>
      <c r="H2014" t="s">
        <v>135</v>
      </c>
      <c r="I2014" t="s">
        <v>136</v>
      </c>
      <c r="J2014" t="s">
        <v>137</v>
      </c>
      <c r="K2014" t="s">
        <v>144</v>
      </c>
      <c r="L2014" t="s">
        <v>5966</v>
      </c>
      <c r="M2014" t="s">
        <v>5967</v>
      </c>
      <c r="N2014">
        <v>0.58138888799999999</v>
      </c>
      <c r="O2014">
        <v>0</v>
      </c>
      <c r="P2014">
        <v>16</v>
      </c>
      <c r="Q2014">
        <v>0</v>
      </c>
      <c r="R2014">
        <v>16</v>
      </c>
      <c r="S2014">
        <v>0</v>
      </c>
      <c r="T2014">
        <v>9</v>
      </c>
      <c r="U2014">
        <v>0</v>
      </c>
      <c r="V2014">
        <v>0</v>
      </c>
      <c r="W2014">
        <v>0</v>
      </c>
      <c r="X2014">
        <v>2.1171724073457092</v>
      </c>
      <c r="Y2014">
        <v>0</v>
      </c>
      <c r="Z2014">
        <v>9.6470937333721558</v>
      </c>
      <c r="AA2014">
        <v>0</v>
      </c>
      <c r="AB2014">
        <v>2.7959194055261194</v>
      </c>
      <c r="AC2014">
        <v>0</v>
      </c>
      <c r="AD2014">
        <v>0</v>
      </c>
      <c r="AE2014">
        <v>14.560185546243984</v>
      </c>
    </row>
    <row r="2015" spans="1:31" x14ac:dyDescent="0.3">
      <c r="A2015">
        <v>2484719</v>
      </c>
      <c r="B2015">
        <v>1</v>
      </c>
      <c r="C2015" t="s">
        <v>81</v>
      </c>
      <c r="D2015" t="s">
        <v>127</v>
      </c>
      <c r="E2015" t="s">
        <v>184</v>
      </c>
      <c r="F2015" t="s">
        <v>5968</v>
      </c>
      <c r="G2015" t="s">
        <v>779</v>
      </c>
      <c r="H2015" t="s">
        <v>150</v>
      </c>
      <c r="I2015" t="s">
        <v>136</v>
      </c>
      <c r="J2015" t="s">
        <v>137</v>
      </c>
      <c r="K2015" t="s">
        <v>144</v>
      </c>
      <c r="L2015" t="s">
        <v>5969</v>
      </c>
      <c r="M2015" t="s">
        <v>5970</v>
      </c>
      <c r="N2015">
        <v>1.5519444440000001</v>
      </c>
      <c r="O2015">
        <v>0</v>
      </c>
      <c r="P2015">
        <v>75</v>
      </c>
      <c r="Q2015">
        <v>12</v>
      </c>
      <c r="R2015">
        <v>22</v>
      </c>
      <c r="S2015">
        <v>10</v>
      </c>
      <c r="T2015">
        <v>8</v>
      </c>
      <c r="U2015">
        <v>0</v>
      </c>
      <c r="V2015">
        <v>0</v>
      </c>
      <c r="W2015">
        <v>0</v>
      </c>
      <c r="X2015">
        <v>24.985968807349046</v>
      </c>
      <c r="Y2015">
        <v>6.0055543386074941</v>
      </c>
      <c r="Z2015">
        <v>10.199616601486078</v>
      </c>
      <c r="AA2015">
        <v>176.23996637835131</v>
      </c>
      <c r="AB2015">
        <v>6.7723057855248507</v>
      </c>
      <c r="AC2015">
        <v>0</v>
      </c>
      <c r="AD2015">
        <v>0</v>
      </c>
      <c r="AE2015">
        <v>224.20341191131877</v>
      </c>
    </row>
    <row r="2016" spans="1:31" x14ac:dyDescent="0.3">
      <c r="A2016">
        <v>2484721</v>
      </c>
      <c r="B2016">
        <v>1</v>
      </c>
      <c r="C2016" t="s">
        <v>80</v>
      </c>
      <c r="D2016" t="s">
        <v>83</v>
      </c>
      <c r="E2016" t="s">
        <v>153</v>
      </c>
      <c r="F2016" t="s">
        <v>5971</v>
      </c>
      <c r="G2016" t="s">
        <v>244</v>
      </c>
      <c r="H2016" t="s">
        <v>135</v>
      </c>
      <c r="I2016" t="s">
        <v>136</v>
      </c>
      <c r="J2016" t="s">
        <v>137</v>
      </c>
      <c r="K2016" t="s">
        <v>144</v>
      </c>
      <c r="L2016" t="s">
        <v>5972</v>
      </c>
      <c r="M2016" t="s">
        <v>5973</v>
      </c>
      <c r="N2016">
        <v>1.3672222220000001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1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0.59572190691737026</v>
      </c>
      <c r="AC2016">
        <v>0</v>
      </c>
      <c r="AD2016">
        <v>0</v>
      </c>
      <c r="AE2016">
        <v>0.59572190691737026</v>
      </c>
    </row>
    <row r="2017" spans="1:31" x14ac:dyDescent="0.3">
      <c r="A2017">
        <v>2484722</v>
      </c>
      <c r="B2017">
        <v>1</v>
      </c>
      <c r="C2017" t="s">
        <v>81</v>
      </c>
      <c r="D2017" t="s">
        <v>118</v>
      </c>
      <c r="E2017" t="s">
        <v>147</v>
      </c>
      <c r="F2017" t="s">
        <v>5974</v>
      </c>
      <c r="G2017" t="s">
        <v>149</v>
      </c>
      <c r="H2017" t="s">
        <v>150</v>
      </c>
      <c r="I2017" t="s">
        <v>136</v>
      </c>
      <c r="J2017" t="s">
        <v>137</v>
      </c>
      <c r="K2017" t="s">
        <v>144</v>
      </c>
      <c r="L2017" t="s">
        <v>5975</v>
      </c>
      <c r="M2017" t="s">
        <v>5976</v>
      </c>
      <c r="N2017">
        <v>0.69805555500000005</v>
      </c>
      <c r="O2017">
        <v>0</v>
      </c>
      <c r="P2017">
        <v>54</v>
      </c>
      <c r="Q2017">
        <v>1</v>
      </c>
      <c r="R2017">
        <v>2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10.338845254220688</v>
      </c>
      <c r="Y2017">
        <v>0</v>
      </c>
      <c r="Z2017">
        <v>0.50584728682608471</v>
      </c>
      <c r="AA2017">
        <v>0</v>
      </c>
      <c r="AB2017">
        <v>0</v>
      </c>
      <c r="AC2017">
        <v>0</v>
      </c>
      <c r="AD2017">
        <v>0</v>
      </c>
      <c r="AE2017">
        <v>10.844692541046772</v>
      </c>
    </row>
    <row r="2018" spans="1:31" x14ac:dyDescent="0.3">
      <c r="A2018">
        <v>2484723</v>
      </c>
      <c r="B2018">
        <v>1</v>
      </c>
      <c r="C2018" t="s">
        <v>81</v>
      </c>
      <c r="D2018" t="s">
        <v>115</v>
      </c>
      <c r="E2018" t="s">
        <v>162</v>
      </c>
      <c r="F2018" t="s">
        <v>5977</v>
      </c>
      <c r="G2018" t="s">
        <v>210</v>
      </c>
      <c r="H2018" t="s">
        <v>135</v>
      </c>
      <c r="I2018" t="s">
        <v>136</v>
      </c>
      <c r="J2018" t="s">
        <v>137</v>
      </c>
      <c r="K2018" t="s">
        <v>144</v>
      </c>
      <c r="L2018" t="s">
        <v>5978</v>
      </c>
      <c r="M2018" t="s">
        <v>5979</v>
      </c>
      <c r="N2018">
        <v>0.99722222199999999</v>
      </c>
      <c r="O2018">
        <v>0</v>
      </c>
      <c r="P2018">
        <v>16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0.4388196343679695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0.4388196343679695</v>
      </c>
    </row>
    <row r="2019" spans="1:31" x14ac:dyDescent="0.3">
      <c r="A2019">
        <v>2484724</v>
      </c>
      <c r="B2019">
        <v>1</v>
      </c>
      <c r="C2019" t="s">
        <v>81</v>
      </c>
      <c r="D2019" t="s">
        <v>128</v>
      </c>
      <c r="E2019" t="s">
        <v>162</v>
      </c>
      <c r="F2019" t="s">
        <v>5980</v>
      </c>
      <c r="G2019" t="s">
        <v>210</v>
      </c>
      <c r="H2019" t="s">
        <v>135</v>
      </c>
      <c r="I2019" t="s">
        <v>136</v>
      </c>
      <c r="J2019" t="s">
        <v>137</v>
      </c>
      <c r="K2019" t="s">
        <v>144</v>
      </c>
      <c r="L2019" t="s">
        <v>5981</v>
      </c>
      <c r="M2019" t="s">
        <v>5982</v>
      </c>
      <c r="N2019">
        <v>3.7572222219999998</v>
      </c>
      <c r="O2019">
        <v>0</v>
      </c>
      <c r="P2019">
        <v>0</v>
      </c>
      <c r="Q2019">
        <v>0</v>
      </c>
      <c r="R2019">
        <v>2</v>
      </c>
      <c r="S2019">
        <v>0</v>
      </c>
      <c r="T2019">
        <v>2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3.9215116101200005</v>
      </c>
      <c r="AA2019">
        <v>0</v>
      </c>
      <c r="AB2019">
        <v>0.58495309382798755</v>
      </c>
      <c r="AC2019">
        <v>0</v>
      </c>
      <c r="AD2019">
        <v>0</v>
      </c>
      <c r="AE2019">
        <v>4.5064647039479881</v>
      </c>
    </row>
    <row r="2020" spans="1:31" x14ac:dyDescent="0.3">
      <c r="A2020">
        <v>2484726</v>
      </c>
      <c r="B2020">
        <v>1</v>
      </c>
      <c r="C2020" t="s">
        <v>80</v>
      </c>
      <c r="D2020" t="s">
        <v>93</v>
      </c>
      <c r="E2020" t="s">
        <v>132</v>
      </c>
      <c r="F2020" t="s">
        <v>5983</v>
      </c>
      <c r="G2020" t="s">
        <v>296</v>
      </c>
      <c r="H2020" t="s">
        <v>135</v>
      </c>
      <c r="I2020" t="s">
        <v>136</v>
      </c>
      <c r="J2020" t="s">
        <v>137</v>
      </c>
      <c r="K2020" t="s">
        <v>144</v>
      </c>
      <c r="L2020" t="s">
        <v>5984</v>
      </c>
      <c r="M2020" t="s">
        <v>5985</v>
      </c>
      <c r="N2020">
        <v>0.40611111100000002</v>
      </c>
      <c r="O2020">
        <v>0</v>
      </c>
      <c r="P2020">
        <v>11</v>
      </c>
      <c r="Q2020">
        <v>0</v>
      </c>
      <c r="R2020">
        <v>32</v>
      </c>
      <c r="S2020">
        <v>0</v>
      </c>
      <c r="T2020">
        <v>12</v>
      </c>
      <c r="U2020">
        <v>0</v>
      </c>
      <c r="V2020">
        <v>0</v>
      </c>
      <c r="W2020">
        <v>0</v>
      </c>
      <c r="X2020">
        <v>0.58495624794100676</v>
      </c>
      <c r="Y2020">
        <v>0</v>
      </c>
      <c r="Z2020">
        <v>11.247020278875217</v>
      </c>
      <c r="AA2020">
        <v>0</v>
      </c>
      <c r="AB2020">
        <v>3.258575611905119</v>
      </c>
      <c r="AC2020">
        <v>0</v>
      </c>
      <c r="AD2020">
        <v>0</v>
      </c>
      <c r="AE2020">
        <v>15.090552138721343</v>
      </c>
    </row>
    <row r="2021" spans="1:31" x14ac:dyDescent="0.3">
      <c r="A2021">
        <v>2484728</v>
      </c>
      <c r="B2021">
        <v>1</v>
      </c>
      <c r="C2021" t="s">
        <v>80</v>
      </c>
      <c r="D2021" t="s">
        <v>100</v>
      </c>
      <c r="E2021" t="s">
        <v>166</v>
      </c>
      <c r="F2021" t="s">
        <v>5986</v>
      </c>
      <c r="G2021" t="s">
        <v>149</v>
      </c>
      <c r="H2021" t="s">
        <v>150</v>
      </c>
      <c r="I2021" t="s">
        <v>136</v>
      </c>
      <c r="J2021" t="s">
        <v>137</v>
      </c>
      <c r="K2021" t="s">
        <v>144</v>
      </c>
      <c r="L2021" t="s">
        <v>5987</v>
      </c>
      <c r="M2021" t="s">
        <v>5988</v>
      </c>
      <c r="N2021">
        <v>0.199444444</v>
      </c>
      <c r="O2021">
        <v>2</v>
      </c>
      <c r="P2021">
        <v>1438</v>
      </c>
      <c r="Q2021">
        <v>14</v>
      </c>
      <c r="R2021">
        <v>152</v>
      </c>
      <c r="S2021">
        <v>31</v>
      </c>
      <c r="T2021">
        <v>134</v>
      </c>
      <c r="U2021">
        <v>1</v>
      </c>
      <c r="V2021">
        <v>0</v>
      </c>
      <c r="W2021">
        <v>0.11415395036318669</v>
      </c>
      <c r="X2021">
        <v>116.42341191461088</v>
      </c>
      <c r="Y2021">
        <v>13.539211298519291</v>
      </c>
      <c r="Z2021">
        <v>16.428324574894773</v>
      </c>
      <c r="AA2021">
        <v>28.560500637116903</v>
      </c>
      <c r="AB2021">
        <v>24.187496546441022</v>
      </c>
      <c r="AC2021">
        <v>7.220312835218972</v>
      </c>
      <c r="AD2021">
        <v>0</v>
      </c>
      <c r="AE2021">
        <v>206.47341175716502</v>
      </c>
    </row>
    <row r="2022" spans="1:31" x14ac:dyDescent="0.3">
      <c r="A2022">
        <v>2484729</v>
      </c>
      <c r="B2022">
        <v>1</v>
      </c>
      <c r="C2022" t="s">
        <v>81</v>
      </c>
      <c r="D2022" t="s">
        <v>117</v>
      </c>
      <c r="E2022" t="s">
        <v>162</v>
      </c>
      <c r="F2022" t="s">
        <v>5989</v>
      </c>
      <c r="G2022" t="s">
        <v>210</v>
      </c>
      <c r="H2022" t="s">
        <v>135</v>
      </c>
      <c r="I2022" t="s">
        <v>136</v>
      </c>
      <c r="J2022" t="s">
        <v>137</v>
      </c>
      <c r="K2022" t="s">
        <v>144</v>
      </c>
      <c r="L2022" t="s">
        <v>5990</v>
      </c>
      <c r="M2022" t="s">
        <v>5991</v>
      </c>
      <c r="N2022">
        <v>1.0622222219999999</v>
      </c>
      <c r="O2022">
        <v>0</v>
      </c>
      <c r="P2022">
        <v>16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1.4573108935296888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1.4573108935296888</v>
      </c>
    </row>
    <row r="2023" spans="1:31" x14ac:dyDescent="0.3">
      <c r="A2023">
        <v>2484732</v>
      </c>
      <c r="B2023">
        <v>1</v>
      </c>
      <c r="C2023" t="s">
        <v>80</v>
      </c>
      <c r="D2023" t="s">
        <v>107</v>
      </c>
      <c r="E2023" t="s">
        <v>147</v>
      </c>
      <c r="F2023" t="s">
        <v>5992</v>
      </c>
      <c r="G2023" t="s">
        <v>193</v>
      </c>
      <c r="H2023" t="s">
        <v>150</v>
      </c>
      <c r="I2023" t="s">
        <v>136</v>
      </c>
      <c r="J2023" t="s">
        <v>137</v>
      </c>
      <c r="K2023" t="s">
        <v>144</v>
      </c>
      <c r="L2023" t="s">
        <v>5993</v>
      </c>
      <c r="M2023" t="s">
        <v>5994</v>
      </c>
      <c r="N2023">
        <v>1.9752777770000001</v>
      </c>
      <c r="O2023">
        <v>0</v>
      </c>
      <c r="P2023">
        <v>129</v>
      </c>
      <c r="Q2023">
        <v>0</v>
      </c>
      <c r="R2023">
        <v>0</v>
      </c>
      <c r="S2023">
        <v>0</v>
      </c>
      <c r="T2023">
        <v>2</v>
      </c>
      <c r="U2023">
        <v>0</v>
      </c>
      <c r="V2023">
        <v>1</v>
      </c>
      <c r="W2023">
        <v>0</v>
      </c>
      <c r="X2023">
        <v>33.380983145622892</v>
      </c>
      <c r="Y2023">
        <v>0</v>
      </c>
      <c r="Z2023">
        <v>0</v>
      </c>
      <c r="AA2023">
        <v>0</v>
      </c>
      <c r="AB2023">
        <v>2.1559211308416248</v>
      </c>
      <c r="AC2023">
        <v>0</v>
      </c>
      <c r="AD2023">
        <v>2.3117246631043074</v>
      </c>
      <c r="AE2023">
        <v>37.848628939568826</v>
      </c>
    </row>
    <row r="2024" spans="1:31" x14ac:dyDescent="0.3">
      <c r="A2024">
        <v>2484733</v>
      </c>
      <c r="B2024">
        <v>1</v>
      </c>
      <c r="C2024" t="s">
        <v>81</v>
      </c>
      <c r="D2024" t="s">
        <v>128</v>
      </c>
      <c r="E2024" t="s">
        <v>153</v>
      </c>
      <c r="F2024" t="s">
        <v>5995</v>
      </c>
      <c r="G2024" t="s">
        <v>230</v>
      </c>
      <c r="H2024" t="s">
        <v>135</v>
      </c>
      <c r="I2024" t="s">
        <v>136</v>
      </c>
      <c r="J2024" t="s">
        <v>137</v>
      </c>
      <c r="K2024" t="s">
        <v>144</v>
      </c>
      <c r="L2024" t="s">
        <v>5996</v>
      </c>
      <c r="M2024" t="s">
        <v>5997</v>
      </c>
      <c r="N2024">
        <v>2.9727777770000001</v>
      </c>
      <c r="O2024">
        <v>0</v>
      </c>
      <c r="P2024">
        <v>11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9.4479227456032788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9.4479227456032788</v>
      </c>
    </row>
    <row r="2025" spans="1:31" x14ac:dyDescent="0.3">
      <c r="A2025">
        <v>2484737</v>
      </c>
      <c r="B2025">
        <v>1</v>
      </c>
      <c r="C2025" t="s">
        <v>80</v>
      </c>
      <c r="D2025" t="s">
        <v>91</v>
      </c>
      <c r="E2025" t="s">
        <v>184</v>
      </c>
      <c r="F2025" t="s">
        <v>5998</v>
      </c>
      <c r="G2025" t="s">
        <v>149</v>
      </c>
      <c r="H2025" t="s">
        <v>150</v>
      </c>
      <c r="I2025" t="s">
        <v>506</v>
      </c>
      <c r="J2025" t="s">
        <v>137</v>
      </c>
      <c r="K2025" t="s">
        <v>144</v>
      </c>
      <c r="L2025" t="s">
        <v>5999</v>
      </c>
      <c r="M2025" t="s">
        <v>6000</v>
      </c>
      <c r="N2025">
        <v>1.6666666E-2</v>
      </c>
      <c r="O2025">
        <v>0</v>
      </c>
      <c r="P2025">
        <v>361</v>
      </c>
      <c r="Q2025">
        <v>0</v>
      </c>
      <c r="R2025">
        <v>21</v>
      </c>
      <c r="S2025">
        <v>0</v>
      </c>
      <c r="T2025">
        <v>25</v>
      </c>
      <c r="U2025">
        <v>0</v>
      </c>
      <c r="V2025">
        <v>0</v>
      </c>
      <c r="W2025">
        <v>0</v>
      </c>
      <c r="X2025">
        <v>1.2848945519932657</v>
      </c>
      <c r="Y2025">
        <v>0</v>
      </c>
      <c r="Z2025">
        <v>6.4978315312913329E-2</v>
      </c>
      <c r="AA2025">
        <v>0</v>
      </c>
      <c r="AB2025">
        <v>0.25021070655880001</v>
      </c>
      <c r="AC2025">
        <v>0</v>
      </c>
      <c r="AD2025">
        <v>0</v>
      </c>
      <c r="AE2025">
        <v>1.600083573864979</v>
      </c>
    </row>
    <row r="2026" spans="1:31" x14ac:dyDescent="0.3">
      <c r="A2026">
        <v>2484738</v>
      </c>
      <c r="B2026">
        <v>1</v>
      </c>
      <c r="C2026" t="s">
        <v>80</v>
      </c>
      <c r="D2026" t="s">
        <v>104</v>
      </c>
      <c r="E2026" t="s">
        <v>132</v>
      </c>
      <c r="F2026" t="s">
        <v>6001</v>
      </c>
      <c r="G2026" t="s">
        <v>181</v>
      </c>
      <c r="H2026" t="s">
        <v>135</v>
      </c>
      <c r="I2026" t="s">
        <v>136</v>
      </c>
      <c r="J2026" t="s">
        <v>137</v>
      </c>
      <c r="K2026" t="s">
        <v>144</v>
      </c>
      <c r="L2026" t="s">
        <v>6002</v>
      </c>
      <c r="M2026" t="s">
        <v>6003</v>
      </c>
      <c r="N2026">
        <v>1.3149999999999999</v>
      </c>
      <c r="O2026">
        <v>0</v>
      </c>
      <c r="P2026">
        <v>10</v>
      </c>
      <c r="Q2026">
        <v>0</v>
      </c>
      <c r="R2026">
        <v>5</v>
      </c>
      <c r="S2026">
        <v>0</v>
      </c>
      <c r="T2026">
        <v>2</v>
      </c>
      <c r="U2026">
        <v>0</v>
      </c>
      <c r="V2026">
        <v>0</v>
      </c>
      <c r="W2026">
        <v>0</v>
      </c>
      <c r="X2026">
        <v>5.0218684703129579</v>
      </c>
      <c r="Y2026">
        <v>0</v>
      </c>
      <c r="Z2026">
        <v>3.9725922532947577</v>
      </c>
      <c r="AA2026">
        <v>0</v>
      </c>
      <c r="AB2026">
        <v>0.1571452504740278</v>
      </c>
      <c r="AC2026">
        <v>0</v>
      </c>
      <c r="AD2026">
        <v>0</v>
      </c>
      <c r="AE2026">
        <v>9.1516059740817433</v>
      </c>
    </row>
    <row r="2027" spans="1:31" x14ac:dyDescent="0.3">
      <c r="A2027">
        <v>2484739</v>
      </c>
      <c r="B2027">
        <v>1</v>
      </c>
      <c r="C2027" t="s">
        <v>80</v>
      </c>
      <c r="D2027" t="s">
        <v>86</v>
      </c>
      <c r="E2027" t="s">
        <v>153</v>
      </c>
      <c r="F2027" t="s">
        <v>6004</v>
      </c>
      <c r="G2027" t="s">
        <v>159</v>
      </c>
      <c r="H2027" t="s">
        <v>135</v>
      </c>
      <c r="I2027" t="s">
        <v>136</v>
      </c>
      <c r="J2027" t="s">
        <v>3</v>
      </c>
      <c r="K2027" t="s">
        <v>144</v>
      </c>
      <c r="L2027" t="s">
        <v>6005</v>
      </c>
      <c r="M2027" t="s">
        <v>6006</v>
      </c>
      <c r="N2027">
        <v>0.79138888799999996</v>
      </c>
      <c r="O2027">
        <v>0</v>
      </c>
      <c r="P2027">
        <v>1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2.2839380531904774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2.2839380531904774</v>
      </c>
    </row>
    <row r="2028" spans="1:31" x14ac:dyDescent="0.3">
      <c r="A2028">
        <v>2484743</v>
      </c>
      <c r="B2028">
        <v>1</v>
      </c>
      <c r="C2028" t="s">
        <v>80</v>
      </c>
      <c r="D2028" t="s">
        <v>94</v>
      </c>
      <c r="E2028" t="s">
        <v>147</v>
      </c>
      <c r="F2028" t="s">
        <v>6007</v>
      </c>
      <c r="G2028" t="s">
        <v>193</v>
      </c>
      <c r="H2028" t="s">
        <v>150</v>
      </c>
      <c r="I2028" t="s">
        <v>136</v>
      </c>
      <c r="J2028" t="s">
        <v>137</v>
      </c>
      <c r="K2028" t="s">
        <v>144</v>
      </c>
      <c r="L2028" t="s">
        <v>6008</v>
      </c>
      <c r="M2028" t="s">
        <v>6009</v>
      </c>
      <c r="N2028">
        <v>0.94638888799999998</v>
      </c>
      <c r="O2028">
        <v>0</v>
      </c>
      <c r="P2028">
        <v>76</v>
      </c>
      <c r="Q2028">
        <v>0</v>
      </c>
      <c r="R2028">
        <v>1</v>
      </c>
      <c r="S2028">
        <v>3</v>
      </c>
      <c r="T2028">
        <v>17</v>
      </c>
      <c r="U2028">
        <v>0</v>
      </c>
      <c r="V2028">
        <v>0</v>
      </c>
      <c r="W2028">
        <v>0</v>
      </c>
      <c r="X2028">
        <v>9.931260648460178</v>
      </c>
      <c r="Y2028">
        <v>0</v>
      </c>
      <c r="Z2028">
        <v>0.32329615258561301</v>
      </c>
      <c r="AA2028">
        <v>5.3164484093185749</v>
      </c>
      <c r="AB2028">
        <v>4.8941327085130872</v>
      </c>
      <c r="AC2028">
        <v>0</v>
      </c>
      <c r="AD2028">
        <v>0</v>
      </c>
      <c r="AE2028">
        <v>20.465137918877453</v>
      </c>
    </row>
    <row r="2029" spans="1:31" x14ac:dyDescent="0.3">
      <c r="A2029">
        <v>2484744</v>
      </c>
      <c r="B2029">
        <v>1</v>
      </c>
      <c r="C2029" t="s">
        <v>81</v>
      </c>
      <c r="D2029" t="s">
        <v>113</v>
      </c>
      <c r="E2029" t="s">
        <v>162</v>
      </c>
      <c r="F2029" t="s">
        <v>6010</v>
      </c>
      <c r="G2029" t="s">
        <v>210</v>
      </c>
      <c r="H2029" t="s">
        <v>135</v>
      </c>
      <c r="I2029" t="s">
        <v>136</v>
      </c>
      <c r="J2029" t="s">
        <v>137</v>
      </c>
      <c r="K2029" t="s">
        <v>144</v>
      </c>
      <c r="L2029" t="s">
        <v>6011</v>
      </c>
      <c r="M2029" t="s">
        <v>6012</v>
      </c>
      <c r="N2029">
        <v>2.9780555550000001</v>
      </c>
      <c r="O2029">
        <v>0</v>
      </c>
      <c r="P2029">
        <v>25</v>
      </c>
      <c r="Q2029">
        <v>0</v>
      </c>
      <c r="R2029">
        <v>1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17.78250160201366</v>
      </c>
      <c r="Y2029">
        <v>0</v>
      </c>
      <c r="Z2029">
        <v>0.25854285273262217</v>
      </c>
      <c r="AA2029">
        <v>0</v>
      </c>
      <c r="AB2029">
        <v>0</v>
      </c>
      <c r="AC2029">
        <v>0</v>
      </c>
      <c r="AD2029">
        <v>0</v>
      </c>
      <c r="AE2029">
        <v>18.041044454746281</v>
      </c>
    </row>
    <row r="2030" spans="1:31" x14ac:dyDescent="0.3">
      <c r="A2030">
        <v>2484749</v>
      </c>
      <c r="B2030">
        <v>1</v>
      </c>
      <c r="C2030" t="s">
        <v>80</v>
      </c>
      <c r="D2030" t="s">
        <v>105</v>
      </c>
      <c r="E2030" t="s">
        <v>141</v>
      </c>
      <c r="F2030" t="s">
        <v>6013</v>
      </c>
      <c r="G2030" t="s">
        <v>181</v>
      </c>
      <c r="H2030" t="s">
        <v>135</v>
      </c>
      <c r="I2030" t="s">
        <v>136</v>
      </c>
      <c r="J2030" t="s">
        <v>137</v>
      </c>
      <c r="K2030" t="s">
        <v>144</v>
      </c>
      <c r="L2030" t="s">
        <v>6014</v>
      </c>
      <c r="M2030" t="s">
        <v>6015</v>
      </c>
      <c r="N2030">
        <v>0.324722222</v>
      </c>
      <c r="O2030">
        <v>0</v>
      </c>
      <c r="P2030">
        <v>193</v>
      </c>
      <c r="Q2030">
        <v>0</v>
      </c>
      <c r="R2030">
        <v>0</v>
      </c>
      <c r="S2030">
        <v>0</v>
      </c>
      <c r="T2030">
        <v>8</v>
      </c>
      <c r="U2030">
        <v>0</v>
      </c>
      <c r="V2030">
        <v>0</v>
      </c>
      <c r="W2030">
        <v>0</v>
      </c>
      <c r="X2030">
        <v>25.891706222771536</v>
      </c>
      <c r="Y2030">
        <v>0</v>
      </c>
      <c r="Z2030">
        <v>0</v>
      </c>
      <c r="AA2030">
        <v>0</v>
      </c>
      <c r="AB2030">
        <v>2.3749300357498462</v>
      </c>
      <c r="AC2030">
        <v>0</v>
      </c>
      <c r="AD2030">
        <v>0</v>
      </c>
      <c r="AE2030">
        <v>28.26663625852138</v>
      </c>
    </row>
    <row r="2031" spans="1:31" x14ac:dyDescent="0.3">
      <c r="A2031">
        <v>2484751</v>
      </c>
      <c r="B2031">
        <v>1</v>
      </c>
      <c r="C2031" t="s">
        <v>80</v>
      </c>
      <c r="D2031" t="s">
        <v>98</v>
      </c>
      <c r="E2031" t="s">
        <v>132</v>
      </c>
      <c r="F2031" t="s">
        <v>5271</v>
      </c>
      <c r="G2031" t="s">
        <v>181</v>
      </c>
      <c r="H2031" t="s">
        <v>135</v>
      </c>
      <c r="I2031" t="s">
        <v>136</v>
      </c>
      <c r="J2031" t="s">
        <v>137</v>
      </c>
      <c r="K2031" t="s">
        <v>144</v>
      </c>
      <c r="L2031" t="s">
        <v>6016</v>
      </c>
      <c r="M2031" t="s">
        <v>6017</v>
      </c>
      <c r="N2031">
        <v>0.65138888800000005</v>
      </c>
      <c r="O2031">
        <v>0</v>
      </c>
      <c r="P2031">
        <v>131</v>
      </c>
      <c r="Q2031">
        <v>0</v>
      </c>
      <c r="R2031">
        <v>5</v>
      </c>
      <c r="S2031">
        <v>0</v>
      </c>
      <c r="T2031">
        <v>30</v>
      </c>
      <c r="U2031">
        <v>0</v>
      </c>
      <c r="V2031">
        <v>0</v>
      </c>
      <c r="W2031">
        <v>0</v>
      </c>
      <c r="X2031">
        <v>36.796625847652699</v>
      </c>
      <c r="Y2031">
        <v>0</v>
      </c>
      <c r="Z2031">
        <v>1.0834441068774734</v>
      </c>
      <c r="AA2031">
        <v>0</v>
      </c>
      <c r="AB2031">
        <v>13.091994753420071</v>
      </c>
      <c r="AC2031">
        <v>0</v>
      </c>
      <c r="AD2031">
        <v>0</v>
      </c>
      <c r="AE2031">
        <v>50.972064707950238</v>
      </c>
    </row>
    <row r="2032" spans="1:31" x14ac:dyDescent="0.3">
      <c r="A2032">
        <v>2484753</v>
      </c>
      <c r="B2032">
        <v>1</v>
      </c>
      <c r="C2032" t="s">
        <v>80</v>
      </c>
      <c r="D2032" t="s">
        <v>99</v>
      </c>
      <c r="E2032" t="s">
        <v>162</v>
      </c>
      <c r="F2032" t="s">
        <v>5234</v>
      </c>
      <c r="G2032" t="s">
        <v>210</v>
      </c>
      <c r="H2032" t="s">
        <v>135</v>
      </c>
      <c r="I2032" t="s">
        <v>136</v>
      </c>
      <c r="J2032" t="s">
        <v>137</v>
      </c>
      <c r="K2032" t="s">
        <v>144</v>
      </c>
      <c r="L2032" t="s">
        <v>6018</v>
      </c>
      <c r="M2032" t="s">
        <v>6019</v>
      </c>
      <c r="N2032">
        <v>2.9950000000000001</v>
      </c>
      <c r="O2032">
        <v>0</v>
      </c>
      <c r="P2032">
        <v>10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6.6685665200903017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6.6685665200903017</v>
      </c>
    </row>
    <row r="2033" spans="1:31" x14ac:dyDescent="0.3">
      <c r="A2033">
        <v>2484758</v>
      </c>
      <c r="B2033">
        <v>1</v>
      </c>
      <c r="C2033" t="s">
        <v>80</v>
      </c>
      <c r="D2033" t="s">
        <v>97</v>
      </c>
      <c r="E2033" t="s">
        <v>162</v>
      </c>
      <c r="F2033" t="s">
        <v>6020</v>
      </c>
      <c r="G2033" t="s">
        <v>181</v>
      </c>
      <c r="H2033" t="s">
        <v>135</v>
      </c>
      <c r="I2033" t="s">
        <v>136</v>
      </c>
      <c r="J2033" t="s">
        <v>137</v>
      </c>
      <c r="K2033" t="s">
        <v>144</v>
      </c>
      <c r="L2033" t="s">
        <v>6021</v>
      </c>
      <c r="M2033" t="s">
        <v>6022</v>
      </c>
      <c r="N2033">
        <v>0.54888888800000002</v>
      </c>
      <c r="O2033">
        <v>0</v>
      </c>
      <c r="P2033">
        <v>18</v>
      </c>
      <c r="Q2033">
        <v>0</v>
      </c>
      <c r="R2033">
        <v>5</v>
      </c>
      <c r="S2033">
        <v>0</v>
      </c>
      <c r="T2033">
        <v>11</v>
      </c>
      <c r="U2033">
        <v>0</v>
      </c>
      <c r="V2033">
        <v>0</v>
      </c>
      <c r="W2033">
        <v>0</v>
      </c>
      <c r="X2033">
        <v>6.3645330677360468</v>
      </c>
      <c r="Y2033">
        <v>0</v>
      </c>
      <c r="Z2033">
        <v>1.4697254444901597</v>
      </c>
      <c r="AA2033">
        <v>0</v>
      </c>
      <c r="AB2033">
        <v>2.8450387725174564</v>
      </c>
      <c r="AC2033">
        <v>0</v>
      </c>
      <c r="AD2033">
        <v>0</v>
      </c>
      <c r="AE2033">
        <v>10.679297284743663</v>
      </c>
    </row>
    <row r="2034" spans="1:31" x14ac:dyDescent="0.3">
      <c r="A2034">
        <v>2484765</v>
      </c>
      <c r="B2034">
        <v>1</v>
      </c>
      <c r="C2034" t="s">
        <v>80</v>
      </c>
      <c r="D2034" t="s">
        <v>97</v>
      </c>
      <c r="E2034" t="s">
        <v>162</v>
      </c>
      <c r="F2034" t="s">
        <v>6023</v>
      </c>
      <c r="G2034" t="s">
        <v>181</v>
      </c>
      <c r="H2034" t="s">
        <v>135</v>
      </c>
      <c r="I2034" t="s">
        <v>136</v>
      </c>
      <c r="J2034" t="s">
        <v>137</v>
      </c>
      <c r="K2034" t="s">
        <v>144</v>
      </c>
      <c r="L2034" t="s">
        <v>6024</v>
      </c>
      <c r="M2034" t="s">
        <v>6025</v>
      </c>
      <c r="N2034">
        <v>0.93388888800000003</v>
      </c>
      <c r="O2034">
        <v>0</v>
      </c>
      <c r="P2034">
        <v>43</v>
      </c>
      <c r="Q2034">
        <v>0</v>
      </c>
      <c r="R2034">
        <v>0</v>
      </c>
      <c r="S2034">
        <v>0</v>
      </c>
      <c r="T2034">
        <v>2</v>
      </c>
      <c r="U2034">
        <v>0</v>
      </c>
      <c r="V2034">
        <v>0</v>
      </c>
      <c r="W2034">
        <v>0</v>
      </c>
      <c r="X2034">
        <v>12.720326770127656</v>
      </c>
      <c r="Y2034">
        <v>0</v>
      </c>
      <c r="Z2034">
        <v>0</v>
      </c>
      <c r="AA2034">
        <v>0</v>
      </c>
      <c r="AB2034">
        <v>3.1202258206830695E-2</v>
      </c>
      <c r="AC2034">
        <v>0</v>
      </c>
      <c r="AD2034">
        <v>0</v>
      </c>
      <c r="AE2034">
        <v>12.751529028334486</v>
      </c>
    </row>
    <row r="2035" spans="1:31" x14ac:dyDescent="0.3">
      <c r="A2035">
        <v>2484769</v>
      </c>
      <c r="B2035">
        <v>1</v>
      </c>
      <c r="C2035" t="s">
        <v>80</v>
      </c>
      <c r="D2035" t="s">
        <v>99</v>
      </c>
      <c r="E2035" t="s">
        <v>162</v>
      </c>
      <c r="F2035" t="s">
        <v>6026</v>
      </c>
      <c r="G2035" t="s">
        <v>210</v>
      </c>
      <c r="H2035" t="s">
        <v>135</v>
      </c>
      <c r="I2035" t="s">
        <v>136</v>
      </c>
      <c r="J2035" t="s">
        <v>137</v>
      </c>
      <c r="K2035" t="s">
        <v>144</v>
      </c>
      <c r="L2035" t="s">
        <v>6027</v>
      </c>
      <c r="M2035" t="s">
        <v>6028</v>
      </c>
      <c r="N2035">
        <v>0.61055555500000003</v>
      </c>
      <c r="O2035">
        <v>0</v>
      </c>
      <c r="P2035">
        <v>35</v>
      </c>
      <c r="Q2035">
        <v>0</v>
      </c>
      <c r="R2035">
        <v>1</v>
      </c>
      <c r="S2035">
        <v>0</v>
      </c>
      <c r="T2035">
        <v>4</v>
      </c>
      <c r="U2035">
        <v>0</v>
      </c>
      <c r="V2035">
        <v>0</v>
      </c>
      <c r="W2035">
        <v>0</v>
      </c>
      <c r="X2035">
        <v>2.4041468299110669</v>
      </c>
      <c r="Y2035">
        <v>0</v>
      </c>
      <c r="Z2035">
        <v>0</v>
      </c>
      <c r="AA2035">
        <v>0</v>
      </c>
      <c r="AB2035">
        <v>0.2880616811588243</v>
      </c>
      <c r="AC2035">
        <v>0</v>
      </c>
      <c r="AD2035">
        <v>0</v>
      </c>
      <c r="AE2035">
        <v>2.6922085110698912</v>
      </c>
    </row>
    <row r="2036" spans="1:31" x14ac:dyDescent="0.3">
      <c r="A2036">
        <v>2484739</v>
      </c>
      <c r="B2036">
        <v>2</v>
      </c>
      <c r="C2036" t="s">
        <v>80</v>
      </c>
      <c r="D2036" t="s">
        <v>86</v>
      </c>
      <c r="E2036" t="s">
        <v>162</v>
      </c>
      <c r="F2036" t="s">
        <v>6029</v>
      </c>
      <c r="G2036" t="s">
        <v>159</v>
      </c>
      <c r="H2036" t="s">
        <v>135</v>
      </c>
      <c r="I2036" t="s">
        <v>136</v>
      </c>
      <c r="J2036" t="s">
        <v>3</v>
      </c>
      <c r="K2036" t="s">
        <v>144</v>
      </c>
      <c r="L2036" t="s">
        <v>6006</v>
      </c>
      <c r="M2036" t="s">
        <v>6030</v>
      </c>
      <c r="N2036">
        <v>0.60555555500000002</v>
      </c>
      <c r="O2036">
        <v>0</v>
      </c>
      <c r="P2036">
        <v>24</v>
      </c>
      <c r="Q2036">
        <v>0</v>
      </c>
      <c r="R2036">
        <v>21</v>
      </c>
      <c r="S2036">
        <v>0</v>
      </c>
      <c r="T2036">
        <v>3</v>
      </c>
      <c r="U2036">
        <v>0</v>
      </c>
      <c r="V2036">
        <v>0</v>
      </c>
      <c r="W2036">
        <v>0</v>
      </c>
      <c r="X2036">
        <v>10.937499308561719</v>
      </c>
      <c r="Y2036">
        <v>0</v>
      </c>
      <c r="Z2036">
        <v>3.4962763073290337</v>
      </c>
      <c r="AA2036">
        <v>0</v>
      </c>
      <c r="AB2036">
        <v>1.0584881604288734</v>
      </c>
      <c r="AC2036">
        <v>0</v>
      </c>
      <c r="AD2036">
        <v>0</v>
      </c>
      <c r="AE2036">
        <v>15.492263776319625</v>
      </c>
    </row>
    <row r="2037" spans="1:31" x14ac:dyDescent="0.3">
      <c r="A2037">
        <v>2484771</v>
      </c>
      <c r="B2037">
        <v>1</v>
      </c>
      <c r="C2037" t="s">
        <v>80</v>
      </c>
      <c r="D2037" t="s">
        <v>83</v>
      </c>
      <c r="E2037" t="s">
        <v>141</v>
      </c>
      <c r="F2037" t="s">
        <v>6031</v>
      </c>
      <c r="G2037" t="s">
        <v>1101</v>
      </c>
      <c r="H2037" t="s">
        <v>135</v>
      </c>
      <c r="I2037" t="s">
        <v>136</v>
      </c>
      <c r="J2037" t="s">
        <v>137</v>
      </c>
      <c r="K2037" t="s">
        <v>144</v>
      </c>
      <c r="L2037" t="s">
        <v>6032</v>
      </c>
      <c r="M2037" t="s">
        <v>6033</v>
      </c>
      <c r="N2037">
        <v>0.70611111100000001</v>
      </c>
      <c r="O2037">
        <v>0</v>
      </c>
      <c r="P2037">
        <v>12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3.4894993604731726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3.4894993604731726</v>
      </c>
    </row>
    <row r="2038" spans="1:31" x14ac:dyDescent="0.3">
      <c r="A2038">
        <v>2484773</v>
      </c>
      <c r="B2038">
        <v>1</v>
      </c>
      <c r="C2038" t="s">
        <v>81</v>
      </c>
      <c r="D2038" t="s">
        <v>113</v>
      </c>
      <c r="E2038" t="s">
        <v>153</v>
      </c>
      <c r="F2038" t="s">
        <v>6034</v>
      </c>
      <c r="G2038" t="s">
        <v>155</v>
      </c>
      <c r="H2038" t="s">
        <v>135</v>
      </c>
      <c r="I2038" t="s">
        <v>136</v>
      </c>
      <c r="J2038" t="s">
        <v>137</v>
      </c>
      <c r="K2038" t="s">
        <v>144</v>
      </c>
      <c r="L2038" t="s">
        <v>6035</v>
      </c>
      <c r="M2038" t="s">
        <v>6036</v>
      </c>
      <c r="N2038">
        <v>1.4627777769999999</v>
      </c>
      <c r="O2038">
        <v>0</v>
      </c>
      <c r="P2038">
        <v>1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0.44274239867888887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0.44274239867888887</v>
      </c>
    </row>
    <row r="2039" spans="1:31" x14ac:dyDescent="0.3">
      <c r="A2039">
        <v>2484732</v>
      </c>
      <c r="B2039">
        <v>2</v>
      </c>
      <c r="C2039" t="s">
        <v>80</v>
      </c>
      <c r="D2039" t="s">
        <v>107</v>
      </c>
      <c r="E2039" t="s">
        <v>184</v>
      </c>
      <c r="F2039" t="s">
        <v>2076</v>
      </c>
      <c r="G2039" t="s">
        <v>193</v>
      </c>
      <c r="H2039" t="s">
        <v>150</v>
      </c>
      <c r="I2039" t="s">
        <v>136</v>
      </c>
      <c r="J2039" t="s">
        <v>137</v>
      </c>
      <c r="K2039" t="s">
        <v>144</v>
      </c>
      <c r="L2039" t="s">
        <v>5994</v>
      </c>
      <c r="M2039" t="s">
        <v>6037</v>
      </c>
      <c r="N2039">
        <v>0.67</v>
      </c>
      <c r="O2039">
        <v>0</v>
      </c>
      <c r="P2039">
        <v>129</v>
      </c>
      <c r="Q2039">
        <v>8</v>
      </c>
      <c r="R2039">
        <v>14</v>
      </c>
      <c r="S2039">
        <v>0</v>
      </c>
      <c r="T2039">
        <v>4</v>
      </c>
      <c r="U2039">
        <v>0</v>
      </c>
      <c r="V2039">
        <v>1</v>
      </c>
      <c r="W2039">
        <v>0</v>
      </c>
      <c r="X2039">
        <v>11.266621933064727</v>
      </c>
      <c r="Y2039">
        <v>4.0343988231687637</v>
      </c>
      <c r="Z2039">
        <v>8.3081968999946305</v>
      </c>
      <c r="AA2039">
        <v>0</v>
      </c>
      <c r="AB2039">
        <v>14.190296296374022</v>
      </c>
      <c r="AC2039">
        <v>0</v>
      </c>
      <c r="AD2039">
        <v>0.70910148734276601</v>
      </c>
      <c r="AE2039">
        <v>38.508615439944904</v>
      </c>
    </row>
    <row r="2040" spans="1:31" x14ac:dyDescent="0.3">
      <c r="A2040">
        <v>2484782</v>
      </c>
      <c r="B2040">
        <v>1</v>
      </c>
      <c r="C2040" t="s">
        <v>80</v>
      </c>
      <c r="D2040" t="s">
        <v>104</v>
      </c>
      <c r="E2040" t="s">
        <v>153</v>
      </c>
      <c r="F2040" t="s">
        <v>6038</v>
      </c>
      <c r="G2040" t="s">
        <v>230</v>
      </c>
      <c r="H2040" t="s">
        <v>135</v>
      </c>
      <c r="I2040" t="s">
        <v>136</v>
      </c>
      <c r="J2040" t="s">
        <v>137</v>
      </c>
      <c r="K2040" t="s">
        <v>144</v>
      </c>
      <c r="L2040" t="s">
        <v>6039</v>
      </c>
      <c r="M2040" t="s">
        <v>6040</v>
      </c>
      <c r="N2040">
        <v>3.1688888880000001</v>
      </c>
      <c r="O2040">
        <v>0</v>
      </c>
      <c r="P2040">
        <v>1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0.9085057075555556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0.9085057075555556</v>
      </c>
    </row>
    <row r="2041" spans="1:31" x14ac:dyDescent="0.3">
      <c r="A2041">
        <v>2484771</v>
      </c>
      <c r="B2041">
        <v>2</v>
      </c>
      <c r="C2041" t="s">
        <v>80</v>
      </c>
      <c r="D2041" t="s">
        <v>83</v>
      </c>
      <c r="E2041" t="s">
        <v>132</v>
      </c>
      <c r="F2041" t="s">
        <v>6041</v>
      </c>
      <c r="G2041" t="s">
        <v>1101</v>
      </c>
      <c r="H2041" t="s">
        <v>135</v>
      </c>
      <c r="I2041" t="s">
        <v>136</v>
      </c>
      <c r="J2041" t="s">
        <v>137</v>
      </c>
      <c r="K2041" t="s">
        <v>144</v>
      </c>
      <c r="L2041" t="s">
        <v>6033</v>
      </c>
      <c r="M2041" t="s">
        <v>6042</v>
      </c>
      <c r="N2041">
        <v>0.33972222200000002</v>
      </c>
      <c r="O2041">
        <v>0</v>
      </c>
      <c r="P2041">
        <v>410</v>
      </c>
      <c r="Q2041">
        <v>0</v>
      </c>
      <c r="R2041">
        <v>0</v>
      </c>
      <c r="S2041">
        <v>0</v>
      </c>
      <c r="T2041">
        <v>24</v>
      </c>
      <c r="U2041">
        <v>0</v>
      </c>
      <c r="V2041">
        <v>0</v>
      </c>
      <c r="W2041">
        <v>0</v>
      </c>
      <c r="X2041">
        <v>81.147753934098404</v>
      </c>
      <c r="Y2041">
        <v>0</v>
      </c>
      <c r="Z2041">
        <v>0</v>
      </c>
      <c r="AA2041">
        <v>0</v>
      </c>
      <c r="AB2041">
        <v>7.2147149796659145</v>
      </c>
      <c r="AC2041">
        <v>0</v>
      </c>
      <c r="AD2041">
        <v>0</v>
      </c>
      <c r="AE2041">
        <v>88.362468913764317</v>
      </c>
    </row>
    <row r="2042" spans="1:31" x14ac:dyDescent="0.3">
      <c r="A2042">
        <v>2484789</v>
      </c>
      <c r="B2042">
        <v>1</v>
      </c>
      <c r="C2042" t="s">
        <v>80</v>
      </c>
      <c r="D2042" t="s">
        <v>101</v>
      </c>
      <c r="E2042" t="s">
        <v>147</v>
      </c>
      <c r="F2042" t="s">
        <v>6043</v>
      </c>
      <c r="G2042" t="s">
        <v>6044</v>
      </c>
      <c r="H2042" t="s">
        <v>150</v>
      </c>
      <c r="I2042" t="s">
        <v>136</v>
      </c>
      <c r="J2042" t="s">
        <v>137</v>
      </c>
      <c r="K2042" t="s">
        <v>144</v>
      </c>
      <c r="L2042" t="s">
        <v>6045</v>
      </c>
      <c r="M2042" t="s">
        <v>6046</v>
      </c>
      <c r="N2042">
        <v>0.56777777699999998</v>
      </c>
      <c r="O2042">
        <v>0</v>
      </c>
      <c r="P2042">
        <v>481</v>
      </c>
      <c r="Q2042">
        <v>0</v>
      </c>
      <c r="R2042">
        <v>0</v>
      </c>
      <c r="S2042">
        <v>0</v>
      </c>
      <c r="T2042">
        <v>5</v>
      </c>
      <c r="U2042">
        <v>0</v>
      </c>
      <c r="V2042">
        <v>0</v>
      </c>
      <c r="W2042">
        <v>0</v>
      </c>
      <c r="X2042">
        <v>68.990954022042544</v>
      </c>
      <c r="Y2042">
        <v>0</v>
      </c>
      <c r="Z2042">
        <v>0</v>
      </c>
      <c r="AA2042">
        <v>0</v>
      </c>
      <c r="AB2042">
        <v>4.2576129049255842</v>
      </c>
      <c r="AC2042">
        <v>0</v>
      </c>
      <c r="AD2042">
        <v>0</v>
      </c>
      <c r="AE2042">
        <v>73.248566926968124</v>
      </c>
    </row>
    <row r="2043" spans="1:31" x14ac:dyDescent="0.3">
      <c r="A2043">
        <v>2484791</v>
      </c>
      <c r="B2043">
        <v>1</v>
      </c>
      <c r="C2043" t="s">
        <v>80</v>
      </c>
      <c r="D2043" t="s">
        <v>96</v>
      </c>
      <c r="E2043" t="s">
        <v>147</v>
      </c>
      <c r="F2043" t="s">
        <v>6047</v>
      </c>
      <c r="G2043" t="s">
        <v>149</v>
      </c>
      <c r="H2043" t="s">
        <v>150</v>
      </c>
      <c r="I2043" t="s">
        <v>136</v>
      </c>
      <c r="J2043" t="s">
        <v>137</v>
      </c>
      <c r="K2043" t="s">
        <v>144</v>
      </c>
      <c r="L2043" t="s">
        <v>6048</v>
      </c>
      <c r="M2043" t="s">
        <v>6049</v>
      </c>
      <c r="N2043">
        <v>0.99888888799999997</v>
      </c>
      <c r="O2043">
        <v>0</v>
      </c>
      <c r="P2043">
        <v>312</v>
      </c>
      <c r="Q2043">
        <v>0</v>
      </c>
      <c r="R2043">
        <v>1</v>
      </c>
      <c r="S2043">
        <v>0</v>
      </c>
      <c r="T2043">
        <v>25</v>
      </c>
      <c r="U2043">
        <v>0</v>
      </c>
      <c r="V2043">
        <v>0</v>
      </c>
      <c r="W2043">
        <v>0</v>
      </c>
      <c r="X2043">
        <v>152.91054878206486</v>
      </c>
      <c r="Y2043">
        <v>0</v>
      </c>
      <c r="Z2043">
        <v>9.6573942654733344E-4</v>
      </c>
      <c r="AA2043">
        <v>0</v>
      </c>
      <c r="AB2043">
        <v>12.174182349090561</v>
      </c>
      <c r="AC2043">
        <v>0</v>
      </c>
      <c r="AD2043">
        <v>0</v>
      </c>
      <c r="AE2043">
        <v>165.08569687058196</v>
      </c>
    </row>
    <row r="2044" spans="1:31" x14ac:dyDescent="0.3">
      <c r="A2044">
        <v>2484793</v>
      </c>
      <c r="B2044">
        <v>1</v>
      </c>
      <c r="C2044" t="s">
        <v>80</v>
      </c>
      <c r="D2044" t="s">
        <v>95</v>
      </c>
      <c r="E2044" t="s">
        <v>162</v>
      </c>
      <c r="F2044" t="s">
        <v>6050</v>
      </c>
      <c r="G2044" t="s">
        <v>181</v>
      </c>
      <c r="H2044" t="s">
        <v>135</v>
      </c>
      <c r="I2044" t="s">
        <v>136</v>
      </c>
      <c r="J2044" t="s">
        <v>137</v>
      </c>
      <c r="K2044" t="s">
        <v>144</v>
      </c>
      <c r="L2044" t="s">
        <v>6051</v>
      </c>
      <c r="M2044" t="s">
        <v>6052</v>
      </c>
      <c r="N2044">
        <v>0.949722222</v>
      </c>
      <c r="O2044">
        <v>0</v>
      </c>
      <c r="P2044">
        <v>73</v>
      </c>
      <c r="Q2044">
        <v>0</v>
      </c>
      <c r="R2044">
        <v>4</v>
      </c>
      <c r="S2044">
        <v>0</v>
      </c>
      <c r="T2044">
        <v>3</v>
      </c>
      <c r="U2044">
        <v>0</v>
      </c>
      <c r="V2044">
        <v>0</v>
      </c>
      <c r="W2044">
        <v>0</v>
      </c>
      <c r="X2044">
        <v>16.353598100092889</v>
      </c>
      <c r="Y2044">
        <v>0</v>
      </c>
      <c r="Z2044">
        <v>0.83097739466729503</v>
      </c>
      <c r="AA2044">
        <v>0</v>
      </c>
      <c r="AB2044">
        <v>1.0637743848014112</v>
      </c>
      <c r="AC2044">
        <v>0</v>
      </c>
      <c r="AD2044">
        <v>0</v>
      </c>
      <c r="AE2044">
        <v>18.248349879561594</v>
      </c>
    </row>
    <row r="2045" spans="1:31" x14ac:dyDescent="0.3">
      <c r="A2045">
        <v>2484794</v>
      </c>
      <c r="B2045">
        <v>1</v>
      </c>
      <c r="C2045" t="s">
        <v>80</v>
      </c>
      <c r="D2045" t="s">
        <v>96</v>
      </c>
      <c r="E2045" t="s">
        <v>147</v>
      </c>
      <c r="F2045" t="s">
        <v>6053</v>
      </c>
      <c r="G2045" t="s">
        <v>149</v>
      </c>
      <c r="H2045" t="s">
        <v>150</v>
      </c>
      <c r="I2045" t="s">
        <v>136</v>
      </c>
      <c r="J2045" t="s">
        <v>137</v>
      </c>
      <c r="K2045" t="s">
        <v>144</v>
      </c>
      <c r="L2045" t="s">
        <v>6054</v>
      </c>
      <c r="M2045" t="s">
        <v>6055</v>
      </c>
      <c r="N2045">
        <v>1.058888888</v>
      </c>
      <c r="O2045">
        <v>0</v>
      </c>
      <c r="P2045">
        <v>262</v>
      </c>
      <c r="Q2045">
        <v>0</v>
      </c>
      <c r="R2045">
        <v>5</v>
      </c>
      <c r="S2045">
        <v>0</v>
      </c>
      <c r="T2045">
        <v>72</v>
      </c>
      <c r="U2045">
        <v>0</v>
      </c>
      <c r="V2045">
        <v>0</v>
      </c>
      <c r="W2045">
        <v>0</v>
      </c>
      <c r="X2045">
        <v>307.94269884767044</v>
      </c>
      <c r="Y2045">
        <v>0</v>
      </c>
      <c r="Z2045">
        <v>1.9063264236343123</v>
      </c>
      <c r="AA2045">
        <v>0</v>
      </c>
      <c r="AB2045">
        <v>172.33533085233887</v>
      </c>
      <c r="AC2045">
        <v>0</v>
      </c>
      <c r="AD2045">
        <v>0</v>
      </c>
      <c r="AE2045">
        <v>482.18435612364362</v>
      </c>
    </row>
    <row r="2046" spans="1:31" x14ac:dyDescent="0.3">
      <c r="A2046">
        <v>2484797</v>
      </c>
      <c r="B2046">
        <v>1</v>
      </c>
      <c r="C2046" t="s">
        <v>80</v>
      </c>
      <c r="D2046" t="s">
        <v>85</v>
      </c>
      <c r="E2046" t="s">
        <v>162</v>
      </c>
      <c r="F2046" t="s">
        <v>6056</v>
      </c>
      <c r="G2046" t="s">
        <v>181</v>
      </c>
      <c r="H2046" t="s">
        <v>135</v>
      </c>
      <c r="I2046" t="s">
        <v>136</v>
      </c>
      <c r="J2046" t="s">
        <v>137</v>
      </c>
      <c r="K2046" t="s">
        <v>144</v>
      </c>
      <c r="L2046" t="s">
        <v>6057</v>
      </c>
      <c r="M2046" t="s">
        <v>6058</v>
      </c>
      <c r="N2046">
        <v>0.96722222199999996</v>
      </c>
      <c r="O2046">
        <v>0</v>
      </c>
      <c r="P2046">
        <v>189</v>
      </c>
      <c r="Q2046">
        <v>0</v>
      </c>
      <c r="R2046">
        <v>0</v>
      </c>
      <c r="S2046">
        <v>0</v>
      </c>
      <c r="T2046">
        <v>5</v>
      </c>
      <c r="U2046">
        <v>0</v>
      </c>
      <c r="V2046">
        <v>0</v>
      </c>
      <c r="W2046">
        <v>0</v>
      </c>
      <c r="X2046">
        <v>47.766462838393743</v>
      </c>
      <c r="Y2046">
        <v>0</v>
      </c>
      <c r="Z2046">
        <v>0</v>
      </c>
      <c r="AA2046">
        <v>0</v>
      </c>
      <c r="AB2046">
        <v>1.5452648181602373</v>
      </c>
      <c r="AC2046">
        <v>0</v>
      </c>
      <c r="AD2046">
        <v>0</v>
      </c>
      <c r="AE2046">
        <v>49.311727656553977</v>
      </c>
    </row>
    <row r="2047" spans="1:31" x14ac:dyDescent="0.3">
      <c r="A2047">
        <v>2484802</v>
      </c>
      <c r="B2047">
        <v>1</v>
      </c>
      <c r="C2047" t="s">
        <v>81</v>
      </c>
      <c r="D2047" t="s">
        <v>113</v>
      </c>
      <c r="E2047" t="s">
        <v>184</v>
      </c>
      <c r="F2047" t="s">
        <v>6059</v>
      </c>
      <c r="G2047" t="s">
        <v>149</v>
      </c>
      <c r="H2047" t="s">
        <v>150</v>
      </c>
      <c r="I2047" t="s">
        <v>136</v>
      </c>
      <c r="J2047" t="s">
        <v>137</v>
      </c>
      <c r="K2047" t="s">
        <v>144</v>
      </c>
      <c r="L2047" t="s">
        <v>6060</v>
      </c>
      <c r="M2047" t="s">
        <v>6061</v>
      </c>
      <c r="N2047">
        <v>0.64333333299999995</v>
      </c>
      <c r="O2047">
        <v>2</v>
      </c>
      <c r="P2047">
        <v>768</v>
      </c>
      <c r="Q2047">
        <v>32</v>
      </c>
      <c r="R2047">
        <v>286</v>
      </c>
      <c r="S2047">
        <v>7</v>
      </c>
      <c r="T2047">
        <v>32</v>
      </c>
      <c r="U2047">
        <v>1</v>
      </c>
      <c r="V2047">
        <v>0</v>
      </c>
      <c r="W2047">
        <v>0.14919807492484799</v>
      </c>
      <c r="X2047">
        <v>82.255988946576906</v>
      </c>
      <c r="Y2047">
        <v>10.692567941896522</v>
      </c>
      <c r="Z2047">
        <v>26.611740685495473</v>
      </c>
      <c r="AA2047">
        <v>7.0041444850470569</v>
      </c>
      <c r="AB2047">
        <v>12.038391426957418</v>
      </c>
      <c r="AC2047">
        <v>41.141205531719997</v>
      </c>
      <c r="AD2047">
        <v>0</v>
      </c>
      <c r="AE2047">
        <v>179.89323709261825</v>
      </c>
    </row>
    <row r="2048" spans="1:31" x14ac:dyDescent="0.3">
      <c r="A2048">
        <v>2484805</v>
      </c>
      <c r="B2048">
        <v>1</v>
      </c>
      <c r="C2048" t="s">
        <v>80</v>
      </c>
      <c r="D2048" t="s">
        <v>97</v>
      </c>
      <c r="E2048" t="s">
        <v>153</v>
      </c>
      <c r="F2048" t="s">
        <v>6062</v>
      </c>
      <c r="G2048" t="s">
        <v>230</v>
      </c>
      <c r="H2048" t="s">
        <v>135</v>
      </c>
      <c r="I2048" t="s">
        <v>136</v>
      </c>
      <c r="J2048" t="s">
        <v>137</v>
      </c>
      <c r="K2048" t="s">
        <v>144</v>
      </c>
      <c r="L2048" t="s">
        <v>6063</v>
      </c>
      <c r="M2048" t="s">
        <v>6064</v>
      </c>
      <c r="N2048">
        <v>3.3308333330000002</v>
      </c>
      <c r="O2048">
        <v>0</v>
      </c>
      <c r="P2048">
        <v>1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4.4785857942852862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4.4785857942852862</v>
      </c>
    </row>
    <row r="2049" spans="1:31" x14ac:dyDescent="0.3">
      <c r="A2049">
        <v>2484806</v>
      </c>
      <c r="B2049">
        <v>1</v>
      </c>
      <c r="C2049" t="s">
        <v>81</v>
      </c>
      <c r="D2049" t="s">
        <v>113</v>
      </c>
      <c r="E2049" t="s">
        <v>184</v>
      </c>
      <c r="F2049" t="s">
        <v>6065</v>
      </c>
      <c r="G2049" t="s">
        <v>924</v>
      </c>
      <c r="H2049" t="s">
        <v>150</v>
      </c>
      <c r="I2049" t="s">
        <v>136</v>
      </c>
      <c r="J2049" t="s">
        <v>137</v>
      </c>
      <c r="K2049" t="s">
        <v>144</v>
      </c>
      <c r="L2049" t="s">
        <v>6066</v>
      </c>
      <c r="M2049" t="s">
        <v>6067</v>
      </c>
      <c r="N2049">
        <v>3.346666666</v>
      </c>
      <c r="O2049">
        <v>1</v>
      </c>
      <c r="P2049">
        <v>311</v>
      </c>
      <c r="Q2049">
        <v>12</v>
      </c>
      <c r="R2049">
        <v>46</v>
      </c>
      <c r="S2049">
        <v>1</v>
      </c>
      <c r="T2049">
        <v>4</v>
      </c>
      <c r="U2049">
        <v>0</v>
      </c>
      <c r="V2049">
        <v>0</v>
      </c>
      <c r="W2049">
        <v>0.45523234935614976</v>
      </c>
      <c r="X2049">
        <v>140.59445862296087</v>
      </c>
      <c r="Y2049">
        <v>33.402506381969225</v>
      </c>
      <c r="Z2049">
        <v>36.682278581036016</v>
      </c>
      <c r="AA2049">
        <v>3.6941214762099999</v>
      </c>
      <c r="AB2049">
        <v>6.968855177612939</v>
      </c>
      <c r="AC2049">
        <v>0</v>
      </c>
      <c r="AD2049">
        <v>0</v>
      </c>
      <c r="AE2049">
        <v>221.79745258914519</v>
      </c>
    </row>
    <row r="2050" spans="1:31" x14ac:dyDescent="0.3">
      <c r="A2050">
        <v>2484813</v>
      </c>
      <c r="B2050">
        <v>1</v>
      </c>
      <c r="C2050" t="s">
        <v>80</v>
      </c>
      <c r="D2050" t="s">
        <v>97</v>
      </c>
      <c r="E2050" t="s">
        <v>153</v>
      </c>
      <c r="F2050" t="s">
        <v>6068</v>
      </c>
      <c r="G2050" t="s">
        <v>230</v>
      </c>
      <c r="H2050" t="s">
        <v>135</v>
      </c>
      <c r="I2050" t="s">
        <v>136</v>
      </c>
      <c r="J2050" t="s">
        <v>137</v>
      </c>
      <c r="K2050" t="s">
        <v>144</v>
      </c>
      <c r="L2050" t="s">
        <v>6069</v>
      </c>
      <c r="M2050" t="s">
        <v>6070</v>
      </c>
      <c r="N2050">
        <v>1.4411111109999999</v>
      </c>
      <c r="O2050">
        <v>0</v>
      </c>
      <c r="P2050">
        <v>2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0.22912195584540096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0.22912195584540096</v>
      </c>
    </row>
    <row r="2051" spans="1:31" x14ac:dyDescent="0.3">
      <c r="A2051">
        <v>2485081</v>
      </c>
      <c r="B2051">
        <v>1</v>
      </c>
      <c r="C2051" t="s">
        <v>80</v>
      </c>
      <c r="D2051" t="s">
        <v>86</v>
      </c>
      <c r="E2051" t="s">
        <v>153</v>
      </c>
      <c r="F2051" t="s">
        <v>6071</v>
      </c>
      <c r="G2051" t="s">
        <v>159</v>
      </c>
      <c r="H2051" t="s">
        <v>135</v>
      </c>
      <c r="I2051" t="s">
        <v>136</v>
      </c>
      <c r="J2051" t="s">
        <v>3</v>
      </c>
      <c r="K2051" t="s">
        <v>144</v>
      </c>
      <c r="L2051" t="s">
        <v>6072</v>
      </c>
      <c r="M2051" t="s">
        <v>6073</v>
      </c>
      <c r="N2051">
        <v>3.2625000000000002</v>
      </c>
      <c r="O2051">
        <v>0</v>
      </c>
      <c r="P2051">
        <v>1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1.5950183130097768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1.5950183130097768</v>
      </c>
    </row>
    <row r="2052" spans="1:31" x14ac:dyDescent="0.3">
      <c r="A2052">
        <v>2484872</v>
      </c>
      <c r="B2052">
        <v>1</v>
      </c>
      <c r="C2052" t="s">
        <v>80</v>
      </c>
      <c r="D2052" t="s">
        <v>88</v>
      </c>
      <c r="E2052" t="s">
        <v>153</v>
      </c>
      <c r="F2052" t="s">
        <v>6074</v>
      </c>
      <c r="G2052" t="s">
        <v>244</v>
      </c>
      <c r="H2052" t="s">
        <v>135</v>
      </c>
      <c r="I2052" t="s">
        <v>136</v>
      </c>
      <c r="J2052" t="s">
        <v>137</v>
      </c>
      <c r="K2052" t="s">
        <v>144</v>
      </c>
      <c r="L2052" t="s">
        <v>6075</v>
      </c>
      <c r="M2052" t="s">
        <v>6076</v>
      </c>
      <c r="N2052">
        <v>0.59444444399999996</v>
      </c>
      <c r="O2052">
        <v>0</v>
      </c>
      <c r="P2052">
        <v>6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2.0944364211737518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2.0944364211737518</v>
      </c>
    </row>
    <row r="2053" spans="1:31" x14ac:dyDescent="0.3">
      <c r="A2053">
        <v>2484895</v>
      </c>
      <c r="B2053">
        <v>1</v>
      </c>
      <c r="C2053" t="s">
        <v>80</v>
      </c>
      <c r="D2053" t="s">
        <v>93</v>
      </c>
      <c r="E2053" t="s">
        <v>162</v>
      </c>
      <c r="F2053" t="s">
        <v>6077</v>
      </c>
      <c r="G2053" t="s">
        <v>168</v>
      </c>
      <c r="H2053" t="s">
        <v>135</v>
      </c>
      <c r="I2053" t="s">
        <v>136</v>
      </c>
      <c r="J2053" t="s">
        <v>137</v>
      </c>
      <c r="K2053" t="s">
        <v>138</v>
      </c>
      <c r="L2053" t="s">
        <v>6078</v>
      </c>
      <c r="M2053" t="s">
        <v>6079</v>
      </c>
      <c r="N2053">
        <v>5.9736111110000003</v>
      </c>
      <c r="O2053">
        <v>0</v>
      </c>
      <c r="P2053">
        <v>34</v>
      </c>
      <c r="Q2053">
        <v>0</v>
      </c>
      <c r="R2053">
        <v>0</v>
      </c>
      <c r="S2053">
        <v>0</v>
      </c>
      <c r="T2053">
        <v>5</v>
      </c>
      <c r="U2053">
        <v>0</v>
      </c>
      <c r="V2053">
        <v>0</v>
      </c>
      <c r="W2053">
        <v>0</v>
      </c>
      <c r="X2053">
        <v>49.009010790272981</v>
      </c>
      <c r="Y2053">
        <v>0</v>
      </c>
      <c r="Z2053">
        <v>0</v>
      </c>
      <c r="AA2053">
        <v>0</v>
      </c>
      <c r="AB2053">
        <v>13.281740259449023</v>
      </c>
      <c r="AC2053">
        <v>0</v>
      </c>
      <c r="AD2053">
        <v>0</v>
      </c>
      <c r="AE2053">
        <v>62.290751049722004</v>
      </c>
    </row>
    <row r="2054" spans="1:31" x14ac:dyDescent="0.3">
      <c r="A2054">
        <v>2484918</v>
      </c>
      <c r="B2054">
        <v>1</v>
      </c>
      <c r="C2054" t="s">
        <v>80</v>
      </c>
      <c r="D2054" t="s">
        <v>93</v>
      </c>
      <c r="E2054" t="s">
        <v>162</v>
      </c>
      <c r="F2054" t="s">
        <v>6080</v>
      </c>
      <c r="G2054" t="s">
        <v>210</v>
      </c>
      <c r="H2054" t="s">
        <v>135</v>
      </c>
      <c r="I2054" t="s">
        <v>136</v>
      </c>
      <c r="J2054" t="s">
        <v>137</v>
      </c>
      <c r="K2054" t="s">
        <v>144</v>
      </c>
      <c r="L2054" t="s">
        <v>6081</v>
      </c>
      <c r="M2054" t="s">
        <v>6082</v>
      </c>
      <c r="N2054">
        <v>1.652222222</v>
      </c>
      <c r="O2054">
        <v>0</v>
      </c>
      <c r="P2054">
        <v>2</v>
      </c>
      <c r="Q2054">
        <v>0</v>
      </c>
      <c r="R2054">
        <v>5</v>
      </c>
      <c r="S2054">
        <v>0</v>
      </c>
      <c r="T2054">
        <v>3</v>
      </c>
      <c r="U2054">
        <v>0</v>
      </c>
      <c r="V2054">
        <v>0</v>
      </c>
      <c r="W2054">
        <v>0</v>
      </c>
      <c r="X2054">
        <v>1.8848335104600626</v>
      </c>
      <c r="Y2054">
        <v>0</v>
      </c>
      <c r="Z2054">
        <v>3.7904039784608834</v>
      </c>
      <c r="AA2054">
        <v>0</v>
      </c>
      <c r="AB2054">
        <v>6.1819179423455655</v>
      </c>
      <c r="AC2054">
        <v>0</v>
      </c>
      <c r="AD2054">
        <v>0</v>
      </c>
      <c r="AE2054">
        <v>11.857155431266511</v>
      </c>
    </row>
    <row r="2055" spans="1:31" x14ac:dyDescent="0.3">
      <c r="A2055">
        <v>2485064</v>
      </c>
      <c r="B2055">
        <v>1</v>
      </c>
      <c r="C2055" t="s">
        <v>81</v>
      </c>
      <c r="D2055" t="s">
        <v>122</v>
      </c>
      <c r="E2055" t="s">
        <v>162</v>
      </c>
      <c r="F2055" t="s">
        <v>6083</v>
      </c>
      <c r="G2055" t="s">
        <v>210</v>
      </c>
      <c r="H2055" t="s">
        <v>135</v>
      </c>
      <c r="I2055" t="s">
        <v>136</v>
      </c>
      <c r="J2055" t="s">
        <v>137</v>
      </c>
      <c r="K2055" t="s">
        <v>144</v>
      </c>
      <c r="L2055" t="s">
        <v>6084</v>
      </c>
      <c r="M2055" t="s">
        <v>6085</v>
      </c>
      <c r="N2055">
        <v>1.353611111</v>
      </c>
      <c r="O2055">
        <v>0</v>
      </c>
      <c r="P2055">
        <v>132</v>
      </c>
      <c r="Q2055">
        <v>0</v>
      </c>
      <c r="R2055">
        <v>0</v>
      </c>
      <c r="S2055">
        <v>0</v>
      </c>
      <c r="T2055">
        <v>2</v>
      </c>
      <c r="U2055">
        <v>0</v>
      </c>
      <c r="V2055">
        <v>0</v>
      </c>
      <c r="W2055">
        <v>0</v>
      </c>
      <c r="X2055">
        <v>41.14840665119862</v>
      </c>
      <c r="Y2055">
        <v>0</v>
      </c>
      <c r="Z2055">
        <v>0</v>
      </c>
      <c r="AA2055">
        <v>0</v>
      </c>
      <c r="AB2055">
        <v>2.6261984920071271</v>
      </c>
      <c r="AC2055">
        <v>0</v>
      </c>
      <c r="AD2055">
        <v>0</v>
      </c>
      <c r="AE2055">
        <v>43.774605143205747</v>
      </c>
    </row>
    <row r="2056" spans="1:31" x14ac:dyDescent="0.3">
      <c r="A2056">
        <v>2485313</v>
      </c>
      <c r="B2056">
        <v>1</v>
      </c>
      <c r="C2056" t="s">
        <v>80</v>
      </c>
      <c r="D2056" t="s">
        <v>107</v>
      </c>
      <c r="E2056" t="s">
        <v>166</v>
      </c>
      <c r="F2056" t="s">
        <v>3868</v>
      </c>
      <c r="G2056" t="s">
        <v>149</v>
      </c>
      <c r="H2056" t="s">
        <v>150</v>
      </c>
      <c r="I2056" t="s">
        <v>136</v>
      </c>
      <c r="J2056" t="s">
        <v>137</v>
      </c>
      <c r="K2056" t="s">
        <v>144</v>
      </c>
      <c r="L2056" t="s">
        <v>6086</v>
      </c>
      <c r="M2056" t="s">
        <v>6087</v>
      </c>
      <c r="N2056">
        <v>9.1388888000000001E-2</v>
      </c>
      <c r="O2056">
        <v>3</v>
      </c>
      <c r="P2056">
        <v>1869</v>
      </c>
      <c r="Q2056">
        <v>5</v>
      </c>
      <c r="R2056">
        <v>15</v>
      </c>
      <c r="S2056">
        <v>11</v>
      </c>
      <c r="T2056">
        <v>280</v>
      </c>
      <c r="U2056">
        <v>0</v>
      </c>
      <c r="V2056">
        <v>1</v>
      </c>
      <c r="W2056">
        <v>2.9906208015464104</v>
      </c>
      <c r="X2056">
        <v>30.783824462378675</v>
      </c>
      <c r="Y2056">
        <v>44.359499807047186</v>
      </c>
      <c r="Z2056">
        <v>0.27062924295072055</v>
      </c>
      <c r="AA2056">
        <v>7.8723567949888968</v>
      </c>
      <c r="AB2056">
        <v>11.558191393284766</v>
      </c>
      <c r="AC2056">
        <v>0</v>
      </c>
      <c r="AD2056">
        <v>0.1234664759920593</v>
      </c>
      <c r="AE2056">
        <v>97.958588978188729</v>
      </c>
    </row>
    <row r="2057" spans="1:31" x14ac:dyDescent="0.3">
      <c r="A2057">
        <v>2484981</v>
      </c>
      <c r="B2057">
        <v>1</v>
      </c>
      <c r="C2057" t="s">
        <v>80</v>
      </c>
      <c r="D2057" t="s">
        <v>102</v>
      </c>
      <c r="E2057" t="s">
        <v>162</v>
      </c>
      <c r="F2057" t="s">
        <v>6088</v>
      </c>
      <c r="G2057" t="s">
        <v>210</v>
      </c>
      <c r="H2057" t="s">
        <v>135</v>
      </c>
      <c r="I2057" t="s">
        <v>136</v>
      </c>
      <c r="J2057" t="s">
        <v>137</v>
      </c>
      <c r="K2057" t="s">
        <v>144</v>
      </c>
      <c r="L2057" t="s">
        <v>6089</v>
      </c>
      <c r="M2057" t="s">
        <v>6090</v>
      </c>
      <c r="N2057">
        <v>1.3941666660000001</v>
      </c>
      <c r="O2057">
        <v>0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2.8910379250653333E-3</v>
      </c>
      <c r="AA2057">
        <v>0</v>
      </c>
      <c r="AB2057">
        <v>0</v>
      </c>
      <c r="AC2057">
        <v>0</v>
      </c>
      <c r="AD2057">
        <v>0</v>
      </c>
      <c r="AE2057">
        <v>2.8910379250653333E-3</v>
      </c>
    </row>
    <row r="2058" spans="1:31" x14ac:dyDescent="0.3">
      <c r="A2058">
        <v>2485018</v>
      </c>
      <c r="B2058">
        <v>1</v>
      </c>
      <c r="C2058" t="s">
        <v>80</v>
      </c>
      <c r="D2058" t="s">
        <v>100</v>
      </c>
      <c r="E2058" t="s">
        <v>141</v>
      </c>
      <c r="F2058" t="s">
        <v>6091</v>
      </c>
      <c r="G2058" t="s">
        <v>466</v>
      </c>
      <c r="H2058" t="s">
        <v>135</v>
      </c>
      <c r="I2058" t="s">
        <v>136</v>
      </c>
      <c r="J2058" t="s">
        <v>137</v>
      </c>
      <c r="K2058" t="s">
        <v>144</v>
      </c>
      <c r="L2058" t="s">
        <v>6092</v>
      </c>
      <c r="M2058" t="s">
        <v>6093</v>
      </c>
      <c r="N2058">
        <v>9.1858333329999997</v>
      </c>
      <c r="O2058">
        <v>0</v>
      </c>
      <c r="P2058">
        <v>87</v>
      </c>
      <c r="Q2058">
        <v>0</v>
      </c>
      <c r="R2058">
        <v>0</v>
      </c>
      <c r="S2058">
        <v>0</v>
      </c>
      <c r="T2058">
        <v>16</v>
      </c>
      <c r="U2058">
        <v>0</v>
      </c>
      <c r="V2058">
        <v>0</v>
      </c>
      <c r="W2058">
        <v>0</v>
      </c>
      <c r="X2058">
        <v>183.36613072280784</v>
      </c>
      <c r="Y2058">
        <v>0</v>
      </c>
      <c r="Z2058">
        <v>0</v>
      </c>
      <c r="AA2058">
        <v>0</v>
      </c>
      <c r="AB2058">
        <v>89.279634130451981</v>
      </c>
      <c r="AC2058">
        <v>0</v>
      </c>
      <c r="AD2058">
        <v>0</v>
      </c>
      <c r="AE2058">
        <v>272.64576485325983</v>
      </c>
    </row>
    <row r="2059" spans="1:31" x14ac:dyDescent="0.3">
      <c r="A2059">
        <v>2484935</v>
      </c>
      <c r="B2059">
        <v>1</v>
      </c>
      <c r="C2059" t="s">
        <v>80</v>
      </c>
      <c r="D2059" t="s">
        <v>96</v>
      </c>
      <c r="E2059" t="s">
        <v>166</v>
      </c>
      <c r="F2059" t="s">
        <v>6094</v>
      </c>
      <c r="G2059" t="s">
        <v>186</v>
      </c>
      <c r="H2059" t="s">
        <v>150</v>
      </c>
      <c r="I2059" t="s">
        <v>136</v>
      </c>
      <c r="J2059" t="s">
        <v>137</v>
      </c>
      <c r="K2059" t="s">
        <v>144</v>
      </c>
      <c r="L2059" t="s">
        <v>6095</v>
      </c>
      <c r="M2059" t="s">
        <v>6096</v>
      </c>
      <c r="N2059">
        <v>1.445277777</v>
      </c>
      <c r="O2059">
        <v>2</v>
      </c>
      <c r="P2059">
        <v>479</v>
      </c>
      <c r="Q2059">
        <v>0</v>
      </c>
      <c r="R2059">
        <v>0</v>
      </c>
      <c r="S2059">
        <v>1</v>
      </c>
      <c r="T2059">
        <v>13</v>
      </c>
      <c r="U2059">
        <v>0</v>
      </c>
      <c r="V2059">
        <v>0</v>
      </c>
      <c r="W2059">
        <v>5.8439520389442734</v>
      </c>
      <c r="X2059">
        <v>112.7841188888918</v>
      </c>
      <c r="Y2059">
        <v>0</v>
      </c>
      <c r="Z2059">
        <v>0</v>
      </c>
      <c r="AA2059">
        <v>0.33496694535626304</v>
      </c>
      <c r="AB2059">
        <v>17.318144346282804</v>
      </c>
      <c r="AC2059">
        <v>0</v>
      </c>
      <c r="AD2059">
        <v>0</v>
      </c>
      <c r="AE2059">
        <v>136.28118221947511</v>
      </c>
    </row>
    <row r="2060" spans="1:31" x14ac:dyDescent="0.3">
      <c r="A2060">
        <v>2485121</v>
      </c>
      <c r="B2060">
        <v>1</v>
      </c>
      <c r="C2060" t="s">
        <v>80</v>
      </c>
      <c r="D2060" t="s">
        <v>88</v>
      </c>
      <c r="E2060" t="s">
        <v>153</v>
      </c>
      <c r="F2060" t="s">
        <v>6097</v>
      </c>
      <c r="G2060" t="s">
        <v>155</v>
      </c>
      <c r="H2060" t="s">
        <v>135</v>
      </c>
      <c r="I2060" t="s">
        <v>136</v>
      </c>
      <c r="J2060" t="s">
        <v>137</v>
      </c>
      <c r="K2060" t="s">
        <v>144</v>
      </c>
      <c r="L2060" t="s">
        <v>6098</v>
      </c>
      <c r="M2060" t="s">
        <v>6099</v>
      </c>
      <c r="N2060">
        <v>5.136111111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1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17.800184776682205</v>
      </c>
      <c r="AC2060">
        <v>0</v>
      </c>
      <c r="AD2060">
        <v>0</v>
      </c>
      <c r="AE2060">
        <v>17.800184776682205</v>
      </c>
    </row>
    <row r="2061" spans="1:31" x14ac:dyDescent="0.3">
      <c r="A2061">
        <v>2485273</v>
      </c>
      <c r="B2061">
        <v>1</v>
      </c>
      <c r="C2061" t="s">
        <v>80</v>
      </c>
      <c r="D2061" t="s">
        <v>96</v>
      </c>
      <c r="E2061" t="s">
        <v>153</v>
      </c>
      <c r="F2061" t="s">
        <v>6100</v>
      </c>
      <c r="G2061" t="s">
        <v>230</v>
      </c>
      <c r="H2061" t="s">
        <v>135</v>
      </c>
      <c r="I2061" t="s">
        <v>136</v>
      </c>
      <c r="J2061" t="s">
        <v>137</v>
      </c>
      <c r="K2061" t="s">
        <v>144</v>
      </c>
      <c r="L2061" t="s">
        <v>6101</v>
      </c>
      <c r="M2061" t="s">
        <v>6102</v>
      </c>
      <c r="N2061">
        <v>1.999166666</v>
      </c>
      <c r="O2061">
        <v>0</v>
      </c>
      <c r="P2061">
        <v>1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0.57079530803166667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0.57079530803166667</v>
      </c>
    </row>
    <row r="2062" spans="1:31" x14ac:dyDescent="0.3">
      <c r="A2062">
        <v>2485141</v>
      </c>
      <c r="B2062">
        <v>1</v>
      </c>
      <c r="C2062" t="s">
        <v>81</v>
      </c>
      <c r="D2062" t="s">
        <v>113</v>
      </c>
      <c r="E2062" t="s">
        <v>132</v>
      </c>
      <c r="F2062" t="s">
        <v>6103</v>
      </c>
      <c r="G2062" t="s">
        <v>296</v>
      </c>
      <c r="H2062" t="s">
        <v>135</v>
      </c>
      <c r="I2062" t="s">
        <v>136</v>
      </c>
      <c r="J2062" t="s">
        <v>137</v>
      </c>
      <c r="K2062" t="s">
        <v>144</v>
      </c>
      <c r="L2062" t="s">
        <v>6104</v>
      </c>
      <c r="M2062" t="s">
        <v>6105</v>
      </c>
      <c r="N2062">
        <v>0.84166666599999995</v>
      </c>
      <c r="O2062">
        <v>0</v>
      </c>
      <c r="P2062">
        <v>103</v>
      </c>
      <c r="Q2062">
        <v>0</v>
      </c>
      <c r="R2062">
        <v>7</v>
      </c>
      <c r="S2062">
        <v>0</v>
      </c>
      <c r="T2062">
        <v>9</v>
      </c>
      <c r="U2062">
        <v>0</v>
      </c>
      <c r="V2062">
        <v>0</v>
      </c>
      <c r="W2062">
        <v>0</v>
      </c>
      <c r="X2062">
        <v>12.599517550777557</v>
      </c>
      <c r="Y2062">
        <v>0</v>
      </c>
      <c r="Z2062">
        <v>1.2145821310966793</v>
      </c>
      <c r="AA2062">
        <v>0</v>
      </c>
      <c r="AB2062">
        <v>0.86982987848019067</v>
      </c>
      <c r="AC2062">
        <v>0</v>
      </c>
      <c r="AD2062">
        <v>0</v>
      </c>
      <c r="AE2062">
        <v>14.683929560354427</v>
      </c>
    </row>
    <row r="2063" spans="1:31" x14ac:dyDescent="0.3">
      <c r="A2063">
        <v>2485190</v>
      </c>
      <c r="B2063">
        <v>1</v>
      </c>
      <c r="C2063" t="s">
        <v>81</v>
      </c>
      <c r="D2063" t="s">
        <v>115</v>
      </c>
      <c r="E2063" t="s">
        <v>166</v>
      </c>
      <c r="F2063" t="s">
        <v>6106</v>
      </c>
      <c r="G2063" t="s">
        <v>149</v>
      </c>
      <c r="H2063" t="s">
        <v>150</v>
      </c>
      <c r="I2063" t="s">
        <v>136</v>
      </c>
      <c r="J2063" t="s">
        <v>137</v>
      </c>
      <c r="K2063" t="s">
        <v>144</v>
      </c>
      <c r="L2063" t="s">
        <v>6107</v>
      </c>
      <c r="M2063" t="s">
        <v>6108</v>
      </c>
      <c r="N2063">
        <v>0.26388888799999999</v>
      </c>
      <c r="O2063">
        <v>0</v>
      </c>
      <c r="P2063">
        <v>1195</v>
      </c>
      <c r="Q2063">
        <v>0</v>
      </c>
      <c r="R2063">
        <v>0</v>
      </c>
      <c r="S2063">
        <v>1</v>
      </c>
      <c r="T2063">
        <v>436</v>
      </c>
      <c r="U2063">
        <v>0</v>
      </c>
      <c r="V2063">
        <v>1</v>
      </c>
      <c r="W2063">
        <v>0</v>
      </c>
      <c r="X2063">
        <v>49.671893152461557</v>
      </c>
      <c r="Y2063">
        <v>0</v>
      </c>
      <c r="Z2063">
        <v>0</v>
      </c>
      <c r="AA2063">
        <v>1.8148432416077778</v>
      </c>
      <c r="AB2063">
        <v>63.279982250284057</v>
      </c>
      <c r="AC2063">
        <v>0</v>
      </c>
      <c r="AD2063">
        <v>0.18248331585341668</v>
      </c>
      <c r="AE2063">
        <v>114.94920196020681</v>
      </c>
    </row>
    <row r="2064" spans="1:31" x14ac:dyDescent="0.3">
      <c r="A2064">
        <v>2484975</v>
      </c>
      <c r="B2064">
        <v>1</v>
      </c>
      <c r="C2064" t="s">
        <v>80</v>
      </c>
      <c r="D2064" t="s">
        <v>90</v>
      </c>
      <c r="E2064" t="s">
        <v>132</v>
      </c>
      <c r="F2064" t="s">
        <v>6109</v>
      </c>
      <c r="G2064" t="s">
        <v>134</v>
      </c>
      <c r="H2064" t="s">
        <v>135</v>
      </c>
      <c r="I2064" t="s">
        <v>136</v>
      </c>
      <c r="J2064" t="s">
        <v>137</v>
      </c>
      <c r="K2064" t="s">
        <v>138</v>
      </c>
      <c r="L2064" t="s">
        <v>6110</v>
      </c>
      <c r="M2064" t="s">
        <v>6111</v>
      </c>
      <c r="N2064">
        <v>5.0261111109999996</v>
      </c>
      <c r="O2064">
        <v>0</v>
      </c>
      <c r="P2064">
        <v>516</v>
      </c>
      <c r="Q2064">
        <v>0</v>
      </c>
      <c r="R2064">
        <v>0</v>
      </c>
      <c r="S2064">
        <v>0</v>
      </c>
      <c r="T2064">
        <v>30</v>
      </c>
      <c r="U2064">
        <v>0</v>
      </c>
      <c r="V2064">
        <v>0</v>
      </c>
      <c r="W2064">
        <v>0</v>
      </c>
      <c r="X2064">
        <v>682.76596447765985</v>
      </c>
      <c r="Y2064">
        <v>0</v>
      </c>
      <c r="Z2064">
        <v>0</v>
      </c>
      <c r="AA2064">
        <v>0</v>
      </c>
      <c r="AB2064">
        <v>68.461401033361696</v>
      </c>
      <c r="AC2064">
        <v>0</v>
      </c>
      <c r="AD2064">
        <v>0</v>
      </c>
      <c r="AE2064">
        <v>751.2273655110215</v>
      </c>
    </row>
    <row r="2065" spans="1:31" x14ac:dyDescent="0.3">
      <c r="A2065">
        <v>2485167</v>
      </c>
      <c r="B2065">
        <v>1</v>
      </c>
      <c r="C2065" t="s">
        <v>80</v>
      </c>
      <c r="D2065" t="s">
        <v>109</v>
      </c>
      <c r="E2065" t="s">
        <v>141</v>
      </c>
      <c r="F2065" t="s">
        <v>6112</v>
      </c>
      <c r="G2065" t="s">
        <v>181</v>
      </c>
      <c r="H2065" t="s">
        <v>135</v>
      </c>
      <c r="I2065" t="s">
        <v>136</v>
      </c>
      <c r="J2065" t="s">
        <v>137</v>
      </c>
      <c r="K2065" t="s">
        <v>144</v>
      </c>
      <c r="L2065" t="s">
        <v>6113</v>
      </c>
      <c r="M2065" t="s">
        <v>6114</v>
      </c>
      <c r="N2065">
        <v>0.76500000000000001</v>
      </c>
      <c r="O2065">
        <v>0</v>
      </c>
      <c r="P2065">
        <v>16</v>
      </c>
      <c r="Q2065">
        <v>0</v>
      </c>
      <c r="R2065">
        <v>0</v>
      </c>
      <c r="S2065">
        <v>0</v>
      </c>
      <c r="T2065">
        <v>12</v>
      </c>
      <c r="U2065">
        <v>0</v>
      </c>
      <c r="V2065">
        <v>0</v>
      </c>
      <c r="W2065">
        <v>0</v>
      </c>
      <c r="X2065">
        <v>2.2722127508909411</v>
      </c>
      <c r="Y2065">
        <v>0</v>
      </c>
      <c r="Z2065">
        <v>0</v>
      </c>
      <c r="AA2065">
        <v>0</v>
      </c>
      <c r="AB2065">
        <v>4.2798575569006649</v>
      </c>
      <c r="AC2065">
        <v>0</v>
      </c>
      <c r="AD2065">
        <v>0</v>
      </c>
      <c r="AE2065">
        <v>6.552070307791606</v>
      </c>
    </row>
    <row r="2066" spans="1:31" x14ac:dyDescent="0.3">
      <c r="A2066">
        <v>2485097</v>
      </c>
      <c r="B2066">
        <v>2</v>
      </c>
      <c r="C2066" t="s">
        <v>80</v>
      </c>
      <c r="D2066" t="s">
        <v>85</v>
      </c>
      <c r="E2066" t="s">
        <v>132</v>
      </c>
      <c r="F2066" t="s">
        <v>6115</v>
      </c>
      <c r="G2066" t="s">
        <v>530</v>
      </c>
      <c r="H2066" t="s">
        <v>135</v>
      </c>
      <c r="I2066" t="s">
        <v>136</v>
      </c>
      <c r="J2066" t="s">
        <v>137</v>
      </c>
      <c r="K2066" t="s">
        <v>144</v>
      </c>
      <c r="L2066" t="s">
        <v>6116</v>
      </c>
      <c r="M2066" t="s">
        <v>6117</v>
      </c>
      <c r="N2066">
        <v>1.603888888</v>
      </c>
      <c r="O2066">
        <v>0</v>
      </c>
      <c r="P2066">
        <v>291</v>
      </c>
      <c r="Q2066">
        <v>0</v>
      </c>
      <c r="R2066">
        <v>0</v>
      </c>
      <c r="S2066">
        <v>0</v>
      </c>
      <c r="T2066">
        <v>18</v>
      </c>
      <c r="U2066">
        <v>0</v>
      </c>
      <c r="V2066">
        <v>0</v>
      </c>
      <c r="W2066">
        <v>0</v>
      </c>
      <c r="X2066">
        <v>147.86039389010222</v>
      </c>
      <c r="Y2066">
        <v>0</v>
      </c>
      <c r="Z2066">
        <v>0</v>
      </c>
      <c r="AA2066">
        <v>0</v>
      </c>
      <c r="AB2066">
        <v>192.57864961600967</v>
      </c>
      <c r="AC2066">
        <v>0</v>
      </c>
      <c r="AD2066">
        <v>0</v>
      </c>
      <c r="AE2066">
        <v>340.43904350611189</v>
      </c>
    </row>
    <row r="2067" spans="1:31" x14ac:dyDescent="0.3">
      <c r="A2067">
        <v>2484898</v>
      </c>
      <c r="B2067">
        <v>1</v>
      </c>
      <c r="C2067" t="s">
        <v>80</v>
      </c>
      <c r="D2067" t="s">
        <v>94</v>
      </c>
      <c r="E2067" t="s">
        <v>162</v>
      </c>
      <c r="F2067" t="s">
        <v>6118</v>
      </c>
      <c r="G2067" t="s">
        <v>168</v>
      </c>
      <c r="H2067" t="s">
        <v>135</v>
      </c>
      <c r="I2067" t="s">
        <v>136</v>
      </c>
      <c r="J2067" t="s">
        <v>137</v>
      </c>
      <c r="K2067" t="s">
        <v>138</v>
      </c>
      <c r="L2067" t="s">
        <v>6119</v>
      </c>
      <c r="M2067" t="s">
        <v>6120</v>
      </c>
      <c r="N2067">
        <v>2.3702777770000001</v>
      </c>
      <c r="O2067">
        <v>0</v>
      </c>
      <c r="P2067">
        <v>46</v>
      </c>
      <c r="Q2067">
        <v>0</v>
      </c>
      <c r="R2067">
        <v>0</v>
      </c>
      <c r="S2067">
        <v>0</v>
      </c>
      <c r="T2067">
        <v>3</v>
      </c>
      <c r="U2067">
        <v>0</v>
      </c>
      <c r="V2067">
        <v>0</v>
      </c>
      <c r="W2067">
        <v>0</v>
      </c>
      <c r="X2067">
        <v>29.313162828313686</v>
      </c>
      <c r="Y2067">
        <v>0</v>
      </c>
      <c r="Z2067">
        <v>0</v>
      </c>
      <c r="AA2067">
        <v>0</v>
      </c>
      <c r="AB2067">
        <v>7.5885679556610368</v>
      </c>
      <c r="AC2067">
        <v>0</v>
      </c>
      <c r="AD2067">
        <v>0</v>
      </c>
      <c r="AE2067">
        <v>36.90173078397472</v>
      </c>
    </row>
    <row r="2068" spans="1:31" x14ac:dyDescent="0.3">
      <c r="A2068">
        <v>2484955</v>
      </c>
      <c r="B2068">
        <v>1</v>
      </c>
      <c r="C2068" t="s">
        <v>81</v>
      </c>
      <c r="D2068" t="s">
        <v>126</v>
      </c>
      <c r="E2068" t="s">
        <v>147</v>
      </c>
      <c r="F2068" t="s">
        <v>5545</v>
      </c>
      <c r="G2068" t="s">
        <v>149</v>
      </c>
      <c r="H2068" t="s">
        <v>150</v>
      </c>
      <c r="I2068" t="s">
        <v>506</v>
      </c>
      <c r="J2068" t="s">
        <v>137</v>
      </c>
      <c r="K2068" t="s">
        <v>144</v>
      </c>
      <c r="L2068" t="s">
        <v>6121</v>
      </c>
      <c r="M2068" t="s">
        <v>6122</v>
      </c>
      <c r="N2068">
        <v>6.3888879999999997E-3</v>
      </c>
      <c r="O2068">
        <v>2</v>
      </c>
      <c r="P2068">
        <v>280</v>
      </c>
      <c r="Q2068">
        <v>35</v>
      </c>
      <c r="R2068">
        <v>124</v>
      </c>
      <c r="S2068">
        <v>11</v>
      </c>
      <c r="T2068">
        <v>25</v>
      </c>
      <c r="U2068">
        <v>0</v>
      </c>
      <c r="V2068">
        <v>0</v>
      </c>
      <c r="W2068">
        <v>1.4144853969081696E-2</v>
      </c>
      <c r="X2068">
        <v>0.21071301727628011</v>
      </c>
      <c r="Y2068">
        <v>0.7148655643809686</v>
      </c>
      <c r="Z2068">
        <v>0.11832336677701695</v>
      </c>
      <c r="AA2068">
        <v>0.15821441912939543</v>
      </c>
      <c r="AB2068">
        <v>0.206468234953708</v>
      </c>
      <c r="AC2068">
        <v>0</v>
      </c>
      <c r="AD2068">
        <v>0</v>
      </c>
      <c r="AE2068">
        <v>1.4227294564864508</v>
      </c>
    </row>
    <row r="2069" spans="1:31" x14ac:dyDescent="0.3">
      <c r="A2069">
        <v>2485204</v>
      </c>
      <c r="B2069">
        <v>1</v>
      </c>
      <c r="C2069" t="s">
        <v>80</v>
      </c>
      <c r="D2069" t="s">
        <v>83</v>
      </c>
      <c r="E2069" t="s">
        <v>153</v>
      </c>
      <c r="F2069" t="s">
        <v>6123</v>
      </c>
      <c r="G2069" t="s">
        <v>159</v>
      </c>
      <c r="H2069" t="s">
        <v>135</v>
      </c>
      <c r="I2069" t="s">
        <v>136</v>
      </c>
      <c r="J2069" t="s">
        <v>3</v>
      </c>
      <c r="K2069" t="s">
        <v>144</v>
      </c>
      <c r="L2069" t="s">
        <v>6124</v>
      </c>
      <c r="M2069" t="s">
        <v>6125</v>
      </c>
      <c r="N2069">
        <v>2.497777777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1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0.25497487940362784</v>
      </c>
      <c r="AC2069">
        <v>0</v>
      </c>
      <c r="AD2069">
        <v>0</v>
      </c>
      <c r="AE2069">
        <v>0.25497487940362784</v>
      </c>
    </row>
    <row r="2070" spans="1:31" x14ac:dyDescent="0.3">
      <c r="A2070">
        <v>2484855</v>
      </c>
      <c r="B2070">
        <v>1</v>
      </c>
      <c r="C2070" t="s">
        <v>80</v>
      </c>
      <c r="D2070" t="s">
        <v>82</v>
      </c>
      <c r="E2070" t="s">
        <v>162</v>
      </c>
      <c r="F2070" t="s">
        <v>6126</v>
      </c>
      <c r="G2070" t="s">
        <v>210</v>
      </c>
      <c r="H2070" t="s">
        <v>135</v>
      </c>
      <c r="I2070" t="s">
        <v>136</v>
      </c>
      <c r="J2070" t="s">
        <v>137</v>
      </c>
      <c r="K2070" t="s">
        <v>144</v>
      </c>
      <c r="L2070" t="s">
        <v>6127</v>
      </c>
      <c r="M2070" t="s">
        <v>6128</v>
      </c>
      <c r="N2070">
        <v>1.1994444440000001</v>
      </c>
      <c r="O2070">
        <v>0</v>
      </c>
      <c r="P2070">
        <v>190</v>
      </c>
      <c r="Q2070">
        <v>0</v>
      </c>
      <c r="R2070">
        <v>0</v>
      </c>
      <c r="S2070">
        <v>0</v>
      </c>
      <c r="T2070">
        <v>2</v>
      </c>
      <c r="U2070">
        <v>0</v>
      </c>
      <c r="V2070">
        <v>0</v>
      </c>
      <c r="W2070">
        <v>0</v>
      </c>
      <c r="X2070">
        <v>59.316225730857134</v>
      </c>
      <c r="Y2070">
        <v>0</v>
      </c>
      <c r="Z2070">
        <v>0</v>
      </c>
      <c r="AA2070">
        <v>0</v>
      </c>
      <c r="AB2070">
        <v>3.2196515494008064</v>
      </c>
      <c r="AC2070">
        <v>0</v>
      </c>
      <c r="AD2070">
        <v>0</v>
      </c>
      <c r="AE2070">
        <v>62.535877280257942</v>
      </c>
    </row>
    <row r="2071" spans="1:31" x14ac:dyDescent="0.3">
      <c r="A2071">
        <v>2485107</v>
      </c>
      <c r="B2071">
        <v>1</v>
      </c>
      <c r="C2071" t="s">
        <v>81</v>
      </c>
      <c r="D2071" t="s">
        <v>127</v>
      </c>
      <c r="E2071" t="s">
        <v>162</v>
      </c>
      <c r="F2071" t="s">
        <v>6129</v>
      </c>
      <c r="G2071" t="s">
        <v>2766</v>
      </c>
      <c r="H2071" t="s">
        <v>135</v>
      </c>
      <c r="I2071" t="s">
        <v>136</v>
      </c>
      <c r="J2071" t="s">
        <v>137</v>
      </c>
      <c r="K2071" t="s">
        <v>144</v>
      </c>
      <c r="L2071" t="s">
        <v>6130</v>
      </c>
      <c r="M2071" t="s">
        <v>6131</v>
      </c>
      <c r="N2071">
        <v>1.388055555</v>
      </c>
      <c r="O2071">
        <v>0</v>
      </c>
      <c r="P2071">
        <v>156</v>
      </c>
      <c r="Q2071">
        <v>0</v>
      </c>
      <c r="R2071">
        <v>0</v>
      </c>
      <c r="S2071">
        <v>0</v>
      </c>
      <c r="T2071">
        <v>5</v>
      </c>
      <c r="U2071">
        <v>0</v>
      </c>
      <c r="V2071">
        <v>0</v>
      </c>
      <c r="W2071">
        <v>0</v>
      </c>
      <c r="X2071">
        <v>48.46036162342233</v>
      </c>
      <c r="Y2071">
        <v>0</v>
      </c>
      <c r="Z2071">
        <v>0</v>
      </c>
      <c r="AA2071">
        <v>0</v>
      </c>
      <c r="AB2071">
        <v>0.84075502380745537</v>
      </c>
      <c r="AC2071">
        <v>0</v>
      </c>
      <c r="AD2071">
        <v>0</v>
      </c>
      <c r="AE2071">
        <v>49.301116647229783</v>
      </c>
    </row>
    <row r="2072" spans="1:31" x14ac:dyDescent="0.3">
      <c r="A2072">
        <v>2484875</v>
      </c>
      <c r="B2072">
        <v>1</v>
      </c>
      <c r="C2072" t="s">
        <v>81</v>
      </c>
      <c r="D2072" t="s">
        <v>113</v>
      </c>
      <c r="E2072" t="s">
        <v>184</v>
      </c>
      <c r="F2072" t="s">
        <v>6132</v>
      </c>
      <c r="G2072" t="s">
        <v>134</v>
      </c>
      <c r="H2072" t="s">
        <v>150</v>
      </c>
      <c r="I2072" t="s">
        <v>136</v>
      </c>
      <c r="J2072" t="s">
        <v>137</v>
      </c>
      <c r="K2072" t="s">
        <v>138</v>
      </c>
      <c r="L2072" t="s">
        <v>6133</v>
      </c>
      <c r="M2072" t="s">
        <v>6134</v>
      </c>
      <c r="N2072">
        <v>2.2863888879999998</v>
      </c>
      <c r="O2072">
        <v>0</v>
      </c>
      <c r="P2072">
        <v>256</v>
      </c>
      <c r="Q2072">
        <v>0</v>
      </c>
      <c r="R2072">
        <v>6</v>
      </c>
      <c r="S2072">
        <v>0</v>
      </c>
      <c r="T2072">
        <v>15</v>
      </c>
      <c r="U2072">
        <v>0</v>
      </c>
      <c r="V2072">
        <v>0</v>
      </c>
      <c r="W2072">
        <v>0</v>
      </c>
      <c r="X2072">
        <v>95.949018090217393</v>
      </c>
      <c r="Y2072">
        <v>0</v>
      </c>
      <c r="Z2072">
        <v>2.0183780003730019</v>
      </c>
      <c r="AA2072">
        <v>0</v>
      </c>
      <c r="AB2072">
        <v>8.4074774186719239</v>
      </c>
      <c r="AC2072">
        <v>0</v>
      </c>
      <c r="AD2072">
        <v>0</v>
      </c>
      <c r="AE2072">
        <v>106.37487350926233</v>
      </c>
    </row>
    <row r="2073" spans="1:31" x14ac:dyDescent="0.3">
      <c r="A2073">
        <v>2484829</v>
      </c>
      <c r="B2073">
        <v>1</v>
      </c>
      <c r="C2073" t="s">
        <v>80</v>
      </c>
      <c r="D2073" t="s">
        <v>97</v>
      </c>
      <c r="E2073" t="s">
        <v>166</v>
      </c>
      <c r="F2073" t="s">
        <v>6135</v>
      </c>
      <c r="G2073" t="s">
        <v>149</v>
      </c>
      <c r="H2073" t="s">
        <v>150</v>
      </c>
      <c r="I2073" t="s">
        <v>136</v>
      </c>
      <c r="J2073" t="s">
        <v>137</v>
      </c>
      <c r="K2073" t="s">
        <v>144</v>
      </c>
      <c r="L2073" t="s">
        <v>6136</v>
      </c>
      <c r="M2073" t="s">
        <v>6137</v>
      </c>
      <c r="N2073">
        <v>1.6716666659999999</v>
      </c>
      <c r="O2073">
        <v>8</v>
      </c>
      <c r="P2073">
        <v>743</v>
      </c>
      <c r="Q2073">
        <v>11</v>
      </c>
      <c r="R2073">
        <v>364</v>
      </c>
      <c r="S2073">
        <v>14</v>
      </c>
      <c r="T2073">
        <v>197</v>
      </c>
      <c r="U2073">
        <v>1</v>
      </c>
      <c r="V2073">
        <v>2</v>
      </c>
      <c r="W2073">
        <v>110.28096572585711</v>
      </c>
      <c r="X2073">
        <v>726.60014341915087</v>
      </c>
      <c r="Y2073">
        <v>90.15423646284566</v>
      </c>
      <c r="Z2073">
        <v>354.10860323856804</v>
      </c>
      <c r="AA2073">
        <v>191.40172224916543</v>
      </c>
      <c r="AB2073">
        <v>486.68515385664904</v>
      </c>
      <c r="AC2073">
        <v>23.879978305968571</v>
      </c>
      <c r="AD2073">
        <v>3.9595633382181705</v>
      </c>
      <c r="AE2073">
        <v>1987.0703665964229</v>
      </c>
    </row>
    <row r="2074" spans="1:31" x14ac:dyDescent="0.3">
      <c r="A2074">
        <v>2484978</v>
      </c>
      <c r="B2074">
        <v>1</v>
      </c>
      <c r="C2074" t="s">
        <v>81</v>
      </c>
      <c r="D2074" t="s">
        <v>128</v>
      </c>
      <c r="E2074" t="s">
        <v>141</v>
      </c>
      <c r="F2074" t="s">
        <v>6138</v>
      </c>
      <c r="G2074" t="s">
        <v>143</v>
      </c>
      <c r="H2074" t="s">
        <v>135</v>
      </c>
      <c r="I2074" t="s">
        <v>136</v>
      </c>
      <c r="J2074" t="s">
        <v>137</v>
      </c>
      <c r="K2074" t="s">
        <v>144</v>
      </c>
      <c r="L2074" t="s">
        <v>6139</v>
      </c>
      <c r="M2074" t="s">
        <v>6140</v>
      </c>
      <c r="N2074">
        <v>0.98805555499999997</v>
      </c>
      <c r="O2074">
        <v>0</v>
      </c>
      <c r="P2074">
        <v>39</v>
      </c>
      <c r="Q2074">
        <v>0</v>
      </c>
      <c r="R2074">
        <v>0</v>
      </c>
      <c r="S2074">
        <v>0</v>
      </c>
      <c r="T2074">
        <v>2</v>
      </c>
      <c r="U2074">
        <v>0</v>
      </c>
      <c r="V2074">
        <v>0</v>
      </c>
      <c r="W2074">
        <v>0</v>
      </c>
      <c r="X2074">
        <v>9.0471246427308802</v>
      </c>
      <c r="Y2074">
        <v>0</v>
      </c>
      <c r="Z2074">
        <v>0</v>
      </c>
      <c r="AA2074">
        <v>0</v>
      </c>
      <c r="AB2074">
        <v>1.2236142191268933</v>
      </c>
      <c r="AC2074">
        <v>0</v>
      </c>
      <c r="AD2074">
        <v>0</v>
      </c>
      <c r="AE2074">
        <v>10.270738861857774</v>
      </c>
    </row>
    <row r="2075" spans="1:31" x14ac:dyDescent="0.3">
      <c r="A2075">
        <v>2485330</v>
      </c>
      <c r="B2075">
        <v>1</v>
      </c>
      <c r="C2075" t="s">
        <v>80</v>
      </c>
      <c r="D2075" t="s">
        <v>100</v>
      </c>
      <c r="E2075" t="s">
        <v>162</v>
      </c>
      <c r="F2075" t="s">
        <v>6141</v>
      </c>
      <c r="G2075" t="s">
        <v>181</v>
      </c>
      <c r="H2075" t="s">
        <v>135</v>
      </c>
      <c r="I2075" t="s">
        <v>136</v>
      </c>
      <c r="J2075" t="s">
        <v>137</v>
      </c>
      <c r="K2075" t="s">
        <v>144</v>
      </c>
      <c r="L2075" t="s">
        <v>6142</v>
      </c>
      <c r="M2075" t="s">
        <v>6143</v>
      </c>
      <c r="N2075">
        <v>1.0419444440000001</v>
      </c>
      <c r="O2075">
        <v>0</v>
      </c>
      <c r="P2075">
        <v>21</v>
      </c>
      <c r="Q2075">
        <v>0</v>
      </c>
      <c r="R2075">
        <v>0</v>
      </c>
      <c r="S2075">
        <v>0</v>
      </c>
      <c r="T2075">
        <v>6</v>
      </c>
      <c r="U2075">
        <v>0</v>
      </c>
      <c r="V2075">
        <v>0</v>
      </c>
      <c r="W2075">
        <v>0</v>
      </c>
      <c r="X2075">
        <v>3.2295788765741453</v>
      </c>
      <c r="Y2075">
        <v>0</v>
      </c>
      <c r="Z2075">
        <v>0</v>
      </c>
      <c r="AA2075">
        <v>0</v>
      </c>
      <c r="AB2075">
        <v>4.108341804591003</v>
      </c>
      <c r="AC2075">
        <v>0</v>
      </c>
      <c r="AD2075">
        <v>0</v>
      </c>
      <c r="AE2075">
        <v>7.3379206811651478</v>
      </c>
    </row>
    <row r="2076" spans="1:31" x14ac:dyDescent="0.3">
      <c r="A2076">
        <v>2485144</v>
      </c>
      <c r="B2076">
        <v>1</v>
      </c>
      <c r="C2076" t="s">
        <v>80</v>
      </c>
      <c r="D2076" t="s">
        <v>83</v>
      </c>
      <c r="E2076" t="s">
        <v>153</v>
      </c>
      <c r="F2076" t="s">
        <v>6144</v>
      </c>
      <c r="G2076" t="s">
        <v>155</v>
      </c>
      <c r="H2076" t="s">
        <v>135</v>
      </c>
      <c r="I2076" t="s">
        <v>136</v>
      </c>
      <c r="J2076" t="s">
        <v>137</v>
      </c>
      <c r="K2076" t="s">
        <v>144</v>
      </c>
      <c r="L2076" t="s">
        <v>6145</v>
      </c>
      <c r="M2076" t="s">
        <v>6146</v>
      </c>
      <c r="N2076">
        <v>1.8036111109999999</v>
      </c>
      <c r="O2076">
        <v>0</v>
      </c>
      <c r="P2076">
        <v>1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1.7824005011123376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1.7824005011123376</v>
      </c>
    </row>
    <row r="2077" spans="1:31" x14ac:dyDescent="0.3">
      <c r="A2077">
        <v>2484958</v>
      </c>
      <c r="B2077">
        <v>1</v>
      </c>
      <c r="C2077" t="s">
        <v>80</v>
      </c>
      <c r="D2077" t="s">
        <v>96</v>
      </c>
      <c r="E2077" t="s">
        <v>153</v>
      </c>
      <c r="F2077" t="s">
        <v>6147</v>
      </c>
      <c r="G2077" t="s">
        <v>244</v>
      </c>
      <c r="H2077" t="s">
        <v>135</v>
      </c>
      <c r="I2077" t="s">
        <v>136</v>
      </c>
      <c r="J2077" t="s">
        <v>137</v>
      </c>
      <c r="K2077" t="s">
        <v>144</v>
      </c>
      <c r="L2077" t="s">
        <v>6148</v>
      </c>
      <c r="M2077" t="s">
        <v>6149</v>
      </c>
      <c r="N2077">
        <v>3.344166666</v>
      </c>
      <c r="O2077">
        <v>0</v>
      </c>
      <c r="P2077">
        <v>3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6.2578295153647998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6.2578295153647998</v>
      </c>
    </row>
    <row r="2078" spans="1:31" x14ac:dyDescent="0.3">
      <c r="A2078">
        <v>2484815</v>
      </c>
      <c r="B2078">
        <v>1</v>
      </c>
      <c r="C2078" t="s">
        <v>80</v>
      </c>
      <c r="D2078" t="s">
        <v>82</v>
      </c>
      <c r="E2078" t="s">
        <v>153</v>
      </c>
      <c r="F2078" t="s">
        <v>6150</v>
      </c>
      <c r="G2078" t="s">
        <v>181</v>
      </c>
      <c r="H2078" t="s">
        <v>135</v>
      </c>
      <c r="I2078" t="s">
        <v>136</v>
      </c>
      <c r="J2078" t="s">
        <v>137</v>
      </c>
      <c r="K2078" t="s">
        <v>144</v>
      </c>
      <c r="L2078" t="s">
        <v>6151</v>
      </c>
      <c r="M2078" t="s">
        <v>6152</v>
      </c>
      <c r="N2078">
        <v>0.58666666599999995</v>
      </c>
      <c r="O2078">
        <v>0</v>
      </c>
      <c r="P2078">
        <v>9</v>
      </c>
      <c r="Q2078">
        <v>0</v>
      </c>
      <c r="R2078">
        <v>0</v>
      </c>
      <c r="S2078">
        <v>0</v>
      </c>
      <c r="T2078">
        <v>2</v>
      </c>
      <c r="U2078">
        <v>0</v>
      </c>
      <c r="V2078">
        <v>0</v>
      </c>
      <c r="W2078">
        <v>0</v>
      </c>
      <c r="X2078">
        <v>1.5197832030533971</v>
      </c>
      <c r="Y2078">
        <v>0</v>
      </c>
      <c r="Z2078">
        <v>0</v>
      </c>
      <c r="AA2078">
        <v>0</v>
      </c>
      <c r="AB2078">
        <v>0.70856741545902413</v>
      </c>
      <c r="AC2078">
        <v>0</v>
      </c>
      <c r="AD2078">
        <v>0</v>
      </c>
      <c r="AE2078">
        <v>2.2283506185124211</v>
      </c>
    </row>
    <row r="2079" spans="1:31" x14ac:dyDescent="0.3">
      <c r="A2079">
        <v>2503544</v>
      </c>
      <c r="B2079">
        <v>1</v>
      </c>
      <c r="C2079" t="s">
        <v>81</v>
      </c>
      <c r="D2079" t="s">
        <v>125</v>
      </c>
      <c r="E2079" t="s">
        <v>166</v>
      </c>
      <c r="F2079" t="s">
        <v>6153</v>
      </c>
      <c r="G2079" t="s">
        <v>168</v>
      </c>
      <c r="H2079" t="s">
        <v>150</v>
      </c>
      <c r="I2079" t="s">
        <v>136</v>
      </c>
      <c r="J2079" t="s">
        <v>137</v>
      </c>
      <c r="K2079" t="s">
        <v>138</v>
      </c>
      <c r="L2079" t="s">
        <v>6154</v>
      </c>
      <c r="M2079" t="s">
        <v>6155</v>
      </c>
      <c r="N2079">
        <v>9.2666666660000008</v>
      </c>
      <c r="O2079">
        <v>0</v>
      </c>
      <c r="P2079">
        <v>741</v>
      </c>
      <c r="Q2079">
        <v>124</v>
      </c>
      <c r="R2079">
        <v>203</v>
      </c>
      <c r="S2079">
        <v>9</v>
      </c>
      <c r="T2079">
        <v>71</v>
      </c>
      <c r="U2079">
        <v>1</v>
      </c>
      <c r="V2079">
        <v>0</v>
      </c>
      <c r="W2079">
        <v>0</v>
      </c>
      <c r="X2079">
        <v>1220.3903984853303</v>
      </c>
      <c r="Y2079">
        <v>1224.744978826986</v>
      </c>
      <c r="Z2079">
        <v>867.75498116424455</v>
      </c>
      <c r="AA2079">
        <v>278.20569356056035</v>
      </c>
      <c r="AB2079">
        <v>348.2755601357826</v>
      </c>
      <c r="AC2079">
        <v>774.53535464825006</v>
      </c>
      <c r="AD2079">
        <v>0</v>
      </c>
      <c r="AE2079">
        <v>4713.9069668211541</v>
      </c>
    </row>
    <row r="2080" spans="1:31" x14ac:dyDescent="0.3">
      <c r="A2080">
        <v>2485101</v>
      </c>
      <c r="B2080">
        <v>1</v>
      </c>
      <c r="C2080" t="s">
        <v>80</v>
      </c>
      <c r="D2080" t="s">
        <v>96</v>
      </c>
      <c r="E2080" t="s">
        <v>153</v>
      </c>
      <c r="F2080" t="s">
        <v>6156</v>
      </c>
      <c r="G2080" t="s">
        <v>244</v>
      </c>
      <c r="H2080" t="s">
        <v>135</v>
      </c>
      <c r="I2080" t="s">
        <v>136</v>
      </c>
      <c r="J2080" t="s">
        <v>137</v>
      </c>
      <c r="K2080" t="s">
        <v>144</v>
      </c>
      <c r="L2080" t="s">
        <v>6157</v>
      </c>
      <c r="M2080" t="s">
        <v>6158</v>
      </c>
      <c r="N2080">
        <v>1.3252777769999999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1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2.0842597601100001</v>
      </c>
      <c r="AC2080">
        <v>0</v>
      </c>
      <c r="AD2080">
        <v>0</v>
      </c>
      <c r="AE2080">
        <v>2.0842597601100001</v>
      </c>
    </row>
    <row r="2081" spans="1:31" x14ac:dyDescent="0.3">
      <c r="A2081">
        <v>2484964</v>
      </c>
      <c r="B2081">
        <v>1</v>
      </c>
      <c r="C2081" t="s">
        <v>80</v>
      </c>
      <c r="D2081" t="s">
        <v>85</v>
      </c>
      <c r="E2081" t="s">
        <v>153</v>
      </c>
      <c r="F2081" t="s">
        <v>917</v>
      </c>
      <c r="G2081" t="s">
        <v>155</v>
      </c>
      <c r="H2081" t="s">
        <v>135</v>
      </c>
      <c r="I2081" t="s">
        <v>136</v>
      </c>
      <c r="J2081" t="s">
        <v>137</v>
      </c>
      <c r="K2081" t="s">
        <v>144</v>
      </c>
      <c r="L2081" t="s">
        <v>6159</v>
      </c>
      <c r="M2081" t="s">
        <v>6160</v>
      </c>
      <c r="N2081">
        <v>1.405277777</v>
      </c>
      <c r="O2081">
        <v>0</v>
      </c>
      <c r="P2081">
        <v>1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1.0819183270620965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1.0819183270620965</v>
      </c>
    </row>
    <row r="2082" spans="1:31" x14ac:dyDescent="0.3">
      <c r="A2082">
        <v>2484987</v>
      </c>
      <c r="B2082">
        <v>1</v>
      </c>
      <c r="C2082" t="s">
        <v>80</v>
      </c>
      <c r="D2082" t="s">
        <v>97</v>
      </c>
      <c r="E2082" t="s">
        <v>184</v>
      </c>
      <c r="F2082" t="s">
        <v>4603</v>
      </c>
      <c r="G2082" t="s">
        <v>149</v>
      </c>
      <c r="H2082" t="s">
        <v>150</v>
      </c>
      <c r="I2082" t="s">
        <v>136</v>
      </c>
      <c r="J2082" t="s">
        <v>137</v>
      </c>
      <c r="K2082" t="s">
        <v>144</v>
      </c>
      <c r="L2082" t="s">
        <v>6161</v>
      </c>
      <c r="M2082" t="s">
        <v>6162</v>
      </c>
      <c r="N2082">
        <v>0.21305555500000001</v>
      </c>
      <c r="O2082">
        <v>12</v>
      </c>
      <c r="P2082">
        <v>694</v>
      </c>
      <c r="Q2082">
        <v>9</v>
      </c>
      <c r="R2082">
        <v>101</v>
      </c>
      <c r="S2082">
        <v>14</v>
      </c>
      <c r="T2082">
        <v>137</v>
      </c>
      <c r="U2082">
        <v>2</v>
      </c>
      <c r="V2082">
        <v>1</v>
      </c>
      <c r="W2082">
        <v>11.030506492959873</v>
      </c>
      <c r="X2082">
        <v>57.989608932678074</v>
      </c>
      <c r="Y2082">
        <v>1.0678447671593883</v>
      </c>
      <c r="Z2082">
        <v>6.127316316449738</v>
      </c>
      <c r="AA2082">
        <v>15.884429802807585</v>
      </c>
      <c r="AB2082">
        <v>23.89250144107919</v>
      </c>
      <c r="AC2082">
        <v>60.650819657796113</v>
      </c>
      <c r="AD2082">
        <v>0.40167745103086117</v>
      </c>
      <c r="AE2082">
        <v>177.04470486196081</v>
      </c>
    </row>
    <row r="2083" spans="1:31" x14ac:dyDescent="0.3">
      <c r="A2083">
        <v>2485319</v>
      </c>
      <c r="B2083">
        <v>1</v>
      </c>
      <c r="C2083" t="s">
        <v>80</v>
      </c>
      <c r="D2083" t="s">
        <v>93</v>
      </c>
      <c r="E2083" t="s">
        <v>166</v>
      </c>
      <c r="F2083" t="s">
        <v>6163</v>
      </c>
      <c r="G2083" t="s">
        <v>149</v>
      </c>
      <c r="H2083" t="s">
        <v>150</v>
      </c>
      <c r="I2083" t="s">
        <v>136</v>
      </c>
      <c r="J2083" t="s">
        <v>137</v>
      </c>
      <c r="K2083" t="s">
        <v>144</v>
      </c>
      <c r="L2083" t="s">
        <v>6164</v>
      </c>
      <c r="M2083" t="s">
        <v>6165</v>
      </c>
      <c r="N2083">
        <v>1.4622222220000001</v>
      </c>
      <c r="O2083">
        <v>0</v>
      </c>
      <c r="P2083">
        <v>1119</v>
      </c>
      <c r="Q2083">
        <v>1</v>
      </c>
      <c r="R2083">
        <v>295</v>
      </c>
      <c r="S2083">
        <v>4</v>
      </c>
      <c r="T2083">
        <v>311</v>
      </c>
      <c r="U2083">
        <v>0</v>
      </c>
      <c r="V2083">
        <v>0</v>
      </c>
      <c r="W2083">
        <v>0</v>
      </c>
      <c r="X2083">
        <v>253.19587367896125</v>
      </c>
      <c r="Y2083">
        <v>0</v>
      </c>
      <c r="Z2083">
        <v>42.736547664358795</v>
      </c>
      <c r="AA2083">
        <v>3.8425708508080207</v>
      </c>
      <c r="AB2083">
        <v>102.69654576600499</v>
      </c>
      <c r="AC2083">
        <v>0</v>
      </c>
      <c r="AD2083">
        <v>0</v>
      </c>
      <c r="AE2083">
        <v>402.47153796013305</v>
      </c>
    </row>
    <row r="2084" spans="1:31" x14ac:dyDescent="0.3">
      <c r="A2084">
        <v>2485017</v>
      </c>
      <c r="B2084">
        <v>2</v>
      </c>
      <c r="C2084" t="s">
        <v>80</v>
      </c>
      <c r="D2084" t="s">
        <v>97</v>
      </c>
      <c r="E2084" t="s">
        <v>162</v>
      </c>
      <c r="F2084" t="s">
        <v>6166</v>
      </c>
      <c r="G2084" t="s">
        <v>181</v>
      </c>
      <c r="H2084" t="s">
        <v>135</v>
      </c>
      <c r="I2084" t="s">
        <v>136</v>
      </c>
      <c r="J2084" t="s">
        <v>137</v>
      </c>
      <c r="K2084" t="s">
        <v>144</v>
      </c>
      <c r="L2084" t="s">
        <v>6167</v>
      </c>
      <c r="M2084" t="s">
        <v>6168</v>
      </c>
      <c r="N2084">
        <v>0.85111111100000003</v>
      </c>
      <c r="O2084">
        <v>0</v>
      </c>
      <c r="P2084">
        <v>101</v>
      </c>
      <c r="Q2084">
        <v>0</v>
      </c>
      <c r="R2084">
        <v>0</v>
      </c>
      <c r="S2084">
        <v>0</v>
      </c>
      <c r="T2084">
        <v>6</v>
      </c>
      <c r="U2084">
        <v>0</v>
      </c>
      <c r="V2084">
        <v>0</v>
      </c>
      <c r="W2084">
        <v>0</v>
      </c>
      <c r="X2084">
        <v>17.852370248088803</v>
      </c>
      <c r="Y2084">
        <v>0</v>
      </c>
      <c r="Z2084">
        <v>0</v>
      </c>
      <c r="AA2084">
        <v>0</v>
      </c>
      <c r="AB2084">
        <v>20.765406468257233</v>
      </c>
      <c r="AC2084">
        <v>0</v>
      </c>
      <c r="AD2084">
        <v>0</v>
      </c>
      <c r="AE2084">
        <v>38.617776716346036</v>
      </c>
    </row>
    <row r="2085" spans="1:31" x14ac:dyDescent="0.3">
      <c r="A2085">
        <v>2484818</v>
      </c>
      <c r="B2085">
        <v>1</v>
      </c>
      <c r="C2085" t="s">
        <v>80</v>
      </c>
      <c r="D2085" t="s">
        <v>82</v>
      </c>
      <c r="E2085" t="s">
        <v>213</v>
      </c>
      <c r="F2085" t="s">
        <v>6169</v>
      </c>
      <c r="G2085" t="s">
        <v>203</v>
      </c>
      <c r="H2085" t="s">
        <v>150</v>
      </c>
      <c r="I2085" t="s">
        <v>136</v>
      </c>
      <c r="J2085" t="s">
        <v>137</v>
      </c>
      <c r="K2085" t="s">
        <v>138</v>
      </c>
      <c r="L2085" t="s">
        <v>6170</v>
      </c>
      <c r="M2085" t="s">
        <v>6171</v>
      </c>
      <c r="N2085">
        <v>0.4325</v>
      </c>
      <c r="O2085">
        <v>0</v>
      </c>
      <c r="P2085">
        <v>678</v>
      </c>
      <c r="Q2085">
        <v>0</v>
      </c>
      <c r="R2085">
        <v>0</v>
      </c>
      <c r="S2085">
        <v>0</v>
      </c>
      <c r="T2085">
        <v>309</v>
      </c>
      <c r="U2085">
        <v>0</v>
      </c>
      <c r="V2085">
        <v>0</v>
      </c>
      <c r="W2085">
        <v>0</v>
      </c>
      <c r="X2085">
        <v>94.136282018316962</v>
      </c>
      <c r="Y2085">
        <v>0</v>
      </c>
      <c r="Z2085">
        <v>0</v>
      </c>
      <c r="AA2085">
        <v>0</v>
      </c>
      <c r="AB2085">
        <v>69.560707346324563</v>
      </c>
      <c r="AC2085">
        <v>0</v>
      </c>
      <c r="AD2085">
        <v>0</v>
      </c>
      <c r="AE2085">
        <v>163.69698936464152</v>
      </c>
    </row>
    <row r="2086" spans="1:31" x14ac:dyDescent="0.3">
      <c r="A2086">
        <v>2484924</v>
      </c>
      <c r="B2086">
        <v>1</v>
      </c>
      <c r="C2086" t="s">
        <v>81</v>
      </c>
      <c r="D2086" t="s">
        <v>115</v>
      </c>
      <c r="E2086" t="s">
        <v>147</v>
      </c>
      <c r="F2086" t="s">
        <v>6172</v>
      </c>
      <c r="G2086" t="s">
        <v>193</v>
      </c>
      <c r="H2086" t="s">
        <v>150</v>
      </c>
      <c r="I2086" t="s">
        <v>136</v>
      </c>
      <c r="J2086" t="s">
        <v>137</v>
      </c>
      <c r="K2086" t="s">
        <v>144</v>
      </c>
      <c r="L2086" t="s">
        <v>6173</v>
      </c>
      <c r="M2086" t="s">
        <v>6174</v>
      </c>
      <c r="N2086">
        <v>2.7294444439999999</v>
      </c>
      <c r="O2086">
        <v>0</v>
      </c>
      <c r="P2086">
        <v>20</v>
      </c>
      <c r="Q2086">
        <v>0</v>
      </c>
      <c r="R2086">
        <v>1</v>
      </c>
      <c r="S2086">
        <v>0</v>
      </c>
      <c r="T2086">
        <v>2</v>
      </c>
      <c r="U2086">
        <v>0</v>
      </c>
      <c r="V2086">
        <v>0</v>
      </c>
      <c r="W2086">
        <v>0</v>
      </c>
      <c r="X2086">
        <v>7.5677075170378885</v>
      </c>
      <c r="Y2086">
        <v>0</v>
      </c>
      <c r="Z2086">
        <v>0.47500981122800645</v>
      </c>
      <c r="AA2086">
        <v>0</v>
      </c>
      <c r="AB2086">
        <v>1.7736110320125953</v>
      </c>
      <c r="AC2086">
        <v>0</v>
      </c>
      <c r="AD2086">
        <v>0</v>
      </c>
      <c r="AE2086">
        <v>9.8163283602784901</v>
      </c>
    </row>
    <row r="2087" spans="1:31" x14ac:dyDescent="0.3">
      <c r="A2087">
        <v>2485279</v>
      </c>
      <c r="B2087">
        <v>1</v>
      </c>
      <c r="C2087" t="s">
        <v>80</v>
      </c>
      <c r="D2087" t="s">
        <v>107</v>
      </c>
      <c r="E2087" t="s">
        <v>166</v>
      </c>
      <c r="F2087" t="s">
        <v>6175</v>
      </c>
      <c r="G2087" t="s">
        <v>149</v>
      </c>
      <c r="H2087" t="s">
        <v>150</v>
      </c>
      <c r="I2087" t="s">
        <v>136</v>
      </c>
      <c r="J2087" t="s">
        <v>137</v>
      </c>
      <c r="K2087" t="s">
        <v>144</v>
      </c>
      <c r="L2087" t="s">
        <v>6176</v>
      </c>
      <c r="M2087" t="s">
        <v>6177</v>
      </c>
      <c r="N2087">
        <v>0.49944444399999999</v>
      </c>
      <c r="O2087">
        <v>0</v>
      </c>
      <c r="P2087">
        <v>5170</v>
      </c>
      <c r="Q2087">
        <v>0</v>
      </c>
      <c r="R2087">
        <v>1</v>
      </c>
      <c r="S2087">
        <v>1</v>
      </c>
      <c r="T2087">
        <v>1038</v>
      </c>
      <c r="U2087">
        <v>0</v>
      </c>
      <c r="V2087">
        <v>0</v>
      </c>
      <c r="W2087">
        <v>0</v>
      </c>
      <c r="X2087">
        <v>875.69823764147782</v>
      </c>
      <c r="Y2087">
        <v>0</v>
      </c>
      <c r="Z2087">
        <v>6.6876260175326455E-2</v>
      </c>
      <c r="AA2087">
        <v>9.6302104198746132</v>
      </c>
      <c r="AB2087">
        <v>365.35724952797017</v>
      </c>
      <c r="AC2087">
        <v>0</v>
      </c>
      <c r="AD2087">
        <v>0</v>
      </c>
      <c r="AE2087">
        <v>1250.752573849498</v>
      </c>
    </row>
    <row r="2088" spans="1:31" x14ac:dyDescent="0.3">
      <c r="A2088">
        <v>2485073</v>
      </c>
      <c r="B2088">
        <v>1</v>
      </c>
      <c r="C2088" t="s">
        <v>80</v>
      </c>
      <c r="D2088" t="s">
        <v>94</v>
      </c>
      <c r="E2088" t="s">
        <v>166</v>
      </c>
      <c r="F2088" t="s">
        <v>3987</v>
      </c>
      <c r="G2088" t="s">
        <v>149</v>
      </c>
      <c r="H2088" t="s">
        <v>150</v>
      </c>
      <c r="I2088" t="s">
        <v>136</v>
      </c>
      <c r="J2088" t="s">
        <v>137</v>
      </c>
      <c r="K2088" t="s">
        <v>144</v>
      </c>
      <c r="L2088" t="s">
        <v>6178</v>
      </c>
      <c r="M2088" t="s">
        <v>6179</v>
      </c>
      <c r="N2088">
        <v>5.7777777000000002E-2</v>
      </c>
      <c r="O2088">
        <v>0</v>
      </c>
      <c r="P2088">
        <v>759</v>
      </c>
      <c r="Q2088">
        <v>34</v>
      </c>
      <c r="R2088">
        <v>49</v>
      </c>
      <c r="S2088">
        <v>19</v>
      </c>
      <c r="T2088">
        <v>110</v>
      </c>
      <c r="U2088">
        <v>7</v>
      </c>
      <c r="V2088">
        <v>0</v>
      </c>
      <c r="W2088">
        <v>0</v>
      </c>
      <c r="X2088">
        <v>13.414497590022281</v>
      </c>
      <c r="Y2088">
        <v>0.40533259834061519</v>
      </c>
      <c r="Z2088">
        <v>2.480296398157031</v>
      </c>
      <c r="AA2088">
        <v>10.703161847725349</v>
      </c>
      <c r="AB2088">
        <v>3.1559641318875489</v>
      </c>
      <c r="AC2088">
        <v>25.36850699458871</v>
      </c>
      <c r="AD2088">
        <v>0</v>
      </c>
      <c r="AE2088">
        <v>55.527759560721535</v>
      </c>
    </row>
    <row r="2089" spans="1:31" x14ac:dyDescent="0.3">
      <c r="A2089">
        <v>2484908</v>
      </c>
      <c r="B2089">
        <v>1</v>
      </c>
      <c r="C2089" t="s">
        <v>80</v>
      </c>
      <c r="D2089" t="s">
        <v>103</v>
      </c>
      <c r="E2089" t="s">
        <v>162</v>
      </c>
      <c r="F2089" t="s">
        <v>6180</v>
      </c>
      <c r="G2089" t="s">
        <v>159</v>
      </c>
      <c r="H2089" t="s">
        <v>135</v>
      </c>
      <c r="I2089" t="s">
        <v>136</v>
      </c>
      <c r="J2089" t="s">
        <v>3</v>
      </c>
      <c r="K2089" t="s">
        <v>144</v>
      </c>
      <c r="L2089" t="s">
        <v>6181</v>
      </c>
      <c r="M2089" t="s">
        <v>6182</v>
      </c>
      <c r="N2089">
        <v>1.2641666659999999</v>
      </c>
      <c r="O2089">
        <v>0</v>
      </c>
      <c r="P2089">
        <v>68</v>
      </c>
      <c r="Q2089">
        <v>0</v>
      </c>
      <c r="R2089">
        <v>0</v>
      </c>
      <c r="S2089">
        <v>0</v>
      </c>
      <c r="T2089">
        <v>7</v>
      </c>
      <c r="U2089">
        <v>0</v>
      </c>
      <c r="V2089">
        <v>0</v>
      </c>
      <c r="W2089">
        <v>0</v>
      </c>
      <c r="X2089">
        <v>22.442105309040731</v>
      </c>
      <c r="Y2089">
        <v>0</v>
      </c>
      <c r="Z2089">
        <v>0</v>
      </c>
      <c r="AA2089">
        <v>0</v>
      </c>
      <c r="AB2089">
        <v>7.2728024243265565</v>
      </c>
      <c r="AC2089">
        <v>0</v>
      </c>
      <c r="AD2089">
        <v>0</v>
      </c>
      <c r="AE2089">
        <v>29.714907733367287</v>
      </c>
    </row>
    <row r="2090" spans="1:31" x14ac:dyDescent="0.3">
      <c r="A2090">
        <v>2484902</v>
      </c>
      <c r="B2090">
        <v>1</v>
      </c>
      <c r="C2090" t="s">
        <v>80</v>
      </c>
      <c r="D2090" t="s">
        <v>99</v>
      </c>
      <c r="E2090" t="s">
        <v>153</v>
      </c>
      <c r="F2090" t="s">
        <v>6183</v>
      </c>
      <c r="G2090" t="s">
        <v>244</v>
      </c>
      <c r="H2090" t="s">
        <v>135</v>
      </c>
      <c r="I2090" t="s">
        <v>136</v>
      </c>
      <c r="J2090" t="s">
        <v>137</v>
      </c>
      <c r="K2090" t="s">
        <v>144</v>
      </c>
      <c r="L2090" t="s">
        <v>6184</v>
      </c>
      <c r="M2090" t="s">
        <v>6185</v>
      </c>
      <c r="N2090">
        <v>2.1427777770000001</v>
      </c>
      <c r="O2090">
        <v>0</v>
      </c>
      <c r="P2090">
        <v>1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0.18642068136611556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0.18642068136611556</v>
      </c>
    </row>
    <row r="2091" spans="1:31" x14ac:dyDescent="0.3">
      <c r="A2091">
        <v>2484988</v>
      </c>
      <c r="B2091">
        <v>1</v>
      </c>
      <c r="C2091" t="s">
        <v>80</v>
      </c>
      <c r="D2091" t="s">
        <v>94</v>
      </c>
      <c r="E2091" t="s">
        <v>166</v>
      </c>
      <c r="F2091" t="s">
        <v>3987</v>
      </c>
      <c r="G2091" t="s">
        <v>149</v>
      </c>
      <c r="H2091" t="s">
        <v>150</v>
      </c>
      <c r="I2091" t="s">
        <v>136</v>
      </c>
      <c r="J2091" t="s">
        <v>137</v>
      </c>
      <c r="K2091" t="s">
        <v>144</v>
      </c>
      <c r="L2091" t="s">
        <v>6186</v>
      </c>
      <c r="M2091" t="s">
        <v>6187</v>
      </c>
      <c r="N2091">
        <v>8.8888887999999999E-2</v>
      </c>
      <c r="O2091">
        <v>0</v>
      </c>
      <c r="P2091">
        <v>759</v>
      </c>
      <c r="Q2091">
        <v>34</v>
      </c>
      <c r="R2091">
        <v>49</v>
      </c>
      <c r="S2091">
        <v>19</v>
      </c>
      <c r="T2091">
        <v>110</v>
      </c>
      <c r="U2091">
        <v>7</v>
      </c>
      <c r="V2091">
        <v>0</v>
      </c>
      <c r="W2091">
        <v>0</v>
      </c>
      <c r="X2091">
        <v>21.555707849142649</v>
      </c>
      <c r="Y2091">
        <v>0.62959949834741347</v>
      </c>
      <c r="Z2091">
        <v>3.9542546863996191</v>
      </c>
      <c r="AA2091">
        <v>17.351694221785152</v>
      </c>
      <c r="AB2091">
        <v>5.1430313105536447</v>
      </c>
      <c r="AC2091">
        <v>37.732569519203899</v>
      </c>
      <c r="AD2091">
        <v>0</v>
      </c>
      <c r="AE2091">
        <v>86.366857085432372</v>
      </c>
    </row>
    <row r="2092" spans="1:31" x14ac:dyDescent="0.3">
      <c r="A2092">
        <v>2485111</v>
      </c>
      <c r="B2092">
        <v>1</v>
      </c>
      <c r="C2092" t="s">
        <v>80</v>
      </c>
      <c r="D2092" t="s">
        <v>97</v>
      </c>
      <c r="E2092" t="s">
        <v>153</v>
      </c>
      <c r="F2092" t="s">
        <v>6188</v>
      </c>
      <c r="G2092" t="s">
        <v>155</v>
      </c>
      <c r="H2092" t="s">
        <v>135</v>
      </c>
      <c r="I2092" t="s">
        <v>136</v>
      </c>
      <c r="J2092" t="s">
        <v>137</v>
      </c>
      <c r="K2092" t="s">
        <v>144</v>
      </c>
      <c r="L2092" t="s">
        <v>6189</v>
      </c>
      <c r="M2092" t="s">
        <v>6190</v>
      </c>
      <c r="N2092">
        <v>5.4313888879999999</v>
      </c>
      <c r="O2092">
        <v>0</v>
      </c>
      <c r="P2092">
        <v>1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3.180839974686072E-2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3.180839974686072E-2</v>
      </c>
    </row>
    <row r="2093" spans="1:31" x14ac:dyDescent="0.3">
      <c r="A2093">
        <v>2484842</v>
      </c>
      <c r="B2093">
        <v>1</v>
      </c>
      <c r="C2093" t="s">
        <v>80</v>
      </c>
      <c r="D2093" t="s">
        <v>105</v>
      </c>
      <c r="E2093" t="s">
        <v>162</v>
      </c>
      <c r="F2093" t="s">
        <v>6191</v>
      </c>
      <c r="G2093" t="s">
        <v>210</v>
      </c>
      <c r="H2093" t="s">
        <v>135</v>
      </c>
      <c r="I2093" t="s">
        <v>136</v>
      </c>
      <c r="J2093" t="s">
        <v>137</v>
      </c>
      <c r="K2093" t="s">
        <v>144</v>
      </c>
      <c r="L2093" t="s">
        <v>6192</v>
      </c>
      <c r="M2093" t="s">
        <v>6193</v>
      </c>
      <c r="N2093">
        <v>2.0816666659999998</v>
      </c>
      <c r="O2093">
        <v>0</v>
      </c>
      <c r="P2093">
        <v>45</v>
      </c>
      <c r="Q2093">
        <v>0</v>
      </c>
      <c r="R2093">
        <v>5</v>
      </c>
      <c r="S2093">
        <v>0</v>
      </c>
      <c r="T2093">
        <v>4</v>
      </c>
      <c r="U2093">
        <v>0</v>
      </c>
      <c r="V2093">
        <v>0</v>
      </c>
      <c r="W2093">
        <v>0</v>
      </c>
      <c r="X2093">
        <v>21.867376271957681</v>
      </c>
      <c r="Y2093">
        <v>0</v>
      </c>
      <c r="Z2093">
        <v>4.5321497448207868</v>
      </c>
      <c r="AA2093">
        <v>0</v>
      </c>
      <c r="AB2093">
        <v>4.0461711428503309</v>
      </c>
      <c r="AC2093">
        <v>0</v>
      </c>
      <c r="AD2093">
        <v>0</v>
      </c>
      <c r="AE2093">
        <v>30.445697159628796</v>
      </c>
    </row>
    <row r="2094" spans="1:31" x14ac:dyDescent="0.3">
      <c r="A2094">
        <v>2484888</v>
      </c>
      <c r="B2094">
        <v>1</v>
      </c>
      <c r="C2094" t="s">
        <v>80</v>
      </c>
      <c r="D2094" t="s">
        <v>110</v>
      </c>
      <c r="E2094" t="s">
        <v>132</v>
      </c>
      <c r="F2094" t="s">
        <v>6194</v>
      </c>
      <c r="G2094" t="s">
        <v>134</v>
      </c>
      <c r="H2094" t="s">
        <v>135</v>
      </c>
      <c r="I2094" t="s">
        <v>136</v>
      </c>
      <c r="J2094" t="s">
        <v>137</v>
      </c>
      <c r="K2094" t="s">
        <v>138</v>
      </c>
      <c r="L2094" t="s">
        <v>6195</v>
      </c>
      <c r="M2094" t="s">
        <v>6196</v>
      </c>
      <c r="N2094">
        <v>3.9705555549999998</v>
      </c>
      <c r="O2094">
        <v>0</v>
      </c>
      <c r="P2094">
        <v>92</v>
      </c>
      <c r="Q2094">
        <v>0</v>
      </c>
      <c r="R2094">
        <v>0</v>
      </c>
      <c r="S2094">
        <v>0</v>
      </c>
      <c r="T2094">
        <v>12</v>
      </c>
      <c r="U2094">
        <v>0</v>
      </c>
      <c r="V2094">
        <v>0</v>
      </c>
      <c r="W2094">
        <v>0</v>
      </c>
      <c r="X2094">
        <v>127.05531364989488</v>
      </c>
      <c r="Y2094">
        <v>0</v>
      </c>
      <c r="Z2094">
        <v>0</v>
      </c>
      <c r="AA2094">
        <v>0</v>
      </c>
      <c r="AB2094">
        <v>58.42893102081036</v>
      </c>
      <c r="AC2094">
        <v>0</v>
      </c>
      <c r="AD2094">
        <v>0</v>
      </c>
      <c r="AE2094">
        <v>185.48424467070524</v>
      </c>
    </row>
    <row r="2095" spans="1:31" x14ac:dyDescent="0.3">
      <c r="A2095">
        <v>2484971</v>
      </c>
      <c r="B2095">
        <v>1</v>
      </c>
      <c r="C2095" t="s">
        <v>80</v>
      </c>
      <c r="D2095" t="s">
        <v>104</v>
      </c>
      <c r="E2095" t="s">
        <v>184</v>
      </c>
      <c r="F2095" t="s">
        <v>6197</v>
      </c>
      <c r="G2095" t="s">
        <v>149</v>
      </c>
      <c r="H2095" t="s">
        <v>150</v>
      </c>
      <c r="I2095" t="s">
        <v>136</v>
      </c>
      <c r="J2095" t="s">
        <v>137</v>
      </c>
      <c r="K2095" t="s">
        <v>144</v>
      </c>
      <c r="L2095" t="s">
        <v>6198</v>
      </c>
      <c r="M2095" t="s">
        <v>6199</v>
      </c>
      <c r="N2095">
        <v>5.613888888</v>
      </c>
      <c r="O2095">
        <v>5</v>
      </c>
      <c r="P2095">
        <v>1828</v>
      </c>
      <c r="Q2095">
        <v>9</v>
      </c>
      <c r="R2095">
        <v>21</v>
      </c>
      <c r="S2095">
        <v>15</v>
      </c>
      <c r="T2095">
        <v>211</v>
      </c>
      <c r="U2095">
        <v>3</v>
      </c>
      <c r="V2095">
        <v>0</v>
      </c>
      <c r="W2095">
        <v>2.1576320896630978</v>
      </c>
      <c r="X2095">
        <v>2935.592175603726</v>
      </c>
      <c r="Y2095">
        <v>10.747190400336011</v>
      </c>
      <c r="Z2095">
        <v>13.723711542233644</v>
      </c>
      <c r="AA2095">
        <v>1936.8745994477788</v>
      </c>
      <c r="AB2095">
        <v>619.99488783418849</v>
      </c>
      <c r="AC2095">
        <v>151.54791470926233</v>
      </c>
      <c r="AD2095">
        <v>0</v>
      </c>
      <c r="AE2095">
        <v>5670.6381116271878</v>
      </c>
    </row>
    <row r="2096" spans="1:31" x14ac:dyDescent="0.3">
      <c r="A2096">
        <v>2484825</v>
      </c>
      <c r="B2096">
        <v>1</v>
      </c>
      <c r="C2096" t="s">
        <v>80</v>
      </c>
      <c r="D2096" t="s">
        <v>84</v>
      </c>
      <c r="E2096" t="s">
        <v>166</v>
      </c>
      <c r="F2096" t="s">
        <v>5624</v>
      </c>
      <c r="G2096" t="s">
        <v>203</v>
      </c>
      <c r="H2096" t="s">
        <v>150</v>
      </c>
      <c r="I2096" t="s">
        <v>136</v>
      </c>
      <c r="J2096" t="s">
        <v>137</v>
      </c>
      <c r="K2096" t="s">
        <v>138</v>
      </c>
      <c r="L2096" t="s">
        <v>6200</v>
      </c>
      <c r="M2096" t="s">
        <v>6201</v>
      </c>
      <c r="N2096">
        <v>0.34777777700000001</v>
      </c>
      <c r="O2096">
        <v>0</v>
      </c>
      <c r="P2096">
        <v>3489</v>
      </c>
      <c r="Q2096">
        <v>0</v>
      </c>
      <c r="R2096">
        <v>0</v>
      </c>
      <c r="S2096">
        <v>1</v>
      </c>
      <c r="T2096">
        <v>323</v>
      </c>
      <c r="U2096">
        <v>0</v>
      </c>
      <c r="V2096">
        <v>1</v>
      </c>
      <c r="W2096">
        <v>0</v>
      </c>
      <c r="X2096">
        <v>330.1169795527793</v>
      </c>
      <c r="Y2096">
        <v>0</v>
      </c>
      <c r="Z2096">
        <v>0</v>
      </c>
      <c r="AA2096">
        <v>28.238938040536365</v>
      </c>
      <c r="AB2096">
        <v>56.480828107455999</v>
      </c>
      <c r="AC2096">
        <v>0</v>
      </c>
      <c r="AD2096">
        <v>3.106663218218098</v>
      </c>
      <c r="AE2096">
        <v>417.94340891898975</v>
      </c>
    </row>
    <row r="2097" spans="1:31" x14ac:dyDescent="0.3">
      <c r="A2097">
        <v>2484925</v>
      </c>
      <c r="B2097">
        <v>1</v>
      </c>
      <c r="C2097" t="s">
        <v>81</v>
      </c>
      <c r="D2097" t="s">
        <v>113</v>
      </c>
      <c r="E2097" t="s">
        <v>184</v>
      </c>
      <c r="F2097" t="s">
        <v>6202</v>
      </c>
      <c r="G2097" t="s">
        <v>134</v>
      </c>
      <c r="H2097" t="s">
        <v>150</v>
      </c>
      <c r="I2097" t="s">
        <v>136</v>
      </c>
      <c r="J2097" t="s">
        <v>137</v>
      </c>
      <c r="K2097" t="s">
        <v>138</v>
      </c>
      <c r="L2097" t="s">
        <v>6203</v>
      </c>
      <c r="M2097" t="s">
        <v>6204</v>
      </c>
      <c r="N2097">
        <v>1.3161111109999999</v>
      </c>
      <c r="O2097">
        <v>1</v>
      </c>
      <c r="P2097">
        <v>231</v>
      </c>
      <c r="Q2097">
        <v>93</v>
      </c>
      <c r="R2097">
        <v>186</v>
      </c>
      <c r="S2097">
        <v>9</v>
      </c>
      <c r="T2097">
        <v>15</v>
      </c>
      <c r="U2097">
        <v>0</v>
      </c>
      <c r="V2097">
        <v>0</v>
      </c>
      <c r="W2097">
        <v>7.9719603689816343E-2</v>
      </c>
      <c r="X2097">
        <v>38.689458127864178</v>
      </c>
      <c r="Y2097">
        <v>91.707538961103509</v>
      </c>
      <c r="Z2097">
        <v>92.968974246129122</v>
      </c>
      <c r="AA2097">
        <v>10.615560171892314</v>
      </c>
      <c r="AB2097">
        <v>16.843791690620669</v>
      </c>
      <c r="AC2097">
        <v>0</v>
      </c>
      <c r="AD2097">
        <v>0</v>
      </c>
      <c r="AE2097">
        <v>250.90504280129963</v>
      </c>
    </row>
    <row r="2098" spans="1:31" x14ac:dyDescent="0.3">
      <c r="A2098">
        <v>2485028</v>
      </c>
      <c r="B2098">
        <v>1</v>
      </c>
      <c r="C2098" t="s">
        <v>80</v>
      </c>
      <c r="D2098" t="s">
        <v>103</v>
      </c>
      <c r="E2098" t="s">
        <v>166</v>
      </c>
      <c r="F2098" t="s">
        <v>1347</v>
      </c>
      <c r="G2098" t="s">
        <v>6205</v>
      </c>
      <c r="H2098" t="s">
        <v>150</v>
      </c>
      <c r="I2098" t="s">
        <v>136</v>
      </c>
      <c r="J2098" t="s">
        <v>137</v>
      </c>
      <c r="K2098" t="s">
        <v>144</v>
      </c>
      <c r="L2098" t="s">
        <v>6206</v>
      </c>
      <c r="M2098" t="s">
        <v>6207</v>
      </c>
      <c r="N2098">
        <v>0.19</v>
      </c>
      <c r="O2098">
        <v>0</v>
      </c>
      <c r="P2098">
        <v>14695</v>
      </c>
      <c r="Q2098">
        <v>0</v>
      </c>
      <c r="R2098">
        <v>57</v>
      </c>
      <c r="S2098">
        <v>5</v>
      </c>
      <c r="T2098">
        <v>981</v>
      </c>
      <c r="U2098">
        <v>0</v>
      </c>
      <c r="V2098">
        <v>1</v>
      </c>
      <c r="W2098">
        <v>0</v>
      </c>
      <c r="X2098">
        <v>762.17483816588378</v>
      </c>
      <c r="Y2098">
        <v>0</v>
      </c>
      <c r="Z2098">
        <v>10.518729085274815</v>
      </c>
      <c r="AA2098">
        <v>18.856167140802025</v>
      </c>
      <c r="AB2098">
        <v>308.3195500187872</v>
      </c>
      <c r="AC2098">
        <v>0</v>
      </c>
      <c r="AD2098">
        <v>2.29406456468084</v>
      </c>
      <c r="AE2098">
        <v>1102.1633489754286</v>
      </c>
    </row>
    <row r="2099" spans="1:31" x14ac:dyDescent="0.3">
      <c r="A2099">
        <v>2485174</v>
      </c>
      <c r="B2099">
        <v>1</v>
      </c>
      <c r="C2099" t="s">
        <v>81</v>
      </c>
      <c r="D2099" t="s">
        <v>115</v>
      </c>
      <c r="E2099" t="s">
        <v>162</v>
      </c>
      <c r="F2099" t="s">
        <v>6208</v>
      </c>
      <c r="G2099" t="s">
        <v>210</v>
      </c>
      <c r="H2099" t="s">
        <v>135</v>
      </c>
      <c r="I2099" t="s">
        <v>136</v>
      </c>
      <c r="J2099" t="s">
        <v>137</v>
      </c>
      <c r="K2099" t="s">
        <v>144</v>
      </c>
      <c r="L2099" t="s">
        <v>6209</v>
      </c>
      <c r="M2099" t="s">
        <v>6210</v>
      </c>
      <c r="N2099">
        <v>0.75027777699999998</v>
      </c>
      <c r="O2099">
        <v>0</v>
      </c>
      <c r="P2099">
        <v>6</v>
      </c>
      <c r="Q2099">
        <v>0</v>
      </c>
      <c r="R2099">
        <v>1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0.23277605574045396</v>
      </c>
      <c r="Y2099">
        <v>0</v>
      </c>
      <c r="Z2099">
        <v>2.6043418535729449E-2</v>
      </c>
      <c r="AA2099">
        <v>0</v>
      </c>
      <c r="AB2099">
        <v>0</v>
      </c>
      <c r="AC2099">
        <v>0</v>
      </c>
      <c r="AD2099">
        <v>0</v>
      </c>
      <c r="AE2099">
        <v>0.2588194742761834</v>
      </c>
    </row>
    <row r="2100" spans="1:31" x14ac:dyDescent="0.3">
      <c r="A2100">
        <v>2485117</v>
      </c>
      <c r="B2100">
        <v>1</v>
      </c>
      <c r="C2100" t="s">
        <v>80</v>
      </c>
      <c r="D2100" t="s">
        <v>90</v>
      </c>
      <c r="E2100" t="s">
        <v>162</v>
      </c>
      <c r="F2100" t="s">
        <v>6211</v>
      </c>
      <c r="G2100" t="s">
        <v>530</v>
      </c>
      <c r="H2100" t="s">
        <v>135</v>
      </c>
      <c r="I2100" t="s">
        <v>136</v>
      </c>
      <c r="J2100" t="s">
        <v>137</v>
      </c>
      <c r="K2100" t="s">
        <v>144</v>
      </c>
      <c r="L2100" t="s">
        <v>6212</v>
      </c>
      <c r="M2100" t="s">
        <v>991</v>
      </c>
      <c r="N2100">
        <v>0.49222222199999999</v>
      </c>
      <c r="O2100">
        <v>0</v>
      </c>
      <c r="P2100">
        <v>2</v>
      </c>
      <c r="Q2100">
        <v>0</v>
      </c>
      <c r="R2100">
        <v>0</v>
      </c>
      <c r="S2100">
        <v>0</v>
      </c>
      <c r="T2100">
        <v>42</v>
      </c>
      <c r="U2100">
        <v>0</v>
      </c>
      <c r="V2100">
        <v>0</v>
      </c>
      <c r="W2100">
        <v>0</v>
      </c>
      <c r="X2100">
        <v>0.37387841028538371</v>
      </c>
      <c r="Y2100">
        <v>0</v>
      </c>
      <c r="Z2100">
        <v>0</v>
      </c>
      <c r="AA2100">
        <v>0</v>
      </c>
      <c r="AB2100">
        <v>16.805438623569927</v>
      </c>
      <c r="AC2100">
        <v>0</v>
      </c>
      <c r="AD2100">
        <v>0</v>
      </c>
      <c r="AE2100">
        <v>17.179317033855309</v>
      </c>
    </row>
    <row r="2101" spans="1:31" x14ac:dyDescent="0.3">
      <c r="A2101">
        <v>2485054</v>
      </c>
      <c r="B2101">
        <v>1</v>
      </c>
      <c r="C2101" t="s">
        <v>80</v>
      </c>
      <c r="D2101" t="s">
        <v>83</v>
      </c>
      <c r="E2101" t="s">
        <v>132</v>
      </c>
      <c r="F2101" t="s">
        <v>6213</v>
      </c>
      <c r="G2101" t="s">
        <v>181</v>
      </c>
      <c r="H2101" t="s">
        <v>135</v>
      </c>
      <c r="I2101" t="s">
        <v>136</v>
      </c>
      <c r="J2101" t="s">
        <v>137</v>
      </c>
      <c r="K2101" t="s">
        <v>144</v>
      </c>
      <c r="L2101" t="s">
        <v>6214</v>
      </c>
      <c r="M2101" t="s">
        <v>6215</v>
      </c>
      <c r="N2101">
        <v>2.0055555549999999</v>
      </c>
      <c r="O2101">
        <v>0</v>
      </c>
      <c r="P2101">
        <v>324</v>
      </c>
      <c r="Q2101">
        <v>0</v>
      </c>
      <c r="R2101">
        <v>0</v>
      </c>
      <c r="S2101">
        <v>0</v>
      </c>
      <c r="T2101">
        <v>128</v>
      </c>
      <c r="U2101">
        <v>0</v>
      </c>
      <c r="V2101">
        <v>6</v>
      </c>
      <c r="W2101">
        <v>0</v>
      </c>
      <c r="X2101">
        <v>203.61562552022636</v>
      </c>
      <c r="Y2101">
        <v>0</v>
      </c>
      <c r="Z2101">
        <v>0</v>
      </c>
      <c r="AA2101">
        <v>0</v>
      </c>
      <c r="AB2101">
        <v>582.54309400506941</v>
      </c>
      <c r="AC2101">
        <v>0</v>
      </c>
      <c r="AD2101">
        <v>441.6434629627243</v>
      </c>
      <c r="AE2101">
        <v>1227.80218248802</v>
      </c>
    </row>
    <row r="2102" spans="1:31" x14ac:dyDescent="0.3">
      <c r="A2102">
        <v>2484862</v>
      </c>
      <c r="B2102">
        <v>1</v>
      </c>
      <c r="C2102" t="s">
        <v>81</v>
      </c>
      <c r="D2102" t="s">
        <v>123</v>
      </c>
      <c r="E2102" t="s">
        <v>153</v>
      </c>
      <c r="F2102" t="s">
        <v>6216</v>
      </c>
      <c r="G2102" t="s">
        <v>230</v>
      </c>
      <c r="H2102" t="s">
        <v>135</v>
      </c>
      <c r="I2102" t="s">
        <v>136</v>
      </c>
      <c r="J2102" t="s">
        <v>137</v>
      </c>
      <c r="K2102" t="s">
        <v>144</v>
      </c>
      <c r="L2102" t="s">
        <v>6217</v>
      </c>
      <c r="M2102" t="s">
        <v>6218</v>
      </c>
      <c r="N2102">
        <v>3.22</v>
      </c>
      <c r="O2102">
        <v>0</v>
      </c>
      <c r="P2102">
        <v>0</v>
      </c>
      <c r="Q2102">
        <v>0</v>
      </c>
      <c r="R2102">
        <v>12</v>
      </c>
      <c r="S2102">
        <v>0</v>
      </c>
      <c r="T2102">
        <v>2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6.3207828753547313</v>
      </c>
      <c r="AA2102">
        <v>0</v>
      </c>
      <c r="AB2102">
        <v>1.6900855922388888E-4</v>
      </c>
      <c r="AC2102">
        <v>0</v>
      </c>
      <c r="AD2102">
        <v>0</v>
      </c>
      <c r="AE2102">
        <v>6.3209518839139553</v>
      </c>
    </row>
    <row r="2103" spans="1:31" x14ac:dyDescent="0.3">
      <c r="A2103">
        <v>2485197</v>
      </c>
      <c r="B2103">
        <v>1</v>
      </c>
      <c r="C2103" t="s">
        <v>80</v>
      </c>
      <c r="D2103" t="s">
        <v>83</v>
      </c>
      <c r="E2103" t="s">
        <v>153</v>
      </c>
      <c r="F2103" t="s">
        <v>6219</v>
      </c>
      <c r="G2103" t="s">
        <v>155</v>
      </c>
      <c r="H2103" t="s">
        <v>135</v>
      </c>
      <c r="I2103" t="s">
        <v>136</v>
      </c>
      <c r="J2103" t="s">
        <v>137</v>
      </c>
      <c r="K2103" t="s">
        <v>144</v>
      </c>
      <c r="L2103" t="s">
        <v>6220</v>
      </c>
      <c r="M2103" t="s">
        <v>6221</v>
      </c>
      <c r="N2103">
        <v>0.91749999999999998</v>
      </c>
      <c r="O2103">
        <v>0</v>
      </c>
      <c r="P2103">
        <v>5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1.1665810307073639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1.1665810307073639</v>
      </c>
    </row>
    <row r="2104" spans="1:31" x14ac:dyDescent="0.3">
      <c r="A2104">
        <v>2485046</v>
      </c>
      <c r="B2104">
        <v>2</v>
      </c>
      <c r="C2104" t="s">
        <v>80</v>
      </c>
      <c r="D2104" t="s">
        <v>99</v>
      </c>
      <c r="E2104" t="s">
        <v>162</v>
      </c>
      <c r="F2104" t="s">
        <v>3294</v>
      </c>
      <c r="G2104" t="s">
        <v>244</v>
      </c>
      <c r="H2104" t="s">
        <v>135</v>
      </c>
      <c r="I2104" t="s">
        <v>136</v>
      </c>
      <c r="J2104" t="s">
        <v>137</v>
      </c>
      <c r="K2104" t="s">
        <v>144</v>
      </c>
      <c r="L2104" t="s">
        <v>6222</v>
      </c>
      <c r="M2104" t="s">
        <v>6223</v>
      </c>
      <c r="N2104">
        <v>0.98777777700000002</v>
      </c>
      <c r="O2104">
        <v>0</v>
      </c>
      <c r="P2104">
        <v>64</v>
      </c>
      <c r="Q2104">
        <v>0</v>
      </c>
      <c r="R2104">
        <v>2</v>
      </c>
      <c r="S2104">
        <v>0</v>
      </c>
      <c r="T2104">
        <v>34</v>
      </c>
      <c r="U2104">
        <v>0</v>
      </c>
      <c r="V2104">
        <v>0</v>
      </c>
      <c r="W2104">
        <v>0</v>
      </c>
      <c r="X2104">
        <v>31.22085036444459</v>
      </c>
      <c r="Y2104">
        <v>0</v>
      </c>
      <c r="Z2104">
        <v>3.6124101254453337E-3</v>
      </c>
      <c r="AA2104">
        <v>0</v>
      </c>
      <c r="AB2104">
        <v>24.827665829706746</v>
      </c>
      <c r="AC2104">
        <v>0</v>
      </c>
      <c r="AD2104">
        <v>0</v>
      </c>
      <c r="AE2104">
        <v>56.052128604276781</v>
      </c>
    </row>
    <row r="2105" spans="1:31" x14ac:dyDescent="0.3">
      <c r="A2105">
        <v>2484914</v>
      </c>
      <c r="B2105">
        <v>1</v>
      </c>
      <c r="C2105" t="s">
        <v>80</v>
      </c>
      <c r="D2105" t="s">
        <v>93</v>
      </c>
      <c r="E2105" t="s">
        <v>166</v>
      </c>
      <c r="F2105" t="s">
        <v>6224</v>
      </c>
      <c r="G2105" t="s">
        <v>149</v>
      </c>
      <c r="H2105" t="s">
        <v>150</v>
      </c>
      <c r="I2105" t="s">
        <v>136</v>
      </c>
      <c r="J2105" t="s">
        <v>137</v>
      </c>
      <c r="K2105" t="s">
        <v>144</v>
      </c>
      <c r="L2105" t="s">
        <v>6225</v>
      </c>
      <c r="M2105" t="s">
        <v>6226</v>
      </c>
      <c r="N2105">
        <v>0.76638888800000005</v>
      </c>
      <c r="O2105">
        <v>0</v>
      </c>
      <c r="P2105">
        <v>431</v>
      </c>
      <c r="Q2105">
        <v>24</v>
      </c>
      <c r="R2105">
        <v>48</v>
      </c>
      <c r="S2105">
        <v>10</v>
      </c>
      <c r="T2105">
        <v>130</v>
      </c>
      <c r="U2105">
        <v>0</v>
      </c>
      <c r="V2105">
        <v>0</v>
      </c>
      <c r="W2105">
        <v>0</v>
      </c>
      <c r="X2105">
        <v>72.340481208233982</v>
      </c>
      <c r="Y2105">
        <v>66.403292466271083</v>
      </c>
      <c r="Z2105">
        <v>34.073464827249722</v>
      </c>
      <c r="AA2105">
        <v>85.691375043414098</v>
      </c>
      <c r="AB2105">
        <v>68.627388335192663</v>
      </c>
      <c r="AC2105">
        <v>0</v>
      </c>
      <c r="AD2105">
        <v>0</v>
      </c>
      <c r="AE2105">
        <v>327.13600188036156</v>
      </c>
    </row>
    <row r="2106" spans="1:31" x14ac:dyDescent="0.3">
      <c r="A2106">
        <v>2484937</v>
      </c>
      <c r="B2106">
        <v>1</v>
      </c>
      <c r="C2106" t="s">
        <v>80</v>
      </c>
      <c r="D2106" t="s">
        <v>89</v>
      </c>
      <c r="E2106" t="s">
        <v>141</v>
      </c>
      <c r="F2106" t="s">
        <v>6227</v>
      </c>
      <c r="G2106" t="s">
        <v>181</v>
      </c>
      <c r="H2106" t="s">
        <v>135</v>
      </c>
      <c r="I2106" t="s">
        <v>136</v>
      </c>
      <c r="J2106" t="s">
        <v>137</v>
      </c>
      <c r="K2106" t="s">
        <v>144</v>
      </c>
      <c r="L2106" t="s">
        <v>6228</v>
      </c>
      <c r="M2106" t="s">
        <v>6229</v>
      </c>
      <c r="N2106">
        <v>0.46083333300000001</v>
      </c>
      <c r="O2106">
        <v>0</v>
      </c>
      <c r="P2106">
        <v>22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4.6615071639921313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4.6615071639921313</v>
      </c>
    </row>
    <row r="2107" spans="1:31" x14ac:dyDescent="0.3">
      <c r="A2107">
        <v>2484891</v>
      </c>
      <c r="B2107">
        <v>1</v>
      </c>
      <c r="C2107" t="s">
        <v>80</v>
      </c>
      <c r="D2107" t="s">
        <v>93</v>
      </c>
      <c r="E2107" t="s">
        <v>166</v>
      </c>
      <c r="F2107" t="s">
        <v>6230</v>
      </c>
      <c r="G2107" t="s">
        <v>168</v>
      </c>
      <c r="H2107" t="s">
        <v>150</v>
      </c>
      <c r="I2107" t="s">
        <v>136</v>
      </c>
      <c r="J2107" t="s">
        <v>137</v>
      </c>
      <c r="K2107" t="s">
        <v>138</v>
      </c>
      <c r="L2107" t="s">
        <v>6231</v>
      </c>
      <c r="M2107" t="s">
        <v>6232</v>
      </c>
      <c r="N2107">
        <v>5.1016666659999999</v>
      </c>
      <c r="O2107">
        <v>0</v>
      </c>
      <c r="P2107">
        <v>428</v>
      </c>
      <c r="Q2107">
        <v>46</v>
      </c>
      <c r="R2107">
        <v>357</v>
      </c>
      <c r="S2107">
        <v>19</v>
      </c>
      <c r="T2107">
        <v>225</v>
      </c>
      <c r="U2107">
        <v>0</v>
      </c>
      <c r="V2107">
        <v>1</v>
      </c>
      <c r="W2107">
        <v>0</v>
      </c>
      <c r="X2107">
        <v>432.55301399587864</v>
      </c>
      <c r="Y2107">
        <v>24.973528053819074</v>
      </c>
      <c r="Z2107">
        <v>645.95416751634548</v>
      </c>
      <c r="AA2107">
        <v>228.43625087914614</v>
      </c>
      <c r="AB2107">
        <v>897.8685118210899</v>
      </c>
      <c r="AC2107">
        <v>0</v>
      </c>
      <c r="AD2107">
        <v>6.1414876820733337E-4</v>
      </c>
      <c r="AE2107">
        <v>2229.7860864150475</v>
      </c>
    </row>
    <row r="2108" spans="1:31" x14ac:dyDescent="0.3">
      <c r="A2108">
        <v>2484828</v>
      </c>
      <c r="B2108">
        <v>1</v>
      </c>
      <c r="C2108" t="s">
        <v>81</v>
      </c>
      <c r="D2108" t="s">
        <v>114</v>
      </c>
      <c r="E2108" t="s">
        <v>147</v>
      </c>
      <c r="F2108" t="s">
        <v>6233</v>
      </c>
      <c r="G2108" t="s">
        <v>181</v>
      </c>
      <c r="H2108" t="s">
        <v>150</v>
      </c>
      <c r="I2108" t="s">
        <v>136</v>
      </c>
      <c r="J2108" t="s">
        <v>137</v>
      </c>
      <c r="K2108" t="s">
        <v>144</v>
      </c>
      <c r="L2108" t="s">
        <v>6234</v>
      </c>
      <c r="M2108" t="s">
        <v>995</v>
      </c>
      <c r="N2108">
        <v>0.60527777699999996</v>
      </c>
      <c r="O2108">
        <v>0</v>
      </c>
      <c r="P2108">
        <v>67</v>
      </c>
      <c r="Q2108">
        <v>0</v>
      </c>
      <c r="R2108">
        <v>0</v>
      </c>
      <c r="S2108">
        <v>0</v>
      </c>
      <c r="T2108">
        <v>1</v>
      </c>
      <c r="U2108">
        <v>0</v>
      </c>
      <c r="V2108">
        <v>0</v>
      </c>
      <c r="W2108">
        <v>0</v>
      </c>
      <c r="X2108">
        <v>1.6806158502293462</v>
      </c>
      <c r="Y2108">
        <v>0</v>
      </c>
      <c r="Z2108">
        <v>0</v>
      </c>
      <c r="AA2108">
        <v>0</v>
      </c>
      <c r="AB2108">
        <v>1.5779755228747666E-2</v>
      </c>
      <c r="AC2108">
        <v>0</v>
      </c>
      <c r="AD2108">
        <v>0</v>
      </c>
      <c r="AE2108">
        <v>1.696395605458094</v>
      </c>
    </row>
    <row r="2109" spans="1:31" x14ac:dyDescent="0.3">
      <c r="A2109">
        <v>2485183</v>
      </c>
      <c r="B2109">
        <v>1</v>
      </c>
      <c r="C2109" t="s">
        <v>80</v>
      </c>
      <c r="D2109" t="s">
        <v>93</v>
      </c>
      <c r="E2109" t="s">
        <v>162</v>
      </c>
      <c r="F2109" t="s">
        <v>6235</v>
      </c>
      <c r="G2109" t="s">
        <v>159</v>
      </c>
      <c r="H2109" t="s">
        <v>135</v>
      </c>
      <c r="I2109" t="s">
        <v>136</v>
      </c>
      <c r="J2109" t="s">
        <v>3</v>
      </c>
      <c r="K2109" t="s">
        <v>144</v>
      </c>
      <c r="L2109" t="s">
        <v>6236</v>
      </c>
      <c r="M2109" t="s">
        <v>6237</v>
      </c>
      <c r="N2109">
        <v>1.7725</v>
      </c>
      <c r="O2109">
        <v>0</v>
      </c>
      <c r="P2109">
        <v>186</v>
      </c>
      <c r="Q2109">
        <v>0</v>
      </c>
      <c r="R2109">
        <v>0</v>
      </c>
      <c r="S2109">
        <v>0</v>
      </c>
      <c r="T2109">
        <v>7</v>
      </c>
      <c r="U2109">
        <v>0</v>
      </c>
      <c r="V2109">
        <v>0</v>
      </c>
      <c r="W2109">
        <v>0</v>
      </c>
      <c r="X2109">
        <v>90.578188877068769</v>
      </c>
      <c r="Y2109">
        <v>0</v>
      </c>
      <c r="Z2109">
        <v>0</v>
      </c>
      <c r="AA2109">
        <v>0</v>
      </c>
      <c r="AB2109">
        <v>8.4479147558141445</v>
      </c>
      <c r="AC2109">
        <v>0</v>
      </c>
      <c r="AD2109">
        <v>0</v>
      </c>
      <c r="AE2109">
        <v>99.026103632882908</v>
      </c>
    </row>
    <row r="2110" spans="1:31" x14ac:dyDescent="0.3">
      <c r="A2110">
        <v>2484874</v>
      </c>
      <c r="B2110">
        <v>1</v>
      </c>
      <c r="C2110" t="s">
        <v>80</v>
      </c>
      <c r="D2110" t="s">
        <v>99</v>
      </c>
      <c r="E2110" t="s">
        <v>132</v>
      </c>
      <c r="F2110" t="s">
        <v>6238</v>
      </c>
      <c r="G2110" t="s">
        <v>168</v>
      </c>
      <c r="H2110" t="s">
        <v>135</v>
      </c>
      <c r="I2110" t="s">
        <v>136</v>
      </c>
      <c r="J2110" t="s">
        <v>137</v>
      </c>
      <c r="K2110" t="s">
        <v>138</v>
      </c>
      <c r="L2110" t="s">
        <v>6239</v>
      </c>
      <c r="M2110" t="s">
        <v>6240</v>
      </c>
      <c r="N2110">
        <v>8.3663888879999995</v>
      </c>
      <c r="O2110">
        <v>0</v>
      </c>
      <c r="P2110">
        <v>125</v>
      </c>
      <c r="Q2110">
        <v>0</v>
      </c>
      <c r="R2110">
        <v>1</v>
      </c>
      <c r="S2110">
        <v>0</v>
      </c>
      <c r="T2110">
        <v>15</v>
      </c>
      <c r="U2110">
        <v>0</v>
      </c>
      <c r="V2110">
        <v>1</v>
      </c>
      <c r="W2110">
        <v>0</v>
      </c>
      <c r="X2110">
        <v>170.96383140224597</v>
      </c>
      <c r="Y2110">
        <v>0</v>
      </c>
      <c r="Z2110">
        <v>7.2854296590175416</v>
      </c>
      <c r="AA2110">
        <v>0</v>
      </c>
      <c r="AB2110">
        <v>101.25447757874242</v>
      </c>
      <c r="AC2110">
        <v>0</v>
      </c>
      <c r="AD2110">
        <v>18.191004957083621</v>
      </c>
      <c r="AE2110">
        <v>297.6947435970896</v>
      </c>
    </row>
    <row r="2111" spans="1:31" x14ac:dyDescent="0.3">
      <c r="A2111">
        <v>2485020</v>
      </c>
      <c r="B2111">
        <v>1</v>
      </c>
      <c r="C2111" t="s">
        <v>80</v>
      </c>
      <c r="D2111" t="s">
        <v>89</v>
      </c>
      <c r="E2111" t="s">
        <v>166</v>
      </c>
      <c r="F2111" t="s">
        <v>4008</v>
      </c>
      <c r="G2111" t="s">
        <v>149</v>
      </c>
      <c r="H2111" t="s">
        <v>150</v>
      </c>
      <c r="I2111" t="s">
        <v>136</v>
      </c>
      <c r="J2111" t="s">
        <v>137</v>
      </c>
      <c r="K2111" t="s">
        <v>144</v>
      </c>
      <c r="L2111" t="s">
        <v>6241</v>
      </c>
      <c r="M2111" t="s">
        <v>6242</v>
      </c>
      <c r="N2111">
        <v>0.91361111100000003</v>
      </c>
      <c r="O2111">
        <v>0</v>
      </c>
      <c r="P2111">
        <v>947</v>
      </c>
      <c r="Q2111">
        <v>3</v>
      </c>
      <c r="R2111">
        <v>79</v>
      </c>
      <c r="S2111">
        <v>11</v>
      </c>
      <c r="T2111">
        <v>135</v>
      </c>
      <c r="U2111">
        <v>1</v>
      </c>
      <c r="V2111">
        <v>0</v>
      </c>
      <c r="W2111">
        <v>0</v>
      </c>
      <c r="X2111">
        <v>974.97320580636347</v>
      </c>
      <c r="Y2111">
        <v>1.5514678554866117</v>
      </c>
      <c r="Z2111">
        <v>19.417303696767569</v>
      </c>
      <c r="AA2111">
        <v>162.9217225737732</v>
      </c>
      <c r="AB2111">
        <v>277.07708248081639</v>
      </c>
      <c r="AC2111">
        <v>9.5008423692848787</v>
      </c>
      <c r="AD2111">
        <v>0</v>
      </c>
      <c r="AE2111">
        <v>1445.441624782492</v>
      </c>
    </row>
    <row r="2112" spans="1:31" x14ac:dyDescent="0.3">
      <c r="A2112">
        <v>2484974</v>
      </c>
      <c r="B2112">
        <v>1</v>
      </c>
      <c r="C2112" t="s">
        <v>80</v>
      </c>
      <c r="D2112" t="s">
        <v>106</v>
      </c>
      <c r="E2112" t="s">
        <v>166</v>
      </c>
      <c r="F2112" t="s">
        <v>6243</v>
      </c>
      <c r="G2112" t="s">
        <v>149</v>
      </c>
      <c r="H2112" t="s">
        <v>150</v>
      </c>
      <c r="I2112" t="s">
        <v>136</v>
      </c>
      <c r="J2112" t="s">
        <v>137</v>
      </c>
      <c r="K2112" t="s">
        <v>144</v>
      </c>
      <c r="L2112" t="s">
        <v>6244</v>
      </c>
      <c r="M2112" t="s">
        <v>6245</v>
      </c>
      <c r="N2112">
        <v>0.182777777</v>
      </c>
      <c r="O2112">
        <v>1</v>
      </c>
      <c r="P2112">
        <v>1308</v>
      </c>
      <c r="Q2112">
        <v>82</v>
      </c>
      <c r="R2112">
        <v>138</v>
      </c>
      <c r="S2112">
        <v>26</v>
      </c>
      <c r="T2112">
        <v>183</v>
      </c>
      <c r="U2112">
        <v>1</v>
      </c>
      <c r="V2112">
        <v>0</v>
      </c>
      <c r="W2112">
        <v>3.9969458028771838E-2</v>
      </c>
      <c r="X2112">
        <v>59.198316934967693</v>
      </c>
      <c r="Y2112">
        <v>40.597584233959076</v>
      </c>
      <c r="Z2112">
        <v>12.723734701749551</v>
      </c>
      <c r="AA2112">
        <v>50.916658226963712</v>
      </c>
      <c r="AB2112">
        <v>24.822911295574148</v>
      </c>
      <c r="AC2112">
        <v>5.1066149726652679</v>
      </c>
      <c r="AD2112">
        <v>0</v>
      </c>
      <c r="AE2112">
        <v>193.40578982390821</v>
      </c>
    </row>
    <row r="2113" spans="1:31" x14ac:dyDescent="0.3">
      <c r="A2113">
        <v>2484931</v>
      </c>
      <c r="B2113">
        <v>1</v>
      </c>
      <c r="C2113" t="s">
        <v>80</v>
      </c>
      <c r="D2113" t="s">
        <v>97</v>
      </c>
      <c r="E2113" t="s">
        <v>162</v>
      </c>
      <c r="F2113" t="s">
        <v>6246</v>
      </c>
      <c r="G2113" t="s">
        <v>134</v>
      </c>
      <c r="H2113" t="s">
        <v>135</v>
      </c>
      <c r="I2113" t="s">
        <v>136</v>
      </c>
      <c r="J2113" t="s">
        <v>137</v>
      </c>
      <c r="K2113" t="s">
        <v>138</v>
      </c>
      <c r="L2113" t="s">
        <v>6247</v>
      </c>
      <c r="M2113" t="s">
        <v>6248</v>
      </c>
      <c r="N2113">
        <v>0.83583333299999996</v>
      </c>
      <c r="O2113">
        <v>0</v>
      </c>
      <c r="P2113">
        <v>11</v>
      </c>
      <c r="Q2113">
        <v>0</v>
      </c>
      <c r="R2113">
        <v>4</v>
      </c>
      <c r="S2113">
        <v>0</v>
      </c>
      <c r="T2113">
        <v>14</v>
      </c>
      <c r="U2113">
        <v>0</v>
      </c>
      <c r="V2113">
        <v>0</v>
      </c>
      <c r="W2113">
        <v>0</v>
      </c>
      <c r="X2113">
        <v>4.9233465400895833</v>
      </c>
      <c r="Y2113">
        <v>0</v>
      </c>
      <c r="Z2113">
        <v>0.64863638290707504</v>
      </c>
      <c r="AA2113">
        <v>0</v>
      </c>
      <c r="AB2113">
        <v>261.02092024965469</v>
      </c>
      <c r="AC2113">
        <v>0</v>
      </c>
      <c r="AD2113">
        <v>0</v>
      </c>
      <c r="AE2113">
        <v>266.59290317265135</v>
      </c>
    </row>
    <row r="2114" spans="1:31" x14ac:dyDescent="0.3">
      <c r="A2114">
        <v>2484905</v>
      </c>
      <c r="B2114">
        <v>2</v>
      </c>
      <c r="C2114" t="s">
        <v>80</v>
      </c>
      <c r="D2114" t="s">
        <v>97</v>
      </c>
      <c r="E2114" t="s">
        <v>162</v>
      </c>
      <c r="F2114" t="s">
        <v>6249</v>
      </c>
      <c r="G2114" t="s">
        <v>159</v>
      </c>
      <c r="H2114" t="s">
        <v>135</v>
      </c>
      <c r="I2114" t="s">
        <v>136</v>
      </c>
      <c r="J2114" t="s">
        <v>3</v>
      </c>
      <c r="K2114" t="s">
        <v>144</v>
      </c>
      <c r="L2114" t="s">
        <v>6250</v>
      </c>
      <c r="M2114" t="s">
        <v>6251</v>
      </c>
      <c r="N2114">
        <v>0.54638888799999996</v>
      </c>
      <c r="O2114">
        <v>0</v>
      </c>
      <c r="P2114">
        <v>50</v>
      </c>
      <c r="Q2114">
        <v>0</v>
      </c>
      <c r="R2114">
        <v>0</v>
      </c>
      <c r="S2114">
        <v>0</v>
      </c>
      <c r="T2114">
        <v>10</v>
      </c>
      <c r="U2114">
        <v>0</v>
      </c>
      <c r="V2114">
        <v>0</v>
      </c>
      <c r="W2114">
        <v>0</v>
      </c>
      <c r="X2114">
        <v>16.304468760227333</v>
      </c>
      <c r="Y2114">
        <v>0</v>
      </c>
      <c r="Z2114">
        <v>0</v>
      </c>
      <c r="AA2114">
        <v>0</v>
      </c>
      <c r="AB2114">
        <v>2.784019090357726</v>
      </c>
      <c r="AC2114">
        <v>0</v>
      </c>
      <c r="AD2114">
        <v>0</v>
      </c>
      <c r="AE2114">
        <v>19.088487850585061</v>
      </c>
    </row>
    <row r="2115" spans="1:31" x14ac:dyDescent="0.3">
      <c r="A2115">
        <v>2485120</v>
      </c>
      <c r="B2115">
        <v>1</v>
      </c>
      <c r="C2115" t="s">
        <v>80</v>
      </c>
      <c r="D2115" t="s">
        <v>94</v>
      </c>
      <c r="E2115" t="s">
        <v>132</v>
      </c>
      <c r="F2115" t="s">
        <v>6252</v>
      </c>
      <c r="G2115" t="s">
        <v>181</v>
      </c>
      <c r="H2115" t="s">
        <v>135</v>
      </c>
      <c r="I2115" t="s">
        <v>136</v>
      </c>
      <c r="J2115" t="s">
        <v>137</v>
      </c>
      <c r="K2115" t="s">
        <v>144</v>
      </c>
      <c r="L2115" t="s">
        <v>6253</v>
      </c>
      <c r="M2115" t="s">
        <v>6254</v>
      </c>
      <c r="N2115">
        <v>0.90249999999999997</v>
      </c>
      <c r="O2115">
        <v>0</v>
      </c>
      <c r="P2115">
        <v>102</v>
      </c>
      <c r="Q2115">
        <v>0</v>
      </c>
      <c r="R2115">
        <v>0</v>
      </c>
      <c r="S2115">
        <v>0</v>
      </c>
      <c r="T2115">
        <v>13</v>
      </c>
      <c r="U2115">
        <v>0</v>
      </c>
      <c r="V2115">
        <v>0</v>
      </c>
      <c r="W2115">
        <v>0</v>
      </c>
      <c r="X2115">
        <v>8.9092654101976461</v>
      </c>
      <c r="Y2115">
        <v>0</v>
      </c>
      <c r="Z2115">
        <v>0</v>
      </c>
      <c r="AA2115">
        <v>0</v>
      </c>
      <c r="AB2115">
        <v>9.8984421750557932</v>
      </c>
      <c r="AC2115">
        <v>0</v>
      </c>
      <c r="AD2115">
        <v>0</v>
      </c>
      <c r="AE2115">
        <v>18.807707585253439</v>
      </c>
    </row>
    <row r="2116" spans="1:31" x14ac:dyDescent="0.3">
      <c r="A2116">
        <v>2485163</v>
      </c>
      <c r="B2116">
        <v>1</v>
      </c>
      <c r="C2116" t="s">
        <v>81</v>
      </c>
      <c r="D2116" t="s">
        <v>119</v>
      </c>
      <c r="E2116" t="s">
        <v>153</v>
      </c>
      <c r="F2116" t="s">
        <v>6255</v>
      </c>
      <c r="G2116" t="s">
        <v>155</v>
      </c>
      <c r="H2116" t="s">
        <v>135</v>
      </c>
      <c r="I2116" t="s">
        <v>136</v>
      </c>
      <c r="J2116" t="s">
        <v>137</v>
      </c>
      <c r="K2116" t="s">
        <v>144</v>
      </c>
      <c r="L2116" t="s">
        <v>6256</v>
      </c>
      <c r="M2116" t="s">
        <v>6257</v>
      </c>
      <c r="N2116">
        <v>1.915277777</v>
      </c>
      <c r="O2116">
        <v>0</v>
      </c>
      <c r="P2116">
        <v>1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0.29500548489646888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0.29500548489646888</v>
      </c>
    </row>
    <row r="2117" spans="1:31" x14ac:dyDescent="0.3">
      <c r="A2117">
        <v>2485329</v>
      </c>
      <c r="B2117">
        <v>1</v>
      </c>
      <c r="C2117" t="s">
        <v>80</v>
      </c>
      <c r="D2117" t="s">
        <v>82</v>
      </c>
      <c r="E2117" t="s">
        <v>153</v>
      </c>
      <c r="F2117" t="s">
        <v>6258</v>
      </c>
      <c r="G2117" t="s">
        <v>244</v>
      </c>
      <c r="H2117" t="s">
        <v>135</v>
      </c>
      <c r="I2117" t="s">
        <v>136</v>
      </c>
      <c r="J2117" t="s">
        <v>137</v>
      </c>
      <c r="K2117" t="s">
        <v>144</v>
      </c>
      <c r="L2117" t="s">
        <v>6259</v>
      </c>
      <c r="M2117" t="s">
        <v>6260</v>
      </c>
      <c r="N2117">
        <v>1.2880555549999999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17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7.4510211977033505</v>
      </c>
      <c r="AC2117">
        <v>0</v>
      </c>
      <c r="AD2117">
        <v>0</v>
      </c>
      <c r="AE2117">
        <v>7.4510211977033505</v>
      </c>
    </row>
    <row r="2118" spans="1:31" x14ac:dyDescent="0.3">
      <c r="A2118">
        <v>2484851</v>
      </c>
      <c r="B2118">
        <v>1</v>
      </c>
      <c r="C2118" t="s">
        <v>80</v>
      </c>
      <c r="D2118" t="s">
        <v>100</v>
      </c>
      <c r="E2118" t="s">
        <v>166</v>
      </c>
      <c r="F2118" t="s">
        <v>5648</v>
      </c>
      <c r="G2118" t="s">
        <v>149</v>
      </c>
      <c r="H2118" t="s">
        <v>150</v>
      </c>
      <c r="I2118" t="s">
        <v>136</v>
      </c>
      <c r="J2118" t="s">
        <v>137</v>
      </c>
      <c r="K2118" t="s">
        <v>144</v>
      </c>
      <c r="L2118" t="s">
        <v>6261</v>
      </c>
      <c r="M2118" t="s">
        <v>6262</v>
      </c>
      <c r="N2118">
        <v>0.148888888</v>
      </c>
      <c r="O2118">
        <v>0</v>
      </c>
      <c r="P2118">
        <v>274</v>
      </c>
      <c r="Q2118">
        <v>0</v>
      </c>
      <c r="R2118">
        <v>24</v>
      </c>
      <c r="S2118">
        <v>10</v>
      </c>
      <c r="T2118">
        <v>243</v>
      </c>
      <c r="U2118">
        <v>5</v>
      </c>
      <c r="V2118">
        <v>26</v>
      </c>
      <c r="W2118">
        <v>0</v>
      </c>
      <c r="X2118">
        <v>11.853761255360716</v>
      </c>
      <c r="Y2118">
        <v>0</v>
      </c>
      <c r="Z2118">
        <v>1.8676843255938076</v>
      </c>
      <c r="AA2118">
        <v>16.40445835444056</v>
      </c>
      <c r="AB2118">
        <v>58.500593955950279</v>
      </c>
      <c r="AC2118">
        <v>38.602533635906006</v>
      </c>
      <c r="AD2118">
        <v>167.77103528283001</v>
      </c>
      <c r="AE2118">
        <v>295.00006681008142</v>
      </c>
    </row>
    <row r="2119" spans="1:31" x14ac:dyDescent="0.3">
      <c r="A2119">
        <v>2485206</v>
      </c>
      <c r="B2119">
        <v>1</v>
      </c>
      <c r="C2119" t="s">
        <v>81</v>
      </c>
      <c r="D2119" t="s">
        <v>128</v>
      </c>
      <c r="E2119" t="s">
        <v>153</v>
      </c>
      <c r="F2119" t="s">
        <v>6263</v>
      </c>
      <c r="G2119" t="s">
        <v>230</v>
      </c>
      <c r="H2119" t="s">
        <v>135</v>
      </c>
      <c r="I2119" t="s">
        <v>136</v>
      </c>
      <c r="J2119" t="s">
        <v>137</v>
      </c>
      <c r="K2119" t="s">
        <v>144</v>
      </c>
      <c r="L2119" t="s">
        <v>6264</v>
      </c>
      <c r="M2119" t="s">
        <v>6265</v>
      </c>
      <c r="N2119">
        <v>1.3208333329999999</v>
      </c>
      <c r="O2119">
        <v>0</v>
      </c>
      <c r="P2119">
        <v>7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1.4759758625309862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1.4759758625309862</v>
      </c>
    </row>
    <row r="2120" spans="1:31" x14ac:dyDescent="0.3">
      <c r="A2120">
        <v>2484894</v>
      </c>
      <c r="B2120">
        <v>1</v>
      </c>
      <c r="C2120" t="s">
        <v>80</v>
      </c>
      <c r="D2120" t="s">
        <v>96</v>
      </c>
      <c r="E2120" t="s">
        <v>166</v>
      </c>
      <c r="F2120" t="s">
        <v>6266</v>
      </c>
      <c r="G2120" t="s">
        <v>134</v>
      </c>
      <c r="H2120" t="s">
        <v>150</v>
      </c>
      <c r="I2120" t="s">
        <v>136</v>
      </c>
      <c r="J2120" t="s">
        <v>137</v>
      </c>
      <c r="K2120" t="s">
        <v>138</v>
      </c>
      <c r="L2120" t="s">
        <v>6267</v>
      </c>
      <c r="M2120" t="s">
        <v>6268</v>
      </c>
      <c r="N2120">
        <v>4.8219444439999997</v>
      </c>
      <c r="O2120">
        <v>3</v>
      </c>
      <c r="P2120">
        <v>4684</v>
      </c>
      <c r="Q2120">
        <v>1</v>
      </c>
      <c r="R2120">
        <v>228</v>
      </c>
      <c r="S2120">
        <v>9</v>
      </c>
      <c r="T2120">
        <v>502</v>
      </c>
      <c r="U2120">
        <v>1</v>
      </c>
      <c r="V2120">
        <v>0</v>
      </c>
      <c r="W2120">
        <v>137.43750608255732</v>
      </c>
      <c r="X2120">
        <v>12039.511337469175</v>
      </c>
      <c r="Y2120">
        <v>8.1650658397241465</v>
      </c>
      <c r="Z2120">
        <v>559.03162890349199</v>
      </c>
      <c r="AA2120">
        <v>1513.6640108580887</v>
      </c>
      <c r="AB2120">
        <v>3470.6596101557625</v>
      </c>
      <c r="AC2120">
        <v>91.117439956169534</v>
      </c>
      <c r="AD2120">
        <v>0</v>
      </c>
      <c r="AE2120">
        <v>17819.586599264967</v>
      </c>
    </row>
    <row r="2121" spans="1:31" x14ac:dyDescent="0.3">
      <c r="A2121">
        <v>2484871</v>
      </c>
      <c r="B2121">
        <v>1</v>
      </c>
      <c r="C2121" t="s">
        <v>81</v>
      </c>
      <c r="D2121" t="s">
        <v>128</v>
      </c>
      <c r="E2121" t="s">
        <v>147</v>
      </c>
      <c r="F2121" t="s">
        <v>6269</v>
      </c>
      <c r="G2121" t="s">
        <v>193</v>
      </c>
      <c r="H2121" t="s">
        <v>150</v>
      </c>
      <c r="I2121" t="s">
        <v>136</v>
      </c>
      <c r="J2121" t="s">
        <v>137</v>
      </c>
      <c r="K2121" t="s">
        <v>144</v>
      </c>
      <c r="L2121" t="s">
        <v>6270</v>
      </c>
      <c r="M2121" t="s">
        <v>6271</v>
      </c>
      <c r="N2121">
        <v>1.410833333</v>
      </c>
      <c r="O2121">
        <v>2</v>
      </c>
      <c r="P2121">
        <v>0</v>
      </c>
      <c r="Q2121">
        <v>7</v>
      </c>
      <c r="R2121">
        <v>0</v>
      </c>
      <c r="S2121">
        <v>1</v>
      </c>
      <c r="T2121">
        <v>2</v>
      </c>
      <c r="U2121">
        <v>0</v>
      </c>
      <c r="V2121">
        <v>0</v>
      </c>
      <c r="W2121">
        <v>43.161566664745351</v>
      </c>
      <c r="X2121">
        <v>0</v>
      </c>
      <c r="Y2121">
        <v>2.328011515693523</v>
      </c>
      <c r="Z2121">
        <v>0</v>
      </c>
      <c r="AA2121">
        <v>2.1860472942275</v>
      </c>
      <c r="AB2121">
        <v>4.3029000398457242</v>
      </c>
      <c r="AC2121">
        <v>0</v>
      </c>
      <c r="AD2121">
        <v>0</v>
      </c>
      <c r="AE2121">
        <v>51.9785255145121</v>
      </c>
    </row>
    <row r="2122" spans="1:31" x14ac:dyDescent="0.3">
      <c r="A2122">
        <v>2484848</v>
      </c>
      <c r="B2122">
        <v>1</v>
      </c>
      <c r="C2122" t="s">
        <v>81</v>
      </c>
      <c r="D2122" t="s">
        <v>113</v>
      </c>
      <c r="E2122" t="s">
        <v>166</v>
      </c>
      <c r="F2122" t="s">
        <v>1454</v>
      </c>
      <c r="G2122" t="s">
        <v>149</v>
      </c>
      <c r="H2122" t="s">
        <v>150</v>
      </c>
      <c r="I2122" t="s">
        <v>136</v>
      </c>
      <c r="J2122" t="s">
        <v>137</v>
      </c>
      <c r="K2122" t="s">
        <v>144</v>
      </c>
      <c r="L2122" t="s">
        <v>6272</v>
      </c>
      <c r="M2122" t="s">
        <v>6273</v>
      </c>
      <c r="N2122">
        <v>0.11333333299999999</v>
      </c>
      <c r="O2122">
        <v>0</v>
      </c>
      <c r="P2122">
        <v>2</v>
      </c>
      <c r="Q2122">
        <v>1</v>
      </c>
      <c r="R2122">
        <v>6</v>
      </c>
      <c r="S2122">
        <v>3</v>
      </c>
      <c r="T2122">
        <v>0</v>
      </c>
      <c r="U2122">
        <v>1</v>
      </c>
      <c r="V2122">
        <v>0</v>
      </c>
      <c r="W2122">
        <v>0</v>
      </c>
      <c r="X2122">
        <v>9.7004650563577762E-3</v>
      </c>
      <c r="Y2122">
        <v>4.7907401734615343E-2</v>
      </c>
      <c r="Z2122">
        <v>0.12462576353846222</v>
      </c>
      <c r="AA2122">
        <v>1.3834501403386175</v>
      </c>
      <c r="AB2122">
        <v>0</v>
      </c>
      <c r="AC2122">
        <v>12.45519336664</v>
      </c>
      <c r="AD2122">
        <v>0</v>
      </c>
      <c r="AE2122">
        <v>14.020877137308052</v>
      </c>
    </row>
    <row r="2123" spans="1:31" x14ac:dyDescent="0.3">
      <c r="A2123">
        <v>2485057</v>
      </c>
      <c r="B2123">
        <v>1</v>
      </c>
      <c r="C2123" t="s">
        <v>80</v>
      </c>
      <c r="D2123" t="s">
        <v>106</v>
      </c>
      <c r="E2123" t="s">
        <v>166</v>
      </c>
      <c r="F2123" t="s">
        <v>6274</v>
      </c>
      <c r="G2123" t="s">
        <v>6275</v>
      </c>
      <c r="H2123" t="s">
        <v>150</v>
      </c>
      <c r="I2123" t="s">
        <v>136</v>
      </c>
      <c r="J2123" t="s">
        <v>137</v>
      </c>
      <c r="K2123" t="s">
        <v>144</v>
      </c>
      <c r="L2123" t="s">
        <v>6276</v>
      </c>
      <c r="M2123" t="s">
        <v>6277</v>
      </c>
      <c r="N2123">
        <v>0.453055555</v>
      </c>
      <c r="O2123">
        <v>0</v>
      </c>
      <c r="P2123">
        <v>4</v>
      </c>
      <c r="Q2123">
        <v>31</v>
      </c>
      <c r="R2123">
        <v>265</v>
      </c>
      <c r="S2123">
        <v>9</v>
      </c>
      <c r="T2123">
        <v>63</v>
      </c>
      <c r="U2123">
        <v>0</v>
      </c>
      <c r="V2123">
        <v>0</v>
      </c>
      <c r="W2123">
        <v>0</v>
      </c>
      <c r="X2123">
        <v>0.36403918248342249</v>
      </c>
      <c r="Y2123">
        <v>12.830403406445486</v>
      </c>
      <c r="Z2123">
        <v>65.486039527448369</v>
      </c>
      <c r="AA2123">
        <v>9.1995963114042034</v>
      </c>
      <c r="AB2123">
        <v>26.641115848734191</v>
      </c>
      <c r="AC2123">
        <v>0</v>
      </c>
      <c r="AD2123">
        <v>0</v>
      </c>
      <c r="AE2123">
        <v>114.52119427651567</v>
      </c>
    </row>
    <row r="2124" spans="1:31" x14ac:dyDescent="0.3">
      <c r="A2124">
        <v>2485017</v>
      </c>
      <c r="B2124">
        <v>1</v>
      </c>
      <c r="C2124" t="s">
        <v>80</v>
      </c>
      <c r="D2124" t="s">
        <v>97</v>
      </c>
      <c r="E2124" t="s">
        <v>153</v>
      </c>
      <c r="F2124" t="s">
        <v>6278</v>
      </c>
      <c r="G2124" t="s">
        <v>181</v>
      </c>
      <c r="H2124" t="s">
        <v>135</v>
      </c>
      <c r="I2124" t="s">
        <v>136</v>
      </c>
      <c r="J2124" t="s">
        <v>137</v>
      </c>
      <c r="K2124" t="s">
        <v>144</v>
      </c>
      <c r="L2124" t="s">
        <v>6279</v>
      </c>
      <c r="M2124" t="s">
        <v>6167</v>
      </c>
      <c r="N2124">
        <v>2.4533333329999998</v>
      </c>
      <c r="O2124">
        <v>0</v>
      </c>
      <c r="P2124">
        <v>3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1.5137732184337027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1.5137732184337027</v>
      </c>
    </row>
    <row r="2125" spans="1:31" x14ac:dyDescent="0.3">
      <c r="A2125">
        <v>2484934</v>
      </c>
      <c r="B2125">
        <v>1</v>
      </c>
      <c r="C2125" t="s">
        <v>80</v>
      </c>
      <c r="D2125" t="s">
        <v>96</v>
      </c>
      <c r="E2125" t="s">
        <v>147</v>
      </c>
      <c r="F2125" t="s">
        <v>6280</v>
      </c>
      <c r="G2125" t="s">
        <v>181</v>
      </c>
      <c r="H2125" t="s">
        <v>150</v>
      </c>
      <c r="I2125" t="s">
        <v>136</v>
      </c>
      <c r="J2125" t="s">
        <v>137</v>
      </c>
      <c r="K2125" t="s">
        <v>144</v>
      </c>
      <c r="L2125" t="s">
        <v>6281</v>
      </c>
      <c r="M2125" t="s">
        <v>6282</v>
      </c>
      <c r="N2125">
        <v>1.1641666660000001</v>
      </c>
      <c r="O2125">
        <v>0</v>
      </c>
      <c r="P2125">
        <v>312</v>
      </c>
      <c r="Q2125">
        <v>0</v>
      </c>
      <c r="R2125">
        <v>1</v>
      </c>
      <c r="S2125">
        <v>0</v>
      </c>
      <c r="T2125">
        <v>25</v>
      </c>
      <c r="U2125">
        <v>0</v>
      </c>
      <c r="V2125">
        <v>0</v>
      </c>
      <c r="W2125">
        <v>0</v>
      </c>
      <c r="X2125">
        <v>169.87738140847205</v>
      </c>
      <c r="Y2125">
        <v>0</v>
      </c>
      <c r="Z2125">
        <v>1.3425500732180003E-3</v>
      </c>
      <c r="AA2125">
        <v>0</v>
      </c>
      <c r="AB2125">
        <v>23.489964848995722</v>
      </c>
      <c r="AC2125">
        <v>0</v>
      </c>
      <c r="AD2125">
        <v>0</v>
      </c>
      <c r="AE2125">
        <v>193.36868880754099</v>
      </c>
    </row>
    <row r="2126" spans="1:31" x14ac:dyDescent="0.3">
      <c r="A2126">
        <v>2485166</v>
      </c>
      <c r="B2126">
        <v>1</v>
      </c>
      <c r="C2126" t="s">
        <v>80</v>
      </c>
      <c r="D2126" t="s">
        <v>96</v>
      </c>
      <c r="E2126" t="s">
        <v>153</v>
      </c>
      <c r="F2126" t="s">
        <v>6283</v>
      </c>
      <c r="G2126" t="s">
        <v>155</v>
      </c>
      <c r="H2126" t="s">
        <v>135</v>
      </c>
      <c r="I2126" t="s">
        <v>136</v>
      </c>
      <c r="J2126" t="s">
        <v>137</v>
      </c>
      <c r="K2126" t="s">
        <v>144</v>
      </c>
      <c r="L2126" t="s">
        <v>6284</v>
      </c>
      <c r="M2126" t="s">
        <v>6285</v>
      </c>
      <c r="N2126">
        <v>3.6105555549999999</v>
      </c>
      <c r="O2126">
        <v>0</v>
      </c>
      <c r="P2126">
        <v>1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0.12444657509855378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0.12444657509855378</v>
      </c>
    </row>
    <row r="2127" spans="1:31" x14ac:dyDescent="0.3">
      <c r="A2127">
        <v>2485332</v>
      </c>
      <c r="B2127">
        <v>1</v>
      </c>
      <c r="C2127" t="s">
        <v>80</v>
      </c>
      <c r="D2127" t="s">
        <v>88</v>
      </c>
      <c r="E2127" t="s">
        <v>153</v>
      </c>
      <c r="F2127" t="s">
        <v>6286</v>
      </c>
      <c r="G2127" t="s">
        <v>230</v>
      </c>
      <c r="H2127" t="s">
        <v>135</v>
      </c>
      <c r="I2127" t="s">
        <v>136</v>
      </c>
      <c r="J2127" t="s">
        <v>137</v>
      </c>
      <c r="K2127" t="s">
        <v>144</v>
      </c>
      <c r="L2127" t="s">
        <v>6287</v>
      </c>
      <c r="M2127" t="s">
        <v>6288</v>
      </c>
      <c r="N2127">
        <v>4.4219444440000002</v>
      </c>
      <c r="O2127">
        <v>0</v>
      </c>
      <c r="P2127">
        <v>5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2.8528177297839323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2.8528177297839323</v>
      </c>
    </row>
    <row r="2128" spans="1:31" x14ac:dyDescent="0.3">
      <c r="A2128">
        <v>2485309</v>
      </c>
      <c r="B2128">
        <v>1</v>
      </c>
      <c r="C2128" t="s">
        <v>80</v>
      </c>
      <c r="D2128" t="s">
        <v>107</v>
      </c>
      <c r="E2128" t="s">
        <v>166</v>
      </c>
      <c r="F2128" t="s">
        <v>6289</v>
      </c>
      <c r="G2128" t="s">
        <v>149</v>
      </c>
      <c r="H2128" t="s">
        <v>150</v>
      </c>
      <c r="I2128" t="s">
        <v>136</v>
      </c>
      <c r="J2128" t="s">
        <v>137</v>
      </c>
      <c r="K2128" t="s">
        <v>144</v>
      </c>
      <c r="L2128" t="s">
        <v>6290</v>
      </c>
      <c r="M2128" t="s">
        <v>6291</v>
      </c>
      <c r="N2128">
        <v>1.6444444439999999</v>
      </c>
      <c r="O2128">
        <v>0</v>
      </c>
      <c r="P2128">
        <v>2746</v>
      </c>
      <c r="Q2128">
        <v>0</v>
      </c>
      <c r="R2128">
        <v>1</v>
      </c>
      <c r="S2128">
        <v>1</v>
      </c>
      <c r="T2128">
        <v>946</v>
      </c>
      <c r="U2128">
        <v>0</v>
      </c>
      <c r="V2128">
        <v>0</v>
      </c>
      <c r="W2128">
        <v>0</v>
      </c>
      <c r="X2128">
        <v>1510.8531270066082</v>
      </c>
      <c r="Y2128">
        <v>0</v>
      </c>
      <c r="Z2128">
        <v>0.21738826685471557</v>
      </c>
      <c r="AA2128">
        <v>30.992869956877964</v>
      </c>
      <c r="AB2128">
        <v>1022.3039192473865</v>
      </c>
      <c r="AC2128">
        <v>0</v>
      </c>
      <c r="AD2128">
        <v>0</v>
      </c>
      <c r="AE2128">
        <v>2564.3673044777274</v>
      </c>
    </row>
    <row r="2129" spans="1:31" x14ac:dyDescent="0.3">
      <c r="A2129">
        <v>2484911</v>
      </c>
      <c r="B2129">
        <v>1</v>
      </c>
      <c r="C2129" t="s">
        <v>80</v>
      </c>
      <c r="D2129" t="s">
        <v>84</v>
      </c>
      <c r="E2129" t="s">
        <v>132</v>
      </c>
      <c r="F2129" t="s">
        <v>6292</v>
      </c>
      <c r="G2129" t="s">
        <v>134</v>
      </c>
      <c r="H2129" t="s">
        <v>135</v>
      </c>
      <c r="I2129" t="s">
        <v>136</v>
      </c>
      <c r="J2129" t="s">
        <v>137</v>
      </c>
      <c r="K2129" t="s">
        <v>138</v>
      </c>
      <c r="L2129" t="s">
        <v>6293</v>
      </c>
      <c r="M2129" t="s">
        <v>6294</v>
      </c>
      <c r="N2129">
        <v>0.94222222200000005</v>
      </c>
      <c r="O2129">
        <v>0</v>
      </c>
      <c r="P2129">
        <v>635</v>
      </c>
      <c r="Q2129">
        <v>0</v>
      </c>
      <c r="R2129">
        <v>0</v>
      </c>
      <c r="S2129">
        <v>0</v>
      </c>
      <c r="T2129">
        <v>129</v>
      </c>
      <c r="U2129">
        <v>0</v>
      </c>
      <c r="V2129">
        <v>0</v>
      </c>
      <c r="W2129">
        <v>0</v>
      </c>
      <c r="X2129">
        <v>154.83928423414784</v>
      </c>
      <c r="Y2129">
        <v>0</v>
      </c>
      <c r="Z2129">
        <v>0</v>
      </c>
      <c r="AA2129">
        <v>0</v>
      </c>
      <c r="AB2129">
        <v>285.87945654783505</v>
      </c>
      <c r="AC2129">
        <v>0</v>
      </c>
      <c r="AD2129">
        <v>0</v>
      </c>
      <c r="AE2129">
        <v>440.71874078198289</v>
      </c>
    </row>
    <row r="2130" spans="1:31" x14ac:dyDescent="0.3">
      <c r="A2130">
        <v>2485160</v>
      </c>
      <c r="B2130">
        <v>1</v>
      </c>
      <c r="C2130" t="s">
        <v>80</v>
      </c>
      <c r="D2130" t="s">
        <v>100</v>
      </c>
      <c r="E2130" t="s">
        <v>153</v>
      </c>
      <c r="F2130" t="s">
        <v>6295</v>
      </c>
      <c r="G2130" t="s">
        <v>155</v>
      </c>
      <c r="H2130" t="s">
        <v>135</v>
      </c>
      <c r="I2130" t="s">
        <v>136</v>
      </c>
      <c r="J2130" t="s">
        <v>137</v>
      </c>
      <c r="K2130" t="s">
        <v>144</v>
      </c>
      <c r="L2130" t="s">
        <v>6296</v>
      </c>
      <c r="M2130" t="s">
        <v>6297</v>
      </c>
      <c r="N2130">
        <v>3.92</v>
      </c>
      <c r="O2130">
        <v>0</v>
      </c>
      <c r="P2130">
        <v>13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8.8350622821340536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8.8350622821340536</v>
      </c>
    </row>
    <row r="2131" spans="1:31" x14ac:dyDescent="0.3">
      <c r="A2131">
        <v>2485146</v>
      </c>
      <c r="B2131">
        <v>1</v>
      </c>
      <c r="C2131" t="s">
        <v>80</v>
      </c>
      <c r="D2131" t="s">
        <v>89</v>
      </c>
      <c r="E2131" t="s">
        <v>153</v>
      </c>
      <c r="F2131" t="s">
        <v>6298</v>
      </c>
      <c r="G2131" t="s">
        <v>159</v>
      </c>
      <c r="H2131" t="s">
        <v>135</v>
      </c>
      <c r="I2131" t="s">
        <v>136</v>
      </c>
      <c r="J2131" t="s">
        <v>3</v>
      </c>
      <c r="K2131" t="s">
        <v>144</v>
      </c>
      <c r="L2131" t="s">
        <v>6299</v>
      </c>
      <c r="M2131" t="s">
        <v>6300</v>
      </c>
      <c r="N2131">
        <v>1.6688888879999999</v>
      </c>
      <c r="O2131">
        <v>0</v>
      </c>
      <c r="P2131">
        <v>1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0.6264500705877275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0.6264500705877275</v>
      </c>
    </row>
    <row r="2132" spans="1:31" x14ac:dyDescent="0.3">
      <c r="A2132">
        <v>2485097</v>
      </c>
      <c r="B2132">
        <v>1</v>
      </c>
      <c r="C2132" t="s">
        <v>80</v>
      </c>
      <c r="D2132" t="s">
        <v>85</v>
      </c>
      <c r="E2132" t="s">
        <v>162</v>
      </c>
      <c r="F2132" t="s">
        <v>6301</v>
      </c>
      <c r="G2132" t="s">
        <v>530</v>
      </c>
      <c r="H2132" t="s">
        <v>135</v>
      </c>
      <c r="I2132" t="s">
        <v>136</v>
      </c>
      <c r="J2132" t="s">
        <v>137</v>
      </c>
      <c r="K2132" t="s">
        <v>144</v>
      </c>
      <c r="L2132" t="s">
        <v>6302</v>
      </c>
      <c r="M2132" t="s">
        <v>6116</v>
      </c>
      <c r="N2132">
        <v>1.9680555550000001</v>
      </c>
      <c r="O2132">
        <v>0</v>
      </c>
      <c r="P2132">
        <v>235</v>
      </c>
      <c r="Q2132">
        <v>0</v>
      </c>
      <c r="R2132">
        <v>0</v>
      </c>
      <c r="S2132">
        <v>0</v>
      </c>
      <c r="T2132">
        <v>8</v>
      </c>
      <c r="U2132">
        <v>0</v>
      </c>
      <c r="V2132">
        <v>0</v>
      </c>
      <c r="W2132">
        <v>0</v>
      </c>
      <c r="X2132">
        <v>141.58933123684349</v>
      </c>
      <c r="Y2132">
        <v>0</v>
      </c>
      <c r="Z2132">
        <v>0</v>
      </c>
      <c r="AA2132">
        <v>0</v>
      </c>
      <c r="AB2132">
        <v>7.2334272983634875</v>
      </c>
      <c r="AC2132">
        <v>0</v>
      </c>
      <c r="AD2132">
        <v>0</v>
      </c>
      <c r="AE2132">
        <v>148.82275853520699</v>
      </c>
    </row>
    <row r="2133" spans="1:31" x14ac:dyDescent="0.3">
      <c r="A2133">
        <v>2484954</v>
      </c>
      <c r="B2133">
        <v>1</v>
      </c>
      <c r="C2133" t="s">
        <v>80</v>
      </c>
      <c r="D2133" t="s">
        <v>91</v>
      </c>
      <c r="E2133" t="s">
        <v>132</v>
      </c>
      <c r="F2133" t="s">
        <v>6303</v>
      </c>
      <c r="G2133" t="s">
        <v>168</v>
      </c>
      <c r="H2133" t="s">
        <v>135</v>
      </c>
      <c r="I2133" t="s">
        <v>136</v>
      </c>
      <c r="J2133" t="s">
        <v>137</v>
      </c>
      <c r="K2133" t="s">
        <v>138</v>
      </c>
      <c r="L2133" t="s">
        <v>6304</v>
      </c>
      <c r="M2133" t="s">
        <v>6305</v>
      </c>
      <c r="N2133">
        <v>6.3274999999999997</v>
      </c>
      <c r="O2133">
        <v>0</v>
      </c>
      <c r="P2133">
        <v>164</v>
      </c>
      <c r="Q2133">
        <v>0</v>
      </c>
      <c r="R2133">
        <v>7</v>
      </c>
      <c r="S2133">
        <v>0</v>
      </c>
      <c r="T2133">
        <v>48</v>
      </c>
      <c r="U2133">
        <v>0</v>
      </c>
      <c r="V2133">
        <v>0</v>
      </c>
      <c r="W2133">
        <v>0</v>
      </c>
      <c r="X2133">
        <v>237.34035338718863</v>
      </c>
      <c r="Y2133">
        <v>0</v>
      </c>
      <c r="Z2133">
        <v>6.9402812605796624</v>
      </c>
      <c r="AA2133">
        <v>0</v>
      </c>
      <c r="AB2133">
        <v>179.32658588820615</v>
      </c>
      <c r="AC2133">
        <v>0</v>
      </c>
      <c r="AD2133">
        <v>0</v>
      </c>
      <c r="AE2133">
        <v>423.60722053597442</v>
      </c>
    </row>
    <row r="2134" spans="1:31" x14ac:dyDescent="0.3">
      <c r="A2134">
        <v>2484854</v>
      </c>
      <c r="B2134">
        <v>1</v>
      </c>
      <c r="C2134" t="s">
        <v>80</v>
      </c>
      <c r="D2134" t="s">
        <v>90</v>
      </c>
      <c r="E2134" t="s">
        <v>153</v>
      </c>
      <c r="F2134" t="s">
        <v>4930</v>
      </c>
      <c r="G2134" t="s">
        <v>230</v>
      </c>
      <c r="H2134" t="s">
        <v>135</v>
      </c>
      <c r="I2134" t="s">
        <v>136</v>
      </c>
      <c r="J2134" t="s">
        <v>137</v>
      </c>
      <c r="K2134" t="s">
        <v>144</v>
      </c>
      <c r="L2134" t="s">
        <v>6127</v>
      </c>
      <c r="M2134" t="s">
        <v>6306</v>
      </c>
      <c r="N2134">
        <v>2.6672222219999999</v>
      </c>
      <c r="O2134">
        <v>0</v>
      </c>
      <c r="P2134">
        <v>6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3.7661215636919403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3.7661215636919403</v>
      </c>
    </row>
    <row r="2135" spans="1:31" x14ac:dyDescent="0.3">
      <c r="A2135">
        <v>2485129</v>
      </c>
      <c r="B2135">
        <v>1</v>
      </c>
      <c r="C2135" t="s">
        <v>80</v>
      </c>
      <c r="D2135" t="s">
        <v>93</v>
      </c>
      <c r="E2135" t="s">
        <v>166</v>
      </c>
      <c r="F2135" t="s">
        <v>6307</v>
      </c>
      <c r="G2135" t="s">
        <v>134</v>
      </c>
      <c r="H2135" t="s">
        <v>150</v>
      </c>
      <c r="I2135" t="s">
        <v>136</v>
      </c>
      <c r="J2135" t="s">
        <v>137</v>
      </c>
      <c r="K2135" t="s">
        <v>138</v>
      </c>
      <c r="L2135" t="s">
        <v>6308</v>
      </c>
      <c r="M2135" t="s">
        <v>6309</v>
      </c>
      <c r="N2135">
        <v>2.759166666</v>
      </c>
      <c r="O2135">
        <v>0</v>
      </c>
      <c r="P2135">
        <v>3614</v>
      </c>
      <c r="Q2135">
        <v>3</v>
      </c>
      <c r="R2135">
        <v>1</v>
      </c>
      <c r="S2135">
        <v>1</v>
      </c>
      <c r="T2135">
        <v>119</v>
      </c>
      <c r="U2135">
        <v>1</v>
      </c>
      <c r="V2135">
        <v>0</v>
      </c>
      <c r="W2135">
        <v>0</v>
      </c>
      <c r="X2135">
        <v>2562.7257768736708</v>
      </c>
      <c r="Y2135">
        <v>34.215087585351995</v>
      </c>
      <c r="Z2135">
        <v>4.6649328659197851</v>
      </c>
      <c r="AA2135">
        <v>99.546102304737815</v>
      </c>
      <c r="AB2135">
        <v>355.77243598296224</v>
      </c>
      <c r="AC2135">
        <v>47.345681799020426</v>
      </c>
      <c r="AD2135">
        <v>0</v>
      </c>
      <c r="AE2135">
        <v>3104.270017411663</v>
      </c>
    </row>
    <row r="2136" spans="1:31" x14ac:dyDescent="0.3">
      <c r="A2136">
        <v>2484943</v>
      </c>
      <c r="B2136">
        <v>1</v>
      </c>
      <c r="C2136" t="s">
        <v>80</v>
      </c>
      <c r="D2136" t="s">
        <v>84</v>
      </c>
      <c r="E2136" t="s">
        <v>132</v>
      </c>
      <c r="F2136" t="s">
        <v>6310</v>
      </c>
      <c r="G2136" t="s">
        <v>181</v>
      </c>
      <c r="H2136" t="s">
        <v>135</v>
      </c>
      <c r="I2136" t="s">
        <v>136</v>
      </c>
      <c r="J2136" t="s">
        <v>137</v>
      </c>
      <c r="K2136" t="s">
        <v>144</v>
      </c>
      <c r="L2136" t="s">
        <v>6311</v>
      </c>
      <c r="M2136" t="s">
        <v>6312</v>
      </c>
      <c r="N2136">
        <v>0.145277777</v>
      </c>
      <c r="O2136">
        <v>0</v>
      </c>
      <c r="P2136">
        <v>219</v>
      </c>
      <c r="Q2136">
        <v>0</v>
      </c>
      <c r="R2136">
        <v>0</v>
      </c>
      <c r="S2136">
        <v>0</v>
      </c>
      <c r="T2136">
        <v>28</v>
      </c>
      <c r="U2136">
        <v>0</v>
      </c>
      <c r="V2136">
        <v>0</v>
      </c>
      <c r="W2136">
        <v>0</v>
      </c>
      <c r="X2136">
        <v>10.394190601217931</v>
      </c>
      <c r="Y2136">
        <v>0</v>
      </c>
      <c r="Z2136">
        <v>0</v>
      </c>
      <c r="AA2136">
        <v>0</v>
      </c>
      <c r="AB2136">
        <v>2.8009822157490296</v>
      </c>
      <c r="AC2136">
        <v>0</v>
      </c>
      <c r="AD2136">
        <v>0</v>
      </c>
      <c r="AE2136">
        <v>13.195172816966959</v>
      </c>
    </row>
    <row r="2137" spans="1:31" x14ac:dyDescent="0.3">
      <c r="A2137">
        <v>2484880</v>
      </c>
      <c r="B2137">
        <v>1</v>
      </c>
      <c r="C2137" t="s">
        <v>80</v>
      </c>
      <c r="D2137" t="s">
        <v>91</v>
      </c>
      <c r="E2137" t="s">
        <v>147</v>
      </c>
      <c r="F2137" t="s">
        <v>6313</v>
      </c>
      <c r="G2137" t="s">
        <v>168</v>
      </c>
      <c r="H2137" t="s">
        <v>150</v>
      </c>
      <c r="I2137" t="s">
        <v>136</v>
      </c>
      <c r="J2137" t="s">
        <v>137</v>
      </c>
      <c r="K2137" t="s">
        <v>138</v>
      </c>
      <c r="L2137" t="s">
        <v>6314</v>
      </c>
      <c r="M2137" t="s">
        <v>6315</v>
      </c>
      <c r="N2137">
        <v>8.1894444439999994</v>
      </c>
      <c r="O2137">
        <v>0</v>
      </c>
      <c r="P2137">
        <v>164</v>
      </c>
      <c r="Q2137">
        <v>0</v>
      </c>
      <c r="R2137">
        <v>7</v>
      </c>
      <c r="S2137">
        <v>0</v>
      </c>
      <c r="T2137">
        <v>48</v>
      </c>
      <c r="U2137">
        <v>0</v>
      </c>
      <c r="V2137">
        <v>0</v>
      </c>
      <c r="W2137">
        <v>0</v>
      </c>
      <c r="X2137">
        <v>311.49610398055341</v>
      </c>
      <c r="Y2137">
        <v>0</v>
      </c>
      <c r="Z2137">
        <v>9.1291628526180428</v>
      </c>
      <c r="AA2137">
        <v>0</v>
      </c>
      <c r="AB2137">
        <v>237.58030871213455</v>
      </c>
      <c r="AC2137">
        <v>0</v>
      </c>
      <c r="AD2137">
        <v>0</v>
      </c>
      <c r="AE2137">
        <v>558.20557554530603</v>
      </c>
    </row>
    <row r="2138" spans="1:31" x14ac:dyDescent="0.3">
      <c r="A2138">
        <v>2484833</v>
      </c>
      <c r="B2138">
        <v>2</v>
      </c>
      <c r="C2138" t="s">
        <v>80</v>
      </c>
      <c r="D2138" t="s">
        <v>96</v>
      </c>
      <c r="E2138" t="s">
        <v>184</v>
      </c>
      <c r="F2138" t="s">
        <v>6316</v>
      </c>
      <c r="G2138" t="s">
        <v>181</v>
      </c>
      <c r="H2138" t="s">
        <v>150</v>
      </c>
      <c r="I2138" t="s">
        <v>136</v>
      </c>
      <c r="J2138" t="s">
        <v>137</v>
      </c>
      <c r="K2138" t="s">
        <v>144</v>
      </c>
      <c r="L2138" t="s">
        <v>959</v>
      </c>
      <c r="M2138" t="s">
        <v>6317</v>
      </c>
      <c r="N2138">
        <v>1.013055555</v>
      </c>
      <c r="O2138">
        <v>0</v>
      </c>
      <c r="P2138">
        <v>290</v>
      </c>
      <c r="Q2138">
        <v>11</v>
      </c>
      <c r="R2138">
        <v>31</v>
      </c>
      <c r="S2138">
        <v>10</v>
      </c>
      <c r="T2138">
        <v>56</v>
      </c>
      <c r="U2138">
        <v>2</v>
      </c>
      <c r="V2138">
        <v>0</v>
      </c>
      <c r="W2138">
        <v>0</v>
      </c>
      <c r="X2138">
        <v>116.79983502977261</v>
      </c>
      <c r="Y2138">
        <v>9.1395435697943253</v>
      </c>
      <c r="Z2138">
        <v>19.210054498214991</v>
      </c>
      <c r="AA2138">
        <v>22.718929825865182</v>
      </c>
      <c r="AB2138">
        <v>36.313698390109423</v>
      </c>
      <c r="AC2138">
        <v>169.02238597405983</v>
      </c>
      <c r="AD2138">
        <v>0</v>
      </c>
      <c r="AE2138">
        <v>373.20444728781638</v>
      </c>
    </row>
    <row r="2139" spans="1:31" x14ac:dyDescent="0.3">
      <c r="A2139">
        <v>2485212</v>
      </c>
      <c r="B2139">
        <v>1</v>
      </c>
      <c r="C2139" t="s">
        <v>80</v>
      </c>
      <c r="D2139" t="s">
        <v>82</v>
      </c>
      <c r="E2139" t="s">
        <v>166</v>
      </c>
      <c r="F2139" t="s">
        <v>6318</v>
      </c>
      <c r="G2139" t="s">
        <v>149</v>
      </c>
      <c r="H2139" t="s">
        <v>150</v>
      </c>
      <c r="I2139" t="s">
        <v>136</v>
      </c>
      <c r="J2139" t="s">
        <v>137</v>
      </c>
      <c r="K2139" t="s">
        <v>144</v>
      </c>
      <c r="L2139" t="s">
        <v>6319</v>
      </c>
      <c r="M2139" t="s">
        <v>6320</v>
      </c>
      <c r="N2139">
        <v>0.82611111100000001</v>
      </c>
      <c r="O2139">
        <v>0</v>
      </c>
      <c r="P2139">
        <v>3110</v>
      </c>
      <c r="Q2139">
        <v>0</v>
      </c>
      <c r="R2139">
        <v>0</v>
      </c>
      <c r="S2139">
        <v>0</v>
      </c>
      <c r="T2139">
        <v>252</v>
      </c>
      <c r="U2139">
        <v>0</v>
      </c>
      <c r="V2139">
        <v>0</v>
      </c>
      <c r="W2139">
        <v>0</v>
      </c>
      <c r="X2139">
        <v>1095.8667752237236</v>
      </c>
      <c r="Y2139">
        <v>0</v>
      </c>
      <c r="Z2139">
        <v>0</v>
      </c>
      <c r="AA2139">
        <v>0</v>
      </c>
      <c r="AB2139">
        <v>134.03185196126964</v>
      </c>
      <c r="AC2139">
        <v>0</v>
      </c>
      <c r="AD2139">
        <v>0</v>
      </c>
      <c r="AE2139">
        <v>1229.8986271849933</v>
      </c>
    </row>
    <row r="2140" spans="1:31" x14ac:dyDescent="0.3">
      <c r="A2140">
        <v>2485255</v>
      </c>
      <c r="B2140">
        <v>1</v>
      </c>
      <c r="C2140" t="s">
        <v>80</v>
      </c>
      <c r="D2140" t="s">
        <v>82</v>
      </c>
      <c r="E2140" t="s">
        <v>166</v>
      </c>
      <c r="F2140" t="s">
        <v>6321</v>
      </c>
      <c r="G2140" t="s">
        <v>382</v>
      </c>
      <c r="H2140" t="s">
        <v>150</v>
      </c>
      <c r="I2140" t="s">
        <v>136</v>
      </c>
      <c r="J2140" t="s">
        <v>137</v>
      </c>
      <c r="K2140" t="s">
        <v>144</v>
      </c>
      <c r="L2140" t="s">
        <v>6322</v>
      </c>
      <c r="M2140" t="s">
        <v>6323</v>
      </c>
      <c r="N2140">
        <v>1.413888888</v>
      </c>
      <c r="O2140">
        <v>0</v>
      </c>
      <c r="P2140">
        <v>622</v>
      </c>
      <c r="Q2140">
        <v>0</v>
      </c>
      <c r="R2140">
        <v>0</v>
      </c>
      <c r="S2140">
        <v>0</v>
      </c>
      <c r="T2140">
        <v>60</v>
      </c>
      <c r="U2140">
        <v>0</v>
      </c>
      <c r="V2140">
        <v>0</v>
      </c>
      <c r="W2140">
        <v>0</v>
      </c>
      <c r="X2140">
        <v>375.43986311552021</v>
      </c>
      <c r="Y2140">
        <v>0</v>
      </c>
      <c r="Z2140">
        <v>0</v>
      </c>
      <c r="AA2140">
        <v>0</v>
      </c>
      <c r="AB2140">
        <v>47.700136224776237</v>
      </c>
      <c r="AC2140">
        <v>0</v>
      </c>
      <c r="AD2140">
        <v>0</v>
      </c>
      <c r="AE2140">
        <v>423.13999934029647</v>
      </c>
    </row>
    <row r="2141" spans="1:31" x14ac:dyDescent="0.3">
      <c r="A2141">
        <v>2485132</v>
      </c>
      <c r="B2141">
        <v>1</v>
      </c>
      <c r="C2141" t="s">
        <v>80</v>
      </c>
      <c r="D2141" t="s">
        <v>97</v>
      </c>
      <c r="E2141" t="s">
        <v>153</v>
      </c>
      <c r="F2141" t="s">
        <v>6324</v>
      </c>
      <c r="G2141" t="s">
        <v>230</v>
      </c>
      <c r="H2141" t="s">
        <v>135</v>
      </c>
      <c r="I2141" t="s">
        <v>136</v>
      </c>
      <c r="J2141" t="s">
        <v>137</v>
      </c>
      <c r="K2141" t="s">
        <v>144</v>
      </c>
      <c r="L2141" t="s">
        <v>6325</v>
      </c>
      <c r="M2141" t="s">
        <v>6326</v>
      </c>
      <c r="N2141">
        <v>5.352777777</v>
      </c>
      <c r="O2141">
        <v>0</v>
      </c>
      <c r="P2141">
        <v>1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4.1076314445029218E-2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4.1076314445029218E-2</v>
      </c>
    </row>
    <row r="2142" spans="1:31" x14ac:dyDescent="0.3">
      <c r="A2142">
        <v>2485086</v>
      </c>
      <c r="B2142">
        <v>1</v>
      </c>
      <c r="C2142" t="s">
        <v>80</v>
      </c>
      <c r="D2142" t="s">
        <v>97</v>
      </c>
      <c r="E2142" t="s">
        <v>162</v>
      </c>
      <c r="F2142" t="s">
        <v>6327</v>
      </c>
      <c r="G2142" t="s">
        <v>3310</v>
      </c>
      <c r="H2142" t="s">
        <v>135</v>
      </c>
      <c r="I2142" t="s">
        <v>136</v>
      </c>
      <c r="J2142" t="s">
        <v>137</v>
      </c>
      <c r="K2142" t="s">
        <v>144</v>
      </c>
      <c r="L2142" t="s">
        <v>6328</v>
      </c>
      <c r="M2142" t="s">
        <v>6329</v>
      </c>
      <c r="N2142">
        <v>2.5074999999999998</v>
      </c>
      <c r="O2142">
        <v>0</v>
      </c>
      <c r="P2142">
        <v>191</v>
      </c>
      <c r="Q2142">
        <v>0</v>
      </c>
      <c r="R2142">
        <v>8</v>
      </c>
      <c r="S2142">
        <v>0</v>
      </c>
      <c r="T2142">
        <v>17</v>
      </c>
      <c r="U2142">
        <v>0</v>
      </c>
      <c r="V2142">
        <v>0</v>
      </c>
      <c r="W2142">
        <v>0</v>
      </c>
      <c r="X2142">
        <v>182.38283731329517</v>
      </c>
      <c r="Y2142">
        <v>0</v>
      </c>
      <c r="Z2142">
        <v>2.7762285242397025</v>
      </c>
      <c r="AA2142">
        <v>0</v>
      </c>
      <c r="AB2142">
        <v>36.513113908832651</v>
      </c>
      <c r="AC2142">
        <v>0</v>
      </c>
      <c r="AD2142">
        <v>0</v>
      </c>
      <c r="AE2142">
        <v>221.67217974636753</v>
      </c>
    </row>
    <row r="2143" spans="1:31" x14ac:dyDescent="0.3">
      <c r="A2143">
        <v>2484963</v>
      </c>
      <c r="B2143">
        <v>1</v>
      </c>
      <c r="C2143" t="s">
        <v>81</v>
      </c>
      <c r="D2143" t="s">
        <v>113</v>
      </c>
      <c r="E2143" t="s">
        <v>184</v>
      </c>
      <c r="F2143" t="s">
        <v>6330</v>
      </c>
      <c r="G2143" t="s">
        <v>134</v>
      </c>
      <c r="H2143" t="s">
        <v>150</v>
      </c>
      <c r="I2143" t="s">
        <v>136</v>
      </c>
      <c r="J2143" t="s">
        <v>137</v>
      </c>
      <c r="K2143" t="s">
        <v>138</v>
      </c>
      <c r="L2143" t="s">
        <v>6331</v>
      </c>
      <c r="M2143" t="s">
        <v>6332</v>
      </c>
      <c r="N2143">
        <v>5.7683333330000002</v>
      </c>
      <c r="O2143">
        <v>0</v>
      </c>
      <c r="P2143">
        <v>25</v>
      </c>
      <c r="Q2143">
        <v>4</v>
      </c>
      <c r="R2143">
        <v>53</v>
      </c>
      <c r="S2143">
        <v>1</v>
      </c>
      <c r="T2143">
        <v>8</v>
      </c>
      <c r="U2143">
        <v>0</v>
      </c>
      <c r="V2143">
        <v>0</v>
      </c>
      <c r="W2143">
        <v>0</v>
      </c>
      <c r="X2143">
        <v>24.631627792268635</v>
      </c>
      <c r="Y2143">
        <v>16.102733288069651</v>
      </c>
      <c r="Z2143">
        <v>140.8477309554444</v>
      </c>
      <c r="AA2143">
        <v>7.7933504213125007</v>
      </c>
      <c r="AB2143">
        <v>43.135684247730886</v>
      </c>
      <c r="AC2143">
        <v>0</v>
      </c>
      <c r="AD2143">
        <v>0</v>
      </c>
      <c r="AE2143">
        <v>232.5111267048261</v>
      </c>
    </row>
    <row r="2144" spans="1:31" x14ac:dyDescent="0.3">
      <c r="A2144">
        <v>2484815</v>
      </c>
      <c r="B2144">
        <v>2</v>
      </c>
      <c r="C2144" t="s">
        <v>80</v>
      </c>
      <c r="D2144" t="s">
        <v>82</v>
      </c>
      <c r="E2144" t="s">
        <v>162</v>
      </c>
      <c r="F2144" t="s">
        <v>6333</v>
      </c>
      <c r="G2144" t="s">
        <v>181</v>
      </c>
      <c r="H2144" t="s">
        <v>135</v>
      </c>
      <c r="I2144" t="s">
        <v>136</v>
      </c>
      <c r="J2144" t="s">
        <v>137</v>
      </c>
      <c r="K2144" t="s">
        <v>144</v>
      </c>
      <c r="L2144" t="s">
        <v>6152</v>
      </c>
      <c r="M2144" t="s">
        <v>6334</v>
      </c>
      <c r="N2144">
        <v>0.72305555499999996</v>
      </c>
      <c r="O2144">
        <v>0</v>
      </c>
      <c r="P2144">
        <v>139</v>
      </c>
      <c r="Q2144">
        <v>0</v>
      </c>
      <c r="R2144">
        <v>0</v>
      </c>
      <c r="S2144">
        <v>0</v>
      </c>
      <c r="T2144">
        <v>45</v>
      </c>
      <c r="U2144">
        <v>0</v>
      </c>
      <c r="V2144">
        <v>0</v>
      </c>
      <c r="W2144">
        <v>0</v>
      </c>
      <c r="X2144">
        <v>32.164328066791242</v>
      </c>
      <c r="Y2144">
        <v>0</v>
      </c>
      <c r="Z2144">
        <v>0</v>
      </c>
      <c r="AA2144">
        <v>0</v>
      </c>
      <c r="AB2144">
        <v>13.472302487268887</v>
      </c>
      <c r="AC2144">
        <v>0</v>
      </c>
      <c r="AD2144">
        <v>0</v>
      </c>
      <c r="AE2144">
        <v>45.636630554060133</v>
      </c>
    </row>
    <row r="2145" spans="1:31" x14ac:dyDescent="0.3">
      <c r="A2145">
        <v>2485063</v>
      </c>
      <c r="B2145">
        <v>1</v>
      </c>
      <c r="C2145" t="s">
        <v>80</v>
      </c>
      <c r="D2145" t="s">
        <v>110</v>
      </c>
      <c r="E2145" t="s">
        <v>132</v>
      </c>
      <c r="F2145" t="s">
        <v>6335</v>
      </c>
      <c r="G2145" t="s">
        <v>134</v>
      </c>
      <c r="H2145" t="s">
        <v>135</v>
      </c>
      <c r="I2145" t="s">
        <v>136</v>
      </c>
      <c r="J2145" t="s">
        <v>137</v>
      </c>
      <c r="K2145" t="s">
        <v>138</v>
      </c>
      <c r="L2145" t="s">
        <v>6336</v>
      </c>
      <c r="M2145" t="s">
        <v>6337</v>
      </c>
      <c r="N2145">
        <v>2.5436111110000001</v>
      </c>
      <c r="O2145">
        <v>0</v>
      </c>
      <c r="P2145">
        <v>480</v>
      </c>
      <c r="Q2145">
        <v>0</v>
      </c>
      <c r="R2145">
        <v>0</v>
      </c>
      <c r="S2145">
        <v>0</v>
      </c>
      <c r="T2145">
        <v>25</v>
      </c>
      <c r="U2145">
        <v>0</v>
      </c>
      <c r="V2145">
        <v>0</v>
      </c>
      <c r="W2145">
        <v>0</v>
      </c>
      <c r="X2145">
        <v>295.45204652609203</v>
      </c>
      <c r="Y2145">
        <v>0</v>
      </c>
      <c r="Z2145">
        <v>0</v>
      </c>
      <c r="AA2145">
        <v>0</v>
      </c>
      <c r="AB2145">
        <v>30.967432666508657</v>
      </c>
      <c r="AC2145">
        <v>0</v>
      </c>
      <c r="AD2145">
        <v>0</v>
      </c>
      <c r="AE2145">
        <v>326.4194791926007</v>
      </c>
    </row>
    <row r="2146" spans="1:31" x14ac:dyDescent="0.3">
      <c r="A2146">
        <v>2484927</v>
      </c>
      <c r="B2146">
        <v>2</v>
      </c>
      <c r="C2146" t="s">
        <v>81</v>
      </c>
      <c r="D2146" t="s">
        <v>127</v>
      </c>
      <c r="E2146" t="s">
        <v>184</v>
      </c>
      <c r="F2146" t="s">
        <v>6338</v>
      </c>
      <c r="G2146" t="s">
        <v>193</v>
      </c>
      <c r="H2146" t="s">
        <v>150</v>
      </c>
      <c r="I2146" t="s">
        <v>136</v>
      </c>
      <c r="J2146" t="s">
        <v>137</v>
      </c>
      <c r="K2146" t="s">
        <v>144</v>
      </c>
      <c r="L2146" t="s">
        <v>849</v>
      </c>
      <c r="M2146" t="s">
        <v>6339</v>
      </c>
      <c r="N2146">
        <v>1.2250000000000001</v>
      </c>
      <c r="O2146">
        <v>6</v>
      </c>
      <c r="P2146">
        <v>510</v>
      </c>
      <c r="Q2146">
        <v>79</v>
      </c>
      <c r="R2146">
        <v>81</v>
      </c>
      <c r="S2146">
        <v>18</v>
      </c>
      <c r="T2146">
        <v>43</v>
      </c>
      <c r="U2146">
        <v>4</v>
      </c>
      <c r="V2146">
        <v>0</v>
      </c>
      <c r="W2146">
        <v>1.7446335744287751</v>
      </c>
      <c r="X2146">
        <v>117.98938827526253</v>
      </c>
      <c r="Y2146">
        <v>68.817054025652965</v>
      </c>
      <c r="Z2146">
        <v>29.576266828813111</v>
      </c>
      <c r="AA2146">
        <v>932.6229495488825</v>
      </c>
      <c r="AB2146">
        <v>32.538370867217132</v>
      </c>
      <c r="AC2146">
        <v>502.29086037462719</v>
      </c>
      <c r="AD2146">
        <v>0</v>
      </c>
      <c r="AE2146">
        <v>1685.5795234948841</v>
      </c>
    </row>
    <row r="2147" spans="1:31" x14ac:dyDescent="0.3">
      <c r="A2147">
        <v>2485272</v>
      </c>
      <c r="B2147">
        <v>1</v>
      </c>
      <c r="C2147" t="s">
        <v>80</v>
      </c>
      <c r="D2147" t="s">
        <v>85</v>
      </c>
      <c r="E2147" t="s">
        <v>153</v>
      </c>
      <c r="F2147" t="s">
        <v>6340</v>
      </c>
      <c r="G2147" t="s">
        <v>244</v>
      </c>
      <c r="H2147" t="s">
        <v>135</v>
      </c>
      <c r="I2147" t="s">
        <v>136</v>
      </c>
      <c r="J2147" t="s">
        <v>137</v>
      </c>
      <c r="K2147" t="s">
        <v>144</v>
      </c>
      <c r="L2147" t="s">
        <v>6341</v>
      </c>
      <c r="M2147" t="s">
        <v>6342</v>
      </c>
      <c r="N2147">
        <v>0.99027777699999997</v>
      </c>
      <c r="O2147">
        <v>0</v>
      </c>
      <c r="P2147">
        <v>4</v>
      </c>
      <c r="Q2147">
        <v>0</v>
      </c>
      <c r="R2147">
        <v>0</v>
      </c>
      <c r="S2147">
        <v>0</v>
      </c>
      <c r="T2147">
        <v>1</v>
      </c>
      <c r="U2147">
        <v>0</v>
      </c>
      <c r="V2147">
        <v>0</v>
      </c>
      <c r="W2147">
        <v>0</v>
      </c>
      <c r="X2147">
        <v>1.6157024256475188</v>
      </c>
      <c r="Y2147">
        <v>0</v>
      </c>
      <c r="Z2147">
        <v>0</v>
      </c>
      <c r="AA2147">
        <v>0</v>
      </c>
      <c r="AB2147">
        <v>0.43429163053222336</v>
      </c>
      <c r="AC2147">
        <v>0</v>
      </c>
      <c r="AD2147">
        <v>0</v>
      </c>
      <c r="AE2147">
        <v>2.0499940561797421</v>
      </c>
    </row>
    <row r="2148" spans="1:31" x14ac:dyDescent="0.3">
      <c r="A2148">
        <v>2485189</v>
      </c>
      <c r="B2148">
        <v>1</v>
      </c>
      <c r="C2148" t="s">
        <v>81</v>
      </c>
      <c r="D2148" t="s">
        <v>119</v>
      </c>
      <c r="E2148" t="s">
        <v>162</v>
      </c>
      <c r="F2148" t="s">
        <v>6343</v>
      </c>
      <c r="G2148" t="s">
        <v>210</v>
      </c>
      <c r="H2148" t="s">
        <v>135</v>
      </c>
      <c r="I2148" t="s">
        <v>136</v>
      </c>
      <c r="J2148" t="s">
        <v>137</v>
      </c>
      <c r="K2148" t="s">
        <v>144</v>
      </c>
      <c r="L2148" t="s">
        <v>6344</v>
      </c>
      <c r="M2148" t="s">
        <v>6345</v>
      </c>
      <c r="N2148">
        <v>1.882777777</v>
      </c>
      <c r="O2148">
        <v>0</v>
      </c>
      <c r="P2148">
        <v>8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3.149150287635289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3.149150287635289</v>
      </c>
    </row>
    <row r="2149" spans="1:31" x14ac:dyDescent="0.3">
      <c r="A2149">
        <v>2485046</v>
      </c>
      <c r="B2149">
        <v>1</v>
      </c>
      <c r="C2149" t="s">
        <v>80</v>
      </c>
      <c r="D2149" t="s">
        <v>99</v>
      </c>
      <c r="E2149" t="s">
        <v>153</v>
      </c>
      <c r="F2149" t="s">
        <v>6346</v>
      </c>
      <c r="G2149" t="s">
        <v>244</v>
      </c>
      <c r="H2149" t="s">
        <v>135</v>
      </c>
      <c r="I2149" t="s">
        <v>136</v>
      </c>
      <c r="J2149" t="s">
        <v>137</v>
      </c>
      <c r="K2149" t="s">
        <v>144</v>
      </c>
      <c r="L2149" t="s">
        <v>6347</v>
      </c>
      <c r="M2149" t="s">
        <v>6222</v>
      </c>
      <c r="N2149">
        <v>0.89833333299999996</v>
      </c>
      <c r="O2149">
        <v>0</v>
      </c>
      <c r="P2149">
        <v>1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1.0548228714542986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1.0548228714542986</v>
      </c>
    </row>
    <row r="2150" spans="1:31" x14ac:dyDescent="0.3">
      <c r="A2150">
        <v>2484883</v>
      </c>
      <c r="B2150">
        <v>1</v>
      </c>
      <c r="C2150" t="s">
        <v>80</v>
      </c>
      <c r="D2150" t="s">
        <v>100</v>
      </c>
      <c r="E2150" t="s">
        <v>184</v>
      </c>
      <c r="F2150" t="s">
        <v>6348</v>
      </c>
      <c r="G2150" t="s">
        <v>649</v>
      </c>
      <c r="H2150" t="s">
        <v>150</v>
      </c>
      <c r="I2150" t="s">
        <v>136</v>
      </c>
      <c r="J2150" t="s">
        <v>137</v>
      </c>
      <c r="K2150" t="s">
        <v>144</v>
      </c>
      <c r="L2150" t="s">
        <v>6349</v>
      </c>
      <c r="M2150" t="s">
        <v>6350</v>
      </c>
      <c r="N2150">
        <v>0.90777777699999995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44</v>
      </c>
      <c r="U2150">
        <v>0</v>
      </c>
      <c r="V2150">
        <v>1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59.109577090700014</v>
      </c>
      <c r="AC2150">
        <v>0</v>
      </c>
      <c r="AD2150">
        <v>0.93704013503152428</v>
      </c>
      <c r="AE2150">
        <v>60.046617225731538</v>
      </c>
    </row>
    <row r="2151" spans="1:31" x14ac:dyDescent="0.3">
      <c r="A2151">
        <v>2485209</v>
      </c>
      <c r="B2151">
        <v>1</v>
      </c>
      <c r="C2151" t="s">
        <v>80</v>
      </c>
      <c r="D2151" t="s">
        <v>103</v>
      </c>
      <c r="E2151" t="s">
        <v>141</v>
      </c>
      <c r="F2151" t="s">
        <v>6351</v>
      </c>
      <c r="G2151" t="s">
        <v>230</v>
      </c>
      <c r="H2151" t="s">
        <v>135</v>
      </c>
      <c r="I2151" t="s">
        <v>136</v>
      </c>
      <c r="J2151" t="s">
        <v>137</v>
      </c>
      <c r="K2151" t="s">
        <v>144</v>
      </c>
      <c r="L2151" t="s">
        <v>6352</v>
      </c>
      <c r="M2151" t="s">
        <v>6353</v>
      </c>
      <c r="N2151">
        <v>1.7497222219999999</v>
      </c>
      <c r="O2151">
        <v>0</v>
      </c>
      <c r="P2151">
        <v>3</v>
      </c>
      <c r="Q2151">
        <v>0</v>
      </c>
      <c r="R2151">
        <v>0</v>
      </c>
      <c r="S2151">
        <v>0</v>
      </c>
      <c r="T2151">
        <v>1</v>
      </c>
      <c r="U2151">
        <v>0</v>
      </c>
      <c r="V2151">
        <v>0</v>
      </c>
      <c r="W2151">
        <v>0</v>
      </c>
      <c r="X2151">
        <v>5.6906694356720999</v>
      </c>
      <c r="Y2151">
        <v>0</v>
      </c>
      <c r="Z2151">
        <v>0</v>
      </c>
      <c r="AA2151">
        <v>0</v>
      </c>
      <c r="AB2151">
        <v>0.37866364835546507</v>
      </c>
      <c r="AC2151">
        <v>0</v>
      </c>
      <c r="AD2151">
        <v>0</v>
      </c>
      <c r="AE2151">
        <v>6.0693330840275648</v>
      </c>
    </row>
    <row r="2152" spans="1:31" x14ac:dyDescent="0.3">
      <c r="A2152">
        <v>2485089</v>
      </c>
      <c r="B2152">
        <v>1</v>
      </c>
      <c r="C2152" t="s">
        <v>80</v>
      </c>
      <c r="D2152" t="s">
        <v>95</v>
      </c>
      <c r="E2152" t="s">
        <v>132</v>
      </c>
      <c r="F2152" t="s">
        <v>6354</v>
      </c>
      <c r="G2152" t="s">
        <v>392</v>
      </c>
      <c r="H2152" t="s">
        <v>135</v>
      </c>
      <c r="I2152" t="s">
        <v>136</v>
      </c>
      <c r="J2152" t="s">
        <v>137</v>
      </c>
      <c r="K2152" t="s">
        <v>144</v>
      </c>
      <c r="L2152" t="s">
        <v>6355</v>
      </c>
      <c r="M2152" t="s">
        <v>6356</v>
      </c>
      <c r="N2152">
        <v>1.1427777770000001</v>
      </c>
      <c r="O2152">
        <v>0</v>
      </c>
      <c r="P2152">
        <v>141</v>
      </c>
      <c r="Q2152">
        <v>0</v>
      </c>
      <c r="R2152">
        <v>1</v>
      </c>
      <c r="S2152">
        <v>0</v>
      </c>
      <c r="T2152">
        <v>22</v>
      </c>
      <c r="U2152">
        <v>0</v>
      </c>
      <c r="V2152">
        <v>0</v>
      </c>
      <c r="W2152">
        <v>0</v>
      </c>
      <c r="X2152">
        <v>50.907480405486268</v>
      </c>
      <c r="Y2152">
        <v>0</v>
      </c>
      <c r="Z2152">
        <v>2.2207371331736114E-2</v>
      </c>
      <c r="AA2152">
        <v>0</v>
      </c>
      <c r="AB2152">
        <v>33.560576858461516</v>
      </c>
      <c r="AC2152">
        <v>0</v>
      </c>
      <c r="AD2152">
        <v>0</v>
      </c>
      <c r="AE2152">
        <v>84.490264635279516</v>
      </c>
    </row>
    <row r="2153" spans="1:31" x14ac:dyDescent="0.3">
      <c r="A2153">
        <v>2485195</v>
      </c>
      <c r="B2153">
        <v>1</v>
      </c>
      <c r="C2153" t="s">
        <v>81</v>
      </c>
      <c r="D2153" t="s">
        <v>123</v>
      </c>
      <c r="E2153" t="s">
        <v>184</v>
      </c>
      <c r="F2153" t="s">
        <v>6357</v>
      </c>
      <c r="G2153" t="s">
        <v>149</v>
      </c>
      <c r="H2153" t="s">
        <v>150</v>
      </c>
      <c r="I2153" t="s">
        <v>136</v>
      </c>
      <c r="J2153" t="s">
        <v>137</v>
      </c>
      <c r="K2153" t="s">
        <v>144</v>
      </c>
      <c r="L2153" t="s">
        <v>6358</v>
      </c>
      <c r="M2153" t="s">
        <v>6359</v>
      </c>
      <c r="N2153">
        <v>1.314444444</v>
      </c>
      <c r="O2153">
        <v>0</v>
      </c>
      <c r="P2153">
        <v>9</v>
      </c>
      <c r="Q2153">
        <v>0</v>
      </c>
      <c r="R2153">
        <v>112</v>
      </c>
      <c r="S2153">
        <v>0</v>
      </c>
      <c r="T2153">
        <v>13</v>
      </c>
      <c r="U2153">
        <v>0</v>
      </c>
      <c r="V2153">
        <v>0</v>
      </c>
      <c r="W2153">
        <v>0</v>
      </c>
      <c r="X2153">
        <v>6.2652034498349458</v>
      </c>
      <c r="Y2153">
        <v>0</v>
      </c>
      <c r="Z2153">
        <v>70.190262355447089</v>
      </c>
      <c r="AA2153">
        <v>0</v>
      </c>
      <c r="AB2153">
        <v>5.0800317167555962</v>
      </c>
      <c r="AC2153">
        <v>0</v>
      </c>
      <c r="AD2153">
        <v>0</v>
      </c>
      <c r="AE2153">
        <v>81.53549752203763</v>
      </c>
    </row>
    <row r="2154" spans="1:31" x14ac:dyDescent="0.3">
      <c r="A2154">
        <v>2484960</v>
      </c>
      <c r="B2154">
        <v>1</v>
      </c>
      <c r="C2154" t="s">
        <v>80</v>
      </c>
      <c r="D2154" t="s">
        <v>84</v>
      </c>
      <c r="E2154" t="s">
        <v>184</v>
      </c>
      <c r="F2154" t="s">
        <v>4589</v>
      </c>
      <c r="G2154" t="s">
        <v>149</v>
      </c>
      <c r="H2154" t="s">
        <v>150</v>
      </c>
      <c r="I2154" t="s">
        <v>136</v>
      </c>
      <c r="J2154" t="s">
        <v>137</v>
      </c>
      <c r="K2154" t="s">
        <v>144</v>
      </c>
      <c r="L2154" t="s">
        <v>6360</v>
      </c>
      <c r="M2154" t="s">
        <v>6361</v>
      </c>
      <c r="N2154">
        <v>0.82611111100000001</v>
      </c>
      <c r="O2154">
        <v>7</v>
      </c>
      <c r="P2154">
        <v>1536</v>
      </c>
      <c r="Q2154">
        <v>13</v>
      </c>
      <c r="R2154">
        <v>297</v>
      </c>
      <c r="S2154">
        <v>33</v>
      </c>
      <c r="T2154">
        <v>274</v>
      </c>
      <c r="U2154">
        <v>1</v>
      </c>
      <c r="V2154">
        <v>0</v>
      </c>
      <c r="W2154">
        <v>3.9200797741317315</v>
      </c>
      <c r="X2154">
        <v>465.40898077418007</v>
      </c>
      <c r="Y2154">
        <v>15.549077460706386</v>
      </c>
      <c r="Z2154">
        <v>71.423978336566776</v>
      </c>
      <c r="AA2154">
        <v>118.32096998883409</v>
      </c>
      <c r="AB2154">
        <v>264.06545090711899</v>
      </c>
      <c r="AC2154">
        <v>19.501795851707488</v>
      </c>
      <c r="AD2154">
        <v>0</v>
      </c>
      <c r="AE2154">
        <v>958.19033309324561</v>
      </c>
    </row>
    <row r="2155" spans="1:31" x14ac:dyDescent="0.3">
      <c r="A2155">
        <v>2484897</v>
      </c>
      <c r="B2155">
        <v>1</v>
      </c>
      <c r="C2155" t="s">
        <v>80</v>
      </c>
      <c r="D2155" t="s">
        <v>97</v>
      </c>
      <c r="E2155" t="s">
        <v>162</v>
      </c>
      <c r="F2155" t="s">
        <v>6362</v>
      </c>
      <c r="G2155" t="s">
        <v>181</v>
      </c>
      <c r="H2155" t="s">
        <v>135</v>
      </c>
      <c r="I2155" t="s">
        <v>136</v>
      </c>
      <c r="J2155" t="s">
        <v>137</v>
      </c>
      <c r="K2155" t="s">
        <v>144</v>
      </c>
      <c r="L2155" t="s">
        <v>6363</v>
      </c>
      <c r="M2155" t="s">
        <v>6364</v>
      </c>
      <c r="N2155">
        <v>0.625</v>
      </c>
      <c r="O2155">
        <v>0</v>
      </c>
      <c r="P2155">
        <v>9</v>
      </c>
      <c r="Q2155">
        <v>0</v>
      </c>
      <c r="R2155">
        <v>2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3.4678173314908851</v>
      </c>
      <c r="Y2155">
        <v>0</v>
      </c>
      <c r="Z2155">
        <v>3.829364224255111E-3</v>
      </c>
      <c r="AA2155">
        <v>0</v>
      </c>
      <c r="AB2155">
        <v>0</v>
      </c>
      <c r="AC2155">
        <v>0</v>
      </c>
      <c r="AD2155">
        <v>0</v>
      </c>
      <c r="AE2155">
        <v>3.4716466957151404</v>
      </c>
    </row>
    <row r="2156" spans="1:31" x14ac:dyDescent="0.3">
      <c r="A2156">
        <v>2485152</v>
      </c>
      <c r="B2156">
        <v>1</v>
      </c>
      <c r="C2156" t="s">
        <v>80</v>
      </c>
      <c r="D2156" t="s">
        <v>83</v>
      </c>
      <c r="E2156" t="s">
        <v>184</v>
      </c>
      <c r="F2156" t="s">
        <v>6365</v>
      </c>
      <c r="G2156" t="s">
        <v>149</v>
      </c>
      <c r="H2156" t="s">
        <v>150</v>
      </c>
      <c r="I2156" t="s">
        <v>136</v>
      </c>
      <c r="J2156" t="s">
        <v>137</v>
      </c>
      <c r="K2156" t="s">
        <v>144</v>
      </c>
      <c r="L2156" t="s">
        <v>6366</v>
      </c>
      <c r="M2156" t="s">
        <v>6367</v>
      </c>
      <c r="N2156">
        <v>0.91583333300000003</v>
      </c>
      <c r="O2156">
        <v>0</v>
      </c>
      <c r="P2156">
        <v>888</v>
      </c>
      <c r="Q2156">
        <v>1</v>
      </c>
      <c r="R2156">
        <v>0</v>
      </c>
      <c r="S2156">
        <v>3</v>
      </c>
      <c r="T2156">
        <v>239</v>
      </c>
      <c r="U2156">
        <v>6</v>
      </c>
      <c r="V2156">
        <v>8</v>
      </c>
      <c r="W2156">
        <v>0</v>
      </c>
      <c r="X2156">
        <v>277.6263211431737</v>
      </c>
      <c r="Y2156">
        <v>1.2583982779473017</v>
      </c>
      <c r="Z2156">
        <v>0</v>
      </c>
      <c r="AA2156">
        <v>47.295551330410845</v>
      </c>
      <c r="AB2156">
        <v>399.39308717513472</v>
      </c>
      <c r="AC2156">
        <v>228.31288682374847</v>
      </c>
      <c r="AD2156">
        <v>54.25667047586338</v>
      </c>
      <c r="AE2156">
        <v>1008.1429152262785</v>
      </c>
    </row>
    <row r="2157" spans="1:31" x14ac:dyDescent="0.3">
      <c r="A2157">
        <v>2485344</v>
      </c>
      <c r="B2157">
        <v>1</v>
      </c>
      <c r="C2157" t="s">
        <v>80</v>
      </c>
      <c r="D2157" t="s">
        <v>97</v>
      </c>
      <c r="E2157" t="s">
        <v>153</v>
      </c>
      <c r="F2157" t="s">
        <v>6368</v>
      </c>
      <c r="G2157" t="s">
        <v>155</v>
      </c>
      <c r="H2157" t="s">
        <v>135</v>
      </c>
      <c r="I2157" t="s">
        <v>136</v>
      </c>
      <c r="J2157" t="s">
        <v>137</v>
      </c>
      <c r="K2157" t="s">
        <v>144</v>
      </c>
      <c r="L2157" t="s">
        <v>6369</v>
      </c>
      <c r="M2157" t="s">
        <v>6370</v>
      </c>
      <c r="N2157">
        <v>4.3202777770000003</v>
      </c>
      <c r="O2157">
        <v>0</v>
      </c>
      <c r="P2157">
        <v>2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1.6797818802099576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1.6797818802099576</v>
      </c>
    </row>
    <row r="2158" spans="1:31" x14ac:dyDescent="0.3">
      <c r="A2158">
        <v>2485135</v>
      </c>
      <c r="B2158">
        <v>1</v>
      </c>
      <c r="C2158" t="s">
        <v>80</v>
      </c>
      <c r="D2158" t="s">
        <v>82</v>
      </c>
      <c r="E2158" t="s">
        <v>153</v>
      </c>
      <c r="F2158" t="s">
        <v>6371</v>
      </c>
      <c r="G2158" t="s">
        <v>230</v>
      </c>
      <c r="H2158" t="s">
        <v>135</v>
      </c>
      <c r="I2158" t="s">
        <v>136</v>
      </c>
      <c r="J2158" t="s">
        <v>137</v>
      </c>
      <c r="K2158" t="s">
        <v>144</v>
      </c>
      <c r="L2158" t="s">
        <v>6372</v>
      </c>
      <c r="M2158" t="s">
        <v>6373</v>
      </c>
      <c r="N2158">
        <v>4.3888888880000003</v>
      </c>
      <c r="O2158">
        <v>0</v>
      </c>
      <c r="P2158">
        <v>8</v>
      </c>
      <c r="Q2158">
        <v>0</v>
      </c>
      <c r="R2158">
        <v>0</v>
      </c>
      <c r="S2158">
        <v>0</v>
      </c>
      <c r="T2158">
        <v>1</v>
      </c>
      <c r="U2158">
        <v>0</v>
      </c>
      <c r="V2158">
        <v>0</v>
      </c>
      <c r="W2158">
        <v>0</v>
      </c>
      <c r="X2158">
        <v>8.9108136735800869</v>
      </c>
      <c r="Y2158">
        <v>0</v>
      </c>
      <c r="Z2158">
        <v>0</v>
      </c>
      <c r="AA2158">
        <v>0</v>
      </c>
      <c r="AB2158">
        <v>3.3037514225333336E-3</v>
      </c>
      <c r="AC2158">
        <v>0</v>
      </c>
      <c r="AD2158">
        <v>0</v>
      </c>
      <c r="AE2158">
        <v>8.9141174250026207</v>
      </c>
    </row>
    <row r="2159" spans="1:31" x14ac:dyDescent="0.3">
      <c r="A2159">
        <v>2484972</v>
      </c>
      <c r="B2159">
        <v>1</v>
      </c>
      <c r="C2159" t="s">
        <v>81</v>
      </c>
      <c r="D2159" t="s">
        <v>113</v>
      </c>
      <c r="E2159" t="s">
        <v>184</v>
      </c>
      <c r="F2159" t="s">
        <v>6374</v>
      </c>
      <c r="G2159" t="s">
        <v>134</v>
      </c>
      <c r="H2159" t="s">
        <v>150</v>
      </c>
      <c r="I2159" t="s">
        <v>136</v>
      </c>
      <c r="J2159" t="s">
        <v>137</v>
      </c>
      <c r="K2159" t="s">
        <v>138</v>
      </c>
      <c r="L2159" t="s">
        <v>6375</v>
      </c>
      <c r="M2159" t="s">
        <v>6376</v>
      </c>
      <c r="N2159">
        <v>5.7513888880000001</v>
      </c>
      <c r="O2159">
        <v>0</v>
      </c>
      <c r="P2159">
        <v>1</v>
      </c>
      <c r="Q2159">
        <v>3</v>
      </c>
      <c r="R2159">
        <v>98</v>
      </c>
      <c r="S2159">
        <v>0</v>
      </c>
      <c r="T2159">
        <v>4</v>
      </c>
      <c r="U2159">
        <v>0</v>
      </c>
      <c r="V2159">
        <v>0</v>
      </c>
      <c r="W2159">
        <v>0</v>
      </c>
      <c r="X2159">
        <v>1.6333827488399445E-3</v>
      </c>
      <c r="Y2159">
        <v>25.21503894614067</v>
      </c>
      <c r="Z2159">
        <v>237.81590552948791</v>
      </c>
      <c r="AA2159">
        <v>0</v>
      </c>
      <c r="AB2159">
        <v>19.073571808797233</v>
      </c>
      <c r="AC2159">
        <v>0</v>
      </c>
      <c r="AD2159">
        <v>0</v>
      </c>
      <c r="AE2159">
        <v>282.10614966717463</v>
      </c>
    </row>
    <row r="2160" spans="1:31" x14ac:dyDescent="0.3">
      <c r="A2160">
        <v>2485327</v>
      </c>
      <c r="B2160">
        <v>1</v>
      </c>
      <c r="C2160" t="s">
        <v>80</v>
      </c>
      <c r="D2160" t="s">
        <v>85</v>
      </c>
      <c r="E2160" t="s">
        <v>153</v>
      </c>
      <c r="F2160" t="s">
        <v>6377</v>
      </c>
      <c r="G2160" t="s">
        <v>155</v>
      </c>
      <c r="H2160" t="s">
        <v>135</v>
      </c>
      <c r="I2160" t="s">
        <v>136</v>
      </c>
      <c r="J2160" t="s">
        <v>137</v>
      </c>
      <c r="K2160" t="s">
        <v>144</v>
      </c>
      <c r="L2160" t="s">
        <v>6378</v>
      </c>
      <c r="M2160" t="s">
        <v>6379</v>
      </c>
      <c r="N2160">
        <v>2.2091666659999998</v>
      </c>
      <c r="O2160">
        <v>0</v>
      </c>
      <c r="P2160">
        <v>2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1.0371759042837911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1.0371759042837911</v>
      </c>
    </row>
    <row r="2161" spans="1:31" x14ac:dyDescent="0.3">
      <c r="A2161">
        <v>2485153</v>
      </c>
      <c r="B2161">
        <v>2</v>
      </c>
      <c r="C2161" t="s">
        <v>80</v>
      </c>
      <c r="D2161" t="s">
        <v>83</v>
      </c>
      <c r="E2161" t="s">
        <v>147</v>
      </c>
      <c r="F2161" t="s">
        <v>6380</v>
      </c>
      <c r="G2161" t="s">
        <v>149</v>
      </c>
      <c r="H2161" t="s">
        <v>150</v>
      </c>
      <c r="I2161" t="s">
        <v>136</v>
      </c>
      <c r="J2161" t="s">
        <v>137</v>
      </c>
      <c r="K2161" t="s">
        <v>144</v>
      </c>
      <c r="L2161" t="s">
        <v>831</v>
      </c>
      <c r="M2161" t="s">
        <v>6381</v>
      </c>
      <c r="N2161">
        <v>2.259166666</v>
      </c>
      <c r="O2161">
        <v>0</v>
      </c>
      <c r="P2161">
        <v>1</v>
      </c>
      <c r="Q2161">
        <v>1</v>
      </c>
      <c r="R2161">
        <v>0</v>
      </c>
      <c r="S2161">
        <v>5</v>
      </c>
      <c r="T2161">
        <v>83</v>
      </c>
      <c r="U2161">
        <v>1</v>
      </c>
      <c r="V2161">
        <v>19</v>
      </c>
      <c r="W2161">
        <v>0</v>
      </c>
      <c r="X2161">
        <v>4.8553290742465838E-2</v>
      </c>
      <c r="Y2161">
        <v>378.46159288147999</v>
      </c>
      <c r="Z2161">
        <v>0</v>
      </c>
      <c r="AA2161">
        <v>158.37352366215652</v>
      </c>
      <c r="AB2161">
        <v>448.6873141843372</v>
      </c>
      <c r="AC2161">
        <v>40.165643361287188</v>
      </c>
      <c r="AD2161">
        <v>797.21380307530137</v>
      </c>
      <c r="AE2161">
        <v>1822.9504304553047</v>
      </c>
    </row>
    <row r="2162" spans="1:31" x14ac:dyDescent="0.3">
      <c r="A2162">
        <v>2484826</v>
      </c>
      <c r="B2162">
        <v>1</v>
      </c>
      <c r="C2162" t="s">
        <v>80</v>
      </c>
      <c r="D2162" t="s">
        <v>99</v>
      </c>
      <c r="E2162" t="s">
        <v>162</v>
      </c>
      <c r="F2162" t="s">
        <v>6382</v>
      </c>
      <c r="G2162" t="s">
        <v>181</v>
      </c>
      <c r="H2162" t="s">
        <v>135</v>
      </c>
      <c r="I2162" t="s">
        <v>136</v>
      </c>
      <c r="J2162" t="s">
        <v>137</v>
      </c>
      <c r="K2162" t="s">
        <v>144</v>
      </c>
      <c r="L2162" t="s">
        <v>6383</v>
      </c>
      <c r="M2162" t="s">
        <v>6384</v>
      </c>
      <c r="N2162">
        <v>0.75666666599999999</v>
      </c>
      <c r="O2162">
        <v>0</v>
      </c>
      <c r="P2162">
        <v>19</v>
      </c>
      <c r="Q2162">
        <v>0</v>
      </c>
      <c r="R2162">
        <v>0</v>
      </c>
      <c r="S2162">
        <v>0</v>
      </c>
      <c r="T2162">
        <v>2</v>
      </c>
      <c r="U2162">
        <v>0</v>
      </c>
      <c r="V2162">
        <v>0</v>
      </c>
      <c r="W2162">
        <v>0</v>
      </c>
      <c r="X2162">
        <v>3.3817676957970462</v>
      </c>
      <c r="Y2162">
        <v>0</v>
      </c>
      <c r="Z2162">
        <v>0</v>
      </c>
      <c r="AA2162">
        <v>0</v>
      </c>
      <c r="AB2162">
        <v>3.8809435530032887</v>
      </c>
      <c r="AC2162">
        <v>0</v>
      </c>
      <c r="AD2162">
        <v>0</v>
      </c>
      <c r="AE2162">
        <v>7.2627112488003345</v>
      </c>
    </row>
    <row r="2163" spans="1:31" x14ac:dyDescent="0.3">
      <c r="A2163">
        <v>2484929</v>
      </c>
      <c r="B2163">
        <v>1</v>
      </c>
      <c r="C2163" t="s">
        <v>81</v>
      </c>
      <c r="D2163" t="s">
        <v>114</v>
      </c>
      <c r="E2163" t="s">
        <v>162</v>
      </c>
      <c r="F2163" t="s">
        <v>6385</v>
      </c>
      <c r="G2163" t="s">
        <v>530</v>
      </c>
      <c r="H2163" t="s">
        <v>135</v>
      </c>
      <c r="I2163" t="s">
        <v>136</v>
      </c>
      <c r="J2163" t="s">
        <v>137</v>
      </c>
      <c r="K2163" t="s">
        <v>144</v>
      </c>
      <c r="L2163" t="s">
        <v>6386</v>
      </c>
      <c r="M2163" t="s">
        <v>6387</v>
      </c>
      <c r="N2163">
        <v>2.1383333329999998</v>
      </c>
      <c r="O2163">
        <v>0</v>
      </c>
      <c r="P2163">
        <v>5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1.4902306741669242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1.4902306741669242</v>
      </c>
    </row>
    <row r="2164" spans="1:31" x14ac:dyDescent="0.3">
      <c r="A2164">
        <v>2484906</v>
      </c>
      <c r="B2164">
        <v>1</v>
      </c>
      <c r="C2164" t="s">
        <v>80</v>
      </c>
      <c r="D2164" t="s">
        <v>93</v>
      </c>
      <c r="E2164" t="s">
        <v>166</v>
      </c>
      <c r="F2164" t="s">
        <v>6388</v>
      </c>
      <c r="G2164" t="s">
        <v>134</v>
      </c>
      <c r="H2164" t="s">
        <v>150</v>
      </c>
      <c r="I2164" t="s">
        <v>136</v>
      </c>
      <c r="J2164" t="s">
        <v>137</v>
      </c>
      <c r="K2164" t="s">
        <v>138</v>
      </c>
      <c r="L2164" t="s">
        <v>6389</v>
      </c>
      <c r="M2164" t="s">
        <v>6390</v>
      </c>
      <c r="N2164">
        <v>1.427777777</v>
      </c>
      <c r="O2164">
        <v>0</v>
      </c>
      <c r="P2164">
        <v>431</v>
      </c>
      <c r="Q2164">
        <v>24</v>
      </c>
      <c r="R2164">
        <v>48</v>
      </c>
      <c r="S2164">
        <v>10</v>
      </c>
      <c r="T2164">
        <v>130</v>
      </c>
      <c r="U2164">
        <v>0</v>
      </c>
      <c r="V2164">
        <v>0</v>
      </c>
      <c r="W2164">
        <v>0</v>
      </c>
      <c r="X2164">
        <v>134.47839342901455</v>
      </c>
      <c r="Y2164">
        <v>123.82130231225553</v>
      </c>
      <c r="Z2164">
        <v>63.233660644278991</v>
      </c>
      <c r="AA2164">
        <v>159.69231564392169</v>
      </c>
      <c r="AB2164">
        <v>127.80314373477356</v>
      </c>
      <c r="AC2164">
        <v>0</v>
      </c>
      <c r="AD2164">
        <v>0</v>
      </c>
      <c r="AE2164">
        <v>609.02881576424431</v>
      </c>
    </row>
    <row r="2165" spans="1:31" x14ac:dyDescent="0.3">
      <c r="A2165">
        <v>2484849</v>
      </c>
      <c r="B2165">
        <v>1</v>
      </c>
      <c r="C2165" t="s">
        <v>81</v>
      </c>
      <c r="D2165" t="s">
        <v>117</v>
      </c>
      <c r="E2165" t="s">
        <v>184</v>
      </c>
      <c r="F2165" t="s">
        <v>1239</v>
      </c>
      <c r="G2165" t="s">
        <v>149</v>
      </c>
      <c r="H2165" t="s">
        <v>150</v>
      </c>
      <c r="I2165" t="s">
        <v>506</v>
      </c>
      <c r="J2165" t="s">
        <v>137</v>
      </c>
      <c r="K2165" t="s">
        <v>144</v>
      </c>
      <c r="L2165" t="s">
        <v>6391</v>
      </c>
      <c r="M2165" t="s">
        <v>6392</v>
      </c>
      <c r="N2165">
        <v>5.5555550000000002E-3</v>
      </c>
      <c r="O2165">
        <v>0</v>
      </c>
      <c r="P2165">
        <v>1053</v>
      </c>
      <c r="Q2165">
        <v>9</v>
      </c>
      <c r="R2165">
        <v>54</v>
      </c>
      <c r="S2165">
        <v>6</v>
      </c>
      <c r="T2165">
        <v>127</v>
      </c>
      <c r="U2165">
        <v>2</v>
      </c>
      <c r="V2165">
        <v>0</v>
      </c>
      <c r="W2165">
        <v>0</v>
      </c>
      <c r="X2165">
        <v>0.743480722563164</v>
      </c>
      <c r="Y2165">
        <v>0.63849834441069175</v>
      </c>
      <c r="Z2165">
        <v>6.9383724702144448E-2</v>
      </c>
      <c r="AA2165">
        <v>0.11924456255279221</v>
      </c>
      <c r="AB2165">
        <v>0.44645079238281171</v>
      </c>
      <c r="AC2165">
        <v>1.1674430950080454</v>
      </c>
      <c r="AD2165">
        <v>0</v>
      </c>
      <c r="AE2165">
        <v>3.1845012416196496</v>
      </c>
    </row>
    <row r="2166" spans="1:31" x14ac:dyDescent="0.3">
      <c r="A2166">
        <v>2485198</v>
      </c>
      <c r="B2166">
        <v>1</v>
      </c>
      <c r="C2166" t="s">
        <v>80</v>
      </c>
      <c r="D2166" t="s">
        <v>97</v>
      </c>
      <c r="E2166" t="s">
        <v>166</v>
      </c>
      <c r="F2166" t="s">
        <v>1329</v>
      </c>
      <c r="G2166" t="s">
        <v>149</v>
      </c>
      <c r="H2166" t="s">
        <v>150</v>
      </c>
      <c r="I2166" t="s">
        <v>136</v>
      </c>
      <c r="J2166" t="s">
        <v>137</v>
      </c>
      <c r="K2166" t="s">
        <v>144</v>
      </c>
      <c r="L2166" t="s">
        <v>6393</v>
      </c>
      <c r="M2166" t="s">
        <v>6394</v>
      </c>
      <c r="N2166">
        <v>0.56499999999999995</v>
      </c>
      <c r="O2166">
        <v>2</v>
      </c>
      <c r="P2166">
        <v>970</v>
      </c>
      <c r="Q2166">
        <v>1</v>
      </c>
      <c r="R2166">
        <v>32</v>
      </c>
      <c r="S2166">
        <v>5</v>
      </c>
      <c r="T2166">
        <v>74</v>
      </c>
      <c r="U2166">
        <v>0</v>
      </c>
      <c r="V2166">
        <v>0</v>
      </c>
      <c r="W2166">
        <v>19.569559533732924</v>
      </c>
      <c r="X2166">
        <v>109.86664766802137</v>
      </c>
      <c r="Y2166">
        <v>5.6269775943162667E-2</v>
      </c>
      <c r="Z2166">
        <v>4.7217689518794144</v>
      </c>
      <c r="AA2166">
        <v>3.1489007035027492</v>
      </c>
      <c r="AB2166">
        <v>46.773746607853155</v>
      </c>
      <c r="AC2166">
        <v>0</v>
      </c>
      <c r="AD2166">
        <v>0</v>
      </c>
      <c r="AE2166">
        <v>184.13689324093278</v>
      </c>
    </row>
    <row r="2167" spans="1:31" x14ac:dyDescent="0.3">
      <c r="A2167">
        <v>2485178</v>
      </c>
      <c r="B2167">
        <v>1</v>
      </c>
      <c r="C2167" t="s">
        <v>80</v>
      </c>
      <c r="D2167" t="s">
        <v>85</v>
      </c>
      <c r="E2167" t="s">
        <v>162</v>
      </c>
      <c r="F2167" t="s">
        <v>6301</v>
      </c>
      <c r="G2167" t="s">
        <v>530</v>
      </c>
      <c r="H2167" t="s">
        <v>135</v>
      </c>
      <c r="I2167" t="s">
        <v>136</v>
      </c>
      <c r="J2167" t="s">
        <v>137</v>
      </c>
      <c r="K2167" t="s">
        <v>144</v>
      </c>
      <c r="L2167" t="s">
        <v>6395</v>
      </c>
      <c r="M2167" t="s">
        <v>6117</v>
      </c>
      <c r="N2167">
        <v>0.57722222199999995</v>
      </c>
      <c r="O2167">
        <v>0</v>
      </c>
      <c r="P2167">
        <v>235</v>
      </c>
      <c r="Q2167">
        <v>0</v>
      </c>
      <c r="R2167">
        <v>0</v>
      </c>
      <c r="S2167">
        <v>0</v>
      </c>
      <c r="T2167">
        <v>8</v>
      </c>
      <c r="U2167">
        <v>0</v>
      </c>
      <c r="V2167">
        <v>0</v>
      </c>
      <c r="W2167">
        <v>0</v>
      </c>
      <c r="X2167">
        <v>43.293022794531609</v>
      </c>
      <c r="Y2167">
        <v>0</v>
      </c>
      <c r="Z2167">
        <v>0</v>
      </c>
      <c r="AA2167">
        <v>0</v>
      </c>
      <c r="AB2167">
        <v>1.9897899675331332</v>
      </c>
      <c r="AC2167">
        <v>0</v>
      </c>
      <c r="AD2167">
        <v>0</v>
      </c>
      <c r="AE2167">
        <v>45.282812762064744</v>
      </c>
    </row>
    <row r="2168" spans="1:31" x14ac:dyDescent="0.3">
      <c r="A2168">
        <v>2484846</v>
      </c>
      <c r="B2168">
        <v>1</v>
      </c>
      <c r="C2168" t="s">
        <v>81</v>
      </c>
      <c r="D2168" t="s">
        <v>126</v>
      </c>
      <c r="E2168" t="s">
        <v>184</v>
      </c>
      <c r="F2168" t="s">
        <v>2895</v>
      </c>
      <c r="G2168" t="s">
        <v>149</v>
      </c>
      <c r="H2168" t="s">
        <v>150</v>
      </c>
      <c r="I2168" t="s">
        <v>136</v>
      </c>
      <c r="J2168" t="s">
        <v>137</v>
      </c>
      <c r="K2168" t="s">
        <v>144</v>
      </c>
      <c r="L2168" t="s">
        <v>6396</v>
      </c>
      <c r="M2168" t="s">
        <v>6397</v>
      </c>
      <c r="N2168">
        <v>0.9425</v>
      </c>
      <c r="O2168">
        <v>0</v>
      </c>
      <c r="P2168">
        <v>262</v>
      </c>
      <c r="Q2168">
        <v>4</v>
      </c>
      <c r="R2168">
        <v>47</v>
      </c>
      <c r="S2168">
        <v>11</v>
      </c>
      <c r="T2168">
        <v>31</v>
      </c>
      <c r="U2168">
        <v>0</v>
      </c>
      <c r="V2168">
        <v>0</v>
      </c>
      <c r="W2168">
        <v>0</v>
      </c>
      <c r="X2168">
        <v>23.867804359202008</v>
      </c>
      <c r="Y2168">
        <v>10.564814570490896</v>
      </c>
      <c r="Z2168">
        <v>7.3332519577641513</v>
      </c>
      <c r="AA2168">
        <v>29.413047929934709</v>
      </c>
      <c r="AB2168">
        <v>35.909890782957795</v>
      </c>
      <c r="AC2168">
        <v>0</v>
      </c>
      <c r="AD2168">
        <v>0</v>
      </c>
      <c r="AE2168">
        <v>107.08880960034955</v>
      </c>
    </row>
    <row r="2169" spans="1:31" x14ac:dyDescent="0.3">
      <c r="A2169">
        <v>2484823</v>
      </c>
      <c r="B2169">
        <v>1</v>
      </c>
      <c r="C2169" t="s">
        <v>80</v>
      </c>
      <c r="D2169" t="s">
        <v>84</v>
      </c>
      <c r="E2169" t="s">
        <v>166</v>
      </c>
      <c r="F2169" t="s">
        <v>6398</v>
      </c>
      <c r="G2169" t="s">
        <v>203</v>
      </c>
      <c r="H2169" t="s">
        <v>150</v>
      </c>
      <c r="I2169" t="s">
        <v>136</v>
      </c>
      <c r="J2169" t="s">
        <v>137</v>
      </c>
      <c r="K2169" t="s">
        <v>138</v>
      </c>
      <c r="L2169" t="s">
        <v>6399</v>
      </c>
      <c r="M2169" t="s">
        <v>6400</v>
      </c>
      <c r="N2169">
        <v>5.1666666E-2</v>
      </c>
      <c r="O2169">
        <v>0</v>
      </c>
      <c r="P2169">
        <v>2181</v>
      </c>
      <c r="Q2169">
        <v>0</v>
      </c>
      <c r="R2169">
        <v>0</v>
      </c>
      <c r="S2169">
        <v>0</v>
      </c>
      <c r="T2169">
        <v>108</v>
      </c>
      <c r="U2169">
        <v>0</v>
      </c>
      <c r="V2169">
        <v>0</v>
      </c>
      <c r="W2169">
        <v>0</v>
      </c>
      <c r="X2169">
        <v>33.913760809950745</v>
      </c>
      <c r="Y2169">
        <v>0</v>
      </c>
      <c r="Z2169">
        <v>0</v>
      </c>
      <c r="AA2169">
        <v>0</v>
      </c>
      <c r="AB2169">
        <v>1.6938490176771197</v>
      </c>
      <c r="AC2169">
        <v>0</v>
      </c>
      <c r="AD2169">
        <v>0</v>
      </c>
      <c r="AE2169">
        <v>35.607609827627861</v>
      </c>
    </row>
    <row r="2170" spans="1:31" x14ac:dyDescent="0.3">
      <c r="A2170">
        <v>2484992</v>
      </c>
      <c r="B2170">
        <v>1</v>
      </c>
      <c r="C2170" t="s">
        <v>80</v>
      </c>
      <c r="D2170" t="s">
        <v>104</v>
      </c>
      <c r="E2170" t="s">
        <v>147</v>
      </c>
      <c r="F2170" t="s">
        <v>6401</v>
      </c>
      <c r="G2170" t="s">
        <v>149</v>
      </c>
      <c r="H2170" t="s">
        <v>150</v>
      </c>
      <c r="I2170" t="s">
        <v>136</v>
      </c>
      <c r="J2170" t="s">
        <v>137</v>
      </c>
      <c r="K2170" t="s">
        <v>144</v>
      </c>
      <c r="L2170" t="s">
        <v>6402</v>
      </c>
      <c r="M2170" t="s">
        <v>6403</v>
      </c>
      <c r="N2170">
        <v>0.99111111100000004</v>
      </c>
      <c r="O2170">
        <v>0</v>
      </c>
      <c r="P2170">
        <v>1017</v>
      </c>
      <c r="Q2170">
        <v>0</v>
      </c>
      <c r="R2170">
        <v>0</v>
      </c>
      <c r="S2170">
        <v>0</v>
      </c>
      <c r="T2170">
        <v>107</v>
      </c>
      <c r="U2170">
        <v>0</v>
      </c>
      <c r="V2170">
        <v>0</v>
      </c>
      <c r="W2170">
        <v>0</v>
      </c>
      <c r="X2170">
        <v>266.11828909420365</v>
      </c>
      <c r="Y2170">
        <v>0</v>
      </c>
      <c r="Z2170">
        <v>0</v>
      </c>
      <c r="AA2170">
        <v>0</v>
      </c>
      <c r="AB2170">
        <v>82.23468142344997</v>
      </c>
      <c r="AC2170">
        <v>0</v>
      </c>
      <c r="AD2170">
        <v>0</v>
      </c>
      <c r="AE2170">
        <v>348.3529705176536</v>
      </c>
    </row>
    <row r="2171" spans="1:31" x14ac:dyDescent="0.3">
      <c r="A2171">
        <v>2484969</v>
      </c>
      <c r="B2171">
        <v>1</v>
      </c>
      <c r="C2171" t="s">
        <v>80</v>
      </c>
      <c r="D2171" t="s">
        <v>106</v>
      </c>
      <c r="E2171" t="s">
        <v>166</v>
      </c>
      <c r="F2171" t="s">
        <v>6404</v>
      </c>
      <c r="G2171" t="s">
        <v>149</v>
      </c>
      <c r="H2171" t="s">
        <v>150</v>
      </c>
      <c r="I2171" t="s">
        <v>136</v>
      </c>
      <c r="J2171" t="s">
        <v>137</v>
      </c>
      <c r="K2171" t="s">
        <v>144</v>
      </c>
      <c r="L2171" t="s">
        <v>6405</v>
      </c>
      <c r="M2171" t="s">
        <v>6406</v>
      </c>
      <c r="N2171">
        <v>0.54666666600000002</v>
      </c>
      <c r="O2171">
        <v>1</v>
      </c>
      <c r="P2171">
        <v>0</v>
      </c>
      <c r="Q2171">
        <v>11</v>
      </c>
      <c r="R2171">
        <v>123</v>
      </c>
      <c r="S2171">
        <v>5</v>
      </c>
      <c r="T2171">
        <v>39</v>
      </c>
      <c r="U2171">
        <v>0</v>
      </c>
      <c r="V2171">
        <v>0</v>
      </c>
      <c r="W2171">
        <v>3.8765121587712004E-2</v>
      </c>
      <c r="X2171">
        <v>0</v>
      </c>
      <c r="Y2171">
        <v>1.1807697118659839</v>
      </c>
      <c r="Z2171">
        <v>42.083838651097182</v>
      </c>
      <c r="AA2171">
        <v>32.425555025834463</v>
      </c>
      <c r="AB2171">
        <v>24.916258793593087</v>
      </c>
      <c r="AC2171">
        <v>0</v>
      </c>
      <c r="AD2171">
        <v>0</v>
      </c>
      <c r="AE2171">
        <v>100.64518730397843</v>
      </c>
    </row>
    <row r="2172" spans="1:31" x14ac:dyDescent="0.3">
      <c r="A2172">
        <v>2485264</v>
      </c>
      <c r="B2172">
        <v>1</v>
      </c>
      <c r="C2172" t="s">
        <v>80</v>
      </c>
      <c r="D2172" t="s">
        <v>96</v>
      </c>
      <c r="E2172" t="s">
        <v>153</v>
      </c>
      <c r="F2172" t="s">
        <v>6407</v>
      </c>
      <c r="G2172" t="s">
        <v>155</v>
      </c>
      <c r="H2172" t="s">
        <v>135</v>
      </c>
      <c r="I2172" t="s">
        <v>136</v>
      </c>
      <c r="J2172" t="s">
        <v>137</v>
      </c>
      <c r="K2172" t="s">
        <v>144</v>
      </c>
      <c r="L2172" t="s">
        <v>6408</v>
      </c>
      <c r="M2172" t="s">
        <v>6409</v>
      </c>
      <c r="N2172">
        <v>3.912222222</v>
      </c>
      <c r="O2172">
        <v>0</v>
      </c>
      <c r="P2172">
        <v>1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1.0591654040869902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1.0591654040869902</v>
      </c>
    </row>
    <row r="2173" spans="1:31" x14ac:dyDescent="0.3">
      <c r="A2173">
        <v>2485301</v>
      </c>
      <c r="B2173">
        <v>1</v>
      </c>
      <c r="C2173" t="s">
        <v>81</v>
      </c>
      <c r="D2173" t="s">
        <v>119</v>
      </c>
      <c r="E2173" t="s">
        <v>162</v>
      </c>
      <c r="F2173" t="s">
        <v>6410</v>
      </c>
      <c r="G2173" t="s">
        <v>210</v>
      </c>
      <c r="H2173" t="s">
        <v>135</v>
      </c>
      <c r="I2173" t="s">
        <v>136</v>
      </c>
      <c r="J2173" t="s">
        <v>137</v>
      </c>
      <c r="K2173" t="s">
        <v>144</v>
      </c>
      <c r="L2173" t="s">
        <v>6411</v>
      </c>
      <c r="M2173" t="s">
        <v>6412</v>
      </c>
      <c r="N2173">
        <v>1.7727777769999999</v>
      </c>
      <c r="O2173">
        <v>0</v>
      </c>
      <c r="P2173">
        <v>28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2.9814358282630056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2.9814358282630056</v>
      </c>
    </row>
    <row r="2174" spans="1:31" x14ac:dyDescent="0.3">
      <c r="A2174">
        <v>2485413</v>
      </c>
      <c r="B2174">
        <v>1</v>
      </c>
      <c r="C2174" t="s">
        <v>80</v>
      </c>
      <c r="D2174" t="s">
        <v>100</v>
      </c>
      <c r="E2174" t="s">
        <v>162</v>
      </c>
      <c r="F2174" t="s">
        <v>6413</v>
      </c>
      <c r="G2174" t="s">
        <v>210</v>
      </c>
      <c r="H2174" t="s">
        <v>135</v>
      </c>
      <c r="I2174" t="s">
        <v>136</v>
      </c>
      <c r="J2174" t="s">
        <v>137</v>
      </c>
      <c r="K2174" t="s">
        <v>144</v>
      </c>
      <c r="L2174" t="s">
        <v>6414</v>
      </c>
      <c r="M2174" t="s">
        <v>6415</v>
      </c>
      <c r="N2174">
        <v>2.6797222220000001</v>
      </c>
      <c r="O2174">
        <v>0</v>
      </c>
      <c r="P2174">
        <v>18</v>
      </c>
      <c r="Q2174">
        <v>0</v>
      </c>
      <c r="R2174">
        <v>5</v>
      </c>
      <c r="S2174">
        <v>0</v>
      </c>
      <c r="T2174">
        <v>3</v>
      </c>
      <c r="U2174">
        <v>0</v>
      </c>
      <c r="V2174">
        <v>0</v>
      </c>
      <c r="W2174">
        <v>0</v>
      </c>
      <c r="X2174">
        <v>18.175886046076993</v>
      </c>
      <c r="Y2174">
        <v>0</v>
      </c>
      <c r="Z2174">
        <v>2.856873720900148E-2</v>
      </c>
      <c r="AA2174">
        <v>0</v>
      </c>
      <c r="AB2174">
        <v>3.2460709870026463</v>
      </c>
      <c r="AC2174">
        <v>0</v>
      </c>
      <c r="AD2174">
        <v>0</v>
      </c>
      <c r="AE2174">
        <v>21.450525770288642</v>
      </c>
    </row>
    <row r="2175" spans="1:31" x14ac:dyDescent="0.3">
      <c r="A2175">
        <v>2485745</v>
      </c>
      <c r="B2175">
        <v>1</v>
      </c>
      <c r="C2175" t="s">
        <v>80</v>
      </c>
      <c r="D2175" t="s">
        <v>90</v>
      </c>
      <c r="E2175" t="s">
        <v>153</v>
      </c>
      <c r="F2175" t="s">
        <v>6416</v>
      </c>
      <c r="G2175" t="s">
        <v>155</v>
      </c>
      <c r="H2175" t="s">
        <v>135</v>
      </c>
      <c r="I2175" t="s">
        <v>136</v>
      </c>
      <c r="J2175" t="s">
        <v>137</v>
      </c>
      <c r="K2175" t="s">
        <v>144</v>
      </c>
      <c r="L2175" t="s">
        <v>6417</v>
      </c>
      <c r="M2175" t="s">
        <v>6418</v>
      </c>
      <c r="N2175">
        <v>4.3138888880000001</v>
      </c>
      <c r="O2175">
        <v>0</v>
      </c>
      <c r="P2175">
        <v>2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1.7963547384005609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1.7963547384005609</v>
      </c>
    </row>
    <row r="2176" spans="1:31" x14ac:dyDescent="0.3">
      <c r="A2176">
        <v>2485426</v>
      </c>
      <c r="B2176">
        <v>2</v>
      </c>
      <c r="C2176" t="s">
        <v>80</v>
      </c>
      <c r="D2176" t="s">
        <v>96</v>
      </c>
      <c r="E2176" t="s">
        <v>184</v>
      </c>
      <c r="F2176" t="s">
        <v>6316</v>
      </c>
      <c r="G2176" t="s">
        <v>149</v>
      </c>
      <c r="H2176" t="s">
        <v>150</v>
      </c>
      <c r="I2176" t="s">
        <v>136</v>
      </c>
      <c r="J2176" t="s">
        <v>137</v>
      </c>
      <c r="K2176" t="s">
        <v>144</v>
      </c>
      <c r="L2176" t="s">
        <v>6419</v>
      </c>
      <c r="M2176" t="s">
        <v>6420</v>
      </c>
      <c r="N2176">
        <v>1.584166666</v>
      </c>
      <c r="O2176">
        <v>0</v>
      </c>
      <c r="P2176">
        <v>290</v>
      </c>
      <c r="Q2176">
        <v>11</v>
      </c>
      <c r="R2176">
        <v>31</v>
      </c>
      <c r="S2176">
        <v>10</v>
      </c>
      <c r="T2176">
        <v>56</v>
      </c>
      <c r="U2176">
        <v>2</v>
      </c>
      <c r="V2176">
        <v>0</v>
      </c>
      <c r="W2176">
        <v>0</v>
      </c>
      <c r="X2176">
        <v>193.6876226187712</v>
      </c>
      <c r="Y2176">
        <v>13.838448054369444</v>
      </c>
      <c r="Z2176">
        <v>29.247658590964029</v>
      </c>
      <c r="AA2176">
        <v>36.525699575472963</v>
      </c>
      <c r="AB2176">
        <v>75.327708477954488</v>
      </c>
      <c r="AC2176">
        <v>208.87222457358291</v>
      </c>
      <c r="AD2176">
        <v>0</v>
      </c>
      <c r="AE2176">
        <v>557.49936189111509</v>
      </c>
    </row>
    <row r="2177" spans="1:31" x14ac:dyDescent="0.3">
      <c r="A2177">
        <v>2485436</v>
      </c>
      <c r="B2177">
        <v>1</v>
      </c>
      <c r="C2177" t="s">
        <v>80</v>
      </c>
      <c r="D2177" t="s">
        <v>93</v>
      </c>
      <c r="E2177" t="s">
        <v>147</v>
      </c>
      <c r="F2177" t="s">
        <v>6421</v>
      </c>
      <c r="G2177" t="s">
        <v>149</v>
      </c>
      <c r="H2177" t="s">
        <v>150</v>
      </c>
      <c r="I2177" t="s">
        <v>136</v>
      </c>
      <c r="J2177" t="s">
        <v>137</v>
      </c>
      <c r="K2177" t="s">
        <v>144</v>
      </c>
      <c r="L2177" t="s">
        <v>6422</v>
      </c>
      <c r="M2177" t="s">
        <v>6423</v>
      </c>
      <c r="N2177">
        <v>3.4677777769999998</v>
      </c>
      <c r="O2177">
        <v>0</v>
      </c>
      <c r="P2177">
        <v>0</v>
      </c>
      <c r="Q2177">
        <v>0</v>
      </c>
      <c r="R2177">
        <v>0</v>
      </c>
      <c r="S2177">
        <v>1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91.919792035538293</v>
      </c>
      <c r="AB2177">
        <v>0</v>
      </c>
      <c r="AC2177">
        <v>0</v>
      </c>
      <c r="AD2177">
        <v>0</v>
      </c>
      <c r="AE2177">
        <v>91.919792035538293</v>
      </c>
    </row>
    <row r="2178" spans="1:31" x14ac:dyDescent="0.3">
      <c r="A2178">
        <v>2485622</v>
      </c>
      <c r="B2178">
        <v>1</v>
      </c>
      <c r="C2178" t="s">
        <v>80</v>
      </c>
      <c r="D2178" t="s">
        <v>96</v>
      </c>
      <c r="E2178" t="s">
        <v>166</v>
      </c>
      <c r="F2178" t="s">
        <v>6424</v>
      </c>
      <c r="G2178" t="s">
        <v>203</v>
      </c>
      <c r="H2178" t="s">
        <v>150</v>
      </c>
      <c r="I2178" t="s">
        <v>136</v>
      </c>
      <c r="J2178" t="s">
        <v>137</v>
      </c>
      <c r="K2178" t="s">
        <v>144</v>
      </c>
      <c r="L2178" t="s">
        <v>6425</v>
      </c>
      <c r="M2178" t="s">
        <v>6426</v>
      </c>
      <c r="N2178">
        <v>7.9166665999999997E-2</v>
      </c>
      <c r="O2178">
        <v>3</v>
      </c>
      <c r="P2178">
        <v>417</v>
      </c>
      <c r="Q2178">
        <v>3</v>
      </c>
      <c r="R2178">
        <v>54</v>
      </c>
      <c r="S2178">
        <v>2</v>
      </c>
      <c r="T2178">
        <v>26</v>
      </c>
      <c r="U2178">
        <v>0</v>
      </c>
      <c r="V2178">
        <v>1</v>
      </c>
      <c r="W2178">
        <v>1.0279839397137429</v>
      </c>
      <c r="X2178">
        <v>5.4361373957503911</v>
      </c>
      <c r="Y2178">
        <v>0.90462057960616882</v>
      </c>
      <c r="Z2178">
        <v>2.2941083276148038</v>
      </c>
      <c r="AA2178">
        <v>0.101164210220465</v>
      </c>
      <c r="AB2178">
        <v>1.6451437506364368</v>
      </c>
      <c r="AC2178">
        <v>0</v>
      </c>
      <c r="AD2178">
        <v>6.9182409844374447E-3</v>
      </c>
      <c r="AE2178">
        <v>11.416076444526446</v>
      </c>
    </row>
    <row r="2179" spans="1:31" x14ac:dyDescent="0.3">
      <c r="A2179">
        <v>2485954</v>
      </c>
      <c r="B2179">
        <v>1</v>
      </c>
      <c r="C2179" t="s">
        <v>80</v>
      </c>
      <c r="D2179" t="s">
        <v>103</v>
      </c>
      <c r="E2179" t="s">
        <v>153</v>
      </c>
      <c r="F2179" t="s">
        <v>6427</v>
      </c>
      <c r="G2179" t="s">
        <v>155</v>
      </c>
      <c r="H2179" t="s">
        <v>135</v>
      </c>
      <c r="I2179" t="s">
        <v>136</v>
      </c>
      <c r="J2179" t="s">
        <v>137</v>
      </c>
      <c r="K2179" t="s">
        <v>144</v>
      </c>
      <c r="L2179" t="s">
        <v>6428</v>
      </c>
      <c r="M2179" t="s">
        <v>6429</v>
      </c>
      <c r="N2179">
        <v>1.313055555</v>
      </c>
      <c r="O2179">
        <v>0</v>
      </c>
      <c r="P2179">
        <v>1</v>
      </c>
      <c r="Q2179">
        <v>0</v>
      </c>
      <c r="R2179">
        <v>0</v>
      </c>
      <c r="S2179">
        <v>0</v>
      </c>
      <c r="T2179">
        <v>3</v>
      </c>
      <c r="U2179">
        <v>0</v>
      </c>
      <c r="V2179">
        <v>0</v>
      </c>
      <c r="W2179">
        <v>0</v>
      </c>
      <c r="X2179">
        <v>1.2736375086801626</v>
      </c>
      <c r="Y2179">
        <v>0</v>
      </c>
      <c r="Z2179">
        <v>0</v>
      </c>
      <c r="AA2179">
        <v>0</v>
      </c>
      <c r="AB2179">
        <v>3.722102731443429</v>
      </c>
      <c r="AC2179">
        <v>0</v>
      </c>
      <c r="AD2179">
        <v>0</v>
      </c>
      <c r="AE2179">
        <v>4.9957402401235917</v>
      </c>
    </row>
    <row r="2180" spans="1:31" x14ac:dyDescent="0.3">
      <c r="A2180">
        <v>2485668</v>
      </c>
      <c r="B2180">
        <v>1</v>
      </c>
      <c r="C2180" t="s">
        <v>80</v>
      </c>
      <c r="D2180" t="s">
        <v>82</v>
      </c>
      <c r="E2180" t="s">
        <v>162</v>
      </c>
      <c r="F2180" t="s">
        <v>6430</v>
      </c>
      <c r="G2180" t="s">
        <v>530</v>
      </c>
      <c r="H2180" t="s">
        <v>135</v>
      </c>
      <c r="I2180" t="s">
        <v>136</v>
      </c>
      <c r="J2180" t="s">
        <v>137</v>
      </c>
      <c r="K2180" t="s">
        <v>144</v>
      </c>
      <c r="L2180" t="s">
        <v>6431</v>
      </c>
      <c r="M2180" t="s">
        <v>6432</v>
      </c>
      <c r="N2180">
        <v>0.46472222200000002</v>
      </c>
      <c r="O2180">
        <v>0</v>
      </c>
      <c r="P2180">
        <v>189</v>
      </c>
      <c r="Q2180">
        <v>0</v>
      </c>
      <c r="R2180">
        <v>0</v>
      </c>
      <c r="S2180">
        <v>0</v>
      </c>
      <c r="T2180">
        <v>4</v>
      </c>
      <c r="U2180">
        <v>0</v>
      </c>
      <c r="V2180">
        <v>0</v>
      </c>
      <c r="W2180">
        <v>0</v>
      </c>
      <c r="X2180">
        <v>28.722214069498765</v>
      </c>
      <c r="Y2180">
        <v>0</v>
      </c>
      <c r="Z2180">
        <v>0</v>
      </c>
      <c r="AA2180">
        <v>0</v>
      </c>
      <c r="AB2180">
        <v>0.71968322055196576</v>
      </c>
      <c r="AC2180">
        <v>0</v>
      </c>
      <c r="AD2180">
        <v>0</v>
      </c>
      <c r="AE2180">
        <v>29.441897290050729</v>
      </c>
    </row>
    <row r="2181" spans="1:31" x14ac:dyDescent="0.3">
      <c r="A2181">
        <v>2486060</v>
      </c>
      <c r="B2181">
        <v>1</v>
      </c>
      <c r="C2181" t="s">
        <v>80</v>
      </c>
      <c r="D2181" t="s">
        <v>94</v>
      </c>
      <c r="E2181" t="s">
        <v>132</v>
      </c>
      <c r="F2181" t="s">
        <v>6433</v>
      </c>
      <c r="G2181" t="s">
        <v>181</v>
      </c>
      <c r="H2181" t="s">
        <v>135</v>
      </c>
      <c r="I2181" t="s">
        <v>136</v>
      </c>
      <c r="J2181" t="s">
        <v>137</v>
      </c>
      <c r="K2181" t="s">
        <v>144</v>
      </c>
      <c r="L2181" t="s">
        <v>6434</v>
      </c>
      <c r="M2181" t="s">
        <v>6435</v>
      </c>
      <c r="N2181">
        <v>0.510833333</v>
      </c>
      <c r="O2181">
        <v>0</v>
      </c>
      <c r="P2181">
        <v>148</v>
      </c>
      <c r="Q2181">
        <v>0</v>
      </c>
      <c r="R2181">
        <v>0</v>
      </c>
      <c r="S2181">
        <v>0</v>
      </c>
      <c r="T2181">
        <v>13</v>
      </c>
      <c r="U2181">
        <v>0</v>
      </c>
      <c r="V2181">
        <v>0</v>
      </c>
      <c r="W2181">
        <v>0</v>
      </c>
      <c r="X2181">
        <v>10.241121539319845</v>
      </c>
      <c r="Y2181">
        <v>0</v>
      </c>
      <c r="Z2181">
        <v>0</v>
      </c>
      <c r="AA2181">
        <v>0</v>
      </c>
      <c r="AB2181">
        <v>1.3425284311261321</v>
      </c>
      <c r="AC2181">
        <v>0</v>
      </c>
      <c r="AD2181">
        <v>0</v>
      </c>
      <c r="AE2181">
        <v>11.583649970445977</v>
      </c>
    </row>
    <row r="2182" spans="1:31" x14ac:dyDescent="0.3">
      <c r="A2182">
        <v>2486043</v>
      </c>
      <c r="B2182">
        <v>1</v>
      </c>
      <c r="C2182" t="s">
        <v>81</v>
      </c>
      <c r="D2182" t="s">
        <v>118</v>
      </c>
      <c r="E2182" t="s">
        <v>162</v>
      </c>
      <c r="F2182" t="s">
        <v>6436</v>
      </c>
      <c r="G2182" t="s">
        <v>210</v>
      </c>
      <c r="H2182" t="s">
        <v>135</v>
      </c>
      <c r="I2182" t="s">
        <v>136</v>
      </c>
      <c r="J2182" t="s">
        <v>137</v>
      </c>
      <c r="K2182" t="s">
        <v>144</v>
      </c>
      <c r="L2182" t="s">
        <v>6437</v>
      </c>
      <c r="M2182" t="s">
        <v>6438</v>
      </c>
      <c r="N2182">
        <v>0.98027777699999996</v>
      </c>
      <c r="O2182">
        <v>0</v>
      </c>
      <c r="P2182">
        <v>23</v>
      </c>
      <c r="Q2182">
        <v>0</v>
      </c>
      <c r="R2182">
        <v>1</v>
      </c>
      <c r="S2182">
        <v>0</v>
      </c>
      <c r="T2182">
        <v>3</v>
      </c>
      <c r="U2182">
        <v>0</v>
      </c>
      <c r="V2182">
        <v>0</v>
      </c>
      <c r="W2182">
        <v>0</v>
      </c>
      <c r="X2182">
        <v>3.3763043593667459</v>
      </c>
      <c r="Y2182">
        <v>0</v>
      </c>
      <c r="Z2182">
        <v>0</v>
      </c>
      <c r="AA2182">
        <v>0</v>
      </c>
      <c r="AB2182">
        <v>0.28935149219912254</v>
      </c>
      <c r="AC2182">
        <v>0</v>
      </c>
      <c r="AD2182">
        <v>0</v>
      </c>
      <c r="AE2182">
        <v>3.6656558515658686</v>
      </c>
    </row>
    <row r="2183" spans="1:31" x14ac:dyDescent="0.3">
      <c r="A2183">
        <v>2485831</v>
      </c>
      <c r="B2183">
        <v>1</v>
      </c>
      <c r="C2183" t="s">
        <v>81</v>
      </c>
      <c r="D2183" t="s">
        <v>128</v>
      </c>
      <c r="E2183" t="s">
        <v>153</v>
      </c>
      <c r="F2183" t="s">
        <v>6439</v>
      </c>
      <c r="G2183" t="s">
        <v>155</v>
      </c>
      <c r="H2183" t="s">
        <v>135</v>
      </c>
      <c r="I2183" t="s">
        <v>136</v>
      </c>
      <c r="J2183" t="s">
        <v>137</v>
      </c>
      <c r="K2183" t="s">
        <v>144</v>
      </c>
      <c r="L2183" t="s">
        <v>6440</v>
      </c>
      <c r="M2183" t="s">
        <v>6441</v>
      </c>
      <c r="N2183">
        <v>2.6430555550000001</v>
      </c>
      <c r="O2183">
        <v>0</v>
      </c>
      <c r="P2183">
        <v>1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0.30141802712744309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0.30141802712744309</v>
      </c>
    </row>
    <row r="2184" spans="1:31" x14ac:dyDescent="0.3">
      <c r="A2184">
        <v>2485476</v>
      </c>
      <c r="B2184">
        <v>1</v>
      </c>
      <c r="C2184" t="s">
        <v>80</v>
      </c>
      <c r="D2184" t="s">
        <v>95</v>
      </c>
      <c r="E2184" t="s">
        <v>213</v>
      </c>
      <c r="F2184" t="s">
        <v>4790</v>
      </c>
      <c r="G2184" t="s">
        <v>149</v>
      </c>
      <c r="H2184" t="s">
        <v>150</v>
      </c>
      <c r="I2184" t="s">
        <v>136</v>
      </c>
      <c r="J2184" t="s">
        <v>137</v>
      </c>
      <c r="K2184" t="s">
        <v>144</v>
      </c>
      <c r="L2184" t="s">
        <v>6442</v>
      </c>
      <c r="M2184" t="s">
        <v>6443</v>
      </c>
      <c r="N2184">
        <v>0.28805555500000002</v>
      </c>
      <c r="O2184">
        <v>50</v>
      </c>
      <c r="P2184">
        <v>2266</v>
      </c>
      <c r="Q2184">
        <v>48</v>
      </c>
      <c r="R2184">
        <v>194</v>
      </c>
      <c r="S2184">
        <v>70</v>
      </c>
      <c r="T2184">
        <v>259</v>
      </c>
      <c r="U2184">
        <v>16</v>
      </c>
      <c r="V2184">
        <v>2</v>
      </c>
      <c r="W2184">
        <v>6.4289279274733637</v>
      </c>
      <c r="X2184">
        <v>193.22598137373942</v>
      </c>
      <c r="Y2184">
        <v>23.369758180064849</v>
      </c>
      <c r="Z2184">
        <v>17.575836148962338</v>
      </c>
      <c r="AA2184">
        <v>164.18934723620686</v>
      </c>
      <c r="AB2184">
        <v>90.724765505003916</v>
      </c>
      <c r="AC2184">
        <v>97.336256128550872</v>
      </c>
      <c r="AD2184">
        <v>0.98068719370136426</v>
      </c>
      <c r="AE2184">
        <v>593.83155969370296</v>
      </c>
    </row>
    <row r="2185" spans="1:31" x14ac:dyDescent="0.3">
      <c r="A2185">
        <v>2485353</v>
      </c>
      <c r="B2185">
        <v>1</v>
      </c>
      <c r="C2185" t="s">
        <v>80</v>
      </c>
      <c r="D2185" t="s">
        <v>99</v>
      </c>
      <c r="E2185" t="s">
        <v>162</v>
      </c>
      <c r="F2185" t="s">
        <v>908</v>
      </c>
      <c r="G2185" t="s">
        <v>210</v>
      </c>
      <c r="H2185" t="s">
        <v>135</v>
      </c>
      <c r="I2185" t="s">
        <v>136</v>
      </c>
      <c r="J2185" t="s">
        <v>137</v>
      </c>
      <c r="K2185" t="s">
        <v>144</v>
      </c>
      <c r="L2185" t="s">
        <v>6444</v>
      </c>
      <c r="M2185" t="s">
        <v>6445</v>
      </c>
      <c r="N2185">
        <v>2.5874999999999999</v>
      </c>
      <c r="O2185">
        <v>0</v>
      </c>
      <c r="P2185">
        <v>98</v>
      </c>
      <c r="Q2185">
        <v>0</v>
      </c>
      <c r="R2185">
        <v>2</v>
      </c>
      <c r="S2185">
        <v>0</v>
      </c>
      <c r="T2185">
        <v>14</v>
      </c>
      <c r="U2185">
        <v>0</v>
      </c>
      <c r="V2185">
        <v>0</v>
      </c>
      <c r="W2185">
        <v>0</v>
      </c>
      <c r="X2185">
        <v>86.964821516253508</v>
      </c>
      <c r="Y2185">
        <v>0</v>
      </c>
      <c r="Z2185">
        <v>0.14383386204631918</v>
      </c>
      <c r="AA2185">
        <v>0</v>
      </c>
      <c r="AB2185">
        <v>24.586268516142624</v>
      </c>
      <c r="AC2185">
        <v>0</v>
      </c>
      <c r="AD2185">
        <v>0</v>
      </c>
      <c r="AE2185">
        <v>111.69492389444245</v>
      </c>
    </row>
    <row r="2186" spans="1:31" x14ac:dyDescent="0.3">
      <c r="A2186">
        <v>2485708</v>
      </c>
      <c r="B2186">
        <v>1</v>
      </c>
      <c r="C2186" t="s">
        <v>80</v>
      </c>
      <c r="D2186" t="s">
        <v>82</v>
      </c>
      <c r="E2186" t="s">
        <v>153</v>
      </c>
      <c r="F2186" t="s">
        <v>6446</v>
      </c>
      <c r="G2186" t="s">
        <v>155</v>
      </c>
      <c r="H2186" t="s">
        <v>135</v>
      </c>
      <c r="I2186" t="s">
        <v>136</v>
      </c>
      <c r="J2186" t="s">
        <v>137</v>
      </c>
      <c r="K2186" t="s">
        <v>144</v>
      </c>
      <c r="L2186" t="s">
        <v>6447</v>
      </c>
      <c r="M2186" t="s">
        <v>6448</v>
      </c>
      <c r="N2186">
        <v>3.5719444440000001</v>
      </c>
      <c r="O2186">
        <v>0</v>
      </c>
      <c r="P2186">
        <v>1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0.43132186124597111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0.43132186124597111</v>
      </c>
    </row>
    <row r="2187" spans="1:31" x14ac:dyDescent="0.3">
      <c r="A2187">
        <v>2485851</v>
      </c>
      <c r="B2187">
        <v>1</v>
      </c>
      <c r="C2187" t="s">
        <v>81</v>
      </c>
      <c r="D2187" t="s">
        <v>122</v>
      </c>
      <c r="E2187" t="s">
        <v>166</v>
      </c>
      <c r="F2187" t="s">
        <v>6449</v>
      </c>
      <c r="G2187" t="s">
        <v>779</v>
      </c>
      <c r="H2187" t="s">
        <v>150</v>
      </c>
      <c r="I2187" t="s">
        <v>136</v>
      </c>
      <c r="J2187" t="s">
        <v>137</v>
      </c>
      <c r="K2187" t="s">
        <v>144</v>
      </c>
      <c r="L2187" t="s">
        <v>6450</v>
      </c>
      <c r="M2187" t="s">
        <v>6451</v>
      </c>
      <c r="N2187">
        <v>2</v>
      </c>
      <c r="O2187">
        <v>0</v>
      </c>
      <c r="P2187">
        <v>134</v>
      </c>
      <c r="Q2187">
        <v>0</v>
      </c>
      <c r="R2187">
        <v>0</v>
      </c>
      <c r="S2187">
        <v>14</v>
      </c>
      <c r="T2187">
        <v>15</v>
      </c>
      <c r="U2187">
        <v>1</v>
      </c>
      <c r="V2187">
        <v>0</v>
      </c>
      <c r="W2187">
        <v>0</v>
      </c>
      <c r="X2187">
        <v>18.916125340058795</v>
      </c>
      <c r="Y2187">
        <v>0</v>
      </c>
      <c r="Z2187">
        <v>0</v>
      </c>
      <c r="AA2187">
        <v>6.4817728074000005</v>
      </c>
      <c r="AB2187">
        <v>15.557178409845164</v>
      </c>
      <c r="AC2187">
        <v>0</v>
      </c>
      <c r="AD2187">
        <v>0</v>
      </c>
      <c r="AE2187">
        <v>40.955076557303961</v>
      </c>
    </row>
    <row r="2188" spans="1:31" x14ac:dyDescent="0.3">
      <c r="A2188">
        <v>2485539</v>
      </c>
      <c r="B2188">
        <v>1</v>
      </c>
      <c r="C2188" t="s">
        <v>81</v>
      </c>
      <c r="D2188" t="s">
        <v>113</v>
      </c>
      <c r="E2188" t="s">
        <v>184</v>
      </c>
      <c r="F2188" t="s">
        <v>6452</v>
      </c>
      <c r="G2188" t="s">
        <v>134</v>
      </c>
      <c r="H2188" t="s">
        <v>150</v>
      </c>
      <c r="I2188" t="s">
        <v>136</v>
      </c>
      <c r="J2188" t="s">
        <v>137</v>
      </c>
      <c r="K2188" t="s">
        <v>138</v>
      </c>
      <c r="L2188" t="s">
        <v>6453</v>
      </c>
      <c r="M2188" t="s">
        <v>6454</v>
      </c>
      <c r="N2188">
        <v>2.4736111109999999</v>
      </c>
      <c r="O2188">
        <v>4</v>
      </c>
      <c r="P2188">
        <v>1642</v>
      </c>
      <c r="Q2188">
        <v>19</v>
      </c>
      <c r="R2188">
        <v>82</v>
      </c>
      <c r="S2188">
        <v>6</v>
      </c>
      <c r="T2188">
        <v>257</v>
      </c>
      <c r="U2188">
        <v>0</v>
      </c>
      <c r="V2188">
        <v>1</v>
      </c>
      <c r="W2188">
        <v>19.270371038479308</v>
      </c>
      <c r="X2188">
        <v>647.41891027586973</v>
      </c>
      <c r="Y2188">
        <v>36.150453288303268</v>
      </c>
      <c r="Z2188">
        <v>39.372222081036895</v>
      </c>
      <c r="AA2188">
        <v>218.99800309414192</v>
      </c>
      <c r="AB2188">
        <v>369.81113450421316</v>
      </c>
      <c r="AC2188">
        <v>0</v>
      </c>
      <c r="AD2188">
        <v>106.30823479991</v>
      </c>
      <c r="AE2188">
        <v>1437.3293290819543</v>
      </c>
    </row>
    <row r="2189" spans="1:31" x14ac:dyDescent="0.3">
      <c r="A2189">
        <v>2485645</v>
      </c>
      <c r="B2189">
        <v>1</v>
      </c>
      <c r="C2189" t="s">
        <v>80</v>
      </c>
      <c r="D2189" t="s">
        <v>99</v>
      </c>
      <c r="E2189" t="s">
        <v>162</v>
      </c>
      <c r="F2189" t="s">
        <v>908</v>
      </c>
      <c r="G2189" t="s">
        <v>466</v>
      </c>
      <c r="H2189" t="s">
        <v>135</v>
      </c>
      <c r="I2189" t="s">
        <v>136</v>
      </c>
      <c r="J2189" t="s">
        <v>137</v>
      </c>
      <c r="K2189" t="s">
        <v>144</v>
      </c>
      <c r="L2189" t="s">
        <v>6455</v>
      </c>
      <c r="M2189" t="s">
        <v>6456</v>
      </c>
      <c r="N2189">
        <v>2.3816666660000001</v>
      </c>
      <c r="O2189">
        <v>0</v>
      </c>
      <c r="P2189">
        <v>98</v>
      </c>
      <c r="Q2189">
        <v>0</v>
      </c>
      <c r="R2189">
        <v>2</v>
      </c>
      <c r="S2189">
        <v>0</v>
      </c>
      <c r="T2189">
        <v>14</v>
      </c>
      <c r="U2189">
        <v>0</v>
      </c>
      <c r="V2189">
        <v>0</v>
      </c>
      <c r="W2189">
        <v>0</v>
      </c>
      <c r="X2189">
        <v>83.761261251427953</v>
      </c>
      <c r="Y2189">
        <v>0</v>
      </c>
      <c r="Z2189">
        <v>0.17324110894259598</v>
      </c>
      <c r="AA2189">
        <v>0</v>
      </c>
      <c r="AB2189">
        <v>37.756811370698124</v>
      </c>
      <c r="AC2189">
        <v>0</v>
      </c>
      <c r="AD2189">
        <v>0</v>
      </c>
      <c r="AE2189">
        <v>121.69131373106867</v>
      </c>
    </row>
    <row r="2190" spans="1:31" x14ac:dyDescent="0.3">
      <c r="A2190">
        <v>2485502</v>
      </c>
      <c r="B2190">
        <v>1</v>
      </c>
      <c r="C2190" t="s">
        <v>81</v>
      </c>
      <c r="D2190" t="s">
        <v>127</v>
      </c>
      <c r="E2190" t="s">
        <v>147</v>
      </c>
      <c r="F2190" t="s">
        <v>687</v>
      </c>
      <c r="G2190" t="s">
        <v>149</v>
      </c>
      <c r="H2190" t="s">
        <v>150</v>
      </c>
      <c r="I2190" t="s">
        <v>136</v>
      </c>
      <c r="J2190" t="s">
        <v>137</v>
      </c>
      <c r="K2190" t="s">
        <v>144</v>
      </c>
      <c r="L2190" t="s">
        <v>6457</v>
      </c>
      <c r="M2190" t="s">
        <v>6458</v>
      </c>
      <c r="N2190">
        <v>3.5744444440000001</v>
      </c>
      <c r="O2190">
        <v>2</v>
      </c>
      <c r="P2190">
        <v>7</v>
      </c>
      <c r="Q2190">
        <v>39</v>
      </c>
      <c r="R2190">
        <v>156</v>
      </c>
      <c r="S2190">
        <v>4</v>
      </c>
      <c r="T2190">
        <v>13</v>
      </c>
      <c r="U2190">
        <v>0</v>
      </c>
      <c r="V2190">
        <v>0</v>
      </c>
      <c r="W2190">
        <v>2.4883998313340063</v>
      </c>
      <c r="X2190">
        <v>18.275684287436643</v>
      </c>
      <c r="Y2190">
        <v>32.438367100727227</v>
      </c>
      <c r="Z2190">
        <v>147.12789088442904</v>
      </c>
      <c r="AA2190">
        <v>2.288190283174071</v>
      </c>
      <c r="AB2190">
        <v>26.437403083009354</v>
      </c>
      <c r="AC2190">
        <v>0</v>
      </c>
      <c r="AD2190">
        <v>0</v>
      </c>
      <c r="AE2190">
        <v>229.05593547011031</v>
      </c>
    </row>
    <row r="2191" spans="1:31" x14ac:dyDescent="0.3">
      <c r="A2191">
        <v>2485894</v>
      </c>
      <c r="B2191">
        <v>1</v>
      </c>
      <c r="C2191" t="s">
        <v>80</v>
      </c>
      <c r="D2191" t="s">
        <v>84</v>
      </c>
      <c r="E2191" t="s">
        <v>153</v>
      </c>
      <c r="F2191" t="s">
        <v>6459</v>
      </c>
      <c r="G2191" t="s">
        <v>155</v>
      </c>
      <c r="H2191" t="s">
        <v>135</v>
      </c>
      <c r="I2191" t="s">
        <v>136</v>
      </c>
      <c r="J2191" t="s">
        <v>137</v>
      </c>
      <c r="K2191" t="s">
        <v>144</v>
      </c>
      <c r="L2191" t="s">
        <v>6460</v>
      </c>
      <c r="M2191" t="s">
        <v>6461</v>
      </c>
      <c r="N2191">
        <v>0.80555555499999998</v>
      </c>
      <c r="O2191">
        <v>0</v>
      </c>
      <c r="P2191">
        <v>2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0.35943280501590247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0.35943280501590247</v>
      </c>
    </row>
    <row r="2192" spans="1:31" x14ac:dyDescent="0.3">
      <c r="A2192">
        <v>2485937</v>
      </c>
      <c r="B2192">
        <v>1</v>
      </c>
      <c r="C2192" t="s">
        <v>81</v>
      </c>
      <c r="D2192" t="s">
        <v>112</v>
      </c>
      <c r="E2192" t="s">
        <v>147</v>
      </c>
      <c r="F2192" t="s">
        <v>6462</v>
      </c>
      <c r="G2192" t="s">
        <v>193</v>
      </c>
      <c r="H2192" t="s">
        <v>150</v>
      </c>
      <c r="I2192" t="s">
        <v>136</v>
      </c>
      <c r="J2192" t="s">
        <v>137</v>
      </c>
      <c r="K2192" t="s">
        <v>144</v>
      </c>
      <c r="L2192" t="s">
        <v>6463</v>
      </c>
      <c r="M2192" t="s">
        <v>6464</v>
      </c>
      <c r="N2192">
        <v>1.775833333</v>
      </c>
      <c r="O2192">
        <v>1</v>
      </c>
      <c r="P2192">
        <v>0</v>
      </c>
      <c r="Q2192">
        <v>16</v>
      </c>
      <c r="R2192">
        <v>1</v>
      </c>
      <c r="S2192">
        <v>2</v>
      </c>
      <c r="T2192">
        <v>0</v>
      </c>
      <c r="U2192">
        <v>0</v>
      </c>
      <c r="V2192">
        <v>0</v>
      </c>
      <c r="W2192">
        <v>1.3062874340554504</v>
      </c>
      <c r="X2192">
        <v>0</v>
      </c>
      <c r="Y2192">
        <v>3.4249747869087788</v>
      </c>
      <c r="Z2192">
        <v>0.95221176608333336</v>
      </c>
      <c r="AA2192">
        <v>3.670878240134738</v>
      </c>
      <c r="AB2192">
        <v>0</v>
      </c>
      <c r="AC2192">
        <v>0</v>
      </c>
      <c r="AD2192">
        <v>0</v>
      </c>
      <c r="AE2192">
        <v>9.3543522271823001</v>
      </c>
    </row>
    <row r="2193" spans="1:31" x14ac:dyDescent="0.3">
      <c r="A2193">
        <v>2485439</v>
      </c>
      <c r="B2193">
        <v>1</v>
      </c>
      <c r="C2193" t="s">
        <v>80</v>
      </c>
      <c r="D2193" t="s">
        <v>95</v>
      </c>
      <c r="E2193" t="s">
        <v>147</v>
      </c>
      <c r="F2193" t="s">
        <v>6465</v>
      </c>
      <c r="G2193" t="s">
        <v>193</v>
      </c>
      <c r="H2193" t="s">
        <v>150</v>
      </c>
      <c r="I2193" t="s">
        <v>136</v>
      </c>
      <c r="J2193" t="s">
        <v>137</v>
      </c>
      <c r="K2193" t="s">
        <v>144</v>
      </c>
      <c r="L2193" t="s">
        <v>6466</v>
      </c>
      <c r="M2193" t="s">
        <v>6467</v>
      </c>
      <c r="N2193">
        <v>2.1608333329999998</v>
      </c>
      <c r="O2193">
        <v>7</v>
      </c>
      <c r="P2193">
        <v>86</v>
      </c>
      <c r="Q2193">
        <v>0</v>
      </c>
      <c r="R2193">
        <v>15</v>
      </c>
      <c r="S2193">
        <v>6</v>
      </c>
      <c r="T2193">
        <v>20</v>
      </c>
      <c r="U2193">
        <v>0</v>
      </c>
      <c r="V2193">
        <v>0</v>
      </c>
      <c r="W2193">
        <v>5.2502985730159866</v>
      </c>
      <c r="X2193">
        <v>49.8806257741564</v>
      </c>
      <c r="Y2193">
        <v>0</v>
      </c>
      <c r="Z2193">
        <v>16.736212421484449</v>
      </c>
      <c r="AA2193">
        <v>99.62881070813421</v>
      </c>
      <c r="AB2193">
        <v>35.617997107036317</v>
      </c>
      <c r="AC2193">
        <v>0</v>
      </c>
      <c r="AD2193">
        <v>0</v>
      </c>
      <c r="AE2193">
        <v>207.11394458382739</v>
      </c>
    </row>
    <row r="2194" spans="1:31" x14ac:dyDescent="0.3">
      <c r="A2194">
        <v>2485771</v>
      </c>
      <c r="B2194">
        <v>1</v>
      </c>
      <c r="C2194" t="s">
        <v>80</v>
      </c>
      <c r="D2194" t="s">
        <v>103</v>
      </c>
      <c r="E2194" t="s">
        <v>184</v>
      </c>
      <c r="F2194" t="s">
        <v>6468</v>
      </c>
      <c r="G2194" t="s">
        <v>134</v>
      </c>
      <c r="H2194" t="s">
        <v>150</v>
      </c>
      <c r="I2194" t="s">
        <v>136</v>
      </c>
      <c r="J2194" t="s">
        <v>137</v>
      </c>
      <c r="K2194" t="s">
        <v>138</v>
      </c>
      <c r="L2194" t="s">
        <v>6469</v>
      </c>
      <c r="M2194" t="s">
        <v>6470</v>
      </c>
      <c r="N2194">
        <v>1.2549999999999999</v>
      </c>
      <c r="O2194">
        <v>0</v>
      </c>
      <c r="P2194">
        <v>57</v>
      </c>
      <c r="Q2194">
        <v>3</v>
      </c>
      <c r="R2194">
        <v>51</v>
      </c>
      <c r="S2194">
        <v>25</v>
      </c>
      <c r="T2194">
        <v>50</v>
      </c>
      <c r="U2194">
        <v>19</v>
      </c>
      <c r="V2194">
        <v>0</v>
      </c>
      <c r="W2194">
        <v>0</v>
      </c>
      <c r="X2194">
        <v>16.107330543291095</v>
      </c>
      <c r="Y2194">
        <v>1.5397862451960185</v>
      </c>
      <c r="Z2194">
        <v>5.578280790056855</v>
      </c>
      <c r="AA2194">
        <v>296.4946083515884</v>
      </c>
      <c r="AB2194">
        <v>57.205751341935937</v>
      </c>
      <c r="AC2194">
        <v>1337.1071476324034</v>
      </c>
      <c r="AD2194">
        <v>0</v>
      </c>
      <c r="AE2194">
        <v>1714.0329049044717</v>
      </c>
    </row>
    <row r="2195" spans="1:31" x14ac:dyDescent="0.3">
      <c r="A2195">
        <v>2485725</v>
      </c>
      <c r="B2195">
        <v>1</v>
      </c>
      <c r="C2195" t="s">
        <v>80</v>
      </c>
      <c r="D2195" t="s">
        <v>94</v>
      </c>
      <c r="E2195" t="s">
        <v>166</v>
      </c>
      <c r="F2195" t="s">
        <v>6471</v>
      </c>
      <c r="G2195" t="s">
        <v>149</v>
      </c>
      <c r="H2195" t="s">
        <v>150</v>
      </c>
      <c r="I2195" t="s">
        <v>136</v>
      </c>
      <c r="J2195" t="s">
        <v>137</v>
      </c>
      <c r="K2195" t="s">
        <v>144</v>
      </c>
      <c r="L2195" t="s">
        <v>6472</v>
      </c>
      <c r="M2195" t="s">
        <v>6473</v>
      </c>
      <c r="N2195">
        <v>0.91972222199999998</v>
      </c>
      <c r="O2195">
        <v>0</v>
      </c>
      <c r="P2195">
        <v>550</v>
      </c>
      <c r="Q2195">
        <v>0</v>
      </c>
      <c r="R2195">
        <v>32</v>
      </c>
      <c r="S2195">
        <v>0</v>
      </c>
      <c r="T2195">
        <v>55</v>
      </c>
      <c r="U2195">
        <v>1</v>
      </c>
      <c r="V2195">
        <v>0</v>
      </c>
      <c r="W2195">
        <v>0</v>
      </c>
      <c r="X2195">
        <v>79.291979193496502</v>
      </c>
      <c r="Y2195">
        <v>0</v>
      </c>
      <c r="Z2195">
        <v>10.569300972050303</v>
      </c>
      <c r="AA2195">
        <v>0</v>
      </c>
      <c r="AB2195">
        <v>32.536815283252167</v>
      </c>
      <c r="AC2195">
        <v>42.947326128310003</v>
      </c>
      <c r="AD2195">
        <v>0</v>
      </c>
      <c r="AE2195">
        <v>165.34542157710897</v>
      </c>
    </row>
    <row r="2196" spans="1:31" x14ac:dyDescent="0.3">
      <c r="A2196">
        <v>2485433</v>
      </c>
      <c r="B2196">
        <v>1</v>
      </c>
      <c r="C2196" t="s">
        <v>80</v>
      </c>
      <c r="D2196" t="s">
        <v>103</v>
      </c>
      <c r="E2196" t="s">
        <v>147</v>
      </c>
      <c r="F2196" t="s">
        <v>6474</v>
      </c>
      <c r="G2196" t="s">
        <v>149</v>
      </c>
      <c r="H2196" t="s">
        <v>150</v>
      </c>
      <c r="I2196" t="s">
        <v>506</v>
      </c>
      <c r="J2196" t="s">
        <v>137</v>
      </c>
      <c r="K2196" t="s">
        <v>144</v>
      </c>
      <c r="L2196" t="s">
        <v>6475</v>
      </c>
      <c r="M2196" t="s">
        <v>6476</v>
      </c>
      <c r="N2196">
        <v>2.5000000000000001E-2</v>
      </c>
      <c r="O2196">
        <v>0</v>
      </c>
      <c r="P2196">
        <v>922</v>
      </c>
      <c r="Q2196">
        <v>0</v>
      </c>
      <c r="R2196">
        <v>49</v>
      </c>
      <c r="S2196">
        <v>2</v>
      </c>
      <c r="T2196">
        <v>121</v>
      </c>
      <c r="U2196">
        <v>0</v>
      </c>
      <c r="V2196">
        <v>0</v>
      </c>
      <c r="W2196">
        <v>0</v>
      </c>
      <c r="X2196">
        <v>4.6412533510603486</v>
      </c>
      <c r="Y2196">
        <v>0</v>
      </c>
      <c r="Z2196">
        <v>0.27476425534863752</v>
      </c>
      <c r="AA2196">
        <v>3.9870790352267503E-2</v>
      </c>
      <c r="AB2196">
        <v>1.86675427503659</v>
      </c>
      <c r="AC2196">
        <v>0</v>
      </c>
      <c r="AD2196">
        <v>0</v>
      </c>
      <c r="AE2196">
        <v>6.8226426717978441</v>
      </c>
    </row>
    <row r="2197" spans="1:31" x14ac:dyDescent="0.3">
      <c r="A2197">
        <v>2485871</v>
      </c>
      <c r="B2197">
        <v>1</v>
      </c>
      <c r="C2197" t="s">
        <v>81</v>
      </c>
      <c r="D2197" t="s">
        <v>118</v>
      </c>
      <c r="E2197" t="s">
        <v>162</v>
      </c>
      <c r="F2197" t="s">
        <v>6477</v>
      </c>
      <c r="G2197" t="s">
        <v>210</v>
      </c>
      <c r="H2197" t="s">
        <v>135</v>
      </c>
      <c r="I2197" t="s">
        <v>136</v>
      </c>
      <c r="J2197" t="s">
        <v>137</v>
      </c>
      <c r="K2197" t="s">
        <v>144</v>
      </c>
      <c r="L2197" t="s">
        <v>6478</v>
      </c>
      <c r="M2197" t="s">
        <v>6479</v>
      </c>
      <c r="N2197">
        <v>0.446111111</v>
      </c>
      <c r="O2197">
        <v>0</v>
      </c>
      <c r="P2197">
        <v>17</v>
      </c>
      <c r="Q2197">
        <v>0</v>
      </c>
      <c r="R2197">
        <v>2</v>
      </c>
      <c r="S2197">
        <v>0</v>
      </c>
      <c r="T2197">
        <v>1</v>
      </c>
      <c r="U2197">
        <v>0</v>
      </c>
      <c r="V2197">
        <v>0</v>
      </c>
      <c r="W2197">
        <v>0</v>
      </c>
      <c r="X2197">
        <v>1.7836483085222214</v>
      </c>
      <c r="Y2197">
        <v>0</v>
      </c>
      <c r="Z2197">
        <v>9.7440569141277661E-2</v>
      </c>
      <c r="AA2197">
        <v>0</v>
      </c>
      <c r="AB2197">
        <v>0.5897258734216666</v>
      </c>
      <c r="AC2197">
        <v>0</v>
      </c>
      <c r="AD2197">
        <v>0</v>
      </c>
      <c r="AE2197">
        <v>2.4708147510851655</v>
      </c>
    </row>
    <row r="2198" spans="1:31" x14ac:dyDescent="0.3">
      <c r="A2198">
        <v>2486063</v>
      </c>
      <c r="B2198">
        <v>1</v>
      </c>
      <c r="C2198" t="s">
        <v>80</v>
      </c>
      <c r="D2198" t="s">
        <v>101</v>
      </c>
      <c r="E2198" t="s">
        <v>132</v>
      </c>
      <c r="F2198" t="s">
        <v>6480</v>
      </c>
      <c r="G2198" t="s">
        <v>392</v>
      </c>
      <c r="H2198" t="s">
        <v>135</v>
      </c>
      <c r="I2198" t="s">
        <v>136</v>
      </c>
      <c r="J2198" t="s">
        <v>137</v>
      </c>
      <c r="K2198" t="s">
        <v>144</v>
      </c>
      <c r="L2198" t="s">
        <v>6481</v>
      </c>
      <c r="M2198" t="s">
        <v>6482</v>
      </c>
      <c r="N2198">
        <v>0.92083333300000003</v>
      </c>
      <c r="O2198">
        <v>0</v>
      </c>
      <c r="P2198">
        <v>585</v>
      </c>
      <c r="Q2198">
        <v>0</v>
      </c>
      <c r="R2198">
        <v>0</v>
      </c>
      <c r="S2198">
        <v>0</v>
      </c>
      <c r="T2198">
        <v>13</v>
      </c>
      <c r="U2198">
        <v>0</v>
      </c>
      <c r="V2198">
        <v>0</v>
      </c>
      <c r="W2198">
        <v>0</v>
      </c>
      <c r="X2198">
        <v>108.32286793399778</v>
      </c>
      <c r="Y2198">
        <v>0</v>
      </c>
      <c r="Z2198">
        <v>0</v>
      </c>
      <c r="AA2198">
        <v>0</v>
      </c>
      <c r="AB2198">
        <v>12.366813995201365</v>
      </c>
      <c r="AC2198">
        <v>0</v>
      </c>
      <c r="AD2198">
        <v>0</v>
      </c>
      <c r="AE2198">
        <v>120.68968192919915</v>
      </c>
    </row>
    <row r="2199" spans="1:31" x14ac:dyDescent="0.3">
      <c r="A2199">
        <v>2485877</v>
      </c>
      <c r="B2199">
        <v>1</v>
      </c>
      <c r="C2199" t="s">
        <v>81</v>
      </c>
      <c r="D2199" t="s">
        <v>113</v>
      </c>
      <c r="E2199" t="s">
        <v>147</v>
      </c>
      <c r="F2199" t="s">
        <v>6483</v>
      </c>
      <c r="G2199" t="s">
        <v>193</v>
      </c>
      <c r="H2199" t="s">
        <v>150</v>
      </c>
      <c r="I2199" t="s">
        <v>136</v>
      </c>
      <c r="J2199" t="s">
        <v>137</v>
      </c>
      <c r="K2199" t="s">
        <v>144</v>
      </c>
      <c r="L2199" t="s">
        <v>6484</v>
      </c>
      <c r="M2199" t="s">
        <v>6485</v>
      </c>
      <c r="N2199">
        <v>1.4708333330000001</v>
      </c>
      <c r="O2199">
        <v>0</v>
      </c>
      <c r="P2199">
        <v>233</v>
      </c>
      <c r="Q2199">
        <v>34</v>
      </c>
      <c r="R2199">
        <v>46</v>
      </c>
      <c r="S2199">
        <v>0</v>
      </c>
      <c r="T2199">
        <v>8</v>
      </c>
      <c r="U2199">
        <v>0</v>
      </c>
      <c r="V2199">
        <v>0</v>
      </c>
      <c r="W2199">
        <v>0</v>
      </c>
      <c r="X2199">
        <v>73.074313146623595</v>
      </c>
      <c r="Y2199">
        <v>26.390016527467754</v>
      </c>
      <c r="Z2199">
        <v>15.976343548452757</v>
      </c>
      <c r="AA2199">
        <v>0</v>
      </c>
      <c r="AB2199">
        <v>7.5850936696182947</v>
      </c>
      <c r="AC2199">
        <v>0</v>
      </c>
      <c r="AD2199">
        <v>0</v>
      </c>
      <c r="AE2199">
        <v>123.02576689216239</v>
      </c>
    </row>
    <row r="2200" spans="1:31" x14ac:dyDescent="0.3">
      <c r="A2200">
        <v>2485499</v>
      </c>
      <c r="B2200">
        <v>1</v>
      </c>
      <c r="C2200" t="s">
        <v>80</v>
      </c>
      <c r="D2200" t="s">
        <v>101</v>
      </c>
      <c r="E2200" t="s">
        <v>166</v>
      </c>
      <c r="F2200" t="s">
        <v>1130</v>
      </c>
      <c r="G2200" t="s">
        <v>149</v>
      </c>
      <c r="H2200" t="s">
        <v>150</v>
      </c>
      <c r="I2200" t="s">
        <v>136</v>
      </c>
      <c r="J2200" t="s">
        <v>137</v>
      </c>
      <c r="K2200" t="s">
        <v>144</v>
      </c>
      <c r="L2200" t="s">
        <v>6486</v>
      </c>
      <c r="M2200" t="s">
        <v>6487</v>
      </c>
      <c r="N2200">
        <v>0.696111111</v>
      </c>
      <c r="O2200">
        <v>5</v>
      </c>
      <c r="P2200">
        <v>0</v>
      </c>
      <c r="Q2200">
        <v>2</v>
      </c>
      <c r="R2200">
        <v>0</v>
      </c>
      <c r="S2200">
        <v>14</v>
      </c>
      <c r="T2200">
        <v>0</v>
      </c>
      <c r="U2200">
        <v>0</v>
      </c>
      <c r="V2200">
        <v>0</v>
      </c>
      <c r="W2200">
        <v>11.539561558767808</v>
      </c>
      <c r="X2200">
        <v>0</v>
      </c>
      <c r="Y2200">
        <v>2.4871410834623795</v>
      </c>
      <c r="Z2200">
        <v>0</v>
      </c>
      <c r="AA2200">
        <v>204.95126391461443</v>
      </c>
      <c r="AB2200">
        <v>0</v>
      </c>
      <c r="AC2200">
        <v>0</v>
      </c>
      <c r="AD2200">
        <v>0</v>
      </c>
      <c r="AE2200">
        <v>218.97796655684462</v>
      </c>
    </row>
    <row r="2201" spans="1:31" x14ac:dyDescent="0.3">
      <c r="A2201">
        <v>2485648</v>
      </c>
      <c r="B2201">
        <v>1</v>
      </c>
      <c r="C2201" t="s">
        <v>81</v>
      </c>
      <c r="D2201" t="s">
        <v>122</v>
      </c>
      <c r="E2201" t="s">
        <v>184</v>
      </c>
      <c r="F2201" t="s">
        <v>6488</v>
      </c>
      <c r="G2201" t="s">
        <v>149</v>
      </c>
      <c r="H2201" t="s">
        <v>150</v>
      </c>
      <c r="I2201" t="s">
        <v>136</v>
      </c>
      <c r="J2201" t="s">
        <v>137</v>
      </c>
      <c r="K2201" t="s">
        <v>144</v>
      </c>
      <c r="L2201" t="s">
        <v>6489</v>
      </c>
      <c r="M2201" t="s">
        <v>6490</v>
      </c>
      <c r="N2201">
        <v>0.1275</v>
      </c>
      <c r="O2201">
        <v>0</v>
      </c>
      <c r="P2201">
        <v>2965</v>
      </c>
      <c r="Q2201">
        <v>62</v>
      </c>
      <c r="R2201">
        <v>119</v>
      </c>
      <c r="S2201">
        <v>19</v>
      </c>
      <c r="T2201">
        <v>317</v>
      </c>
      <c r="U2201">
        <v>2</v>
      </c>
      <c r="V2201">
        <v>1</v>
      </c>
      <c r="W2201">
        <v>0</v>
      </c>
      <c r="X2201">
        <v>61.948975079083823</v>
      </c>
      <c r="Y2201">
        <v>6.5857334166067929</v>
      </c>
      <c r="Z2201">
        <v>2.1914733630196994</v>
      </c>
      <c r="AA2201">
        <v>14.157190425780453</v>
      </c>
      <c r="AB2201">
        <v>23.30210810716779</v>
      </c>
      <c r="AC2201">
        <v>2.1863348904382196</v>
      </c>
      <c r="AD2201">
        <v>7.257016993656E-2</v>
      </c>
      <c r="AE2201">
        <v>110.44438545203333</v>
      </c>
    </row>
    <row r="2202" spans="1:31" x14ac:dyDescent="0.3">
      <c r="A2202">
        <v>2485940</v>
      </c>
      <c r="B2202">
        <v>2</v>
      </c>
      <c r="C2202" t="s">
        <v>81</v>
      </c>
      <c r="D2202" t="s">
        <v>122</v>
      </c>
      <c r="E2202" t="s">
        <v>184</v>
      </c>
      <c r="F2202" t="s">
        <v>6491</v>
      </c>
      <c r="G2202" t="s">
        <v>149</v>
      </c>
      <c r="H2202" t="s">
        <v>150</v>
      </c>
      <c r="I2202" t="s">
        <v>136</v>
      </c>
      <c r="J2202" t="s">
        <v>137</v>
      </c>
      <c r="K2202" t="s">
        <v>144</v>
      </c>
      <c r="L2202" t="s">
        <v>6492</v>
      </c>
      <c r="M2202" t="s">
        <v>6493</v>
      </c>
      <c r="N2202">
        <v>0.60638888800000001</v>
      </c>
      <c r="O2202">
        <v>0</v>
      </c>
      <c r="P2202">
        <v>2919</v>
      </c>
      <c r="Q2202">
        <v>28</v>
      </c>
      <c r="R2202">
        <v>35</v>
      </c>
      <c r="S2202">
        <v>15</v>
      </c>
      <c r="T2202">
        <v>316</v>
      </c>
      <c r="U2202">
        <v>2</v>
      </c>
      <c r="V2202">
        <v>1</v>
      </c>
      <c r="W2202">
        <v>0</v>
      </c>
      <c r="X2202">
        <v>293.39784409174138</v>
      </c>
      <c r="Y2202">
        <v>19.34757156566922</v>
      </c>
      <c r="Z2202">
        <v>5.7341999391736254</v>
      </c>
      <c r="AA2202">
        <v>17.29373509046734</v>
      </c>
      <c r="AB2202">
        <v>70.266299232286045</v>
      </c>
      <c r="AC2202">
        <v>9.1642164261310661</v>
      </c>
      <c r="AD2202">
        <v>0.23515107463328419</v>
      </c>
      <c r="AE2202">
        <v>415.43901742010195</v>
      </c>
    </row>
    <row r="2203" spans="1:31" x14ac:dyDescent="0.3">
      <c r="A2203">
        <v>2485642</v>
      </c>
      <c r="B2203">
        <v>1</v>
      </c>
      <c r="C2203" t="s">
        <v>80</v>
      </c>
      <c r="D2203" t="s">
        <v>94</v>
      </c>
      <c r="E2203" t="s">
        <v>166</v>
      </c>
      <c r="F2203" t="s">
        <v>6494</v>
      </c>
      <c r="G2203" t="s">
        <v>149</v>
      </c>
      <c r="H2203" t="s">
        <v>150</v>
      </c>
      <c r="I2203" t="s">
        <v>136</v>
      </c>
      <c r="J2203" t="s">
        <v>137</v>
      </c>
      <c r="K2203" t="s">
        <v>144</v>
      </c>
      <c r="L2203" t="s">
        <v>6495</v>
      </c>
      <c r="M2203" t="s">
        <v>6496</v>
      </c>
      <c r="N2203">
        <v>0.203333333</v>
      </c>
      <c r="O2203">
        <v>0</v>
      </c>
      <c r="P2203">
        <v>891</v>
      </c>
      <c r="Q2203">
        <v>8</v>
      </c>
      <c r="R2203">
        <v>134</v>
      </c>
      <c r="S2203">
        <v>3</v>
      </c>
      <c r="T2203">
        <v>131</v>
      </c>
      <c r="U2203">
        <v>1</v>
      </c>
      <c r="V2203">
        <v>0</v>
      </c>
      <c r="W2203">
        <v>0</v>
      </c>
      <c r="X2203">
        <v>33.829632519963297</v>
      </c>
      <c r="Y2203">
        <v>0.26239433037291604</v>
      </c>
      <c r="Z2203">
        <v>7.5814908155787419</v>
      </c>
      <c r="AA2203">
        <v>0.50520986112795008</v>
      </c>
      <c r="AB2203">
        <v>16.818296378982776</v>
      </c>
      <c r="AC2203">
        <v>1.5502936103554901</v>
      </c>
      <c r="AD2203">
        <v>0</v>
      </c>
      <c r="AE2203">
        <v>60.547317516381163</v>
      </c>
    </row>
    <row r="2204" spans="1:31" x14ac:dyDescent="0.3">
      <c r="A2204">
        <v>2485651</v>
      </c>
      <c r="B2204">
        <v>1</v>
      </c>
      <c r="C2204" t="s">
        <v>80</v>
      </c>
      <c r="D2204" t="s">
        <v>107</v>
      </c>
      <c r="E2204" t="s">
        <v>153</v>
      </c>
      <c r="F2204" t="s">
        <v>6497</v>
      </c>
      <c r="G2204" t="s">
        <v>244</v>
      </c>
      <c r="H2204" t="s">
        <v>135</v>
      </c>
      <c r="I2204" t="s">
        <v>136</v>
      </c>
      <c r="J2204" t="s">
        <v>137</v>
      </c>
      <c r="K2204" t="s">
        <v>144</v>
      </c>
      <c r="L2204" t="s">
        <v>6498</v>
      </c>
      <c r="M2204" t="s">
        <v>6499</v>
      </c>
      <c r="N2204">
        <v>2.0119444440000001</v>
      </c>
      <c r="O2204">
        <v>0</v>
      </c>
      <c r="P2204">
        <v>9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8.0918762281462939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8.0918762281462939</v>
      </c>
    </row>
    <row r="2205" spans="1:31" x14ac:dyDescent="0.3">
      <c r="A2205">
        <v>2485674</v>
      </c>
      <c r="B2205">
        <v>1</v>
      </c>
      <c r="C2205" t="s">
        <v>80</v>
      </c>
      <c r="D2205" t="s">
        <v>97</v>
      </c>
      <c r="E2205" t="s">
        <v>162</v>
      </c>
      <c r="F2205" t="s">
        <v>6500</v>
      </c>
      <c r="G2205" t="s">
        <v>210</v>
      </c>
      <c r="H2205" t="s">
        <v>135</v>
      </c>
      <c r="I2205" t="s">
        <v>136</v>
      </c>
      <c r="J2205" t="s">
        <v>137</v>
      </c>
      <c r="K2205" t="s">
        <v>144</v>
      </c>
      <c r="L2205" t="s">
        <v>6501</v>
      </c>
      <c r="M2205" t="s">
        <v>6502</v>
      </c>
      <c r="N2205">
        <v>6.8486111110000003</v>
      </c>
      <c r="O2205">
        <v>0</v>
      </c>
      <c r="P2205">
        <v>34</v>
      </c>
      <c r="Q2205">
        <v>0</v>
      </c>
      <c r="R2205">
        <v>0</v>
      </c>
      <c r="S2205">
        <v>0</v>
      </c>
      <c r="T2205">
        <v>2</v>
      </c>
      <c r="U2205">
        <v>0</v>
      </c>
      <c r="V2205">
        <v>0</v>
      </c>
      <c r="W2205">
        <v>0</v>
      </c>
      <c r="X2205">
        <v>39.326716849255831</v>
      </c>
      <c r="Y2205">
        <v>0</v>
      </c>
      <c r="Z2205">
        <v>0</v>
      </c>
      <c r="AA2205">
        <v>0</v>
      </c>
      <c r="AB2205">
        <v>2.5857473650845355</v>
      </c>
      <c r="AC2205">
        <v>0</v>
      </c>
      <c r="AD2205">
        <v>0</v>
      </c>
      <c r="AE2205">
        <v>41.912464214340368</v>
      </c>
    </row>
    <row r="2206" spans="1:31" x14ac:dyDescent="0.3">
      <c r="A2206">
        <v>2485488</v>
      </c>
      <c r="B2206">
        <v>1</v>
      </c>
      <c r="C2206" t="s">
        <v>80</v>
      </c>
      <c r="D2206" t="s">
        <v>95</v>
      </c>
      <c r="E2206" t="s">
        <v>213</v>
      </c>
      <c r="F2206" t="s">
        <v>214</v>
      </c>
      <c r="G2206" t="s">
        <v>149</v>
      </c>
      <c r="H2206" t="s">
        <v>150</v>
      </c>
      <c r="I2206" t="s">
        <v>136</v>
      </c>
      <c r="J2206" t="s">
        <v>137</v>
      </c>
      <c r="K2206" t="s">
        <v>144</v>
      </c>
      <c r="L2206" t="s">
        <v>6503</v>
      </c>
      <c r="M2206" t="s">
        <v>6504</v>
      </c>
      <c r="N2206">
        <v>0.39472222200000001</v>
      </c>
      <c r="O2206">
        <v>42</v>
      </c>
      <c r="P2206">
        <v>4129</v>
      </c>
      <c r="Q2206">
        <v>41</v>
      </c>
      <c r="R2206">
        <v>128</v>
      </c>
      <c r="S2206">
        <v>93</v>
      </c>
      <c r="T2206">
        <v>490</v>
      </c>
      <c r="U2206">
        <v>6</v>
      </c>
      <c r="V2206">
        <v>0</v>
      </c>
      <c r="W2206">
        <v>10.706168695603008</v>
      </c>
      <c r="X2206">
        <v>597.47336435945499</v>
      </c>
      <c r="Y2206">
        <v>67.300892971548123</v>
      </c>
      <c r="Z2206">
        <v>13.232408735253003</v>
      </c>
      <c r="AA2206">
        <v>1163.410278208406</v>
      </c>
      <c r="AB2206">
        <v>183.40967040801164</v>
      </c>
      <c r="AC2206">
        <v>96.59752255080366</v>
      </c>
      <c r="AD2206">
        <v>0</v>
      </c>
      <c r="AE2206">
        <v>2132.1303059290804</v>
      </c>
    </row>
    <row r="2207" spans="1:31" x14ac:dyDescent="0.3">
      <c r="A2207">
        <v>2485774</v>
      </c>
      <c r="B2207">
        <v>1</v>
      </c>
      <c r="C2207" t="s">
        <v>80</v>
      </c>
      <c r="D2207" t="s">
        <v>94</v>
      </c>
      <c r="E2207" t="s">
        <v>147</v>
      </c>
      <c r="F2207" t="s">
        <v>6505</v>
      </c>
      <c r="G2207" t="s">
        <v>149</v>
      </c>
      <c r="H2207" t="s">
        <v>150</v>
      </c>
      <c r="I2207" t="s">
        <v>136</v>
      </c>
      <c r="J2207" t="s">
        <v>137</v>
      </c>
      <c r="K2207" t="s">
        <v>144</v>
      </c>
      <c r="L2207" t="s">
        <v>6506</v>
      </c>
      <c r="M2207" t="s">
        <v>6507</v>
      </c>
      <c r="N2207">
        <v>0.93138888799999997</v>
      </c>
      <c r="O2207">
        <v>0</v>
      </c>
      <c r="P2207">
        <v>1715</v>
      </c>
      <c r="Q2207">
        <v>0</v>
      </c>
      <c r="R2207">
        <v>0</v>
      </c>
      <c r="S2207">
        <v>0</v>
      </c>
      <c r="T2207">
        <v>90</v>
      </c>
      <c r="U2207">
        <v>0</v>
      </c>
      <c r="V2207">
        <v>0</v>
      </c>
      <c r="W2207">
        <v>0</v>
      </c>
      <c r="X2207">
        <v>363.51121205727645</v>
      </c>
      <c r="Y2207">
        <v>0</v>
      </c>
      <c r="Z2207">
        <v>0</v>
      </c>
      <c r="AA2207">
        <v>0</v>
      </c>
      <c r="AB2207">
        <v>68.393620143469107</v>
      </c>
      <c r="AC2207">
        <v>0</v>
      </c>
      <c r="AD2207">
        <v>0</v>
      </c>
      <c r="AE2207">
        <v>431.90483220074555</v>
      </c>
    </row>
    <row r="2208" spans="1:31" x14ac:dyDescent="0.3">
      <c r="A2208">
        <v>2485482</v>
      </c>
      <c r="B2208">
        <v>1</v>
      </c>
      <c r="C2208" t="s">
        <v>80</v>
      </c>
      <c r="D2208" t="s">
        <v>96</v>
      </c>
      <c r="E2208" t="s">
        <v>184</v>
      </c>
      <c r="F2208" t="s">
        <v>6508</v>
      </c>
      <c r="G2208" t="s">
        <v>149</v>
      </c>
      <c r="H2208" t="s">
        <v>150</v>
      </c>
      <c r="I2208" t="s">
        <v>136</v>
      </c>
      <c r="J2208" t="s">
        <v>137</v>
      </c>
      <c r="K2208" t="s">
        <v>144</v>
      </c>
      <c r="L2208" t="s">
        <v>6509</v>
      </c>
      <c r="M2208" t="s">
        <v>6510</v>
      </c>
      <c r="N2208">
        <v>1.447777777</v>
      </c>
      <c r="O2208">
        <v>1</v>
      </c>
      <c r="P2208">
        <v>1229</v>
      </c>
      <c r="Q2208">
        <v>0</v>
      </c>
      <c r="R2208">
        <v>17</v>
      </c>
      <c r="S2208">
        <v>3</v>
      </c>
      <c r="T2208">
        <v>132</v>
      </c>
      <c r="U2208">
        <v>0</v>
      </c>
      <c r="V2208">
        <v>0</v>
      </c>
      <c r="W2208">
        <v>2.6895625882459706</v>
      </c>
      <c r="X2208">
        <v>818.6567995544267</v>
      </c>
      <c r="Y2208">
        <v>0</v>
      </c>
      <c r="Z2208">
        <v>11.349578317756707</v>
      </c>
      <c r="AA2208">
        <v>41.979439656090079</v>
      </c>
      <c r="AB2208">
        <v>196.79973477406074</v>
      </c>
      <c r="AC2208">
        <v>0</v>
      </c>
      <c r="AD2208">
        <v>0</v>
      </c>
      <c r="AE2208">
        <v>1071.4751148905802</v>
      </c>
    </row>
    <row r="2209" spans="1:31" x14ac:dyDescent="0.3">
      <c r="A2209">
        <v>2485860</v>
      </c>
      <c r="B2209">
        <v>1</v>
      </c>
      <c r="C2209" t="s">
        <v>81</v>
      </c>
      <c r="D2209" t="s">
        <v>113</v>
      </c>
      <c r="E2209" t="s">
        <v>184</v>
      </c>
      <c r="F2209" t="s">
        <v>6511</v>
      </c>
      <c r="G2209" t="s">
        <v>149</v>
      </c>
      <c r="H2209" t="s">
        <v>150</v>
      </c>
      <c r="I2209" t="s">
        <v>136</v>
      </c>
      <c r="J2209" t="s">
        <v>137</v>
      </c>
      <c r="K2209" t="s">
        <v>144</v>
      </c>
      <c r="L2209" t="s">
        <v>6512</v>
      </c>
      <c r="M2209" t="s">
        <v>6513</v>
      </c>
      <c r="N2209">
        <v>1.07</v>
      </c>
      <c r="O2209">
        <v>0</v>
      </c>
      <c r="P2209">
        <v>353</v>
      </c>
      <c r="Q2209">
        <v>12</v>
      </c>
      <c r="R2209">
        <v>3</v>
      </c>
      <c r="S2209">
        <v>10</v>
      </c>
      <c r="T2209">
        <v>10</v>
      </c>
      <c r="U2209">
        <v>2</v>
      </c>
      <c r="V2209">
        <v>0</v>
      </c>
      <c r="W2209">
        <v>0</v>
      </c>
      <c r="X2209">
        <v>58.275279492120553</v>
      </c>
      <c r="Y2209">
        <v>19.247591615200221</v>
      </c>
      <c r="Z2209">
        <v>0.79324373610120813</v>
      </c>
      <c r="AA2209">
        <v>33.452203345328655</v>
      </c>
      <c r="AB2209">
        <v>4.8578206266434263</v>
      </c>
      <c r="AC2209">
        <v>68.647581417948132</v>
      </c>
      <c r="AD2209">
        <v>0</v>
      </c>
      <c r="AE2209">
        <v>185.2737202333422</v>
      </c>
    </row>
    <row r="2210" spans="1:31" x14ac:dyDescent="0.3">
      <c r="A2210">
        <v>2485920</v>
      </c>
      <c r="B2210">
        <v>1</v>
      </c>
      <c r="C2210" t="s">
        <v>81</v>
      </c>
      <c r="D2210" t="s">
        <v>113</v>
      </c>
      <c r="E2210" t="s">
        <v>153</v>
      </c>
      <c r="F2210" t="s">
        <v>6514</v>
      </c>
      <c r="G2210" t="s">
        <v>159</v>
      </c>
      <c r="H2210" t="s">
        <v>135</v>
      </c>
      <c r="I2210" t="s">
        <v>136</v>
      </c>
      <c r="J2210" t="s">
        <v>3</v>
      </c>
      <c r="K2210" t="s">
        <v>144</v>
      </c>
      <c r="L2210" t="s">
        <v>6515</v>
      </c>
      <c r="M2210" t="s">
        <v>6516</v>
      </c>
      <c r="N2210">
        <v>6.1838888880000003</v>
      </c>
      <c r="O2210">
        <v>0</v>
      </c>
      <c r="P2210">
        <v>5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6.9165359934442572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6.9165359934442572</v>
      </c>
    </row>
    <row r="2211" spans="1:31" x14ac:dyDescent="0.3">
      <c r="A2211">
        <v>2485611</v>
      </c>
      <c r="B2211">
        <v>1</v>
      </c>
      <c r="C2211" t="s">
        <v>80</v>
      </c>
      <c r="D2211" t="s">
        <v>101</v>
      </c>
      <c r="E2211" t="s">
        <v>147</v>
      </c>
      <c r="F2211" t="s">
        <v>6517</v>
      </c>
      <c r="G2211" t="s">
        <v>149</v>
      </c>
      <c r="H2211" t="s">
        <v>150</v>
      </c>
      <c r="I2211" t="s">
        <v>136</v>
      </c>
      <c r="J2211" t="s">
        <v>137</v>
      </c>
      <c r="K2211" t="s">
        <v>144</v>
      </c>
      <c r="L2211" t="s">
        <v>6518</v>
      </c>
      <c r="M2211" t="s">
        <v>6519</v>
      </c>
      <c r="N2211">
        <v>0.95472222200000001</v>
      </c>
      <c r="O2211">
        <v>0</v>
      </c>
      <c r="P2211">
        <v>2105</v>
      </c>
      <c r="Q2211">
        <v>0</v>
      </c>
      <c r="R2211">
        <v>1</v>
      </c>
      <c r="S2211">
        <v>1</v>
      </c>
      <c r="T2211">
        <v>298</v>
      </c>
      <c r="U2211">
        <v>0</v>
      </c>
      <c r="V2211">
        <v>0</v>
      </c>
      <c r="W2211">
        <v>0</v>
      </c>
      <c r="X2211">
        <v>363.0521237426405</v>
      </c>
      <c r="Y2211">
        <v>0</v>
      </c>
      <c r="Z2211">
        <v>0</v>
      </c>
      <c r="AA2211">
        <v>14.138597972965089</v>
      </c>
      <c r="AB2211">
        <v>260.47107645206853</v>
      </c>
      <c r="AC2211">
        <v>0</v>
      </c>
      <c r="AD2211">
        <v>0</v>
      </c>
      <c r="AE2211">
        <v>637.66179816767408</v>
      </c>
    </row>
    <row r="2212" spans="1:31" x14ac:dyDescent="0.3">
      <c r="A2212">
        <v>2485465</v>
      </c>
      <c r="B2212">
        <v>1</v>
      </c>
      <c r="C2212" t="s">
        <v>81</v>
      </c>
      <c r="D2212" t="s">
        <v>113</v>
      </c>
      <c r="E2212" t="s">
        <v>132</v>
      </c>
      <c r="F2212" t="s">
        <v>6520</v>
      </c>
      <c r="G2212" t="s">
        <v>181</v>
      </c>
      <c r="H2212" t="s">
        <v>135</v>
      </c>
      <c r="I2212" t="s">
        <v>136</v>
      </c>
      <c r="J2212" t="s">
        <v>137</v>
      </c>
      <c r="K2212" t="s">
        <v>144</v>
      </c>
      <c r="L2212" t="s">
        <v>6521</v>
      </c>
      <c r="M2212" t="s">
        <v>6522</v>
      </c>
      <c r="N2212">
        <v>1.443888888</v>
      </c>
      <c r="O2212">
        <v>0</v>
      </c>
      <c r="P2212">
        <v>42</v>
      </c>
      <c r="Q2212">
        <v>0</v>
      </c>
      <c r="R2212">
        <v>14</v>
      </c>
      <c r="S2212">
        <v>0</v>
      </c>
      <c r="T2212">
        <v>1</v>
      </c>
      <c r="U2212">
        <v>0</v>
      </c>
      <c r="V2212">
        <v>0</v>
      </c>
      <c r="W2212">
        <v>0</v>
      </c>
      <c r="X2212">
        <v>1.2971836169717426</v>
      </c>
      <c r="Y2212">
        <v>0</v>
      </c>
      <c r="Z2212">
        <v>2.5658050928804017</v>
      </c>
      <c r="AA2212">
        <v>0</v>
      </c>
      <c r="AB2212">
        <v>5.1862713064688884E-4</v>
      </c>
      <c r="AC2212">
        <v>0</v>
      </c>
      <c r="AD2212">
        <v>0</v>
      </c>
      <c r="AE2212">
        <v>3.8635073369827913</v>
      </c>
    </row>
    <row r="2213" spans="1:31" x14ac:dyDescent="0.3">
      <c r="A2213">
        <v>2485714</v>
      </c>
      <c r="B2213">
        <v>1</v>
      </c>
      <c r="C2213" t="s">
        <v>81</v>
      </c>
      <c r="D2213" t="s">
        <v>113</v>
      </c>
      <c r="E2213" t="s">
        <v>166</v>
      </c>
      <c r="F2213" t="s">
        <v>6523</v>
      </c>
      <c r="G2213" t="s">
        <v>149</v>
      </c>
      <c r="H2213" t="s">
        <v>150</v>
      </c>
      <c r="I2213" t="s">
        <v>136</v>
      </c>
      <c r="J2213" t="s">
        <v>137</v>
      </c>
      <c r="K2213" t="s">
        <v>144</v>
      </c>
      <c r="L2213" t="s">
        <v>6524</v>
      </c>
      <c r="M2213" t="s">
        <v>6525</v>
      </c>
      <c r="N2213">
        <v>2.261111111</v>
      </c>
      <c r="O2213">
        <v>7</v>
      </c>
      <c r="P2213">
        <v>60</v>
      </c>
      <c r="Q2213">
        <v>26</v>
      </c>
      <c r="R2213">
        <v>379</v>
      </c>
      <c r="S2213">
        <v>6</v>
      </c>
      <c r="T2213">
        <v>15</v>
      </c>
      <c r="U2213">
        <v>0</v>
      </c>
      <c r="V2213">
        <v>0</v>
      </c>
      <c r="W2213">
        <v>6.5074192798407253</v>
      </c>
      <c r="X2213">
        <v>5.5640947106129914</v>
      </c>
      <c r="Y2213">
        <v>65.278900549674503</v>
      </c>
      <c r="Z2213">
        <v>228.464389678049</v>
      </c>
      <c r="AA2213">
        <v>10.375780604746256</v>
      </c>
      <c r="AB2213">
        <v>133.55972636093242</v>
      </c>
      <c r="AC2213">
        <v>0</v>
      </c>
      <c r="AD2213">
        <v>0</v>
      </c>
      <c r="AE2213">
        <v>449.75031118385584</v>
      </c>
    </row>
    <row r="2214" spans="1:31" x14ac:dyDescent="0.3">
      <c r="A2214">
        <v>2485545</v>
      </c>
      <c r="B2214">
        <v>1</v>
      </c>
      <c r="C2214" t="s">
        <v>80</v>
      </c>
      <c r="D2214" t="s">
        <v>101</v>
      </c>
      <c r="E2214" t="s">
        <v>147</v>
      </c>
      <c r="F2214" t="s">
        <v>648</v>
      </c>
      <c r="G2214" t="s">
        <v>193</v>
      </c>
      <c r="H2214" t="s">
        <v>150</v>
      </c>
      <c r="I2214" t="s">
        <v>136</v>
      </c>
      <c r="J2214" t="s">
        <v>137</v>
      </c>
      <c r="K2214" t="s">
        <v>144</v>
      </c>
      <c r="L2214" t="s">
        <v>6526</v>
      </c>
      <c r="M2214" t="s">
        <v>6527</v>
      </c>
      <c r="N2214">
        <v>5.6327777770000003</v>
      </c>
      <c r="O2214">
        <v>0</v>
      </c>
      <c r="P2214">
        <v>63</v>
      </c>
      <c r="Q2214">
        <v>0</v>
      </c>
      <c r="R2214">
        <v>23</v>
      </c>
      <c r="S2214">
        <v>0</v>
      </c>
      <c r="T2214">
        <v>11</v>
      </c>
      <c r="U2214">
        <v>0</v>
      </c>
      <c r="V2214">
        <v>0</v>
      </c>
      <c r="W2214">
        <v>0</v>
      </c>
      <c r="X2214">
        <v>138.3322663960993</v>
      </c>
      <c r="Y2214">
        <v>0</v>
      </c>
      <c r="Z2214">
        <v>12.877582466914161</v>
      </c>
      <c r="AA2214">
        <v>0</v>
      </c>
      <c r="AB2214">
        <v>83.336231097338256</v>
      </c>
      <c r="AC2214">
        <v>0</v>
      </c>
      <c r="AD2214">
        <v>0</v>
      </c>
      <c r="AE2214">
        <v>234.54607996035173</v>
      </c>
    </row>
    <row r="2215" spans="1:31" x14ac:dyDescent="0.3">
      <c r="A2215">
        <v>2485757</v>
      </c>
      <c r="B2215">
        <v>1</v>
      </c>
      <c r="C2215" t="s">
        <v>80</v>
      </c>
      <c r="D2215" t="s">
        <v>96</v>
      </c>
      <c r="E2215" t="s">
        <v>153</v>
      </c>
      <c r="F2215" t="s">
        <v>6528</v>
      </c>
      <c r="G2215" t="s">
        <v>230</v>
      </c>
      <c r="H2215" t="s">
        <v>135</v>
      </c>
      <c r="I2215" t="s">
        <v>136</v>
      </c>
      <c r="J2215" t="s">
        <v>137</v>
      </c>
      <c r="K2215" t="s">
        <v>144</v>
      </c>
      <c r="L2215" t="s">
        <v>6529</v>
      </c>
      <c r="M2215" t="s">
        <v>6530</v>
      </c>
      <c r="N2215">
        <v>7.8091666660000003</v>
      </c>
      <c r="O2215">
        <v>0</v>
      </c>
      <c r="P2215">
        <v>1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2.4288012390269791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2.4288012390269791</v>
      </c>
    </row>
    <row r="2216" spans="1:31" x14ac:dyDescent="0.3">
      <c r="A2216">
        <v>2486066</v>
      </c>
      <c r="B2216">
        <v>1</v>
      </c>
      <c r="C2216" t="s">
        <v>80</v>
      </c>
      <c r="D2216" t="s">
        <v>83</v>
      </c>
      <c r="E2216" t="s">
        <v>153</v>
      </c>
      <c r="F2216" t="s">
        <v>6531</v>
      </c>
      <c r="G2216" t="s">
        <v>244</v>
      </c>
      <c r="H2216" t="s">
        <v>135</v>
      </c>
      <c r="I2216" t="s">
        <v>136</v>
      </c>
      <c r="J2216" t="s">
        <v>137</v>
      </c>
      <c r="K2216" t="s">
        <v>144</v>
      </c>
      <c r="L2216" t="s">
        <v>6532</v>
      </c>
      <c r="M2216" t="s">
        <v>6533</v>
      </c>
      <c r="N2216">
        <v>1.0049999999999999</v>
      </c>
      <c r="O2216">
        <v>0</v>
      </c>
      <c r="P2216">
        <v>3</v>
      </c>
      <c r="Q2216">
        <v>0</v>
      </c>
      <c r="R2216">
        <v>0</v>
      </c>
      <c r="S2216">
        <v>0</v>
      </c>
      <c r="T2216">
        <v>1</v>
      </c>
      <c r="U2216">
        <v>0</v>
      </c>
      <c r="V2216">
        <v>0</v>
      </c>
      <c r="W2216">
        <v>0</v>
      </c>
      <c r="X2216">
        <v>1.5102734887147711</v>
      </c>
      <c r="Y2216">
        <v>0</v>
      </c>
      <c r="Z2216">
        <v>0</v>
      </c>
      <c r="AA2216">
        <v>0</v>
      </c>
      <c r="AB2216">
        <v>0.45337145120457323</v>
      </c>
      <c r="AC2216">
        <v>0</v>
      </c>
      <c r="AD2216">
        <v>0</v>
      </c>
      <c r="AE2216">
        <v>1.9636449399193443</v>
      </c>
    </row>
    <row r="2217" spans="1:31" x14ac:dyDescent="0.3">
      <c r="A2217">
        <v>2485877</v>
      </c>
      <c r="B2217">
        <v>2</v>
      </c>
      <c r="C2217" t="s">
        <v>81</v>
      </c>
      <c r="D2217" t="s">
        <v>113</v>
      </c>
      <c r="E2217" t="s">
        <v>166</v>
      </c>
      <c r="F2217" t="s">
        <v>6534</v>
      </c>
      <c r="G2217" t="s">
        <v>193</v>
      </c>
      <c r="H2217" t="s">
        <v>150</v>
      </c>
      <c r="I2217" t="s">
        <v>136</v>
      </c>
      <c r="J2217" t="s">
        <v>137</v>
      </c>
      <c r="K2217" t="s">
        <v>144</v>
      </c>
      <c r="L2217" t="s">
        <v>6485</v>
      </c>
      <c r="M2217" t="s">
        <v>6535</v>
      </c>
      <c r="N2217">
        <v>1.1472222219999999</v>
      </c>
      <c r="O2217">
        <v>0</v>
      </c>
      <c r="P2217">
        <v>244</v>
      </c>
      <c r="Q2217">
        <v>61</v>
      </c>
      <c r="R2217">
        <v>168</v>
      </c>
      <c r="S2217">
        <v>3</v>
      </c>
      <c r="T2217">
        <v>16</v>
      </c>
      <c r="U2217">
        <v>0</v>
      </c>
      <c r="V2217">
        <v>0</v>
      </c>
      <c r="W2217">
        <v>0</v>
      </c>
      <c r="X2217">
        <v>64.341469968661173</v>
      </c>
      <c r="Y2217">
        <v>42.571249433568262</v>
      </c>
      <c r="Z2217">
        <v>72.57167225778295</v>
      </c>
      <c r="AA2217">
        <v>3.9474129658226449</v>
      </c>
      <c r="AB2217">
        <v>23.001105045684046</v>
      </c>
      <c r="AC2217">
        <v>0</v>
      </c>
      <c r="AD2217">
        <v>0</v>
      </c>
      <c r="AE2217">
        <v>206.4329096715191</v>
      </c>
    </row>
    <row r="2218" spans="1:31" x14ac:dyDescent="0.3">
      <c r="A2218">
        <v>2485900</v>
      </c>
      <c r="B2218">
        <v>1</v>
      </c>
      <c r="C2218" t="s">
        <v>80</v>
      </c>
      <c r="D2218" t="s">
        <v>95</v>
      </c>
      <c r="E2218" t="s">
        <v>147</v>
      </c>
      <c r="F2218" t="s">
        <v>6536</v>
      </c>
      <c r="G2218" t="s">
        <v>193</v>
      </c>
      <c r="H2218" t="s">
        <v>150</v>
      </c>
      <c r="I2218" t="s">
        <v>136</v>
      </c>
      <c r="J2218" t="s">
        <v>137</v>
      </c>
      <c r="K2218" t="s">
        <v>144</v>
      </c>
      <c r="L2218" t="s">
        <v>6537</v>
      </c>
      <c r="M2218" t="s">
        <v>6538</v>
      </c>
      <c r="N2218">
        <v>5.7111111110000001</v>
      </c>
      <c r="O2218">
        <v>8</v>
      </c>
      <c r="P2218">
        <v>766</v>
      </c>
      <c r="Q2218">
        <v>0</v>
      </c>
      <c r="R2218">
        <v>18</v>
      </c>
      <c r="S2218">
        <v>14</v>
      </c>
      <c r="T2218">
        <v>86</v>
      </c>
      <c r="U2218">
        <v>2</v>
      </c>
      <c r="V2218">
        <v>0</v>
      </c>
      <c r="W2218">
        <v>20.156918812321752</v>
      </c>
      <c r="X2218">
        <v>903.06597824267658</v>
      </c>
      <c r="Y2218">
        <v>0</v>
      </c>
      <c r="Z2218">
        <v>43.918951046334783</v>
      </c>
      <c r="AA2218">
        <v>463.27581429143078</v>
      </c>
      <c r="AB2218">
        <v>502.16275397511453</v>
      </c>
      <c r="AC2218">
        <v>507.74734380680394</v>
      </c>
      <c r="AD2218">
        <v>0</v>
      </c>
      <c r="AE2218">
        <v>2440.3277601746827</v>
      </c>
    </row>
    <row r="2219" spans="1:31" x14ac:dyDescent="0.3">
      <c r="A2219">
        <v>2485359</v>
      </c>
      <c r="B2219">
        <v>1</v>
      </c>
      <c r="C2219" t="s">
        <v>80</v>
      </c>
      <c r="D2219" t="s">
        <v>97</v>
      </c>
      <c r="E2219" t="s">
        <v>166</v>
      </c>
      <c r="F2219" t="s">
        <v>6539</v>
      </c>
      <c r="G2219" t="s">
        <v>149</v>
      </c>
      <c r="H2219" t="s">
        <v>150</v>
      </c>
      <c r="I2219" t="s">
        <v>136</v>
      </c>
      <c r="J2219" t="s">
        <v>137</v>
      </c>
      <c r="K2219" t="s">
        <v>144</v>
      </c>
      <c r="L2219" t="s">
        <v>6540</v>
      </c>
      <c r="M2219" t="s">
        <v>6541</v>
      </c>
      <c r="N2219">
        <v>1.900833333</v>
      </c>
      <c r="O2219">
        <v>8</v>
      </c>
      <c r="P2219">
        <v>5523</v>
      </c>
      <c r="Q2219">
        <v>5</v>
      </c>
      <c r="R2219">
        <v>515</v>
      </c>
      <c r="S2219">
        <v>40</v>
      </c>
      <c r="T2219">
        <v>1256</v>
      </c>
      <c r="U2219">
        <v>5</v>
      </c>
      <c r="V2219">
        <v>1</v>
      </c>
      <c r="W2219">
        <v>319.7086084991073</v>
      </c>
      <c r="X2219">
        <v>4934.0808416280697</v>
      </c>
      <c r="Y2219">
        <v>23.552540162122821</v>
      </c>
      <c r="Z2219">
        <v>300.03878251491795</v>
      </c>
      <c r="AA2219">
        <v>757.65213111353341</v>
      </c>
      <c r="AB2219">
        <v>1150.1668277895672</v>
      </c>
      <c r="AC2219">
        <v>122.85843158191145</v>
      </c>
      <c r="AD2219">
        <v>1.3490174100400947</v>
      </c>
      <c r="AE2219">
        <v>7609.4071806992688</v>
      </c>
    </row>
    <row r="2220" spans="1:31" x14ac:dyDescent="0.3">
      <c r="A2220">
        <v>2485800</v>
      </c>
      <c r="B2220">
        <v>1</v>
      </c>
      <c r="C2220" t="s">
        <v>80</v>
      </c>
      <c r="D2220" t="s">
        <v>97</v>
      </c>
      <c r="E2220" t="s">
        <v>184</v>
      </c>
      <c r="F2220" t="s">
        <v>6542</v>
      </c>
      <c r="G2220" t="s">
        <v>149</v>
      </c>
      <c r="H2220" t="s">
        <v>150</v>
      </c>
      <c r="I2220" t="s">
        <v>136</v>
      </c>
      <c r="J2220" t="s">
        <v>137</v>
      </c>
      <c r="K2220" t="s">
        <v>144</v>
      </c>
      <c r="L2220" t="s">
        <v>6543</v>
      </c>
      <c r="M2220" t="s">
        <v>6544</v>
      </c>
      <c r="N2220">
        <v>1.176666666</v>
      </c>
      <c r="O2220">
        <v>0</v>
      </c>
      <c r="P2220">
        <v>662</v>
      </c>
      <c r="Q2220">
        <v>0</v>
      </c>
      <c r="R2220">
        <v>0</v>
      </c>
      <c r="S2220">
        <v>0</v>
      </c>
      <c r="T2220">
        <v>28</v>
      </c>
      <c r="U2220">
        <v>0</v>
      </c>
      <c r="V2220">
        <v>0</v>
      </c>
      <c r="W2220">
        <v>0</v>
      </c>
      <c r="X2220">
        <v>266.83440363810149</v>
      </c>
      <c r="Y2220">
        <v>0</v>
      </c>
      <c r="Z2220">
        <v>0</v>
      </c>
      <c r="AA2220">
        <v>0</v>
      </c>
      <c r="AB2220">
        <v>19.631359499244407</v>
      </c>
      <c r="AC2220">
        <v>0</v>
      </c>
      <c r="AD2220">
        <v>0</v>
      </c>
      <c r="AE2220">
        <v>286.4657631373459</v>
      </c>
    </row>
    <row r="2221" spans="1:31" x14ac:dyDescent="0.3">
      <c r="A2221">
        <v>2485551</v>
      </c>
      <c r="B2221">
        <v>1</v>
      </c>
      <c r="C2221" t="s">
        <v>80</v>
      </c>
      <c r="D2221" t="s">
        <v>82</v>
      </c>
      <c r="E2221" t="s">
        <v>153</v>
      </c>
      <c r="F2221" t="s">
        <v>6545</v>
      </c>
      <c r="G2221" t="s">
        <v>159</v>
      </c>
      <c r="H2221" t="s">
        <v>135</v>
      </c>
      <c r="I2221" t="s">
        <v>136</v>
      </c>
      <c r="J2221" t="s">
        <v>3</v>
      </c>
      <c r="K2221" t="s">
        <v>144</v>
      </c>
      <c r="L2221" t="s">
        <v>6546</v>
      </c>
      <c r="M2221" t="s">
        <v>6547</v>
      </c>
      <c r="N2221">
        <v>6.9533333329999998</v>
      </c>
      <c r="O2221">
        <v>0</v>
      </c>
      <c r="P2221">
        <v>1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0.61419387005313242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0.61419387005313242</v>
      </c>
    </row>
    <row r="2222" spans="1:31" x14ac:dyDescent="0.3">
      <c r="A2222">
        <v>2485694</v>
      </c>
      <c r="B2222">
        <v>1</v>
      </c>
      <c r="C2222" t="s">
        <v>80</v>
      </c>
      <c r="D2222" t="s">
        <v>96</v>
      </c>
      <c r="E2222" t="s">
        <v>153</v>
      </c>
      <c r="F2222" t="s">
        <v>6548</v>
      </c>
      <c r="G2222" t="s">
        <v>155</v>
      </c>
      <c r="H2222" t="s">
        <v>135</v>
      </c>
      <c r="I2222" t="s">
        <v>136</v>
      </c>
      <c r="J2222" t="s">
        <v>137</v>
      </c>
      <c r="K2222" t="s">
        <v>144</v>
      </c>
      <c r="L2222" t="s">
        <v>6549</v>
      </c>
      <c r="M2222" t="s">
        <v>6550</v>
      </c>
      <c r="N2222">
        <v>5.5030555550000004</v>
      </c>
      <c r="O2222">
        <v>0</v>
      </c>
      <c r="P2222">
        <v>1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0.4895966720332473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0.4895966720332473</v>
      </c>
    </row>
    <row r="2223" spans="1:31" x14ac:dyDescent="0.3">
      <c r="A2223">
        <v>2485588</v>
      </c>
      <c r="B2223">
        <v>1</v>
      </c>
      <c r="C2223" t="s">
        <v>81</v>
      </c>
      <c r="D2223" t="s">
        <v>116</v>
      </c>
      <c r="E2223" t="s">
        <v>184</v>
      </c>
      <c r="F2223" t="s">
        <v>6551</v>
      </c>
      <c r="G2223" t="s">
        <v>149</v>
      </c>
      <c r="H2223" t="s">
        <v>150</v>
      </c>
      <c r="I2223" t="s">
        <v>136</v>
      </c>
      <c r="J2223" t="s">
        <v>137</v>
      </c>
      <c r="K2223" t="s">
        <v>144</v>
      </c>
      <c r="L2223" t="s">
        <v>6552</v>
      </c>
      <c r="M2223" t="s">
        <v>6553</v>
      </c>
      <c r="N2223">
        <v>0.88555555500000005</v>
      </c>
      <c r="O2223">
        <v>0</v>
      </c>
      <c r="P2223">
        <v>778</v>
      </c>
      <c r="Q2223">
        <v>4</v>
      </c>
      <c r="R2223">
        <v>41</v>
      </c>
      <c r="S2223">
        <v>0</v>
      </c>
      <c r="T2223">
        <v>104</v>
      </c>
      <c r="U2223">
        <v>1</v>
      </c>
      <c r="V2223">
        <v>0</v>
      </c>
      <c r="W2223">
        <v>0</v>
      </c>
      <c r="X2223">
        <v>125.73409236379946</v>
      </c>
      <c r="Y2223">
        <v>5.4089112424862433</v>
      </c>
      <c r="Z2223">
        <v>4.7346560001064697</v>
      </c>
      <c r="AA2223">
        <v>0</v>
      </c>
      <c r="AB2223">
        <v>30.381342269481134</v>
      </c>
      <c r="AC2223">
        <v>40.496248230785</v>
      </c>
      <c r="AD2223">
        <v>0</v>
      </c>
      <c r="AE2223">
        <v>206.75525010665831</v>
      </c>
    </row>
    <row r="2224" spans="1:31" x14ac:dyDescent="0.3">
      <c r="A2224">
        <v>2485943</v>
      </c>
      <c r="B2224">
        <v>1</v>
      </c>
      <c r="C2224" t="s">
        <v>80</v>
      </c>
      <c r="D2224" t="s">
        <v>90</v>
      </c>
      <c r="E2224" t="s">
        <v>153</v>
      </c>
      <c r="F2224" t="s">
        <v>6554</v>
      </c>
      <c r="G2224" t="s">
        <v>155</v>
      </c>
      <c r="H2224" t="s">
        <v>135</v>
      </c>
      <c r="I2224" t="s">
        <v>136</v>
      </c>
      <c r="J2224" t="s">
        <v>137</v>
      </c>
      <c r="K2224" t="s">
        <v>144</v>
      </c>
      <c r="L2224" t="s">
        <v>6555</v>
      </c>
      <c r="M2224" t="s">
        <v>6556</v>
      </c>
      <c r="N2224">
        <v>2.5752777770000002</v>
      </c>
      <c r="O2224">
        <v>0</v>
      </c>
      <c r="P2224">
        <v>4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0.71865854206866586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0.71865854206866586</v>
      </c>
    </row>
    <row r="2225" spans="1:31" x14ac:dyDescent="0.3">
      <c r="A2225">
        <v>2486086</v>
      </c>
      <c r="B2225">
        <v>1</v>
      </c>
      <c r="C2225" t="s">
        <v>80</v>
      </c>
      <c r="D2225" t="s">
        <v>83</v>
      </c>
      <c r="E2225" t="s">
        <v>162</v>
      </c>
      <c r="F2225" t="s">
        <v>6557</v>
      </c>
      <c r="G2225" t="s">
        <v>210</v>
      </c>
      <c r="H2225" t="s">
        <v>135</v>
      </c>
      <c r="I2225" t="s">
        <v>136</v>
      </c>
      <c r="J2225" t="s">
        <v>137</v>
      </c>
      <c r="K2225" t="s">
        <v>144</v>
      </c>
      <c r="L2225" t="s">
        <v>6558</v>
      </c>
      <c r="M2225" t="s">
        <v>6559</v>
      </c>
      <c r="N2225">
        <v>1.0972222220000001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2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0.76323826155853336</v>
      </c>
      <c r="AC2225">
        <v>0</v>
      </c>
      <c r="AD2225">
        <v>0</v>
      </c>
      <c r="AE2225">
        <v>0.76323826155853336</v>
      </c>
    </row>
    <row r="2226" spans="1:31" x14ac:dyDescent="0.3">
      <c r="A2226">
        <v>2485837</v>
      </c>
      <c r="B2226">
        <v>1</v>
      </c>
      <c r="C2226" t="s">
        <v>81</v>
      </c>
      <c r="D2226" t="s">
        <v>123</v>
      </c>
      <c r="E2226" t="s">
        <v>147</v>
      </c>
      <c r="F2226" t="s">
        <v>6560</v>
      </c>
      <c r="G2226" t="s">
        <v>149</v>
      </c>
      <c r="H2226" t="s">
        <v>150</v>
      </c>
      <c r="I2226" t="s">
        <v>136</v>
      </c>
      <c r="J2226" t="s">
        <v>137</v>
      </c>
      <c r="K2226" t="s">
        <v>144</v>
      </c>
      <c r="L2226" t="s">
        <v>6561</v>
      </c>
      <c r="M2226" t="s">
        <v>6562</v>
      </c>
      <c r="N2226">
        <v>0.53222222200000002</v>
      </c>
      <c r="O2226">
        <v>6</v>
      </c>
      <c r="P2226">
        <v>7</v>
      </c>
      <c r="Q2226">
        <v>102</v>
      </c>
      <c r="R2226">
        <v>156</v>
      </c>
      <c r="S2226">
        <v>15</v>
      </c>
      <c r="T2226">
        <v>13</v>
      </c>
      <c r="U2226">
        <v>0</v>
      </c>
      <c r="V2226">
        <v>0</v>
      </c>
      <c r="W2226">
        <v>0.67858265612286717</v>
      </c>
      <c r="X2226">
        <v>2.6026719247499903</v>
      </c>
      <c r="Y2226">
        <v>14.064040306314219</v>
      </c>
      <c r="Z2226">
        <v>19.648975376785458</v>
      </c>
      <c r="AA2226">
        <v>3.7476999161189468</v>
      </c>
      <c r="AB2226">
        <v>3.7193768747482543</v>
      </c>
      <c r="AC2226">
        <v>0</v>
      </c>
      <c r="AD2226">
        <v>0</v>
      </c>
      <c r="AE2226">
        <v>44.461347054839742</v>
      </c>
    </row>
    <row r="2227" spans="1:31" x14ac:dyDescent="0.3">
      <c r="A2227">
        <v>2485896</v>
      </c>
      <c r="B2227">
        <v>2</v>
      </c>
      <c r="C2227" t="s">
        <v>81</v>
      </c>
      <c r="D2227" t="s">
        <v>113</v>
      </c>
      <c r="E2227" t="s">
        <v>184</v>
      </c>
      <c r="F2227" t="s">
        <v>6563</v>
      </c>
      <c r="G2227" t="s">
        <v>149</v>
      </c>
      <c r="H2227" t="s">
        <v>150</v>
      </c>
      <c r="I2227" t="s">
        <v>136</v>
      </c>
      <c r="J2227" t="s">
        <v>137</v>
      </c>
      <c r="K2227" t="s">
        <v>144</v>
      </c>
      <c r="L2227" t="s">
        <v>6564</v>
      </c>
      <c r="M2227" t="s">
        <v>6565</v>
      </c>
      <c r="N2227">
        <v>1.625277777</v>
      </c>
      <c r="O2227">
        <v>2</v>
      </c>
      <c r="P2227">
        <v>768</v>
      </c>
      <c r="Q2227">
        <v>32</v>
      </c>
      <c r="R2227">
        <v>286</v>
      </c>
      <c r="S2227">
        <v>7</v>
      </c>
      <c r="T2227">
        <v>32</v>
      </c>
      <c r="U2227">
        <v>1</v>
      </c>
      <c r="V2227">
        <v>0</v>
      </c>
      <c r="W2227">
        <v>0.40779554849112698</v>
      </c>
      <c r="X2227">
        <v>216.91899281523163</v>
      </c>
      <c r="Y2227">
        <v>27.924662162791186</v>
      </c>
      <c r="Z2227">
        <v>79.002101509463884</v>
      </c>
      <c r="AA2227">
        <v>17.545487181750982</v>
      </c>
      <c r="AB2227">
        <v>36.393334000721005</v>
      </c>
      <c r="AC2227">
        <v>65.736682062305007</v>
      </c>
      <c r="AD2227">
        <v>0</v>
      </c>
      <c r="AE2227">
        <v>443.92905528075477</v>
      </c>
    </row>
    <row r="2228" spans="1:31" x14ac:dyDescent="0.3">
      <c r="A2228">
        <v>2485462</v>
      </c>
      <c r="B2228">
        <v>1</v>
      </c>
      <c r="C2228" t="s">
        <v>80</v>
      </c>
      <c r="D2228" t="s">
        <v>83</v>
      </c>
      <c r="E2228" t="s">
        <v>147</v>
      </c>
      <c r="F2228" t="s">
        <v>6566</v>
      </c>
      <c r="G2228" t="s">
        <v>134</v>
      </c>
      <c r="H2228" t="s">
        <v>150</v>
      </c>
      <c r="I2228" t="s">
        <v>136</v>
      </c>
      <c r="J2228" t="s">
        <v>137</v>
      </c>
      <c r="K2228" t="s">
        <v>138</v>
      </c>
      <c r="L2228" t="s">
        <v>6567</v>
      </c>
      <c r="M2228" t="s">
        <v>6568</v>
      </c>
      <c r="N2228">
        <v>6.18</v>
      </c>
      <c r="O2228">
        <v>2</v>
      </c>
      <c r="P2228">
        <v>2764</v>
      </c>
      <c r="Q2228">
        <v>0</v>
      </c>
      <c r="R2228">
        <v>41</v>
      </c>
      <c r="S2228">
        <v>69</v>
      </c>
      <c r="T2228">
        <v>733</v>
      </c>
      <c r="U2228">
        <v>25</v>
      </c>
      <c r="V2228">
        <v>27</v>
      </c>
      <c r="W2228">
        <v>3.4997291506588883</v>
      </c>
      <c r="X2228">
        <v>5058.509625570945</v>
      </c>
      <c r="Y2228">
        <v>0</v>
      </c>
      <c r="Z2228">
        <v>333.42540220871302</v>
      </c>
      <c r="AA2228">
        <v>3942.4531190006755</v>
      </c>
      <c r="AB2228">
        <v>6920.152452616393</v>
      </c>
      <c r="AC2228">
        <v>7608.950916659609</v>
      </c>
      <c r="AD2228">
        <v>1739.9580313142501</v>
      </c>
      <c r="AE2228">
        <v>25606.949276521242</v>
      </c>
    </row>
    <row r="2229" spans="1:31" x14ac:dyDescent="0.3">
      <c r="A2229">
        <v>2485485</v>
      </c>
      <c r="B2229">
        <v>1</v>
      </c>
      <c r="C2229" t="s">
        <v>80</v>
      </c>
      <c r="D2229" t="s">
        <v>92</v>
      </c>
      <c r="E2229" t="s">
        <v>166</v>
      </c>
      <c r="F2229" t="s">
        <v>6569</v>
      </c>
      <c r="G2229" t="s">
        <v>149</v>
      </c>
      <c r="H2229" t="s">
        <v>150</v>
      </c>
      <c r="I2229" t="s">
        <v>136</v>
      </c>
      <c r="J2229" t="s">
        <v>137</v>
      </c>
      <c r="K2229" t="s">
        <v>144</v>
      </c>
      <c r="L2229" t="s">
        <v>6570</v>
      </c>
      <c r="M2229" t="s">
        <v>6571</v>
      </c>
      <c r="N2229">
        <v>8.1111111E-2</v>
      </c>
      <c r="O2229">
        <v>1</v>
      </c>
      <c r="P2229">
        <v>3662</v>
      </c>
      <c r="Q2229">
        <v>0</v>
      </c>
      <c r="R2229">
        <v>7</v>
      </c>
      <c r="S2229">
        <v>7</v>
      </c>
      <c r="T2229">
        <v>222</v>
      </c>
      <c r="U2229">
        <v>0</v>
      </c>
      <c r="V2229">
        <v>0</v>
      </c>
      <c r="W2229">
        <v>0.50340475903951298</v>
      </c>
      <c r="X2229">
        <v>49.507944435258345</v>
      </c>
      <c r="Y2229">
        <v>0</v>
      </c>
      <c r="Z2229">
        <v>1.4585440157462222E-2</v>
      </c>
      <c r="AA2229">
        <v>10.94423639451176</v>
      </c>
      <c r="AB2229">
        <v>11.97037707078635</v>
      </c>
      <c r="AC2229">
        <v>0</v>
      </c>
      <c r="AD2229">
        <v>0</v>
      </c>
      <c r="AE2229">
        <v>72.940548099753428</v>
      </c>
    </row>
    <row r="2230" spans="1:31" x14ac:dyDescent="0.3">
      <c r="A2230">
        <v>2485817</v>
      </c>
      <c r="B2230">
        <v>1</v>
      </c>
      <c r="C2230" t="s">
        <v>80</v>
      </c>
      <c r="D2230" t="s">
        <v>86</v>
      </c>
      <c r="E2230" t="s">
        <v>153</v>
      </c>
      <c r="F2230" t="s">
        <v>6572</v>
      </c>
      <c r="G2230" t="s">
        <v>155</v>
      </c>
      <c r="H2230" t="s">
        <v>135</v>
      </c>
      <c r="I2230" t="s">
        <v>136</v>
      </c>
      <c r="J2230" t="s">
        <v>137</v>
      </c>
      <c r="K2230" t="s">
        <v>144</v>
      </c>
      <c r="L2230" t="s">
        <v>6573</v>
      </c>
      <c r="M2230" t="s">
        <v>6574</v>
      </c>
      <c r="N2230">
        <v>0.78638888799999995</v>
      </c>
      <c r="O2230">
        <v>0</v>
      </c>
      <c r="P2230">
        <v>1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4.4102020966093419E-2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4.4102020966093419E-2</v>
      </c>
    </row>
    <row r="2231" spans="1:31" x14ac:dyDescent="0.3">
      <c r="A2231">
        <v>2485631</v>
      </c>
      <c r="B2231">
        <v>1</v>
      </c>
      <c r="C2231" t="s">
        <v>80</v>
      </c>
      <c r="D2231" t="s">
        <v>106</v>
      </c>
      <c r="E2231" t="s">
        <v>153</v>
      </c>
      <c r="F2231" t="s">
        <v>6575</v>
      </c>
      <c r="G2231" t="s">
        <v>155</v>
      </c>
      <c r="H2231" t="s">
        <v>135</v>
      </c>
      <c r="I2231" t="s">
        <v>136</v>
      </c>
      <c r="J2231" t="s">
        <v>137</v>
      </c>
      <c r="K2231" t="s">
        <v>144</v>
      </c>
      <c r="L2231" t="s">
        <v>6576</v>
      </c>
      <c r="M2231" t="s">
        <v>6577</v>
      </c>
      <c r="N2231">
        <v>0.88027777699999998</v>
      </c>
      <c r="O2231">
        <v>0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0.4849467943637259</v>
      </c>
      <c r="AA2231">
        <v>0</v>
      </c>
      <c r="AB2231">
        <v>0</v>
      </c>
      <c r="AC2231">
        <v>0</v>
      </c>
      <c r="AD2231">
        <v>0</v>
      </c>
      <c r="AE2231">
        <v>0.4849467943637259</v>
      </c>
    </row>
    <row r="2232" spans="1:31" x14ac:dyDescent="0.3">
      <c r="A2232">
        <v>2485608</v>
      </c>
      <c r="B2232">
        <v>1</v>
      </c>
      <c r="C2232" t="s">
        <v>80</v>
      </c>
      <c r="D2232" t="s">
        <v>111</v>
      </c>
      <c r="E2232" t="s">
        <v>153</v>
      </c>
      <c r="F2232" t="s">
        <v>6578</v>
      </c>
      <c r="G2232" t="s">
        <v>155</v>
      </c>
      <c r="H2232" t="s">
        <v>135</v>
      </c>
      <c r="I2232" t="s">
        <v>136</v>
      </c>
      <c r="J2232" t="s">
        <v>137</v>
      </c>
      <c r="K2232" t="s">
        <v>144</v>
      </c>
      <c r="L2232" t="s">
        <v>6579</v>
      </c>
      <c r="M2232" t="s">
        <v>6580</v>
      </c>
      <c r="N2232">
        <v>0.459166666</v>
      </c>
      <c r="O2232">
        <v>0</v>
      </c>
      <c r="P2232">
        <v>1</v>
      </c>
      <c r="Q2232">
        <v>0</v>
      </c>
      <c r="R2232">
        <v>1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0.49917330913221147</v>
      </c>
      <c r="Y2232">
        <v>0</v>
      </c>
      <c r="Z2232">
        <v>0.77316745361432204</v>
      </c>
      <c r="AA2232">
        <v>0</v>
      </c>
      <c r="AB2232">
        <v>0</v>
      </c>
      <c r="AC2232">
        <v>0</v>
      </c>
      <c r="AD2232">
        <v>0</v>
      </c>
      <c r="AE2232">
        <v>1.2723407627465335</v>
      </c>
    </row>
    <row r="2233" spans="1:31" x14ac:dyDescent="0.3">
      <c r="A2233">
        <v>2485508</v>
      </c>
      <c r="B2233">
        <v>1</v>
      </c>
      <c r="C2233" t="s">
        <v>80</v>
      </c>
      <c r="D2233" t="s">
        <v>85</v>
      </c>
      <c r="E2233" t="s">
        <v>153</v>
      </c>
      <c r="F2233" t="s">
        <v>6581</v>
      </c>
      <c r="G2233" t="s">
        <v>155</v>
      </c>
      <c r="H2233" t="s">
        <v>135</v>
      </c>
      <c r="I2233" t="s">
        <v>136</v>
      </c>
      <c r="J2233" t="s">
        <v>137</v>
      </c>
      <c r="K2233" t="s">
        <v>144</v>
      </c>
      <c r="L2233" t="s">
        <v>6582</v>
      </c>
      <c r="M2233" t="s">
        <v>6583</v>
      </c>
      <c r="N2233">
        <v>1.5052777770000001</v>
      </c>
      <c r="O2233">
        <v>0</v>
      </c>
      <c r="P2233">
        <v>1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0.35497045304382741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0.35497045304382741</v>
      </c>
    </row>
    <row r="2234" spans="1:31" x14ac:dyDescent="0.3">
      <c r="A2234">
        <v>2485654</v>
      </c>
      <c r="B2234">
        <v>1</v>
      </c>
      <c r="C2234" t="s">
        <v>80</v>
      </c>
      <c r="D2234" t="s">
        <v>82</v>
      </c>
      <c r="E2234" t="s">
        <v>132</v>
      </c>
      <c r="F2234" t="s">
        <v>6584</v>
      </c>
      <c r="G2234" t="s">
        <v>134</v>
      </c>
      <c r="H2234" t="s">
        <v>135</v>
      </c>
      <c r="I2234" t="s">
        <v>136</v>
      </c>
      <c r="J2234" t="s">
        <v>137</v>
      </c>
      <c r="K2234" t="s">
        <v>138</v>
      </c>
      <c r="L2234" t="s">
        <v>6585</v>
      </c>
      <c r="M2234" t="s">
        <v>6586</v>
      </c>
      <c r="N2234">
        <v>3.6088888880000001</v>
      </c>
      <c r="O2234">
        <v>0</v>
      </c>
      <c r="P2234">
        <v>1</v>
      </c>
      <c r="Q2234">
        <v>0</v>
      </c>
      <c r="R2234">
        <v>0</v>
      </c>
      <c r="S2234">
        <v>0</v>
      </c>
      <c r="T2234">
        <v>692</v>
      </c>
      <c r="U2234">
        <v>0</v>
      </c>
      <c r="V2234">
        <v>0</v>
      </c>
      <c r="W2234">
        <v>0</v>
      </c>
      <c r="X2234">
        <v>0.88264521375333327</v>
      </c>
      <c r="Y2234">
        <v>0</v>
      </c>
      <c r="Z2234">
        <v>0</v>
      </c>
      <c r="AA2234">
        <v>0</v>
      </c>
      <c r="AB2234">
        <v>799.17641727315902</v>
      </c>
      <c r="AC2234">
        <v>0</v>
      </c>
      <c r="AD2234">
        <v>0</v>
      </c>
      <c r="AE2234">
        <v>800.05906248691235</v>
      </c>
    </row>
    <row r="2235" spans="1:31" x14ac:dyDescent="0.3">
      <c r="A2235">
        <v>2485531</v>
      </c>
      <c r="B2235">
        <v>1</v>
      </c>
      <c r="C2235" t="s">
        <v>80</v>
      </c>
      <c r="D2235" t="s">
        <v>85</v>
      </c>
      <c r="E2235" t="s">
        <v>141</v>
      </c>
      <c r="F2235" t="s">
        <v>6587</v>
      </c>
      <c r="G2235" t="s">
        <v>210</v>
      </c>
      <c r="H2235" t="s">
        <v>135</v>
      </c>
      <c r="I2235" t="s">
        <v>136</v>
      </c>
      <c r="J2235" t="s">
        <v>137</v>
      </c>
      <c r="K2235" t="s">
        <v>144</v>
      </c>
      <c r="L2235" t="s">
        <v>6588</v>
      </c>
      <c r="M2235" t="s">
        <v>6589</v>
      </c>
      <c r="N2235">
        <v>1.933888888</v>
      </c>
      <c r="O2235">
        <v>0</v>
      </c>
      <c r="P2235">
        <v>34</v>
      </c>
      <c r="Q2235">
        <v>0</v>
      </c>
      <c r="R2235">
        <v>0</v>
      </c>
      <c r="S2235">
        <v>0</v>
      </c>
      <c r="T2235">
        <v>5</v>
      </c>
      <c r="U2235">
        <v>0</v>
      </c>
      <c r="V2235">
        <v>0</v>
      </c>
      <c r="W2235">
        <v>0</v>
      </c>
      <c r="X2235">
        <v>17.412216618117771</v>
      </c>
      <c r="Y2235">
        <v>0</v>
      </c>
      <c r="Z2235">
        <v>0</v>
      </c>
      <c r="AA2235">
        <v>0</v>
      </c>
      <c r="AB2235">
        <v>5.6934630798863406</v>
      </c>
      <c r="AC2235">
        <v>0</v>
      </c>
      <c r="AD2235">
        <v>0</v>
      </c>
      <c r="AE2235">
        <v>23.10567969800411</v>
      </c>
    </row>
    <row r="2236" spans="1:31" x14ac:dyDescent="0.3">
      <c r="A2236">
        <v>2485717</v>
      </c>
      <c r="B2236">
        <v>1</v>
      </c>
      <c r="C2236" t="s">
        <v>81</v>
      </c>
      <c r="D2236" t="s">
        <v>113</v>
      </c>
      <c r="E2236" t="s">
        <v>184</v>
      </c>
      <c r="F2236" t="s">
        <v>6590</v>
      </c>
      <c r="G2236" t="s">
        <v>134</v>
      </c>
      <c r="H2236" t="s">
        <v>150</v>
      </c>
      <c r="I2236" t="s">
        <v>136</v>
      </c>
      <c r="J2236" t="s">
        <v>137</v>
      </c>
      <c r="K2236" t="s">
        <v>138</v>
      </c>
      <c r="L2236" t="s">
        <v>6591</v>
      </c>
      <c r="M2236" t="s">
        <v>6592</v>
      </c>
      <c r="N2236">
        <v>0.81694444399999999</v>
      </c>
      <c r="O2236">
        <v>0</v>
      </c>
      <c r="P2236">
        <v>596</v>
      </c>
      <c r="Q2236">
        <v>16</v>
      </c>
      <c r="R2236">
        <v>72</v>
      </c>
      <c r="S2236">
        <v>1</v>
      </c>
      <c r="T2236">
        <v>37</v>
      </c>
      <c r="U2236">
        <v>0</v>
      </c>
      <c r="V2236">
        <v>0</v>
      </c>
      <c r="W2236">
        <v>0</v>
      </c>
      <c r="X2236">
        <v>58.717626638287854</v>
      </c>
      <c r="Y2236">
        <v>4.9949256717207984</v>
      </c>
      <c r="Z2236">
        <v>14.172676288047887</v>
      </c>
      <c r="AA2236">
        <v>0</v>
      </c>
      <c r="AB2236">
        <v>13.138884142416282</v>
      </c>
      <c r="AC2236">
        <v>0</v>
      </c>
      <c r="AD2236">
        <v>0</v>
      </c>
      <c r="AE2236">
        <v>91.02411274047283</v>
      </c>
    </row>
    <row r="2237" spans="1:31" x14ac:dyDescent="0.3">
      <c r="A2237">
        <v>2486049</v>
      </c>
      <c r="B2237">
        <v>1</v>
      </c>
      <c r="C2237" t="s">
        <v>81</v>
      </c>
      <c r="D2237" t="s">
        <v>128</v>
      </c>
      <c r="E2237" t="s">
        <v>153</v>
      </c>
      <c r="F2237" t="s">
        <v>6593</v>
      </c>
      <c r="G2237" t="s">
        <v>244</v>
      </c>
      <c r="H2237" t="s">
        <v>135</v>
      </c>
      <c r="I2237" t="s">
        <v>136</v>
      </c>
      <c r="J2237" t="s">
        <v>137</v>
      </c>
      <c r="K2237" t="s">
        <v>144</v>
      </c>
      <c r="L2237" t="s">
        <v>6594</v>
      </c>
      <c r="M2237" t="s">
        <v>6595</v>
      </c>
      <c r="N2237">
        <v>1.6019444439999999</v>
      </c>
      <c r="O2237">
        <v>0</v>
      </c>
      <c r="P2237">
        <v>3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1.5000691383563567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1.5000691383563567</v>
      </c>
    </row>
    <row r="2238" spans="1:31" x14ac:dyDescent="0.3">
      <c r="A2238">
        <v>2485362</v>
      </c>
      <c r="B2238">
        <v>1</v>
      </c>
      <c r="C2238" t="s">
        <v>80</v>
      </c>
      <c r="D2238" t="s">
        <v>97</v>
      </c>
      <c r="E2238" t="s">
        <v>147</v>
      </c>
      <c r="F2238" t="s">
        <v>6596</v>
      </c>
      <c r="G2238" t="s">
        <v>149</v>
      </c>
      <c r="H2238" t="s">
        <v>150</v>
      </c>
      <c r="I2238" t="s">
        <v>136</v>
      </c>
      <c r="J2238" t="s">
        <v>137</v>
      </c>
      <c r="K2238" t="s">
        <v>144</v>
      </c>
      <c r="L2238" t="s">
        <v>6540</v>
      </c>
      <c r="M2238" t="s">
        <v>6597</v>
      </c>
      <c r="N2238">
        <v>3.3308333330000002</v>
      </c>
      <c r="O2238">
        <v>4</v>
      </c>
      <c r="P2238">
        <v>1922</v>
      </c>
      <c r="Q2238">
        <v>3</v>
      </c>
      <c r="R2238">
        <v>257</v>
      </c>
      <c r="S2238">
        <v>13</v>
      </c>
      <c r="T2238">
        <v>284</v>
      </c>
      <c r="U2238">
        <v>0</v>
      </c>
      <c r="V2238">
        <v>0</v>
      </c>
      <c r="W2238">
        <v>433.09596351150765</v>
      </c>
      <c r="X2238">
        <v>2331.0243662585253</v>
      </c>
      <c r="Y2238">
        <v>3.0019785419081098</v>
      </c>
      <c r="Z2238">
        <v>226.84668861723787</v>
      </c>
      <c r="AA2238">
        <v>632.94167193708392</v>
      </c>
      <c r="AB2238">
        <v>400.30433014573276</v>
      </c>
      <c r="AC2238">
        <v>0</v>
      </c>
      <c r="AD2238">
        <v>0</v>
      </c>
      <c r="AE2238">
        <v>4027.2149990119956</v>
      </c>
    </row>
    <row r="2239" spans="1:31" x14ac:dyDescent="0.3">
      <c r="A2239">
        <v>2485671</v>
      </c>
      <c r="B2239">
        <v>1</v>
      </c>
      <c r="C2239" t="s">
        <v>81</v>
      </c>
      <c r="D2239" t="s">
        <v>118</v>
      </c>
      <c r="E2239" t="s">
        <v>213</v>
      </c>
      <c r="F2239" t="s">
        <v>6598</v>
      </c>
      <c r="G2239" t="s">
        <v>149</v>
      </c>
      <c r="H2239" t="s">
        <v>150</v>
      </c>
      <c r="I2239" t="s">
        <v>136</v>
      </c>
      <c r="J2239" t="s">
        <v>137</v>
      </c>
      <c r="K2239" t="s">
        <v>144</v>
      </c>
      <c r="L2239" t="s">
        <v>6599</v>
      </c>
      <c r="M2239" t="s">
        <v>6600</v>
      </c>
      <c r="N2239">
        <v>0.47444444400000002</v>
      </c>
      <c r="O2239">
        <v>23</v>
      </c>
      <c r="P2239">
        <v>3361</v>
      </c>
      <c r="Q2239">
        <v>275</v>
      </c>
      <c r="R2239">
        <v>324</v>
      </c>
      <c r="S2239">
        <v>53</v>
      </c>
      <c r="T2239">
        <v>293</v>
      </c>
      <c r="U2239">
        <v>1</v>
      </c>
      <c r="V2239">
        <v>1</v>
      </c>
      <c r="W2239">
        <v>3.8167638237927171</v>
      </c>
      <c r="X2239">
        <v>267.05772663330157</v>
      </c>
      <c r="Y2239">
        <v>166.60351782038103</v>
      </c>
      <c r="Z2239">
        <v>41.761936585518654</v>
      </c>
      <c r="AA2239">
        <v>232.72303079997297</v>
      </c>
      <c r="AB2239">
        <v>64.630052761027059</v>
      </c>
      <c r="AC2239">
        <v>0.51513194167815612</v>
      </c>
      <c r="AD2239">
        <v>2.6888834759605556E-2</v>
      </c>
      <c r="AE2239">
        <v>777.13504920043169</v>
      </c>
    </row>
    <row r="2240" spans="1:31" x14ac:dyDescent="0.3">
      <c r="A2240">
        <v>2485525</v>
      </c>
      <c r="B2240">
        <v>1</v>
      </c>
      <c r="C2240" t="s">
        <v>80</v>
      </c>
      <c r="D2240" t="s">
        <v>107</v>
      </c>
      <c r="E2240" t="s">
        <v>184</v>
      </c>
      <c r="F2240" t="s">
        <v>6601</v>
      </c>
      <c r="G2240" t="s">
        <v>149</v>
      </c>
      <c r="H2240" t="s">
        <v>150</v>
      </c>
      <c r="I2240" t="s">
        <v>136</v>
      </c>
      <c r="J2240" t="s">
        <v>137</v>
      </c>
      <c r="K2240" t="s">
        <v>144</v>
      </c>
      <c r="L2240" t="s">
        <v>6602</v>
      </c>
      <c r="M2240" t="s">
        <v>6603</v>
      </c>
      <c r="N2240">
        <v>1.1502777769999999</v>
      </c>
      <c r="O2240">
        <v>0</v>
      </c>
      <c r="P2240">
        <v>1</v>
      </c>
      <c r="Q2240">
        <v>0</v>
      </c>
      <c r="R2240">
        <v>19</v>
      </c>
      <c r="S2240">
        <v>2</v>
      </c>
      <c r="T2240">
        <v>2</v>
      </c>
      <c r="U2240">
        <v>0</v>
      </c>
      <c r="V2240">
        <v>0</v>
      </c>
      <c r="W2240">
        <v>0</v>
      </c>
      <c r="X2240">
        <v>0.19029598251503002</v>
      </c>
      <c r="Y2240">
        <v>0</v>
      </c>
      <c r="Z2240">
        <v>20.974781766739191</v>
      </c>
      <c r="AA2240">
        <v>41.808283146288986</v>
      </c>
      <c r="AB2240">
        <v>17.097765189592661</v>
      </c>
      <c r="AC2240">
        <v>0</v>
      </c>
      <c r="AD2240">
        <v>0</v>
      </c>
      <c r="AE2240">
        <v>80.071126085135873</v>
      </c>
    </row>
    <row r="2241" spans="1:31" x14ac:dyDescent="0.3">
      <c r="A2241">
        <v>2485571</v>
      </c>
      <c r="B2241">
        <v>1</v>
      </c>
      <c r="C2241" t="s">
        <v>81</v>
      </c>
      <c r="D2241" t="s">
        <v>115</v>
      </c>
      <c r="E2241" t="s">
        <v>132</v>
      </c>
      <c r="F2241" t="s">
        <v>6604</v>
      </c>
      <c r="G2241" t="s">
        <v>181</v>
      </c>
      <c r="H2241" t="s">
        <v>135</v>
      </c>
      <c r="I2241" t="s">
        <v>136</v>
      </c>
      <c r="J2241" t="s">
        <v>137</v>
      </c>
      <c r="K2241" t="s">
        <v>144</v>
      </c>
      <c r="L2241" t="s">
        <v>6605</v>
      </c>
      <c r="M2241" t="s">
        <v>6606</v>
      </c>
      <c r="N2241">
        <v>0.65166666600000001</v>
      </c>
      <c r="O2241">
        <v>0</v>
      </c>
      <c r="P2241">
        <v>24</v>
      </c>
      <c r="Q2241">
        <v>0</v>
      </c>
      <c r="R2241">
        <v>0</v>
      </c>
      <c r="S2241">
        <v>0</v>
      </c>
      <c r="T2241">
        <v>2</v>
      </c>
      <c r="U2241">
        <v>0</v>
      </c>
      <c r="V2241">
        <v>0</v>
      </c>
      <c r="W2241">
        <v>0</v>
      </c>
      <c r="X2241">
        <v>1.5634746175507352</v>
      </c>
      <c r="Y2241">
        <v>0</v>
      </c>
      <c r="Z2241">
        <v>0</v>
      </c>
      <c r="AA2241">
        <v>0</v>
      </c>
      <c r="AB2241">
        <v>2.2037027498521003E-2</v>
      </c>
      <c r="AC2241">
        <v>0</v>
      </c>
      <c r="AD2241">
        <v>0</v>
      </c>
      <c r="AE2241">
        <v>1.5855116450492563</v>
      </c>
    </row>
    <row r="2242" spans="1:31" x14ac:dyDescent="0.3">
      <c r="A2242">
        <v>2485614</v>
      </c>
      <c r="B2242">
        <v>1</v>
      </c>
      <c r="C2242" t="s">
        <v>81</v>
      </c>
      <c r="D2242" t="s">
        <v>118</v>
      </c>
      <c r="E2242" t="s">
        <v>184</v>
      </c>
      <c r="F2242" t="s">
        <v>6607</v>
      </c>
      <c r="G2242" t="s">
        <v>149</v>
      </c>
      <c r="H2242" t="s">
        <v>150</v>
      </c>
      <c r="I2242" t="s">
        <v>136</v>
      </c>
      <c r="J2242" t="s">
        <v>137</v>
      </c>
      <c r="K2242" t="s">
        <v>144</v>
      </c>
      <c r="L2242" t="s">
        <v>6608</v>
      </c>
      <c r="M2242" t="s">
        <v>6609</v>
      </c>
      <c r="N2242">
        <v>1.7116666659999999</v>
      </c>
      <c r="O2242">
        <v>3</v>
      </c>
      <c r="P2242">
        <v>395</v>
      </c>
      <c r="Q2242">
        <v>110</v>
      </c>
      <c r="R2242">
        <v>104</v>
      </c>
      <c r="S2242">
        <v>12</v>
      </c>
      <c r="T2242">
        <v>38</v>
      </c>
      <c r="U2242">
        <v>2</v>
      </c>
      <c r="V2242">
        <v>0</v>
      </c>
      <c r="W2242">
        <v>1.1883201098523388</v>
      </c>
      <c r="X2242">
        <v>104.15720881168092</v>
      </c>
      <c r="Y2242">
        <v>129.09691879387137</v>
      </c>
      <c r="Z2242">
        <v>86.416052134404183</v>
      </c>
      <c r="AA2242">
        <v>29.52902203526186</v>
      </c>
      <c r="AB2242">
        <v>17.506014399007256</v>
      </c>
      <c r="AC2242">
        <v>140.34314990759793</v>
      </c>
      <c r="AD2242">
        <v>0</v>
      </c>
      <c r="AE2242">
        <v>508.23668619167586</v>
      </c>
    </row>
    <row r="2243" spans="1:31" x14ac:dyDescent="0.3">
      <c r="A2243">
        <v>2485568</v>
      </c>
      <c r="B2243">
        <v>1</v>
      </c>
      <c r="C2243" t="s">
        <v>80</v>
      </c>
      <c r="D2243" t="s">
        <v>96</v>
      </c>
      <c r="E2243" t="s">
        <v>141</v>
      </c>
      <c r="F2243" t="s">
        <v>6610</v>
      </c>
      <c r="G2243" t="s">
        <v>1890</v>
      </c>
      <c r="H2243" t="s">
        <v>135</v>
      </c>
      <c r="I2243" t="s">
        <v>136</v>
      </c>
      <c r="J2243" t="s">
        <v>137</v>
      </c>
      <c r="K2243" t="s">
        <v>144</v>
      </c>
      <c r="L2243" t="s">
        <v>6611</v>
      </c>
      <c r="M2243" t="s">
        <v>6612</v>
      </c>
      <c r="N2243">
        <v>4.3394444439999997</v>
      </c>
      <c r="O2243">
        <v>0</v>
      </c>
      <c r="P2243">
        <v>41</v>
      </c>
      <c r="Q2243">
        <v>0</v>
      </c>
      <c r="R2243">
        <v>0</v>
      </c>
      <c r="S2243">
        <v>0</v>
      </c>
      <c r="T2243">
        <v>24</v>
      </c>
      <c r="U2243">
        <v>0</v>
      </c>
      <c r="V2243">
        <v>0</v>
      </c>
      <c r="W2243">
        <v>0</v>
      </c>
      <c r="X2243">
        <v>163.74081861890721</v>
      </c>
      <c r="Y2243">
        <v>0</v>
      </c>
      <c r="Z2243">
        <v>0</v>
      </c>
      <c r="AA2243">
        <v>0</v>
      </c>
      <c r="AB2243">
        <v>171.18719517025266</v>
      </c>
      <c r="AC2243">
        <v>0</v>
      </c>
      <c r="AD2243">
        <v>0</v>
      </c>
      <c r="AE2243">
        <v>334.92801378915988</v>
      </c>
    </row>
    <row r="2244" spans="1:31" x14ac:dyDescent="0.3">
      <c r="A2244">
        <v>2485863</v>
      </c>
      <c r="B2244">
        <v>1</v>
      </c>
      <c r="C2244" t="s">
        <v>80</v>
      </c>
      <c r="D2244" t="s">
        <v>107</v>
      </c>
      <c r="E2244" t="s">
        <v>153</v>
      </c>
      <c r="F2244" t="s">
        <v>6613</v>
      </c>
      <c r="G2244" t="s">
        <v>230</v>
      </c>
      <c r="H2244" t="s">
        <v>135</v>
      </c>
      <c r="I2244" t="s">
        <v>136</v>
      </c>
      <c r="J2244" t="s">
        <v>137</v>
      </c>
      <c r="K2244" t="s">
        <v>144</v>
      </c>
      <c r="L2244" t="s">
        <v>6614</v>
      </c>
      <c r="M2244" t="s">
        <v>6615</v>
      </c>
      <c r="N2244">
        <v>1.010277777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1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1.3360591226766665</v>
      </c>
      <c r="AC2244">
        <v>0</v>
      </c>
      <c r="AD2244">
        <v>0</v>
      </c>
      <c r="AE2244">
        <v>1.3360591226766665</v>
      </c>
    </row>
    <row r="2245" spans="1:31" x14ac:dyDescent="0.3">
      <c r="A2245">
        <v>2485734</v>
      </c>
      <c r="B2245">
        <v>1</v>
      </c>
      <c r="C2245" t="s">
        <v>80</v>
      </c>
      <c r="D2245" t="s">
        <v>82</v>
      </c>
      <c r="E2245" t="s">
        <v>132</v>
      </c>
      <c r="F2245" t="s">
        <v>6616</v>
      </c>
      <c r="G2245" t="s">
        <v>181</v>
      </c>
      <c r="H2245" t="s">
        <v>135</v>
      </c>
      <c r="I2245" t="s">
        <v>136</v>
      </c>
      <c r="J2245" t="s">
        <v>137</v>
      </c>
      <c r="K2245" t="s">
        <v>144</v>
      </c>
      <c r="L2245" t="s">
        <v>6617</v>
      </c>
      <c r="M2245" t="s">
        <v>6618</v>
      </c>
      <c r="N2245">
        <v>1.093611111</v>
      </c>
      <c r="O2245">
        <v>0</v>
      </c>
      <c r="P2245">
        <v>735</v>
      </c>
      <c r="Q2245">
        <v>0</v>
      </c>
      <c r="R2245">
        <v>0</v>
      </c>
      <c r="S2245">
        <v>0</v>
      </c>
      <c r="T2245">
        <v>110</v>
      </c>
      <c r="U2245">
        <v>0</v>
      </c>
      <c r="V2245">
        <v>1</v>
      </c>
      <c r="W2245">
        <v>0</v>
      </c>
      <c r="X2245">
        <v>194.71920129306173</v>
      </c>
      <c r="Y2245">
        <v>0</v>
      </c>
      <c r="Z2245">
        <v>0</v>
      </c>
      <c r="AA2245">
        <v>0</v>
      </c>
      <c r="AB2245">
        <v>71.177706700193866</v>
      </c>
      <c r="AC2245">
        <v>0</v>
      </c>
      <c r="AD2245">
        <v>1.7547567731382194</v>
      </c>
      <c r="AE2245">
        <v>267.65166476639382</v>
      </c>
    </row>
    <row r="2246" spans="1:31" x14ac:dyDescent="0.3">
      <c r="A2246">
        <v>2485903</v>
      </c>
      <c r="B2246">
        <v>1</v>
      </c>
      <c r="C2246" t="s">
        <v>80</v>
      </c>
      <c r="D2246" t="s">
        <v>100</v>
      </c>
      <c r="E2246" t="s">
        <v>153</v>
      </c>
      <c r="F2246" t="s">
        <v>6619</v>
      </c>
      <c r="G2246" t="s">
        <v>244</v>
      </c>
      <c r="H2246" t="s">
        <v>135</v>
      </c>
      <c r="I2246" t="s">
        <v>136</v>
      </c>
      <c r="J2246" t="s">
        <v>137</v>
      </c>
      <c r="K2246" t="s">
        <v>144</v>
      </c>
      <c r="L2246" t="s">
        <v>6620</v>
      </c>
      <c r="M2246" t="s">
        <v>6621</v>
      </c>
      <c r="N2246">
        <v>0.85277777700000001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1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1.1298431162883333</v>
      </c>
      <c r="AC2246">
        <v>0</v>
      </c>
      <c r="AD2246">
        <v>0</v>
      </c>
      <c r="AE2246">
        <v>1.1298431162883333</v>
      </c>
    </row>
    <row r="2247" spans="1:31" x14ac:dyDescent="0.3">
      <c r="A2247">
        <v>2485946</v>
      </c>
      <c r="B2247">
        <v>1</v>
      </c>
      <c r="C2247" t="s">
        <v>80</v>
      </c>
      <c r="D2247" t="s">
        <v>90</v>
      </c>
      <c r="E2247" t="s">
        <v>153</v>
      </c>
      <c r="F2247" t="s">
        <v>6622</v>
      </c>
      <c r="G2247" t="s">
        <v>155</v>
      </c>
      <c r="H2247" t="s">
        <v>135</v>
      </c>
      <c r="I2247" t="s">
        <v>136</v>
      </c>
      <c r="J2247" t="s">
        <v>137</v>
      </c>
      <c r="K2247" t="s">
        <v>144</v>
      </c>
      <c r="L2247" t="s">
        <v>6623</v>
      </c>
      <c r="M2247" t="s">
        <v>6624</v>
      </c>
      <c r="N2247">
        <v>7.4047222220000002</v>
      </c>
      <c r="O2247">
        <v>0</v>
      </c>
      <c r="P2247">
        <v>1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2.3571336300817505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2.3571336300817505</v>
      </c>
    </row>
    <row r="2248" spans="1:31" x14ac:dyDescent="0.3">
      <c r="A2248">
        <v>2485926</v>
      </c>
      <c r="B2248">
        <v>1</v>
      </c>
      <c r="C2248" t="s">
        <v>80</v>
      </c>
      <c r="D2248" t="s">
        <v>90</v>
      </c>
      <c r="E2248" t="s">
        <v>153</v>
      </c>
      <c r="F2248" t="s">
        <v>6625</v>
      </c>
      <c r="G2248" t="s">
        <v>230</v>
      </c>
      <c r="H2248" t="s">
        <v>135</v>
      </c>
      <c r="I2248" t="s">
        <v>136</v>
      </c>
      <c r="J2248" t="s">
        <v>137</v>
      </c>
      <c r="K2248" t="s">
        <v>144</v>
      </c>
      <c r="L2248" t="s">
        <v>6626</v>
      </c>
      <c r="M2248" t="s">
        <v>6627</v>
      </c>
      <c r="N2248">
        <v>4.676111111</v>
      </c>
      <c r="O2248">
        <v>0</v>
      </c>
      <c r="P2248">
        <v>20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30.547767800046508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30.547767800046508</v>
      </c>
    </row>
    <row r="2249" spans="1:31" x14ac:dyDescent="0.3">
      <c r="A2249">
        <v>2485883</v>
      </c>
      <c r="B2249">
        <v>1</v>
      </c>
      <c r="C2249" t="s">
        <v>80</v>
      </c>
      <c r="D2249" t="s">
        <v>96</v>
      </c>
      <c r="E2249" t="s">
        <v>153</v>
      </c>
      <c r="F2249" t="s">
        <v>6628</v>
      </c>
      <c r="G2249" t="s">
        <v>155</v>
      </c>
      <c r="H2249" t="s">
        <v>135</v>
      </c>
      <c r="I2249" t="s">
        <v>136</v>
      </c>
      <c r="J2249" t="s">
        <v>137</v>
      </c>
      <c r="K2249" t="s">
        <v>144</v>
      </c>
      <c r="L2249" t="s">
        <v>6629</v>
      </c>
      <c r="M2249" t="s">
        <v>6630</v>
      </c>
      <c r="N2249">
        <v>2.372222222</v>
      </c>
      <c r="O2249">
        <v>0</v>
      </c>
      <c r="P2249">
        <v>1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0.62040196952608084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0.62040196952608084</v>
      </c>
    </row>
    <row r="2250" spans="1:31" x14ac:dyDescent="0.3">
      <c r="A2250">
        <v>2486026</v>
      </c>
      <c r="B2250">
        <v>1</v>
      </c>
      <c r="C2250" t="s">
        <v>81</v>
      </c>
      <c r="D2250" t="s">
        <v>116</v>
      </c>
      <c r="E2250" t="s">
        <v>184</v>
      </c>
      <c r="F2250" t="s">
        <v>6631</v>
      </c>
      <c r="G2250" t="s">
        <v>149</v>
      </c>
      <c r="H2250" t="s">
        <v>150</v>
      </c>
      <c r="I2250" t="s">
        <v>136</v>
      </c>
      <c r="J2250" t="s">
        <v>137</v>
      </c>
      <c r="K2250" t="s">
        <v>144</v>
      </c>
      <c r="L2250" t="s">
        <v>6632</v>
      </c>
      <c r="M2250" t="s">
        <v>6633</v>
      </c>
      <c r="N2250">
        <v>0.87277777700000003</v>
      </c>
      <c r="O2250">
        <v>0</v>
      </c>
      <c r="P2250">
        <v>778</v>
      </c>
      <c r="Q2250">
        <v>4</v>
      </c>
      <c r="R2250">
        <v>41</v>
      </c>
      <c r="S2250">
        <v>0</v>
      </c>
      <c r="T2250">
        <v>104</v>
      </c>
      <c r="U2250">
        <v>1</v>
      </c>
      <c r="V2250">
        <v>0</v>
      </c>
      <c r="W2250">
        <v>0</v>
      </c>
      <c r="X2250">
        <v>143.00087880014848</v>
      </c>
      <c r="Y2250">
        <v>5.3119513812672459</v>
      </c>
      <c r="Z2250">
        <v>4.367585813364923</v>
      </c>
      <c r="AA2250">
        <v>0</v>
      </c>
      <c r="AB2250">
        <v>24.918481599588901</v>
      </c>
      <c r="AC2250">
        <v>35.478132025264998</v>
      </c>
      <c r="AD2250">
        <v>0</v>
      </c>
      <c r="AE2250">
        <v>213.07702961963452</v>
      </c>
    </row>
    <row r="2251" spans="1:31" x14ac:dyDescent="0.3">
      <c r="A2251">
        <v>2485940</v>
      </c>
      <c r="B2251">
        <v>1</v>
      </c>
      <c r="C2251" t="s">
        <v>81</v>
      </c>
      <c r="D2251" t="s">
        <v>122</v>
      </c>
      <c r="E2251" t="s">
        <v>147</v>
      </c>
      <c r="F2251" t="s">
        <v>6634</v>
      </c>
      <c r="G2251" t="s">
        <v>149</v>
      </c>
      <c r="H2251" t="s">
        <v>150</v>
      </c>
      <c r="I2251" t="s">
        <v>136</v>
      </c>
      <c r="J2251" t="s">
        <v>137</v>
      </c>
      <c r="K2251" t="s">
        <v>144</v>
      </c>
      <c r="L2251" t="s">
        <v>6635</v>
      </c>
      <c r="M2251" t="s">
        <v>6492</v>
      </c>
      <c r="N2251">
        <v>4.7152777769999998</v>
      </c>
      <c r="O2251">
        <v>0</v>
      </c>
      <c r="P2251">
        <v>255</v>
      </c>
      <c r="Q2251">
        <v>0</v>
      </c>
      <c r="R2251">
        <v>0</v>
      </c>
      <c r="S2251">
        <v>0</v>
      </c>
      <c r="T2251">
        <v>31</v>
      </c>
      <c r="U2251">
        <v>0</v>
      </c>
      <c r="V2251">
        <v>1</v>
      </c>
      <c r="W2251">
        <v>0</v>
      </c>
      <c r="X2251">
        <v>270.17373482612135</v>
      </c>
      <c r="Y2251">
        <v>0</v>
      </c>
      <c r="Z2251">
        <v>0</v>
      </c>
      <c r="AA2251">
        <v>0</v>
      </c>
      <c r="AB2251">
        <v>49.953497239886836</v>
      </c>
      <c r="AC2251">
        <v>0</v>
      </c>
      <c r="AD2251">
        <v>1.8584281050222005</v>
      </c>
      <c r="AE2251">
        <v>321.98566017103036</v>
      </c>
    </row>
    <row r="2252" spans="1:31" x14ac:dyDescent="0.3">
      <c r="A2252">
        <v>2485442</v>
      </c>
      <c r="B2252">
        <v>1</v>
      </c>
      <c r="C2252" t="s">
        <v>80</v>
      </c>
      <c r="D2252" t="s">
        <v>84</v>
      </c>
      <c r="E2252" t="s">
        <v>147</v>
      </c>
      <c r="F2252" t="s">
        <v>6636</v>
      </c>
      <c r="G2252" t="s">
        <v>193</v>
      </c>
      <c r="H2252" t="s">
        <v>150</v>
      </c>
      <c r="I2252" t="s">
        <v>136</v>
      </c>
      <c r="J2252" t="s">
        <v>137</v>
      </c>
      <c r="K2252" t="s">
        <v>144</v>
      </c>
      <c r="L2252" t="s">
        <v>6637</v>
      </c>
      <c r="M2252" t="s">
        <v>6638</v>
      </c>
      <c r="N2252">
        <v>2.034166666</v>
      </c>
      <c r="O2252">
        <v>0</v>
      </c>
      <c r="P2252">
        <v>47</v>
      </c>
      <c r="Q2252">
        <v>0</v>
      </c>
      <c r="R2252">
        <v>28</v>
      </c>
      <c r="S2252">
        <v>0</v>
      </c>
      <c r="T2252">
        <v>14</v>
      </c>
      <c r="U2252">
        <v>0</v>
      </c>
      <c r="V2252">
        <v>0</v>
      </c>
      <c r="W2252">
        <v>0</v>
      </c>
      <c r="X2252">
        <v>21.424317757595908</v>
      </c>
      <c r="Y2252">
        <v>0</v>
      </c>
      <c r="Z2252">
        <v>13.870008153343061</v>
      </c>
      <c r="AA2252">
        <v>0</v>
      </c>
      <c r="AB2252">
        <v>16.548557765377215</v>
      </c>
      <c r="AC2252">
        <v>0</v>
      </c>
      <c r="AD2252">
        <v>0</v>
      </c>
      <c r="AE2252">
        <v>51.842883676316177</v>
      </c>
    </row>
    <row r="2253" spans="1:31" x14ac:dyDescent="0.3">
      <c r="A2253">
        <v>2485840</v>
      </c>
      <c r="B2253">
        <v>1</v>
      </c>
      <c r="C2253" t="s">
        <v>81</v>
      </c>
      <c r="D2253" t="s">
        <v>116</v>
      </c>
      <c r="E2253" t="s">
        <v>184</v>
      </c>
      <c r="F2253" t="s">
        <v>1350</v>
      </c>
      <c r="G2253" t="s">
        <v>149</v>
      </c>
      <c r="H2253" t="s">
        <v>150</v>
      </c>
      <c r="I2253" t="s">
        <v>136</v>
      </c>
      <c r="J2253" t="s">
        <v>137</v>
      </c>
      <c r="K2253" t="s">
        <v>144</v>
      </c>
      <c r="L2253" t="s">
        <v>6639</v>
      </c>
      <c r="M2253" t="s">
        <v>6640</v>
      </c>
      <c r="N2253">
        <v>1.1363888879999999</v>
      </c>
      <c r="O2253">
        <v>0</v>
      </c>
      <c r="P2253">
        <v>778</v>
      </c>
      <c r="Q2253">
        <v>4</v>
      </c>
      <c r="R2253">
        <v>41</v>
      </c>
      <c r="S2253">
        <v>0</v>
      </c>
      <c r="T2253">
        <v>104</v>
      </c>
      <c r="U2253">
        <v>1</v>
      </c>
      <c r="V2253">
        <v>0</v>
      </c>
      <c r="W2253">
        <v>0</v>
      </c>
      <c r="X2253">
        <v>154.56116620425104</v>
      </c>
      <c r="Y2253">
        <v>6.7374091769924318</v>
      </c>
      <c r="Z2253">
        <v>5.5172548665809842</v>
      </c>
      <c r="AA2253">
        <v>0</v>
      </c>
      <c r="AB2253">
        <v>36.544700577519706</v>
      </c>
      <c r="AC2253">
        <v>45.954105264280003</v>
      </c>
      <c r="AD2253">
        <v>0</v>
      </c>
      <c r="AE2253">
        <v>249.31463608962417</v>
      </c>
    </row>
    <row r="2254" spans="1:31" x14ac:dyDescent="0.3">
      <c r="A2254">
        <v>2485668</v>
      </c>
      <c r="B2254">
        <v>2</v>
      </c>
      <c r="C2254" t="s">
        <v>80</v>
      </c>
      <c r="D2254" t="s">
        <v>82</v>
      </c>
      <c r="E2254" t="s">
        <v>132</v>
      </c>
      <c r="F2254" t="s">
        <v>250</v>
      </c>
      <c r="G2254" t="s">
        <v>530</v>
      </c>
      <c r="H2254" t="s">
        <v>135</v>
      </c>
      <c r="I2254" t="s">
        <v>136</v>
      </c>
      <c r="J2254" t="s">
        <v>137</v>
      </c>
      <c r="K2254" t="s">
        <v>144</v>
      </c>
      <c r="L2254" t="s">
        <v>6432</v>
      </c>
      <c r="M2254" t="s">
        <v>6641</v>
      </c>
      <c r="N2254">
        <v>1.0122222219999999</v>
      </c>
      <c r="O2254">
        <v>0</v>
      </c>
      <c r="P2254">
        <v>615</v>
      </c>
      <c r="Q2254">
        <v>0</v>
      </c>
      <c r="R2254">
        <v>0</v>
      </c>
      <c r="S2254">
        <v>0</v>
      </c>
      <c r="T2254">
        <v>18</v>
      </c>
      <c r="U2254">
        <v>0</v>
      </c>
      <c r="V2254">
        <v>0</v>
      </c>
      <c r="W2254">
        <v>0</v>
      </c>
      <c r="X2254">
        <v>190.33519370635037</v>
      </c>
      <c r="Y2254">
        <v>0</v>
      </c>
      <c r="Z2254">
        <v>0</v>
      </c>
      <c r="AA2254">
        <v>0</v>
      </c>
      <c r="AB2254">
        <v>20.292124866607264</v>
      </c>
      <c r="AC2254">
        <v>0</v>
      </c>
      <c r="AD2254">
        <v>0</v>
      </c>
      <c r="AE2254">
        <v>210.62731857295762</v>
      </c>
    </row>
    <row r="2255" spans="1:31" x14ac:dyDescent="0.3">
      <c r="A2255">
        <v>2485889</v>
      </c>
      <c r="B2255">
        <v>1</v>
      </c>
      <c r="C2255" t="s">
        <v>80</v>
      </c>
      <c r="D2255" t="s">
        <v>101</v>
      </c>
      <c r="E2255" t="s">
        <v>147</v>
      </c>
      <c r="F2255" t="s">
        <v>6642</v>
      </c>
      <c r="G2255" t="s">
        <v>186</v>
      </c>
      <c r="H2255" t="s">
        <v>150</v>
      </c>
      <c r="I2255" t="s">
        <v>136</v>
      </c>
      <c r="J2255" t="s">
        <v>137</v>
      </c>
      <c r="K2255" t="s">
        <v>144</v>
      </c>
      <c r="L2255" t="s">
        <v>6643</v>
      </c>
      <c r="M2255" t="s">
        <v>6644</v>
      </c>
      <c r="N2255">
        <v>2.5147222220000001</v>
      </c>
      <c r="O2255">
        <v>0</v>
      </c>
      <c r="P2255">
        <v>0</v>
      </c>
      <c r="Q2255">
        <v>0</v>
      </c>
      <c r="R2255">
        <v>0</v>
      </c>
      <c r="S2255">
        <v>1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37.047061368509539</v>
      </c>
      <c r="AB2255">
        <v>0</v>
      </c>
      <c r="AC2255">
        <v>0</v>
      </c>
      <c r="AD2255">
        <v>0</v>
      </c>
      <c r="AE2255">
        <v>37.047061368509539</v>
      </c>
    </row>
    <row r="2256" spans="1:31" x14ac:dyDescent="0.3">
      <c r="A2256">
        <v>2485866</v>
      </c>
      <c r="B2256">
        <v>1</v>
      </c>
      <c r="C2256" t="s">
        <v>81</v>
      </c>
      <c r="D2256" t="s">
        <v>117</v>
      </c>
      <c r="E2256" t="s">
        <v>153</v>
      </c>
      <c r="F2256" t="s">
        <v>6645</v>
      </c>
      <c r="G2256" t="s">
        <v>155</v>
      </c>
      <c r="H2256" t="s">
        <v>135</v>
      </c>
      <c r="I2256" t="s">
        <v>136</v>
      </c>
      <c r="J2256" t="s">
        <v>137</v>
      </c>
      <c r="K2256" t="s">
        <v>144</v>
      </c>
      <c r="L2256" t="s">
        <v>6646</v>
      </c>
      <c r="M2256" t="s">
        <v>6647</v>
      </c>
      <c r="N2256">
        <v>3.3652777770000002</v>
      </c>
      <c r="O2256">
        <v>0</v>
      </c>
      <c r="P2256">
        <v>1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0.54112474747938566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0.54112474747938566</v>
      </c>
    </row>
    <row r="2257" spans="1:31" x14ac:dyDescent="0.3">
      <c r="A2257">
        <v>2485365</v>
      </c>
      <c r="B2257">
        <v>1</v>
      </c>
      <c r="C2257" t="s">
        <v>81</v>
      </c>
      <c r="D2257" t="s">
        <v>125</v>
      </c>
      <c r="E2257" t="s">
        <v>166</v>
      </c>
      <c r="F2257" t="s">
        <v>6648</v>
      </c>
      <c r="G2257" t="s">
        <v>149</v>
      </c>
      <c r="H2257" t="s">
        <v>150</v>
      </c>
      <c r="I2257" t="s">
        <v>136</v>
      </c>
      <c r="J2257" t="s">
        <v>137</v>
      </c>
      <c r="K2257" t="s">
        <v>144</v>
      </c>
      <c r="L2257" t="s">
        <v>6649</v>
      </c>
      <c r="M2257" t="s">
        <v>6650</v>
      </c>
      <c r="N2257">
        <v>0.35</v>
      </c>
      <c r="O2257">
        <v>0</v>
      </c>
      <c r="P2257">
        <v>792</v>
      </c>
      <c r="Q2257">
        <v>2</v>
      </c>
      <c r="R2257">
        <v>43</v>
      </c>
      <c r="S2257">
        <v>2</v>
      </c>
      <c r="T2257">
        <v>144</v>
      </c>
      <c r="U2257">
        <v>1</v>
      </c>
      <c r="V2257">
        <v>1</v>
      </c>
      <c r="W2257">
        <v>0</v>
      </c>
      <c r="X2257">
        <v>41.465067895258109</v>
      </c>
      <c r="Y2257">
        <v>0.52413404077440007</v>
      </c>
      <c r="Z2257">
        <v>2.5613473821080599</v>
      </c>
      <c r="AA2257">
        <v>16.644557831627637</v>
      </c>
      <c r="AB2257">
        <v>14.948109958403162</v>
      </c>
      <c r="AC2257">
        <v>0.20809269770365998</v>
      </c>
      <c r="AD2257">
        <v>1.5482696969493601</v>
      </c>
      <c r="AE2257">
        <v>77.899579502824395</v>
      </c>
    </row>
    <row r="2258" spans="1:31" x14ac:dyDescent="0.3">
      <c r="A2258">
        <v>2485411</v>
      </c>
      <c r="B2258">
        <v>1</v>
      </c>
      <c r="C2258" t="s">
        <v>81</v>
      </c>
      <c r="D2258" t="s">
        <v>116</v>
      </c>
      <c r="E2258" t="s">
        <v>184</v>
      </c>
      <c r="F2258" t="s">
        <v>6551</v>
      </c>
      <c r="G2258" t="s">
        <v>149</v>
      </c>
      <c r="H2258" t="s">
        <v>150</v>
      </c>
      <c r="I2258" t="s">
        <v>136</v>
      </c>
      <c r="J2258" t="s">
        <v>137</v>
      </c>
      <c r="K2258" t="s">
        <v>144</v>
      </c>
      <c r="L2258" t="s">
        <v>6651</v>
      </c>
      <c r="M2258" t="s">
        <v>6652</v>
      </c>
      <c r="N2258">
        <v>0.91666666600000002</v>
      </c>
      <c r="O2258">
        <v>0</v>
      </c>
      <c r="P2258">
        <v>778</v>
      </c>
      <c r="Q2258">
        <v>4</v>
      </c>
      <c r="R2258">
        <v>41</v>
      </c>
      <c r="S2258">
        <v>0</v>
      </c>
      <c r="T2258">
        <v>104</v>
      </c>
      <c r="U2258">
        <v>1</v>
      </c>
      <c r="V2258">
        <v>0</v>
      </c>
      <c r="W2258">
        <v>0</v>
      </c>
      <c r="X2258">
        <v>119.748439197557</v>
      </c>
      <c r="Y2258">
        <v>6.1632416502754284</v>
      </c>
      <c r="Z2258">
        <v>5.2323151100207665</v>
      </c>
      <c r="AA2258">
        <v>0</v>
      </c>
      <c r="AB2258">
        <v>22.353332398561303</v>
      </c>
      <c r="AC2258">
        <v>38.023498447799994</v>
      </c>
      <c r="AD2258">
        <v>0</v>
      </c>
      <c r="AE2258">
        <v>191.52082680421449</v>
      </c>
    </row>
    <row r="2259" spans="1:31" x14ac:dyDescent="0.3">
      <c r="A2259">
        <v>2486075</v>
      </c>
      <c r="B2259">
        <v>1</v>
      </c>
      <c r="C2259" t="s">
        <v>80</v>
      </c>
      <c r="D2259" t="s">
        <v>100</v>
      </c>
      <c r="E2259" t="s">
        <v>153</v>
      </c>
      <c r="F2259" t="s">
        <v>6653</v>
      </c>
      <c r="G2259" t="s">
        <v>155</v>
      </c>
      <c r="H2259" t="s">
        <v>135</v>
      </c>
      <c r="I2259" t="s">
        <v>136</v>
      </c>
      <c r="J2259" t="s">
        <v>137</v>
      </c>
      <c r="K2259" t="s">
        <v>144</v>
      </c>
      <c r="L2259" t="s">
        <v>6654</v>
      </c>
      <c r="M2259" t="s">
        <v>6655</v>
      </c>
      <c r="N2259">
        <v>1.9483333329999999</v>
      </c>
      <c r="O2259">
        <v>0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5.9488784718993923E-2</v>
      </c>
      <c r="AA2259">
        <v>0</v>
      </c>
      <c r="AB2259">
        <v>0</v>
      </c>
      <c r="AC2259">
        <v>0</v>
      </c>
      <c r="AD2259">
        <v>0</v>
      </c>
      <c r="AE2259">
        <v>5.9488784718993923E-2</v>
      </c>
    </row>
    <row r="2260" spans="1:31" x14ac:dyDescent="0.3">
      <c r="A2260">
        <v>2485680</v>
      </c>
      <c r="B2260">
        <v>1</v>
      </c>
      <c r="C2260" t="s">
        <v>80</v>
      </c>
      <c r="D2260" t="s">
        <v>96</v>
      </c>
      <c r="E2260" t="s">
        <v>166</v>
      </c>
      <c r="F2260" t="s">
        <v>6656</v>
      </c>
      <c r="G2260" t="s">
        <v>149</v>
      </c>
      <c r="H2260" t="s">
        <v>150</v>
      </c>
      <c r="I2260" t="s">
        <v>136</v>
      </c>
      <c r="J2260" t="s">
        <v>137</v>
      </c>
      <c r="K2260" t="s">
        <v>144</v>
      </c>
      <c r="L2260" t="s">
        <v>6657</v>
      </c>
      <c r="M2260" t="s">
        <v>6658</v>
      </c>
      <c r="N2260">
        <v>0.94083333300000005</v>
      </c>
      <c r="O2260">
        <v>0</v>
      </c>
      <c r="P2260">
        <v>1490</v>
      </c>
      <c r="Q2260">
        <v>0</v>
      </c>
      <c r="R2260">
        <v>0</v>
      </c>
      <c r="S2260">
        <v>3</v>
      </c>
      <c r="T2260">
        <v>318</v>
      </c>
      <c r="U2260">
        <v>0</v>
      </c>
      <c r="V2260">
        <v>0</v>
      </c>
      <c r="W2260">
        <v>0</v>
      </c>
      <c r="X2260">
        <v>416.82171240928039</v>
      </c>
      <c r="Y2260">
        <v>0</v>
      </c>
      <c r="Z2260">
        <v>0</v>
      </c>
      <c r="AA2260">
        <v>5.8245961158069113</v>
      </c>
      <c r="AB2260">
        <v>435.78371687334669</v>
      </c>
      <c r="AC2260">
        <v>0</v>
      </c>
      <c r="AD2260">
        <v>0</v>
      </c>
      <c r="AE2260">
        <v>858.43002539843405</v>
      </c>
    </row>
    <row r="2261" spans="1:31" x14ac:dyDescent="0.3">
      <c r="A2261">
        <v>2485580</v>
      </c>
      <c r="B2261">
        <v>1</v>
      </c>
      <c r="C2261" t="s">
        <v>80</v>
      </c>
      <c r="D2261" t="s">
        <v>105</v>
      </c>
      <c r="E2261" t="s">
        <v>147</v>
      </c>
      <c r="F2261" t="s">
        <v>6659</v>
      </c>
      <c r="G2261" t="s">
        <v>193</v>
      </c>
      <c r="H2261" t="s">
        <v>150</v>
      </c>
      <c r="I2261" t="s">
        <v>136</v>
      </c>
      <c r="J2261" t="s">
        <v>137</v>
      </c>
      <c r="K2261" t="s">
        <v>144</v>
      </c>
      <c r="L2261" t="s">
        <v>6660</v>
      </c>
      <c r="M2261" t="s">
        <v>6661</v>
      </c>
      <c r="N2261">
        <v>3.1597222220000001</v>
      </c>
      <c r="O2261">
        <v>0</v>
      </c>
      <c r="P2261">
        <v>0</v>
      </c>
      <c r="Q2261">
        <v>1</v>
      </c>
      <c r="R2261">
        <v>0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0</v>
      </c>
      <c r="Y2261">
        <v>1.53351452271</v>
      </c>
      <c r="Z2261">
        <v>0</v>
      </c>
      <c r="AA2261">
        <v>0</v>
      </c>
      <c r="AB2261">
        <v>0</v>
      </c>
      <c r="AC2261">
        <v>298.67148396163253</v>
      </c>
      <c r="AD2261">
        <v>0</v>
      </c>
      <c r="AE2261">
        <v>300.20499848434252</v>
      </c>
    </row>
    <row r="2262" spans="1:31" x14ac:dyDescent="0.3">
      <c r="A2262">
        <v>2485906</v>
      </c>
      <c r="B2262">
        <v>1</v>
      </c>
      <c r="C2262" t="s">
        <v>81</v>
      </c>
      <c r="D2262" t="s">
        <v>127</v>
      </c>
      <c r="E2262" t="s">
        <v>153</v>
      </c>
      <c r="F2262" t="s">
        <v>6662</v>
      </c>
      <c r="G2262" t="s">
        <v>155</v>
      </c>
      <c r="H2262" t="s">
        <v>135</v>
      </c>
      <c r="I2262" t="s">
        <v>136</v>
      </c>
      <c r="J2262" t="s">
        <v>137</v>
      </c>
      <c r="K2262" t="s">
        <v>144</v>
      </c>
      <c r="L2262" t="s">
        <v>6663</v>
      </c>
      <c r="M2262" t="s">
        <v>6664</v>
      </c>
      <c r="N2262">
        <v>0.91027777700000001</v>
      </c>
      <c r="O2262">
        <v>0</v>
      </c>
      <c r="P2262">
        <v>1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0.11493212154039223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0.11493212154039223</v>
      </c>
    </row>
    <row r="2263" spans="1:31" x14ac:dyDescent="0.3">
      <c r="A2263">
        <v>2486058</v>
      </c>
      <c r="B2263">
        <v>1</v>
      </c>
      <c r="C2263" t="s">
        <v>80</v>
      </c>
      <c r="D2263" t="s">
        <v>88</v>
      </c>
      <c r="E2263" t="s">
        <v>153</v>
      </c>
      <c r="F2263" t="s">
        <v>6665</v>
      </c>
      <c r="G2263" t="s">
        <v>244</v>
      </c>
      <c r="H2263" t="s">
        <v>135</v>
      </c>
      <c r="I2263" t="s">
        <v>136</v>
      </c>
      <c r="J2263" t="s">
        <v>137</v>
      </c>
      <c r="K2263" t="s">
        <v>144</v>
      </c>
      <c r="L2263" t="s">
        <v>6666</v>
      </c>
      <c r="M2263" t="s">
        <v>6667</v>
      </c>
      <c r="N2263">
        <v>1.239166666</v>
      </c>
      <c r="O2263">
        <v>0</v>
      </c>
      <c r="P2263">
        <v>9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2.1820995888323318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2.1820995888323318</v>
      </c>
    </row>
    <row r="2264" spans="1:31" x14ac:dyDescent="0.3">
      <c r="A2264">
        <v>2485620</v>
      </c>
      <c r="B2264">
        <v>1</v>
      </c>
      <c r="C2264" t="s">
        <v>80</v>
      </c>
      <c r="D2264" t="s">
        <v>103</v>
      </c>
      <c r="E2264" t="s">
        <v>184</v>
      </c>
      <c r="F2264" t="s">
        <v>6668</v>
      </c>
      <c r="G2264" t="s">
        <v>134</v>
      </c>
      <c r="H2264" t="s">
        <v>150</v>
      </c>
      <c r="I2264" t="s">
        <v>136</v>
      </c>
      <c r="J2264" t="s">
        <v>137</v>
      </c>
      <c r="K2264" t="s">
        <v>138</v>
      </c>
      <c r="L2264" t="s">
        <v>6669</v>
      </c>
      <c r="M2264" t="s">
        <v>6670</v>
      </c>
      <c r="N2264">
        <v>0.93194444399999998</v>
      </c>
      <c r="O2264">
        <v>0</v>
      </c>
      <c r="P2264">
        <v>2</v>
      </c>
      <c r="Q2264">
        <v>0</v>
      </c>
      <c r="R2264">
        <v>4</v>
      </c>
      <c r="S2264">
        <v>14</v>
      </c>
      <c r="T2264">
        <v>3</v>
      </c>
      <c r="U2264">
        <v>15</v>
      </c>
      <c r="V2264">
        <v>1</v>
      </c>
      <c r="W2264">
        <v>0</v>
      </c>
      <c r="X2264">
        <v>0.54309932445757869</v>
      </c>
      <c r="Y2264">
        <v>0</v>
      </c>
      <c r="Z2264">
        <v>1.5611678390494212</v>
      </c>
      <c r="AA2264">
        <v>67.772973555834483</v>
      </c>
      <c r="AB2264">
        <v>21.804619615485226</v>
      </c>
      <c r="AC2264">
        <v>842.23465604847388</v>
      </c>
      <c r="AD2264">
        <v>3.1531756372269397</v>
      </c>
      <c r="AE2264">
        <v>937.06969202052755</v>
      </c>
    </row>
    <row r="2265" spans="1:31" x14ac:dyDescent="0.3">
      <c r="A2265">
        <v>2485517</v>
      </c>
      <c r="B2265">
        <v>1</v>
      </c>
      <c r="C2265" t="s">
        <v>80</v>
      </c>
      <c r="D2265" t="s">
        <v>96</v>
      </c>
      <c r="E2265" t="s">
        <v>166</v>
      </c>
      <c r="F2265" t="s">
        <v>6671</v>
      </c>
      <c r="G2265" t="s">
        <v>149</v>
      </c>
      <c r="H2265" t="s">
        <v>150</v>
      </c>
      <c r="I2265" t="s">
        <v>136</v>
      </c>
      <c r="J2265" t="s">
        <v>137</v>
      </c>
      <c r="K2265" t="s">
        <v>144</v>
      </c>
      <c r="L2265" t="s">
        <v>6672</v>
      </c>
      <c r="M2265" t="s">
        <v>6673</v>
      </c>
      <c r="N2265">
        <v>2.906666666</v>
      </c>
      <c r="O2265">
        <v>6</v>
      </c>
      <c r="P2265">
        <v>2975</v>
      </c>
      <c r="Q2265">
        <v>6</v>
      </c>
      <c r="R2265">
        <v>55</v>
      </c>
      <c r="S2265">
        <v>16</v>
      </c>
      <c r="T2265">
        <v>378</v>
      </c>
      <c r="U2265">
        <v>0</v>
      </c>
      <c r="V2265">
        <v>1</v>
      </c>
      <c r="W2265">
        <v>70.951846395048378</v>
      </c>
      <c r="X2265">
        <v>2088.603959762665</v>
      </c>
      <c r="Y2265">
        <v>45.431721430626411</v>
      </c>
      <c r="Z2265">
        <v>87.801299149853989</v>
      </c>
      <c r="AA2265">
        <v>99.385795766562381</v>
      </c>
      <c r="AB2265">
        <v>1634.5589075289422</v>
      </c>
      <c r="AC2265">
        <v>0</v>
      </c>
      <c r="AD2265">
        <v>0.26670352299797251</v>
      </c>
      <c r="AE2265">
        <v>4027.0002335566965</v>
      </c>
    </row>
    <row r="2266" spans="1:31" x14ac:dyDescent="0.3">
      <c r="A2266">
        <v>2485766</v>
      </c>
      <c r="B2266">
        <v>1</v>
      </c>
      <c r="C2266" t="s">
        <v>80</v>
      </c>
      <c r="D2266" t="s">
        <v>93</v>
      </c>
      <c r="E2266" t="s">
        <v>132</v>
      </c>
      <c r="F2266" t="s">
        <v>6674</v>
      </c>
      <c r="G2266" t="s">
        <v>296</v>
      </c>
      <c r="H2266" t="s">
        <v>135</v>
      </c>
      <c r="I2266" t="s">
        <v>136</v>
      </c>
      <c r="J2266" t="s">
        <v>137</v>
      </c>
      <c r="K2266" t="s">
        <v>144</v>
      </c>
      <c r="L2266" t="s">
        <v>6675</v>
      </c>
      <c r="M2266" t="s">
        <v>6676</v>
      </c>
      <c r="N2266">
        <v>0.39333333300000001</v>
      </c>
      <c r="O2266">
        <v>0</v>
      </c>
      <c r="P2266">
        <v>0</v>
      </c>
      <c r="Q2266">
        <v>4</v>
      </c>
      <c r="R2266">
        <v>0</v>
      </c>
      <c r="S2266">
        <v>1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5.5077930819591678</v>
      </c>
      <c r="Z2266">
        <v>0</v>
      </c>
      <c r="AA2266">
        <v>1.0024042452544601</v>
      </c>
      <c r="AB2266">
        <v>0</v>
      </c>
      <c r="AC2266">
        <v>0</v>
      </c>
      <c r="AD2266">
        <v>0</v>
      </c>
      <c r="AE2266">
        <v>6.5101973272136284</v>
      </c>
    </row>
    <row r="2267" spans="1:31" x14ac:dyDescent="0.3">
      <c r="A2267">
        <v>2485371</v>
      </c>
      <c r="B2267">
        <v>1</v>
      </c>
      <c r="C2267" t="s">
        <v>81</v>
      </c>
      <c r="D2267" t="s">
        <v>125</v>
      </c>
      <c r="E2267" t="s">
        <v>166</v>
      </c>
      <c r="F2267" t="s">
        <v>6677</v>
      </c>
      <c r="G2267" t="s">
        <v>149</v>
      </c>
      <c r="H2267" t="s">
        <v>150</v>
      </c>
      <c r="I2267" t="s">
        <v>136</v>
      </c>
      <c r="J2267" t="s">
        <v>137</v>
      </c>
      <c r="K2267" t="s">
        <v>144</v>
      </c>
      <c r="L2267" t="s">
        <v>6678</v>
      </c>
      <c r="M2267" t="s">
        <v>6679</v>
      </c>
      <c r="N2267">
        <v>0.21666666600000001</v>
      </c>
      <c r="O2267">
        <v>0</v>
      </c>
      <c r="P2267">
        <v>3125</v>
      </c>
      <c r="Q2267">
        <v>0</v>
      </c>
      <c r="R2267">
        <v>15</v>
      </c>
      <c r="S2267">
        <v>2</v>
      </c>
      <c r="T2267">
        <v>479</v>
      </c>
      <c r="U2267">
        <v>0</v>
      </c>
      <c r="V2267">
        <v>0</v>
      </c>
      <c r="W2267">
        <v>0</v>
      </c>
      <c r="X2267">
        <v>98.389834018297336</v>
      </c>
      <c r="Y2267">
        <v>0</v>
      </c>
      <c r="Z2267">
        <v>0.70136813667238496</v>
      </c>
      <c r="AA2267">
        <v>0.47825750201352502</v>
      </c>
      <c r="AB2267">
        <v>33.391159254754683</v>
      </c>
      <c r="AC2267">
        <v>0</v>
      </c>
      <c r="AD2267">
        <v>0</v>
      </c>
      <c r="AE2267">
        <v>132.96061891173792</v>
      </c>
    </row>
    <row r="2268" spans="1:31" x14ac:dyDescent="0.3">
      <c r="A2268">
        <v>2485640</v>
      </c>
      <c r="B2268">
        <v>2</v>
      </c>
      <c r="C2268" t="s">
        <v>80</v>
      </c>
      <c r="D2268" t="s">
        <v>93</v>
      </c>
      <c r="E2268" t="s">
        <v>132</v>
      </c>
      <c r="F2268" t="s">
        <v>6680</v>
      </c>
      <c r="G2268" t="s">
        <v>280</v>
      </c>
      <c r="H2268" t="s">
        <v>135</v>
      </c>
      <c r="I2268" t="s">
        <v>136</v>
      </c>
      <c r="J2268" t="s">
        <v>137</v>
      </c>
      <c r="K2268" t="s">
        <v>144</v>
      </c>
      <c r="L2268" t="s">
        <v>6681</v>
      </c>
      <c r="M2268" t="s">
        <v>6682</v>
      </c>
      <c r="N2268">
        <v>0.80583333300000004</v>
      </c>
      <c r="O2268">
        <v>0</v>
      </c>
      <c r="P2268">
        <v>141</v>
      </c>
      <c r="Q2268">
        <v>0</v>
      </c>
      <c r="R2268">
        <v>10</v>
      </c>
      <c r="S2268">
        <v>0</v>
      </c>
      <c r="T2268">
        <v>24</v>
      </c>
      <c r="U2268">
        <v>0</v>
      </c>
      <c r="V2268">
        <v>0</v>
      </c>
      <c r="W2268">
        <v>0</v>
      </c>
      <c r="X2268">
        <v>15.08943525948024</v>
      </c>
      <c r="Y2268">
        <v>0</v>
      </c>
      <c r="Z2268">
        <v>1.054645360551782</v>
      </c>
      <c r="AA2268">
        <v>0</v>
      </c>
      <c r="AB2268">
        <v>2.1971814207031404</v>
      </c>
      <c r="AC2268">
        <v>0</v>
      </c>
      <c r="AD2268">
        <v>0</v>
      </c>
      <c r="AE2268">
        <v>18.34126204073516</v>
      </c>
    </row>
    <row r="2269" spans="1:31" x14ac:dyDescent="0.3">
      <c r="A2269">
        <v>2485663</v>
      </c>
      <c r="B2269">
        <v>1</v>
      </c>
      <c r="C2269" t="s">
        <v>80</v>
      </c>
      <c r="D2269" t="s">
        <v>97</v>
      </c>
      <c r="E2269" t="s">
        <v>153</v>
      </c>
      <c r="F2269" t="s">
        <v>6324</v>
      </c>
      <c r="G2269" t="s">
        <v>230</v>
      </c>
      <c r="H2269" t="s">
        <v>135</v>
      </c>
      <c r="I2269" t="s">
        <v>136</v>
      </c>
      <c r="J2269" t="s">
        <v>137</v>
      </c>
      <c r="K2269" t="s">
        <v>144</v>
      </c>
      <c r="L2269" t="s">
        <v>6683</v>
      </c>
      <c r="M2269" t="s">
        <v>6684</v>
      </c>
      <c r="N2269">
        <v>2.8705555550000001</v>
      </c>
      <c r="O2269">
        <v>0</v>
      </c>
      <c r="P2269">
        <v>1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1.9421104397457666E-2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1.9421104397457666E-2</v>
      </c>
    </row>
    <row r="2270" spans="1:31" x14ac:dyDescent="0.3">
      <c r="A2270">
        <v>2485829</v>
      </c>
      <c r="B2270">
        <v>1</v>
      </c>
      <c r="C2270" t="s">
        <v>80</v>
      </c>
      <c r="D2270" t="s">
        <v>83</v>
      </c>
      <c r="E2270" t="s">
        <v>153</v>
      </c>
      <c r="F2270" t="s">
        <v>6685</v>
      </c>
      <c r="G2270" t="s">
        <v>155</v>
      </c>
      <c r="H2270" t="s">
        <v>135</v>
      </c>
      <c r="I2270" t="s">
        <v>136</v>
      </c>
      <c r="J2270" t="s">
        <v>137</v>
      </c>
      <c r="K2270" t="s">
        <v>144</v>
      </c>
      <c r="L2270" t="s">
        <v>6686</v>
      </c>
      <c r="M2270" t="s">
        <v>6687</v>
      </c>
      <c r="N2270">
        <v>1.3941666660000001</v>
      </c>
      <c r="O2270">
        <v>0</v>
      </c>
      <c r="P2270">
        <v>2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0.10659432034624976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0.10659432034624976</v>
      </c>
    </row>
    <row r="2271" spans="1:31" x14ac:dyDescent="0.3">
      <c r="A2271">
        <v>2485451</v>
      </c>
      <c r="B2271">
        <v>1</v>
      </c>
      <c r="C2271" t="s">
        <v>80</v>
      </c>
      <c r="D2271" t="s">
        <v>110</v>
      </c>
      <c r="E2271" t="s">
        <v>132</v>
      </c>
      <c r="F2271" t="s">
        <v>6688</v>
      </c>
      <c r="G2271" t="s">
        <v>134</v>
      </c>
      <c r="H2271" t="s">
        <v>135</v>
      </c>
      <c r="I2271" t="s">
        <v>136</v>
      </c>
      <c r="J2271" t="s">
        <v>137</v>
      </c>
      <c r="K2271" t="s">
        <v>138</v>
      </c>
      <c r="L2271" t="s">
        <v>6689</v>
      </c>
      <c r="M2271" t="s">
        <v>6690</v>
      </c>
      <c r="N2271">
        <v>2.72</v>
      </c>
      <c r="O2271">
        <v>0</v>
      </c>
      <c r="P2271">
        <v>213</v>
      </c>
      <c r="Q2271">
        <v>0</v>
      </c>
      <c r="R2271">
        <v>0</v>
      </c>
      <c r="S2271">
        <v>0</v>
      </c>
      <c r="T2271">
        <v>6</v>
      </c>
      <c r="U2271">
        <v>0</v>
      </c>
      <c r="V2271">
        <v>0</v>
      </c>
      <c r="W2271">
        <v>0</v>
      </c>
      <c r="X2271">
        <v>136.55564916760767</v>
      </c>
      <c r="Y2271">
        <v>0</v>
      </c>
      <c r="Z2271">
        <v>0</v>
      </c>
      <c r="AA2271">
        <v>0</v>
      </c>
      <c r="AB2271">
        <v>68.141243740539267</v>
      </c>
      <c r="AC2271">
        <v>0</v>
      </c>
      <c r="AD2271">
        <v>0</v>
      </c>
      <c r="AE2271">
        <v>204.69689290814694</v>
      </c>
    </row>
    <row r="2272" spans="1:31" x14ac:dyDescent="0.3">
      <c r="A2272">
        <v>2485849</v>
      </c>
      <c r="B2272">
        <v>1</v>
      </c>
      <c r="C2272" t="s">
        <v>81</v>
      </c>
      <c r="D2272" t="s">
        <v>122</v>
      </c>
      <c r="E2272" t="s">
        <v>166</v>
      </c>
      <c r="F2272" t="s">
        <v>6691</v>
      </c>
      <c r="G2272" t="s">
        <v>149</v>
      </c>
      <c r="H2272" t="s">
        <v>150</v>
      </c>
      <c r="I2272" t="s">
        <v>136</v>
      </c>
      <c r="J2272" t="s">
        <v>137</v>
      </c>
      <c r="K2272" t="s">
        <v>144</v>
      </c>
      <c r="L2272" t="s">
        <v>6692</v>
      </c>
      <c r="M2272" t="s">
        <v>6693</v>
      </c>
      <c r="N2272">
        <v>0.67055555499999997</v>
      </c>
      <c r="O2272">
        <v>2</v>
      </c>
      <c r="P2272">
        <v>113</v>
      </c>
      <c r="Q2272">
        <v>13</v>
      </c>
      <c r="R2272">
        <v>0</v>
      </c>
      <c r="S2272">
        <v>9</v>
      </c>
      <c r="T2272">
        <v>4</v>
      </c>
      <c r="U2272">
        <v>2</v>
      </c>
      <c r="V2272">
        <v>0</v>
      </c>
      <c r="W2272">
        <v>7.4083443351868214E-2</v>
      </c>
      <c r="X2272">
        <v>6.9357223008102533</v>
      </c>
      <c r="Y2272">
        <v>8.4301544920886684</v>
      </c>
      <c r="Z2272">
        <v>0</v>
      </c>
      <c r="AA2272">
        <v>17.300290117485282</v>
      </c>
      <c r="AB2272">
        <v>0.91442791595841411</v>
      </c>
      <c r="AC2272">
        <v>29.751931497607451</v>
      </c>
      <c r="AD2272">
        <v>0</v>
      </c>
      <c r="AE2272">
        <v>63.406609767301937</v>
      </c>
    </row>
    <row r="2273" spans="1:31" x14ac:dyDescent="0.3">
      <c r="A2273">
        <v>2485949</v>
      </c>
      <c r="B2273">
        <v>1</v>
      </c>
      <c r="C2273" t="s">
        <v>80</v>
      </c>
      <c r="D2273" t="s">
        <v>97</v>
      </c>
      <c r="E2273" t="s">
        <v>147</v>
      </c>
      <c r="F2273" t="s">
        <v>6694</v>
      </c>
      <c r="G2273" t="s">
        <v>1152</v>
      </c>
      <c r="H2273" t="s">
        <v>150</v>
      </c>
      <c r="I2273" t="s">
        <v>136</v>
      </c>
      <c r="J2273" t="s">
        <v>137</v>
      </c>
      <c r="K2273" t="s">
        <v>144</v>
      </c>
      <c r="L2273" t="s">
        <v>6695</v>
      </c>
      <c r="M2273" t="s">
        <v>6696</v>
      </c>
      <c r="N2273">
        <v>7.1672222220000004</v>
      </c>
      <c r="O2273">
        <v>0</v>
      </c>
      <c r="P2273">
        <v>93</v>
      </c>
      <c r="Q2273">
        <v>0</v>
      </c>
      <c r="R2273">
        <v>0</v>
      </c>
      <c r="S2273">
        <v>0</v>
      </c>
      <c r="T2273">
        <v>3</v>
      </c>
      <c r="U2273">
        <v>0</v>
      </c>
      <c r="V2273">
        <v>0</v>
      </c>
      <c r="W2273">
        <v>0</v>
      </c>
      <c r="X2273">
        <v>209.33558983332307</v>
      </c>
      <c r="Y2273">
        <v>0</v>
      </c>
      <c r="Z2273">
        <v>0</v>
      </c>
      <c r="AA2273">
        <v>0</v>
      </c>
      <c r="AB2273">
        <v>11.50808888002812</v>
      </c>
      <c r="AC2273">
        <v>0</v>
      </c>
      <c r="AD2273">
        <v>0</v>
      </c>
      <c r="AE2273">
        <v>220.84367871335118</v>
      </c>
    </row>
    <row r="2274" spans="1:31" x14ac:dyDescent="0.3">
      <c r="A2274">
        <v>2485886</v>
      </c>
      <c r="B2274">
        <v>1</v>
      </c>
      <c r="C2274" t="s">
        <v>81</v>
      </c>
      <c r="D2274" t="s">
        <v>121</v>
      </c>
      <c r="E2274" t="s">
        <v>166</v>
      </c>
      <c r="F2274" t="s">
        <v>6697</v>
      </c>
      <c r="G2274" t="s">
        <v>149</v>
      </c>
      <c r="H2274" t="s">
        <v>150</v>
      </c>
      <c r="I2274" t="s">
        <v>136</v>
      </c>
      <c r="J2274" t="s">
        <v>137</v>
      </c>
      <c r="K2274" t="s">
        <v>144</v>
      </c>
      <c r="L2274" t="s">
        <v>6698</v>
      </c>
      <c r="M2274" t="s">
        <v>6699</v>
      </c>
      <c r="N2274">
        <v>1.845</v>
      </c>
      <c r="O2274">
        <v>0</v>
      </c>
      <c r="P2274">
        <v>1142</v>
      </c>
      <c r="Q2274">
        <v>0</v>
      </c>
      <c r="R2274">
        <v>191</v>
      </c>
      <c r="S2274">
        <v>2</v>
      </c>
      <c r="T2274">
        <v>357</v>
      </c>
      <c r="U2274">
        <v>0</v>
      </c>
      <c r="V2274">
        <v>0</v>
      </c>
      <c r="W2274">
        <v>0</v>
      </c>
      <c r="X2274">
        <v>429.75671402214402</v>
      </c>
      <c r="Y2274">
        <v>0</v>
      </c>
      <c r="Z2274">
        <v>27.216022967770776</v>
      </c>
      <c r="AA2274">
        <v>4.1302116086366674</v>
      </c>
      <c r="AB2274">
        <v>350.41548435985192</v>
      </c>
      <c r="AC2274">
        <v>0</v>
      </c>
      <c r="AD2274">
        <v>0</v>
      </c>
      <c r="AE2274">
        <v>811.51843295840331</v>
      </c>
    </row>
    <row r="2275" spans="1:31" x14ac:dyDescent="0.3">
      <c r="A2275">
        <v>2485892</v>
      </c>
      <c r="B2275">
        <v>1</v>
      </c>
      <c r="C2275" t="s">
        <v>81</v>
      </c>
      <c r="D2275" t="s">
        <v>121</v>
      </c>
      <c r="E2275" t="s">
        <v>166</v>
      </c>
      <c r="F2275" t="s">
        <v>6700</v>
      </c>
      <c r="G2275" t="s">
        <v>149</v>
      </c>
      <c r="H2275" t="s">
        <v>150</v>
      </c>
      <c r="I2275" t="s">
        <v>136</v>
      </c>
      <c r="J2275" t="s">
        <v>137</v>
      </c>
      <c r="K2275" t="s">
        <v>144</v>
      </c>
      <c r="L2275" t="s">
        <v>6701</v>
      </c>
      <c r="M2275" t="s">
        <v>6702</v>
      </c>
      <c r="N2275">
        <v>1.8772222220000001</v>
      </c>
      <c r="O2275">
        <v>0</v>
      </c>
      <c r="P2275">
        <v>1565</v>
      </c>
      <c r="Q2275">
        <v>9</v>
      </c>
      <c r="R2275">
        <v>78</v>
      </c>
      <c r="S2275">
        <v>12</v>
      </c>
      <c r="T2275">
        <v>68</v>
      </c>
      <c r="U2275">
        <v>0</v>
      </c>
      <c r="V2275">
        <v>0</v>
      </c>
      <c r="W2275">
        <v>0</v>
      </c>
      <c r="X2275">
        <v>305.34695927736459</v>
      </c>
      <c r="Y2275">
        <v>6.519634282302893</v>
      </c>
      <c r="Z2275">
        <v>14.11347922849032</v>
      </c>
      <c r="AA2275">
        <v>41.811960742190941</v>
      </c>
      <c r="AB2275">
        <v>54.688625160705136</v>
      </c>
      <c r="AC2275">
        <v>0</v>
      </c>
      <c r="AD2275">
        <v>0</v>
      </c>
      <c r="AE2275">
        <v>422.48065869105392</v>
      </c>
    </row>
    <row r="2276" spans="1:31" x14ac:dyDescent="0.3">
      <c r="A2276">
        <v>2485882</v>
      </c>
      <c r="B2276">
        <v>2</v>
      </c>
      <c r="C2276" t="s">
        <v>80</v>
      </c>
      <c r="D2276" t="s">
        <v>94</v>
      </c>
      <c r="E2276" t="s">
        <v>166</v>
      </c>
      <c r="F2276" t="s">
        <v>6703</v>
      </c>
      <c r="G2276" t="s">
        <v>924</v>
      </c>
      <c r="H2276" t="s">
        <v>150</v>
      </c>
      <c r="I2276" t="s">
        <v>136</v>
      </c>
      <c r="J2276" t="s">
        <v>137</v>
      </c>
      <c r="K2276" t="s">
        <v>144</v>
      </c>
      <c r="L2276" t="s">
        <v>6704</v>
      </c>
      <c r="M2276" t="s">
        <v>6705</v>
      </c>
      <c r="N2276">
        <v>0.54500000000000004</v>
      </c>
      <c r="O2276">
        <v>0</v>
      </c>
      <c r="P2276">
        <v>0</v>
      </c>
      <c r="Q2276">
        <v>35</v>
      </c>
      <c r="R2276">
        <v>135</v>
      </c>
      <c r="S2276">
        <v>2</v>
      </c>
      <c r="T2276">
        <v>9</v>
      </c>
      <c r="U2276">
        <v>0</v>
      </c>
      <c r="V2276">
        <v>0</v>
      </c>
      <c r="W2276">
        <v>0</v>
      </c>
      <c r="X2276">
        <v>0</v>
      </c>
      <c r="Y2276">
        <v>1.7430279870104777</v>
      </c>
      <c r="Z2276">
        <v>39.519411519615836</v>
      </c>
      <c r="AA2276">
        <v>17.557562411246295</v>
      </c>
      <c r="AB2276">
        <v>2.9684677232913192</v>
      </c>
      <c r="AC2276">
        <v>0</v>
      </c>
      <c r="AD2276">
        <v>0</v>
      </c>
      <c r="AE2276">
        <v>61.788469641163928</v>
      </c>
    </row>
    <row r="2277" spans="1:31" x14ac:dyDescent="0.3">
      <c r="A2277">
        <v>2485494</v>
      </c>
      <c r="B2277">
        <v>1</v>
      </c>
      <c r="C2277" t="s">
        <v>81</v>
      </c>
      <c r="D2277" t="s">
        <v>113</v>
      </c>
      <c r="E2277" t="s">
        <v>184</v>
      </c>
      <c r="F2277" t="s">
        <v>6706</v>
      </c>
      <c r="G2277" t="s">
        <v>134</v>
      </c>
      <c r="H2277" t="s">
        <v>150</v>
      </c>
      <c r="I2277" t="s">
        <v>136</v>
      </c>
      <c r="J2277" t="s">
        <v>137</v>
      </c>
      <c r="K2277" t="s">
        <v>138</v>
      </c>
      <c r="L2277" t="s">
        <v>6707</v>
      </c>
      <c r="M2277" t="s">
        <v>6708</v>
      </c>
      <c r="N2277">
        <v>0.95888888800000005</v>
      </c>
      <c r="O2277">
        <v>0</v>
      </c>
      <c r="P2277">
        <v>527</v>
      </c>
      <c r="Q2277">
        <v>0</v>
      </c>
      <c r="R2277">
        <v>6</v>
      </c>
      <c r="S2277">
        <v>0</v>
      </c>
      <c r="T2277">
        <v>54</v>
      </c>
      <c r="U2277">
        <v>0</v>
      </c>
      <c r="V2277">
        <v>2</v>
      </c>
      <c r="W2277">
        <v>0</v>
      </c>
      <c r="X2277">
        <v>82.009695105334671</v>
      </c>
      <c r="Y2277">
        <v>0</v>
      </c>
      <c r="Z2277">
        <v>0.2276682853742972</v>
      </c>
      <c r="AA2277">
        <v>0</v>
      </c>
      <c r="AB2277">
        <v>19.575811080873077</v>
      </c>
      <c r="AC2277">
        <v>0</v>
      </c>
      <c r="AD2277">
        <v>43.665983888849475</v>
      </c>
      <c r="AE2277">
        <v>145.47915836043151</v>
      </c>
    </row>
    <row r="2278" spans="1:31" x14ac:dyDescent="0.3">
      <c r="A2278">
        <v>2485723</v>
      </c>
      <c r="B2278">
        <v>1</v>
      </c>
      <c r="C2278" t="s">
        <v>80</v>
      </c>
      <c r="D2278" t="s">
        <v>82</v>
      </c>
      <c r="E2278" t="s">
        <v>153</v>
      </c>
      <c r="F2278" t="s">
        <v>6709</v>
      </c>
      <c r="G2278" t="s">
        <v>155</v>
      </c>
      <c r="H2278" t="s">
        <v>135</v>
      </c>
      <c r="I2278" t="s">
        <v>136</v>
      </c>
      <c r="J2278" t="s">
        <v>137</v>
      </c>
      <c r="K2278" t="s">
        <v>144</v>
      </c>
      <c r="L2278" t="s">
        <v>6710</v>
      </c>
      <c r="M2278" t="s">
        <v>6711</v>
      </c>
      <c r="N2278">
        <v>6.1669444440000003</v>
      </c>
      <c r="O2278">
        <v>0</v>
      </c>
      <c r="P2278">
        <v>1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1.3612165239934673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1.3612165239934673</v>
      </c>
    </row>
    <row r="2279" spans="1:31" x14ac:dyDescent="0.3">
      <c r="A2279">
        <v>2485700</v>
      </c>
      <c r="B2279">
        <v>1</v>
      </c>
      <c r="C2279" t="s">
        <v>81</v>
      </c>
      <c r="D2279" t="s">
        <v>116</v>
      </c>
      <c r="E2279" t="s">
        <v>166</v>
      </c>
      <c r="F2279" t="s">
        <v>1472</v>
      </c>
      <c r="G2279" t="s">
        <v>149</v>
      </c>
      <c r="H2279" t="s">
        <v>150</v>
      </c>
      <c r="I2279" t="s">
        <v>136</v>
      </c>
      <c r="J2279" t="s">
        <v>137</v>
      </c>
      <c r="K2279" t="s">
        <v>144</v>
      </c>
      <c r="L2279" t="s">
        <v>6712</v>
      </c>
      <c r="M2279" t="s">
        <v>6713</v>
      </c>
      <c r="N2279">
        <v>0.33</v>
      </c>
      <c r="O2279">
        <v>0</v>
      </c>
      <c r="P2279">
        <v>454</v>
      </c>
      <c r="Q2279">
        <v>0</v>
      </c>
      <c r="R2279">
        <v>44</v>
      </c>
      <c r="S2279">
        <v>0</v>
      </c>
      <c r="T2279">
        <v>136</v>
      </c>
      <c r="U2279">
        <v>1</v>
      </c>
      <c r="V2279">
        <v>0</v>
      </c>
      <c r="W2279">
        <v>0</v>
      </c>
      <c r="X2279">
        <v>22.343937923759761</v>
      </c>
      <c r="Y2279">
        <v>0</v>
      </c>
      <c r="Z2279">
        <v>1.5371747865529934</v>
      </c>
      <c r="AA2279">
        <v>0</v>
      </c>
      <c r="AB2279">
        <v>14.810381830756723</v>
      </c>
      <c r="AC2279">
        <v>5.830114585194158</v>
      </c>
      <c r="AD2279">
        <v>0</v>
      </c>
      <c r="AE2279">
        <v>44.521609126263634</v>
      </c>
    </row>
    <row r="2280" spans="1:31" x14ac:dyDescent="0.3">
      <c r="A2280">
        <v>2486032</v>
      </c>
      <c r="B2280">
        <v>1</v>
      </c>
      <c r="C2280" t="s">
        <v>80</v>
      </c>
      <c r="D2280" t="s">
        <v>85</v>
      </c>
      <c r="E2280" t="s">
        <v>132</v>
      </c>
      <c r="F2280" t="s">
        <v>6714</v>
      </c>
      <c r="G2280" t="s">
        <v>1532</v>
      </c>
      <c r="H2280" t="s">
        <v>135</v>
      </c>
      <c r="I2280" t="s">
        <v>136</v>
      </c>
      <c r="J2280" t="s">
        <v>137</v>
      </c>
      <c r="K2280" t="s">
        <v>144</v>
      </c>
      <c r="L2280" t="s">
        <v>6715</v>
      </c>
      <c r="M2280" t="s">
        <v>6716</v>
      </c>
      <c r="N2280">
        <v>2.4911111109999999</v>
      </c>
      <c r="O2280">
        <v>0</v>
      </c>
      <c r="P2280">
        <v>865</v>
      </c>
      <c r="Q2280">
        <v>0</v>
      </c>
      <c r="R2280">
        <v>0</v>
      </c>
      <c r="S2280">
        <v>0</v>
      </c>
      <c r="T2280">
        <v>96</v>
      </c>
      <c r="U2280">
        <v>0</v>
      </c>
      <c r="V2280">
        <v>3</v>
      </c>
      <c r="W2280">
        <v>0</v>
      </c>
      <c r="X2280">
        <v>706.32791166160894</v>
      </c>
      <c r="Y2280">
        <v>0</v>
      </c>
      <c r="Z2280">
        <v>0</v>
      </c>
      <c r="AA2280">
        <v>0</v>
      </c>
      <c r="AB2280">
        <v>105.53767641076347</v>
      </c>
      <c r="AC2280">
        <v>0</v>
      </c>
      <c r="AD2280">
        <v>108.83018148241273</v>
      </c>
      <c r="AE2280">
        <v>920.6957695547851</v>
      </c>
    </row>
    <row r="2281" spans="1:31" x14ac:dyDescent="0.3">
      <c r="A2281">
        <v>2485368</v>
      </c>
      <c r="B2281">
        <v>1</v>
      </c>
      <c r="C2281" t="s">
        <v>80</v>
      </c>
      <c r="D2281" t="s">
        <v>82</v>
      </c>
      <c r="E2281" t="s">
        <v>153</v>
      </c>
      <c r="F2281" t="s">
        <v>6258</v>
      </c>
      <c r="G2281" t="s">
        <v>244</v>
      </c>
      <c r="H2281" t="s">
        <v>135</v>
      </c>
      <c r="I2281" t="s">
        <v>136</v>
      </c>
      <c r="J2281" t="s">
        <v>137</v>
      </c>
      <c r="K2281" t="s">
        <v>144</v>
      </c>
      <c r="L2281" t="s">
        <v>6717</v>
      </c>
      <c r="M2281" t="s">
        <v>6718</v>
      </c>
      <c r="N2281">
        <v>1.71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17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8.2910202013116834</v>
      </c>
      <c r="AC2281">
        <v>0</v>
      </c>
      <c r="AD2281">
        <v>0</v>
      </c>
      <c r="AE2281">
        <v>8.2910202013116834</v>
      </c>
    </row>
    <row r="2282" spans="1:31" x14ac:dyDescent="0.3">
      <c r="A2282">
        <v>2485560</v>
      </c>
      <c r="B2282">
        <v>3</v>
      </c>
      <c r="C2282" t="s">
        <v>80</v>
      </c>
      <c r="D2282" t="s">
        <v>85</v>
      </c>
      <c r="E2282" t="s">
        <v>162</v>
      </c>
      <c r="F2282" t="s">
        <v>6719</v>
      </c>
      <c r="G2282" t="s">
        <v>210</v>
      </c>
      <c r="H2282" t="s">
        <v>135</v>
      </c>
      <c r="I2282" t="s">
        <v>136</v>
      </c>
      <c r="J2282" t="s">
        <v>137</v>
      </c>
      <c r="K2282" t="s">
        <v>144</v>
      </c>
      <c r="L2282" t="s">
        <v>6720</v>
      </c>
      <c r="M2282" t="s">
        <v>6721</v>
      </c>
      <c r="N2282">
        <v>0.79944444400000003</v>
      </c>
      <c r="O2282">
        <v>0</v>
      </c>
      <c r="P2282">
        <v>209</v>
      </c>
      <c r="Q2282">
        <v>0</v>
      </c>
      <c r="R2282">
        <v>0</v>
      </c>
      <c r="S2282">
        <v>0</v>
      </c>
      <c r="T2282">
        <v>2</v>
      </c>
      <c r="U2282">
        <v>0</v>
      </c>
      <c r="V2282">
        <v>0</v>
      </c>
      <c r="W2282">
        <v>0</v>
      </c>
      <c r="X2282">
        <v>39.567095879882451</v>
      </c>
      <c r="Y2282">
        <v>0</v>
      </c>
      <c r="Z2282">
        <v>0</v>
      </c>
      <c r="AA2282">
        <v>0</v>
      </c>
      <c r="AB2282">
        <v>0.15798286343459597</v>
      </c>
      <c r="AC2282">
        <v>0</v>
      </c>
      <c r="AD2282">
        <v>0</v>
      </c>
      <c r="AE2282">
        <v>39.725078743317049</v>
      </c>
    </row>
    <row r="2283" spans="1:31" x14ac:dyDescent="0.3">
      <c r="A2283">
        <v>2485554</v>
      </c>
      <c r="B2283">
        <v>1</v>
      </c>
      <c r="C2283" t="s">
        <v>80</v>
      </c>
      <c r="D2283" t="s">
        <v>101</v>
      </c>
      <c r="E2283" t="s">
        <v>162</v>
      </c>
      <c r="F2283" t="s">
        <v>6722</v>
      </c>
      <c r="G2283" t="s">
        <v>210</v>
      </c>
      <c r="H2283" t="s">
        <v>135</v>
      </c>
      <c r="I2283" t="s">
        <v>136</v>
      </c>
      <c r="J2283" t="s">
        <v>137</v>
      </c>
      <c r="K2283" t="s">
        <v>144</v>
      </c>
      <c r="L2283" t="s">
        <v>6723</v>
      </c>
      <c r="M2283" t="s">
        <v>6724</v>
      </c>
      <c r="N2283">
        <v>2.7166666660000001</v>
      </c>
      <c r="O2283">
        <v>0</v>
      </c>
      <c r="P2283">
        <v>79</v>
      </c>
      <c r="Q2283">
        <v>0</v>
      </c>
      <c r="R2283">
        <v>0</v>
      </c>
      <c r="S2283">
        <v>0</v>
      </c>
      <c r="T2283">
        <v>23</v>
      </c>
      <c r="U2283">
        <v>0</v>
      </c>
      <c r="V2283">
        <v>0</v>
      </c>
      <c r="W2283">
        <v>0</v>
      </c>
      <c r="X2283">
        <v>49.457796895626181</v>
      </c>
      <c r="Y2283">
        <v>0</v>
      </c>
      <c r="Z2283">
        <v>0</v>
      </c>
      <c r="AA2283">
        <v>0</v>
      </c>
      <c r="AB2283">
        <v>55.39275163523417</v>
      </c>
      <c r="AC2283">
        <v>0</v>
      </c>
      <c r="AD2283">
        <v>0</v>
      </c>
      <c r="AE2283">
        <v>104.85054853086035</v>
      </c>
    </row>
    <row r="2284" spans="1:31" x14ac:dyDescent="0.3">
      <c r="A2284">
        <v>2485514</v>
      </c>
      <c r="B2284">
        <v>1</v>
      </c>
      <c r="C2284" t="s">
        <v>81</v>
      </c>
      <c r="D2284" t="s">
        <v>117</v>
      </c>
      <c r="E2284" t="s">
        <v>166</v>
      </c>
      <c r="F2284" t="s">
        <v>6725</v>
      </c>
      <c r="G2284" t="s">
        <v>168</v>
      </c>
      <c r="H2284" t="s">
        <v>150</v>
      </c>
      <c r="I2284" t="s">
        <v>136</v>
      </c>
      <c r="J2284" t="s">
        <v>137</v>
      </c>
      <c r="K2284" t="s">
        <v>138</v>
      </c>
      <c r="L2284" t="s">
        <v>6726</v>
      </c>
      <c r="M2284" t="s">
        <v>6727</v>
      </c>
      <c r="N2284">
        <v>3.534444444</v>
      </c>
      <c r="O2284">
        <v>1</v>
      </c>
      <c r="P2284">
        <v>0</v>
      </c>
      <c r="Q2284">
        <v>3</v>
      </c>
      <c r="R2284">
        <v>0</v>
      </c>
      <c r="S2284">
        <v>6</v>
      </c>
      <c r="T2284">
        <v>0</v>
      </c>
      <c r="U2284">
        <v>1</v>
      </c>
      <c r="V2284">
        <v>0</v>
      </c>
      <c r="W2284">
        <v>0.46623838740627088</v>
      </c>
      <c r="X2284">
        <v>0</v>
      </c>
      <c r="Y2284">
        <v>3.7964669657476477</v>
      </c>
      <c r="Z2284">
        <v>0</v>
      </c>
      <c r="AA2284">
        <v>695.237954529999</v>
      </c>
      <c r="AB2284">
        <v>0</v>
      </c>
      <c r="AC2284">
        <v>164.74669943327001</v>
      </c>
      <c r="AD2284">
        <v>0</v>
      </c>
      <c r="AE2284">
        <v>864.24735931642294</v>
      </c>
    </row>
    <row r="2285" spans="1:31" x14ac:dyDescent="0.3">
      <c r="A2285">
        <v>2485955</v>
      </c>
      <c r="B2285">
        <v>1</v>
      </c>
      <c r="C2285" t="s">
        <v>80</v>
      </c>
      <c r="D2285" t="s">
        <v>84</v>
      </c>
      <c r="E2285" t="s">
        <v>166</v>
      </c>
      <c r="F2285" t="s">
        <v>6728</v>
      </c>
      <c r="G2285" t="s">
        <v>159</v>
      </c>
      <c r="H2285" t="s">
        <v>150</v>
      </c>
      <c r="I2285" t="s">
        <v>136</v>
      </c>
      <c r="J2285" t="s">
        <v>3</v>
      </c>
      <c r="K2285" t="s">
        <v>144</v>
      </c>
      <c r="L2285" t="s">
        <v>6729</v>
      </c>
      <c r="M2285" t="s">
        <v>6730</v>
      </c>
      <c r="N2285">
        <v>11.356111111000001</v>
      </c>
      <c r="O2285">
        <v>0</v>
      </c>
      <c r="P2285">
        <v>0</v>
      </c>
      <c r="Q2285">
        <v>0</v>
      </c>
      <c r="R2285">
        <v>0</v>
      </c>
      <c r="S2285">
        <v>2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24.571448413270002</v>
      </c>
      <c r="AB2285">
        <v>0</v>
      </c>
      <c r="AC2285">
        <v>0</v>
      </c>
      <c r="AD2285">
        <v>0</v>
      </c>
      <c r="AE2285">
        <v>24.571448413270002</v>
      </c>
    </row>
    <row r="2286" spans="1:31" x14ac:dyDescent="0.3">
      <c r="A2286">
        <v>2485909</v>
      </c>
      <c r="B2286">
        <v>1</v>
      </c>
      <c r="C2286" t="s">
        <v>80</v>
      </c>
      <c r="D2286" t="s">
        <v>84</v>
      </c>
      <c r="E2286" t="s">
        <v>153</v>
      </c>
      <c r="F2286" t="s">
        <v>6731</v>
      </c>
      <c r="G2286" t="s">
        <v>244</v>
      </c>
      <c r="H2286" t="s">
        <v>135</v>
      </c>
      <c r="I2286" t="s">
        <v>136</v>
      </c>
      <c r="J2286" t="s">
        <v>137</v>
      </c>
      <c r="K2286" t="s">
        <v>144</v>
      </c>
      <c r="L2286" t="s">
        <v>6732</v>
      </c>
      <c r="M2286" t="s">
        <v>6733</v>
      </c>
      <c r="N2286">
        <v>4.426388888</v>
      </c>
      <c r="O2286">
        <v>0</v>
      </c>
      <c r="P2286">
        <v>1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0.87685236960529844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0.87685236960529844</v>
      </c>
    </row>
    <row r="2287" spans="1:31" x14ac:dyDescent="0.3">
      <c r="A2287">
        <v>2485640</v>
      </c>
      <c r="B2287">
        <v>1</v>
      </c>
      <c r="C2287" t="s">
        <v>80</v>
      </c>
      <c r="D2287" t="s">
        <v>93</v>
      </c>
      <c r="E2287" t="s">
        <v>162</v>
      </c>
      <c r="F2287" t="s">
        <v>6734</v>
      </c>
      <c r="G2287" t="s">
        <v>280</v>
      </c>
      <c r="H2287" t="s">
        <v>135</v>
      </c>
      <c r="I2287" t="s">
        <v>136</v>
      </c>
      <c r="J2287" t="s">
        <v>137</v>
      </c>
      <c r="K2287" t="s">
        <v>144</v>
      </c>
      <c r="L2287" t="s">
        <v>6735</v>
      </c>
      <c r="M2287" t="s">
        <v>6681</v>
      </c>
      <c r="N2287">
        <v>3.1894444439999998</v>
      </c>
      <c r="O2287">
        <v>0</v>
      </c>
      <c r="P2287">
        <v>46</v>
      </c>
      <c r="Q2287">
        <v>0</v>
      </c>
      <c r="R2287">
        <v>9</v>
      </c>
      <c r="S2287">
        <v>0</v>
      </c>
      <c r="T2287">
        <v>21</v>
      </c>
      <c r="U2287">
        <v>0</v>
      </c>
      <c r="V2287">
        <v>0</v>
      </c>
      <c r="W2287">
        <v>0</v>
      </c>
      <c r="X2287">
        <v>23.487663742244546</v>
      </c>
      <c r="Y2287">
        <v>0</v>
      </c>
      <c r="Z2287">
        <v>4.5176245937858832</v>
      </c>
      <c r="AA2287">
        <v>0</v>
      </c>
      <c r="AB2287">
        <v>8.0575787432168902</v>
      </c>
      <c r="AC2287">
        <v>0</v>
      </c>
      <c r="AD2287">
        <v>0</v>
      </c>
      <c r="AE2287">
        <v>36.062867079247319</v>
      </c>
    </row>
    <row r="2288" spans="1:31" x14ac:dyDescent="0.3">
      <c r="A2288">
        <v>2485497</v>
      </c>
      <c r="B2288">
        <v>1</v>
      </c>
      <c r="C2288" t="s">
        <v>80</v>
      </c>
      <c r="D2288" t="s">
        <v>99</v>
      </c>
      <c r="E2288" t="s">
        <v>162</v>
      </c>
      <c r="F2288" t="s">
        <v>6736</v>
      </c>
      <c r="G2288" t="s">
        <v>210</v>
      </c>
      <c r="H2288" t="s">
        <v>135</v>
      </c>
      <c r="I2288" t="s">
        <v>136</v>
      </c>
      <c r="J2288" t="s">
        <v>137</v>
      </c>
      <c r="K2288" t="s">
        <v>144</v>
      </c>
      <c r="L2288" t="s">
        <v>6737</v>
      </c>
      <c r="M2288" t="s">
        <v>6738</v>
      </c>
      <c r="N2288">
        <v>3.0811111109999998</v>
      </c>
      <c r="O2288">
        <v>0</v>
      </c>
      <c r="P2288">
        <v>123</v>
      </c>
      <c r="Q2288">
        <v>0</v>
      </c>
      <c r="R2288">
        <v>0</v>
      </c>
      <c r="S2288">
        <v>0</v>
      </c>
      <c r="T2288">
        <v>6</v>
      </c>
      <c r="U2288">
        <v>0</v>
      </c>
      <c r="V2288">
        <v>0</v>
      </c>
      <c r="W2288">
        <v>0</v>
      </c>
      <c r="X2288">
        <v>47.762610838664543</v>
      </c>
      <c r="Y2288">
        <v>0</v>
      </c>
      <c r="Z2288">
        <v>0</v>
      </c>
      <c r="AA2288">
        <v>0</v>
      </c>
      <c r="AB2288">
        <v>12.408463885340812</v>
      </c>
      <c r="AC2288">
        <v>0</v>
      </c>
      <c r="AD2288">
        <v>0</v>
      </c>
      <c r="AE2288">
        <v>60.171074724005351</v>
      </c>
    </row>
    <row r="2289" spans="1:31" x14ac:dyDescent="0.3">
      <c r="A2289">
        <v>2485995</v>
      </c>
      <c r="B2289">
        <v>1</v>
      </c>
      <c r="C2289" t="s">
        <v>80</v>
      </c>
      <c r="D2289" t="s">
        <v>97</v>
      </c>
      <c r="E2289" t="s">
        <v>153</v>
      </c>
      <c r="F2289" t="s">
        <v>6739</v>
      </c>
      <c r="G2289" t="s">
        <v>155</v>
      </c>
      <c r="H2289" t="s">
        <v>135</v>
      </c>
      <c r="I2289" t="s">
        <v>136</v>
      </c>
      <c r="J2289" t="s">
        <v>137</v>
      </c>
      <c r="K2289" t="s">
        <v>144</v>
      </c>
      <c r="L2289" t="s">
        <v>6740</v>
      </c>
      <c r="M2289" t="s">
        <v>6741</v>
      </c>
      <c r="N2289">
        <v>5.2905555550000001</v>
      </c>
      <c r="O2289">
        <v>0</v>
      </c>
      <c r="P2289">
        <v>1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1.5961668656828549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1.5961668656828549</v>
      </c>
    </row>
    <row r="2290" spans="1:31" x14ac:dyDescent="0.3">
      <c r="A2290">
        <v>2485783</v>
      </c>
      <c r="B2290">
        <v>1</v>
      </c>
      <c r="C2290" t="s">
        <v>80</v>
      </c>
      <c r="D2290" t="s">
        <v>94</v>
      </c>
      <c r="E2290" t="s">
        <v>166</v>
      </c>
      <c r="F2290" t="s">
        <v>6703</v>
      </c>
      <c r="G2290" t="s">
        <v>149</v>
      </c>
      <c r="H2290" t="s">
        <v>150</v>
      </c>
      <c r="I2290" t="s">
        <v>136</v>
      </c>
      <c r="J2290" t="s">
        <v>137</v>
      </c>
      <c r="K2290" t="s">
        <v>144</v>
      </c>
      <c r="L2290" t="s">
        <v>6742</v>
      </c>
      <c r="M2290" t="s">
        <v>6743</v>
      </c>
      <c r="N2290">
        <v>1.788611111</v>
      </c>
      <c r="O2290">
        <v>0</v>
      </c>
      <c r="P2290">
        <v>0</v>
      </c>
      <c r="Q2290">
        <v>35</v>
      </c>
      <c r="R2290">
        <v>135</v>
      </c>
      <c r="S2290">
        <v>2</v>
      </c>
      <c r="T2290">
        <v>9</v>
      </c>
      <c r="U2290">
        <v>0</v>
      </c>
      <c r="V2290">
        <v>0</v>
      </c>
      <c r="W2290">
        <v>0</v>
      </c>
      <c r="X2290">
        <v>0</v>
      </c>
      <c r="Y2290">
        <v>5.7207494809738835</v>
      </c>
      <c r="Z2290">
        <v>128.45870223276188</v>
      </c>
      <c r="AA2290">
        <v>53.762318717400426</v>
      </c>
      <c r="AB2290">
        <v>11.598881522637518</v>
      </c>
      <c r="AC2290">
        <v>0</v>
      </c>
      <c r="AD2290">
        <v>0</v>
      </c>
      <c r="AE2290">
        <v>199.54065195377373</v>
      </c>
    </row>
    <row r="2291" spans="1:31" x14ac:dyDescent="0.3">
      <c r="A2291">
        <v>2485975</v>
      </c>
      <c r="B2291">
        <v>1</v>
      </c>
      <c r="C2291" t="s">
        <v>80</v>
      </c>
      <c r="D2291" t="s">
        <v>90</v>
      </c>
      <c r="E2291" t="s">
        <v>153</v>
      </c>
      <c r="F2291" t="s">
        <v>6744</v>
      </c>
      <c r="G2291" t="s">
        <v>155</v>
      </c>
      <c r="H2291" t="s">
        <v>135</v>
      </c>
      <c r="I2291" t="s">
        <v>136</v>
      </c>
      <c r="J2291" t="s">
        <v>137</v>
      </c>
      <c r="K2291" t="s">
        <v>144</v>
      </c>
      <c r="L2291" t="s">
        <v>6745</v>
      </c>
      <c r="M2291" t="s">
        <v>6746</v>
      </c>
      <c r="N2291">
        <v>6.0566666659999999</v>
      </c>
      <c r="O2291">
        <v>0</v>
      </c>
      <c r="P2291">
        <v>3</v>
      </c>
      <c r="Q2291">
        <v>0</v>
      </c>
      <c r="R2291">
        <v>0</v>
      </c>
      <c r="S2291">
        <v>0</v>
      </c>
      <c r="T2291">
        <v>1</v>
      </c>
      <c r="U2291">
        <v>0</v>
      </c>
      <c r="V2291">
        <v>0</v>
      </c>
      <c r="W2291">
        <v>0</v>
      </c>
      <c r="X2291">
        <v>11.941759391030061</v>
      </c>
      <c r="Y2291">
        <v>0</v>
      </c>
      <c r="Z2291">
        <v>0</v>
      </c>
      <c r="AA2291">
        <v>0</v>
      </c>
      <c r="AB2291">
        <v>0.23150730267570802</v>
      </c>
      <c r="AC2291">
        <v>0</v>
      </c>
      <c r="AD2291">
        <v>0</v>
      </c>
      <c r="AE2291">
        <v>12.173266693705768</v>
      </c>
    </row>
    <row r="2292" spans="1:31" x14ac:dyDescent="0.3">
      <c r="A2292">
        <v>2485952</v>
      </c>
      <c r="B2292">
        <v>1</v>
      </c>
      <c r="C2292" t="s">
        <v>81</v>
      </c>
      <c r="D2292" t="s">
        <v>118</v>
      </c>
      <c r="E2292" t="s">
        <v>184</v>
      </c>
      <c r="F2292" t="s">
        <v>6747</v>
      </c>
      <c r="G2292" t="s">
        <v>181</v>
      </c>
      <c r="H2292" t="s">
        <v>150</v>
      </c>
      <c r="I2292" t="s">
        <v>136</v>
      </c>
      <c r="J2292" t="s">
        <v>137</v>
      </c>
      <c r="K2292" t="s">
        <v>144</v>
      </c>
      <c r="L2292" t="s">
        <v>6748</v>
      </c>
      <c r="M2292" t="s">
        <v>6749</v>
      </c>
      <c r="N2292">
        <v>1.008888888</v>
      </c>
      <c r="O2292">
        <v>11</v>
      </c>
      <c r="P2292">
        <v>279</v>
      </c>
      <c r="Q2292">
        <v>74</v>
      </c>
      <c r="R2292">
        <v>11</v>
      </c>
      <c r="S2292">
        <v>21</v>
      </c>
      <c r="T2292">
        <v>13</v>
      </c>
      <c r="U2292">
        <v>5</v>
      </c>
      <c r="V2292">
        <v>0</v>
      </c>
      <c r="W2292">
        <v>3.9917648462716393</v>
      </c>
      <c r="X2292">
        <v>71.181397570730155</v>
      </c>
      <c r="Y2292">
        <v>80.454478185714777</v>
      </c>
      <c r="Z2292">
        <v>1.7749009787191581</v>
      </c>
      <c r="AA2292">
        <v>86.18903282456661</v>
      </c>
      <c r="AB2292">
        <v>11.335485790047887</v>
      </c>
      <c r="AC2292">
        <v>195.19822021802693</v>
      </c>
      <c r="AD2292">
        <v>0</v>
      </c>
      <c r="AE2292">
        <v>450.12528041407717</v>
      </c>
    </row>
    <row r="2293" spans="1:31" x14ac:dyDescent="0.3">
      <c r="A2293">
        <v>2485454</v>
      </c>
      <c r="B2293">
        <v>1</v>
      </c>
      <c r="C2293" t="s">
        <v>81</v>
      </c>
      <c r="D2293" t="s">
        <v>127</v>
      </c>
      <c r="E2293" t="s">
        <v>147</v>
      </c>
      <c r="F2293" t="s">
        <v>6750</v>
      </c>
      <c r="G2293" t="s">
        <v>168</v>
      </c>
      <c r="H2293" t="s">
        <v>150</v>
      </c>
      <c r="I2293" t="s">
        <v>136</v>
      </c>
      <c r="J2293" t="s">
        <v>137</v>
      </c>
      <c r="K2293" t="s">
        <v>138</v>
      </c>
      <c r="L2293" t="s">
        <v>6751</v>
      </c>
      <c r="M2293" t="s">
        <v>6752</v>
      </c>
      <c r="N2293">
        <v>5.5049999999999999</v>
      </c>
      <c r="O2293">
        <v>0</v>
      </c>
      <c r="P2293">
        <v>71</v>
      </c>
      <c r="Q2293">
        <v>0</v>
      </c>
      <c r="R2293">
        <v>16</v>
      </c>
      <c r="S2293">
        <v>0</v>
      </c>
      <c r="T2293">
        <v>8</v>
      </c>
      <c r="U2293">
        <v>0</v>
      </c>
      <c r="V2293">
        <v>0</v>
      </c>
      <c r="W2293">
        <v>0</v>
      </c>
      <c r="X2293">
        <v>58.451549535524414</v>
      </c>
      <c r="Y2293">
        <v>0</v>
      </c>
      <c r="Z2293">
        <v>15.122791953875554</v>
      </c>
      <c r="AA2293">
        <v>0</v>
      </c>
      <c r="AB2293">
        <v>38.704997269376889</v>
      </c>
      <c r="AC2293">
        <v>0</v>
      </c>
      <c r="AD2293">
        <v>0</v>
      </c>
      <c r="AE2293">
        <v>112.27933875877686</v>
      </c>
    </row>
    <row r="2294" spans="1:31" x14ac:dyDescent="0.3">
      <c r="A2294">
        <v>2485826</v>
      </c>
      <c r="B2294">
        <v>1</v>
      </c>
      <c r="C2294" t="s">
        <v>81</v>
      </c>
      <c r="D2294" t="s">
        <v>113</v>
      </c>
      <c r="E2294" t="s">
        <v>147</v>
      </c>
      <c r="F2294" t="s">
        <v>6753</v>
      </c>
      <c r="G2294" t="s">
        <v>149</v>
      </c>
      <c r="H2294" t="s">
        <v>150</v>
      </c>
      <c r="I2294" t="s">
        <v>136</v>
      </c>
      <c r="J2294" t="s">
        <v>137</v>
      </c>
      <c r="K2294" t="s">
        <v>144</v>
      </c>
      <c r="L2294" t="s">
        <v>6754</v>
      </c>
      <c r="M2294" t="s">
        <v>6755</v>
      </c>
      <c r="N2294">
        <v>0.22027777700000001</v>
      </c>
      <c r="O2294">
        <v>4</v>
      </c>
      <c r="P2294">
        <v>1405</v>
      </c>
      <c r="Q2294">
        <v>19</v>
      </c>
      <c r="R2294">
        <v>82</v>
      </c>
      <c r="S2294">
        <v>6</v>
      </c>
      <c r="T2294">
        <v>203</v>
      </c>
      <c r="U2294">
        <v>0</v>
      </c>
      <c r="V2294">
        <v>0</v>
      </c>
      <c r="W2294">
        <v>1.559819291859506</v>
      </c>
      <c r="X2294">
        <v>45.294481654437824</v>
      </c>
      <c r="Y2294">
        <v>3.1291205169572929</v>
      </c>
      <c r="Z2294">
        <v>3.1162290540208391</v>
      </c>
      <c r="AA2294">
        <v>18.441098352115979</v>
      </c>
      <c r="AB2294">
        <v>21.926463606418601</v>
      </c>
      <c r="AC2294">
        <v>0</v>
      </c>
      <c r="AD2294">
        <v>0</v>
      </c>
      <c r="AE2294">
        <v>93.467212475810044</v>
      </c>
    </row>
    <row r="2295" spans="1:31" x14ac:dyDescent="0.3">
      <c r="A2295">
        <v>2485491</v>
      </c>
      <c r="B2295">
        <v>1</v>
      </c>
      <c r="C2295" t="s">
        <v>81</v>
      </c>
      <c r="D2295" t="s">
        <v>123</v>
      </c>
      <c r="E2295" t="s">
        <v>166</v>
      </c>
      <c r="F2295" t="s">
        <v>6756</v>
      </c>
      <c r="G2295" t="s">
        <v>924</v>
      </c>
      <c r="H2295" t="s">
        <v>150</v>
      </c>
      <c r="I2295" t="s">
        <v>136</v>
      </c>
      <c r="J2295" t="s">
        <v>137</v>
      </c>
      <c r="K2295" t="s">
        <v>144</v>
      </c>
      <c r="L2295" t="s">
        <v>6757</v>
      </c>
      <c r="M2295" t="s">
        <v>6758</v>
      </c>
      <c r="N2295">
        <v>3.4024999999999999</v>
      </c>
      <c r="O2295">
        <v>0</v>
      </c>
      <c r="P2295">
        <v>2</v>
      </c>
      <c r="Q2295">
        <v>0</v>
      </c>
      <c r="R2295">
        <v>12</v>
      </c>
      <c r="S2295">
        <v>2</v>
      </c>
      <c r="T2295">
        <v>20</v>
      </c>
      <c r="U2295">
        <v>7</v>
      </c>
      <c r="V2295">
        <v>0</v>
      </c>
      <c r="W2295">
        <v>0</v>
      </c>
      <c r="X2295">
        <v>0.48459253272531255</v>
      </c>
      <c r="Y2295">
        <v>0</v>
      </c>
      <c r="Z2295">
        <v>8.0988176258671203</v>
      </c>
      <c r="AA2295">
        <v>4.2271276282033323</v>
      </c>
      <c r="AB2295">
        <v>175.24617312043577</v>
      </c>
      <c r="AC2295">
        <v>3175.6071690607087</v>
      </c>
      <c r="AD2295">
        <v>0</v>
      </c>
      <c r="AE2295">
        <v>3363.6638799679404</v>
      </c>
    </row>
    <row r="2296" spans="1:31" x14ac:dyDescent="0.3">
      <c r="A2296">
        <v>2485597</v>
      </c>
      <c r="B2296">
        <v>1</v>
      </c>
      <c r="C2296" t="s">
        <v>80</v>
      </c>
      <c r="D2296" t="s">
        <v>96</v>
      </c>
      <c r="E2296" t="s">
        <v>166</v>
      </c>
      <c r="F2296" t="s">
        <v>6759</v>
      </c>
      <c r="G2296" t="s">
        <v>203</v>
      </c>
      <c r="H2296" t="s">
        <v>150</v>
      </c>
      <c r="I2296" t="s">
        <v>136</v>
      </c>
      <c r="J2296" t="s">
        <v>137</v>
      </c>
      <c r="K2296" t="s">
        <v>144</v>
      </c>
      <c r="L2296" t="s">
        <v>6760</v>
      </c>
      <c r="M2296" t="s">
        <v>6761</v>
      </c>
      <c r="N2296">
        <v>0.19027777700000001</v>
      </c>
      <c r="O2296">
        <v>2</v>
      </c>
      <c r="P2296">
        <v>41</v>
      </c>
      <c r="Q2296">
        <v>14</v>
      </c>
      <c r="R2296">
        <v>6</v>
      </c>
      <c r="S2296">
        <v>5</v>
      </c>
      <c r="T2296">
        <v>4</v>
      </c>
      <c r="U2296">
        <v>0</v>
      </c>
      <c r="V2296">
        <v>0</v>
      </c>
      <c r="W2296">
        <v>0.18199666521020449</v>
      </c>
      <c r="X2296">
        <v>0.5079935178550774</v>
      </c>
      <c r="Y2296">
        <v>1.9758142370800027</v>
      </c>
      <c r="Z2296">
        <v>0.41539652842192559</v>
      </c>
      <c r="AA2296">
        <v>2.0375768465804085</v>
      </c>
      <c r="AB2296">
        <v>1.5004605768121135</v>
      </c>
      <c r="AC2296">
        <v>0</v>
      </c>
      <c r="AD2296">
        <v>0</v>
      </c>
      <c r="AE2296">
        <v>6.6192383719597316</v>
      </c>
    </row>
    <row r="2297" spans="1:31" x14ac:dyDescent="0.3">
      <c r="A2297">
        <v>2485448</v>
      </c>
      <c r="B2297">
        <v>1</v>
      </c>
      <c r="C2297" t="s">
        <v>81</v>
      </c>
      <c r="D2297" t="s">
        <v>112</v>
      </c>
      <c r="E2297" t="s">
        <v>166</v>
      </c>
      <c r="F2297" t="s">
        <v>6762</v>
      </c>
      <c r="G2297" t="s">
        <v>203</v>
      </c>
      <c r="H2297" t="s">
        <v>150</v>
      </c>
      <c r="I2297" t="s">
        <v>136</v>
      </c>
      <c r="J2297" t="s">
        <v>137</v>
      </c>
      <c r="K2297" t="s">
        <v>138</v>
      </c>
      <c r="L2297" t="s">
        <v>6763</v>
      </c>
      <c r="M2297" t="s">
        <v>6764</v>
      </c>
      <c r="N2297">
        <v>0.16666666599999999</v>
      </c>
      <c r="O2297">
        <v>0</v>
      </c>
      <c r="P2297">
        <v>6929</v>
      </c>
      <c r="Q2297">
        <v>0</v>
      </c>
      <c r="R2297">
        <v>100</v>
      </c>
      <c r="S2297">
        <v>1</v>
      </c>
      <c r="T2297">
        <v>444</v>
      </c>
      <c r="U2297">
        <v>0</v>
      </c>
      <c r="V2297">
        <v>1</v>
      </c>
      <c r="W2297">
        <v>0</v>
      </c>
      <c r="X2297">
        <v>229.32865810896763</v>
      </c>
      <c r="Y2297">
        <v>0</v>
      </c>
      <c r="Z2297">
        <v>1.3364147272477116</v>
      </c>
      <c r="AA2297">
        <v>2.8384729566809002</v>
      </c>
      <c r="AB2297">
        <v>65.317196224143316</v>
      </c>
      <c r="AC2297">
        <v>0</v>
      </c>
      <c r="AD2297">
        <v>0.27379394252845829</v>
      </c>
      <c r="AE2297">
        <v>299.09453595956802</v>
      </c>
    </row>
    <row r="2298" spans="1:31" x14ac:dyDescent="0.3">
      <c r="A2298">
        <v>2485414</v>
      </c>
      <c r="B2298">
        <v>2</v>
      </c>
      <c r="C2298" t="s">
        <v>80</v>
      </c>
      <c r="D2298" t="s">
        <v>84</v>
      </c>
      <c r="E2298" t="s">
        <v>132</v>
      </c>
      <c r="F2298" t="s">
        <v>6765</v>
      </c>
      <c r="G2298" t="s">
        <v>210</v>
      </c>
      <c r="H2298" t="s">
        <v>135</v>
      </c>
      <c r="I2298" t="s">
        <v>136</v>
      </c>
      <c r="J2298" t="s">
        <v>137</v>
      </c>
      <c r="K2298" t="s">
        <v>144</v>
      </c>
      <c r="L2298" t="s">
        <v>6766</v>
      </c>
      <c r="M2298" t="s">
        <v>6767</v>
      </c>
      <c r="N2298">
        <v>0.323333333</v>
      </c>
      <c r="O2298">
        <v>0</v>
      </c>
      <c r="P2298">
        <v>852</v>
      </c>
      <c r="Q2298">
        <v>0</v>
      </c>
      <c r="R2298">
        <v>0</v>
      </c>
      <c r="S2298">
        <v>0</v>
      </c>
      <c r="T2298">
        <v>224</v>
      </c>
      <c r="U2298">
        <v>0</v>
      </c>
      <c r="V2298">
        <v>0</v>
      </c>
      <c r="W2298">
        <v>0</v>
      </c>
      <c r="X2298">
        <v>60.163343440098245</v>
      </c>
      <c r="Y2298">
        <v>0</v>
      </c>
      <c r="Z2298">
        <v>0</v>
      </c>
      <c r="AA2298">
        <v>0</v>
      </c>
      <c r="AB2298">
        <v>72.756958587446306</v>
      </c>
      <c r="AC2298">
        <v>0</v>
      </c>
      <c r="AD2298">
        <v>0</v>
      </c>
      <c r="AE2298">
        <v>132.92030202754455</v>
      </c>
    </row>
    <row r="2299" spans="1:31" x14ac:dyDescent="0.3">
      <c r="A2299">
        <v>2485649</v>
      </c>
      <c r="B2299">
        <v>1</v>
      </c>
      <c r="C2299" t="s">
        <v>81</v>
      </c>
      <c r="D2299" t="s">
        <v>122</v>
      </c>
      <c r="E2299" t="s">
        <v>184</v>
      </c>
      <c r="F2299" t="s">
        <v>6768</v>
      </c>
      <c r="G2299" t="s">
        <v>149</v>
      </c>
      <c r="H2299" t="s">
        <v>150</v>
      </c>
      <c r="I2299" t="s">
        <v>136</v>
      </c>
      <c r="J2299" t="s">
        <v>137</v>
      </c>
      <c r="K2299" t="s">
        <v>144</v>
      </c>
      <c r="L2299" t="s">
        <v>6489</v>
      </c>
      <c r="M2299" t="s">
        <v>6769</v>
      </c>
      <c r="N2299">
        <v>0.14833333300000001</v>
      </c>
      <c r="O2299">
        <v>1</v>
      </c>
      <c r="P2299">
        <v>521</v>
      </c>
      <c r="Q2299">
        <v>4</v>
      </c>
      <c r="R2299">
        <v>0</v>
      </c>
      <c r="S2299">
        <v>6</v>
      </c>
      <c r="T2299">
        <v>24</v>
      </c>
      <c r="U2299">
        <v>0</v>
      </c>
      <c r="V2299">
        <v>0</v>
      </c>
      <c r="W2299">
        <v>1.5997188759325005E-2</v>
      </c>
      <c r="X2299">
        <v>6.0558140562164287</v>
      </c>
      <c r="Y2299">
        <v>0.18194143652379685</v>
      </c>
      <c r="Z2299">
        <v>0</v>
      </c>
      <c r="AA2299">
        <v>1.4436417008920504</v>
      </c>
      <c r="AB2299">
        <v>1.1171561516755142</v>
      </c>
      <c r="AC2299">
        <v>0</v>
      </c>
      <c r="AD2299">
        <v>0</v>
      </c>
      <c r="AE2299">
        <v>8.8145505340671146</v>
      </c>
    </row>
    <row r="2300" spans="1:31" x14ac:dyDescent="0.3">
      <c r="A2300">
        <v>2485749</v>
      </c>
      <c r="B2300">
        <v>1</v>
      </c>
      <c r="C2300" t="s">
        <v>80</v>
      </c>
      <c r="D2300" t="s">
        <v>83</v>
      </c>
      <c r="E2300" t="s">
        <v>153</v>
      </c>
      <c r="F2300" t="s">
        <v>6770</v>
      </c>
      <c r="G2300" t="s">
        <v>244</v>
      </c>
      <c r="H2300" t="s">
        <v>135</v>
      </c>
      <c r="I2300" t="s">
        <v>136</v>
      </c>
      <c r="J2300" t="s">
        <v>137</v>
      </c>
      <c r="K2300" t="s">
        <v>144</v>
      </c>
      <c r="L2300" t="s">
        <v>6771</v>
      </c>
      <c r="M2300" t="s">
        <v>6772</v>
      </c>
      <c r="N2300">
        <v>0.95805555499999995</v>
      </c>
      <c r="O2300">
        <v>0</v>
      </c>
      <c r="P2300">
        <v>9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1.317546409191563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1.317546409191563</v>
      </c>
    </row>
    <row r="2301" spans="1:31" x14ac:dyDescent="0.3">
      <c r="A2301">
        <v>2485457</v>
      </c>
      <c r="B2301">
        <v>1</v>
      </c>
      <c r="C2301" t="s">
        <v>81</v>
      </c>
      <c r="D2301" t="s">
        <v>117</v>
      </c>
      <c r="E2301" t="s">
        <v>162</v>
      </c>
      <c r="F2301" t="s">
        <v>5473</v>
      </c>
      <c r="G2301" t="s">
        <v>134</v>
      </c>
      <c r="H2301" t="s">
        <v>135</v>
      </c>
      <c r="I2301" t="s">
        <v>136</v>
      </c>
      <c r="J2301" t="s">
        <v>137</v>
      </c>
      <c r="K2301" t="s">
        <v>138</v>
      </c>
      <c r="L2301" t="s">
        <v>6773</v>
      </c>
      <c r="M2301" t="s">
        <v>6774</v>
      </c>
      <c r="N2301">
        <v>4.9672222220000002</v>
      </c>
      <c r="O2301">
        <v>0</v>
      </c>
      <c r="P2301">
        <v>159</v>
      </c>
      <c r="Q2301">
        <v>0</v>
      </c>
      <c r="R2301">
        <v>0</v>
      </c>
      <c r="S2301">
        <v>0</v>
      </c>
      <c r="T2301">
        <v>50</v>
      </c>
      <c r="U2301">
        <v>0</v>
      </c>
      <c r="V2301">
        <v>0</v>
      </c>
      <c r="W2301">
        <v>0</v>
      </c>
      <c r="X2301">
        <v>129.27458331544008</v>
      </c>
      <c r="Y2301">
        <v>0</v>
      </c>
      <c r="Z2301">
        <v>0</v>
      </c>
      <c r="AA2301">
        <v>0</v>
      </c>
      <c r="AB2301">
        <v>77.066269194377682</v>
      </c>
      <c r="AC2301">
        <v>0</v>
      </c>
      <c r="AD2301">
        <v>0</v>
      </c>
      <c r="AE2301">
        <v>206.34085250981775</v>
      </c>
    </row>
    <row r="2302" spans="1:31" x14ac:dyDescent="0.3">
      <c r="A2302">
        <v>2485812</v>
      </c>
      <c r="B2302">
        <v>1</v>
      </c>
      <c r="C2302" t="s">
        <v>81</v>
      </c>
      <c r="D2302" t="s">
        <v>116</v>
      </c>
      <c r="E2302" t="s">
        <v>141</v>
      </c>
      <c r="F2302" t="s">
        <v>6775</v>
      </c>
      <c r="G2302" t="s">
        <v>466</v>
      </c>
      <c r="H2302" t="s">
        <v>135</v>
      </c>
      <c r="I2302" t="s">
        <v>136</v>
      </c>
      <c r="J2302" t="s">
        <v>137</v>
      </c>
      <c r="K2302" t="s">
        <v>144</v>
      </c>
      <c r="L2302" t="s">
        <v>6776</v>
      </c>
      <c r="M2302" t="s">
        <v>6777</v>
      </c>
      <c r="N2302">
        <v>10.870555554999999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32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73.676199977078667</v>
      </c>
      <c r="AC2302">
        <v>0</v>
      </c>
      <c r="AD2302">
        <v>0</v>
      </c>
      <c r="AE2302">
        <v>73.676199977078667</v>
      </c>
    </row>
    <row r="2303" spans="1:31" x14ac:dyDescent="0.3">
      <c r="A2303">
        <v>2485872</v>
      </c>
      <c r="B2303">
        <v>1</v>
      </c>
      <c r="C2303" t="s">
        <v>80</v>
      </c>
      <c r="D2303" t="s">
        <v>84</v>
      </c>
      <c r="E2303" t="s">
        <v>141</v>
      </c>
      <c r="F2303" t="s">
        <v>6778</v>
      </c>
      <c r="G2303" t="s">
        <v>466</v>
      </c>
      <c r="H2303" t="s">
        <v>135</v>
      </c>
      <c r="I2303" t="s">
        <v>136</v>
      </c>
      <c r="J2303" t="s">
        <v>137</v>
      </c>
      <c r="K2303" t="s">
        <v>144</v>
      </c>
      <c r="L2303" t="s">
        <v>6779</v>
      </c>
      <c r="M2303" t="s">
        <v>6780</v>
      </c>
      <c r="N2303">
        <v>6.159444444</v>
      </c>
      <c r="O2303">
        <v>0</v>
      </c>
      <c r="P2303">
        <v>85</v>
      </c>
      <c r="Q2303">
        <v>0</v>
      </c>
      <c r="R2303">
        <v>0</v>
      </c>
      <c r="S2303">
        <v>0</v>
      </c>
      <c r="T2303">
        <v>25</v>
      </c>
      <c r="U2303">
        <v>0</v>
      </c>
      <c r="V2303">
        <v>0</v>
      </c>
      <c r="W2303">
        <v>0</v>
      </c>
      <c r="X2303">
        <v>106.46587258405468</v>
      </c>
      <c r="Y2303">
        <v>0</v>
      </c>
      <c r="Z2303">
        <v>0</v>
      </c>
      <c r="AA2303">
        <v>0</v>
      </c>
      <c r="AB2303">
        <v>148.14634629092248</v>
      </c>
      <c r="AC2303">
        <v>0</v>
      </c>
      <c r="AD2303">
        <v>0</v>
      </c>
      <c r="AE2303">
        <v>254.61221887497715</v>
      </c>
    </row>
    <row r="2304" spans="1:31" x14ac:dyDescent="0.3">
      <c r="A2304">
        <v>2485609</v>
      </c>
      <c r="B2304">
        <v>1</v>
      </c>
      <c r="C2304" t="s">
        <v>80</v>
      </c>
      <c r="D2304" t="s">
        <v>82</v>
      </c>
      <c r="E2304" t="s">
        <v>153</v>
      </c>
      <c r="F2304" t="s">
        <v>6781</v>
      </c>
      <c r="G2304" t="s">
        <v>155</v>
      </c>
      <c r="H2304" t="s">
        <v>135</v>
      </c>
      <c r="I2304" t="s">
        <v>136</v>
      </c>
      <c r="J2304" t="s">
        <v>137</v>
      </c>
      <c r="K2304" t="s">
        <v>144</v>
      </c>
      <c r="L2304" t="s">
        <v>6782</v>
      </c>
      <c r="M2304" t="s">
        <v>6783</v>
      </c>
      <c r="N2304">
        <v>4.261111111</v>
      </c>
      <c r="O2304">
        <v>0</v>
      </c>
      <c r="P2304">
        <v>1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1.2302226586348468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1.2302226586348468</v>
      </c>
    </row>
    <row r="2305" spans="1:31" x14ac:dyDescent="0.3">
      <c r="A2305">
        <v>2486004</v>
      </c>
      <c r="B2305">
        <v>1</v>
      </c>
      <c r="C2305" t="s">
        <v>81</v>
      </c>
      <c r="D2305" t="s">
        <v>122</v>
      </c>
      <c r="E2305" t="s">
        <v>166</v>
      </c>
      <c r="F2305" t="s">
        <v>6784</v>
      </c>
      <c r="G2305" t="s">
        <v>149</v>
      </c>
      <c r="H2305" t="s">
        <v>150</v>
      </c>
      <c r="I2305" t="s">
        <v>136</v>
      </c>
      <c r="J2305" t="s">
        <v>137</v>
      </c>
      <c r="K2305" t="s">
        <v>144</v>
      </c>
      <c r="L2305" t="s">
        <v>6785</v>
      </c>
      <c r="M2305" t="s">
        <v>6786</v>
      </c>
      <c r="N2305">
        <v>0.60888888799999996</v>
      </c>
      <c r="O2305">
        <v>6</v>
      </c>
      <c r="P2305">
        <v>4012</v>
      </c>
      <c r="Q2305">
        <v>98</v>
      </c>
      <c r="R2305">
        <v>148</v>
      </c>
      <c r="S2305">
        <v>66</v>
      </c>
      <c r="T2305">
        <v>385</v>
      </c>
      <c r="U2305">
        <v>3</v>
      </c>
      <c r="V2305">
        <v>1</v>
      </c>
      <c r="W2305">
        <v>1.4821063533534242</v>
      </c>
      <c r="X2305">
        <v>414.53064173895564</v>
      </c>
      <c r="Y2305">
        <v>46.559216460843835</v>
      </c>
      <c r="Z2305">
        <v>13.857398581409004</v>
      </c>
      <c r="AA2305">
        <v>101.58896667206714</v>
      </c>
      <c r="AB2305">
        <v>108.61792772936597</v>
      </c>
      <c r="AC2305">
        <v>33.917868207067293</v>
      </c>
      <c r="AD2305">
        <v>0.24375531868040892</v>
      </c>
      <c r="AE2305">
        <v>720.79788106174271</v>
      </c>
    </row>
    <row r="2306" spans="1:31" x14ac:dyDescent="0.3">
      <c r="A2306">
        <v>2485918</v>
      </c>
      <c r="B2306">
        <v>1</v>
      </c>
      <c r="C2306" t="s">
        <v>81</v>
      </c>
      <c r="D2306" t="s">
        <v>120</v>
      </c>
      <c r="E2306" t="s">
        <v>153</v>
      </c>
      <c r="F2306" t="s">
        <v>6787</v>
      </c>
      <c r="G2306" t="s">
        <v>155</v>
      </c>
      <c r="H2306" t="s">
        <v>135</v>
      </c>
      <c r="I2306" t="s">
        <v>136</v>
      </c>
      <c r="J2306" t="s">
        <v>137</v>
      </c>
      <c r="K2306" t="s">
        <v>144</v>
      </c>
      <c r="L2306" t="s">
        <v>6788</v>
      </c>
      <c r="M2306" t="s">
        <v>6789</v>
      </c>
      <c r="N2306">
        <v>1.0391666660000001</v>
      </c>
      <c r="O2306">
        <v>0</v>
      </c>
      <c r="P2306">
        <v>1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0.55225016004793126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0.55225016004793126</v>
      </c>
    </row>
    <row r="2307" spans="1:31" x14ac:dyDescent="0.3">
      <c r="A2307">
        <v>2485417</v>
      </c>
      <c r="B2307">
        <v>1</v>
      </c>
      <c r="C2307" t="s">
        <v>80</v>
      </c>
      <c r="D2307" t="s">
        <v>102</v>
      </c>
      <c r="E2307" t="s">
        <v>147</v>
      </c>
      <c r="F2307" t="s">
        <v>2889</v>
      </c>
      <c r="G2307" t="s">
        <v>193</v>
      </c>
      <c r="H2307" t="s">
        <v>150</v>
      </c>
      <c r="I2307" t="s">
        <v>136</v>
      </c>
      <c r="J2307" t="s">
        <v>137</v>
      </c>
      <c r="K2307" t="s">
        <v>144</v>
      </c>
      <c r="L2307" t="s">
        <v>6790</v>
      </c>
      <c r="M2307" t="s">
        <v>6791</v>
      </c>
      <c r="N2307">
        <v>2.259166666</v>
      </c>
      <c r="O2307">
        <v>1</v>
      </c>
      <c r="P2307">
        <v>813</v>
      </c>
      <c r="Q2307">
        <v>1</v>
      </c>
      <c r="R2307">
        <v>13</v>
      </c>
      <c r="S2307">
        <v>2</v>
      </c>
      <c r="T2307">
        <v>58</v>
      </c>
      <c r="U2307">
        <v>0</v>
      </c>
      <c r="V2307">
        <v>0</v>
      </c>
      <c r="W2307">
        <v>1.5726750401671685</v>
      </c>
      <c r="X2307">
        <v>200.82876815597319</v>
      </c>
      <c r="Y2307">
        <v>0</v>
      </c>
      <c r="Z2307">
        <v>2.7239551329313394</v>
      </c>
      <c r="AA2307">
        <v>10.506412816816738</v>
      </c>
      <c r="AB2307">
        <v>81.569946143802298</v>
      </c>
      <c r="AC2307">
        <v>0</v>
      </c>
      <c r="AD2307">
        <v>0</v>
      </c>
      <c r="AE2307">
        <v>297.2017572896907</v>
      </c>
    </row>
    <row r="2308" spans="1:31" x14ac:dyDescent="0.3">
      <c r="A2308">
        <v>2485712</v>
      </c>
      <c r="B2308">
        <v>1</v>
      </c>
      <c r="C2308" t="s">
        <v>80</v>
      </c>
      <c r="D2308" t="s">
        <v>103</v>
      </c>
      <c r="E2308" t="s">
        <v>166</v>
      </c>
      <c r="F2308" t="s">
        <v>3604</v>
      </c>
      <c r="G2308" t="s">
        <v>149</v>
      </c>
      <c r="H2308" t="s">
        <v>150</v>
      </c>
      <c r="I2308" t="s">
        <v>136</v>
      </c>
      <c r="J2308" t="s">
        <v>137</v>
      </c>
      <c r="K2308" t="s">
        <v>144</v>
      </c>
      <c r="L2308" t="s">
        <v>6792</v>
      </c>
      <c r="M2308" t="s">
        <v>6793</v>
      </c>
      <c r="N2308">
        <v>0.73916666600000003</v>
      </c>
      <c r="O2308">
        <v>1</v>
      </c>
      <c r="P2308">
        <v>292</v>
      </c>
      <c r="Q2308">
        <v>18</v>
      </c>
      <c r="R2308">
        <v>106</v>
      </c>
      <c r="S2308">
        <v>10</v>
      </c>
      <c r="T2308">
        <v>49</v>
      </c>
      <c r="U2308">
        <v>4</v>
      </c>
      <c r="V2308">
        <v>0</v>
      </c>
      <c r="W2308">
        <v>4.7243736331012283</v>
      </c>
      <c r="X2308">
        <v>45.077990704950594</v>
      </c>
      <c r="Y2308">
        <v>140.97806835687126</v>
      </c>
      <c r="Z2308">
        <v>67.077682716650784</v>
      </c>
      <c r="AA2308">
        <v>5.1420165200556776</v>
      </c>
      <c r="AB2308">
        <v>21.702955030910477</v>
      </c>
      <c r="AC2308">
        <v>202.1033867433265</v>
      </c>
      <c r="AD2308">
        <v>0</v>
      </c>
      <c r="AE2308">
        <v>486.80647370586649</v>
      </c>
    </row>
    <row r="2309" spans="1:31" x14ac:dyDescent="0.3">
      <c r="A2309">
        <v>2485878</v>
      </c>
      <c r="B2309">
        <v>1</v>
      </c>
      <c r="C2309" t="s">
        <v>80</v>
      </c>
      <c r="D2309" t="s">
        <v>97</v>
      </c>
      <c r="E2309" t="s">
        <v>184</v>
      </c>
      <c r="F2309" t="s">
        <v>6794</v>
      </c>
      <c r="G2309" t="s">
        <v>149</v>
      </c>
      <c r="H2309" t="s">
        <v>150</v>
      </c>
      <c r="I2309" t="s">
        <v>136</v>
      </c>
      <c r="J2309" t="s">
        <v>137</v>
      </c>
      <c r="K2309" t="s">
        <v>144</v>
      </c>
      <c r="L2309" t="s">
        <v>6795</v>
      </c>
      <c r="M2309" t="s">
        <v>6796</v>
      </c>
      <c r="N2309">
        <v>0.35249999999999998</v>
      </c>
      <c r="O2309">
        <v>0</v>
      </c>
      <c r="P2309">
        <v>0</v>
      </c>
      <c r="Q2309">
        <v>0</v>
      </c>
      <c r="R2309">
        <v>0</v>
      </c>
      <c r="S2309">
        <v>1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0.38105069978249995</v>
      </c>
      <c r="AB2309">
        <v>0</v>
      </c>
      <c r="AC2309">
        <v>0</v>
      </c>
      <c r="AD2309">
        <v>0</v>
      </c>
      <c r="AE2309">
        <v>0.38105069978249995</v>
      </c>
    </row>
    <row r="2310" spans="1:31" x14ac:dyDescent="0.3">
      <c r="A2310">
        <v>2485686</v>
      </c>
      <c r="B2310">
        <v>1</v>
      </c>
      <c r="C2310" t="s">
        <v>81</v>
      </c>
      <c r="D2310" t="s">
        <v>112</v>
      </c>
      <c r="E2310" t="s">
        <v>166</v>
      </c>
      <c r="F2310" t="s">
        <v>6797</v>
      </c>
      <c r="G2310" t="s">
        <v>149</v>
      </c>
      <c r="H2310" t="s">
        <v>150</v>
      </c>
      <c r="I2310" t="s">
        <v>136</v>
      </c>
      <c r="J2310" t="s">
        <v>137</v>
      </c>
      <c r="K2310" t="s">
        <v>144</v>
      </c>
      <c r="L2310" t="s">
        <v>6798</v>
      </c>
      <c r="M2310" t="s">
        <v>6799</v>
      </c>
      <c r="N2310">
        <v>0.81583333300000005</v>
      </c>
      <c r="O2310">
        <v>0</v>
      </c>
      <c r="P2310">
        <v>1139</v>
      </c>
      <c r="Q2310">
        <v>56</v>
      </c>
      <c r="R2310">
        <v>86</v>
      </c>
      <c r="S2310">
        <v>6</v>
      </c>
      <c r="T2310">
        <v>147</v>
      </c>
      <c r="U2310">
        <v>1</v>
      </c>
      <c r="V2310">
        <v>0</v>
      </c>
      <c r="W2310">
        <v>0</v>
      </c>
      <c r="X2310">
        <v>200.5650074001</v>
      </c>
      <c r="Y2310">
        <v>27.716702638932489</v>
      </c>
      <c r="Z2310">
        <v>71.023499860664444</v>
      </c>
      <c r="AA2310">
        <v>24.397489430661743</v>
      </c>
      <c r="AB2310">
        <v>42.537405712753689</v>
      </c>
      <c r="AC2310">
        <v>38.126082465825</v>
      </c>
      <c r="AD2310">
        <v>0</v>
      </c>
      <c r="AE2310">
        <v>404.36618750893734</v>
      </c>
    </row>
    <row r="2311" spans="1:31" x14ac:dyDescent="0.3">
      <c r="A2311">
        <v>2485921</v>
      </c>
      <c r="B2311">
        <v>1</v>
      </c>
      <c r="C2311" t="s">
        <v>81</v>
      </c>
      <c r="D2311" t="s">
        <v>112</v>
      </c>
      <c r="E2311" t="s">
        <v>153</v>
      </c>
      <c r="F2311" t="s">
        <v>6800</v>
      </c>
      <c r="G2311" t="s">
        <v>155</v>
      </c>
      <c r="H2311" t="s">
        <v>135</v>
      </c>
      <c r="I2311" t="s">
        <v>136</v>
      </c>
      <c r="J2311" t="s">
        <v>137</v>
      </c>
      <c r="K2311" t="s">
        <v>144</v>
      </c>
      <c r="L2311" t="s">
        <v>6801</v>
      </c>
      <c r="M2311" t="s">
        <v>6802</v>
      </c>
      <c r="N2311">
        <v>1.659166666</v>
      </c>
      <c r="O2311">
        <v>0</v>
      </c>
      <c r="P2311">
        <v>2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0.32299818353596571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0.32299818353596571</v>
      </c>
    </row>
    <row r="2312" spans="1:31" x14ac:dyDescent="0.3">
      <c r="A2312">
        <v>2485357</v>
      </c>
      <c r="B2312">
        <v>1</v>
      </c>
      <c r="C2312" t="s">
        <v>80</v>
      </c>
      <c r="D2312" t="s">
        <v>99</v>
      </c>
      <c r="E2312" t="s">
        <v>162</v>
      </c>
      <c r="F2312" t="s">
        <v>6803</v>
      </c>
      <c r="G2312" t="s">
        <v>181</v>
      </c>
      <c r="H2312" t="s">
        <v>135</v>
      </c>
      <c r="I2312" t="s">
        <v>136</v>
      </c>
      <c r="J2312" t="s">
        <v>137</v>
      </c>
      <c r="K2312" t="s">
        <v>144</v>
      </c>
      <c r="L2312" t="s">
        <v>6804</v>
      </c>
      <c r="M2312" t="s">
        <v>6805</v>
      </c>
      <c r="N2312">
        <v>0.76694444399999995</v>
      </c>
      <c r="O2312">
        <v>0</v>
      </c>
      <c r="P2312">
        <v>56</v>
      </c>
      <c r="Q2312">
        <v>0</v>
      </c>
      <c r="R2312">
        <v>0</v>
      </c>
      <c r="S2312">
        <v>0</v>
      </c>
      <c r="T2312">
        <v>6</v>
      </c>
      <c r="U2312">
        <v>0</v>
      </c>
      <c r="V2312">
        <v>0</v>
      </c>
      <c r="W2312">
        <v>0</v>
      </c>
      <c r="X2312">
        <v>4.818616432546901</v>
      </c>
      <c r="Y2312">
        <v>0</v>
      </c>
      <c r="Z2312">
        <v>0</v>
      </c>
      <c r="AA2312">
        <v>0</v>
      </c>
      <c r="AB2312">
        <v>0.77658587960592973</v>
      </c>
      <c r="AC2312">
        <v>0</v>
      </c>
      <c r="AD2312">
        <v>0</v>
      </c>
      <c r="AE2312">
        <v>5.5952023121528303</v>
      </c>
    </row>
    <row r="2313" spans="1:31" x14ac:dyDescent="0.3">
      <c r="A2313">
        <v>2485590</v>
      </c>
      <c r="B2313">
        <v>2</v>
      </c>
      <c r="C2313" t="s">
        <v>80</v>
      </c>
      <c r="D2313" t="s">
        <v>101</v>
      </c>
      <c r="E2313" t="s">
        <v>162</v>
      </c>
      <c r="F2313" t="s">
        <v>6806</v>
      </c>
      <c r="G2313" t="s">
        <v>155</v>
      </c>
      <c r="H2313" t="s">
        <v>135</v>
      </c>
      <c r="I2313" t="s">
        <v>136</v>
      </c>
      <c r="J2313" t="s">
        <v>137</v>
      </c>
      <c r="K2313" t="s">
        <v>144</v>
      </c>
      <c r="L2313" t="s">
        <v>6807</v>
      </c>
      <c r="M2313" t="s">
        <v>6808</v>
      </c>
      <c r="N2313">
        <v>0.643055555</v>
      </c>
      <c r="O2313">
        <v>0</v>
      </c>
      <c r="P2313">
        <v>41</v>
      </c>
      <c r="Q2313">
        <v>0</v>
      </c>
      <c r="R2313">
        <v>0</v>
      </c>
      <c r="S2313">
        <v>0</v>
      </c>
      <c r="T2313">
        <v>2</v>
      </c>
      <c r="U2313">
        <v>0</v>
      </c>
      <c r="V2313">
        <v>0</v>
      </c>
      <c r="W2313">
        <v>0</v>
      </c>
      <c r="X2313">
        <v>6.7461129084834361</v>
      </c>
      <c r="Y2313">
        <v>0</v>
      </c>
      <c r="Z2313">
        <v>0</v>
      </c>
      <c r="AA2313">
        <v>0</v>
      </c>
      <c r="AB2313">
        <v>5.8711181921314841</v>
      </c>
      <c r="AC2313">
        <v>0</v>
      </c>
      <c r="AD2313">
        <v>0</v>
      </c>
      <c r="AE2313">
        <v>12.617231100614919</v>
      </c>
    </row>
    <row r="2314" spans="1:31" x14ac:dyDescent="0.3">
      <c r="A2314">
        <v>2485998</v>
      </c>
      <c r="B2314">
        <v>1</v>
      </c>
      <c r="C2314" t="s">
        <v>80</v>
      </c>
      <c r="D2314" t="s">
        <v>102</v>
      </c>
      <c r="E2314" t="s">
        <v>153</v>
      </c>
      <c r="F2314" t="s">
        <v>6809</v>
      </c>
      <c r="G2314" t="s">
        <v>244</v>
      </c>
      <c r="H2314" t="s">
        <v>135</v>
      </c>
      <c r="I2314" t="s">
        <v>136</v>
      </c>
      <c r="J2314" t="s">
        <v>137</v>
      </c>
      <c r="K2314" t="s">
        <v>144</v>
      </c>
      <c r="L2314" t="s">
        <v>6810</v>
      </c>
      <c r="M2314" t="s">
        <v>6811</v>
      </c>
      <c r="N2314">
        <v>0.67861111100000004</v>
      </c>
      <c r="O2314">
        <v>0</v>
      </c>
      <c r="P2314">
        <v>1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0.21427522581968625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0.21427522581968625</v>
      </c>
    </row>
    <row r="2315" spans="1:31" x14ac:dyDescent="0.3">
      <c r="A2315">
        <v>2485643</v>
      </c>
      <c r="B2315">
        <v>1</v>
      </c>
      <c r="C2315" t="s">
        <v>80</v>
      </c>
      <c r="D2315" t="s">
        <v>82</v>
      </c>
      <c r="E2315" t="s">
        <v>153</v>
      </c>
      <c r="F2315" t="s">
        <v>6812</v>
      </c>
      <c r="G2315" t="s">
        <v>155</v>
      </c>
      <c r="H2315" t="s">
        <v>135</v>
      </c>
      <c r="I2315" t="s">
        <v>136</v>
      </c>
      <c r="J2315" t="s">
        <v>137</v>
      </c>
      <c r="K2315" t="s">
        <v>144</v>
      </c>
      <c r="L2315" t="s">
        <v>6813</v>
      </c>
      <c r="M2315" t="s">
        <v>6814</v>
      </c>
      <c r="N2315">
        <v>0.73611111100000004</v>
      </c>
      <c r="O2315">
        <v>0</v>
      </c>
      <c r="P2315">
        <v>1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1.1659083983333337E-5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1.1659083983333337E-5</v>
      </c>
    </row>
    <row r="2316" spans="1:31" x14ac:dyDescent="0.3">
      <c r="A2316">
        <v>2485792</v>
      </c>
      <c r="B2316">
        <v>1</v>
      </c>
      <c r="C2316" t="s">
        <v>80</v>
      </c>
      <c r="D2316" t="s">
        <v>103</v>
      </c>
      <c r="E2316" t="s">
        <v>153</v>
      </c>
      <c r="F2316" t="s">
        <v>6815</v>
      </c>
      <c r="G2316" t="s">
        <v>230</v>
      </c>
      <c r="H2316" t="s">
        <v>135</v>
      </c>
      <c r="I2316" t="s">
        <v>136</v>
      </c>
      <c r="J2316" t="s">
        <v>137</v>
      </c>
      <c r="K2316" t="s">
        <v>144</v>
      </c>
      <c r="L2316" t="s">
        <v>6816</v>
      </c>
      <c r="M2316" t="s">
        <v>6817</v>
      </c>
      <c r="N2316">
        <v>4.5441666659999997</v>
      </c>
      <c r="O2316">
        <v>0</v>
      </c>
      <c r="P2316">
        <v>3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5.5200192568355408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5.5200192568355408</v>
      </c>
    </row>
    <row r="2317" spans="1:31" x14ac:dyDescent="0.3">
      <c r="A2317">
        <v>2485935</v>
      </c>
      <c r="B2317">
        <v>1</v>
      </c>
      <c r="C2317" t="s">
        <v>80</v>
      </c>
      <c r="D2317" t="s">
        <v>96</v>
      </c>
      <c r="E2317" t="s">
        <v>132</v>
      </c>
      <c r="F2317" t="s">
        <v>6818</v>
      </c>
      <c r="G2317" t="s">
        <v>296</v>
      </c>
      <c r="H2317" t="s">
        <v>135</v>
      </c>
      <c r="I2317" t="s">
        <v>136</v>
      </c>
      <c r="J2317" t="s">
        <v>137</v>
      </c>
      <c r="K2317" t="s">
        <v>144</v>
      </c>
      <c r="L2317" t="s">
        <v>6819</v>
      </c>
      <c r="M2317" t="s">
        <v>6820</v>
      </c>
      <c r="N2317">
        <v>3.2280555550000001</v>
      </c>
      <c r="O2317">
        <v>0</v>
      </c>
      <c r="P2317">
        <v>328</v>
      </c>
      <c r="Q2317">
        <v>0</v>
      </c>
      <c r="R2317">
        <v>0</v>
      </c>
      <c r="S2317">
        <v>0</v>
      </c>
      <c r="T2317">
        <v>31</v>
      </c>
      <c r="U2317">
        <v>0</v>
      </c>
      <c r="V2317">
        <v>0</v>
      </c>
      <c r="W2317">
        <v>0</v>
      </c>
      <c r="X2317">
        <v>362.87109420558926</v>
      </c>
      <c r="Y2317">
        <v>0</v>
      </c>
      <c r="Z2317">
        <v>0</v>
      </c>
      <c r="AA2317">
        <v>0</v>
      </c>
      <c r="AB2317">
        <v>229.35178502013602</v>
      </c>
      <c r="AC2317">
        <v>0</v>
      </c>
      <c r="AD2317">
        <v>0</v>
      </c>
      <c r="AE2317">
        <v>592.22287922572525</v>
      </c>
    </row>
    <row r="2318" spans="1:31" x14ac:dyDescent="0.3">
      <c r="A2318">
        <v>2485414</v>
      </c>
      <c r="B2318">
        <v>1</v>
      </c>
      <c r="C2318" t="s">
        <v>80</v>
      </c>
      <c r="D2318" t="s">
        <v>84</v>
      </c>
      <c r="E2318" t="s">
        <v>141</v>
      </c>
      <c r="F2318" t="s">
        <v>6821</v>
      </c>
      <c r="G2318" t="s">
        <v>210</v>
      </c>
      <c r="H2318" t="s">
        <v>135</v>
      </c>
      <c r="I2318" t="s">
        <v>136</v>
      </c>
      <c r="J2318" t="s">
        <v>137</v>
      </c>
      <c r="K2318" t="s">
        <v>144</v>
      </c>
      <c r="L2318" t="s">
        <v>6822</v>
      </c>
      <c r="M2318" t="s">
        <v>6766</v>
      </c>
      <c r="N2318">
        <v>2.1041666659999998</v>
      </c>
      <c r="O2318">
        <v>0</v>
      </c>
      <c r="P2318">
        <v>98</v>
      </c>
      <c r="Q2318">
        <v>0</v>
      </c>
      <c r="R2318">
        <v>0</v>
      </c>
      <c r="S2318">
        <v>0</v>
      </c>
      <c r="T2318">
        <v>37</v>
      </c>
      <c r="U2318">
        <v>0</v>
      </c>
      <c r="V2318">
        <v>0</v>
      </c>
      <c r="W2318">
        <v>0</v>
      </c>
      <c r="X2318">
        <v>46.32199421645592</v>
      </c>
      <c r="Y2318">
        <v>0</v>
      </c>
      <c r="Z2318">
        <v>0</v>
      </c>
      <c r="AA2318">
        <v>0</v>
      </c>
      <c r="AB2318">
        <v>61.003567822085742</v>
      </c>
      <c r="AC2318">
        <v>0</v>
      </c>
      <c r="AD2318">
        <v>0</v>
      </c>
      <c r="AE2318">
        <v>107.32556203854166</v>
      </c>
    </row>
    <row r="2319" spans="1:31" x14ac:dyDescent="0.3">
      <c r="A2319">
        <v>2485560</v>
      </c>
      <c r="B2319">
        <v>1</v>
      </c>
      <c r="C2319" t="s">
        <v>80</v>
      </c>
      <c r="D2319" t="s">
        <v>85</v>
      </c>
      <c r="E2319" t="s">
        <v>162</v>
      </c>
      <c r="F2319" t="s">
        <v>6719</v>
      </c>
      <c r="G2319" t="s">
        <v>210</v>
      </c>
      <c r="H2319" t="s">
        <v>135</v>
      </c>
      <c r="I2319" t="s">
        <v>136</v>
      </c>
      <c r="J2319" t="s">
        <v>137</v>
      </c>
      <c r="K2319" t="s">
        <v>144</v>
      </c>
      <c r="L2319" t="s">
        <v>6823</v>
      </c>
      <c r="M2319" t="s">
        <v>6824</v>
      </c>
      <c r="N2319">
        <v>1.1613888880000001</v>
      </c>
      <c r="O2319">
        <v>0</v>
      </c>
      <c r="P2319">
        <v>209</v>
      </c>
      <c r="Q2319">
        <v>0</v>
      </c>
      <c r="R2319">
        <v>0</v>
      </c>
      <c r="S2319">
        <v>0</v>
      </c>
      <c r="T2319">
        <v>2</v>
      </c>
      <c r="U2319">
        <v>0</v>
      </c>
      <c r="V2319">
        <v>0</v>
      </c>
      <c r="W2319">
        <v>0</v>
      </c>
      <c r="X2319">
        <v>59.595711648337499</v>
      </c>
      <c r="Y2319">
        <v>0</v>
      </c>
      <c r="Z2319">
        <v>0</v>
      </c>
      <c r="AA2319">
        <v>0</v>
      </c>
      <c r="AB2319">
        <v>0.23968922201985735</v>
      </c>
      <c r="AC2319">
        <v>0</v>
      </c>
      <c r="AD2319">
        <v>0</v>
      </c>
      <c r="AE2319">
        <v>59.835400870357354</v>
      </c>
    </row>
    <row r="2320" spans="1:31" x14ac:dyDescent="0.3">
      <c r="A2320">
        <v>2485460</v>
      </c>
      <c r="B2320">
        <v>1</v>
      </c>
      <c r="C2320" t="s">
        <v>81</v>
      </c>
      <c r="D2320" t="s">
        <v>112</v>
      </c>
      <c r="E2320" t="s">
        <v>166</v>
      </c>
      <c r="F2320" t="s">
        <v>6825</v>
      </c>
      <c r="G2320" t="s">
        <v>203</v>
      </c>
      <c r="H2320" t="s">
        <v>150</v>
      </c>
      <c r="I2320" t="s">
        <v>136</v>
      </c>
      <c r="J2320" t="s">
        <v>137</v>
      </c>
      <c r="K2320" t="s">
        <v>138</v>
      </c>
      <c r="L2320" t="s">
        <v>6826</v>
      </c>
      <c r="M2320" t="s">
        <v>6827</v>
      </c>
      <c r="N2320">
        <v>8.0833332999999993E-2</v>
      </c>
      <c r="O2320">
        <v>0</v>
      </c>
      <c r="P2320">
        <v>4467</v>
      </c>
      <c r="Q2320">
        <v>0</v>
      </c>
      <c r="R2320">
        <v>0</v>
      </c>
      <c r="S2320">
        <v>1</v>
      </c>
      <c r="T2320">
        <v>2477</v>
      </c>
      <c r="U2320">
        <v>0</v>
      </c>
      <c r="V2320">
        <v>1</v>
      </c>
      <c r="W2320">
        <v>0</v>
      </c>
      <c r="X2320">
        <v>67.80121910328846</v>
      </c>
      <c r="Y2320">
        <v>0</v>
      </c>
      <c r="Z2320">
        <v>0</v>
      </c>
      <c r="AA2320">
        <v>9.2860403047499998E-2</v>
      </c>
      <c r="AB2320">
        <v>126.3678906074894</v>
      </c>
      <c r="AC2320">
        <v>0</v>
      </c>
      <c r="AD2320">
        <v>0.30220175507750768</v>
      </c>
      <c r="AE2320">
        <v>194.56417186890286</v>
      </c>
    </row>
    <row r="2321" spans="1:31" x14ac:dyDescent="0.3">
      <c r="A2321">
        <v>2485436</v>
      </c>
      <c r="B2321">
        <v>2</v>
      </c>
      <c r="C2321" t="s">
        <v>80</v>
      </c>
      <c r="D2321" t="s">
        <v>93</v>
      </c>
      <c r="E2321" t="s">
        <v>166</v>
      </c>
      <c r="F2321" t="s">
        <v>6828</v>
      </c>
      <c r="G2321" t="s">
        <v>149</v>
      </c>
      <c r="H2321" t="s">
        <v>150</v>
      </c>
      <c r="I2321" t="s">
        <v>136</v>
      </c>
      <c r="J2321" t="s">
        <v>137</v>
      </c>
      <c r="K2321" t="s">
        <v>144</v>
      </c>
      <c r="L2321" t="s">
        <v>6423</v>
      </c>
      <c r="M2321" t="s">
        <v>6829</v>
      </c>
      <c r="N2321">
        <v>1.291388888</v>
      </c>
      <c r="O2321">
        <v>0</v>
      </c>
      <c r="P2321">
        <v>49</v>
      </c>
      <c r="Q2321">
        <v>51</v>
      </c>
      <c r="R2321">
        <v>149</v>
      </c>
      <c r="S2321">
        <v>3</v>
      </c>
      <c r="T2321">
        <v>58</v>
      </c>
      <c r="U2321">
        <v>1</v>
      </c>
      <c r="V2321">
        <v>0</v>
      </c>
      <c r="W2321">
        <v>0</v>
      </c>
      <c r="X2321">
        <v>17.64397852317234</v>
      </c>
      <c r="Y2321">
        <v>144.58418198090405</v>
      </c>
      <c r="Z2321">
        <v>177.95910148413137</v>
      </c>
      <c r="AA2321">
        <v>14.524247897064907</v>
      </c>
      <c r="AB2321">
        <v>40.832613048647772</v>
      </c>
      <c r="AC2321">
        <v>223.26707047658383</v>
      </c>
      <c r="AD2321">
        <v>0</v>
      </c>
      <c r="AE2321">
        <v>618.8111934105043</v>
      </c>
    </row>
    <row r="2322" spans="1:31" x14ac:dyDescent="0.3">
      <c r="A2322">
        <v>2485629</v>
      </c>
      <c r="B2322">
        <v>1</v>
      </c>
      <c r="C2322" t="s">
        <v>80</v>
      </c>
      <c r="D2322" t="s">
        <v>96</v>
      </c>
      <c r="E2322" t="s">
        <v>166</v>
      </c>
      <c r="F2322" t="s">
        <v>4632</v>
      </c>
      <c r="G2322" t="s">
        <v>149</v>
      </c>
      <c r="H2322" t="s">
        <v>150</v>
      </c>
      <c r="I2322" t="s">
        <v>136</v>
      </c>
      <c r="J2322" t="s">
        <v>137</v>
      </c>
      <c r="K2322" t="s">
        <v>144</v>
      </c>
      <c r="L2322" t="s">
        <v>6830</v>
      </c>
      <c r="M2322" t="s">
        <v>6831</v>
      </c>
      <c r="N2322">
        <v>1.5175000000000001</v>
      </c>
      <c r="O2322">
        <v>3</v>
      </c>
      <c r="P2322">
        <v>1157</v>
      </c>
      <c r="Q2322">
        <v>3</v>
      </c>
      <c r="R2322">
        <v>55</v>
      </c>
      <c r="S2322">
        <v>5</v>
      </c>
      <c r="T2322">
        <v>29</v>
      </c>
      <c r="U2322">
        <v>0</v>
      </c>
      <c r="V2322">
        <v>1</v>
      </c>
      <c r="W2322">
        <v>18.944141531501081</v>
      </c>
      <c r="X2322">
        <v>241.8419272032279</v>
      </c>
      <c r="Y2322">
        <v>17.176013326113392</v>
      </c>
      <c r="Z2322">
        <v>42.913733504871175</v>
      </c>
      <c r="AA2322">
        <v>10.378717272263156</v>
      </c>
      <c r="AB2322">
        <v>34.264842748053439</v>
      </c>
      <c r="AC2322">
        <v>0</v>
      </c>
      <c r="AD2322">
        <v>0.12777027981226971</v>
      </c>
      <c r="AE2322">
        <v>365.64714586584245</v>
      </c>
    </row>
    <row r="2323" spans="1:31" x14ac:dyDescent="0.3">
      <c r="A2323">
        <v>2486061</v>
      </c>
      <c r="B2323">
        <v>1</v>
      </c>
      <c r="C2323" t="s">
        <v>80</v>
      </c>
      <c r="D2323" t="s">
        <v>96</v>
      </c>
      <c r="E2323" t="s">
        <v>162</v>
      </c>
      <c r="F2323" t="s">
        <v>6832</v>
      </c>
      <c r="G2323" t="s">
        <v>210</v>
      </c>
      <c r="H2323" t="s">
        <v>135</v>
      </c>
      <c r="I2323" t="s">
        <v>136</v>
      </c>
      <c r="J2323" t="s">
        <v>137</v>
      </c>
      <c r="K2323" t="s">
        <v>144</v>
      </c>
      <c r="L2323" t="s">
        <v>6833</v>
      </c>
      <c r="M2323" t="s">
        <v>6834</v>
      </c>
      <c r="N2323">
        <v>3.105</v>
      </c>
      <c r="O2323">
        <v>0</v>
      </c>
      <c r="P2323">
        <v>110</v>
      </c>
      <c r="Q2323">
        <v>0</v>
      </c>
      <c r="R2323">
        <v>0</v>
      </c>
      <c r="S2323">
        <v>0</v>
      </c>
      <c r="T2323">
        <v>6</v>
      </c>
      <c r="U2323">
        <v>0</v>
      </c>
      <c r="V2323">
        <v>0</v>
      </c>
      <c r="W2323">
        <v>0</v>
      </c>
      <c r="X2323">
        <v>79.156369279115324</v>
      </c>
      <c r="Y2323">
        <v>0</v>
      </c>
      <c r="Z2323">
        <v>0</v>
      </c>
      <c r="AA2323">
        <v>0</v>
      </c>
      <c r="AB2323">
        <v>17.219139778101898</v>
      </c>
      <c r="AC2323">
        <v>0</v>
      </c>
      <c r="AD2323">
        <v>0</v>
      </c>
      <c r="AE2323">
        <v>96.375509057217215</v>
      </c>
    </row>
    <row r="2324" spans="1:31" x14ac:dyDescent="0.3">
      <c r="A2324">
        <v>2485706</v>
      </c>
      <c r="B2324">
        <v>1</v>
      </c>
      <c r="C2324" t="s">
        <v>81</v>
      </c>
      <c r="D2324" t="s">
        <v>127</v>
      </c>
      <c r="E2324" t="s">
        <v>184</v>
      </c>
      <c r="F2324" t="s">
        <v>6835</v>
      </c>
      <c r="G2324" t="s">
        <v>149</v>
      </c>
      <c r="H2324" t="s">
        <v>150</v>
      </c>
      <c r="I2324" t="s">
        <v>506</v>
      </c>
      <c r="J2324" t="s">
        <v>137</v>
      </c>
      <c r="K2324" t="s">
        <v>144</v>
      </c>
      <c r="L2324" t="s">
        <v>6836</v>
      </c>
      <c r="M2324" t="s">
        <v>6837</v>
      </c>
      <c r="N2324">
        <v>6.9444440000000001E-3</v>
      </c>
      <c r="O2324">
        <v>11</v>
      </c>
      <c r="P2324">
        <v>2313</v>
      </c>
      <c r="Q2324">
        <v>329</v>
      </c>
      <c r="R2324">
        <v>213</v>
      </c>
      <c r="S2324">
        <v>26</v>
      </c>
      <c r="T2324">
        <v>250</v>
      </c>
      <c r="U2324">
        <v>1</v>
      </c>
      <c r="V2324">
        <v>0</v>
      </c>
      <c r="W2324">
        <v>2.1100647768559026E-2</v>
      </c>
      <c r="X2324">
        <v>2.5361822841642505</v>
      </c>
      <c r="Y2324">
        <v>0.8919662153660699</v>
      </c>
      <c r="Z2324">
        <v>0.33861062574164552</v>
      </c>
      <c r="AA2324">
        <v>0.62107263106053578</v>
      </c>
      <c r="AB2324">
        <v>0.84933186037958186</v>
      </c>
      <c r="AC2324">
        <v>5.53944774776875E-3</v>
      </c>
      <c r="AD2324">
        <v>0</v>
      </c>
      <c r="AE2324">
        <v>5.2638037122284116</v>
      </c>
    </row>
    <row r="2325" spans="1:31" x14ac:dyDescent="0.3">
      <c r="A2325">
        <v>2486001</v>
      </c>
      <c r="B2325">
        <v>1</v>
      </c>
      <c r="C2325" t="s">
        <v>81</v>
      </c>
      <c r="D2325" t="s">
        <v>128</v>
      </c>
      <c r="E2325" t="s">
        <v>153</v>
      </c>
      <c r="F2325" t="s">
        <v>6838</v>
      </c>
      <c r="G2325" t="s">
        <v>155</v>
      </c>
      <c r="H2325" t="s">
        <v>135</v>
      </c>
      <c r="I2325" t="s">
        <v>136</v>
      </c>
      <c r="J2325" t="s">
        <v>137</v>
      </c>
      <c r="K2325" t="s">
        <v>144</v>
      </c>
      <c r="L2325" t="s">
        <v>6839</v>
      </c>
      <c r="M2325" t="s">
        <v>6840</v>
      </c>
      <c r="N2325">
        <v>3.9</v>
      </c>
      <c r="O2325">
        <v>0</v>
      </c>
      <c r="P2325">
        <v>1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0.40675878709716612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0.40675878709716612</v>
      </c>
    </row>
    <row r="2326" spans="1:31" x14ac:dyDescent="0.3">
      <c r="A2326">
        <v>2485623</v>
      </c>
      <c r="B2326">
        <v>1</v>
      </c>
      <c r="C2326" t="s">
        <v>80</v>
      </c>
      <c r="D2326" t="s">
        <v>96</v>
      </c>
      <c r="E2326" t="s">
        <v>166</v>
      </c>
      <c r="F2326" t="s">
        <v>764</v>
      </c>
      <c r="G2326" t="s">
        <v>203</v>
      </c>
      <c r="H2326" t="s">
        <v>150</v>
      </c>
      <c r="I2326" t="s">
        <v>136</v>
      </c>
      <c r="J2326" t="s">
        <v>137</v>
      </c>
      <c r="K2326" t="s">
        <v>144</v>
      </c>
      <c r="L2326" t="s">
        <v>6841</v>
      </c>
      <c r="M2326" t="s">
        <v>6842</v>
      </c>
      <c r="N2326">
        <v>7.0277777E-2</v>
      </c>
      <c r="O2326">
        <v>0</v>
      </c>
      <c r="P2326">
        <v>344</v>
      </c>
      <c r="Q2326">
        <v>0</v>
      </c>
      <c r="R2326">
        <v>1</v>
      </c>
      <c r="S2326">
        <v>3</v>
      </c>
      <c r="T2326">
        <v>1</v>
      </c>
      <c r="U2326">
        <v>0</v>
      </c>
      <c r="V2326">
        <v>0</v>
      </c>
      <c r="W2326">
        <v>0</v>
      </c>
      <c r="X2326">
        <v>3.3892199996556043</v>
      </c>
      <c r="Y2326">
        <v>0</v>
      </c>
      <c r="Z2326">
        <v>1.0559532635542501E-3</v>
      </c>
      <c r="AA2326">
        <v>0.39799274826558101</v>
      </c>
      <c r="AB2326">
        <v>3.570699390402559E-2</v>
      </c>
      <c r="AC2326">
        <v>0</v>
      </c>
      <c r="AD2326">
        <v>0</v>
      </c>
      <c r="AE2326">
        <v>3.8239756950887651</v>
      </c>
    </row>
    <row r="2327" spans="1:31" x14ac:dyDescent="0.3">
      <c r="A2327">
        <v>2485815</v>
      </c>
      <c r="B2327">
        <v>1</v>
      </c>
      <c r="C2327" t="s">
        <v>81</v>
      </c>
      <c r="D2327" t="s">
        <v>112</v>
      </c>
      <c r="E2327" t="s">
        <v>166</v>
      </c>
      <c r="F2327" t="s">
        <v>6843</v>
      </c>
      <c r="G2327" t="s">
        <v>149</v>
      </c>
      <c r="H2327" t="s">
        <v>150</v>
      </c>
      <c r="I2327" t="s">
        <v>136</v>
      </c>
      <c r="J2327" t="s">
        <v>137</v>
      </c>
      <c r="K2327" t="s">
        <v>144</v>
      </c>
      <c r="L2327" t="s">
        <v>6844</v>
      </c>
      <c r="M2327" t="s">
        <v>6845</v>
      </c>
      <c r="N2327">
        <v>0.322222222</v>
      </c>
      <c r="O2327">
        <v>2</v>
      </c>
      <c r="P2327">
        <v>2766</v>
      </c>
      <c r="Q2327">
        <v>59</v>
      </c>
      <c r="R2327">
        <v>583</v>
      </c>
      <c r="S2327">
        <v>17</v>
      </c>
      <c r="T2327">
        <v>385</v>
      </c>
      <c r="U2327">
        <v>4</v>
      </c>
      <c r="V2327">
        <v>1</v>
      </c>
      <c r="W2327">
        <v>0.26792203427435335</v>
      </c>
      <c r="X2327">
        <v>156.78254743189169</v>
      </c>
      <c r="Y2327">
        <v>3.7534314124004808</v>
      </c>
      <c r="Z2327">
        <v>17.887710777097048</v>
      </c>
      <c r="AA2327">
        <v>23.149645206294455</v>
      </c>
      <c r="AB2327">
        <v>50.587009514799554</v>
      </c>
      <c r="AC2327">
        <v>26.452813550414483</v>
      </c>
      <c r="AD2327">
        <v>1.17487147476224</v>
      </c>
      <c r="AE2327">
        <v>280.05595140193435</v>
      </c>
    </row>
    <row r="2328" spans="1:31" x14ac:dyDescent="0.3">
      <c r="A2328">
        <v>2485412</v>
      </c>
      <c r="B2328">
        <v>2</v>
      </c>
      <c r="C2328" t="s">
        <v>80</v>
      </c>
      <c r="D2328" t="s">
        <v>97</v>
      </c>
      <c r="E2328" t="s">
        <v>132</v>
      </c>
      <c r="F2328" t="s">
        <v>5702</v>
      </c>
      <c r="G2328" t="s">
        <v>155</v>
      </c>
      <c r="H2328" t="s">
        <v>135</v>
      </c>
      <c r="I2328" t="s">
        <v>136</v>
      </c>
      <c r="J2328" t="s">
        <v>137</v>
      </c>
      <c r="K2328" t="s">
        <v>144</v>
      </c>
      <c r="L2328" t="s">
        <v>6846</v>
      </c>
      <c r="M2328" t="s">
        <v>6847</v>
      </c>
      <c r="N2328">
        <v>0.36083333299999998</v>
      </c>
      <c r="O2328">
        <v>0</v>
      </c>
      <c r="P2328">
        <v>219</v>
      </c>
      <c r="Q2328">
        <v>0</v>
      </c>
      <c r="R2328">
        <v>0</v>
      </c>
      <c r="S2328">
        <v>0</v>
      </c>
      <c r="T2328">
        <v>28</v>
      </c>
      <c r="U2328">
        <v>0</v>
      </c>
      <c r="V2328">
        <v>0</v>
      </c>
      <c r="W2328">
        <v>0</v>
      </c>
      <c r="X2328">
        <v>22.416519234867017</v>
      </c>
      <c r="Y2328">
        <v>0</v>
      </c>
      <c r="Z2328">
        <v>0</v>
      </c>
      <c r="AA2328">
        <v>0</v>
      </c>
      <c r="AB2328">
        <v>8.603844994414338</v>
      </c>
      <c r="AC2328">
        <v>0</v>
      </c>
      <c r="AD2328">
        <v>0</v>
      </c>
      <c r="AE2328">
        <v>31.020364229281356</v>
      </c>
    </row>
    <row r="2329" spans="1:31" x14ac:dyDescent="0.3">
      <c r="A2329">
        <v>2485354</v>
      </c>
      <c r="B2329">
        <v>1</v>
      </c>
      <c r="C2329" t="s">
        <v>80</v>
      </c>
      <c r="D2329" t="s">
        <v>90</v>
      </c>
      <c r="E2329" t="s">
        <v>153</v>
      </c>
      <c r="F2329" t="s">
        <v>6848</v>
      </c>
      <c r="G2329" t="s">
        <v>155</v>
      </c>
      <c r="H2329" t="s">
        <v>135</v>
      </c>
      <c r="I2329" t="s">
        <v>136</v>
      </c>
      <c r="J2329" t="s">
        <v>137</v>
      </c>
      <c r="K2329" t="s">
        <v>144</v>
      </c>
      <c r="L2329" t="s">
        <v>6849</v>
      </c>
      <c r="M2329" t="s">
        <v>6850</v>
      </c>
      <c r="N2329">
        <v>1.2580555550000001</v>
      </c>
      <c r="O2329">
        <v>0</v>
      </c>
      <c r="P2329">
        <v>3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0.90348615635049434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0.90348615635049434</v>
      </c>
    </row>
    <row r="2330" spans="1:31" x14ac:dyDescent="0.3">
      <c r="A2330">
        <v>2485709</v>
      </c>
      <c r="B2330">
        <v>1</v>
      </c>
      <c r="C2330" t="s">
        <v>80</v>
      </c>
      <c r="D2330" t="s">
        <v>105</v>
      </c>
      <c r="E2330" t="s">
        <v>184</v>
      </c>
      <c r="F2330" t="s">
        <v>666</v>
      </c>
      <c r="G2330" t="s">
        <v>149</v>
      </c>
      <c r="H2330" t="s">
        <v>150</v>
      </c>
      <c r="I2330" t="s">
        <v>136</v>
      </c>
      <c r="J2330" t="s">
        <v>137</v>
      </c>
      <c r="K2330" t="s">
        <v>144</v>
      </c>
      <c r="L2330" t="s">
        <v>6851</v>
      </c>
      <c r="M2330" t="s">
        <v>6852</v>
      </c>
      <c r="N2330">
        <v>0.94138888799999998</v>
      </c>
      <c r="O2330">
        <v>1</v>
      </c>
      <c r="P2330">
        <v>3</v>
      </c>
      <c r="Q2330">
        <v>0</v>
      </c>
      <c r="R2330">
        <v>2</v>
      </c>
      <c r="S2330">
        <v>10</v>
      </c>
      <c r="T2330">
        <v>11</v>
      </c>
      <c r="U2330">
        <v>1</v>
      </c>
      <c r="V2330">
        <v>0</v>
      </c>
      <c r="W2330">
        <v>2.4894211877493162</v>
      </c>
      <c r="X2330">
        <v>0.90926390812639213</v>
      </c>
      <c r="Y2330">
        <v>0</v>
      </c>
      <c r="Z2330">
        <v>0.56919263097014006</v>
      </c>
      <c r="AA2330">
        <v>29.826616855309926</v>
      </c>
      <c r="AB2330">
        <v>15.091143495078839</v>
      </c>
      <c r="AC2330">
        <v>173.46156982319246</v>
      </c>
      <c r="AD2330">
        <v>0</v>
      </c>
      <c r="AE2330">
        <v>222.34720790042707</v>
      </c>
    </row>
    <row r="2331" spans="1:31" x14ac:dyDescent="0.3">
      <c r="A2331">
        <v>2485441</v>
      </c>
      <c r="B2331">
        <v>2</v>
      </c>
      <c r="C2331" t="s">
        <v>80</v>
      </c>
      <c r="D2331" t="s">
        <v>82</v>
      </c>
      <c r="E2331" t="s">
        <v>132</v>
      </c>
      <c r="F2331" t="s">
        <v>6853</v>
      </c>
      <c r="G2331" t="s">
        <v>312</v>
      </c>
      <c r="H2331" t="s">
        <v>135</v>
      </c>
      <c r="I2331" t="s">
        <v>136</v>
      </c>
      <c r="J2331" t="s">
        <v>137</v>
      </c>
      <c r="K2331" t="s">
        <v>144</v>
      </c>
      <c r="L2331" t="s">
        <v>6854</v>
      </c>
      <c r="M2331" t="s">
        <v>6855</v>
      </c>
      <c r="N2331">
        <v>0.22194444399999999</v>
      </c>
      <c r="O2331">
        <v>0</v>
      </c>
      <c r="P2331">
        <v>354</v>
      </c>
      <c r="Q2331">
        <v>0</v>
      </c>
      <c r="R2331">
        <v>0</v>
      </c>
      <c r="S2331">
        <v>0</v>
      </c>
      <c r="T2331">
        <v>42</v>
      </c>
      <c r="U2331">
        <v>0</v>
      </c>
      <c r="V2331">
        <v>1</v>
      </c>
      <c r="W2331">
        <v>0</v>
      </c>
      <c r="X2331">
        <v>20.636113502306841</v>
      </c>
      <c r="Y2331">
        <v>0</v>
      </c>
      <c r="Z2331">
        <v>0</v>
      </c>
      <c r="AA2331">
        <v>0</v>
      </c>
      <c r="AB2331">
        <v>3.3407600671047151</v>
      </c>
      <c r="AC2331">
        <v>0</v>
      </c>
      <c r="AD2331">
        <v>0.59339145573598451</v>
      </c>
      <c r="AE2331">
        <v>24.570265025147542</v>
      </c>
    </row>
    <row r="2332" spans="1:31" x14ac:dyDescent="0.3">
      <c r="A2332">
        <v>2485732</v>
      </c>
      <c r="B2332">
        <v>1</v>
      </c>
      <c r="C2332" t="s">
        <v>81</v>
      </c>
      <c r="D2332" t="s">
        <v>115</v>
      </c>
      <c r="E2332" t="s">
        <v>162</v>
      </c>
      <c r="F2332" t="s">
        <v>6856</v>
      </c>
      <c r="G2332" t="s">
        <v>210</v>
      </c>
      <c r="H2332" t="s">
        <v>135</v>
      </c>
      <c r="I2332" t="s">
        <v>136</v>
      </c>
      <c r="J2332" t="s">
        <v>137</v>
      </c>
      <c r="K2332" t="s">
        <v>144</v>
      </c>
      <c r="L2332" t="s">
        <v>6857</v>
      </c>
      <c r="M2332" t="s">
        <v>6858</v>
      </c>
      <c r="N2332">
        <v>0.99944444399999999</v>
      </c>
      <c r="O2332">
        <v>0</v>
      </c>
      <c r="P2332">
        <v>13</v>
      </c>
      <c r="Q2332">
        <v>0</v>
      </c>
      <c r="R2332">
        <v>19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0.35920226749704498</v>
      </c>
      <c r="Y2332">
        <v>0</v>
      </c>
      <c r="Z2332">
        <v>0.28255149537304575</v>
      </c>
      <c r="AA2332">
        <v>0</v>
      </c>
      <c r="AB2332">
        <v>0</v>
      </c>
      <c r="AC2332">
        <v>0</v>
      </c>
      <c r="AD2332">
        <v>0</v>
      </c>
      <c r="AE2332">
        <v>0.64175376287009067</v>
      </c>
    </row>
    <row r="2333" spans="1:31" x14ac:dyDescent="0.3">
      <c r="A2333">
        <v>2485875</v>
      </c>
      <c r="B2333">
        <v>1</v>
      </c>
      <c r="C2333" t="s">
        <v>81</v>
      </c>
      <c r="D2333" t="s">
        <v>120</v>
      </c>
      <c r="E2333" t="s">
        <v>184</v>
      </c>
      <c r="F2333" t="s">
        <v>6859</v>
      </c>
      <c r="G2333" t="s">
        <v>149</v>
      </c>
      <c r="H2333" t="s">
        <v>150</v>
      </c>
      <c r="I2333" t="s">
        <v>136</v>
      </c>
      <c r="J2333" t="s">
        <v>137</v>
      </c>
      <c r="K2333" t="s">
        <v>144</v>
      </c>
      <c r="L2333" t="s">
        <v>6860</v>
      </c>
      <c r="M2333" t="s">
        <v>6861</v>
      </c>
      <c r="N2333">
        <v>0.62250000000000005</v>
      </c>
      <c r="O2333">
        <v>0</v>
      </c>
      <c r="P2333">
        <v>513</v>
      </c>
      <c r="Q2333">
        <v>32</v>
      </c>
      <c r="R2333">
        <v>55</v>
      </c>
      <c r="S2333">
        <v>4</v>
      </c>
      <c r="T2333">
        <v>29</v>
      </c>
      <c r="U2333">
        <v>0</v>
      </c>
      <c r="V2333">
        <v>1</v>
      </c>
      <c r="W2333">
        <v>0</v>
      </c>
      <c r="X2333">
        <v>67.264838238958149</v>
      </c>
      <c r="Y2333">
        <v>5.536087083165123</v>
      </c>
      <c r="Z2333">
        <v>4.7303082607635183</v>
      </c>
      <c r="AA2333">
        <v>6.3867595416307896</v>
      </c>
      <c r="AB2333">
        <v>14.331557631589945</v>
      </c>
      <c r="AC2333">
        <v>0</v>
      </c>
      <c r="AD2333">
        <v>18.514025762825</v>
      </c>
      <c r="AE2333">
        <v>116.76357651893254</v>
      </c>
    </row>
    <row r="2334" spans="1:31" x14ac:dyDescent="0.3">
      <c r="A2334">
        <v>2485397</v>
      </c>
      <c r="B2334">
        <v>1</v>
      </c>
      <c r="C2334" t="s">
        <v>80</v>
      </c>
      <c r="D2334" t="s">
        <v>84</v>
      </c>
      <c r="E2334" t="s">
        <v>141</v>
      </c>
      <c r="F2334" t="s">
        <v>5169</v>
      </c>
      <c r="G2334" t="s">
        <v>210</v>
      </c>
      <c r="H2334" t="s">
        <v>135</v>
      </c>
      <c r="I2334" t="s">
        <v>136</v>
      </c>
      <c r="J2334" t="s">
        <v>137</v>
      </c>
      <c r="K2334" t="s">
        <v>144</v>
      </c>
      <c r="L2334" t="s">
        <v>6862</v>
      </c>
      <c r="M2334" t="s">
        <v>6863</v>
      </c>
      <c r="N2334">
        <v>1.102777777</v>
      </c>
      <c r="O2334">
        <v>0</v>
      </c>
      <c r="P2334">
        <v>129</v>
      </c>
      <c r="Q2334">
        <v>0</v>
      </c>
      <c r="R2334">
        <v>0</v>
      </c>
      <c r="S2334">
        <v>0</v>
      </c>
      <c r="T2334">
        <v>42</v>
      </c>
      <c r="U2334">
        <v>0</v>
      </c>
      <c r="V2334">
        <v>0</v>
      </c>
      <c r="W2334">
        <v>0</v>
      </c>
      <c r="X2334">
        <v>26.270174855517748</v>
      </c>
      <c r="Y2334">
        <v>0</v>
      </c>
      <c r="Z2334">
        <v>0</v>
      </c>
      <c r="AA2334">
        <v>0</v>
      </c>
      <c r="AB2334">
        <v>28.782923768110216</v>
      </c>
      <c r="AC2334">
        <v>0</v>
      </c>
      <c r="AD2334">
        <v>0</v>
      </c>
      <c r="AE2334">
        <v>55.05309862362796</v>
      </c>
    </row>
    <row r="2335" spans="1:31" x14ac:dyDescent="0.3">
      <c r="A2335">
        <v>2485531</v>
      </c>
      <c r="B2335">
        <v>2</v>
      </c>
      <c r="C2335" t="s">
        <v>80</v>
      </c>
      <c r="D2335" t="s">
        <v>85</v>
      </c>
      <c r="E2335" t="s">
        <v>132</v>
      </c>
      <c r="F2335" t="s">
        <v>6864</v>
      </c>
      <c r="G2335" t="s">
        <v>210</v>
      </c>
      <c r="H2335" t="s">
        <v>135</v>
      </c>
      <c r="I2335" t="s">
        <v>136</v>
      </c>
      <c r="J2335" t="s">
        <v>137</v>
      </c>
      <c r="K2335" t="s">
        <v>144</v>
      </c>
      <c r="L2335" t="s">
        <v>6589</v>
      </c>
      <c r="M2335" t="s">
        <v>6865</v>
      </c>
      <c r="N2335">
        <v>0.138055555</v>
      </c>
      <c r="O2335">
        <v>0</v>
      </c>
      <c r="P2335">
        <v>954</v>
      </c>
      <c r="Q2335">
        <v>0</v>
      </c>
      <c r="R2335">
        <v>0</v>
      </c>
      <c r="S2335">
        <v>0</v>
      </c>
      <c r="T2335">
        <v>141</v>
      </c>
      <c r="U2335">
        <v>0</v>
      </c>
      <c r="V2335">
        <v>0</v>
      </c>
      <c r="W2335">
        <v>0</v>
      </c>
      <c r="X2335">
        <v>30.683187141879383</v>
      </c>
      <c r="Y2335">
        <v>0</v>
      </c>
      <c r="Z2335">
        <v>0</v>
      </c>
      <c r="AA2335">
        <v>0</v>
      </c>
      <c r="AB2335">
        <v>11.279293344551597</v>
      </c>
      <c r="AC2335">
        <v>0</v>
      </c>
      <c r="AD2335">
        <v>0</v>
      </c>
      <c r="AE2335">
        <v>41.962480486430977</v>
      </c>
    </row>
    <row r="2336" spans="1:31" x14ac:dyDescent="0.3">
      <c r="A2336">
        <v>2485895</v>
      </c>
      <c r="B2336">
        <v>1</v>
      </c>
      <c r="C2336" t="s">
        <v>80</v>
      </c>
      <c r="D2336" t="s">
        <v>95</v>
      </c>
      <c r="E2336" t="s">
        <v>184</v>
      </c>
      <c r="F2336" t="s">
        <v>6866</v>
      </c>
      <c r="G2336" t="s">
        <v>149</v>
      </c>
      <c r="H2336" t="s">
        <v>150</v>
      </c>
      <c r="I2336" t="s">
        <v>136</v>
      </c>
      <c r="J2336" t="s">
        <v>137</v>
      </c>
      <c r="K2336" t="s">
        <v>144</v>
      </c>
      <c r="L2336" t="s">
        <v>6867</v>
      </c>
      <c r="M2336" t="s">
        <v>6868</v>
      </c>
      <c r="N2336">
        <v>1.8888888880000001</v>
      </c>
      <c r="O2336">
        <v>0</v>
      </c>
      <c r="P2336">
        <v>0</v>
      </c>
      <c r="Q2336">
        <v>0</v>
      </c>
      <c r="R2336">
        <v>0</v>
      </c>
      <c r="S2336">
        <v>17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242.06524916264863</v>
      </c>
      <c r="AB2336">
        <v>0</v>
      </c>
      <c r="AC2336">
        <v>0</v>
      </c>
      <c r="AD2336">
        <v>0</v>
      </c>
      <c r="AE2336">
        <v>242.06524916264863</v>
      </c>
    </row>
    <row r="2337" spans="1:31" x14ac:dyDescent="0.3">
      <c r="A2337">
        <v>2485643</v>
      </c>
      <c r="B2337">
        <v>2</v>
      </c>
      <c r="C2337" t="s">
        <v>80</v>
      </c>
      <c r="D2337" t="s">
        <v>82</v>
      </c>
      <c r="E2337" t="s">
        <v>132</v>
      </c>
      <c r="F2337" t="s">
        <v>6853</v>
      </c>
      <c r="G2337" t="s">
        <v>155</v>
      </c>
      <c r="H2337" t="s">
        <v>135</v>
      </c>
      <c r="I2337" t="s">
        <v>136</v>
      </c>
      <c r="J2337" t="s">
        <v>137</v>
      </c>
      <c r="K2337" t="s">
        <v>144</v>
      </c>
      <c r="L2337" t="s">
        <v>6814</v>
      </c>
      <c r="M2337" t="s">
        <v>6869</v>
      </c>
      <c r="N2337">
        <v>0.33722222200000002</v>
      </c>
      <c r="O2337">
        <v>0</v>
      </c>
      <c r="P2337">
        <v>354</v>
      </c>
      <c r="Q2337">
        <v>0</v>
      </c>
      <c r="R2337">
        <v>0</v>
      </c>
      <c r="S2337">
        <v>0</v>
      </c>
      <c r="T2337">
        <v>42</v>
      </c>
      <c r="U2337">
        <v>0</v>
      </c>
      <c r="V2337">
        <v>1</v>
      </c>
      <c r="W2337">
        <v>0</v>
      </c>
      <c r="X2337">
        <v>30.337072486402722</v>
      </c>
      <c r="Y2337">
        <v>0</v>
      </c>
      <c r="Z2337">
        <v>0</v>
      </c>
      <c r="AA2337">
        <v>0</v>
      </c>
      <c r="AB2337">
        <v>5.1792787975394781</v>
      </c>
      <c r="AC2337">
        <v>0</v>
      </c>
      <c r="AD2337">
        <v>0.81251125069293328</v>
      </c>
      <c r="AE2337">
        <v>36.328862534635135</v>
      </c>
    </row>
    <row r="2338" spans="1:31" x14ac:dyDescent="0.3">
      <c r="A2338">
        <v>2485938</v>
      </c>
      <c r="B2338">
        <v>1</v>
      </c>
      <c r="C2338" t="s">
        <v>80</v>
      </c>
      <c r="D2338" t="s">
        <v>108</v>
      </c>
      <c r="E2338" t="s">
        <v>162</v>
      </c>
      <c r="F2338" t="s">
        <v>6870</v>
      </c>
      <c r="G2338" t="s">
        <v>210</v>
      </c>
      <c r="H2338" t="s">
        <v>135</v>
      </c>
      <c r="I2338" t="s">
        <v>136</v>
      </c>
      <c r="J2338" t="s">
        <v>137</v>
      </c>
      <c r="K2338" t="s">
        <v>144</v>
      </c>
      <c r="L2338" t="s">
        <v>6871</v>
      </c>
      <c r="M2338" t="s">
        <v>6872</v>
      </c>
      <c r="N2338">
        <v>2.0802777770000001</v>
      </c>
      <c r="O2338">
        <v>0</v>
      </c>
      <c r="P2338">
        <v>9</v>
      </c>
      <c r="Q2338">
        <v>0</v>
      </c>
      <c r="R2338">
        <v>4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2.8121965382434384</v>
      </c>
      <c r="Y2338">
        <v>0</v>
      </c>
      <c r="Z2338">
        <v>0.55964529437418542</v>
      </c>
      <c r="AA2338">
        <v>0</v>
      </c>
      <c r="AB2338">
        <v>0</v>
      </c>
      <c r="AC2338">
        <v>0</v>
      </c>
      <c r="AD2338">
        <v>0</v>
      </c>
      <c r="AE2338">
        <v>3.3718418326176236</v>
      </c>
    </row>
    <row r="2339" spans="1:31" x14ac:dyDescent="0.3">
      <c r="A2339">
        <v>2485486</v>
      </c>
      <c r="B2339">
        <v>1</v>
      </c>
      <c r="C2339" t="s">
        <v>80</v>
      </c>
      <c r="D2339" t="s">
        <v>100</v>
      </c>
      <c r="E2339" t="s">
        <v>147</v>
      </c>
      <c r="F2339" t="s">
        <v>6873</v>
      </c>
      <c r="G2339" t="s">
        <v>149</v>
      </c>
      <c r="H2339" t="s">
        <v>150</v>
      </c>
      <c r="I2339" t="s">
        <v>136</v>
      </c>
      <c r="J2339" t="s">
        <v>137</v>
      </c>
      <c r="K2339" t="s">
        <v>144</v>
      </c>
      <c r="L2339" t="s">
        <v>6874</v>
      </c>
      <c r="M2339" t="s">
        <v>6875</v>
      </c>
      <c r="N2339">
        <v>0.51722222200000001</v>
      </c>
      <c r="O2339">
        <v>0</v>
      </c>
      <c r="P2339">
        <v>1011</v>
      </c>
      <c r="Q2339">
        <v>0</v>
      </c>
      <c r="R2339">
        <v>23</v>
      </c>
      <c r="S2339">
        <v>0</v>
      </c>
      <c r="T2339">
        <v>133</v>
      </c>
      <c r="U2339">
        <v>0</v>
      </c>
      <c r="V2339">
        <v>0</v>
      </c>
      <c r="W2339">
        <v>0</v>
      </c>
      <c r="X2339">
        <v>158.93138694733784</v>
      </c>
      <c r="Y2339">
        <v>0</v>
      </c>
      <c r="Z2339">
        <v>2.7880879313138296</v>
      </c>
      <c r="AA2339">
        <v>0</v>
      </c>
      <c r="AB2339">
        <v>46.519882204399138</v>
      </c>
      <c r="AC2339">
        <v>0</v>
      </c>
      <c r="AD2339">
        <v>0</v>
      </c>
      <c r="AE2339">
        <v>208.23935708305083</v>
      </c>
    </row>
    <row r="2340" spans="1:31" x14ac:dyDescent="0.3">
      <c r="A2340">
        <v>2485841</v>
      </c>
      <c r="B2340">
        <v>1</v>
      </c>
      <c r="C2340" t="s">
        <v>81</v>
      </c>
      <c r="D2340" t="s">
        <v>113</v>
      </c>
      <c r="E2340" t="s">
        <v>184</v>
      </c>
      <c r="F2340" t="s">
        <v>6563</v>
      </c>
      <c r="G2340" t="s">
        <v>149</v>
      </c>
      <c r="H2340" t="s">
        <v>150</v>
      </c>
      <c r="I2340" t="s">
        <v>136</v>
      </c>
      <c r="J2340" t="s">
        <v>137</v>
      </c>
      <c r="K2340" t="s">
        <v>144</v>
      </c>
      <c r="L2340" t="s">
        <v>6876</v>
      </c>
      <c r="M2340" t="s">
        <v>6877</v>
      </c>
      <c r="N2340">
        <v>0.89277777700000005</v>
      </c>
      <c r="O2340">
        <v>2</v>
      </c>
      <c r="P2340">
        <v>768</v>
      </c>
      <c r="Q2340">
        <v>32</v>
      </c>
      <c r="R2340">
        <v>286</v>
      </c>
      <c r="S2340">
        <v>7</v>
      </c>
      <c r="T2340">
        <v>32</v>
      </c>
      <c r="U2340">
        <v>1</v>
      </c>
      <c r="V2340">
        <v>0</v>
      </c>
      <c r="W2340">
        <v>0.17259591274046199</v>
      </c>
      <c r="X2340">
        <v>97.860994601936554</v>
      </c>
      <c r="Y2340">
        <v>14.897685665609934</v>
      </c>
      <c r="Z2340">
        <v>41.697204328385226</v>
      </c>
      <c r="AA2340">
        <v>8.8327864571654437</v>
      </c>
      <c r="AB2340">
        <v>29.7649436522968</v>
      </c>
      <c r="AC2340">
        <v>36.228257415250006</v>
      </c>
      <c r="AD2340">
        <v>0</v>
      </c>
      <c r="AE2340">
        <v>229.45446803338442</v>
      </c>
    </row>
    <row r="2341" spans="1:31" x14ac:dyDescent="0.3">
      <c r="A2341">
        <v>2485560</v>
      </c>
      <c r="B2341">
        <v>2</v>
      </c>
      <c r="C2341" t="s">
        <v>80</v>
      </c>
      <c r="D2341" t="s">
        <v>85</v>
      </c>
      <c r="E2341" t="s">
        <v>132</v>
      </c>
      <c r="F2341" t="s">
        <v>6878</v>
      </c>
      <c r="G2341" t="s">
        <v>210</v>
      </c>
      <c r="H2341" t="s">
        <v>135</v>
      </c>
      <c r="I2341" t="s">
        <v>136</v>
      </c>
      <c r="J2341" t="s">
        <v>137</v>
      </c>
      <c r="K2341" t="s">
        <v>144</v>
      </c>
      <c r="L2341" t="s">
        <v>6824</v>
      </c>
      <c r="M2341" t="s">
        <v>6720</v>
      </c>
      <c r="N2341">
        <v>1.8833333329999999</v>
      </c>
      <c r="O2341">
        <v>0</v>
      </c>
      <c r="P2341">
        <v>865</v>
      </c>
      <c r="Q2341">
        <v>0</v>
      </c>
      <c r="R2341">
        <v>0</v>
      </c>
      <c r="S2341">
        <v>0</v>
      </c>
      <c r="T2341">
        <v>18</v>
      </c>
      <c r="U2341">
        <v>0</v>
      </c>
      <c r="V2341">
        <v>0</v>
      </c>
      <c r="W2341">
        <v>0</v>
      </c>
      <c r="X2341">
        <v>378.87751166788951</v>
      </c>
      <c r="Y2341">
        <v>0</v>
      </c>
      <c r="Z2341">
        <v>0</v>
      </c>
      <c r="AA2341">
        <v>0</v>
      </c>
      <c r="AB2341">
        <v>14.872121421393775</v>
      </c>
      <c r="AC2341">
        <v>0</v>
      </c>
      <c r="AD2341">
        <v>0</v>
      </c>
      <c r="AE2341">
        <v>393.74963308928329</v>
      </c>
    </row>
    <row r="2342" spans="1:31" x14ac:dyDescent="0.3">
      <c r="A2342">
        <v>2485532</v>
      </c>
      <c r="B2342">
        <v>1</v>
      </c>
      <c r="C2342" t="s">
        <v>80</v>
      </c>
      <c r="D2342" t="s">
        <v>83</v>
      </c>
      <c r="E2342" t="s">
        <v>162</v>
      </c>
      <c r="F2342" t="s">
        <v>6879</v>
      </c>
      <c r="G2342" t="s">
        <v>210</v>
      </c>
      <c r="H2342" t="s">
        <v>135</v>
      </c>
      <c r="I2342" t="s">
        <v>136</v>
      </c>
      <c r="J2342" t="s">
        <v>137</v>
      </c>
      <c r="K2342" t="s">
        <v>144</v>
      </c>
      <c r="L2342" t="s">
        <v>6880</v>
      </c>
      <c r="M2342" t="s">
        <v>6881</v>
      </c>
      <c r="N2342">
        <v>2.4855555549999999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8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28.744978119743685</v>
      </c>
      <c r="AC2342">
        <v>0</v>
      </c>
      <c r="AD2342">
        <v>0</v>
      </c>
      <c r="AE2342">
        <v>28.744978119743685</v>
      </c>
    </row>
    <row r="2343" spans="1:31" x14ac:dyDescent="0.3">
      <c r="A2343">
        <v>2485678</v>
      </c>
      <c r="B2343">
        <v>1</v>
      </c>
      <c r="C2343" t="s">
        <v>80</v>
      </c>
      <c r="D2343" t="s">
        <v>96</v>
      </c>
      <c r="E2343" t="s">
        <v>132</v>
      </c>
      <c r="F2343" t="s">
        <v>6882</v>
      </c>
      <c r="G2343" t="s">
        <v>296</v>
      </c>
      <c r="H2343" t="s">
        <v>135</v>
      </c>
      <c r="I2343" t="s">
        <v>136</v>
      </c>
      <c r="J2343" t="s">
        <v>137</v>
      </c>
      <c r="K2343" t="s">
        <v>144</v>
      </c>
      <c r="L2343" t="s">
        <v>6883</v>
      </c>
      <c r="M2343" t="s">
        <v>6884</v>
      </c>
      <c r="N2343">
        <v>3.5794444439999999</v>
      </c>
      <c r="O2343">
        <v>0</v>
      </c>
      <c r="P2343">
        <v>190</v>
      </c>
      <c r="Q2343">
        <v>0</v>
      </c>
      <c r="R2343">
        <v>0</v>
      </c>
      <c r="S2343">
        <v>0</v>
      </c>
      <c r="T2343">
        <v>5</v>
      </c>
      <c r="U2343">
        <v>0</v>
      </c>
      <c r="V2343">
        <v>0</v>
      </c>
      <c r="W2343">
        <v>0</v>
      </c>
      <c r="X2343">
        <v>99.818959021200712</v>
      </c>
      <c r="Y2343">
        <v>0</v>
      </c>
      <c r="Z2343">
        <v>0</v>
      </c>
      <c r="AA2343">
        <v>0</v>
      </c>
      <c r="AB2343">
        <v>18.899813877031548</v>
      </c>
      <c r="AC2343">
        <v>0</v>
      </c>
      <c r="AD2343">
        <v>0</v>
      </c>
      <c r="AE2343">
        <v>118.71877289823226</v>
      </c>
    </row>
    <row r="2344" spans="1:31" x14ac:dyDescent="0.3">
      <c r="A2344">
        <v>2485824</v>
      </c>
      <c r="B2344">
        <v>1</v>
      </c>
      <c r="C2344" t="s">
        <v>80</v>
      </c>
      <c r="D2344" t="s">
        <v>96</v>
      </c>
      <c r="E2344" t="s">
        <v>147</v>
      </c>
      <c r="F2344" t="s">
        <v>6885</v>
      </c>
      <c r="G2344" t="s">
        <v>193</v>
      </c>
      <c r="H2344" t="s">
        <v>150</v>
      </c>
      <c r="I2344" t="s">
        <v>136</v>
      </c>
      <c r="J2344" t="s">
        <v>137</v>
      </c>
      <c r="K2344" t="s">
        <v>144</v>
      </c>
      <c r="L2344" t="s">
        <v>6886</v>
      </c>
      <c r="M2344" t="s">
        <v>6887</v>
      </c>
      <c r="N2344">
        <v>2.6427777770000001</v>
      </c>
      <c r="O2344">
        <v>0</v>
      </c>
      <c r="P2344">
        <v>106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26.7829531805599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26.7829531805599</v>
      </c>
    </row>
    <row r="2345" spans="1:31" x14ac:dyDescent="0.3">
      <c r="A2345">
        <v>2485423</v>
      </c>
      <c r="B2345">
        <v>1</v>
      </c>
      <c r="C2345" t="s">
        <v>80</v>
      </c>
      <c r="D2345" t="s">
        <v>101</v>
      </c>
      <c r="E2345" t="s">
        <v>184</v>
      </c>
      <c r="F2345" t="s">
        <v>6888</v>
      </c>
      <c r="G2345" t="s">
        <v>149</v>
      </c>
      <c r="H2345" t="s">
        <v>150</v>
      </c>
      <c r="I2345" t="s">
        <v>136</v>
      </c>
      <c r="J2345" t="s">
        <v>137</v>
      </c>
      <c r="K2345" t="s">
        <v>144</v>
      </c>
      <c r="L2345" t="s">
        <v>6889</v>
      </c>
      <c r="M2345" t="s">
        <v>6890</v>
      </c>
      <c r="N2345">
        <v>1.0802777770000001</v>
      </c>
      <c r="O2345">
        <v>3</v>
      </c>
      <c r="P2345">
        <v>5</v>
      </c>
      <c r="Q2345">
        <v>3</v>
      </c>
      <c r="R2345">
        <v>5</v>
      </c>
      <c r="S2345">
        <v>2</v>
      </c>
      <c r="T2345">
        <v>1</v>
      </c>
      <c r="U2345">
        <v>0</v>
      </c>
      <c r="V2345">
        <v>0</v>
      </c>
      <c r="W2345">
        <v>1.5631318466568684</v>
      </c>
      <c r="X2345">
        <v>4.433052818249597</v>
      </c>
      <c r="Y2345">
        <v>24.338746516205987</v>
      </c>
      <c r="Z2345">
        <v>1.2865247687023862</v>
      </c>
      <c r="AA2345">
        <v>2.3515837547766671</v>
      </c>
      <c r="AB2345">
        <v>5.5156190525919011E-2</v>
      </c>
      <c r="AC2345">
        <v>0</v>
      </c>
      <c r="AD2345">
        <v>0</v>
      </c>
      <c r="AE2345">
        <v>34.028195895117427</v>
      </c>
    </row>
    <row r="2346" spans="1:31" x14ac:dyDescent="0.3">
      <c r="A2346">
        <v>2485469</v>
      </c>
      <c r="B2346">
        <v>1</v>
      </c>
      <c r="C2346" t="s">
        <v>80</v>
      </c>
      <c r="D2346" t="s">
        <v>87</v>
      </c>
      <c r="E2346" t="s">
        <v>147</v>
      </c>
      <c r="F2346" t="s">
        <v>6891</v>
      </c>
      <c r="G2346" t="s">
        <v>168</v>
      </c>
      <c r="H2346" t="s">
        <v>150</v>
      </c>
      <c r="I2346" t="s">
        <v>136</v>
      </c>
      <c r="J2346" t="s">
        <v>137</v>
      </c>
      <c r="K2346" t="s">
        <v>138</v>
      </c>
      <c r="L2346" t="s">
        <v>6892</v>
      </c>
      <c r="M2346" t="s">
        <v>6893</v>
      </c>
      <c r="N2346">
        <v>9.346944444</v>
      </c>
      <c r="O2346">
        <v>1</v>
      </c>
      <c r="P2346">
        <v>800</v>
      </c>
      <c r="Q2346">
        <v>2</v>
      </c>
      <c r="R2346">
        <v>21</v>
      </c>
      <c r="S2346">
        <v>23</v>
      </c>
      <c r="T2346">
        <v>97</v>
      </c>
      <c r="U2346">
        <v>8</v>
      </c>
      <c r="V2346">
        <v>1</v>
      </c>
      <c r="W2346">
        <v>2.6092659304744439</v>
      </c>
      <c r="X2346">
        <v>2225.6972740475062</v>
      </c>
      <c r="Y2346">
        <v>19.36351859699953</v>
      </c>
      <c r="Z2346">
        <v>22.091427509589007</v>
      </c>
      <c r="AA2346">
        <v>3074.3284550313274</v>
      </c>
      <c r="AB2346">
        <v>954.38216199809756</v>
      </c>
      <c r="AC2346">
        <v>1117.7370098059116</v>
      </c>
      <c r="AD2346">
        <v>146.22328107850581</v>
      </c>
      <c r="AE2346">
        <v>7562.4323939984115</v>
      </c>
    </row>
    <row r="2347" spans="1:31" x14ac:dyDescent="0.3">
      <c r="A2347">
        <v>2485735</v>
      </c>
      <c r="B2347">
        <v>1</v>
      </c>
      <c r="C2347" t="s">
        <v>80</v>
      </c>
      <c r="D2347" t="s">
        <v>89</v>
      </c>
      <c r="E2347" t="s">
        <v>153</v>
      </c>
      <c r="F2347" t="s">
        <v>6894</v>
      </c>
      <c r="G2347" t="s">
        <v>230</v>
      </c>
      <c r="H2347" t="s">
        <v>135</v>
      </c>
      <c r="I2347" t="s">
        <v>136</v>
      </c>
      <c r="J2347" t="s">
        <v>137</v>
      </c>
      <c r="K2347" t="s">
        <v>144</v>
      </c>
      <c r="L2347" t="s">
        <v>6895</v>
      </c>
      <c r="M2347" t="s">
        <v>6896</v>
      </c>
      <c r="N2347">
        <v>3.8938888880000002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1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5.2395714817966663</v>
      </c>
      <c r="AC2347">
        <v>0</v>
      </c>
      <c r="AD2347">
        <v>0</v>
      </c>
      <c r="AE2347">
        <v>5.2395714817966663</v>
      </c>
    </row>
    <row r="2348" spans="1:31" x14ac:dyDescent="0.3">
      <c r="A2348">
        <v>2485755</v>
      </c>
      <c r="B2348">
        <v>1</v>
      </c>
      <c r="C2348" t="s">
        <v>80</v>
      </c>
      <c r="D2348" t="s">
        <v>99</v>
      </c>
      <c r="E2348" t="s">
        <v>162</v>
      </c>
      <c r="F2348" t="s">
        <v>6897</v>
      </c>
      <c r="G2348" t="s">
        <v>530</v>
      </c>
      <c r="H2348" t="s">
        <v>135</v>
      </c>
      <c r="I2348" t="s">
        <v>136</v>
      </c>
      <c r="J2348" t="s">
        <v>137</v>
      </c>
      <c r="K2348" t="s">
        <v>144</v>
      </c>
      <c r="L2348" t="s">
        <v>6898</v>
      </c>
      <c r="M2348" t="s">
        <v>6899</v>
      </c>
      <c r="N2348">
        <v>4.5547222219999997</v>
      </c>
      <c r="O2348">
        <v>0</v>
      </c>
      <c r="P2348">
        <v>6</v>
      </c>
      <c r="Q2348">
        <v>0</v>
      </c>
      <c r="R2348">
        <v>0</v>
      </c>
      <c r="S2348">
        <v>0</v>
      </c>
      <c r="T2348">
        <v>14</v>
      </c>
      <c r="U2348">
        <v>0</v>
      </c>
      <c r="V2348">
        <v>0</v>
      </c>
      <c r="W2348">
        <v>0</v>
      </c>
      <c r="X2348">
        <v>5.6479701129260009</v>
      </c>
      <c r="Y2348">
        <v>0</v>
      </c>
      <c r="Z2348">
        <v>0</v>
      </c>
      <c r="AA2348">
        <v>0</v>
      </c>
      <c r="AB2348">
        <v>37.165503760170495</v>
      </c>
      <c r="AC2348">
        <v>0</v>
      </c>
      <c r="AD2348">
        <v>0</v>
      </c>
      <c r="AE2348">
        <v>42.813473873096498</v>
      </c>
    </row>
    <row r="2349" spans="1:31" x14ac:dyDescent="0.3">
      <c r="A2349">
        <v>2485741</v>
      </c>
      <c r="B2349">
        <v>1</v>
      </c>
      <c r="C2349" t="s">
        <v>80</v>
      </c>
      <c r="D2349" t="s">
        <v>83</v>
      </c>
      <c r="E2349" t="s">
        <v>162</v>
      </c>
      <c r="F2349" t="s">
        <v>6900</v>
      </c>
      <c r="G2349" t="s">
        <v>159</v>
      </c>
      <c r="H2349" t="s">
        <v>135</v>
      </c>
      <c r="I2349" t="s">
        <v>136</v>
      </c>
      <c r="J2349" t="s">
        <v>3</v>
      </c>
      <c r="K2349" t="s">
        <v>144</v>
      </c>
      <c r="L2349" t="s">
        <v>6901</v>
      </c>
      <c r="M2349" t="s">
        <v>6902</v>
      </c>
      <c r="N2349">
        <v>5.5922222220000002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16</v>
      </c>
      <c r="U2349">
        <v>0</v>
      </c>
      <c r="V2349">
        <v>2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155.6463925216411</v>
      </c>
      <c r="AC2349">
        <v>0</v>
      </c>
      <c r="AD2349">
        <v>52.279638312208476</v>
      </c>
      <c r="AE2349">
        <v>207.92603083384958</v>
      </c>
    </row>
    <row r="2350" spans="1:31" x14ac:dyDescent="0.3">
      <c r="A2350">
        <v>2485492</v>
      </c>
      <c r="B2350">
        <v>1</v>
      </c>
      <c r="C2350" t="s">
        <v>80</v>
      </c>
      <c r="D2350" t="s">
        <v>93</v>
      </c>
      <c r="E2350" t="s">
        <v>162</v>
      </c>
      <c r="F2350" t="s">
        <v>6903</v>
      </c>
      <c r="G2350" t="s">
        <v>168</v>
      </c>
      <c r="H2350" t="s">
        <v>135</v>
      </c>
      <c r="I2350" t="s">
        <v>136</v>
      </c>
      <c r="J2350" t="s">
        <v>137</v>
      </c>
      <c r="K2350" t="s">
        <v>138</v>
      </c>
      <c r="L2350" t="s">
        <v>6904</v>
      </c>
      <c r="M2350" t="s">
        <v>6905</v>
      </c>
      <c r="N2350">
        <v>2.4502777770000002</v>
      </c>
      <c r="O2350">
        <v>0</v>
      </c>
      <c r="P2350">
        <v>210</v>
      </c>
      <c r="Q2350">
        <v>0</v>
      </c>
      <c r="R2350">
        <v>1</v>
      </c>
      <c r="S2350">
        <v>0</v>
      </c>
      <c r="T2350">
        <v>5</v>
      </c>
      <c r="U2350">
        <v>0</v>
      </c>
      <c r="V2350">
        <v>0</v>
      </c>
      <c r="W2350">
        <v>0</v>
      </c>
      <c r="X2350">
        <v>123.82308916149788</v>
      </c>
      <c r="Y2350">
        <v>0</v>
      </c>
      <c r="Z2350">
        <v>1.8977922451671876</v>
      </c>
      <c r="AA2350">
        <v>0</v>
      </c>
      <c r="AB2350">
        <v>8.4774799887006669</v>
      </c>
      <c r="AC2350">
        <v>0</v>
      </c>
      <c r="AD2350">
        <v>0</v>
      </c>
      <c r="AE2350">
        <v>134.19836139536574</v>
      </c>
    </row>
    <row r="2351" spans="1:31" x14ac:dyDescent="0.3">
      <c r="A2351">
        <v>2485884</v>
      </c>
      <c r="B2351">
        <v>1</v>
      </c>
      <c r="C2351" t="s">
        <v>81</v>
      </c>
      <c r="D2351" t="s">
        <v>121</v>
      </c>
      <c r="E2351" t="s">
        <v>166</v>
      </c>
      <c r="F2351" t="s">
        <v>6906</v>
      </c>
      <c r="G2351" t="s">
        <v>149</v>
      </c>
      <c r="H2351" t="s">
        <v>150</v>
      </c>
      <c r="I2351" t="s">
        <v>136</v>
      </c>
      <c r="J2351" t="s">
        <v>137</v>
      </c>
      <c r="K2351" t="s">
        <v>144</v>
      </c>
      <c r="L2351" t="s">
        <v>6907</v>
      </c>
      <c r="M2351" t="s">
        <v>6908</v>
      </c>
      <c r="N2351">
        <v>1.6913888880000001</v>
      </c>
      <c r="O2351">
        <v>0</v>
      </c>
      <c r="P2351">
        <v>1718</v>
      </c>
      <c r="Q2351">
        <v>0</v>
      </c>
      <c r="R2351">
        <v>45</v>
      </c>
      <c r="S2351">
        <v>6</v>
      </c>
      <c r="T2351">
        <v>342</v>
      </c>
      <c r="U2351">
        <v>0</v>
      </c>
      <c r="V2351">
        <v>1</v>
      </c>
      <c r="W2351">
        <v>0</v>
      </c>
      <c r="X2351">
        <v>508.39715865736372</v>
      </c>
      <c r="Y2351">
        <v>0</v>
      </c>
      <c r="Z2351">
        <v>5.3733340990426868</v>
      </c>
      <c r="AA2351">
        <v>172.20159178133369</v>
      </c>
      <c r="AB2351">
        <v>245.55258037529782</v>
      </c>
      <c r="AC2351">
        <v>0</v>
      </c>
      <c r="AD2351">
        <v>49.245423456474995</v>
      </c>
      <c r="AE2351">
        <v>980.77008836951291</v>
      </c>
    </row>
    <row r="2352" spans="1:31" x14ac:dyDescent="0.3">
      <c r="A2352">
        <v>2486027</v>
      </c>
      <c r="B2352">
        <v>1</v>
      </c>
      <c r="C2352" t="s">
        <v>80</v>
      </c>
      <c r="D2352" t="s">
        <v>96</v>
      </c>
      <c r="E2352" t="s">
        <v>153</v>
      </c>
      <c r="F2352" t="s">
        <v>6909</v>
      </c>
      <c r="G2352" t="s">
        <v>230</v>
      </c>
      <c r="H2352" t="s">
        <v>135</v>
      </c>
      <c r="I2352" t="s">
        <v>136</v>
      </c>
      <c r="J2352" t="s">
        <v>137</v>
      </c>
      <c r="K2352" t="s">
        <v>144</v>
      </c>
      <c r="L2352" t="s">
        <v>6910</v>
      </c>
      <c r="M2352" t="s">
        <v>6911</v>
      </c>
      <c r="N2352">
        <v>7.7755555550000004</v>
      </c>
      <c r="O2352">
        <v>0</v>
      </c>
      <c r="P2352">
        <v>1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13.394965141579084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13.394965141579084</v>
      </c>
    </row>
    <row r="2353" spans="1:31" x14ac:dyDescent="0.3">
      <c r="A2353">
        <v>2485635</v>
      </c>
      <c r="B2353">
        <v>1</v>
      </c>
      <c r="C2353" t="s">
        <v>80</v>
      </c>
      <c r="D2353" t="s">
        <v>105</v>
      </c>
      <c r="E2353" t="s">
        <v>166</v>
      </c>
      <c r="F2353" t="s">
        <v>189</v>
      </c>
      <c r="G2353" t="s">
        <v>149</v>
      </c>
      <c r="H2353" t="s">
        <v>150</v>
      </c>
      <c r="I2353" t="s">
        <v>136</v>
      </c>
      <c r="J2353" t="s">
        <v>137</v>
      </c>
      <c r="K2353" t="s">
        <v>144</v>
      </c>
      <c r="L2353" t="s">
        <v>6912</v>
      </c>
      <c r="M2353" t="s">
        <v>6913</v>
      </c>
      <c r="N2353">
        <v>5.2777776999999998E-2</v>
      </c>
      <c r="O2353">
        <v>4</v>
      </c>
      <c r="P2353">
        <v>329</v>
      </c>
      <c r="Q2353">
        <v>6</v>
      </c>
      <c r="R2353">
        <v>4</v>
      </c>
      <c r="S2353">
        <v>37</v>
      </c>
      <c r="T2353">
        <v>163</v>
      </c>
      <c r="U2353">
        <v>24</v>
      </c>
      <c r="V2353">
        <v>37</v>
      </c>
      <c r="W2353">
        <v>0.59582651990256263</v>
      </c>
      <c r="X2353">
        <v>4.8952904736246525</v>
      </c>
      <c r="Y2353">
        <v>0.40618603650569313</v>
      </c>
      <c r="Z2353">
        <v>0.59825084736784584</v>
      </c>
      <c r="AA2353">
        <v>14.266715219285707</v>
      </c>
      <c r="AB2353">
        <v>26.6413990363904</v>
      </c>
      <c r="AC2353">
        <v>53.309229926587278</v>
      </c>
      <c r="AD2353">
        <v>19.20993694605886</v>
      </c>
      <c r="AE2353">
        <v>119.922835005723</v>
      </c>
    </row>
    <row r="2354" spans="1:31" x14ac:dyDescent="0.3">
      <c r="A2354">
        <v>2486007</v>
      </c>
      <c r="B2354">
        <v>1</v>
      </c>
      <c r="C2354" t="s">
        <v>81</v>
      </c>
      <c r="D2354" t="s">
        <v>116</v>
      </c>
      <c r="E2354" t="s">
        <v>166</v>
      </c>
      <c r="F2354" t="s">
        <v>1980</v>
      </c>
      <c r="G2354" t="s">
        <v>149</v>
      </c>
      <c r="H2354" t="s">
        <v>150</v>
      </c>
      <c r="I2354" t="s">
        <v>136</v>
      </c>
      <c r="J2354" t="s">
        <v>137</v>
      </c>
      <c r="K2354" t="s">
        <v>144</v>
      </c>
      <c r="L2354" t="s">
        <v>6914</v>
      </c>
      <c r="M2354" t="s">
        <v>6915</v>
      </c>
      <c r="N2354">
        <v>0.27555555500000001</v>
      </c>
      <c r="O2354">
        <v>8</v>
      </c>
      <c r="P2354">
        <v>4499</v>
      </c>
      <c r="Q2354">
        <v>543</v>
      </c>
      <c r="R2354">
        <v>482</v>
      </c>
      <c r="S2354">
        <v>61</v>
      </c>
      <c r="T2354">
        <v>489</v>
      </c>
      <c r="U2354">
        <v>6</v>
      </c>
      <c r="V2354">
        <v>0</v>
      </c>
      <c r="W2354">
        <v>1.2534204683096082</v>
      </c>
      <c r="X2354">
        <v>164.38855717224874</v>
      </c>
      <c r="Y2354">
        <v>46.713656091913641</v>
      </c>
      <c r="Z2354">
        <v>16.728928479294304</v>
      </c>
      <c r="AA2354">
        <v>46.809770988065672</v>
      </c>
      <c r="AB2354">
        <v>43.552394857174846</v>
      </c>
      <c r="AC2354">
        <v>29.643417423092451</v>
      </c>
      <c r="AD2354">
        <v>0</v>
      </c>
      <c r="AE2354">
        <v>349.09014548009924</v>
      </c>
    </row>
    <row r="2355" spans="1:31" x14ac:dyDescent="0.3">
      <c r="A2355">
        <v>2485675</v>
      </c>
      <c r="B2355">
        <v>1</v>
      </c>
      <c r="C2355" t="s">
        <v>80</v>
      </c>
      <c r="D2355" t="s">
        <v>83</v>
      </c>
      <c r="E2355" t="s">
        <v>147</v>
      </c>
      <c r="F2355" t="s">
        <v>6916</v>
      </c>
      <c r="G2355" t="s">
        <v>149</v>
      </c>
      <c r="H2355" t="s">
        <v>150</v>
      </c>
      <c r="I2355" t="s">
        <v>136</v>
      </c>
      <c r="J2355" t="s">
        <v>137</v>
      </c>
      <c r="K2355" t="s">
        <v>144</v>
      </c>
      <c r="L2355" t="s">
        <v>6917</v>
      </c>
      <c r="M2355" t="s">
        <v>6918</v>
      </c>
      <c r="N2355">
        <v>0.134444444</v>
      </c>
      <c r="O2355">
        <v>0</v>
      </c>
      <c r="P2355">
        <v>3161</v>
      </c>
      <c r="Q2355">
        <v>1</v>
      </c>
      <c r="R2355">
        <v>3</v>
      </c>
      <c r="S2355">
        <v>13</v>
      </c>
      <c r="T2355">
        <v>1362</v>
      </c>
      <c r="U2355">
        <v>8</v>
      </c>
      <c r="V2355">
        <v>47</v>
      </c>
      <c r="W2355">
        <v>0</v>
      </c>
      <c r="X2355">
        <v>99.304257309496947</v>
      </c>
      <c r="Y2355">
        <v>20.867079127735561</v>
      </c>
      <c r="Z2355">
        <v>0.43622720973734835</v>
      </c>
      <c r="AA2355">
        <v>12.637163492173917</v>
      </c>
      <c r="AB2355">
        <v>178.40583672296628</v>
      </c>
      <c r="AC2355">
        <v>17.765940035561389</v>
      </c>
      <c r="AD2355">
        <v>88.363651686229232</v>
      </c>
      <c r="AE2355">
        <v>417.78015558390069</v>
      </c>
    </row>
    <row r="2356" spans="1:31" x14ac:dyDescent="0.3">
      <c r="A2356">
        <v>2486030</v>
      </c>
      <c r="B2356">
        <v>1</v>
      </c>
      <c r="C2356" t="s">
        <v>80</v>
      </c>
      <c r="D2356" t="s">
        <v>90</v>
      </c>
      <c r="E2356" t="s">
        <v>153</v>
      </c>
      <c r="F2356" t="s">
        <v>6919</v>
      </c>
      <c r="G2356" t="s">
        <v>230</v>
      </c>
      <c r="H2356" t="s">
        <v>135</v>
      </c>
      <c r="I2356" t="s">
        <v>136</v>
      </c>
      <c r="J2356" t="s">
        <v>137</v>
      </c>
      <c r="K2356" t="s">
        <v>144</v>
      </c>
      <c r="L2356" t="s">
        <v>6920</v>
      </c>
      <c r="M2356" t="s">
        <v>6921</v>
      </c>
      <c r="N2356">
        <v>6.3461111109999999</v>
      </c>
      <c r="O2356">
        <v>0</v>
      </c>
      <c r="P2356">
        <v>6</v>
      </c>
      <c r="Q2356">
        <v>0</v>
      </c>
      <c r="R2356">
        <v>0</v>
      </c>
      <c r="S2356">
        <v>0</v>
      </c>
      <c r="T2356">
        <v>2</v>
      </c>
      <c r="U2356">
        <v>0</v>
      </c>
      <c r="V2356">
        <v>0</v>
      </c>
      <c r="W2356">
        <v>0</v>
      </c>
      <c r="X2356">
        <v>12.054124438320969</v>
      </c>
      <c r="Y2356">
        <v>0</v>
      </c>
      <c r="Z2356">
        <v>0</v>
      </c>
      <c r="AA2356">
        <v>0</v>
      </c>
      <c r="AB2356">
        <v>16.676744144600011</v>
      </c>
      <c r="AC2356">
        <v>0</v>
      </c>
      <c r="AD2356">
        <v>0</v>
      </c>
      <c r="AE2356">
        <v>28.73086858292098</v>
      </c>
    </row>
    <row r="2357" spans="1:31" x14ac:dyDescent="0.3">
      <c r="A2357">
        <v>2486053</v>
      </c>
      <c r="B2357">
        <v>1</v>
      </c>
      <c r="C2357" t="s">
        <v>81</v>
      </c>
      <c r="D2357" t="s">
        <v>116</v>
      </c>
      <c r="E2357" t="s">
        <v>184</v>
      </c>
      <c r="F2357" t="s">
        <v>6631</v>
      </c>
      <c r="G2357" t="s">
        <v>149</v>
      </c>
      <c r="H2357" t="s">
        <v>150</v>
      </c>
      <c r="I2357" t="s">
        <v>136</v>
      </c>
      <c r="J2357" t="s">
        <v>137</v>
      </c>
      <c r="K2357" t="s">
        <v>144</v>
      </c>
      <c r="L2357" t="s">
        <v>6922</v>
      </c>
      <c r="M2357" t="s">
        <v>6923</v>
      </c>
      <c r="N2357">
        <v>0.53916666599999996</v>
      </c>
      <c r="O2357">
        <v>0</v>
      </c>
      <c r="P2357">
        <v>778</v>
      </c>
      <c r="Q2357">
        <v>4</v>
      </c>
      <c r="R2357">
        <v>41</v>
      </c>
      <c r="S2357">
        <v>0</v>
      </c>
      <c r="T2357">
        <v>104</v>
      </c>
      <c r="U2357">
        <v>1</v>
      </c>
      <c r="V2357">
        <v>0</v>
      </c>
      <c r="W2357">
        <v>0</v>
      </c>
      <c r="X2357">
        <v>85.367038660205054</v>
      </c>
      <c r="Y2357">
        <v>3.1196981648277946</v>
      </c>
      <c r="Z2357">
        <v>2.411254243198655</v>
      </c>
      <c r="AA2357">
        <v>0</v>
      </c>
      <c r="AB2357">
        <v>13.651319624599477</v>
      </c>
      <c r="AC2357">
        <v>21.992548860014999</v>
      </c>
      <c r="AD2357">
        <v>0</v>
      </c>
      <c r="AE2357">
        <v>126.54185955284598</v>
      </c>
    </row>
    <row r="2358" spans="1:31" x14ac:dyDescent="0.3">
      <c r="A2358">
        <v>2485798</v>
      </c>
      <c r="B2358">
        <v>1</v>
      </c>
      <c r="C2358" t="s">
        <v>80</v>
      </c>
      <c r="D2358" t="s">
        <v>93</v>
      </c>
      <c r="E2358" t="s">
        <v>166</v>
      </c>
      <c r="F2358" t="s">
        <v>6924</v>
      </c>
      <c r="G2358" t="s">
        <v>149</v>
      </c>
      <c r="H2358" t="s">
        <v>150</v>
      </c>
      <c r="I2358" t="s">
        <v>136</v>
      </c>
      <c r="J2358" t="s">
        <v>137</v>
      </c>
      <c r="K2358" t="s">
        <v>144</v>
      </c>
      <c r="L2358" t="s">
        <v>6925</v>
      </c>
      <c r="M2358" t="s">
        <v>6926</v>
      </c>
      <c r="N2358">
        <v>0.13194444399999999</v>
      </c>
      <c r="O2358">
        <v>1</v>
      </c>
      <c r="P2358">
        <v>341</v>
      </c>
      <c r="Q2358">
        <v>42</v>
      </c>
      <c r="R2358">
        <v>185</v>
      </c>
      <c r="S2358">
        <v>7</v>
      </c>
      <c r="T2358">
        <v>98</v>
      </c>
      <c r="U2358">
        <v>0</v>
      </c>
      <c r="V2358">
        <v>0</v>
      </c>
      <c r="W2358">
        <v>0.16001394195239721</v>
      </c>
      <c r="X2358">
        <v>7.3337334925520015</v>
      </c>
      <c r="Y2358">
        <v>20.489427201078417</v>
      </c>
      <c r="Z2358">
        <v>8.9709971461519089</v>
      </c>
      <c r="AA2358">
        <v>12.342498784483293</v>
      </c>
      <c r="AB2358">
        <v>7.5334554648379388</v>
      </c>
      <c r="AC2358">
        <v>0</v>
      </c>
      <c r="AD2358">
        <v>0</v>
      </c>
      <c r="AE2358">
        <v>56.830126031055968</v>
      </c>
    </row>
    <row r="2359" spans="1:31" x14ac:dyDescent="0.3">
      <c r="A2359">
        <v>2485510</v>
      </c>
      <c r="B2359">
        <v>2</v>
      </c>
      <c r="C2359" t="s">
        <v>80</v>
      </c>
      <c r="D2359" t="s">
        <v>97</v>
      </c>
      <c r="E2359" t="s">
        <v>166</v>
      </c>
      <c r="F2359" t="s">
        <v>6927</v>
      </c>
      <c r="G2359" t="s">
        <v>193</v>
      </c>
      <c r="H2359" t="s">
        <v>150</v>
      </c>
      <c r="I2359" t="s">
        <v>136</v>
      </c>
      <c r="J2359" t="s">
        <v>137</v>
      </c>
      <c r="K2359" t="s">
        <v>144</v>
      </c>
      <c r="L2359" t="s">
        <v>6928</v>
      </c>
      <c r="M2359" t="s">
        <v>6929</v>
      </c>
      <c r="N2359">
        <v>1.3252777769999999</v>
      </c>
      <c r="O2359">
        <v>2</v>
      </c>
      <c r="P2359">
        <v>273</v>
      </c>
      <c r="Q2359">
        <v>2</v>
      </c>
      <c r="R2359">
        <v>12</v>
      </c>
      <c r="S2359">
        <v>7</v>
      </c>
      <c r="T2359">
        <v>27</v>
      </c>
      <c r="U2359">
        <v>0</v>
      </c>
      <c r="V2359">
        <v>0</v>
      </c>
      <c r="W2359">
        <v>6.1459438775102919</v>
      </c>
      <c r="X2359">
        <v>86.761596326207894</v>
      </c>
      <c r="Y2359">
        <v>0.51687444149325246</v>
      </c>
      <c r="Z2359">
        <v>2.9994340597128373</v>
      </c>
      <c r="AA2359">
        <v>18.303044204713618</v>
      </c>
      <c r="AB2359">
        <v>12.531943512233244</v>
      </c>
      <c r="AC2359">
        <v>0</v>
      </c>
      <c r="AD2359">
        <v>0</v>
      </c>
      <c r="AE2359">
        <v>127.25883642187114</v>
      </c>
    </row>
    <row r="2360" spans="1:31" x14ac:dyDescent="0.3">
      <c r="A2360">
        <v>2485506</v>
      </c>
      <c r="B2360">
        <v>1</v>
      </c>
      <c r="C2360" t="s">
        <v>81</v>
      </c>
      <c r="D2360" t="s">
        <v>112</v>
      </c>
      <c r="E2360" t="s">
        <v>147</v>
      </c>
      <c r="F2360" t="s">
        <v>6930</v>
      </c>
      <c r="G2360" t="s">
        <v>149</v>
      </c>
      <c r="H2360" t="s">
        <v>150</v>
      </c>
      <c r="I2360" t="s">
        <v>506</v>
      </c>
      <c r="J2360" t="s">
        <v>137</v>
      </c>
      <c r="K2360" t="s">
        <v>144</v>
      </c>
      <c r="L2360" t="s">
        <v>6931</v>
      </c>
      <c r="M2360" t="s">
        <v>6932</v>
      </c>
      <c r="N2360">
        <v>3.3333333E-2</v>
      </c>
      <c r="O2360">
        <v>0</v>
      </c>
      <c r="P2360">
        <v>776</v>
      </c>
      <c r="Q2360">
        <v>0</v>
      </c>
      <c r="R2360">
        <v>26</v>
      </c>
      <c r="S2360">
        <v>1</v>
      </c>
      <c r="T2360">
        <v>104</v>
      </c>
      <c r="U2360">
        <v>0</v>
      </c>
      <c r="V2360">
        <v>0</v>
      </c>
      <c r="W2360">
        <v>0</v>
      </c>
      <c r="X2360">
        <v>5.3323369651812254</v>
      </c>
      <c r="Y2360">
        <v>0</v>
      </c>
      <c r="Z2360">
        <v>0.57695624415493341</v>
      </c>
      <c r="AA2360">
        <v>3.8803242500000001E-2</v>
      </c>
      <c r="AB2360">
        <v>1.2939716211492733</v>
      </c>
      <c r="AC2360">
        <v>0</v>
      </c>
      <c r="AD2360">
        <v>0</v>
      </c>
      <c r="AE2360">
        <v>7.2420680729854325</v>
      </c>
    </row>
    <row r="2361" spans="1:31" x14ac:dyDescent="0.3">
      <c r="A2361">
        <v>2485612</v>
      </c>
      <c r="B2361">
        <v>1</v>
      </c>
      <c r="C2361" t="s">
        <v>80</v>
      </c>
      <c r="D2361" t="s">
        <v>95</v>
      </c>
      <c r="E2361" t="s">
        <v>162</v>
      </c>
      <c r="F2361" t="s">
        <v>6933</v>
      </c>
      <c r="G2361" t="s">
        <v>280</v>
      </c>
      <c r="H2361" t="s">
        <v>135</v>
      </c>
      <c r="I2361" t="s">
        <v>136</v>
      </c>
      <c r="J2361" t="s">
        <v>137</v>
      </c>
      <c r="K2361" t="s">
        <v>144</v>
      </c>
      <c r="L2361" t="s">
        <v>6934</v>
      </c>
      <c r="M2361" t="s">
        <v>6935</v>
      </c>
      <c r="N2361">
        <v>4.5108333329999999</v>
      </c>
      <c r="O2361">
        <v>0</v>
      </c>
      <c r="P2361">
        <v>92</v>
      </c>
      <c r="Q2361">
        <v>0</v>
      </c>
      <c r="R2361">
        <v>0</v>
      </c>
      <c r="S2361">
        <v>0</v>
      </c>
      <c r="T2361">
        <v>3</v>
      </c>
      <c r="U2361">
        <v>0</v>
      </c>
      <c r="V2361">
        <v>0</v>
      </c>
      <c r="W2361">
        <v>0</v>
      </c>
      <c r="X2361">
        <v>96.903568790237685</v>
      </c>
      <c r="Y2361">
        <v>0</v>
      </c>
      <c r="Z2361">
        <v>0</v>
      </c>
      <c r="AA2361">
        <v>0</v>
      </c>
      <c r="AB2361">
        <v>7.2420611835105184</v>
      </c>
      <c r="AC2361">
        <v>0</v>
      </c>
      <c r="AD2361">
        <v>0</v>
      </c>
      <c r="AE2361">
        <v>104.1456299737482</v>
      </c>
    </row>
    <row r="2362" spans="1:31" x14ac:dyDescent="0.3">
      <c r="A2362">
        <v>2485466</v>
      </c>
      <c r="B2362">
        <v>1</v>
      </c>
      <c r="C2362" t="s">
        <v>81</v>
      </c>
      <c r="D2362" t="s">
        <v>118</v>
      </c>
      <c r="E2362" t="s">
        <v>147</v>
      </c>
      <c r="F2362" t="s">
        <v>6936</v>
      </c>
      <c r="G2362" t="s">
        <v>2551</v>
      </c>
      <c r="H2362" t="s">
        <v>150</v>
      </c>
      <c r="I2362" t="s">
        <v>136</v>
      </c>
      <c r="J2362" t="s">
        <v>137</v>
      </c>
      <c r="K2362" t="s">
        <v>138</v>
      </c>
      <c r="L2362" t="s">
        <v>6937</v>
      </c>
      <c r="M2362" t="s">
        <v>6938</v>
      </c>
      <c r="N2362">
        <v>1.0080555550000001</v>
      </c>
      <c r="O2362">
        <v>0</v>
      </c>
      <c r="P2362">
        <v>0</v>
      </c>
      <c r="Q2362">
        <v>14</v>
      </c>
      <c r="R2362">
        <v>0</v>
      </c>
      <c r="S2362">
        <v>4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18.230436516188998</v>
      </c>
      <c r="Z2362">
        <v>0</v>
      </c>
      <c r="AA2362">
        <v>23.194959639548784</v>
      </c>
      <c r="AB2362">
        <v>0</v>
      </c>
      <c r="AC2362">
        <v>0</v>
      </c>
      <c r="AD2362">
        <v>0</v>
      </c>
      <c r="AE2362">
        <v>41.425396155737786</v>
      </c>
    </row>
    <row r="2363" spans="1:31" x14ac:dyDescent="0.3">
      <c r="A2363">
        <v>2485761</v>
      </c>
      <c r="B2363">
        <v>1</v>
      </c>
      <c r="C2363" t="s">
        <v>81</v>
      </c>
      <c r="D2363" t="s">
        <v>127</v>
      </c>
      <c r="E2363" t="s">
        <v>166</v>
      </c>
      <c r="F2363" t="s">
        <v>6939</v>
      </c>
      <c r="G2363" t="s">
        <v>149</v>
      </c>
      <c r="H2363" t="s">
        <v>150</v>
      </c>
      <c r="I2363" t="s">
        <v>136</v>
      </c>
      <c r="J2363" t="s">
        <v>137</v>
      </c>
      <c r="K2363" t="s">
        <v>144</v>
      </c>
      <c r="L2363" t="s">
        <v>6940</v>
      </c>
      <c r="M2363" t="s">
        <v>6941</v>
      </c>
      <c r="N2363">
        <v>0.77083333300000001</v>
      </c>
      <c r="O2363">
        <v>0</v>
      </c>
      <c r="P2363">
        <v>0</v>
      </c>
      <c r="Q2363">
        <v>0</v>
      </c>
      <c r="R2363">
        <v>0</v>
      </c>
      <c r="S2363">
        <v>2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1183.2195060683173</v>
      </c>
      <c r="AB2363">
        <v>0</v>
      </c>
      <c r="AC2363">
        <v>0</v>
      </c>
      <c r="AD2363">
        <v>0</v>
      </c>
      <c r="AE2363">
        <v>1183.2195060683173</v>
      </c>
    </row>
    <row r="2364" spans="1:31" x14ac:dyDescent="0.3">
      <c r="A2364">
        <v>2485861</v>
      </c>
      <c r="B2364">
        <v>1</v>
      </c>
      <c r="C2364" t="s">
        <v>81</v>
      </c>
      <c r="D2364" t="s">
        <v>113</v>
      </c>
      <c r="E2364" t="s">
        <v>166</v>
      </c>
      <c r="F2364" t="s">
        <v>6942</v>
      </c>
      <c r="G2364" t="s">
        <v>149</v>
      </c>
      <c r="H2364" t="s">
        <v>150</v>
      </c>
      <c r="I2364" t="s">
        <v>136</v>
      </c>
      <c r="J2364" t="s">
        <v>137</v>
      </c>
      <c r="K2364" t="s">
        <v>144</v>
      </c>
      <c r="L2364" t="s">
        <v>6943</v>
      </c>
      <c r="M2364" t="s">
        <v>6944</v>
      </c>
      <c r="N2364">
        <v>1.3647222219999999</v>
      </c>
      <c r="O2364">
        <v>2</v>
      </c>
      <c r="P2364">
        <v>0</v>
      </c>
      <c r="Q2364">
        <v>15</v>
      </c>
      <c r="R2364">
        <v>90</v>
      </c>
      <c r="S2364">
        <v>4</v>
      </c>
      <c r="T2364">
        <v>4</v>
      </c>
      <c r="U2364">
        <v>1</v>
      </c>
      <c r="V2364">
        <v>0</v>
      </c>
      <c r="W2364">
        <v>1.1597182637960639</v>
      </c>
      <c r="X2364">
        <v>0</v>
      </c>
      <c r="Y2364">
        <v>31.826021403141151</v>
      </c>
      <c r="Z2364">
        <v>48.259379972648695</v>
      </c>
      <c r="AA2364">
        <v>2.0858346089180198</v>
      </c>
      <c r="AB2364">
        <v>3.7063550302782011</v>
      </c>
      <c r="AC2364">
        <v>12.347775077876921</v>
      </c>
      <c r="AD2364">
        <v>0</v>
      </c>
      <c r="AE2364">
        <v>99.38508435665905</v>
      </c>
    </row>
    <row r="2365" spans="1:31" x14ac:dyDescent="0.3">
      <c r="A2365">
        <v>2485403</v>
      </c>
      <c r="B2365">
        <v>1</v>
      </c>
      <c r="C2365" t="s">
        <v>80</v>
      </c>
      <c r="D2365" t="s">
        <v>84</v>
      </c>
      <c r="E2365" t="s">
        <v>153</v>
      </c>
      <c r="F2365" t="s">
        <v>6945</v>
      </c>
      <c r="G2365" t="s">
        <v>244</v>
      </c>
      <c r="H2365" t="s">
        <v>135</v>
      </c>
      <c r="I2365" t="s">
        <v>136</v>
      </c>
      <c r="J2365" t="s">
        <v>137</v>
      </c>
      <c r="K2365" t="s">
        <v>144</v>
      </c>
      <c r="L2365" t="s">
        <v>6946</v>
      </c>
      <c r="M2365" t="s">
        <v>6947</v>
      </c>
      <c r="N2365">
        <v>0.82805555500000005</v>
      </c>
      <c r="O2365">
        <v>0</v>
      </c>
      <c r="P2365">
        <v>5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1.6279774847231292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1.6279774847231292</v>
      </c>
    </row>
    <row r="2366" spans="1:31" x14ac:dyDescent="0.3">
      <c r="A2366">
        <v>2486067</v>
      </c>
      <c r="B2366">
        <v>1</v>
      </c>
      <c r="C2366" t="s">
        <v>80</v>
      </c>
      <c r="D2366" t="s">
        <v>97</v>
      </c>
      <c r="E2366" t="s">
        <v>141</v>
      </c>
      <c r="F2366" t="s">
        <v>6948</v>
      </c>
      <c r="G2366" t="s">
        <v>466</v>
      </c>
      <c r="H2366" t="s">
        <v>135</v>
      </c>
      <c r="I2366" t="s">
        <v>136</v>
      </c>
      <c r="J2366" t="s">
        <v>137</v>
      </c>
      <c r="K2366" t="s">
        <v>144</v>
      </c>
      <c r="L2366" t="s">
        <v>6949</v>
      </c>
      <c r="M2366" t="s">
        <v>6950</v>
      </c>
      <c r="N2366">
        <v>6.5802777770000001</v>
      </c>
      <c r="O2366">
        <v>0</v>
      </c>
      <c r="P2366">
        <v>8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25.257200524118311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25.257200524118311</v>
      </c>
    </row>
    <row r="2367" spans="1:31" x14ac:dyDescent="0.3">
      <c r="A2367">
        <v>2485426</v>
      </c>
      <c r="B2367">
        <v>1</v>
      </c>
      <c r="C2367" t="s">
        <v>80</v>
      </c>
      <c r="D2367" t="s">
        <v>96</v>
      </c>
      <c r="E2367" t="s">
        <v>162</v>
      </c>
      <c r="F2367" t="s">
        <v>4094</v>
      </c>
      <c r="G2367" t="s">
        <v>143</v>
      </c>
      <c r="H2367" t="s">
        <v>135</v>
      </c>
      <c r="I2367" t="s">
        <v>136</v>
      </c>
      <c r="J2367" t="s">
        <v>137</v>
      </c>
      <c r="K2367" t="s">
        <v>144</v>
      </c>
      <c r="L2367" t="s">
        <v>6951</v>
      </c>
      <c r="M2367" t="s">
        <v>6419</v>
      </c>
      <c r="N2367">
        <v>1.285833333</v>
      </c>
      <c r="O2367">
        <v>0</v>
      </c>
      <c r="P2367">
        <v>14</v>
      </c>
      <c r="Q2367">
        <v>0</v>
      </c>
      <c r="R2367">
        <v>3</v>
      </c>
      <c r="S2367">
        <v>0</v>
      </c>
      <c r="T2367">
        <v>4</v>
      </c>
      <c r="U2367">
        <v>0</v>
      </c>
      <c r="V2367">
        <v>0</v>
      </c>
      <c r="W2367">
        <v>0</v>
      </c>
      <c r="X2367">
        <v>7.7161421607917928</v>
      </c>
      <c r="Y2367">
        <v>0</v>
      </c>
      <c r="Z2367">
        <v>0.39190931387143668</v>
      </c>
      <c r="AA2367">
        <v>0</v>
      </c>
      <c r="AB2367">
        <v>3.2215015961534812</v>
      </c>
      <c r="AC2367">
        <v>0</v>
      </c>
      <c r="AD2367">
        <v>0</v>
      </c>
      <c r="AE2367">
        <v>11.329553070816711</v>
      </c>
    </row>
    <row r="2368" spans="1:31" x14ac:dyDescent="0.3">
      <c r="A2368">
        <v>2485555</v>
      </c>
      <c r="B2368">
        <v>2</v>
      </c>
      <c r="C2368" t="s">
        <v>80</v>
      </c>
      <c r="D2368" t="s">
        <v>96</v>
      </c>
      <c r="E2368" t="s">
        <v>184</v>
      </c>
      <c r="F2368" t="s">
        <v>6952</v>
      </c>
      <c r="G2368" t="s">
        <v>149</v>
      </c>
      <c r="H2368" t="s">
        <v>150</v>
      </c>
      <c r="I2368" t="s">
        <v>136</v>
      </c>
      <c r="J2368" t="s">
        <v>137</v>
      </c>
      <c r="K2368" t="s">
        <v>144</v>
      </c>
      <c r="L2368" t="s">
        <v>6953</v>
      </c>
      <c r="M2368" t="s">
        <v>6954</v>
      </c>
      <c r="N2368">
        <v>0.45138888799999999</v>
      </c>
      <c r="O2368">
        <v>0</v>
      </c>
      <c r="P2368">
        <v>290</v>
      </c>
      <c r="Q2368">
        <v>11</v>
      </c>
      <c r="R2368">
        <v>31</v>
      </c>
      <c r="S2368">
        <v>12</v>
      </c>
      <c r="T2368">
        <v>56</v>
      </c>
      <c r="U2368">
        <v>3</v>
      </c>
      <c r="V2368">
        <v>0</v>
      </c>
      <c r="W2368">
        <v>0</v>
      </c>
      <c r="X2368">
        <v>52.310028762504757</v>
      </c>
      <c r="Y2368">
        <v>3.6423494328010833</v>
      </c>
      <c r="Z2368">
        <v>6.9446705564722775</v>
      </c>
      <c r="AA2368">
        <v>24.535832218433519</v>
      </c>
      <c r="AB2368">
        <v>20.964815931435329</v>
      </c>
      <c r="AC2368">
        <v>74.817547511005813</v>
      </c>
      <c r="AD2368">
        <v>0</v>
      </c>
      <c r="AE2368">
        <v>183.21524441265279</v>
      </c>
    </row>
    <row r="2369" spans="1:31" x14ac:dyDescent="0.3">
      <c r="A2369">
        <v>2485924</v>
      </c>
      <c r="B2369">
        <v>1</v>
      </c>
      <c r="C2369" t="s">
        <v>80</v>
      </c>
      <c r="D2369" t="s">
        <v>109</v>
      </c>
      <c r="E2369" t="s">
        <v>162</v>
      </c>
      <c r="F2369" t="s">
        <v>6955</v>
      </c>
      <c r="G2369" t="s">
        <v>2766</v>
      </c>
      <c r="H2369" t="s">
        <v>135</v>
      </c>
      <c r="I2369" t="s">
        <v>136</v>
      </c>
      <c r="J2369" t="s">
        <v>137</v>
      </c>
      <c r="K2369" t="s">
        <v>144</v>
      </c>
      <c r="L2369" t="s">
        <v>6956</v>
      </c>
      <c r="M2369" t="s">
        <v>6957</v>
      </c>
      <c r="N2369">
        <v>3.656666666</v>
      </c>
      <c r="O2369">
        <v>0</v>
      </c>
      <c r="P2369">
        <v>3</v>
      </c>
      <c r="Q2369">
        <v>0</v>
      </c>
      <c r="R2369">
        <v>6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3.9271822919054626</v>
      </c>
      <c r="Y2369">
        <v>0</v>
      </c>
      <c r="Z2369">
        <v>16.011644054361877</v>
      </c>
      <c r="AA2369">
        <v>0</v>
      </c>
      <c r="AB2369">
        <v>0</v>
      </c>
      <c r="AC2369">
        <v>0</v>
      </c>
      <c r="AD2369">
        <v>0</v>
      </c>
      <c r="AE2369">
        <v>19.938826346267341</v>
      </c>
    </row>
    <row r="2370" spans="1:31" x14ac:dyDescent="0.3">
      <c r="A2370">
        <v>2485552</v>
      </c>
      <c r="B2370">
        <v>1</v>
      </c>
      <c r="C2370" t="s">
        <v>81</v>
      </c>
      <c r="D2370" t="s">
        <v>113</v>
      </c>
      <c r="E2370" t="s">
        <v>184</v>
      </c>
      <c r="F2370" t="s">
        <v>6202</v>
      </c>
      <c r="G2370" t="s">
        <v>149</v>
      </c>
      <c r="H2370" t="s">
        <v>150</v>
      </c>
      <c r="I2370" t="s">
        <v>136</v>
      </c>
      <c r="J2370" t="s">
        <v>137</v>
      </c>
      <c r="K2370" t="s">
        <v>144</v>
      </c>
      <c r="L2370" t="s">
        <v>6958</v>
      </c>
      <c r="M2370" t="s">
        <v>6959</v>
      </c>
      <c r="N2370">
        <v>1.5075000000000001</v>
      </c>
      <c r="O2370">
        <v>1</v>
      </c>
      <c r="P2370">
        <v>231</v>
      </c>
      <c r="Q2370">
        <v>93</v>
      </c>
      <c r="R2370">
        <v>186</v>
      </c>
      <c r="S2370">
        <v>9</v>
      </c>
      <c r="T2370">
        <v>15</v>
      </c>
      <c r="U2370">
        <v>0</v>
      </c>
      <c r="V2370">
        <v>0</v>
      </c>
      <c r="W2370">
        <v>8.8321685303816247E-2</v>
      </c>
      <c r="X2370">
        <v>39.995804859135418</v>
      </c>
      <c r="Y2370">
        <v>90.810727638036639</v>
      </c>
      <c r="Z2370">
        <v>108.02376611832393</v>
      </c>
      <c r="AA2370">
        <v>9.1515452560852317</v>
      </c>
      <c r="AB2370">
        <v>15.577036840972246</v>
      </c>
      <c r="AC2370">
        <v>0</v>
      </c>
      <c r="AD2370">
        <v>0</v>
      </c>
      <c r="AE2370">
        <v>263.64720239785731</v>
      </c>
    </row>
    <row r="2371" spans="1:31" x14ac:dyDescent="0.3">
      <c r="A2371">
        <v>2485695</v>
      </c>
      <c r="B2371">
        <v>1</v>
      </c>
      <c r="C2371" t="s">
        <v>80</v>
      </c>
      <c r="D2371" t="s">
        <v>82</v>
      </c>
      <c r="E2371" t="s">
        <v>153</v>
      </c>
      <c r="F2371" t="s">
        <v>6960</v>
      </c>
      <c r="G2371" t="s">
        <v>155</v>
      </c>
      <c r="H2371" t="s">
        <v>135</v>
      </c>
      <c r="I2371" t="s">
        <v>136</v>
      </c>
      <c r="J2371" t="s">
        <v>137</v>
      </c>
      <c r="K2371" t="s">
        <v>144</v>
      </c>
      <c r="L2371" t="s">
        <v>6961</v>
      </c>
      <c r="M2371" t="s">
        <v>6962</v>
      </c>
      <c r="N2371">
        <v>4.9502777770000002</v>
      </c>
      <c r="O2371">
        <v>0</v>
      </c>
      <c r="P2371">
        <v>1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0.75660203534571147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0.75660203534571147</v>
      </c>
    </row>
    <row r="2372" spans="1:31" x14ac:dyDescent="0.3">
      <c r="A2372">
        <v>2485489</v>
      </c>
      <c r="B2372">
        <v>1</v>
      </c>
      <c r="C2372" t="s">
        <v>80</v>
      </c>
      <c r="D2372" t="s">
        <v>105</v>
      </c>
      <c r="E2372" t="s">
        <v>166</v>
      </c>
      <c r="F2372" t="s">
        <v>4400</v>
      </c>
      <c r="G2372" t="s">
        <v>149</v>
      </c>
      <c r="H2372" t="s">
        <v>150</v>
      </c>
      <c r="I2372" t="s">
        <v>136</v>
      </c>
      <c r="J2372" t="s">
        <v>137</v>
      </c>
      <c r="K2372" t="s">
        <v>144</v>
      </c>
      <c r="L2372" t="s">
        <v>6963</v>
      </c>
      <c r="M2372" t="s">
        <v>6964</v>
      </c>
      <c r="N2372">
        <v>1.0161111110000001</v>
      </c>
      <c r="O2372">
        <v>6</v>
      </c>
      <c r="P2372">
        <v>4631</v>
      </c>
      <c r="Q2372">
        <v>7</v>
      </c>
      <c r="R2372">
        <v>18</v>
      </c>
      <c r="S2372">
        <v>31</v>
      </c>
      <c r="T2372">
        <v>415</v>
      </c>
      <c r="U2372">
        <v>5</v>
      </c>
      <c r="V2372">
        <v>0</v>
      </c>
      <c r="W2372">
        <v>13.058562423337147</v>
      </c>
      <c r="X2372">
        <v>1197.2909178059517</v>
      </c>
      <c r="Y2372">
        <v>79.582106341315722</v>
      </c>
      <c r="Z2372">
        <v>7.2474556161101038</v>
      </c>
      <c r="AA2372">
        <v>165.85157366552664</v>
      </c>
      <c r="AB2372">
        <v>400.41304985893845</v>
      </c>
      <c r="AC2372">
        <v>137.21627485615446</v>
      </c>
      <c r="AD2372">
        <v>0</v>
      </c>
      <c r="AE2372">
        <v>2000.6599405673342</v>
      </c>
    </row>
    <row r="2373" spans="1:31" x14ac:dyDescent="0.3">
      <c r="A2373">
        <v>2485595</v>
      </c>
      <c r="B2373">
        <v>1</v>
      </c>
      <c r="C2373" t="s">
        <v>80</v>
      </c>
      <c r="D2373" t="s">
        <v>98</v>
      </c>
      <c r="E2373" t="s">
        <v>166</v>
      </c>
      <c r="F2373" t="s">
        <v>6965</v>
      </c>
      <c r="G2373" t="s">
        <v>149</v>
      </c>
      <c r="H2373" t="s">
        <v>150</v>
      </c>
      <c r="I2373" t="s">
        <v>136</v>
      </c>
      <c r="J2373" t="s">
        <v>137</v>
      </c>
      <c r="K2373" t="s">
        <v>144</v>
      </c>
      <c r="L2373" t="s">
        <v>6966</v>
      </c>
      <c r="M2373" t="s">
        <v>6967</v>
      </c>
      <c r="N2373">
        <v>9.8611111000000001E-2</v>
      </c>
      <c r="O2373">
        <v>0</v>
      </c>
      <c r="P2373">
        <v>0</v>
      </c>
      <c r="Q2373">
        <v>15</v>
      </c>
      <c r="R2373">
        <v>39</v>
      </c>
      <c r="S2373">
        <v>5</v>
      </c>
      <c r="T2373">
        <v>27</v>
      </c>
      <c r="U2373">
        <v>0</v>
      </c>
      <c r="V2373">
        <v>0</v>
      </c>
      <c r="W2373">
        <v>0</v>
      </c>
      <c r="X2373">
        <v>0</v>
      </c>
      <c r="Y2373">
        <v>2.4309040682278518</v>
      </c>
      <c r="Z2373">
        <v>1.7678083051121438</v>
      </c>
      <c r="AA2373">
        <v>0.11627173456782441</v>
      </c>
      <c r="AB2373">
        <v>1.1895759545891735</v>
      </c>
      <c r="AC2373">
        <v>0</v>
      </c>
      <c r="AD2373">
        <v>0</v>
      </c>
      <c r="AE2373">
        <v>5.5045600624969939</v>
      </c>
    </row>
    <row r="2374" spans="1:31" x14ac:dyDescent="0.3">
      <c r="A2374">
        <v>2485446</v>
      </c>
      <c r="B2374">
        <v>1</v>
      </c>
      <c r="C2374" t="s">
        <v>80</v>
      </c>
      <c r="D2374" t="s">
        <v>97</v>
      </c>
      <c r="E2374" t="s">
        <v>162</v>
      </c>
      <c r="F2374" t="s">
        <v>6968</v>
      </c>
      <c r="G2374" t="s">
        <v>530</v>
      </c>
      <c r="H2374" t="s">
        <v>135</v>
      </c>
      <c r="I2374" t="s">
        <v>136</v>
      </c>
      <c r="J2374" t="s">
        <v>137</v>
      </c>
      <c r="K2374" t="s">
        <v>144</v>
      </c>
      <c r="L2374" t="s">
        <v>6969</v>
      </c>
      <c r="M2374" t="s">
        <v>6970</v>
      </c>
      <c r="N2374">
        <v>2.8597222219999998</v>
      </c>
      <c r="O2374">
        <v>0</v>
      </c>
      <c r="P2374">
        <v>57</v>
      </c>
      <c r="Q2374">
        <v>0</v>
      </c>
      <c r="R2374">
        <v>8</v>
      </c>
      <c r="S2374">
        <v>0</v>
      </c>
      <c r="T2374">
        <v>14</v>
      </c>
      <c r="U2374">
        <v>0</v>
      </c>
      <c r="V2374">
        <v>0</v>
      </c>
      <c r="W2374">
        <v>0</v>
      </c>
      <c r="X2374">
        <v>68.348019527731822</v>
      </c>
      <c r="Y2374">
        <v>0</v>
      </c>
      <c r="Z2374">
        <v>5.5859598273894342</v>
      </c>
      <c r="AA2374">
        <v>0</v>
      </c>
      <c r="AB2374">
        <v>24.273928526648113</v>
      </c>
      <c r="AC2374">
        <v>0</v>
      </c>
      <c r="AD2374">
        <v>0</v>
      </c>
      <c r="AE2374">
        <v>98.207907881769358</v>
      </c>
    </row>
    <row r="2375" spans="1:31" x14ac:dyDescent="0.3">
      <c r="A2375">
        <v>2485344</v>
      </c>
      <c r="B2375">
        <v>2</v>
      </c>
      <c r="C2375" t="s">
        <v>80</v>
      </c>
      <c r="D2375" t="s">
        <v>97</v>
      </c>
      <c r="E2375" t="s">
        <v>162</v>
      </c>
      <c r="F2375" t="s">
        <v>6971</v>
      </c>
      <c r="G2375" t="s">
        <v>155</v>
      </c>
      <c r="H2375" t="s">
        <v>135</v>
      </c>
      <c r="I2375" t="s">
        <v>136</v>
      </c>
      <c r="J2375" t="s">
        <v>137</v>
      </c>
      <c r="K2375" t="s">
        <v>144</v>
      </c>
      <c r="L2375" t="s">
        <v>6370</v>
      </c>
      <c r="M2375" t="s">
        <v>6972</v>
      </c>
      <c r="N2375">
        <v>0.91138888799999995</v>
      </c>
      <c r="O2375">
        <v>0</v>
      </c>
      <c r="P2375">
        <v>208</v>
      </c>
      <c r="Q2375">
        <v>0</v>
      </c>
      <c r="R2375">
        <v>0</v>
      </c>
      <c r="S2375">
        <v>0</v>
      </c>
      <c r="T2375">
        <v>21</v>
      </c>
      <c r="U2375">
        <v>0</v>
      </c>
      <c r="V2375">
        <v>0</v>
      </c>
      <c r="W2375">
        <v>0</v>
      </c>
      <c r="X2375">
        <v>64.744608658784387</v>
      </c>
      <c r="Y2375">
        <v>0</v>
      </c>
      <c r="Z2375">
        <v>0</v>
      </c>
      <c r="AA2375">
        <v>0</v>
      </c>
      <c r="AB2375">
        <v>7.0693600177769529</v>
      </c>
      <c r="AC2375">
        <v>0</v>
      </c>
      <c r="AD2375">
        <v>0</v>
      </c>
      <c r="AE2375">
        <v>71.813968676561345</v>
      </c>
    </row>
    <row r="2376" spans="1:31" x14ac:dyDescent="0.3">
      <c r="A2376">
        <v>2485724</v>
      </c>
      <c r="B2376">
        <v>1</v>
      </c>
      <c r="C2376" t="s">
        <v>81</v>
      </c>
      <c r="D2376" t="s">
        <v>113</v>
      </c>
      <c r="E2376" t="s">
        <v>162</v>
      </c>
      <c r="F2376" t="s">
        <v>6973</v>
      </c>
      <c r="G2376" t="s">
        <v>210</v>
      </c>
      <c r="H2376" t="s">
        <v>135</v>
      </c>
      <c r="I2376" t="s">
        <v>136</v>
      </c>
      <c r="J2376" t="s">
        <v>137</v>
      </c>
      <c r="K2376" t="s">
        <v>144</v>
      </c>
      <c r="L2376" t="s">
        <v>6974</v>
      </c>
      <c r="M2376" t="s">
        <v>6975</v>
      </c>
      <c r="N2376">
        <v>1.1555555550000001</v>
      </c>
      <c r="O2376">
        <v>0</v>
      </c>
      <c r="P2376">
        <v>63</v>
      </c>
      <c r="Q2376">
        <v>0</v>
      </c>
      <c r="R2376">
        <v>3</v>
      </c>
      <c r="S2376">
        <v>0</v>
      </c>
      <c r="T2376">
        <v>5</v>
      </c>
      <c r="U2376">
        <v>0</v>
      </c>
      <c r="V2376">
        <v>0</v>
      </c>
      <c r="W2376">
        <v>0</v>
      </c>
      <c r="X2376">
        <v>18.517045336548744</v>
      </c>
      <c r="Y2376">
        <v>0</v>
      </c>
      <c r="Z2376">
        <v>0.70106521847525549</v>
      </c>
      <c r="AA2376">
        <v>0</v>
      </c>
      <c r="AB2376">
        <v>3.7264722779596076</v>
      </c>
      <c r="AC2376">
        <v>0</v>
      </c>
      <c r="AD2376">
        <v>0</v>
      </c>
      <c r="AE2376">
        <v>22.944582832983606</v>
      </c>
    </row>
    <row r="2377" spans="1:31" x14ac:dyDescent="0.3">
      <c r="A2377">
        <v>2486056</v>
      </c>
      <c r="B2377">
        <v>1</v>
      </c>
      <c r="C2377" t="s">
        <v>81</v>
      </c>
      <c r="D2377" t="s">
        <v>113</v>
      </c>
      <c r="E2377" t="s">
        <v>147</v>
      </c>
      <c r="F2377" t="s">
        <v>6976</v>
      </c>
      <c r="G2377" t="s">
        <v>276</v>
      </c>
      <c r="H2377" t="s">
        <v>150</v>
      </c>
      <c r="I2377" t="s">
        <v>136</v>
      </c>
      <c r="J2377" t="s">
        <v>137</v>
      </c>
      <c r="K2377" t="s">
        <v>144</v>
      </c>
      <c r="L2377" t="s">
        <v>6977</v>
      </c>
      <c r="M2377" t="s">
        <v>6978</v>
      </c>
      <c r="N2377">
        <v>4.5169444439999999</v>
      </c>
      <c r="O2377">
        <v>0</v>
      </c>
      <c r="P2377">
        <v>0</v>
      </c>
      <c r="Q2377">
        <v>7</v>
      </c>
      <c r="R2377">
        <v>90</v>
      </c>
      <c r="S2377">
        <v>0</v>
      </c>
      <c r="T2377">
        <v>4</v>
      </c>
      <c r="U2377">
        <v>0</v>
      </c>
      <c r="V2377">
        <v>0</v>
      </c>
      <c r="W2377">
        <v>0</v>
      </c>
      <c r="X2377">
        <v>0</v>
      </c>
      <c r="Y2377">
        <v>19.680940881052386</v>
      </c>
      <c r="Z2377">
        <v>131.84617072397205</v>
      </c>
      <c r="AA2377">
        <v>0</v>
      </c>
      <c r="AB2377">
        <v>8.3079575606033682</v>
      </c>
      <c r="AC2377">
        <v>0</v>
      </c>
      <c r="AD2377">
        <v>0</v>
      </c>
      <c r="AE2377">
        <v>159.8350691656278</v>
      </c>
    </row>
    <row r="2378" spans="1:31" x14ac:dyDescent="0.3">
      <c r="A2378">
        <v>2485770</v>
      </c>
      <c r="B2378">
        <v>1</v>
      </c>
      <c r="C2378" t="s">
        <v>80</v>
      </c>
      <c r="D2378" t="s">
        <v>99</v>
      </c>
      <c r="E2378" t="s">
        <v>162</v>
      </c>
      <c r="F2378" t="s">
        <v>6979</v>
      </c>
      <c r="G2378" t="s">
        <v>210</v>
      </c>
      <c r="H2378" t="s">
        <v>135</v>
      </c>
      <c r="I2378" t="s">
        <v>136</v>
      </c>
      <c r="J2378" t="s">
        <v>137</v>
      </c>
      <c r="K2378" t="s">
        <v>144</v>
      </c>
      <c r="L2378" t="s">
        <v>6980</v>
      </c>
      <c r="M2378" t="s">
        <v>6981</v>
      </c>
      <c r="N2378">
        <v>7.1775000000000002</v>
      </c>
      <c r="O2378">
        <v>0</v>
      </c>
      <c r="P2378">
        <v>58</v>
      </c>
      <c r="Q2378">
        <v>0</v>
      </c>
      <c r="R2378">
        <v>0</v>
      </c>
      <c r="S2378">
        <v>0</v>
      </c>
      <c r="T2378">
        <v>6</v>
      </c>
      <c r="U2378">
        <v>0</v>
      </c>
      <c r="V2378">
        <v>0</v>
      </c>
      <c r="W2378">
        <v>0</v>
      </c>
      <c r="X2378">
        <v>48.923067926137399</v>
      </c>
      <c r="Y2378">
        <v>0</v>
      </c>
      <c r="Z2378">
        <v>0</v>
      </c>
      <c r="AA2378">
        <v>0</v>
      </c>
      <c r="AB2378">
        <v>11.004959181125837</v>
      </c>
      <c r="AC2378">
        <v>0</v>
      </c>
      <c r="AD2378">
        <v>0</v>
      </c>
      <c r="AE2378">
        <v>59.928027107263233</v>
      </c>
    </row>
    <row r="2379" spans="1:31" x14ac:dyDescent="0.3">
      <c r="A2379">
        <v>2485555</v>
      </c>
      <c r="B2379">
        <v>1</v>
      </c>
      <c r="C2379" t="s">
        <v>80</v>
      </c>
      <c r="D2379" t="s">
        <v>96</v>
      </c>
      <c r="E2379" t="s">
        <v>162</v>
      </c>
      <c r="F2379" t="s">
        <v>6982</v>
      </c>
      <c r="G2379" t="s">
        <v>6983</v>
      </c>
      <c r="H2379" t="s">
        <v>135</v>
      </c>
      <c r="I2379" t="s">
        <v>136</v>
      </c>
      <c r="J2379" t="s">
        <v>137</v>
      </c>
      <c r="K2379" t="s">
        <v>144</v>
      </c>
      <c r="L2379" t="s">
        <v>6984</v>
      </c>
      <c r="M2379" t="s">
        <v>6953</v>
      </c>
      <c r="N2379">
        <v>4.5650000000000004</v>
      </c>
      <c r="O2379">
        <v>0</v>
      </c>
      <c r="P2379">
        <v>6</v>
      </c>
      <c r="Q2379">
        <v>0</v>
      </c>
      <c r="R2379">
        <v>0</v>
      </c>
      <c r="S2379">
        <v>0</v>
      </c>
      <c r="T2379">
        <v>7</v>
      </c>
      <c r="U2379">
        <v>0</v>
      </c>
      <c r="V2379">
        <v>0</v>
      </c>
      <c r="W2379">
        <v>0</v>
      </c>
      <c r="X2379">
        <v>13.371017310581976</v>
      </c>
      <c r="Y2379">
        <v>0</v>
      </c>
      <c r="Z2379">
        <v>0</v>
      </c>
      <c r="AA2379">
        <v>0</v>
      </c>
      <c r="AB2379">
        <v>67.320123815443793</v>
      </c>
      <c r="AC2379">
        <v>0</v>
      </c>
      <c r="AD2379">
        <v>0</v>
      </c>
      <c r="AE2379">
        <v>80.691141126025769</v>
      </c>
    </row>
    <row r="2380" spans="1:31" x14ac:dyDescent="0.3">
      <c r="A2380">
        <v>2516049</v>
      </c>
      <c r="B2380">
        <v>1</v>
      </c>
      <c r="C2380" t="s">
        <v>80</v>
      </c>
      <c r="D2380" t="s">
        <v>106</v>
      </c>
      <c r="E2380" t="s">
        <v>184</v>
      </c>
      <c r="F2380" t="s">
        <v>6985</v>
      </c>
      <c r="G2380" t="s">
        <v>181</v>
      </c>
      <c r="H2380" t="s">
        <v>150</v>
      </c>
      <c r="I2380" t="s">
        <v>136</v>
      </c>
      <c r="J2380" t="s">
        <v>137</v>
      </c>
      <c r="K2380" t="s">
        <v>144</v>
      </c>
      <c r="L2380" t="s">
        <v>6986</v>
      </c>
      <c r="M2380" t="s">
        <v>6987</v>
      </c>
      <c r="N2380">
        <v>0.45972222200000001</v>
      </c>
      <c r="O2380">
        <v>0</v>
      </c>
      <c r="P2380">
        <v>228</v>
      </c>
      <c r="Q2380">
        <v>27</v>
      </c>
      <c r="R2380">
        <v>63</v>
      </c>
      <c r="S2380">
        <v>3</v>
      </c>
      <c r="T2380">
        <v>28</v>
      </c>
      <c r="U2380">
        <v>0</v>
      </c>
      <c r="V2380">
        <v>0</v>
      </c>
      <c r="W2380">
        <v>0</v>
      </c>
      <c r="X2380">
        <v>20.751520884048311</v>
      </c>
      <c r="Y2380">
        <v>7.0989742163298928</v>
      </c>
      <c r="Z2380">
        <v>25.512402524807314</v>
      </c>
      <c r="AA2380">
        <v>1.1891970753672769</v>
      </c>
      <c r="AB2380">
        <v>2.6580482981162716</v>
      </c>
      <c r="AC2380">
        <v>0</v>
      </c>
      <c r="AD2380">
        <v>0</v>
      </c>
      <c r="AE2380">
        <v>57.210142998669063</v>
      </c>
    </row>
    <row r="2381" spans="1:31" x14ac:dyDescent="0.3">
      <c r="A2381">
        <v>2485707</v>
      </c>
      <c r="B2381">
        <v>1</v>
      </c>
      <c r="C2381" t="s">
        <v>81</v>
      </c>
      <c r="D2381" t="s">
        <v>112</v>
      </c>
      <c r="E2381" t="s">
        <v>162</v>
      </c>
      <c r="F2381" t="s">
        <v>6988</v>
      </c>
      <c r="G2381" t="s">
        <v>210</v>
      </c>
      <c r="H2381" t="s">
        <v>135</v>
      </c>
      <c r="I2381" t="s">
        <v>136</v>
      </c>
      <c r="J2381" t="s">
        <v>137</v>
      </c>
      <c r="K2381" t="s">
        <v>144</v>
      </c>
      <c r="L2381" t="s">
        <v>6989</v>
      </c>
      <c r="M2381" t="s">
        <v>6990</v>
      </c>
      <c r="N2381">
        <v>0.90527777700000001</v>
      </c>
      <c r="O2381">
        <v>0</v>
      </c>
      <c r="P2381">
        <v>14</v>
      </c>
      <c r="Q2381">
        <v>0</v>
      </c>
      <c r="R2381">
        <v>0</v>
      </c>
      <c r="S2381">
        <v>0</v>
      </c>
      <c r="T2381">
        <v>188</v>
      </c>
      <c r="U2381">
        <v>0</v>
      </c>
      <c r="V2381">
        <v>0</v>
      </c>
      <c r="W2381">
        <v>0</v>
      </c>
      <c r="X2381">
        <v>1.9321344348185958</v>
      </c>
      <c r="Y2381">
        <v>0</v>
      </c>
      <c r="Z2381">
        <v>0</v>
      </c>
      <c r="AA2381">
        <v>0</v>
      </c>
      <c r="AB2381">
        <v>72.487772771083741</v>
      </c>
      <c r="AC2381">
        <v>0</v>
      </c>
      <c r="AD2381">
        <v>0</v>
      </c>
      <c r="AE2381">
        <v>74.419907205902334</v>
      </c>
    </row>
    <row r="2382" spans="1:31" x14ac:dyDescent="0.3">
      <c r="A2382">
        <v>2485624</v>
      </c>
      <c r="B2382">
        <v>1</v>
      </c>
      <c r="C2382" t="s">
        <v>80</v>
      </c>
      <c r="D2382" t="s">
        <v>96</v>
      </c>
      <c r="E2382" t="s">
        <v>166</v>
      </c>
      <c r="F2382" t="s">
        <v>6991</v>
      </c>
      <c r="G2382" t="s">
        <v>203</v>
      </c>
      <c r="H2382" t="s">
        <v>150</v>
      </c>
      <c r="I2382" t="s">
        <v>136</v>
      </c>
      <c r="J2382" t="s">
        <v>137</v>
      </c>
      <c r="K2382" t="s">
        <v>144</v>
      </c>
      <c r="L2382" t="s">
        <v>6992</v>
      </c>
      <c r="M2382" t="s">
        <v>6993</v>
      </c>
      <c r="N2382">
        <v>7.3888888E-2</v>
      </c>
      <c r="O2382">
        <v>0</v>
      </c>
      <c r="P2382">
        <v>396</v>
      </c>
      <c r="Q2382">
        <v>0</v>
      </c>
      <c r="R2382">
        <v>0</v>
      </c>
      <c r="S2382">
        <v>0</v>
      </c>
      <c r="T2382">
        <v>2</v>
      </c>
      <c r="U2382">
        <v>0</v>
      </c>
      <c r="V2382">
        <v>0</v>
      </c>
      <c r="W2382">
        <v>0</v>
      </c>
      <c r="X2382">
        <v>3.3560323392567564</v>
      </c>
      <c r="Y2382">
        <v>0</v>
      </c>
      <c r="Z2382">
        <v>0</v>
      </c>
      <c r="AA2382">
        <v>0</v>
      </c>
      <c r="AB2382">
        <v>0.12731073695913539</v>
      </c>
      <c r="AC2382">
        <v>0</v>
      </c>
      <c r="AD2382">
        <v>0</v>
      </c>
      <c r="AE2382">
        <v>3.4833430762158919</v>
      </c>
    </row>
    <row r="2383" spans="1:31" x14ac:dyDescent="0.3">
      <c r="A2383">
        <v>2485870</v>
      </c>
      <c r="B2383">
        <v>1</v>
      </c>
      <c r="C2383" t="s">
        <v>80</v>
      </c>
      <c r="D2383" t="s">
        <v>83</v>
      </c>
      <c r="E2383" t="s">
        <v>153</v>
      </c>
      <c r="F2383" t="s">
        <v>6994</v>
      </c>
      <c r="G2383" t="s">
        <v>155</v>
      </c>
      <c r="H2383" t="s">
        <v>135</v>
      </c>
      <c r="I2383" t="s">
        <v>136</v>
      </c>
      <c r="J2383" t="s">
        <v>137</v>
      </c>
      <c r="K2383" t="s">
        <v>144</v>
      </c>
      <c r="L2383" t="s">
        <v>6995</v>
      </c>
      <c r="M2383" t="s">
        <v>6996</v>
      </c>
      <c r="N2383">
        <v>1.8066666659999999</v>
      </c>
      <c r="O2383">
        <v>0</v>
      </c>
      <c r="P2383">
        <v>3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0.65871953445128395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0.65871953445128395</v>
      </c>
    </row>
    <row r="2384" spans="1:31" x14ac:dyDescent="0.3">
      <c r="A2384">
        <v>2485504</v>
      </c>
      <c r="B2384">
        <v>2</v>
      </c>
      <c r="C2384" t="s">
        <v>80</v>
      </c>
      <c r="D2384" t="s">
        <v>90</v>
      </c>
      <c r="E2384" t="s">
        <v>162</v>
      </c>
      <c r="F2384" t="s">
        <v>6997</v>
      </c>
      <c r="G2384" t="s">
        <v>155</v>
      </c>
      <c r="H2384" t="s">
        <v>135</v>
      </c>
      <c r="I2384" t="s">
        <v>136</v>
      </c>
      <c r="J2384" t="s">
        <v>137</v>
      </c>
      <c r="K2384" t="s">
        <v>144</v>
      </c>
      <c r="L2384" t="s">
        <v>6998</v>
      </c>
      <c r="M2384" t="s">
        <v>6999</v>
      </c>
      <c r="N2384">
        <v>0.72944444399999997</v>
      </c>
      <c r="O2384">
        <v>0</v>
      </c>
      <c r="P2384">
        <v>99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20.016362892622578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20.016362892622578</v>
      </c>
    </row>
    <row r="2385" spans="1:31" x14ac:dyDescent="0.3">
      <c r="A2385">
        <v>2485916</v>
      </c>
      <c r="B2385">
        <v>1</v>
      </c>
      <c r="C2385" t="s">
        <v>80</v>
      </c>
      <c r="D2385" t="s">
        <v>85</v>
      </c>
      <c r="E2385" t="s">
        <v>132</v>
      </c>
      <c r="F2385" t="s">
        <v>6878</v>
      </c>
      <c r="G2385" t="s">
        <v>466</v>
      </c>
      <c r="H2385" t="s">
        <v>135</v>
      </c>
      <c r="I2385" t="s">
        <v>136</v>
      </c>
      <c r="J2385" t="s">
        <v>137</v>
      </c>
      <c r="K2385" t="s">
        <v>144</v>
      </c>
      <c r="L2385" t="s">
        <v>7000</v>
      </c>
      <c r="M2385" t="s">
        <v>7001</v>
      </c>
      <c r="N2385">
        <v>1.126944444</v>
      </c>
      <c r="O2385">
        <v>0</v>
      </c>
      <c r="P2385">
        <v>865</v>
      </c>
      <c r="Q2385">
        <v>0</v>
      </c>
      <c r="R2385">
        <v>0</v>
      </c>
      <c r="S2385">
        <v>0</v>
      </c>
      <c r="T2385">
        <v>18</v>
      </c>
      <c r="U2385">
        <v>0</v>
      </c>
      <c r="V2385">
        <v>0</v>
      </c>
      <c r="W2385">
        <v>0</v>
      </c>
      <c r="X2385">
        <v>251.37235026148076</v>
      </c>
      <c r="Y2385">
        <v>0</v>
      </c>
      <c r="Z2385">
        <v>0</v>
      </c>
      <c r="AA2385">
        <v>0</v>
      </c>
      <c r="AB2385">
        <v>8.5151249219981384</v>
      </c>
      <c r="AC2385">
        <v>0</v>
      </c>
      <c r="AD2385">
        <v>0</v>
      </c>
      <c r="AE2385">
        <v>259.8874751834789</v>
      </c>
    </row>
    <row r="2386" spans="1:31" x14ac:dyDescent="0.3">
      <c r="A2386">
        <v>2485661</v>
      </c>
      <c r="B2386">
        <v>1</v>
      </c>
      <c r="C2386" t="s">
        <v>81</v>
      </c>
      <c r="D2386" t="s">
        <v>122</v>
      </c>
      <c r="E2386" t="s">
        <v>166</v>
      </c>
      <c r="F2386" t="s">
        <v>6691</v>
      </c>
      <c r="G2386" t="s">
        <v>149</v>
      </c>
      <c r="H2386" t="s">
        <v>150</v>
      </c>
      <c r="I2386" t="s">
        <v>136</v>
      </c>
      <c r="J2386" t="s">
        <v>137</v>
      </c>
      <c r="K2386" t="s">
        <v>144</v>
      </c>
      <c r="L2386" t="s">
        <v>6585</v>
      </c>
      <c r="M2386" t="s">
        <v>7002</v>
      </c>
      <c r="N2386">
        <v>0.87611111100000005</v>
      </c>
      <c r="O2386">
        <v>2</v>
      </c>
      <c r="P2386">
        <v>113</v>
      </c>
      <c r="Q2386">
        <v>13</v>
      </c>
      <c r="R2386">
        <v>0</v>
      </c>
      <c r="S2386">
        <v>9</v>
      </c>
      <c r="T2386">
        <v>4</v>
      </c>
      <c r="U2386">
        <v>2</v>
      </c>
      <c r="V2386">
        <v>0</v>
      </c>
      <c r="W2386">
        <v>0.10164988032994862</v>
      </c>
      <c r="X2386">
        <v>9.2991115824343265</v>
      </c>
      <c r="Y2386">
        <v>11.223333197207189</v>
      </c>
      <c r="Z2386">
        <v>0</v>
      </c>
      <c r="AA2386">
        <v>23.661029685486909</v>
      </c>
      <c r="AB2386">
        <v>1.2510251196861557</v>
      </c>
      <c r="AC2386">
        <v>44.039647143643194</v>
      </c>
      <c r="AD2386">
        <v>0</v>
      </c>
      <c r="AE2386">
        <v>89.575796608787726</v>
      </c>
    </row>
    <row r="2387" spans="1:31" x14ac:dyDescent="0.3">
      <c r="A2387">
        <v>2485618</v>
      </c>
      <c r="B2387">
        <v>1</v>
      </c>
      <c r="C2387" t="s">
        <v>80</v>
      </c>
      <c r="D2387" t="s">
        <v>87</v>
      </c>
      <c r="E2387" t="s">
        <v>153</v>
      </c>
      <c r="F2387" t="s">
        <v>7003</v>
      </c>
      <c r="G2387" t="s">
        <v>312</v>
      </c>
      <c r="H2387" t="s">
        <v>135</v>
      </c>
      <c r="I2387" t="s">
        <v>136</v>
      </c>
      <c r="J2387" t="s">
        <v>137</v>
      </c>
      <c r="K2387" t="s">
        <v>144</v>
      </c>
      <c r="L2387" t="s">
        <v>7004</v>
      </c>
      <c r="M2387" t="s">
        <v>7005</v>
      </c>
      <c r="N2387">
        <v>1.73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1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1.778188804324746</v>
      </c>
      <c r="AC2387">
        <v>0</v>
      </c>
      <c r="AD2387">
        <v>0</v>
      </c>
      <c r="AE2387">
        <v>1.778188804324746</v>
      </c>
    </row>
    <row r="2388" spans="1:31" x14ac:dyDescent="0.3">
      <c r="A2388">
        <v>2485498</v>
      </c>
      <c r="B2388">
        <v>1</v>
      </c>
      <c r="C2388" t="s">
        <v>80</v>
      </c>
      <c r="D2388" t="s">
        <v>92</v>
      </c>
      <c r="E2388" t="s">
        <v>147</v>
      </c>
      <c r="F2388" t="s">
        <v>7006</v>
      </c>
      <c r="G2388" t="s">
        <v>149</v>
      </c>
      <c r="H2388" t="s">
        <v>150</v>
      </c>
      <c r="I2388" t="s">
        <v>136</v>
      </c>
      <c r="J2388" t="s">
        <v>137</v>
      </c>
      <c r="K2388" t="s">
        <v>144</v>
      </c>
      <c r="L2388" t="s">
        <v>7007</v>
      </c>
      <c r="M2388" t="s">
        <v>7008</v>
      </c>
      <c r="N2388">
        <v>1.976388888</v>
      </c>
      <c r="O2388">
        <v>0</v>
      </c>
      <c r="P2388">
        <v>321</v>
      </c>
      <c r="Q2388">
        <v>0</v>
      </c>
      <c r="R2388">
        <v>0</v>
      </c>
      <c r="S2388">
        <v>0</v>
      </c>
      <c r="T2388">
        <v>21</v>
      </c>
      <c r="U2388">
        <v>0</v>
      </c>
      <c r="V2388">
        <v>0</v>
      </c>
      <c r="W2388">
        <v>0</v>
      </c>
      <c r="X2388">
        <v>131.68827050623349</v>
      </c>
      <c r="Y2388">
        <v>0</v>
      </c>
      <c r="Z2388">
        <v>0</v>
      </c>
      <c r="AA2388">
        <v>0</v>
      </c>
      <c r="AB2388">
        <v>46.335944348593607</v>
      </c>
      <c r="AC2388">
        <v>0</v>
      </c>
      <c r="AD2388">
        <v>0</v>
      </c>
      <c r="AE2388">
        <v>178.02421485482711</v>
      </c>
    </row>
    <row r="2389" spans="1:31" x14ac:dyDescent="0.3">
      <c r="A2389">
        <v>2485853</v>
      </c>
      <c r="B2389">
        <v>1</v>
      </c>
      <c r="C2389" t="s">
        <v>80</v>
      </c>
      <c r="D2389" t="s">
        <v>97</v>
      </c>
      <c r="E2389" t="s">
        <v>162</v>
      </c>
      <c r="F2389" t="s">
        <v>7009</v>
      </c>
      <c r="G2389" t="s">
        <v>210</v>
      </c>
      <c r="H2389" t="s">
        <v>135</v>
      </c>
      <c r="I2389" t="s">
        <v>136</v>
      </c>
      <c r="J2389" t="s">
        <v>137</v>
      </c>
      <c r="K2389" t="s">
        <v>144</v>
      </c>
      <c r="L2389" t="s">
        <v>7010</v>
      </c>
      <c r="M2389" t="s">
        <v>7011</v>
      </c>
      <c r="N2389">
        <v>2.0558333329999998</v>
      </c>
      <c r="O2389">
        <v>0</v>
      </c>
      <c r="P2389">
        <v>42</v>
      </c>
      <c r="Q2389">
        <v>0</v>
      </c>
      <c r="R2389">
        <v>0</v>
      </c>
      <c r="S2389">
        <v>0</v>
      </c>
      <c r="T2389">
        <v>1</v>
      </c>
      <c r="U2389">
        <v>0</v>
      </c>
      <c r="V2389">
        <v>0</v>
      </c>
      <c r="W2389">
        <v>0</v>
      </c>
      <c r="X2389">
        <v>36.968510752166658</v>
      </c>
      <c r="Y2389">
        <v>0</v>
      </c>
      <c r="Z2389">
        <v>0</v>
      </c>
      <c r="AA2389">
        <v>0</v>
      </c>
      <c r="AB2389">
        <v>4.079602378641674</v>
      </c>
      <c r="AC2389">
        <v>0</v>
      </c>
      <c r="AD2389">
        <v>0</v>
      </c>
      <c r="AE2389">
        <v>41.048113130808332</v>
      </c>
    </row>
    <row r="2390" spans="1:31" x14ac:dyDescent="0.3">
      <c r="A2390">
        <v>2485766</v>
      </c>
      <c r="B2390">
        <v>2</v>
      </c>
      <c r="C2390" t="s">
        <v>80</v>
      </c>
      <c r="D2390" t="s">
        <v>93</v>
      </c>
      <c r="E2390" t="s">
        <v>166</v>
      </c>
      <c r="F2390" t="s">
        <v>6828</v>
      </c>
      <c r="G2390" t="s">
        <v>149</v>
      </c>
      <c r="H2390" t="s">
        <v>150</v>
      </c>
      <c r="I2390" t="s">
        <v>136</v>
      </c>
      <c r="J2390" t="s">
        <v>137</v>
      </c>
      <c r="K2390" t="s">
        <v>144</v>
      </c>
      <c r="L2390" t="s">
        <v>6676</v>
      </c>
      <c r="M2390" t="s">
        <v>7012</v>
      </c>
      <c r="N2390">
        <v>0.215277777</v>
      </c>
      <c r="O2390">
        <v>0</v>
      </c>
      <c r="P2390">
        <v>49</v>
      </c>
      <c r="Q2390">
        <v>51</v>
      </c>
      <c r="R2390">
        <v>149</v>
      </c>
      <c r="S2390">
        <v>3</v>
      </c>
      <c r="T2390">
        <v>58</v>
      </c>
      <c r="U2390">
        <v>1</v>
      </c>
      <c r="V2390">
        <v>0</v>
      </c>
      <c r="W2390">
        <v>0</v>
      </c>
      <c r="X2390">
        <v>2.8782882519294222</v>
      </c>
      <c r="Y2390">
        <v>24.138294256862689</v>
      </c>
      <c r="Z2390">
        <v>28.267036890098929</v>
      </c>
      <c r="AA2390">
        <v>2.3640321008352783</v>
      </c>
      <c r="AB2390">
        <v>6.6009358708167643</v>
      </c>
      <c r="AC2390">
        <v>37.312332754735536</v>
      </c>
      <c r="AD2390">
        <v>0</v>
      </c>
      <c r="AE2390">
        <v>101.56092012527863</v>
      </c>
    </row>
    <row r="2391" spans="1:31" x14ac:dyDescent="0.3">
      <c r="A2391">
        <v>2485827</v>
      </c>
      <c r="B2391">
        <v>1</v>
      </c>
      <c r="C2391" t="s">
        <v>80</v>
      </c>
      <c r="D2391" t="s">
        <v>103</v>
      </c>
      <c r="E2391" t="s">
        <v>153</v>
      </c>
      <c r="F2391" t="s">
        <v>7013</v>
      </c>
      <c r="G2391" t="s">
        <v>155</v>
      </c>
      <c r="H2391" t="s">
        <v>135</v>
      </c>
      <c r="I2391" t="s">
        <v>136</v>
      </c>
      <c r="J2391" t="s">
        <v>137</v>
      </c>
      <c r="K2391" t="s">
        <v>144</v>
      </c>
      <c r="L2391" t="s">
        <v>7014</v>
      </c>
      <c r="M2391" t="s">
        <v>7015</v>
      </c>
      <c r="N2391">
        <v>1.974722222</v>
      </c>
      <c r="O2391">
        <v>0</v>
      </c>
      <c r="P2391">
        <v>1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0.15004757165414803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0.15004757165414803</v>
      </c>
    </row>
    <row r="2392" spans="1:31" x14ac:dyDescent="0.3">
      <c r="A2392">
        <v>2485976</v>
      </c>
      <c r="B2392">
        <v>1</v>
      </c>
      <c r="C2392" t="s">
        <v>80</v>
      </c>
      <c r="D2392" t="s">
        <v>96</v>
      </c>
      <c r="E2392" t="s">
        <v>166</v>
      </c>
      <c r="F2392" t="s">
        <v>7016</v>
      </c>
      <c r="G2392" t="s">
        <v>186</v>
      </c>
      <c r="H2392" t="s">
        <v>150</v>
      </c>
      <c r="I2392" t="s">
        <v>136</v>
      </c>
      <c r="J2392" t="s">
        <v>137</v>
      </c>
      <c r="K2392" t="s">
        <v>144</v>
      </c>
      <c r="L2392" t="s">
        <v>7017</v>
      </c>
      <c r="M2392" t="s">
        <v>7018</v>
      </c>
      <c r="N2392">
        <v>5.130833333</v>
      </c>
      <c r="O2392">
        <v>3</v>
      </c>
      <c r="P2392">
        <v>417</v>
      </c>
      <c r="Q2392">
        <v>3</v>
      </c>
      <c r="R2392">
        <v>54</v>
      </c>
      <c r="S2392">
        <v>2</v>
      </c>
      <c r="T2392">
        <v>26</v>
      </c>
      <c r="U2392">
        <v>0</v>
      </c>
      <c r="V2392">
        <v>1</v>
      </c>
      <c r="W2392">
        <v>74.5937745299032</v>
      </c>
      <c r="X2392">
        <v>389.36410702234031</v>
      </c>
      <c r="Y2392">
        <v>56.729710396369725</v>
      </c>
      <c r="Z2392">
        <v>121.3529480319137</v>
      </c>
      <c r="AA2392">
        <v>6.5242339773729032</v>
      </c>
      <c r="AB2392">
        <v>83.112588271014189</v>
      </c>
      <c r="AC2392">
        <v>0</v>
      </c>
      <c r="AD2392">
        <v>0.30131212017201814</v>
      </c>
      <c r="AE2392">
        <v>731.97867434908596</v>
      </c>
    </row>
    <row r="2393" spans="1:31" x14ac:dyDescent="0.3">
      <c r="A2393">
        <v>2485847</v>
      </c>
      <c r="B2393">
        <v>1</v>
      </c>
      <c r="C2393" t="s">
        <v>80</v>
      </c>
      <c r="D2393" t="s">
        <v>108</v>
      </c>
      <c r="E2393" t="s">
        <v>184</v>
      </c>
      <c r="F2393" t="s">
        <v>7019</v>
      </c>
      <c r="G2393" t="s">
        <v>149</v>
      </c>
      <c r="H2393" t="s">
        <v>150</v>
      </c>
      <c r="I2393" t="s">
        <v>136</v>
      </c>
      <c r="J2393" t="s">
        <v>137</v>
      </c>
      <c r="K2393" t="s">
        <v>144</v>
      </c>
      <c r="L2393" t="s">
        <v>7020</v>
      </c>
      <c r="M2393" t="s">
        <v>7021</v>
      </c>
      <c r="N2393">
        <v>1.9694444440000001</v>
      </c>
      <c r="O2393">
        <v>0</v>
      </c>
      <c r="P2393">
        <v>175</v>
      </c>
      <c r="Q2393">
        <v>0</v>
      </c>
      <c r="R2393">
        <v>61</v>
      </c>
      <c r="S2393">
        <v>1</v>
      </c>
      <c r="T2393">
        <v>28</v>
      </c>
      <c r="U2393">
        <v>0</v>
      </c>
      <c r="V2393">
        <v>0</v>
      </c>
      <c r="W2393">
        <v>0</v>
      </c>
      <c r="X2393">
        <v>35.244717302883856</v>
      </c>
      <c r="Y2393">
        <v>0</v>
      </c>
      <c r="Z2393">
        <v>12.287347144713179</v>
      </c>
      <c r="AA2393">
        <v>4.8352195232267139</v>
      </c>
      <c r="AB2393">
        <v>18.392245695805702</v>
      </c>
      <c r="AC2393">
        <v>0</v>
      </c>
      <c r="AD2393">
        <v>0</v>
      </c>
      <c r="AE2393">
        <v>70.759529666629447</v>
      </c>
    </row>
    <row r="2394" spans="1:31" x14ac:dyDescent="0.3">
      <c r="A2394">
        <v>2485541</v>
      </c>
      <c r="B2394">
        <v>1</v>
      </c>
      <c r="C2394" t="s">
        <v>81</v>
      </c>
      <c r="D2394" t="s">
        <v>127</v>
      </c>
      <c r="E2394" t="s">
        <v>147</v>
      </c>
      <c r="F2394" t="s">
        <v>2230</v>
      </c>
      <c r="G2394" t="s">
        <v>149</v>
      </c>
      <c r="H2394" t="s">
        <v>150</v>
      </c>
      <c r="I2394" t="s">
        <v>136</v>
      </c>
      <c r="J2394" t="s">
        <v>137</v>
      </c>
      <c r="K2394" t="s">
        <v>144</v>
      </c>
      <c r="L2394" t="s">
        <v>7022</v>
      </c>
      <c r="M2394" t="s">
        <v>7023</v>
      </c>
      <c r="N2394">
        <v>0.84222222199999996</v>
      </c>
      <c r="O2394">
        <v>0</v>
      </c>
      <c r="P2394">
        <v>377</v>
      </c>
      <c r="Q2394">
        <v>8</v>
      </c>
      <c r="R2394">
        <v>18</v>
      </c>
      <c r="S2394">
        <v>4</v>
      </c>
      <c r="T2394">
        <v>94</v>
      </c>
      <c r="U2394">
        <v>7</v>
      </c>
      <c r="V2394">
        <v>1</v>
      </c>
      <c r="W2394">
        <v>0</v>
      </c>
      <c r="X2394">
        <v>76.35155467529286</v>
      </c>
      <c r="Y2394">
        <v>1.4979916419355799</v>
      </c>
      <c r="Z2394">
        <v>3.8745088179234002</v>
      </c>
      <c r="AA2394">
        <v>43.901073371664879</v>
      </c>
      <c r="AB2394">
        <v>40.11148749704855</v>
      </c>
      <c r="AC2394">
        <v>148.16016021046667</v>
      </c>
      <c r="AD2394">
        <v>0.39389000429618637</v>
      </c>
      <c r="AE2394">
        <v>314.29066621862808</v>
      </c>
    </row>
    <row r="2395" spans="1:31" x14ac:dyDescent="0.3">
      <c r="A2395">
        <v>2485890</v>
      </c>
      <c r="B2395">
        <v>1</v>
      </c>
      <c r="C2395" t="s">
        <v>81</v>
      </c>
      <c r="D2395" t="s">
        <v>121</v>
      </c>
      <c r="E2395" t="s">
        <v>166</v>
      </c>
      <c r="F2395" t="s">
        <v>7024</v>
      </c>
      <c r="G2395" t="s">
        <v>149</v>
      </c>
      <c r="H2395" t="s">
        <v>150</v>
      </c>
      <c r="I2395" t="s">
        <v>136</v>
      </c>
      <c r="J2395" t="s">
        <v>137</v>
      </c>
      <c r="K2395" t="s">
        <v>144</v>
      </c>
      <c r="L2395" t="s">
        <v>7025</v>
      </c>
      <c r="M2395" t="s">
        <v>7026</v>
      </c>
      <c r="N2395">
        <v>2.0125000000000002</v>
      </c>
      <c r="O2395">
        <v>0</v>
      </c>
      <c r="P2395">
        <v>311</v>
      </c>
      <c r="Q2395">
        <v>0</v>
      </c>
      <c r="R2395">
        <v>139</v>
      </c>
      <c r="S2395">
        <v>8</v>
      </c>
      <c r="T2395">
        <v>27</v>
      </c>
      <c r="U2395">
        <v>0</v>
      </c>
      <c r="V2395">
        <v>0</v>
      </c>
      <c r="W2395">
        <v>0</v>
      </c>
      <c r="X2395">
        <v>64.857279385962656</v>
      </c>
      <c r="Y2395">
        <v>0</v>
      </c>
      <c r="Z2395">
        <v>33.998434153195419</v>
      </c>
      <c r="AA2395">
        <v>16.265199633549212</v>
      </c>
      <c r="AB2395">
        <v>39.995905422689532</v>
      </c>
      <c r="AC2395">
        <v>0</v>
      </c>
      <c r="AD2395">
        <v>0</v>
      </c>
      <c r="AE2395">
        <v>155.11681859539681</v>
      </c>
    </row>
    <row r="2396" spans="1:31" x14ac:dyDescent="0.3">
      <c r="A2396">
        <v>2485535</v>
      </c>
      <c r="B2396">
        <v>1</v>
      </c>
      <c r="C2396" t="s">
        <v>80</v>
      </c>
      <c r="D2396" t="s">
        <v>99</v>
      </c>
      <c r="E2396" t="s">
        <v>162</v>
      </c>
      <c r="F2396" t="s">
        <v>7027</v>
      </c>
      <c r="G2396" t="s">
        <v>210</v>
      </c>
      <c r="H2396" t="s">
        <v>135</v>
      </c>
      <c r="I2396" t="s">
        <v>136</v>
      </c>
      <c r="J2396" t="s">
        <v>137</v>
      </c>
      <c r="K2396" t="s">
        <v>144</v>
      </c>
      <c r="L2396" t="s">
        <v>7028</v>
      </c>
      <c r="M2396" t="s">
        <v>7029</v>
      </c>
      <c r="N2396">
        <v>0.61166666599999997</v>
      </c>
      <c r="O2396">
        <v>0</v>
      </c>
      <c r="P2396">
        <v>8</v>
      </c>
      <c r="Q2396">
        <v>0</v>
      </c>
      <c r="R2396">
        <v>0</v>
      </c>
      <c r="S2396">
        <v>0</v>
      </c>
      <c r="T2396">
        <v>4</v>
      </c>
      <c r="U2396">
        <v>0</v>
      </c>
      <c r="V2396">
        <v>0</v>
      </c>
      <c r="W2396">
        <v>0</v>
      </c>
      <c r="X2396">
        <v>0.76759058628553889</v>
      </c>
      <c r="Y2396">
        <v>0</v>
      </c>
      <c r="Z2396">
        <v>0</v>
      </c>
      <c r="AA2396">
        <v>0</v>
      </c>
      <c r="AB2396">
        <v>1.7416313231350002</v>
      </c>
      <c r="AC2396">
        <v>0</v>
      </c>
      <c r="AD2396">
        <v>0</v>
      </c>
      <c r="AE2396">
        <v>2.509221909420539</v>
      </c>
    </row>
    <row r="2397" spans="1:31" x14ac:dyDescent="0.3">
      <c r="A2397">
        <v>2485721</v>
      </c>
      <c r="B2397">
        <v>1</v>
      </c>
      <c r="C2397" t="s">
        <v>80</v>
      </c>
      <c r="D2397" t="s">
        <v>110</v>
      </c>
      <c r="E2397" t="s">
        <v>153</v>
      </c>
      <c r="F2397" t="s">
        <v>7030</v>
      </c>
      <c r="G2397" t="s">
        <v>155</v>
      </c>
      <c r="H2397" t="s">
        <v>135</v>
      </c>
      <c r="I2397" t="s">
        <v>136</v>
      </c>
      <c r="J2397" t="s">
        <v>137</v>
      </c>
      <c r="K2397" t="s">
        <v>144</v>
      </c>
      <c r="L2397" t="s">
        <v>7031</v>
      </c>
      <c r="M2397" t="s">
        <v>7032</v>
      </c>
      <c r="N2397">
        <v>1.468611111</v>
      </c>
      <c r="O2397">
        <v>0</v>
      </c>
      <c r="P2397">
        <v>2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1.4990704241076014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1.4990704241076014</v>
      </c>
    </row>
    <row r="2398" spans="1:31" x14ac:dyDescent="0.3">
      <c r="A2398">
        <v>2485412</v>
      </c>
      <c r="B2398">
        <v>1</v>
      </c>
      <c r="C2398" t="s">
        <v>80</v>
      </c>
      <c r="D2398" t="s">
        <v>97</v>
      </c>
      <c r="E2398" t="s">
        <v>153</v>
      </c>
      <c r="F2398" t="s">
        <v>7033</v>
      </c>
      <c r="G2398" t="s">
        <v>155</v>
      </c>
      <c r="H2398" t="s">
        <v>135</v>
      </c>
      <c r="I2398" t="s">
        <v>136</v>
      </c>
      <c r="J2398" t="s">
        <v>137</v>
      </c>
      <c r="K2398" t="s">
        <v>144</v>
      </c>
      <c r="L2398" t="s">
        <v>7034</v>
      </c>
      <c r="M2398" t="s">
        <v>6846</v>
      </c>
      <c r="N2398">
        <v>0.49249999999999999</v>
      </c>
      <c r="O2398">
        <v>0</v>
      </c>
      <c r="P2398">
        <v>7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2.4223788639430777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2.4223788639430777</v>
      </c>
    </row>
    <row r="2399" spans="1:31" x14ac:dyDescent="0.3">
      <c r="A2399">
        <v>2485704</v>
      </c>
      <c r="B2399">
        <v>1</v>
      </c>
      <c r="C2399" t="s">
        <v>80</v>
      </c>
      <c r="D2399" t="s">
        <v>96</v>
      </c>
      <c r="E2399" t="s">
        <v>162</v>
      </c>
      <c r="F2399" t="s">
        <v>7035</v>
      </c>
      <c r="G2399" t="s">
        <v>1890</v>
      </c>
      <c r="H2399" t="s">
        <v>135</v>
      </c>
      <c r="I2399" t="s">
        <v>136</v>
      </c>
      <c r="J2399" t="s">
        <v>137</v>
      </c>
      <c r="K2399" t="s">
        <v>144</v>
      </c>
      <c r="L2399" t="s">
        <v>7036</v>
      </c>
      <c r="M2399" t="s">
        <v>7037</v>
      </c>
      <c r="N2399">
        <v>5.0433333329999996</v>
      </c>
      <c r="O2399">
        <v>0</v>
      </c>
      <c r="P2399">
        <v>81</v>
      </c>
      <c r="Q2399">
        <v>0</v>
      </c>
      <c r="R2399">
        <v>0</v>
      </c>
      <c r="S2399">
        <v>0</v>
      </c>
      <c r="T2399">
        <v>5</v>
      </c>
      <c r="U2399">
        <v>0</v>
      </c>
      <c r="V2399">
        <v>0</v>
      </c>
      <c r="W2399">
        <v>0</v>
      </c>
      <c r="X2399">
        <v>194.83973578088492</v>
      </c>
      <c r="Y2399">
        <v>0</v>
      </c>
      <c r="Z2399">
        <v>0</v>
      </c>
      <c r="AA2399">
        <v>0</v>
      </c>
      <c r="AB2399">
        <v>13.713984331031352</v>
      </c>
      <c r="AC2399">
        <v>0</v>
      </c>
      <c r="AD2399">
        <v>0</v>
      </c>
      <c r="AE2399">
        <v>208.55372011191628</v>
      </c>
    </row>
    <row r="2400" spans="1:31" x14ac:dyDescent="0.3">
      <c r="A2400">
        <v>2485727</v>
      </c>
      <c r="B2400">
        <v>1</v>
      </c>
      <c r="C2400" t="s">
        <v>81</v>
      </c>
      <c r="D2400" t="s">
        <v>113</v>
      </c>
      <c r="E2400" t="s">
        <v>184</v>
      </c>
      <c r="F2400" t="s">
        <v>2213</v>
      </c>
      <c r="G2400" t="s">
        <v>134</v>
      </c>
      <c r="H2400" t="s">
        <v>150</v>
      </c>
      <c r="I2400" t="s">
        <v>136</v>
      </c>
      <c r="J2400" t="s">
        <v>137</v>
      </c>
      <c r="K2400" t="s">
        <v>138</v>
      </c>
      <c r="L2400" t="s">
        <v>7038</v>
      </c>
      <c r="M2400" t="s">
        <v>7039</v>
      </c>
      <c r="N2400">
        <v>2.5491666660000001</v>
      </c>
      <c r="O2400">
        <v>0</v>
      </c>
      <c r="P2400">
        <v>731</v>
      </c>
      <c r="Q2400">
        <v>0</v>
      </c>
      <c r="R2400">
        <v>92</v>
      </c>
      <c r="S2400">
        <v>0</v>
      </c>
      <c r="T2400">
        <v>74</v>
      </c>
      <c r="U2400">
        <v>0</v>
      </c>
      <c r="V2400">
        <v>0</v>
      </c>
      <c r="W2400">
        <v>0</v>
      </c>
      <c r="X2400">
        <v>273.36631346237687</v>
      </c>
      <c r="Y2400">
        <v>0</v>
      </c>
      <c r="Z2400">
        <v>43.4263753176268</v>
      </c>
      <c r="AA2400">
        <v>0</v>
      </c>
      <c r="AB2400">
        <v>89.760369249330978</v>
      </c>
      <c r="AC2400">
        <v>0</v>
      </c>
      <c r="AD2400">
        <v>0</v>
      </c>
      <c r="AE2400">
        <v>406.55305802933469</v>
      </c>
    </row>
    <row r="2401" spans="1:31" x14ac:dyDescent="0.3">
      <c r="A2401">
        <v>2486013</v>
      </c>
      <c r="B2401">
        <v>1</v>
      </c>
      <c r="C2401" t="s">
        <v>81</v>
      </c>
      <c r="D2401" t="s">
        <v>116</v>
      </c>
      <c r="E2401" t="s">
        <v>166</v>
      </c>
      <c r="F2401" t="s">
        <v>7040</v>
      </c>
      <c r="G2401" t="s">
        <v>149</v>
      </c>
      <c r="H2401" t="s">
        <v>150</v>
      </c>
      <c r="I2401" t="s">
        <v>136</v>
      </c>
      <c r="J2401" t="s">
        <v>137</v>
      </c>
      <c r="K2401" t="s">
        <v>144</v>
      </c>
      <c r="L2401" t="s">
        <v>7041</v>
      </c>
      <c r="M2401" t="s">
        <v>7042</v>
      </c>
      <c r="N2401">
        <v>0.25027777699999998</v>
      </c>
      <c r="O2401">
        <v>0</v>
      </c>
      <c r="P2401">
        <v>6397</v>
      </c>
      <c r="Q2401">
        <v>1</v>
      </c>
      <c r="R2401">
        <v>10</v>
      </c>
      <c r="S2401">
        <v>12</v>
      </c>
      <c r="T2401">
        <v>1235</v>
      </c>
      <c r="U2401">
        <v>1</v>
      </c>
      <c r="V2401">
        <v>1</v>
      </c>
      <c r="W2401">
        <v>0</v>
      </c>
      <c r="X2401">
        <v>384.07230339041587</v>
      </c>
      <c r="Y2401">
        <v>0.27715623859661997</v>
      </c>
      <c r="Z2401">
        <v>0.58460949211892621</v>
      </c>
      <c r="AA2401">
        <v>18.258402879540579</v>
      </c>
      <c r="AB2401">
        <v>157.35985200330396</v>
      </c>
      <c r="AC2401">
        <v>0.858955789486746</v>
      </c>
      <c r="AD2401">
        <v>7.5737263072811117E-2</v>
      </c>
      <c r="AE2401">
        <v>561.48701705653559</v>
      </c>
    </row>
    <row r="2402" spans="1:31" x14ac:dyDescent="0.3">
      <c r="A2402">
        <v>2485372</v>
      </c>
      <c r="B2402">
        <v>1</v>
      </c>
      <c r="C2402" t="s">
        <v>80</v>
      </c>
      <c r="D2402" t="s">
        <v>93</v>
      </c>
      <c r="E2402" t="s">
        <v>162</v>
      </c>
      <c r="F2402" t="s">
        <v>7043</v>
      </c>
      <c r="G2402" t="s">
        <v>210</v>
      </c>
      <c r="H2402" t="s">
        <v>135</v>
      </c>
      <c r="I2402" t="s">
        <v>136</v>
      </c>
      <c r="J2402" t="s">
        <v>137</v>
      </c>
      <c r="K2402" t="s">
        <v>144</v>
      </c>
      <c r="L2402" t="s">
        <v>7044</v>
      </c>
      <c r="M2402" t="s">
        <v>7045</v>
      </c>
      <c r="N2402">
        <v>3.9847222219999998</v>
      </c>
      <c r="O2402">
        <v>0</v>
      </c>
      <c r="P2402">
        <v>62</v>
      </c>
      <c r="Q2402">
        <v>0</v>
      </c>
      <c r="R2402">
        <v>0</v>
      </c>
      <c r="S2402">
        <v>0</v>
      </c>
      <c r="T2402">
        <v>15</v>
      </c>
      <c r="U2402">
        <v>0</v>
      </c>
      <c r="V2402">
        <v>0</v>
      </c>
      <c r="W2402">
        <v>0</v>
      </c>
      <c r="X2402">
        <v>43.810745792184676</v>
      </c>
      <c r="Y2402">
        <v>0</v>
      </c>
      <c r="Z2402">
        <v>0</v>
      </c>
      <c r="AA2402">
        <v>0</v>
      </c>
      <c r="AB2402">
        <v>9.1850901043561102</v>
      </c>
      <c r="AC2402">
        <v>0</v>
      </c>
      <c r="AD2402">
        <v>0</v>
      </c>
      <c r="AE2402">
        <v>52.995835896540783</v>
      </c>
    </row>
    <row r="2403" spans="1:31" x14ac:dyDescent="0.3">
      <c r="A2403">
        <v>2485830</v>
      </c>
      <c r="B2403">
        <v>1</v>
      </c>
      <c r="C2403" t="s">
        <v>80</v>
      </c>
      <c r="D2403" t="s">
        <v>97</v>
      </c>
      <c r="E2403" t="s">
        <v>184</v>
      </c>
      <c r="F2403" t="s">
        <v>6794</v>
      </c>
      <c r="G2403" t="s">
        <v>149</v>
      </c>
      <c r="H2403" t="s">
        <v>150</v>
      </c>
      <c r="I2403" t="s">
        <v>136</v>
      </c>
      <c r="J2403" t="s">
        <v>137</v>
      </c>
      <c r="K2403" t="s">
        <v>144</v>
      </c>
      <c r="L2403" t="s">
        <v>7046</v>
      </c>
      <c r="M2403" t="s">
        <v>7047</v>
      </c>
      <c r="N2403">
        <v>0.13138888800000001</v>
      </c>
      <c r="O2403">
        <v>0</v>
      </c>
      <c r="P2403">
        <v>0</v>
      </c>
      <c r="Q2403">
        <v>0</v>
      </c>
      <c r="R2403">
        <v>0</v>
      </c>
      <c r="S2403">
        <v>1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0.14180517650749999</v>
      </c>
      <c r="AB2403">
        <v>0</v>
      </c>
      <c r="AC2403">
        <v>0</v>
      </c>
      <c r="AD2403">
        <v>0</v>
      </c>
      <c r="AE2403">
        <v>0.14180517650749999</v>
      </c>
    </row>
    <row r="2404" spans="1:31" x14ac:dyDescent="0.3">
      <c r="A2404">
        <v>2485999</v>
      </c>
      <c r="B2404">
        <v>1</v>
      </c>
      <c r="C2404" t="s">
        <v>81</v>
      </c>
      <c r="D2404" t="s">
        <v>118</v>
      </c>
      <c r="E2404" t="s">
        <v>162</v>
      </c>
      <c r="F2404" t="s">
        <v>7048</v>
      </c>
      <c r="G2404" t="s">
        <v>210</v>
      </c>
      <c r="H2404" t="s">
        <v>135</v>
      </c>
      <c r="I2404" t="s">
        <v>136</v>
      </c>
      <c r="J2404" t="s">
        <v>137</v>
      </c>
      <c r="K2404" t="s">
        <v>144</v>
      </c>
      <c r="L2404" t="s">
        <v>7049</v>
      </c>
      <c r="M2404" t="s">
        <v>7050</v>
      </c>
      <c r="N2404">
        <v>1.0652777769999999</v>
      </c>
      <c r="O2404">
        <v>0</v>
      </c>
      <c r="P2404">
        <v>38</v>
      </c>
      <c r="Q2404">
        <v>0</v>
      </c>
      <c r="R2404">
        <v>0</v>
      </c>
      <c r="S2404">
        <v>0</v>
      </c>
      <c r="T2404">
        <v>2</v>
      </c>
      <c r="U2404">
        <v>0</v>
      </c>
      <c r="V2404">
        <v>0</v>
      </c>
      <c r="W2404">
        <v>0</v>
      </c>
      <c r="X2404">
        <v>13.428176133093441</v>
      </c>
      <c r="Y2404">
        <v>0</v>
      </c>
      <c r="Z2404">
        <v>0</v>
      </c>
      <c r="AA2404">
        <v>0</v>
      </c>
      <c r="AB2404">
        <v>0.32061386209767717</v>
      </c>
      <c r="AC2404">
        <v>0</v>
      </c>
      <c r="AD2404">
        <v>0</v>
      </c>
      <c r="AE2404">
        <v>13.748789995191117</v>
      </c>
    </row>
    <row r="2405" spans="1:31" x14ac:dyDescent="0.3">
      <c r="A2405">
        <v>2485817</v>
      </c>
      <c r="B2405">
        <v>2</v>
      </c>
      <c r="C2405" t="s">
        <v>80</v>
      </c>
      <c r="D2405" t="s">
        <v>86</v>
      </c>
      <c r="E2405" t="s">
        <v>162</v>
      </c>
      <c r="F2405" t="s">
        <v>7051</v>
      </c>
      <c r="G2405" t="s">
        <v>155</v>
      </c>
      <c r="H2405" t="s">
        <v>135</v>
      </c>
      <c r="I2405" t="s">
        <v>136</v>
      </c>
      <c r="J2405" t="s">
        <v>137</v>
      </c>
      <c r="K2405" t="s">
        <v>144</v>
      </c>
      <c r="L2405" t="s">
        <v>6574</v>
      </c>
      <c r="M2405" t="s">
        <v>7052</v>
      </c>
      <c r="N2405">
        <v>7.562777777</v>
      </c>
      <c r="O2405">
        <v>0</v>
      </c>
      <c r="P2405">
        <v>71</v>
      </c>
      <c r="Q2405">
        <v>0</v>
      </c>
      <c r="R2405">
        <v>0</v>
      </c>
      <c r="S2405">
        <v>0</v>
      </c>
      <c r="T2405">
        <v>2</v>
      </c>
      <c r="U2405">
        <v>0</v>
      </c>
      <c r="V2405">
        <v>0</v>
      </c>
      <c r="W2405">
        <v>0</v>
      </c>
      <c r="X2405">
        <v>173.5100025785882</v>
      </c>
      <c r="Y2405">
        <v>0</v>
      </c>
      <c r="Z2405">
        <v>0</v>
      </c>
      <c r="AA2405">
        <v>0</v>
      </c>
      <c r="AB2405">
        <v>0.45911737303752354</v>
      </c>
      <c r="AC2405">
        <v>0</v>
      </c>
      <c r="AD2405">
        <v>0</v>
      </c>
      <c r="AE2405">
        <v>173.96911995162571</v>
      </c>
    </row>
    <row r="2406" spans="1:31" x14ac:dyDescent="0.3">
      <c r="A2406">
        <v>2485973</v>
      </c>
      <c r="B2406">
        <v>1</v>
      </c>
      <c r="C2406" t="s">
        <v>80</v>
      </c>
      <c r="D2406" t="s">
        <v>83</v>
      </c>
      <c r="E2406" t="s">
        <v>153</v>
      </c>
      <c r="F2406" t="s">
        <v>7053</v>
      </c>
      <c r="G2406" t="s">
        <v>244</v>
      </c>
      <c r="H2406" t="s">
        <v>135</v>
      </c>
      <c r="I2406" t="s">
        <v>136</v>
      </c>
      <c r="J2406" t="s">
        <v>137</v>
      </c>
      <c r="K2406" t="s">
        <v>144</v>
      </c>
      <c r="L2406" t="s">
        <v>7054</v>
      </c>
      <c r="M2406" t="s">
        <v>7055</v>
      </c>
      <c r="N2406">
        <v>1.0113888879999999</v>
      </c>
      <c r="O2406">
        <v>0</v>
      </c>
      <c r="P2406">
        <v>3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2.8658082095708557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2.8658082095708557</v>
      </c>
    </row>
    <row r="2407" spans="1:31" x14ac:dyDescent="0.3">
      <c r="A2407">
        <v>2485538</v>
      </c>
      <c r="B2407">
        <v>1</v>
      </c>
      <c r="C2407" t="s">
        <v>80</v>
      </c>
      <c r="D2407" t="s">
        <v>83</v>
      </c>
      <c r="E2407" t="s">
        <v>153</v>
      </c>
      <c r="F2407" t="s">
        <v>7056</v>
      </c>
      <c r="G2407" t="s">
        <v>155</v>
      </c>
      <c r="H2407" t="s">
        <v>135</v>
      </c>
      <c r="I2407" t="s">
        <v>136</v>
      </c>
      <c r="J2407" t="s">
        <v>137</v>
      </c>
      <c r="K2407" t="s">
        <v>144</v>
      </c>
      <c r="L2407" t="s">
        <v>7057</v>
      </c>
      <c r="M2407" t="s">
        <v>7058</v>
      </c>
      <c r="N2407">
        <v>1.8272222220000001</v>
      </c>
      <c r="O2407">
        <v>0</v>
      </c>
      <c r="P2407">
        <v>1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0.91052568856469529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0.91052568856469529</v>
      </c>
    </row>
    <row r="2408" spans="1:31" x14ac:dyDescent="0.3">
      <c r="A2408">
        <v>2485352</v>
      </c>
      <c r="B2408">
        <v>1</v>
      </c>
      <c r="C2408" t="s">
        <v>81</v>
      </c>
      <c r="D2408" t="s">
        <v>125</v>
      </c>
      <c r="E2408" t="s">
        <v>184</v>
      </c>
      <c r="F2408" t="s">
        <v>7059</v>
      </c>
      <c r="G2408" t="s">
        <v>203</v>
      </c>
      <c r="H2408" t="s">
        <v>150</v>
      </c>
      <c r="I2408" t="s">
        <v>136</v>
      </c>
      <c r="J2408" t="s">
        <v>137</v>
      </c>
      <c r="K2408" t="s">
        <v>144</v>
      </c>
      <c r="L2408" t="s">
        <v>7060</v>
      </c>
      <c r="M2408" t="s">
        <v>7061</v>
      </c>
      <c r="N2408">
        <v>0.43583333299999999</v>
      </c>
      <c r="O2408">
        <v>0</v>
      </c>
      <c r="P2408">
        <v>742</v>
      </c>
      <c r="Q2408">
        <v>121</v>
      </c>
      <c r="R2408">
        <v>203</v>
      </c>
      <c r="S2408">
        <v>8</v>
      </c>
      <c r="T2408">
        <v>70</v>
      </c>
      <c r="U2408">
        <v>1</v>
      </c>
      <c r="V2408">
        <v>0</v>
      </c>
      <c r="W2408">
        <v>0</v>
      </c>
      <c r="X2408">
        <v>52.51057155674863</v>
      </c>
      <c r="Y2408">
        <v>45.80066281292509</v>
      </c>
      <c r="Z2408">
        <v>32.515413714595859</v>
      </c>
      <c r="AA2408">
        <v>9.2445750880046411</v>
      </c>
      <c r="AB2408">
        <v>8.3124888513806088</v>
      </c>
      <c r="AC2408">
        <v>14.48300353012055</v>
      </c>
      <c r="AD2408">
        <v>0</v>
      </c>
      <c r="AE2408">
        <v>162.86671555377538</v>
      </c>
    </row>
    <row r="2409" spans="1:31" x14ac:dyDescent="0.3">
      <c r="A2409">
        <v>2485744</v>
      </c>
      <c r="B2409">
        <v>1</v>
      </c>
      <c r="C2409" t="s">
        <v>80</v>
      </c>
      <c r="D2409" t="s">
        <v>96</v>
      </c>
      <c r="E2409" t="s">
        <v>166</v>
      </c>
      <c r="F2409" t="s">
        <v>7062</v>
      </c>
      <c r="G2409" t="s">
        <v>149</v>
      </c>
      <c r="H2409" t="s">
        <v>150</v>
      </c>
      <c r="I2409" t="s">
        <v>136</v>
      </c>
      <c r="J2409" t="s">
        <v>137</v>
      </c>
      <c r="K2409" t="s">
        <v>144</v>
      </c>
      <c r="L2409" t="s">
        <v>7063</v>
      </c>
      <c r="M2409" t="s">
        <v>7064</v>
      </c>
      <c r="N2409">
        <v>0.70666666600000005</v>
      </c>
      <c r="O2409">
        <v>3</v>
      </c>
      <c r="P2409">
        <v>417</v>
      </c>
      <c r="Q2409">
        <v>3</v>
      </c>
      <c r="R2409">
        <v>54</v>
      </c>
      <c r="S2409">
        <v>2</v>
      </c>
      <c r="T2409">
        <v>26</v>
      </c>
      <c r="U2409">
        <v>0</v>
      </c>
      <c r="V2409">
        <v>1</v>
      </c>
      <c r="W2409">
        <v>8.4171080528998328</v>
      </c>
      <c r="X2409">
        <v>47.199808084264546</v>
      </c>
      <c r="Y2409">
        <v>8.0297859908617681</v>
      </c>
      <c r="Z2409">
        <v>19.341583316100291</v>
      </c>
      <c r="AA2409">
        <v>0.87732355512060001</v>
      </c>
      <c r="AB2409">
        <v>14.151573030467617</v>
      </c>
      <c r="AC2409">
        <v>0</v>
      </c>
      <c r="AD2409">
        <v>5.6678341518201336E-2</v>
      </c>
      <c r="AE2409">
        <v>98.073860371232854</v>
      </c>
    </row>
    <row r="2410" spans="1:31" x14ac:dyDescent="0.3">
      <c r="A2410">
        <v>2485507</v>
      </c>
      <c r="B2410">
        <v>2</v>
      </c>
      <c r="C2410" t="s">
        <v>80</v>
      </c>
      <c r="D2410" t="s">
        <v>97</v>
      </c>
      <c r="E2410" t="s">
        <v>132</v>
      </c>
      <c r="F2410" t="s">
        <v>7065</v>
      </c>
      <c r="G2410" t="s">
        <v>155</v>
      </c>
      <c r="H2410" t="s">
        <v>135</v>
      </c>
      <c r="I2410" t="s">
        <v>136</v>
      </c>
      <c r="J2410" t="s">
        <v>137</v>
      </c>
      <c r="K2410" t="s">
        <v>144</v>
      </c>
      <c r="L2410" t="s">
        <v>7066</v>
      </c>
      <c r="M2410" t="s">
        <v>7067</v>
      </c>
      <c r="N2410">
        <v>0.53888888800000001</v>
      </c>
      <c r="O2410">
        <v>0</v>
      </c>
      <c r="P2410">
        <v>186</v>
      </c>
      <c r="Q2410">
        <v>0</v>
      </c>
      <c r="R2410">
        <v>6</v>
      </c>
      <c r="S2410">
        <v>0</v>
      </c>
      <c r="T2410">
        <v>6</v>
      </c>
      <c r="U2410">
        <v>0</v>
      </c>
      <c r="V2410">
        <v>0</v>
      </c>
      <c r="W2410">
        <v>0</v>
      </c>
      <c r="X2410">
        <v>23.306618062024665</v>
      </c>
      <c r="Y2410">
        <v>0</v>
      </c>
      <c r="Z2410">
        <v>2.3412119001183127</v>
      </c>
      <c r="AA2410">
        <v>0</v>
      </c>
      <c r="AB2410">
        <v>0.16229642647152223</v>
      </c>
      <c r="AC2410">
        <v>0</v>
      </c>
      <c r="AD2410">
        <v>0</v>
      </c>
      <c r="AE2410">
        <v>25.810126388614499</v>
      </c>
    </row>
    <row r="2411" spans="1:31" x14ac:dyDescent="0.3">
      <c r="A2411">
        <v>2485608</v>
      </c>
      <c r="B2411">
        <v>2</v>
      </c>
      <c r="C2411" t="s">
        <v>80</v>
      </c>
      <c r="D2411" t="s">
        <v>111</v>
      </c>
      <c r="E2411" t="s">
        <v>132</v>
      </c>
      <c r="F2411" t="s">
        <v>7068</v>
      </c>
      <c r="G2411" t="s">
        <v>155</v>
      </c>
      <c r="H2411" t="s">
        <v>135</v>
      </c>
      <c r="I2411" t="s">
        <v>136</v>
      </c>
      <c r="J2411" t="s">
        <v>137</v>
      </c>
      <c r="K2411" t="s">
        <v>144</v>
      </c>
      <c r="L2411" t="s">
        <v>6580</v>
      </c>
      <c r="M2411" t="s">
        <v>7069</v>
      </c>
      <c r="N2411">
        <v>1.105277777</v>
      </c>
      <c r="O2411">
        <v>0</v>
      </c>
      <c r="P2411">
        <v>16</v>
      </c>
      <c r="Q2411">
        <v>0</v>
      </c>
      <c r="R2411">
        <v>16</v>
      </c>
      <c r="S2411">
        <v>0</v>
      </c>
      <c r="T2411">
        <v>19</v>
      </c>
      <c r="U2411">
        <v>0</v>
      </c>
      <c r="V2411">
        <v>0</v>
      </c>
      <c r="W2411">
        <v>0</v>
      </c>
      <c r="X2411">
        <v>39.15428177853633</v>
      </c>
      <c r="Y2411">
        <v>0</v>
      </c>
      <c r="Z2411">
        <v>15.01711121669959</v>
      </c>
      <c r="AA2411">
        <v>0</v>
      </c>
      <c r="AB2411">
        <v>44.130991475419997</v>
      </c>
      <c r="AC2411">
        <v>0</v>
      </c>
      <c r="AD2411">
        <v>0</v>
      </c>
      <c r="AE2411">
        <v>98.302384470655909</v>
      </c>
    </row>
    <row r="2412" spans="1:31" x14ac:dyDescent="0.3">
      <c r="A2412">
        <v>2486036</v>
      </c>
      <c r="B2412">
        <v>1</v>
      </c>
      <c r="C2412" t="s">
        <v>80</v>
      </c>
      <c r="D2412" t="s">
        <v>97</v>
      </c>
      <c r="E2412" t="s">
        <v>147</v>
      </c>
      <c r="F2412" t="s">
        <v>6596</v>
      </c>
      <c r="G2412" t="s">
        <v>149</v>
      </c>
      <c r="H2412" t="s">
        <v>150</v>
      </c>
      <c r="I2412" t="s">
        <v>136</v>
      </c>
      <c r="J2412" t="s">
        <v>137</v>
      </c>
      <c r="K2412" t="s">
        <v>144</v>
      </c>
      <c r="L2412" t="s">
        <v>7070</v>
      </c>
      <c r="M2412" t="s">
        <v>7071</v>
      </c>
      <c r="N2412">
        <v>4.483055555</v>
      </c>
      <c r="O2412">
        <v>4</v>
      </c>
      <c r="P2412">
        <v>1922</v>
      </c>
      <c r="Q2412">
        <v>3</v>
      </c>
      <c r="R2412">
        <v>257</v>
      </c>
      <c r="S2412">
        <v>13</v>
      </c>
      <c r="T2412">
        <v>284</v>
      </c>
      <c r="U2412">
        <v>0</v>
      </c>
      <c r="V2412">
        <v>0</v>
      </c>
      <c r="W2412">
        <v>797.910541212731</v>
      </c>
      <c r="X2412">
        <v>3797.3745526467615</v>
      </c>
      <c r="Y2412">
        <v>4.4426252168246574</v>
      </c>
      <c r="Z2412">
        <v>348.91872427466245</v>
      </c>
      <c r="AA2412">
        <v>979.93146155194586</v>
      </c>
      <c r="AB2412">
        <v>698.8649109608217</v>
      </c>
      <c r="AC2412">
        <v>0</v>
      </c>
      <c r="AD2412">
        <v>0</v>
      </c>
      <c r="AE2412">
        <v>6627.4428158637475</v>
      </c>
    </row>
    <row r="2413" spans="1:31" x14ac:dyDescent="0.3">
      <c r="A2413">
        <v>2485461</v>
      </c>
      <c r="B2413">
        <v>1</v>
      </c>
      <c r="C2413" t="s">
        <v>80</v>
      </c>
      <c r="D2413" t="s">
        <v>91</v>
      </c>
      <c r="E2413" t="s">
        <v>162</v>
      </c>
      <c r="F2413" t="s">
        <v>4645</v>
      </c>
      <c r="G2413" t="s">
        <v>168</v>
      </c>
      <c r="H2413" t="s">
        <v>135</v>
      </c>
      <c r="I2413" t="s">
        <v>136</v>
      </c>
      <c r="J2413" t="s">
        <v>137</v>
      </c>
      <c r="K2413" t="s">
        <v>138</v>
      </c>
      <c r="L2413" t="s">
        <v>7072</v>
      </c>
      <c r="M2413" t="s">
        <v>7073</v>
      </c>
      <c r="N2413">
        <v>4.938055555</v>
      </c>
      <c r="O2413">
        <v>0</v>
      </c>
      <c r="P2413">
        <v>209</v>
      </c>
      <c r="Q2413">
        <v>0</v>
      </c>
      <c r="R2413">
        <v>2</v>
      </c>
      <c r="S2413">
        <v>0</v>
      </c>
      <c r="T2413">
        <v>30</v>
      </c>
      <c r="U2413">
        <v>0</v>
      </c>
      <c r="V2413">
        <v>0</v>
      </c>
      <c r="W2413">
        <v>0</v>
      </c>
      <c r="X2413">
        <v>238.83639683720506</v>
      </c>
      <c r="Y2413">
        <v>0</v>
      </c>
      <c r="Z2413">
        <v>0.32906278889562579</v>
      </c>
      <c r="AA2413">
        <v>0</v>
      </c>
      <c r="AB2413">
        <v>76.320552984734817</v>
      </c>
      <c r="AC2413">
        <v>0</v>
      </c>
      <c r="AD2413">
        <v>0</v>
      </c>
      <c r="AE2413">
        <v>315.48601261083547</v>
      </c>
    </row>
    <row r="2414" spans="1:31" x14ac:dyDescent="0.3">
      <c r="A2414">
        <v>2485438</v>
      </c>
      <c r="B2414">
        <v>1</v>
      </c>
      <c r="C2414" t="s">
        <v>80</v>
      </c>
      <c r="D2414" t="s">
        <v>96</v>
      </c>
      <c r="E2414" t="s">
        <v>166</v>
      </c>
      <c r="F2414" t="s">
        <v>6424</v>
      </c>
      <c r="G2414" t="s">
        <v>149</v>
      </c>
      <c r="H2414" t="s">
        <v>150</v>
      </c>
      <c r="I2414" t="s">
        <v>136</v>
      </c>
      <c r="J2414" t="s">
        <v>137</v>
      </c>
      <c r="K2414" t="s">
        <v>144</v>
      </c>
      <c r="L2414" t="s">
        <v>7074</v>
      </c>
      <c r="M2414" t="s">
        <v>7075</v>
      </c>
      <c r="N2414">
        <v>1.352222222</v>
      </c>
      <c r="O2414">
        <v>3</v>
      </c>
      <c r="P2414">
        <v>417</v>
      </c>
      <c r="Q2414">
        <v>3</v>
      </c>
      <c r="R2414">
        <v>54</v>
      </c>
      <c r="S2414">
        <v>2</v>
      </c>
      <c r="T2414">
        <v>26</v>
      </c>
      <c r="U2414">
        <v>0</v>
      </c>
      <c r="V2414">
        <v>1</v>
      </c>
      <c r="W2414">
        <v>18.088787749937332</v>
      </c>
      <c r="X2414">
        <v>92.904499897339463</v>
      </c>
      <c r="Y2414">
        <v>16.945376828735014</v>
      </c>
      <c r="Z2414">
        <v>40.921314643865514</v>
      </c>
      <c r="AA2414">
        <v>1.7271386452337498</v>
      </c>
      <c r="AB2414">
        <v>26.018596183449041</v>
      </c>
      <c r="AC2414">
        <v>0</v>
      </c>
      <c r="AD2414">
        <v>0.12380156813989981</v>
      </c>
      <c r="AE2414">
        <v>196.72951551669999</v>
      </c>
    </row>
    <row r="2415" spans="1:31" x14ac:dyDescent="0.3">
      <c r="A2415">
        <v>2485584</v>
      </c>
      <c r="B2415">
        <v>1</v>
      </c>
      <c r="C2415" t="s">
        <v>80</v>
      </c>
      <c r="D2415" t="s">
        <v>103</v>
      </c>
      <c r="E2415" t="s">
        <v>184</v>
      </c>
      <c r="F2415" t="s">
        <v>4609</v>
      </c>
      <c r="G2415" t="s">
        <v>203</v>
      </c>
      <c r="H2415" t="s">
        <v>150</v>
      </c>
      <c r="I2415" t="s">
        <v>136</v>
      </c>
      <c r="J2415" t="s">
        <v>137</v>
      </c>
      <c r="K2415" t="s">
        <v>138</v>
      </c>
      <c r="L2415" t="s">
        <v>7076</v>
      </c>
      <c r="M2415" t="s">
        <v>7077</v>
      </c>
      <c r="N2415">
        <v>0.33333333300000001</v>
      </c>
      <c r="O2415">
        <v>1</v>
      </c>
      <c r="P2415">
        <v>0</v>
      </c>
      <c r="Q2415">
        <v>3</v>
      </c>
      <c r="R2415">
        <v>0</v>
      </c>
      <c r="S2415">
        <v>12</v>
      </c>
      <c r="T2415">
        <v>1</v>
      </c>
      <c r="U2415">
        <v>3</v>
      </c>
      <c r="V2415">
        <v>0</v>
      </c>
      <c r="W2415">
        <v>0.35039567842170005</v>
      </c>
      <c r="X2415">
        <v>0</v>
      </c>
      <c r="Y2415">
        <v>6.4463140668290011</v>
      </c>
      <c r="Z2415">
        <v>0</v>
      </c>
      <c r="AA2415">
        <v>158.24472713300162</v>
      </c>
      <c r="AB2415">
        <v>0</v>
      </c>
      <c r="AC2415">
        <v>6.1519230760288002</v>
      </c>
      <c r="AD2415">
        <v>0</v>
      </c>
      <c r="AE2415">
        <v>171.19335995428111</v>
      </c>
    </row>
    <row r="2416" spans="1:31" x14ac:dyDescent="0.3">
      <c r="A2416">
        <v>2485507</v>
      </c>
      <c r="B2416">
        <v>1</v>
      </c>
      <c r="C2416" t="s">
        <v>80</v>
      </c>
      <c r="D2416" t="s">
        <v>97</v>
      </c>
      <c r="E2416" t="s">
        <v>153</v>
      </c>
      <c r="F2416" t="s">
        <v>7078</v>
      </c>
      <c r="G2416" t="s">
        <v>155</v>
      </c>
      <c r="H2416" t="s">
        <v>135</v>
      </c>
      <c r="I2416" t="s">
        <v>136</v>
      </c>
      <c r="J2416" t="s">
        <v>137</v>
      </c>
      <c r="K2416" t="s">
        <v>144</v>
      </c>
      <c r="L2416" t="s">
        <v>7079</v>
      </c>
      <c r="M2416" t="s">
        <v>7066</v>
      </c>
      <c r="N2416">
        <v>2.4041666660000001</v>
      </c>
      <c r="O2416">
        <v>0</v>
      </c>
      <c r="P2416">
        <v>1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1.7096459960255335E-2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1.7096459960255335E-2</v>
      </c>
    </row>
    <row r="2417" spans="1:31" x14ac:dyDescent="0.3">
      <c r="A2417">
        <v>2485484</v>
      </c>
      <c r="B2417">
        <v>1</v>
      </c>
      <c r="C2417" t="s">
        <v>80</v>
      </c>
      <c r="D2417" t="s">
        <v>96</v>
      </c>
      <c r="E2417" t="s">
        <v>162</v>
      </c>
      <c r="F2417" t="s">
        <v>7080</v>
      </c>
      <c r="G2417" t="s">
        <v>210</v>
      </c>
      <c r="H2417" t="s">
        <v>135</v>
      </c>
      <c r="I2417" t="s">
        <v>136</v>
      </c>
      <c r="J2417" t="s">
        <v>137</v>
      </c>
      <c r="K2417" t="s">
        <v>144</v>
      </c>
      <c r="L2417" t="s">
        <v>7081</v>
      </c>
      <c r="M2417" t="s">
        <v>7082</v>
      </c>
      <c r="N2417">
        <v>0.83694444400000001</v>
      </c>
      <c r="O2417">
        <v>0</v>
      </c>
      <c r="P2417">
        <v>10</v>
      </c>
      <c r="Q2417">
        <v>0</v>
      </c>
      <c r="R2417">
        <v>1</v>
      </c>
      <c r="S2417">
        <v>0</v>
      </c>
      <c r="T2417">
        <v>1</v>
      </c>
      <c r="U2417">
        <v>0</v>
      </c>
      <c r="V2417">
        <v>0</v>
      </c>
      <c r="W2417">
        <v>0</v>
      </c>
      <c r="X2417">
        <v>2.9648966535988661</v>
      </c>
      <c r="Y2417">
        <v>0</v>
      </c>
      <c r="Z2417">
        <v>0.95357740808950275</v>
      </c>
      <c r="AA2417">
        <v>0</v>
      </c>
      <c r="AB2417">
        <v>0.20127739735035288</v>
      </c>
      <c r="AC2417">
        <v>0</v>
      </c>
      <c r="AD2417">
        <v>0</v>
      </c>
      <c r="AE2417">
        <v>4.1197514590387216</v>
      </c>
    </row>
    <row r="2418" spans="1:31" x14ac:dyDescent="0.3">
      <c r="A2418">
        <v>2485776</v>
      </c>
      <c r="B2418">
        <v>1</v>
      </c>
      <c r="C2418" t="s">
        <v>80</v>
      </c>
      <c r="D2418" t="s">
        <v>88</v>
      </c>
      <c r="E2418" t="s">
        <v>184</v>
      </c>
      <c r="F2418" t="s">
        <v>7083</v>
      </c>
      <c r="G2418" t="s">
        <v>149</v>
      </c>
      <c r="H2418" t="s">
        <v>150</v>
      </c>
      <c r="I2418" t="s">
        <v>136</v>
      </c>
      <c r="J2418" t="s">
        <v>137</v>
      </c>
      <c r="K2418" t="s">
        <v>144</v>
      </c>
      <c r="L2418" t="s">
        <v>7084</v>
      </c>
      <c r="M2418" t="s">
        <v>7085</v>
      </c>
      <c r="N2418">
        <v>0.325833333</v>
      </c>
      <c r="O2418">
        <v>0</v>
      </c>
      <c r="P2418">
        <v>673</v>
      </c>
      <c r="Q2418">
        <v>0</v>
      </c>
      <c r="R2418">
        <v>0</v>
      </c>
      <c r="S2418">
        <v>1</v>
      </c>
      <c r="T2418">
        <v>109</v>
      </c>
      <c r="U2418">
        <v>0</v>
      </c>
      <c r="V2418">
        <v>0</v>
      </c>
      <c r="W2418">
        <v>0</v>
      </c>
      <c r="X2418">
        <v>101.80124878028029</v>
      </c>
      <c r="Y2418">
        <v>0</v>
      </c>
      <c r="Z2418">
        <v>0</v>
      </c>
      <c r="AA2418">
        <v>30.562939476057689</v>
      </c>
      <c r="AB2418">
        <v>33.145442077296508</v>
      </c>
      <c r="AC2418">
        <v>0</v>
      </c>
      <c r="AD2418">
        <v>0</v>
      </c>
      <c r="AE2418">
        <v>165.50963033363448</v>
      </c>
    </row>
    <row r="2419" spans="1:31" x14ac:dyDescent="0.3">
      <c r="A2419">
        <v>2485753</v>
      </c>
      <c r="B2419">
        <v>1</v>
      </c>
      <c r="C2419" t="s">
        <v>81</v>
      </c>
      <c r="D2419" t="s">
        <v>127</v>
      </c>
      <c r="E2419" t="s">
        <v>184</v>
      </c>
      <c r="F2419" t="s">
        <v>7086</v>
      </c>
      <c r="G2419" t="s">
        <v>149</v>
      </c>
      <c r="H2419" t="s">
        <v>150</v>
      </c>
      <c r="I2419" t="s">
        <v>136</v>
      </c>
      <c r="J2419" t="s">
        <v>137</v>
      </c>
      <c r="K2419" t="s">
        <v>144</v>
      </c>
      <c r="L2419" t="s">
        <v>7087</v>
      </c>
      <c r="M2419" t="s">
        <v>7088</v>
      </c>
      <c r="N2419">
        <v>0.79249999999999998</v>
      </c>
      <c r="O2419">
        <v>9</v>
      </c>
      <c r="P2419">
        <v>3</v>
      </c>
      <c r="Q2419">
        <v>284</v>
      </c>
      <c r="R2419">
        <v>43</v>
      </c>
      <c r="S2419">
        <v>17</v>
      </c>
      <c r="T2419">
        <v>2</v>
      </c>
      <c r="U2419">
        <v>0</v>
      </c>
      <c r="V2419">
        <v>0</v>
      </c>
      <c r="W2419">
        <v>2.766149490909076</v>
      </c>
      <c r="X2419">
        <v>2.5238560045524316</v>
      </c>
      <c r="Y2419">
        <v>154.89692177032668</v>
      </c>
      <c r="Z2419">
        <v>51.053540572942175</v>
      </c>
      <c r="AA2419">
        <v>29.630848215960793</v>
      </c>
      <c r="AB2419">
        <v>1.3577158681647998</v>
      </c>
      <c r="AC2419">
        <v>0</v>
      </c>
      <c r="AD2419">
        <v>0</v>
      </c>
      <c r="AE2419">
        <v>242.22903192285597</v>
      </c>
    </row>
    <row r="2420" spans="1:31" x14ac:dyDescent="0.3">
      <c r="A2420">
        <v>2485567</v>
      </c>
      <c r="B2420">
        <v>1</v>
      </c>
      <c r="C2420" t="s">
        <v>80</v>
      </c>
      <c r="D2420" t="s">
        <v>95</v>
      </c>
      <c r="E2420" t="s">
        <v>162</v>
      </c>
      <c r="F2420" t="s">
        <v>7089</v>
      </c>
      <c r="G2420" t="s">
        <v>210</v>
      </c>
      <c r="H2420" t="s">
        <v>135</v>
      </c>
      <c r="I2420" t="s">
        <v>136</v>
      </c>
      <c r="J2420" t="s">
        <v>137</v>
      </c>
      <c r="K2420" t="s">
        <v>144</v>
      </c>
      <c r="L2420" t="s">
        <v>7090</v>
      </c>
      <c r="M2420" t="s">
        <v>7091</v>
      </c>
      <c r="N2420">
        <v>2.3624999999999998</v>
      </c>
      <c r="O2420">
        <v>0</v>
      </c>
      <c r="P2420">
        <v>18</v>
      </c>
      <c r="Q2420">
        <v>0</v>
      </c>
      <c r="R2420">
        <v>0</v>
      </c>
      <c r="S2420">
        <v>0</v>
      </c>
      <c r="T2420">
        <v>2</v>
      </c>
      <c r="U2420">
        <v>0</v>
      </c>
      <c r="V2420">
        <v>0</v>
      </c>
      <c r="W2420">
        <v>0</v>
      </c>
      <c r="X2420">
        <v>6.319202515219362</v>
      </c>
      <c r="Y2420">
        <v>0</v>
      </c>
      <c r="Z2420">
        <v>0</v>
      </c>
      <c r="AA2420">
        <v>0</v>
      </c>
      <c r="AB2420">
        <v>1.7851371680643446</v>
      </c>
      <c r="AC2420">
        <v>0</v>
      </c>
      <c r="AD2420">
        <v>0</v>
      </c>
      <c r="AE2420">
        <v>8.1043396832837065</v>
      </c>
    </row>
    <row r="2421" spans="1:31" x14ac:dyDescent="0.3">
      <c r="A2421">
        <v>2485570</v>
      </c>
      <c r="B2421">
        <v>1</v>
      </c>
      <c r="C2421" t="s">
        <v>81</v>
      </c>
      <c r="D2421" t="s">
        <v>120</v>
      </c>
      <c r="E2421" t="s">
        <v>184</v>
      </c>
      <c r="F2421" t="s">
        <v>5743</v>
      </c>
      <c r="G2421" t="s">
        <v>149</v>
      </c>
      <c r="H2421" t="s">
        <v>150</v>
      </c>
      <c r="I2421" t="s">
        <v>136</v>
      </c>
      <c r="J2421" t="s">
        <v>137</v>
      </c>
      <c r="K2421" t="s">
        <v>144</v>
      </c>
      <c r="L2421" t="s">
        <v>7092</v>
      </c>
      <c r="M2421" t="s">
        <v>7093</v>
      </c>
      <c r="N2421">
        <v>0.78111111099999997</v>
      </c>
      <c r="O2421">
        <v>0</v>
      </c>
      <c r="P2421">
        <v>92</v>
      </c>
      <c r="Q2421">
        <v>49</v>
      </c>
      <c r="R2421">
        <v>1</v>
      </c>
      <c r="S2421">
        <v>13</v>
      </c>
      <c r="T2421">
        <v>3</v>
      </c>
      <c r="U2421">
        <v>0</v>
      </c>
      <c r="V2421">
        <v>0</v>
      </c>
      <c r="W2421">
        <v>0</v>
      </c>
      <c r="X2421">
        <v>21.587762585680654</v>
      </c>
      <c r="Y2421">
        <v>25.254451649637563</v>
      </c>
      <c r="Z2421">
        <v>1.2945752342835001E-2</v>
      </c>
      <c r="AA2421">
        <v>33.211016559063381</v>
      </c>
      <c r="AB2421">
        <v>0.25491651104968738</v>
      </c>
      <c r="AC2421">
        <v>0</v>
      </c>
      <c r="AD2421">
        <v>0</v>
      </c>
      <c r="AE2421">
        <v>80.321093057774121</v>
      </c>
    </row>
    <row r="2422" spans="1:31" x14ac:dyDescent="0.3">
      <c r="A2422">
        <v>2485902</v>
      </c>
      <c r="B2422">
        <v>1</v>
      </c>
      <c r="C2422" t="s">
        <v>81</v>
      </c>
      <c r="D2422" t="s">
        <v>128</v>
      </c>
      <c r="E2422" t="s">
        <v>132</v>
      </c>
      <c r="F2422" t="s">
        <v>7094</v>
      </c>
      <c r="G2422" t="s">
        <v>296</v>
      </c>
      <c r="H2422" t="s">
        <v>135</v>
      </c>
      <c r="I2422" t="s">
        <v>136</v>
      </c>
      <c r="J2422" t="s">
        <v>137</v>
      </c>
      <c r="K2422" t="s">
        <v>144</v>
      </c>
      <c r="L2422" t="s">
        <v>7095</v>
      </c>
      <c r="M2422" t="s">
        <v>7096</v>
      </c>
      <c r="N2422">
        <v>1.569722222</v>
      </c>
      <c r="O2422">
        <v>0</v>
      </c>
      <c r="P2422">
        <v>129</v>
      </c>
      <c r="Q2422">
        <v>0</v>
      </c>
      <c r="R2422">
        <v>5</v>
      </c>
      <c r="S2422">
        <v>0</v>
      </c>
      <c r="T2422">
        <v>13</v>
      </c>
      <c r="U2422">
        <v>0</v>
      </c>
      <c r="V2422">
        <v>0</v>
      </c>
      <c r="W2422">
        <v>0</v>
      </c>
      <c r="X2422">
        <v>31.594702876509697</v>
      </c>
      <c r="Y2422">
        <v>0</v>
      </c>
      <c r="Z2422">
        <v>2.0469401918907906</v>
      </c>
      <c r="AA2422">
        <v>0</v>
      </c>
      <c r="AB2422">
        <v>7.8885956088493687</v>
      </c>
      <c r="AC2422">
        <v>0</v>
      </c>
      <c r="AD2422">
        <v>0</v>
      </c>
      <c r="AE2422">
        <v>41.530238677249855</v>
      </c>
    </row>
    <row r="2423" spans="1:31" x14ac:dyDescent="0.3">
      <c r="A2423">
        <v>2485378</v>
      </c>
      <c r="B2423">
        <v>1</v>
      </c>
      <c r="C2423" t="s">
        <v>80</v>
      </c>
      <c r="D2423" t="s">
        <v>105</v>
      </c>
      <c r="E2423" t="s">
        <v>213</v>
      </c>
      <c r="F2423" t="s">
        <v>7097</v>
      </c>
      <c r="G2423" t="s">
        <v>7098</v>
      </c>
      <c r="H2423" t="s">
        <v>1850</v>
      </c>
      <c r="I2423" t="s">
        <v>136</v>
      </c>
      <c r="J2423" t="s">
        <v>137</v>
      </c>
      <c r="K2423" t="s">
        <v>138</v>
      </c>
      <c r="L2423" t="s">
        <v>7099</v>
      </c>
      <c r="M2423" t="s">
        <v>7100</v>
      </c>
      <c r="N2423">
        <v>0.31027777699999998</v>
      </c>
      <c r="O2423">
        <v>43</v>
      </c>
      <c r="P2423">
        <v>62649</v>
      </c>
      <c r="Q2423">
        <v>53</v>
      </c>
      <c r="R2423">
        <v>1178</v>
      </c>
      <c r="S2423">
        <v>249</v>
      </c>
      <c r="T2423">
        <v>5799</v>
      </c>
      <c r="U2423">
        <v>78</v>
      </c>
      <c r="V2423">
        <v>62</v>
      </c>
      <c r="W2423">
        <v>10.715271953783494</v>
      </c>
      <c r="X2423">
        <v>4695.4157623039337</v>
      </c>
      <c r="Y2423">
        <v>68.680356199290557</v>
      </c>
      <c r="Z2423">
        <v>37.65490687867355</v>
      </c>
      <c r="AA2423">
        <v>1245.1839360350848</v>
      </c>
      <c r="AB2423">
        <v>1149.0558369382513</v>
      </c>
      <c r="AC2423">
        <v>883.16104877432213</v>
      </c>
      <c r="AD2423">
        <v>113.15278779840222</v>
      </c>
      <c r="AE2423">
        <v>8203.0199068817419</v>
      </c>
    </row>
    <row r="2424" spans="1:31" x14ac:dyDescent="0.3">
      <c r="A2424">
        <v>2485547</v>
      </c>
      <c r="B2424">
        <v>1</v>
      </c>
      <c r="C2424" t="s">
        <v>80</v>
      </c>
      <c r="D2424" t="s">
        <v>101</v>
      </c>
      <c r="E2424" t="s">
        <v>147</v>
      </c>
      <c r="F2424" t="s">
        <v>1006</v>
      </c>
      <c r="G2424" t="s">
        <v>193</v>
      </c>
      <c r="H2424" t="s">
        <v>150</v>
      </c>
      <c r="I2424" t="s">
        <v>136</v>
      </c>
      <c r="J2424" t="s">
        <v>137</v>
      </c>
      <c r="K2424" t="s">
        <v>144</v>
      </c>
      <c r="L2424" t="s">
        <v>7101</v>
      </c>
      <c r="M2424" t="s">
        <v>7102</v>
      </c>
      <c r="N2424">
        <v>1.0022222220000001</v>
      </c>
      <c r="O2424">
        <v>0</v>
      </c>
      <c r="P2424">
        <v>5</v>
      </c>
      <c r="Q2424">
        <v>0</v>
      </c>
      <c r="R2424">
        <v>5</v>
      </c>
      <c r="S2424">
        <v>1</v>
      </c>
      <c r="T2424">
        <v>1</v>
      </c>
      <c r="U2424">
        <v>0</v>
      </c>
      <c r="V2424">
        <v>0</v>
      </c>
      <c r="W2424">
        <v>0</v>
      </c>
      <c r="X2424">
        <v>4.3341536095558126</v>
      </c>
      <c r="Y2424">
        <v>0</v>
      </c>
      <c r="Z2424">
        <v>1.1644580405906726</v>
      </c>
      <c r="AA2424">
        <v>1.1592975806500001</v>
      </c>
      <c r="AB2424">
        <v>6.2152516964790017E-2</v>
      </c>
      <c r="AC2424">
        <v>0</v>
      </c>
      <c r="AD2424">
        <v>0</v>
      </c>
      <c r="AE2424">
        <v>6.7200617477612763</v>
      </c>
    </row>
    <row r="2425" spans="1:31" x14ac:dyDescent="0.3">
      <c r="A2425">
        <v>2485733</v>
      </c>
      <c r="B2425">
        <v>1</v>
      </c>
      <c r="C2425" t="s">
        <v>80</v>
      </c>
      <c r="D2425" t="s">
        <v>82</v>
      </c>
      <c r="E2425" t="s">
        <v>153</v>
      </c>
      <c r="F2425" t="s">
        <v>2313</v>
      </c>
      <c r="G2425" t="s">
        <v>244</v>
      </c>
      <c r="H2425" t="s">
        <v>135</v>
      </c>
      <c r="I2425" t="s">
        <v>136</v>
      </c>
      <c r="J2425" t="s">
        <v>137</v>
      </c>
      <c r="K2425" t="s">
        <v>144</v>
      </c>
      <c r="L2425" t="s">
        <v>7103</v>
      </c>
      <c r="M2425" t="s">
        <v>7104</v>
      </c>
      <c r="N2425">
        <v>0.99416666600000003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21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6.9468925007818649</v>
      </c>
      <c r="AC2425">
        <v>0</v>
      </c>
      <c r="AD2425">
        <v>0</v>
      </c>
      <c r="AE2425">
        <v>6.9468925007818649</v>
      </c>
    </row>
    <row r="2426" spans="1:31" x14ac:dyDescent="0.3">
      <c r="A2426">
        <v>2485876</v>
      </c>
      <c r="B2426">
        <v>1</v>
      </c>
      <c r="C2426" t="s">
        <v>80</v>
      </c>
      <c r="D2426" t="s">
        <v>99</v>
      </c>
      <c r="E2426" t="s">
        <v>162</v>
      </c>
      <c r="F2426" t="s">
        <v>7105</v>
      </c>
      <c r="G2426" t="s">
        <v>210</v>
      </c>
      <c r="H2426" t="s">
        <v>135</v>
      </c>
      <c r="I2426" t="s">
        <v>136</v>
      </c>
      <c r="J2426" t="s">
        <v>137</v>
      </c>
      <c r="K2426" t="s">
        <v>144</v>
      </c>
      <c r="L2426" t="s">
        <v>7106</v>
      </c>
      <c r="M2426" t="s">
        <v>7018</v>
      </c>
      <c r="N2426">
        <v>6.8713888880000003</v>
      </c>
      <c r="O2426">
        <v>0</v>
      </c>
      <c r="P2426">
        <v>23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40.000281591042459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40.000281591042459</v>
      </c>
    </row>
    <row r="2427" spans="1:31" x14ac:dyDescent="0.3">
      <c r="A2427">
        <v>2485504</v>
      </c>
      <c r="B2427">
        <v>1</v>
      </c>
      <c r="C2427" t="s">
        <v>80</v>
      </c>
      <c r="D2427" t="s">
        <v>90</v>
      </c>
      <c r="E2427" t="s">
        <v>153</v>
      </c>
      <c r="F2427" t="s">
        <v>7107</v>
      </c>
      <c r="G2427" t="s">
        <v>155</v>
      </c>
      <c r="H2427" t="s">
        <v>135</v>
      </c>
      <c r="I2427" t="s">
        <v>136</v>
      </c>
      <c r="J2427" t="s">
        <v>137</v>
      </c>
      <c r="K2427" t="s">
        <v>144</v>
      </c>
      <c r="L2427" t="s">
        <v>7108</v>
      </c>
      <c r="M2427" t="s">
        <v>6998</v>
      </c>
      <c r="N2427">
        <v>1.191944444</v>
      </c>
      <c r="O2427">
        <v>0</v>
      </c>
      <c r="P2427">
        <v>16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6.269815006171628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6.269815006171628</v>
      </c>
    </row>
    <row r="2428" spans="1:31" x14ac:dyDescent="0.3">
      <c r="A2428">
        <v>2485896</v>
      </c>
      <c r="B2428">
        <v>1</v>
      </c>
      <c r="C2428" t="s">
        <v>81</v>
      </c>
      <c r="D2428" t="s">
        <v>113</v>
      </c>
      <c r="E2428" t="s">
        <v>147</v>
      </c>
      <c r="F2428" t="s">
        <v>7109</v>
      </c>
      <c r="G2428" t="s">
        <v>149</v>
      </c>
      <c r="H2428" t="s">
        <v>150</v>
      </c>
      <c r="I2428" t="s">
        <v>136</v>
      </c>
      <c r="J2428" t="s">
        <v>137</v>
      </c>
      <c r="K2428" t="s">
        <v>144</v>
      </c>
      <c r="L2428" t="s">
        <v>7110</v>
      </c>
      <c r="M2428" t="s">
        <v>6564</v>
      </c>
      <c r="N2428">
        <v>2.3650000000000002</v>
      </c>
      <c r="O2428">
        <v>0</v>
      </c>
      <c r="P2428">
        <v>120</v>
      </c>
      <c r="Q2428">
        <v>0</v>
      </c>
      <c r="R2428">
        <v>13</v>
      </c>
      <c r="S2428">
        <v>0</v>
      </c>
      <c r="T2428">
        <v>7</v>
      </c>
      <c r="U2428">
        <v>0</v>
      </c>
      <c r="V2428">
        <v>0</v>
      </c>
      <c r="W2428">
        <v>0</v>
      </c>
      <c r="X2428">
        <v>60.803312322086796</v>
      </c>
      <c r="Y2428">
        <v>0</v>
      </c>
      <c r="Z2428">
        <v>6.9536233821436539</v>
      </c>
      <c r="AA2428">
        <v>0</v>
      </c>
      <c r="AB2428">
        <v>11.786672836381593</v>
      </c>
      <c r="AC2428">
        <v>0</v>
      </c>
      <c r="AD2428">
        <v>0</v>
      </c>
      <c r="AE2428">
        <v>79.543608540612041</v>
      </c>
    </row>
    <row r="2429" spans="1:31" x14ac:dyDescent="0.3">
      <c r="A2429">
        <v>2485882</v>
      </c>
      <c r="B2429">
        <v>1</v>
      </c>
      <c r="C2429" t="s">
        <v>80</v>
      </c>
      <c r="D2429" t="s">
        <v>94</v>
      </c>
      <c r="E2429" t="s">
        <v>147</v>
      </c>
      <c r="F2429" t="s">
        <v>7111</v>
      </c>
      <c r="G2429" t="s">
        <v>924</v>
      </c>
      <c r="H2429" t="s">
        <v>150</v>
      </c>
      <c r="I2429" t="s">
        <v>136</v>
      </c>
      <c r="J2429" t="s">
        <v>137</v>
      </c>
      <c r="K2429" t="s">
        <v>144</v>
      </c>
      <c r="L2429" t="s">
        <v>7112</v>
      </c>
      <c r="M2429" t="s">
        <v>6704</v>
      </c>
      <c r="N2429">
        <v>3.4908333329999999</v>
      </c>
      <c r="O2429">
        <v>0</v>
      </c>
      <c r="P2429">
        <v>0</v>
      </c>
      <c r="Q2429">
        <v>0</v>
      </c>
      <c r="R2429">
        <v>14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14.392349303924048</v>
      </c>
      <c r="AA2429">
        <v>0</v>
      </c>
      <c r="AB2429">
        <v>0</v>
      </c>
      <c r="AC2429">
        <v>0</v>
      </c>
      <c r="AD2429">
        <v>0</v>
      </c>
      <c r="AE2429">
        <v>14.392349303924048</v>
      </c>
    </row>
    <row r="2430" spans="1:31" x14ac:dyDescent="0.3">
      <c r="A2430">
        <v>2485833</v>
      </c>
      <c r="B2430">
        <v>1</v>
      </c>
      <c r="C2430" t="s">
        <v>80</v>
      </c>
      <c r="D2430" t="s">
        <v>84</v>
      </c>
      <c r="E2430" t="s">
        <v>153</v>
      </c>
      <c r="F2430" t="s">
        <v>7113</v>
      </c>
      <c r="G2430" t="s">
        <v>155</v>
      </c>
      <c r="H2430" t="s">
        <v>135</v>
      </c>
      <c r="I2430" t="s">
        <v>136</v>
      </c>
      <c r="J2430" t="s">
        <v>137</v>
      </c>
      <c r="K2430" t="s">
        <v>144</v>
      </c>
      <c r="L2430" t="s">
        <v>7114</v>
      </c>
      <c r="M2430" t="s">
        <v>7115</v>
      </c>
      <c r="N2430">
        <v>0.66111111099999997</v>
      </c>
      <c r="O2430">
        <v>0</v>
      </c>
      <c r="P2430">
        <v>2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0.22546099170659167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0.22546099170659167</v>
      </c>
    </row>
    <row r="2431" spans="1:31" x14ac:dyDescent="0.3">
      <c r="A2431">
        <v>2485590</v>
      </c>
      <c r="B2431">
        <v>1</v>
      </c>
      <c r="C2431" t="s">
        <v>80</v>
      </c>
      <c r="D2431" t="s">
        <v>101</v>
      </c>
      <c r="E2431" t="s">
        <v>153</v>
      </c>
      <c r="F2431" t="s">
        <v>7116</v>
      </c>
      <c r="G2431" t="s">
        <v>155</v>
      </c>
      <c r="H2431" t="s">
        <v>135</v>
      </c>
      <c r="I2431" t="s">
        <v>136</v>
      </c>
      <c r="J2431" t="s">
        <v>137</v>
      </c>
      <c r="K2431" t="s">
        <v>144</v>
      </c>
      <c r="L2431" t="s">
        <v>7117</v>
      </c>
      <c r="M2431" t="s">
        <v>6807</v>
      </c>
      <c r="N2431">
        <v>8.9166666659999994</v>
      </c>
      <c r="O2431">
        <v>0</v>
      </c>
      <c r="P2431">
        <v>1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1.285983664457808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1.285983664457808</v>
      </c>
    </row>
    <row r="2432" spans="1:31" x14ac:dyDescent="0.3">
      <c r="A2432">
        <v>2485839</v>
      </c>
      <c r="B2432">
        <v>1</v>
      </c>
      <c r="C2432" t="s">
        <v>81</v>
      </c>
      <c r="D2432" t="s">
        <v>119</v>
      </c>
      <c r="E2432" t="s">
        <v>132</v>
      </c>
      <c r="F2432" t="s">
        <v>7118</v>
      </c>
      <c r="G2432" t="s">
        <v>296</v>
      </c>
      <c r="H2432" t="s">
        <v>135</v>
      </c>
      <c r="I2432" t="s">
        <v>136</v>
      </c>
      <c r="J2432" t="s">
        <v>137</v>
      </c>
      <c r="K2432" t="s">
        <v>144</v>
      </c>
      <c r="L2432" t="s">
        <v>7119</v>
      </c>
      <c r="M2432" t="s">
        <v>7120</v>
      </c>
      <c r="N2432">
        <v>1.0902777770000001</v>
      </c>
      <c r="O2432">
        <v>0</v>
      </c>
      <c r="P2432">
        <v>4</v>
      </c>
      <c r="Q2432">
        <v>0</v>
      </c>
      <c r="R2432">
        <v>15</v>
      </c>
      <c r="S2432">
        <v>0</v>
      </c>
      <c r="T2432">
        <v>4</v>
      </c>
      <c r="U2432">
        <v>0</v>
      </c>
      <c r="V2432">
        <v>0</v>
      </c>
      <c r="W2432">
        <v>0</v>
      </c>
      <c r="X2432">
        <v>0.55955703030703541</v>
      </c>
      <c r="Y2432">
        <v>0</v>
      </c>
      <c r="Z2432">
        <v>3.1608868828580197</v>
      </c>
      <c r="AA2432">
        <v>0</v>
      </c>
      <c r="AB2432">
        <v>14.576575406258504</v>
      </c>
      <c r="AC2432">
        <v>0</v>
      </c>
      <c r="AD2432">
        <v>0</v>
      </c>
      <c r="AE2432">
        <v>18.297019319423558</v>
      </c>
    </row>
    <row r="2433" spans="1:31" x14ac:dyDescent="0.3">
      <c r="A2433">
        <v>2485824</v>
      </c>
      <c r="B2433">
        <v>2</v>
      </c>
      <c r="C2433" t="s">
        <v>80</v>
      </c>
      <c r="D2433" t="s">
        <v>96</v>
      </c>
      <c r="E2433" t="s">
        <v>184</v>
      </c>
      <c r="F2433" t="s">
        <v>6508</v>
      </c>
      <c r="G2433" t="s">
        <v>193</v>
      </c>
      <c r="H2433" t="s">
        <v>150</v>
      </c>
      <c r="I2433" t="s">
        <v>136</v>
      </c>
      <c r="J2433" t="s">
        <v>137</v>
      </c>
      <c r="K2433" t="s">
        <v>144</v>
      </c>
      <c r="L2433" t="s">
        <v>6887</v>
      </c>
      <c r="M2433" t="s">
        <v>7121</v>
      </c>
      <c r="N2433">
        <v>0.91555555499999997</v>
      </c>
      <c r="O2433">
        <v>1</v>
      </c>
      <c r="P2433">
        <v>1229</v>
      </c>
      <c r="Q2433">
        <v>0</v>
      </c>
      <c r="R2433">
        <v>17</v>
      </c>
      <c r="S2433">
        <v>3</v>
      </c>
      <c r="T2433">
        <v>132</v>
      </c>
      <c r="U2433">
        <v>0</v>
      </c>
      <c r="V2433">
        <v>0</v>
      </c>
      <c r="W2433">
        <v>1.7877094600183769</v>
      </c>
      <c r="X2433">
        <v>561.13223676848941</v>
      </c>
      <c r="Y2433">
        <v>0</v>
      </c>
      <c r="Z2433">
        <v>6.9055831645836125</v>
      </c>
      <c r="AA2433">
        <v>26.170284204472502</v>
      </c>
      <c r="AB2433">
        <v>117.97630111662525</v>
      </c>
      <c r="AC2433">
        <v>0</v>
      </c>
      <c r="AD2433">
        <v>0</v>
      </c>
      <c r="AE2433">
        <v>713.97211471418916</v>
      </c>
    </row>
    <row r="2434" spans="1:31" x14ac:dyDescent="0.3">
      <c r="A2434">
        <v>2485464</v>
      </c>
      <c r="B2434">
        <v>1</v>
      </c>
      <c r="C2434" t="s">
        <v>81</v>
      </c>
      <c r="D2434" t="s">
        <v>112</v>
      </c>
      <c r="E2434" t="s">
        <v>166</v>
      </c>
      <c r="F2434" t="s">
        <v>7122</v>
      </c>
      <c r="G2434" t="s">
        <v>168</v>
      </c>
      <c r="H2434" t="s">
        <v>150</v>
      </c>
      <c r="I2434" t="s">
        <v>136</v>
      </c>
      <c r="J2434" t="s">
        <v>137</v>
      </c>
      <c r="K2434" t="s">
        <v>138</v>
      </c>
      <c r="L2434" t="s">
        <v>7123</v>
      </c>
      <c r="M2434" t="s">
        <v>7124</v>
      </c>
      <c r="N2434">
        <v>4.0555555549999998</v>
      </c>
      <c r="O2434">
        <v>15</v>
      </c>
      <c r="P2434">
        <v>13315</v>
      </c>
      <c r="Q2434">
        <v>438</v>
      </c>
      <c r="R2434">
        <v>1931</v>
      </c>
      <c r="S2434">
        <v>97</v>
      </c>
      <c r="T2434">
        <v>3355</v>
      </c>
      <c r="U2434">
        <v>13</v>
      </c>
      <c r="V2434">
        <v>3</v>
      </c>
      <c r="W2434">
        <v>8.982780149079284</v>
      </c>
      <c r="X2434">
        <v>8684.6623376675288</v>
      </c>
      <c r="Y2434">
        <v>530.12449929512661</v>
      </c>
      <c r="Z2434">
        <v>834.43055104753603</v>
      </c>
      <c r="AA2434">
        <v>1189.5299565940684</v>
      </c>
      <c r="AB2434">
        <v>8408.2329395449724</v>
      </c>
      <c r="AC2434">
        <v>1158.4655158602641</v>
      </c>
      <c r="AD2434">
        <v>47.558185740185749</v>
      </c>
      <c r="AE2434">
        <v>20861.98676589876</v>
      </c>
    </row>
    <row r="2435" spans="1:31" x14ac:dyDescent="0.3">
      <c r="A2435">
        <v>2485796</v>
      </c>
      <c r="B2435">
        <v>1</v>
      </c>
      <c r="C2435" t="s">
        <v>80</v>
      </c>
      <c r="D2435" t="s">
        <v>97</v>
      </c>
      <c r="E2435" t="s">
        <v>184</v>
      </c>
      <c r="F2435" t="s">
        <v>6794</v>
      </c>
      <c r="G2435" t="s">
        <v>149</v>
      </c>
      <c r="H2435" t="s">
        <v>150</v>
      </c>
      <c r="I2435" t="s">
        <v>136</v>
      </c>
      <c r="J2435" t="s">
        <v>137</v>
      </c>
      <c r="K2435" t="s">
        <v>144</v>
      </c>
      <c r="L2435" t="s">
        <v>7125</v>
      </c>
      <c r="M2435" t="s">
        <v>7126</v>
      </c>
      <c r="N2435">
        <v>0.88472222199999995</v>
      </c>
      <c r="O2435">
        <v>0</v>
      </c>
      <c r="P2435">
        <v>0</v>
      </c>
      <c r="Q2435">
        <v>0</v>
      </c>
      <c r="R2435">
        <v>0</v>
      </c>
      <c r="S2435">
        <v>1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0.96239764566916663</v>
      </c>
      <c r="AB2435">
        <v>0</v>
      </c>
      <c r="AC2435">
        <v>0</v>
      </c>
      <c r="AD2435">
        <v>0</v>
      </c>
      <c r="AE2435">
        <v>0.96239764566916663</v>
      </c>
    </row>
    <row r="2436" spans="1:31" x14ac:dyDescent="0.3">
      <c r="A2436">
        <v>2485673</v>
      </c>
      <c r="B2436">
        <v>1</v>
      </c>
      <c r="C2436" t="s">
        <v>80</v>
      </c>
      <c r="D2436" t="s">
        <v>94</v>
      </c>
      <c r="E2436" t="s">
        <v>166</v>
      </c>
      <c r="F2436" t="s">
        <v>7127</v>
      </c>
      <c r="G2436" t="s">
        <v>149</v>
      </c>
      <c r="H2436" t="s">
        <v>150</v>
      </c>
      <c r="I2436" t="s">
        <v>136</v>
      </c>
      <c r="J2436" t="s">
        <v>137</v>
      </c>
      <c r="K2436" t="s">
        <v>144</v>
      </c>
      <c r="L2436" t="s">
        <v>7128</v>
      </c>
      <c r="M2436" t="s">
        <v>7129</v>
      </c>
      <c r="N2436">
        <v>0.87972222200000005</v>
      </c>
      <c r="O2436">
        <v>0</v>
      </c>
      <c r="P2436">
        <v>3453</v>
      </c>
      <c r="Q2436">
        <v>102</v>
      </c>
      <c r="R2436">
        <v>816</v>
      </c>
      <c r="S2436">
        <v>22</v>
      </c>
      <c r="T2436">
        <v>506</v>
      </c>
      <c r="U2436">
        <v>11</v>
      </c>
      <c r="V2436">
        <v>1</v>
      </c>
      <c r="W2436">
        <v>0</v>
      </c>
      <c r="X2436">
        <v>466.74703751602294</v>
      </c>
      <c r="Y2436">
        <v>11.270545687741814</v>
      </c>
      <c r="Z2436">
        <v>237.26937755752354</v>
      </c>
      <c r="AA2436">
        <v>57.294975781447782</v>
      </c>
      <c r="AB2436">
        <v>250.84504311181689</v>
      </c>
      <c r="AC2436">
        <v>163.75652637330356</v>
      </c>
      <c r="AD2436">
        <v>1.2197608211288888E-2</v>
      </c>
      <c r="AE2436">
        <v>1187.1957036360677</v>
      </c>
    </row>
    <row r="2437" spans="1:31" x14ac:dyDescent="0.3">
      <c r="A2437">
        <v>2485750</v>
      </c>
      <c r="B2437">
        <v>1</v>
      </c>
      <c r="C2437" t="s">
        <v>81</v>
      </c>
      <c r="D2437" t="s">
        <v>128</v>
      </c>
      <c r="E2437" t="s">
        <v>147</v>
      </c>
      <c r="F2437" t="s">
        <v>7130</v>
      </c>
      <c r="G2437" t="s">
        <v>149</v>
      </c>
      <c r="H2437" t="s">
        <v>150</v>
      </c>
      <c r="I2437" t="s">
        <v>136</v>
      </c>
      <c r="J2437" t="s">
        <v>137</v>
      </c>
      <c r="K2437" t="s">
        <v>144</v>
      </c>
      <c r="L2437" t="s">
        <v>7131</v>
      </c>
      <c r="M2437" t="s">
        <v>7132</v>
      </c>
      <c r="N2437">
        <v>0.75555555500000005</v>
      </c>
      <c r="O2437">
        <v>4</v>
      </c>
      <c r="P2437">
        <v>11465</v>
      </c>
      <c r="Q2437">
        <v>13</v>
      </c>
      <c r="R2437">
        <v>156</v>
      </c>
      <c r="S2437">
        <v>23</v>
      </c>
      <c r="T2437">
        <v>999</v>
      </c>
      <c r="U2437">
        <v>6</v>
      </c>
      <c r="V2437">
        <v>1</v>
      </c>
      <c r="W2437">
        <v>1.0256082719422934</v>
      </c>
      <c r="X2437">
        <v>1700.9117221996908</v>
      </c>
      <c r="Y2437">
        <v>6.6220663423037198</v>
      </c>
      <c r="Z2437">
        <v>39.048265250696659</v>
      </c>
      <c r="AA2437">
        <v>141.36203518953809</v>
      </c>
      <c r="AB2437">
        <v>652.22860677895562</v>
      </c>
      <c r="AC2437">
        <v>363.35722546488194</v>
      </c>
      <c r="AD2437">
        <v>3.4651224385688395</v>
      </c>
      <c r="AE2437">
        <v>2908.0206519365779</v>
      </c>
    </row>
    <row r="2438" spans="1:31" x14ac:dyDescent="0.3">
      <c r="A2438">
        <v>2485650</v>
      </c>
      <c r="B2438">
        <v>1</v>
      </c>
      <c r="C2438" t="s">
        <v>81</v>
      </c>
      <c r="D2438" t="s">
        <v>113</v>
      </c>
      <c r="E2438" t="s">
        <v>166</v>
      </c>
      <c r="F2438" t="s">
        <v>7133</v>
      </c>
      <c r="G2438" t="s">
        <v>149</v>
      </c>
      <c r="H2438" t="s">
        <v>150</v>
      </c>
      <c r="I2438" t="s">
        <v>136</v>
      </c>
      <c r="J2438" t="s">
        <v>137</v>
      </c>
      <c r="K2438" t="s">
        <v>144</v>
      </c>
      <c r="L2438" t="s">
        <v>7134</v>
      </c>
      <c r="M2438" t="s">
        <v>7135</v>
      </c>
      <c r="N2438">
        <v>1.2805555550000001</v>
      </c>
      <c r="O2438">
        <v>0</v>
      </c>
      <c r="P2438">
        <v>244</v>
      </c>
      <c r="Q2438">
        <v>61</v>
      </c>
      <c r="R2438">
        <v>168</v>
      </c>
      <c r="S2438">
        <v>3</v>
      </c>
      <c r="T2438">
        <v>16</v>
      </c>
      <c r="U2438">
        <v>0</v>
      </c>
      <c r="V2438">
        <v>0</v>
      </c>
      <c r="W2438">
        <v>0</v>
      </c>
      <c r="X2438">
        <v>64.050320485903555</v>
      </c>
      <c r="Y2438">
        <v>46.41387874163884</v>
      </c>
      <c r="Z2438">
        <v>78.315024429329299</v>
      </c>
      <c r="AA2438">
        <v>4.3249033104543972</v>
      </c>
      <c r="AB2438">
        <v>27.105532999075482</v>
      </c>
      <c r="AC2438">
        <v>0</v>
      </c>
      <c r="AD2438">
        <v>0</v>
      </c>
      <c r="AE2438">
        <v>220.20965996640157</v>
      </c>
    </row>
    <row r="2439" spans="1:31" x14ac:dyDescent="0.3">
      <c r="A2439">
        <v>2485481</v>
      </c>
      <c r="B2439">
        <v>1</v>
      </c>
      <c r="C2439" t="s">
        <v>80</v>
      </c>
      <c r="D2439" t="s">
        <v>93</v>
      </c>
      <c r="E2439" t="s">
        <v>166</v>
      </c>
      <c r="F2439" t="s">
        <v>7136</v>
      </c>
      <c r="G2439" t="s">
        <v>168</v>
      </c>
      <c r="H2439" t="s">
        <v>150</v>
      </c>
      <c r="I2439" t="s">
        <v>136</v>
      </c>
      <c r="J2439" t="s">
        <v>137</v>
      </c>
      <c r="K2439" t="s">
        <v>138</v>
      </c>
      <c r="L2439" t="s">
        <v>7137</v>
      </c>
      <c r="M2439" t="s">
        <v>7138</v>
      </c>
      <c r="N2439">
        <v>2.9311111109999999</v>
      </c>
      <c r="O2439">
        <v>0</v>
      </c>
      <c r="P2439">
        <v>428</v>
      </c>
      <c r="Q2439">
        <v>46</v>
      </c>
      <c r="R2439">
        <v>357</v>
      </c>
      <c r="S2439">
        <v>19</v>
      </c>
      <c r="T2439">
        <v>225</v>
      </c>
      <c r="U2439">
        <v>0</v>
      </c>
      <c r="V2439">
        <v>1</v>
      </c>
      <c r="W2439">
        <v>0</v>
      </c>
      <c r="X2439">
        <v>229.56521892315303</v>
      </c>
      <c r="Y2439">
        <v>13.117293693902939</v>
      </c>
      <c r="Z2439">
        <v>400.93476260831898</v>
      </c>
      <c r="AA2439">
        <v>103.49939715189623</v>
      </c>
      <c r="AB2439">
        <v>425.13222394283378</v>
      </c>
      <c r="AC2439">
        <v>0</v>
      </c>
      <c r="AD2439">
        <v>1.3469499681733336E-4</v>
      </c>
      <c r="AE2439">
        <v>1172.2490310151018</v>
      </c>
    </row>
    <row r="2440" spans="1:31" x14ac:dyDescent="0.3">
      <c r="A2440">
        <v>2485604</v>
      </c>
      <c r="B2440">
        <v>1</v>
      </c>
      <c r="C2440" t="s">
        <v>80</v>
      </c>
      <c r="D2440" t="s">
        <v>96</v>
      </c>
      <c r="E2440" t="s">
        <v>141</v>
      </c>
      <c r="F2440" t="s">
        <v>7139</v>
      </c>
      <c r="G2440" t="s">
        <v>143</v>
      </c>
      <c r="H2440" t="s">
        <v>135</v>
      </c>
      <c r="I2440" t="s">
        <v>136</v>
      </c>
      <c r="J2440" t="s">
        <v>137</v>
      </c>
      <c r="K2440" t="s">
        <v>144</v>
      </c>
      <c r="L2440" t="s">
        <v>7140</v>
      </c>
      <c r="M2440" t="s">
        <v>7141</v>
      </c>
      <c r="N2440">
        <v>8.8447222219999997</v>
      </c>
      <c r="O2440">
        <v>0</v>
      </c>
      <c r="P2440">
        <v>102</v>
      </c>
      <c r="Q2440">
        <v>0</v>
      </c>
      <c r="R2440">
        <v>0</v>
      </c>
      <c r="S2440">
        <v>0</v>
      </c>
      <c r="T2440">
        <v>23</v>
      </c>
      <c r="U2440">
        <v>0</v>
      </c>
      <c r="V2440">
        <v>0</v>
      </c>
      <c r="W2440">
        <v>0</v>
      </c>
      <c r="X2440">
        <v>319.63658155687693</v>
      </c>
      <c r="Y2440">
        <v>0</v>
      </c>
      <c r="Z2440">
        <v>0</v>
      </c>
      <c r="AA2440">
        <v>0</v>
      </c>
      <c r="AB2440">
        <v>337.52234596910972</v>
      </c>
      <c r="AC2440">
        <v>0</v>
      </c>
      <c r="AD2440">
        <v>0</v>
      </c>
      <c r="AE2440">
        <v>657.15892752598666</v>
      </c>
    </row>
    <row r="2441" spans="1:31" x14ac:dyDescent="0.3">
      <c r="A2441">
        <v>2485919</v>
      </c>
      <c r="B2441">
        <v>1</v>
      </c>
      <c r="C2441" t="s">
        <v>80</v>
      </c>
      <c r="D2441" t="s">
        <v>88</v>
      </c>
      <c r="E2441" t="s">
        <v>153</v>
      </c>
      <c r="F2441" t="s">
        <v>7142</v>
      </c>
      <c r="G2441" t="s">
        <v>155</v>
      </c>
      <c r="H2441" t="s">
        <v>135</v>
      </c>
      <c r="I2441" t="s">
        <v>136</v>
      </c>
      <c r="J2441" t="s">
        <v>137</v>
      </c>
      <c r="K2441" t="s">
        <v>144</v>
      </c>
      <c r="L2441" t="s">
        <v>7143</v>
      </c>
      <c r="M2441" t="s">
        <v>7144</v>
      </c>
      <c r="N2441">
        <v>2.2013888879999999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1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2.7895390777325604</v>
      </c>
      <c r="AC2441">
        <v>0</v>
      </c>
      <c r="AD2441">
        <v>0</v>
      </c>
      <c r="AE2441">
        <v>2.7895390777325604</v>
      </c>
    </row>
    <row r="2442" spans="1:31" x14ac:dyDescent="0.3">
      <c r="A2442">
        <v>2485564</v>
      </c>
      <c r="B2442">
        <v>1</v>
      </c>
      <c r="C2442" t="s">
        <v>80</v>
      </c>
      <c r="D2442" t="s">
        <v>90</v>
      </c>
      <c r="E2442" t="s">
        <v>162</v>
      </c>
      <c r="F2442" t="s">
        <v>7145</v>
      </c>
      <c r="G2442" t="s">
        <v>652</v>
      </c>
      <c r="H2442" t="s">
        <v>135</v>
      </c>
      <c r="I2442" t="s">
        <v>136</v>
      </c>
      <c r="J2442" t="s">
        <v>137</v>
      </c>
      <c r="K2442" t="s">
        <v>144</v>
      </c>
      <c r="L2442" t="s">
        <v>7146</v>
      </c>
      <c r="M2442" t="s">
        <v>7147</v>
      </c>
      <c r="N2442">
        <v>1.6297222220000001</v>
      </c>
      <c r="O2442">
        <v>0</v>
      </c>
      <c r="P2442">
        <v>38</v>
      </c>
      <c r="Q2442">
        <v>0</v>
      </c>
      <c r="R2442">
        <v>0</v>
      </c>
      <c r="S2442">
        <v>0</v>
      </c>
      <c r="T2442">
        <v>8</v>
      </c>
      <c r="U2442">
        <v>0</v>
      </c>
      <c r="V2442">
        <v>0</v>
      </c>
      <c r="W2442">
        <v>0</v>
      </c>
      <c r="X2442">
        <v>20.20619745956736</v>
      </c>
      <c r="Y2442">
        <v>0</v>
      </c>
      <c r="Z2442">
        <v>0</v>
      </c>
      <c r="AA2442">
        <v>0</v>
      </c>
      <c r="AB2442">
        <v>2.7000148291106658</v>
      </c>
      <c r="AC2442">
        <v>0</v>
      </c>
      <c r="AD2442">
        <v>0</v>
      </c>
      <c r="AE2442">
        <v>22.906212288678027</v>
      </c>
    </row>
    <row r="2443" spans="1:31" x14ac:dyDescent="0.3">
      <c r="A2443">
        <v>2486005</v>
      </c>
      <c r="B2443">
        <v>1</v>
      </c>
      <c r="C2443" t="s">
        <v>80</v>
      </c>
      <c r="D2443" t="s">
        <v>96</v>
      </c>
      <c r="E2443" t="s">
        <v>162</v>
      </c>
      <c r="F2443" t="s">
        <v>7148</v>
      </c>
      <c r="G2443" t="s">
        <v>210</v>
      </c>
      <c r="H2443" t="s">
        <v>135</v>
      </c>
      <c r="I2443" t="s">
        <v>136</v>
      </c>
      <c r="J2443" t="s">
        <v>137</v>
      </c>
      <c r="K2443" t="s">
        <v>144</v>
      </c>
      <c r="L2443" t="s">
        <v>7149</v>
      </c>
      <c r="M2443" t="s">
        <v>7150</v>
      </c>
      <c r="N2443">
        <v>3.497222222</v>
      </c>
      <c r="O2443">
        <v>0</v>
      </c>
      <c r="P2443">
        <v>60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72.614311983360381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72.614311983360381</v>
      </c>
    </row>
    <row r="2444" spans="1:31" x14ac:dyDescent="0.3">
      <c r="A2444">
        <v>2485667</v>
      </c>
      <c r="B2444">
        <v>1</v>
      </c>
      <c r="C2444" t="s">
        <v>81</v>
      </c>
      <c r="D2444" t="s">
        <v>118</v>
      </c>
      <c r="E2444" t="s">
        <v>147</v>
      </c>
      <c r="F2444" t="s">
        <v>7151</v>
      </c>
      <c r="G2444" t="s">
        <v>193</v>
      </c>
      <c r="H2444" t="s">
        <v>150</v>
      </c>
      <c r="I2444" t="s">
        <v>136</v>
      </c>
      <c r="J2444" t="s">
        <v>137</v>
      </c>
      <c r="K2444" t="s">
        <v>144</v>
      </c>
      <c r="L2444" t="s">
        <v>7152</v>
      </c>
      <c r="M2444" t="s">
        <v>7153</v>
      </c>
      <c r="N2444">
        <v>2.9325000000000001</v>
      </c>
      <c r="O2444">
        <v>0</v>
      </c>
      <c r="P2444">
        <v>0</v>
      </c>
      <c r="Q2444">
        <v>0</v>
      </c>
      <c r="R2444">
        <v>7</v>
      </c>
      <c r="S2444">
        <v>1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69.355629019941588</v>
      </c>
      <c r="AA2444">
        <v>1.2528257315884803</v>
      </c>
      <c r="AB2444">
        <v>0</v>
      </c>
      <c r="AC2444">
        <v>0</v>
      </c>
      <c r="AD2444">
        <v>0</v>
      </c>
      <c r="AE2444">
        <v>70.608454751530076</v>
      </c>
    </row>
    <row r="2445" spans="1:31" x14ac:dyDescent="0.3">
      <c r="A2445">
        <v>2485959</v>
      </c>
      <c r="B2445">
        <v>1</v>
      </c>
      <c r="C2445" t="s">
        <v>80</v>
      </c>
      <c r="D2445" t="s">
        <v>83</v>
      </c>
      <c r="E2445" t="s">
        <v>147</v>
      </c>
      <c r="F2445" t="s">
        <v>7154</v>
      </c>
      <c r="G2445" t="s">
        <v>426</v>
      </c>
      <c r="H2445" t="s">
        <v>150</v>
      </c>
      <c r="I2445" t="s">
        <v>136</v>
      </c>
      <c r="J2445" t="s">
        <v>137</v>
      </c>
      <c r="K2445" t="s">
        <v>144</v>
      </c>
      <c r="L2445" t="s">
        <v>7155</v>
      </c>
      <c r="M2445" t="s">
        <v>7156</v>
      </c>
      <c r="N2445">
        <v>1.5080555550000001</v>
      </c>
      <c r="O2445">
        <v>0</v>
      </c>
      <c r="P2445">
        <v>0</v>
      </c>
      <c r="Q2445">
        <v>0</v>
      </c>
      <c r="R2445">
        <v>0</v>
      </c>
      <c r="S2445">
        <v>16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63.618955801248482</v>
      </c>
      <c r="AB2445">
        <v>0</v>
      </c>
      <c r="AC2445">
        <v>0</v>
      </c>
      <c r="AD2445">
        <v>0</v>
      </c>
      <c r="AE2445">
        <v>63.618955801248482</v>
      </c>
    </row>
    <row r="2446" spans="1:31" x14ac:dyDescent="0.3">
      <c r="A2446">
        <v>2485813</v>
      </c>
      <c r="B2446">
        <v>1</v>
      </c>
      <c r="C2446" t="s">
        <v>80</v>
      </c>
      <c r="D2446" t="s">
        <v>97</v>
      </c>
      <c r="E2446" t="s">
        <v>147</v>
      </c>
      <c r="F2446" t="s">
        <v>1151</v>
      </c>
      <c r="G2446" t="s">
        <v>193</v>
      </c>
      <c r="H2446" t="s">
        <v>150</v>
      </c>
      <c r="I2446" t="s">
        <v>136</v>
      </c>
      <c r="J2446" t="s">
        <v>137</v>
      </c>
      <c r="K2446" t="s">
        <v>144</v>
      </c>
      <c r="L2446" t="s">
        <v>7157</v>
      </c>
      <c r="M2446" t="s">
        <v>7158</v>
      </c>
      <c r="N2446">
        <v>3.9041666660000001</v>
      </c>
      <c r="O2446">
        <v>0</v>
      </c>
      <c r="P2446">
        <v>47</v>
      </c>
      <c r="Q2446">
        <v>0</v>
      </c>
      <c r="R2446">
        <v>22</v>
      </c>
      <c r="S2446">
        <v>0</v>
      </c>
      <c r="T2446">
        <v>5</v>
      </c>
      <c r="U2446">
        <v>0</v>
      </c>
      <c r="V2446">
        <v>0</v>
      </c>
      <c r="W2446">
        <v>0</v>
      </c>
      <c r="X2446">
        <v>171.95238382893882</v>
      </c>
      <c r="Y2446">
        <v>0</v>
      </c>
      <c r="Z2446">
        <v>35.403302095981367</v>
      </c>
      <c r="AA2446">
        <v>0</v>
      </c>
      <c r="AB2446">
        <v>25.314599347702767</v>
      </c>
      <c r="AC2446">
        <v>0</v>
      </c>
      <c r="AD2446">
        <v>0</v>
      </c>
      <c r="AE2446">
        <v>232.67028527262295</v>
      </c>
    </row>
    <row r="2447" spans="1:31" x14ac:dyDescent="0.3">
      <c r="A2447">
        <v>2486042</v>
      </c>
      <c r="B2447">
        <v>1</v>
      </c>
      <c r="C2447" t="s">
        <v>80</v>
      </c>
      <c r="D2447" t="s">
        <v>83</v>
      </c>
      <c r="E2447" t="s">
        <v>141</v>
      </c>
      <c r="F2447" t="s">
        <v>7159</v>
      </c>
      <c r="G2447" t="s">
        <v>143</v>
      </c>
      <c r="H2447" t="s">
        <v>135</v>
      </c>
      <c r="I2447" t="s">
        <v>136</v>
      </c>
      <c r="J2447" t="s">
        <v>137</v>
      </c>
      <c r="K2447" t="s">
        <v>144</v>
      </c>
      <c r="L2447" t="s">
        <v>7160</v>
      </c>
      <c r="M2447" t="s">
        <v>7161</v>
      </c>
      <c r="N2447">
        <v>0.90361111100000002</v>
      </c>
      <c r="O2447">
        <v>0</v>
      </c>
      <c r="P2447">
        <v>131</v>
      </c>
      <c r="Q2447">
        <v>0</v>
      </c>
      <c r="R2447">
        <v>0</v>
      </c>
      <c r="S2447">
        <v>0</v>
      </c>
      <c r="T2447">
        <v>21</v>
      </c>
      <c r="U2447">
        <v>0</v>
      </c>
      <c r="V2447">
        <v>0</v>
      </c>
      <c r="W2447">
        <v>0</v>
      </c>
      <c r="X2447">
        <v>34.715185126345268</v>
      </c>
      <c r="Y2447">
        <v>0</v>
      </c>
      <c r="Z2447">
        <v>0</v>
      </c>
      <c r="AA2447">
        <v>0</v>
      </c>
      <c r="AB2447">
        <v>13.710481102176887</v>
      </c>
      <c r="AC2447">
        <v>0</v>
      </c>
      <c r="AD2447">
        <v>0</v>
      </c>
      <c r="AE2447">
        <v>48.425666228522154</v>
      </c>
    </row>
    <row r="2448" spans="1:31" x14ac:dyDescent="0.3">
      <c r="A2448">
        <v>2485856</v>
      </c>
      <c r="B2448">
        <v>1</v>
      </c>
      <c r="C2448" t="s">
        <v>81</v>
      </c>
      <c r="D2448" t="s">
        <v>113</v>
      </c>
      <c r="E2448" t="s">
        <v>184</v>
      </c>
      <c r="F2448" t="s">
        <v>7162</v>
      </c>
      <c r="G2448" t="s">
        <v>149</v>
      </c>
      <c r="H2448" t="s">
        <v>150</v>
      </c>
      <c r="I2448" t="s">
        <v>136</v>
      </c>
      <c r="J2448" t="s">
        <v>137</v>
      </c>
      <c r="K2448" t="s">
        <v>144</v>
      </c>
      <c r="L2448" t="s">
        <v>7163</v>
      </c>
      <c r="M2448" t="s">
        <v>7164</v>
      </c>
      <c r="N2448">
        <v>2.105</v>
      </c>
      <c r="O2448">
        <v>0</v>
      </c>
      <c r="P2448">
        <v>1041</v>
      </c>
      <c r="Q2448">
        <v>5</v>
      </c>
      <c r="R2448">
        <v>20</v>
      </c>
      <c r="S2448">
        <v>0</v>
      </c>
      <c r="T2448">
        <v>120</v>
      </c>
      <c r="U2448">
        <v>0</v>
      </c>
      <c r="V2448">
        <v>0</v>
      </c>
      <c r="W2448">
        <v>0</v>
      </c>
      <c r="X2448">
        <v>402.72101402495764</v>
      </c>
      <c r="Y2448">
        <v>3.1212767721898156</v>
      </c>
      <c r="Z2448">
        <v>15.08170282258722</v>
      </c>
      <c r="AA2448">
        <v>0</v>
      </c>
      <c r="AB2448">
        <v>86.794182180317932</v>
      </c>
      <c r="AC2448">
        <v>0</v>
      </c>
      <c r="AD2448">
        <v>0</v>
      </c>
      <c r="AE2448">
        <v>507.71817580005256</v>
      </c>
    </row>
    <row r="2449" spans="1:31" x14ac:dyDescent="0.3">
      <c r="A2449">
        <v>2485524</v>
      </c>
      <c r="B2449">
        <v>1</v>
      </c>
      <c r="C2449" t="s">
        <v>80</v>
      </c>
      <c r="D2449" t="s">
        <v>93</v>
      </c>
      <c r="E2449" t="s">
        <v>166</v>
      </c>
      <c r="F2449" t="s">
        <v>7165</v>
      </c>
      <c r="G2449" t="s">
        <v>168</v>
      </c>
      <c r="H2449" t="s">
        <v>150</v>
      </c>
      <c r="I2449" t="s">
        <v>136</v>
      </c>
      <c r="J2449" t="s">
        <v>137</v>
      </c>
      <c r="K2449" t="s">
        <v>138</v>
      </c>
      <c r="L2449" t="s">
        <v>7166</v>
      </c>
      <c r="M2449" t="s">
        <v>7167</v>
      </c>
      <c r="N2449">
        <v>8.5841666659999998</v>
      </c>
      <c r="O2449">
        <v>0</v>
      </c>
      <c r="P2449">
        <v>8</v>
      </c>
      <c r="Q2449">
        <v>32</v>
      </c>
      <c r="R2449">
        <v>107</v>
      </c>
      <c r="S2449">
        <v>7</v>
      </c>
      <c r="T2449">
        <v>22</v>
      </c>
      <c r="U2449">
        <v>0</v>
      </c>
      <c r="V2449">
        <v>0</v>
      </c>
      <c r="W2449">
        <v>0</v>
      </c>
      <c r="X2449">
        <v>9.6701324482808211</v>
      </c>
      <c r="Y2449">
        <v>58.366217939577048</v>
      </c>
      <c r="Z2449">
        <v>423.17996134477312</v>
      </c>
      <c r="AA2449">
        <v>76.471707112925714</v>
      </c>
      <c r="AB2449">
        <v>224.70589120233799</v>
      </c>
      <c r="AC2449">
        <v>0</v>
      </c>
      <c r="AD2449">
        <v>0</v>
      </c>
      <c r="AE2449">
        <v>792.39391004789468</v>
      </c>
    </row>
    <row r="2450" spans="1:31" x14ac:dyDescent="0.3">
      <c r="A2450">
        <v>2485922</v>
      </c>
      <c r="B2450">
        <v>1</v>
      </c>
      <c r="C2450" t="s">
        <v>80</v>
      </c>
      <c r="D2450" t="s">
        <v>95</v>
      </c>
      <c r="E2450" t="s">
        <v>166</v>
      </c>
      <c r="F2450" t="s">
        <v>7168</v>
      </c>
      <c r="G2450" t="s">
        <v>149</v>
      </c>
      <c r="H2450" t="s">
        <v>150</v>
      </c>
      <c r="I2450" t="s">
        <v>136</v>
      </c>
      <c r="J2450" t="s">
        <v>137</v>
      </c>
      <c r="K2450" t="s">
        <v>144</v>
      </c>
      <c r="L2450" t="s">
        <v>7169</v>
      </c>
      <c r="M2450" t="s">
        <v>7170</v>
      </c>
      <c r="N2450">
        <v>4.6813888879999999</v>
      </c>
      <c r="O2450">
        <v>0</v>
      </c>
      <c r="P2450">
        <v>30</v>
      </c>
      <c r="Q2450">
        <v>0</v>
      </c>
      <c r="R2450">
        <v>20</v>
      </c>
      <c r="S2450">
        <v>12</v>
      </c>
      <c r="T2450">
        <v>25</v>
      </c>
      <c r="U2450">
        <v>3</v>
      </c>
      <c r="V2450">
        <v>0</v>
      </c>
      <c r="W2450">
        <v>0</v>
      </c>
      <c r="X2450">
        <v>36.763727845084908</v>
      </c>
      <c r="Y2450">
        <v>0</v>
      </c>
      <c r="Z2450">
        <v>14.017793232335549</v>
      </c>
      <c r="AA2450">
        <v>844.60550985625025</v>
      </c>
      <c r="AB2450">
        <v>245.18844063685009</v>
      </c>
      <c r="AC2450">
        <v>20.749560225583703</v>
      </c>
      <c r="AD2450">
        <v>0</v>
      </c>
      <c r="AE2450">
        <v>1161.3250317961047</v>
      </c>
    </row>
    <row r="2451" spans="1:31" x14ac:dyDescent="0.3">
      <c r="A2451">
        <v>2486048</v>
      </c>
      <c r="B2451">
        <v>1</v>
      </c>
      <c r="C2451" t="s">
        <v>81</v>
      </c>
      <c r="D2451" t="s">
        <v>122</v>
      </c>
      <c r="E2451" t="s">
        <v>184</v>
      </c>
      <c r="F2451" t="s">
        <v>7171</v>
      </c>
      <c r="G2451" t="s">
        <v>426</v>
      </c>
      <c r="H2451" t="s">
        <v>150</v>
      </c>
      <c r="I2451" t="s">
        <v>136</v>
      </c>
      <c r="J2451" t="s">
        <v>137</v>
      </c>
      <c r="K2451" t="s">
        <v>144</v>
      </c>
      <c r="L2451" t="s">
        <v>7172</v>
      </c>
      <c r="M2451" t="s">
        <v>7173</v>
      </c>
      <c r="N2451">
        <v>3.4363888880000002</v>
      </c>
      <c r="O2451">
        <v>0</v>
      </c>
      <c r="P2451">
        <v>17</v>
      </c>
      <c r="Q2451">
        <v>0</v>
      </c>
      <c r="R2451">
        <v>0</v>
      </c>
      <c r="S2451">
        <v>3</v>
      </c>
      <c r="T2451">
        <v>1</v>
      </c>
      <c r="U2451">
        <v>1</v>
      </c>
      <c r="V2451">
        <v>0</v>
      </c>
      <c r="W2451">
        <v>0</v>
      </c>
      <c r="X2451">
        <v>3.0246299269640509</v>
      </c>
      <c r="Y2451">
        <v>0</v>
      </c>
      <c r="Z2451">
        <v>0</v>
      </c>
      <c r="AA2451">
        <v>11.315671532385002</v>
      </c>
      <c r="AB2451">
        <v>6.5177262137465003E-3</v>
      </c>
      <c r="AC2451">
        <v>0</v>
      </c>
      <c r="AD2451">
        <v>0</v>
      </c>
      <c r="AE2451">
        <v>14.346819185562799</v>
      </c>
    </row>
    <row r="2452" spans="1:31" x14ac:dyDescent="0.3">
      <c r="A2452">
        <v>2485730</v>
      </c>
      <c r="B2452">
        <v>1</v>
      </c>
      <c r="C2452" t="s">
        <v>80</v>
      </c>
      <c r="D2452" t="s">
        <v>105</v>
      </c>
      <c r="E2452" t="s">
        <v>147</v>
      </c>
      <c r="F2452" t="s">
        <v>7174</v>
      </c>
      <c r="G2452" t="s">
        <v>193</v>
      </c>
      <c r="H2452" t="s">
        <v>150</v>
      </c>
      <c r="I2452" t="s">
        <v>136</v>
      </c>
      <c r="J2452" t="s">
        <v>137</v>
      </c>
      <c r="K2452" t="s">
        <v>144</v>
      </c>
      <c r="L2452" t="s">
        <v>7175</v>
      </c>
      <c r="M2452" t="s">
        <v>7176</v>
      </c>
      <c r="N2452">
        <v>1.8402777770000001</v>
      </c>
      <c r="O2452">
        <v>0</v>
      </c>
      <c r="P2452">
        <v>207</v>
      </c>
      <c r="Q2452">
        <v>0</v>
      </c>
      <c r="R2452">
        <v>16</v>
      </c>
      <c r="S2452">
        <v>0</v>
      </c>
      <c r="T2452">
        <v>18</v>
      </c>
      <c r="U2452">
        <v>0</v>
      </c>
      <c r="V2452">
        <v>0</v>
      </c>
      <c r="W2452">
        <v>0</v>
      </c>
      <c r="X2452">
        <v>77.4303870319537</v>
      </c>
      <c r="Y2452">
        <v>0</v>
      </c>
      <c r="Z2452">
        <v>1.1126884586075132</v>
      </c>
      <c r="AA2452">
        <v>0</v>
      </c>
      <c r="AB2452">
        <v>11.180571619576853</v>
      </c>
      <c r="AC2452">
        <v>0</v>
      </c>
      <c r="AD2452">
        <v>0</v>
      </c>
      <c r="AE2452">
        <v>89.72364711013806</v>
      </c>
    </row>
    <row r="2453" spans="1:31" x14ac:dyDescent="0.3">
      <c r="A2453">
        <v>2485979</v>
      </c>
      <c r="B2453">
        <v>1</v>
      </c>
      <c r="C2453" t="s">
        <v>80</v>
      </c>
      <c r="D2453" t="s">
        <v>110</v>
      </c>
      <c r="E2453" t="s">
        <v>153</v>
      </c>
      <c r="F2453" t="s">
        <v>7177</v>
      </c>
      <c r="G2453" t="s">
        <v>155</v>
      </c>
      <c r="H2453" t="s">
        <v>135</v>
      </c>
      <c r="I2453" t="s">
        <v>136</v>
      </c>
      <c r="J2453" t="s">
        <v>137</v>
      </c>
      <c r="K2453" t="s">
        <v>144</v>
      </c>
      <c r="L2453" t="s">
        <v>7178</v>
      </c>
      <c r="M2453" t="s">
        <v>7179</v>
      </c>
      <c r="N2453">
        <v>2.0530555549999998</v>
      </c>
      <c r="O2453">
        <v>0</v>
      </c>
      <c r="P2453">
        <v>3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3.3024595696658561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3.3024595696658561</v>
      </c>
    </row>
    <row r="2454" spans="1:31" x14ac:dyDescent="0.3">
      <c r="A2454">
        <v>2485544</v>
      </c>
      <c r="B2454">
        <v>1</v>
      </c>
      <c r="C2454" t="s">
        <v>81</v>
      </c>
      <c r="D2454" t="s">
        <v>112</v>
      </c>
      <c r="E2454" t="s">
        <v>147</v>
      </c>
      <c r="F2454" t="s">
        <v>7180</v>
      </c>
      <c r="G2454" t="s">
        <v>149</v>
      </c>
      <c r="H2454" t="s">
        <v>150</v>
      </c>
      <c r="I2454" t="s">
        <v>136</v>
      </c>
      <c r="J2454" t="s">
        <v>137</v>
      </c>
      <c r="K2454" t="s">
        <v>144</v>
      </c>
      <c r="L2454" t="s">
        <v>7181</v>
      </c>
      <c r="M2454" t="s">
        <v>7182</v>
      </c>
      <c r="N2454">
        <v>0.84222222199999996</v>
      </c>
      <c r="O2454">
        <v>0</v>
      </c>
      <c r="P2454">
        <v>0</v>
      </c>
      <c r="Q2454">
        <v>1</v>
      </c>
      <c r="R2454">
        <v>7</v>
      </c>
      <c r="S2454">
        <v>15</v>
      </c>
      <c r="T2454">
        <v>125</v>
      </c>
      <c r="U2454">
        <v>8</v>
      </c>
      <c r="V2454">
        <v>1</v>
      </c>
      <c r="W2454">
        <v>0</v>
      </c>
      <c r="X2454">
        <v>0</v>
      </c>
      <c r="Y2454">
        <v>1.2642471653303602</v>
      </c>
      <c r="Z2454">
        <v>10.390998320351784</v>
      </c>
      <c r="AA2454">
        <v>69.858009594609314</v>
      </c>
      <c r="AB2454">
        <v>83.603359589353218</v>
      </c>
      <c r="AC2454">
        <v>97.358390360609562</v>
      </c>
      <c r="AD2454">
        <v>9.5169230640916354</v>
      </c>
      <c r="AE2454">
        <v>271.99192809434589</v>
      </c>
    </row>
    <row r="2455" spans="1:31" x14ac:dyDescent="0.3">
      <c r="A2455">
        <v>2485564</v>
      </c>
      <c r="B2455">
        <v>2</v>
      </c>
      <c r="C2455" t="s">
        <v>80</v>
      </c>
      <c r="D2455" t="s">
        <v>90</v>
      </c>
      <c r="E2455" t="s">
        <v>132</v>
      </c>
      <c r="F2455" t="s">
        <v>1083</v>
      </c>
      <c r="G2455" t="s">
        <v>652</v>
      </c>
      <c r="H2455" t="s">
        <v>135</v>
      </c>
      <c r="I2455" t="s">
        <v>136</v>
      </c>
      <c r="J2455" t="s">
        <v>137</v>
      </c>
      <c r="K2455" t="s">
        <v>144</v>
      </c>
      <c r="L2455" t="s">
        <v>7147</v>
      </c>
      <c r="M2455" t="s">
        <v>7183</v>
      </c>
      <c r="N2455">
        <v>0.455555555</v>
      </c>
      <c r="O2455">
        <v>0</v>
      </c>
      <c r="P2455">
        <v>392</v>
      </c>
      <c r="Q2455">
        <v>0</v>
      </c>
      <c r="R2455">
        <v>0</v>
      </c>
      <c r="S2455">
        <v>0</v>
      </c>
      <c r="T2455">
        <v>46</v>
      </c>
      <c r="U2455">
        <v>0</v>
      </c>
      <c r="V2455">
        <v>0</v>
      </c>
      <c r="W2455">
        <v>0</v>
      </c>
      <c r="X2455">
        <v>59.974671188036623</v>
      </c>
      <c r="Y2455">
        <v>0</v>
      </c>
      <c r="Z2455">
        <v>0</v>
      </c>
      <c r="AA2455">
        <v>0</v>
      </c>
      <c r="AB2455">
        <v>8.6050026347821138</v>
      </c>
      <c r="AC2455">
        <v>0</v>
      </c>
      <c r="AD2455">
        <v>0</v>
      </c>
      <c r="AE2455">
        <v>68.579673822818734</v>
      </c>
    </row>
    <row r="2456" spans="1:31" x14ac:dyDescent="0.3">
      <c r="A2456">
        <v>2485390</v>
      </c>
      <c r="B2456">
        <v>1</v>
      </c>
      <c r="C2456" t="s">
        <v>80</v>
      </c>
      <c r="D2456" t="s">
        <v>93</v>
      </c>
      <c r="E2456" t="s">
        <v>166</v>
      </c>
      <c r="F2456" t="s">
        <v>675</v>
      </c>
      <c r="G2456" t="s">
        <v>181</v>
      </c>
      <c r="H2456" t="s">
        <v>150</v>
      </c>
      <c r="I2456" t="s">
        <v>506</v>
      </c>
      <c r="J2456" t="s">
        <v>137</v>
      </c>
      <c r="K2456" t="s">
        <v>144</v>
      </c>
      <c r="L2456" t="s">
        <v>7184</v>
      </c>
      <c r="M2456" t="s">
        <v>7185</v>
      </c>
      <c r="N2456">
        <v>3.8611110999999997E-2</v>
      </c>
      <c r="O2456">
        <v>0</v>
      </c>
      <c r="P2456">
        <v>49</v>
      </c>
      <c r="Q2456">
        <v>51</v>
      </c>
      <c r="R2456">
        <v>149</v>
      </c>
      <c r="S2456">
        <v>3</v>
      </c>
      <c r="T2456">
        <v>58</v>
      </c>
      <c r="U2456">
        <v>1</v>
      </c>
      <c r="V2456">
        <v>0</v>
      </c>
      <c r="W2456">
        <v>0</v>
      </c>
      <c r="X2456">
        <v>0.47754334454008407</v>
      </c>
      <c r="Y2456">
        <v>3.7700243310166228</v>
      </c>
      <c r="Z2456">
        <v>4.0360721326689672</v>
      </c>
      <c r="AA2456">
        <v>0.37087611221061445</v>
      </c>
      <c r="AB2456">
        <v>0.70446654256227315</v>
      </c>
      <c r="AC2456">
        <v>5.9044714975490828</v>
      </c>
      <c r="AD2456">
        <v>0</v>
      </c>
      <c r="AE2456">
        <v>15.263453960547643</v>
      </c>
    </row>
    <row r="2457" spans="1:31" x14ac:dyDescent="0.3">
      <c r="A2457">
        <v>2485442</v>
      </c>
      <c r="B2457">
        <v>2</v>
      </c>
      <c r="C2457" t="s">
        <v>80</v>
      </c>
      <c r="D2457" t="s">
        <v>84</v>
      </c>
      <c r="E2457" t="s">
        <v>147</v>
      </c>
      <c r="F2457" t="s">
        <v>7186</v>
      </c>
      <c r="G2457" t="s">
        <v>193</v>
      </c>
      <c r="H2457" t="s">
        <v>150</v>
      </c>
      <c r="I2457" t="s">
        <v>136</v>
      </c>
      <c r="J2457" t="s">
        <v>137</v>
      </c>
      <c r="K2457" t="s">
        <v>144</v>
      </c>
      <c r="L2457" t="s">
        <v>7187</v>
      </c>
      <c r="M2457" t="s">
        <v>7102</v>
      </c>
      <c r="N2457">
        <v>0.90333333299999996</v>
      </c>
      <c r="O2457">
        <v>1</v>
      </c>
      <c r="P2457">
        <v>928</v>
      </c>
      <c r="Q2457">
        <v>2</v>
      </c>
      <c r="R2457">
        <v>52</v>
      </c>
      <c r="S2457">
        <v>4</v>
      </c>
      <c r="T2457">
        <v>123</v>
      </c>
      <c r="U2457">
        <v>0</v>
      </c>
      <c r="V2457">
        <v>0</v>
      </c>
      <c r="W2457">
        <v>0.38503857792800006</v>
      </c>
      <c r="X2457">
        <v>177.54096520086483</v>
      </c>
      <c r="Y2457">
        <v>0.51384459545154004</v>
      </c>
      <c r="Z2457">
        <v>10.190759240654408</v>
      </c>
      <c r="AA2457">
        <v>1.620397205304849</v>
      </c>
      <c r="AB2457">
        <v>75.113783166446041</v>
      </c>
      <c r="AC2457">
        <v>0</v>
      </c>
      <c r="AD2457">
        <v>0</v>
      </c>
      <c r="AE2457">
        <v>265.36478798664962</v>
      </c>
    </row>
    <row r="2458" spans="1:31" x14ac:dyDescent="0.3">
      <c r="A2458">
        <v>2486014</v>
      </c>
      <c r="B2458">
        <v>1</v>
      </c>
      <c r="C2458" t="s">
        <v>81</v>
      </c>
      <c r="D2458" t="s">
        <v>116</v>
      </c>
      <c r="E2458" t="s">
        <v>166</v>
      </c>
      <c r="F2458" t="s">
        <v>7188</v>
      </c>
      <c r="G2458" t="s">
        <v>149</v>
      </c>
      <c r="H2458" t="s">
        <v>150</v>
      </c>
      <c r="I2458" t="s">
        <v>136</v>
      </c>
      <c r="J2458" t="s">
        <v>137</v>
      </c>
      <c r="K2458" t="s">
        <v>144</v>
      </c>
      <c r="L2458" t="s">
        <v>7041</v>
      </c>
      <c r="M2458" t="s">
        <v>7189</v>
      </c>
      <c r="N2458">
        <v>0.24472222199999999</v>
      </c>
      <c r="O2458">
        <v>0</v>
      </c>
      <c r="P2458">
        <v>3497</v>
      </c>
      <c r="Q2458">
        <v>0</v>
      </c>
      <c r="R2458">
        <v>46</v>
      </c>
      <c r="S2458">
        <v>2</v>
      </c>
      <c r="T2458">
        <v>199</v>
      </c>
      <c r="U2458">
        <v>0</v>
      </c>
      <c r="V2458">
        <v>0</v>
      </c>
      <c r="W2458">
        <v>0</v>
      </c>
      <c r="X2458">
        <v>203.0630175466961</v>
      </c>
      <c r="Y2458">
        <v>0</v>
      </c>
      <c r="Z2458">
        <v>4.0386470749728778</v>
      </c>
      <c r="AA2458">
        <v>12.243875376447319</v>
      </c>
      <c r="AB2458">
        <v>29.021378531398781</v>
      </c>
      <c r="AC2458">
        <v>0</v>
      </c>
      <c r="AD2458">
        <v>0</v>
      </c>
      <c r="AE2458">
        <v>248.36691852951509</v>
      </c>
    </row>
    <row r="2459" spans="1:31" x14ac:dyDescent="0.3">
      <c r="A2459">
        <v>2485762</v>
      </c>
      <c r="B2459">
        <v>1</v>
      </c>
      <c r="C2459" t="s">
        <v>81</v>
      </c>
      <c r="D2459" t="s">
        <v>119</v>
      </c>
      <c r="E2459" t="s">
        <v>162</v>
      </c>
      <c r="F2459" t="s">
        <v>6410</v>
      </c>
      <c r="G2459" t="s">
        <v>7190</v>
      </c>
      <c r="H2459" t="s">
        <v>135</v>
      </c>
      <c r="I2459" t="s">
        <v>136</v>
      </c>
      <c r="J2459" t="s">
        <v>137</v>
      </c>
      <c r="K2459" t="s">
        <v>144</v>
      </c>
      <c r="L2459" t="s">
        <v>7191</v>
      </c>
      <c r="M2459" t="s">
        <v>7192</v>
      </c>
      <c r="N2459">
        <v>1.4016666659999999</v>
      </c>
      <c r="O2459">
        <v>0</v>
      </c>
      <c r="P2459">
        <v>28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2.055115761417627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2.055115761417627</v>
      </c>
    </row>
    <row r="2460" spans="1:31" x14ac:dyDescent="0.3">
      <c r="A2460">
        <v>2485862</v>
      </c>
      <c r="B2460">
        <v>1</v>
      </c>
      <c r="C2460" t="s">
        <v>80</v>
      </c>
      <c r="D2460" t="s">
        <v>110</v>
      </c>
      <c r="E2460" t="s">
        <v>153</v>
      </c>
      <c r="F2460" t="s">
        <v>7193</v>
      </c>
      <c r="G2460" t="s">
        <v>155</v>
      </c>
      <c r="H2460" t="s">
        <v>135</v>
      </c>
      <c r="I2460" t="s">
        <v>136</v>
      </c>
      <c r="J2460" t="s">
        <v>137</v>
      </c>
      <c r="K2460" t="s">
        <v>144</v>
      </c>
      <c r="L2460" t="s">
        <v>7194</v>
      </c>
      <c r="M2460" t="s">
        <v>7195</v>
      </c>
      <c r="N2460">
        <v>1.085</v>
      </c>
      <c r="O2460">
        <v>0</v>
      </c>
      <c r="P2460">
        <v>1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8.885103997037451E-2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8.885103997037451E-2</v>
      </c>
    </row>
    <row r="2461" spans="1:31" x14ac:dyDescent="0.3">
      <c r="A2461">
        <v>2485453</v>
      </c>
      <c r="B2461">
        <v>1</v>
      </c>
      <c r="C2461" t="s">
        <v>81</v>
      </c>
      <c r="D2461" t="s">
        <v>118</v>
      </c>
      <c r="E2461" t="s">
        <v>147</v>
      </c>
      <c r="F2461" t="s">
        <v>7196</v>
      </c>
      <c r="G2461" t="s">
        <v>193</v>
      </c>
      <c r="H2461" t="s">
        <v>150</v>
      </c>
      <c r="I2461" t="s">
        <v>136</v>
      </c>
      <c r="J2461" t="s">
        <v>137</v>
      </c>
      <c r="K2461" t="s">
        <v>144</v>
      </c>
      <c r="L2461" t="s">
        <v>7197</v>
      </c>
      <c r="M2461" t="s">
        <v>7198</v>
      </c>
      <c r="N2461">
        <v>2.065555555</v>
      </c>
      <c r="O2461">
        <v>0</v>
      </c>
      <c r="P2461">
        <v>244</v>
      </c>
      <c r="Q2461">
        <v>0</v>
      </c>
      <c r="R2461">
        <v>47</v>
      </c>
      <c r="S2461">
        <v>0</v>
      </c>
      <c r="T2461">
        <v>17</v>
      </c>
      <c r="U2461">
        <v>0</v>
      </c>
      <c r="V2461">
        <v>0</v>
      </c>
      <c r="W2461">
        <v>0</v>
      </c>
      <c r="X2461">
        <v>60.693628036624453</v>
      </c>
      <c r="Y2461">
        <v>0</v>
      </c>
      <c r="Z2461">
        <v>5.7673254678472352</v>
      </c>
      <c r="AA2461">
        <v>0</v>
      </c>
      <c r="AB2461">
        <v>19.550983032800129</v>
      </c>
      <c r="AC2461">
        <v>0</v>
      </c>
      <c r="AD2461">
        <v>0</v>
      </c>
      <c r="AE2461">
        <v>86.011936537271822</v>
      </c>
    </row>
    <row r="2462" spans="1:31" x14ac:dyDescent="0.3">
      <c r="A2462">
        <v>2485945</v>
      </c>
      <c r="B2462">
        <v>1</v>
      </c>
      <c r="C2462" t="s">
        <v>80</v>
      </c>
      <c r="D2462" t="s">
        <v>100</v>
      </c>
      <c r="E2462" t="s">
        <v>132</v>
      </c>
      <c r="F2462" t="s">
        <v>7199</v>
      </c>
      <c r="G2462" t="s">
        <v>296</v>
      </c>
      <c r="H2462" t="s">
        <v>135</v>
      </c>
      <c r="I2462" t="s">
        <v>136</v>
      </c>
      <c r="J2462" t="s">
        <v>137</v>
      </c>
      <c r="K2462" t="s">
        <v>144</v>
      </c>
      <c r="L2462" t="s">
        <v>7200</v>
      </c>
      <c r="M2462" t="s">
        <v>7201</v>
      </c>
      <c r="N2462">
        <v>1.7808333329999999</v>
      </c>
      <c r="O2462">
        <v>0</v>
      </c>
      <c r="P2462">
        <v>281</v>
      </c>
      <c r="Q2462">
        <v>0</v>
      </c>
      <c r="R2462">
        <v>4</v>
      </c>
      <c r="S2462">
        <v>0</v>
      </c>
      <c r="T2462">
        <v>11</v>
      </c>
      <c r="U2462">
        <v>0</v>
      </c>
      <c r="V2462">
        <v>0</v>
      </c>
      <c r="W2462">
        <v>0</v>
      </c>
      <c r="X2462">
        <v>190.03117153015373</v>
      </c>
      <c r="Y2462">
        <v>0</v>
      </c>
      <c r="Z2462">
        <v>0.229470975537725</v>
      </c>
      <c r="AA2462">
        <v>0</v>
      </c>
      <c r="AB2462">
        <v>6.3118511342539305</v>
      </c>
      <c r="AC2462">
        <v>0</v>
      </c>
      <c r="AD2462">
        <v>0</v>
      </c>
      <c r="AE2462">
        <v>196.57249363994541</v>
      </c>
    </row>
    <row r="2463" spans="1:31" x14ac:dyDescent="0.3">
      <c r="A2463">
        <v>2485802</v>
      </c>
      <c r="B2463">
        <v>1</v>
      </c>
      <c r="C2463" t="s">
        <v>80</v>
      </c>
      <c r="D2463" t="s">
        <v>109</v>
      </c>
      <c r="E2463" t="s">
        <v>166</v>
      </c>
      <c r="F2463" t="s">
        <v>7202</v>
      </c>
      <c r="G2463" t="s">
        <v>149</v>
      </c>
      <c r="H2463" t="s">
        <v>150</v>
      </c>
      <c r="I2463" t="s">
        <v>136</v>
      </c>
      <c r="J2463" t="s">
        <v>137</v>
      </c>
      <c r="K2463" t="s">
        <v>144</v>
      </c>
      <c r="L2463" t="s">
        <v>7203</v>
      </c>
      <c r="M2463" t="s">
        <v>7204</v>
      </c>
      <c r="N2463">
        <v>1.564444444</v>
      </c>
      <c r="O2463">
        <v>0</v>
      </c>
      <c r="P2463">
        <v>6108</v>
      </c>
      <c r="Q2463">
        <v>7</v>
      </c>
      <c r="R2463">
        <v>587</v>
      </c>
      <c r="S2463">
        <v>25</v>
      </c>
      <c r="T2463">
        <v>1419</v>
      </c>
      <c r="U2463">
        <v>9</v>
      </c>
      <c r="V2463">
        <v>1</v>
      </c>
      <c r="W2463">
        <v>0</v>
      </c>
      <c r="X2463">
        <v>1397.1390683912512</v>
      </c>
      <c r="Y2463">
        <v>2.1149652567220669</v>
      </c>
      <c r="Z2463">
        <v>255.64033439352536</v>
      </c>
      <c r="AA2463">
        <v>436.11001435499787</v>
      </c>
      <c r="AB2463">
        <v>846.25576385828242</v>
      </c>
      <c r="AC2463">
        <v>329.34098043843437</v>
      </c>
      <c r="AD2463">
        <v>6.9119406120734785</v>
      </c>
      <c r="AE2463">
        <v>3273.5130673052872</v>
      </c>
    </row>
    <row r="2464" spans="1:31" x14ac:dyDescent="0.3">
      <c r="A2464">
        <v>2485825</v>
      </c>
      <c r="B2464">
        <v>1</v>
      </c>
      <c r="C2464" t="s">
        <v>80</v>
      </c>
      <c r="D2464" t="s">
        <v>93</v>
      </c>
      <c r="E2464" t="s">
        <v>132</v>
      </c>
      <c r="F2464" t="s">
        <v>7205</v>
      </c>
      <c r="G2464" t="s">
        <v>296</v>
      </c>
      <c r="H2464" t="s">
        <v>135</v>
      </c>
      <c r="I2464" t="s">
        <v>136</v>
      </c>
      <c r="J2464" t="s">
        <v>137</v>
      </c>
      <c r="K2464" t="s">
        <v>144</v>
      </c>
      <c r="L2464" t="s">
        <v>7206</v>
      </c>
      <c r="M2464" t="s">
        <v>7207</v>
      </c>
      <c r="N2464">
        <v>2.3502777770000001</v>
      </c>
      <c r="O2464">
        <v>0</v>
      </c>
      <c r="P2464">
        <v>3</v>
      </c>
      <c r="Q2464">
        <v>0</v>
      </c>
      <c r="R2464">
        <v>17</v>
      </c>
      <c r="S2464">
        <v>0</v>
      </c>
      <c r="T2464">
        <v>6</v>
      </c>
      <c r="U2464">
        <v>0</v>
      </c>
      <c r="V2464">
        <v>0</v>
      </c>
      <c r="W2464">
        <v>0</v>
      </c>
      <c r="X2464">
        <v>3.182108349648904</v>
      </c>
      <c r="Y2464">
        <v>0</v>
      </c>
      <c r="Z2464">
        <v>26.37093160001832</v>
      </c>
      <c r="AA2464">
        <v>0</v>
      </c>
      <c r="AB2464">
        <v>2.2264183629839618</v>
      </c>
      <c r="AC2464">
        <v>0</v>
      </c>
      <c r="AD2464">
        <v>0</v>
      </c>
      <c r="AE2464">
        <v>31.779458312651187</v>
      </c>
    </row>
    <row r="2465" spans="1:31" x14ac:dyDescent="0.3">
      <c r="A2465">
        <v>2485498</v>
      </c>
      <c r="B2465">
        <v>2</v>
      </c>
      <c r="C2465" t="s">
        <v>80</v>
      </c>
      <c r="D2465" t="s">
        <v>92</v>
      </c>
      <c r="E2465" t="s">
        <v>166</v>
      </c>
      <c r="F2465" t="s">
        <v>7208</v>
      </c>
      <c r="G2465" t="s">
        <v>149</v>
      </c>
      <c r="H2465" t="s">
        <v>150</v>
      </c>
      <c r="I2465" t="s">
        <v>136</v>
      </c>
      <c r="J2465" t="s">
        <v>137</v>
      </c>
      <c r="K2465" t="s">
        <v>144</v>
      </c>
      <c r="L2465" t="s">
        <v>7008</v>
      </c>
      <c r="M2465" t="s">
        <v>7209</v>
      </c>
      <c r="N2465">
        <v>0.65166666600000001</v>
      </c>
      <c r="O2465">
        <v>1</v>
      </c>
      <c r="P2465">
        <v>3662</v>
      </c>
      <c r="Q2465">
        <v>0</v>
      </c>
      <c r="R2465">
        <v>7</v>
      </c>
      <c r="S2465">
        <v>7</v>
      </c>
      <c r="T2465">
        <v>222</v>
      </c>
      <c r="U2465">
        <v>0</v>
      </c>
      <c r="V2465">
        <v>0</v>
      </c>
      <c r="W2465">
        <v>3.8241118040342785</v>
      </c>
      <c r="X2465">
        <v>393.09872346138206</v>
      </c>
      <c r="Y2465">
        <v>0</v>
      </c>
      <c r="Z2465">
        <v>0.11177465356115024</v>
      </c>
      <c r="AA2465">
        <v>86.577185297063195</v>
      </c>
      <c r="AB2465">
        <v>100.53745655457172</v>
      </c>
      <c r="AC2465">
        <v>0</v>
      </c>
      <c r="AD2465">
        <v>0</v>
      </c>
      <c r="AE2465">
        <v>584.14925177061241</v>
      </c>
    </row>
    <row r="2466" spans="1:31" x14ac:dyDescent="0.3">
      <c r="A2466">
        <v>2485347</v>
      </c>
      <c r="B2466">
        <v>1</v>
      </c>
      <c r="C2466" t="s">
        <v>80</v>
      </c>
      <c r="D2466" t="s">
        <v>105</v>
      </c>
      <c r="E2466" t="s">
        <v>153</v>
      </c>
      <c r="F2466" t="s">
        <v>7210</v>
      </c>
      <c r="G2466" t="s">
        <v>230</v>
      </c>
      <c r="H2466" t="s">
        <v>135</v>
      </c>
      <c r="I2466" t="s">
        <v>136</v>
      </c>
      <c r="J2466" t="s">
        <v>137</v>
      </c>
      <c r="K2466" t="s">
        <v>144</v>
      </c>
      <c r="L2466" t="s">
        <v>7211</v>
      </c>
      <c r="M2466" t="s">
        <v>7212</v>
      </c>
      <c r="N2466">
        <v>1.1058333330000001</v>
      </c>
      <c r="O2466">
        <v>0</v>
      </c>
      <c r="P2466">
        <v>3</v>
      </c>
      <c r="Q2466">
        <v>0</v>
      </c>
      <c r="R2466">
        <v>0</v>
      </c>
      <c r="S2466">
        <v>0</v>
      </c>
      <c r="T2466">
        <v>1</v>
      </c>
      <c r="U2466">
        <v>0</v>
      </c>
      <c r="V2466">
        <v>0</v>
      </c>
      <c r="W2466">
        <v>0</v>
      </c>
      <c r="X2466">
        <v>0.61502902976047658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0.61502902976047658</v>
      </c>
    </row>
    <row r="2467" spans="1:31" x14ac:dyDescent="0.3">
      <c r="A2467">
        <v>2485447</v>
      </c>
      <c r="B2467">
        <v>1</v>
      </c>
      <c r="C2467" t="s">
        <v>81</v>
      </c>
      <c r="D2467" t="s">
        <v>128</v>
      </c>
      <c r="E2467" t="s">
        <v>184</v>
      </c>
      <c r="F2467" t="s">
        <v>7213</v>
      </c>
      <c r="G2467" t="s">
        <v>134</v>
      </c>
      <c r="H2467" t="s">
        <v>150</v>
      </c>
      <c r="I2467" t="s">
        <v>136</v>
      </c>
      <c r="J2467" t="s">
        <v>137</v>
      </c>
      <c r="K2467" t="s">
        <v>138</v>
      </c>
      <c r="L2467" t="s">
        <v>7214</v>
      </c>
      <c r="M2467" t="s">
        <v>7215</v>
      </c>
      <c r="N2467">
        <v>2.3719444439999999</v>
      </c>
      <c r="O2467">
        <v>0</v>
      </c>
      <c r="P2467">
        <v>0</v>
      </c>
      <c r="Q2467">
        <v>0</v>
      </c>
      <c r="R2467">
        <v>0</v>
      </c>
      <c r="S2467">
        <v>8</v>
      </c>
      <c r="T2467">
        <v>0</v>
      </c>
      <c r="U2467">
        <v>2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246.62248051901693</v>
      </c>
      <c r="AB2467">
        <v>0</v>
      </c>
      <c r="AC2467">
        <v>456.95949225383413</v>
      </c>
      <c r="AD2467">
        <v>0</v>
      </c>
      <c r="AE2467">
        <v>703.58197277285103</v>
      </c>
    </row>
    <row r="2468" spans="1:31" x14ac:dyDescent="0.3">
      <c r="A2468">
        <v>2485888</v>
      </c>
      <c r="B2468">
        <v>1</v>
      </c>
      <c r="C2468" t="s">
        <v>81</v>
      </c>
      <c r="D2468" t="s">
        <v>121</v>
      </c>
      <c r="E2468" t="s">
        <v>166</v>
      </c>
      <c r="F2468" t="s">
        <v>7216</v>
      </c>
      <c r="G2468" t="s">
        <v>149</v>
      </c>
      <c r="H2468" t="s">
        <v>150</v>
      </c>
      <c r="I2468" t="s">
        <v>136</v>
      </c>
      <c r="J2468" t="s">
        <v>137</v>
      </c>
      <c r="K2468" t="s">
        <v>144</v>
      </c>
      <c r="L2468" t="s">
        <v>6479</v>
      </c>
      <c r="M2468" t="s">
        <v>7217</v>
      </c>
      <c r="N2468">
        <v>1.707222222</v>
      </c>
      <c r="O2468">
        <v>0</v>
      </c>
      <c r="P2468">
        <v>166</v>
      </c>
      <c r="Q2468">
        <v>0</v>
      </c>
      <c r="R2468">
        <v>4</v>
      </c>
      <c r="S2468">
        <v>2</v>
      </c>
      <c r="T2468">
        <v>4</v>
      </c>
      <c r="U2468">
        <v>0</v>
      </c>
      <c r="V2468">
        <v>0</v>
      </c>
      <c r="W2468">
        <v>0</v>
      </c>
      <c r="X2468">
        <v>38.324336443636639</v>
      </c>
      <c r="Y2468">
        <v>0</v>
      </c>
      <c r="Z2468">
        <v>1.3356179264775097</v>
      </c>
      <c r="AA2468">
        <v>17.292853426173071</v>
      </c>
      <c r="AB2468">
        <v>0.96918883985944149</v>
      </c>
      <c r="AC2468">
        <v>0</v>
      </c>
      <c r="AD2468">
        <v>0</v>
      </c>
      <c r="AE2468">
        <v>57.921996636146659</v>
      </c>
    </row>
    <row r="2469" spans="1:31" x14ac:dyDescent="0.3">
      <c r="A2469">
        <v>2485842</v>
      </c>
      <c r="B2469">
        <v>1</v>
      </c>
      <c r="C2469" t="s">
        <v>80</v>
      </c>
      <c r="D2469" t="s">
        <v>84</v>
      </c>
      <c r="E2469" t="s">
        <v>153</v>
      </c>
      <c r="F2469" t="s">
        <v>7218</v>
      </c>
      <c r="G2469" t="s">
        <v>155</v>
      </c>
      <c r="H2469" t="s">
        <v>135</v>
      </c>
      <c r="I2469" t="s">
        <v>136</v>
      </c>
      <c r="J2469" t="s">
        <v>137</v>
      </c>
      <c r="K2469" t="s">
        <v>144</v>
      </c>
      <c r="L2469" t="s">
        <v>7219</v>
      </c>
      <c r="M2469" t="s">
        <v>7220</v>
      </c>
      <c r="N2469">
        <v>2.6894444439999998</v>
      </c>
      <c r="O2469">
        <v>0</v>
      </c>
      <c r="P2469">
        <v>5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7.5483287659112435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7.5483287659112435</v>
      </c>
    </row>
    <row r="2470" spans="1:31" x14ac:dyDescent="0.3">
      <c r="A2470">
        <v>2485510</v>
      </c>
      <c r="B2470">
        <v>1</v>
      </c>
      <c r="C2470" t="s">
        <v>80</v>
      </c>
      <c r="D2470" t="s">
        <v>97</v>
      </c>
      <c r="E2470" t="s">
        <v>147</v>
      </c>
      <c r="F2470" t="s">
        <v>7221</v>
      </c>
      <c r="G2470" t="s">
        <v>193</v>
      </c>
      <c r="H2470" t="s">
        <v>150</v>
      </c>
      <c r="I2470" t="s">
        <v>136</v>
      </c>
      <c r="J2470" t="s">
        <v>137</v>
      </c>
      <c r="K2470" t="s">
        <v>144</v>
      </c>
      <c r="L2470" t="s">
        <v>7222</v>
      </c>
      <c r="M2470" t="s">
        <v>6928</v>
      </c>
      <c r="N2470">
        <v>0.508611111</v>
      </c>
      <c r="O2470">
        <v>0</v>
      </c>
      <c r="P2470">
        <v>157</v>
      </c>
      <c r="Q2470">
        <v>0</v>
      </c>
      <c r="R2470">
        <v>11</v>
      </c>
      <c r="S2470">
        <v>0</v>
      </c>
      <c r="T2470">
        <v>20</v>
      </c>
      <c r="U2470">
        <v>0</v>
      </c>
      <c r="V2470">
        <v>0</v>
      </c>
      <c r="W2470">
        <v>0</v>
      </c>
      <c r="X2470">
        <v>16.17806634184624</v>
      </c>
      <c r="Y2470">
        <v>0</v>
      </c>
      <c r="Z2470">
        <v>1.1370409722167421</v>
      </c>
      <c r="AA2470">
        <v>0</v>
      </c>
      <c r="AB2470">
        <v>2.6016231061003934</v>
      </c>
      <c r="AC2470">
        <v>0</v>
      </c>
      <c r="AD2470">
        <v>0</v>
      </c>
      <c r="AE2470">
        <v>19.916730420163375</v>
      </c>
    </row>
    <row r="2471" spans="1:31" x14ac:dyDescent="0.3">
      <c r="A2471">
        <v>2485865</v>
      </c>
      <c r="B2471">
        <v>1</v>
      </c>
      <c r="C2471" t="s">
        <v>81</v>
      </c>
      <c r="D2471" t="s">
        <v>125</v>
      </c>
      <c r="E2471" t="s">
        <v>184</v>
      </c>
      <c r="F2471" t="s">
        <v>7223</v>
      </c>
      <c r="G2471" t="s">
        <v>149</v>
      </c>
      <c r="H2471" t="s">
        <v>150</v>
      </c>
      <c r="I2471" t="s">
        <v>136</v>
      </c>
      <c r="J2471" t="s">
        <v>137</v>
      </c>
      <c r="K2471" t="s">
        <v>144</v>
      </c>
      <c r="L2471" t="s">
        <v>7224</v>
      </c>
      <c r="M2471" t="s">
        <v>7225</v>
      </c>
      <c r="N2471">
        <v>1.139444444</v>
      </c>
      <c r="O2471">
        <v>0</v>
      </c>
      <c r="P2471">
        <v>419</v>
      </c>
      <c r="Q2471">
        <v>25</v>
      </c>
      <c r="R2471">
        <v>56</v>
      </c>
      <c r="S2471">
        <v>1</v>
      </c>
      <c r="T2471">
        <v>37</v>
      </c>
      <c r="U2471">
        <v>0</v>
      </c>
      <c r="V2471">
        <v>0</v>
      </c>
      <c r="W2471">
        <v>0</v>
      </c>
      <c r="X2471">
        <v>74.866131437802252</v>
      </c>
      <c r="Y2471">
        <v>31.058082589953521</v>
      </c>
      <c r="Z2471">
        <v>13.440010320993018</v>
      </c>
      <c r="AA2471">
        <v>1.2313931674916665</v>
      </c>
      <c r="AB2471">
        <v>16.953284768306581</v>
      </c>
      <c r="AC2471">
        <v>0</v>
      </c>
      <c r="AD2471">
        <v>0</v>
      </c>
      <c r="AE2471">
        <v>137.54890228454704</v>
      </c>
    </row>
    <row r="2472" spans="1:31" x14ac:dyDescent="0.3">
      <c r="A2472">
        <v>2485656</v>
      </c>
      <c r="B2472">
        <v>1</v>
      </c>
      <c r="C2472" t="s">
        <v>80</v>
      </c>
      <c r="D2472" t="s">
        <v>83</v>
      </c>
      <c r="E2472" t="s">
        <v>141</v>
      </c>
      <c r="F2472" t="s">
        <v>7226</v>
      </c>
      <c r="G2472" t="s">
        <v>143</v>
      </c>
      <c r="H2472" t="s">
        <v>135</v>
      </c>
      <c r="I2472" t="s">
        <v>136</v>
      </c>
      <c r="J2472" t="s">
        <v>137</v>
      </c>
      <c r="K2472" t="s">
        <v>144</v>
      </c>
      <c r="L2472" t="s">
        <v>7227</v>
      </c>
      <c r="M2472" t="s">
        <v>7228</v>
      </c>
      <c r="N2472">
        <v>0.61277777700000002</v>
      </c>
      <c r="O2472">
        <v>0</v>
      </c>
      <c r="P2472">
        <v>178</v>
      </c>
      <c r="Q2472">
        <v>0</v>
      </c>
      <c r="R2472">
        <v>0</v>
      </c>
      <c r="S2472">
        <v>0</v>
      </c>
      <c r="T2472">
        <v>30</v>
      </c>
      <c r="U2472">
        <v>0</v>
      </c>
      <c r="V2472">
        <v>0</v>
      </c>
      <c r="W2472">
        <v>0</v>
      </c>
      <c r="X2472">
        <v>31.965340094270136</v>
      </c>
      <c r="Y2472">
        <v>0</v>
      </c>
      <c r="Z2472">
        <v>0</v>
      </c>
      <c r="AA2472">
        <v>0</v>
      </c>
      <c r="AB2472">
        <v>14.544090654027093</v>
      </c>
      <c r="AC2472">
        <v>0</v>
      </c>
      <c r="AD2472">
        <v>0</v>
      </c>
      <c r="AE2472">
        <v>46.509430748297227</v>
      </c>
    </row>
    <row r="2473" spans="1:31" x14ac:dyDescent="0.3">
      <c r="A2473">
        <v>2485556</v>
      </c>
      <c r="B2473">
        <v>1</v>
      </c>
      <c r="C2473" t="s">
        <v>80</v>
      </c>
      <c r="D2473" t="s">
        <v>94</v>
      </c>
      <c r="E2473" t="s">
        <v>166</v>
      </c>
      <c r="F2473" t="s">
        <v>7229</v>
      </c>
      <c r="G2473" t="s">
        <v>149</v>
      </c>
      <c r="H2473" t="s">
        <v>150</v>
      </c>
      <c r="I2473" t="s">
        <v>136</v>
      </c>
      <c r="J2473" t="s">
        <v>137</v>
      </c>
      <c r="K2473" t="s">
        <v>144</v>
      </c>
      <c r="L2473" t="s">
        <v>7230</v>
      </c>
      <c r="M2473" t="s">
        <v>7231</v>
      </c>
      <c r="N2473">
        <v>1.2266666660000001</v>
      </c>
      <c r="O2473">
        <v>0</v>
      </c>
      <c r="P2473">
        <v>1</v>
      </c>
      <c r="Q2473">
        <v>4</v>
      </c>
      <c r="R2473">
        <v>60</v>
      </c>
      <c r="S2473">
        <v>1</v>
      </c>
      <c r="T2473">
        <v>5</v>
      </c>
      <c r="U2473">
        <v>0</v>
      </c>
      <c r="V2473">
        <v>0</v>
      </c>
      <c r="W2473">
        <v>0</v>
      </c>
      <c r="X2473">
        <v>2.5084008054553641</v>
      </c>
      <c r="Y2473">
        <v>0.43466119399436798</v>
      </c>
      <c r="Z2473">
        <v>33.871168283723243</v>
      </c>
      <c r="AA2473">
        <v>1.4165165711399998</v>
      </c>
      <c r="AB2473">
        <v>16.317005758549282</v>
      </c>
      <c r="AC2473">
        <v>0</v>
      </c>
      <c r="AD2473">
        <v>0</v>
      </c>
      <c r="AE2473">
        <v>54.547752612862254</v>
      </c>
    </row>
    <row r="2474" spans="1:31" x14ac:dyDescent="0.3">
      <c r="A2474">
        <v>2519393</v>
      </c>
      <c r="B2474">
        <v>1</v>
      </c>
      <c r="C2474" t="s">
        <v>81</v>
      </c>
      <c r="D2474" t="s">
        <v>125</v>
      </c>
      <c r="E2474" t="s">
        <v>166</v>
      </c>
      <c r="F2474" t="s">
        <v>7232</v>
      </c>
      <c r="G2474" t="s">
        <v>924</v>
      </c>
      <c r="H2474" t="s">
        <v>150</v>
      </c>
      <c r="I2474" t="s">
        <v>136</v>
      </c>
      <c r="J2474" t="s">
        <v>137</v>
      </c>
      <c r="K2474" t="s">
        <v>144</v>
      </c>
      <c r="L2474" t="s">
        <v>7233</v>
      </c>
      <c r="M2474" t="s">
        <v>7234</v>
      </c>
      <c r="N2474">
        <v>2.2172222220000002</v>
      </c>
      <c r="O2474">
        <v>4</v>
      </c>
      <c r="P2474">
        <v>93</v>
      </c>
      <c r="Q2474">
        <v>153</v>
      </c>
      <c r="R2474">
        <v>199</v>
      </c>
      <c r="S2474">
        <v>18</v>
      </c>
      <c r="T2474">
        <v>17</v>
      </c>
      <c r="U2474">
        <v>1</v>
      </c>
      <c r="V2474">
        <v>0</v>
      </c>
      <c r="W2474">
        <v>7.6257372286907543</v>
      </c>
      <c r="X2474">
        <v>23.389732887417217</v>
      </c>
      <c r="Y2474">
        <v>65.422207813156348</v>
      </c>
      <c r="Z2474">
        <v>80.189882440229482</v>
      </c>
      <c r="AA2474">
        <v>66.128577835604673</v>
      </c>
      <c r="AB2474">
        <v>12.007061556823354</v>
      </c>
      <c r="AC2474">
        <v>91.685676756699991</v>
      </c>
      <c r="AD2474">
        <v>0</v>
      </c>
      <c r="AE2474">
        <v>346.44887651862177</v>
      </c>
    </row>
    <row r="2475" spans="1:31" x14ac:dyDescent="0.3">
      <c r="A2475">
        <v>2486051</v>
      </c>
      <c r="B2475">
        <v>1</v>
      </c>
      <c r="C2475" t="s">
        <v>80</v>
      </c>
      <c r="D2475" t="s">
        <v>101</v>
      </c>
      <c r="E2475" t="s">
        <v>184</v>
      </c>
      <c r="F2475" t="s">
        <v>7235</v>
      </c>
      <c r="G2475" t="s">
        <v>193</v>
      </c>
      <c r="H2475" t="s">
        <v>150</v>
      </c>
      <c r="I2475" t="s">
        <v>136</v>
      </c>
      <c r="J2475" t="s">
        <v>137</v>
      </c>
      <c r="K2475" t="s">
        <v>144</v>
      </c>
      <c r="L2475" t="s">
        <v>7236</v>
      </c>
      <c r="M2475" t="s">
        <v>7237</v>
      </c>
      <c r="N2475">
        <v>2.9608333330000001</v>
      </c>
      <c r="O2475">
        <v>21</v>
      </c>
      <c r="P2475">
        <v>13</v>
      </c>
      <c r="Q2475">
        <v>37</v>
      </c>
      <c r="R2475">
        <v>2</v>
      </c>
      <c r="S2475">
        <v>27</v>
      </c>
      <c r="T2475">
        <v>0</v>
      </c>
      <c r="U2475">
        <v>1</v>
      </c>
      <c r="V2475">
        <v>0</v>
      </c>
      <c r="W2475">
        <v>142.97992654450312</v>
      </c>
      <c r="X2475">
        <v>10.318225881821927</v>
      </c>
      <c r="Y2475">
        <v>602.6414006426686</v>
      </c>
      <c r="Z2475">
        <v>9.3557876805538882</v>
      </c>
      <c r="AA2475">
        <v>226.92526585456602</v>
      </c>
      <c r="AB2475">
        <v>0</v>
      </c>
      <c r="AC2475">
        <v>38.832236912255304</v>
      </c>
      <c r="AD2475">
        <v>0</v>
      </c>
      <c r="AE2475">
        <v>1031.0528435163687</v>
      </c>
    </row>
    <row r="2476" spans="1:31" x14ac:dyDescent="0.3">
      <c r="A2476">
        <v>2485364</v>
      </c>
      <c r="B2476">
        <v>1</v>
      </c>
      <c r="C2476" t="s">
        <v>80</v>
      </c>
      <c r="D2476" t="s">
        <v>85</v>
      </c>
      <c r="E2476" t="s">
        <v>132</v>
      </c>
      <c r="F2476" t="s">
        <v>960</v>
      </c>
      <c r="G2476" t="s">
        <v>181</v>
      </c>
      <c r="H2476" t="s">
        <v>135</v>
      </c>
      <c r="I2476" t="s">
        <v>136</v>
      </c>
      <c r="J2476" t="s">
        <v>137</v>
      </c>
      <c r="K2476" t="s">
        <v>144</v>
      </c>
      <c r="L2476" t="s">
        <v>7238</v>
      </c>
      <c r="M2476" t="s">
        <v>7239</v>
      </c>
      <c r="N2476">
        <v>1.535833333</v>
      </c>
      <c r="O2476">
        <v>0</v>
      </c>
      <c r="P2476">
        <v>38</v>
      </c>
      <c r="Q2476">
        <v>0</v>
      </c>
      <c r="R2476">
        <v>0</v>
      </c>
      <c r="S2476">
        <v>0</v>
      </c>
      <c r="T2476">
        <v>239</v>
      </c>
      <c r="U2476">
        <v>0</v>
      </c>
      <c r="V2476">
        <v>0</v>
      </c>
      <c r="W2476">
        <v>0</v>
      </c>
      <c r="X2476">
        <v>13.523698305810768</v>
      </c>
      <c r="Y2476">
        <v>0</v>
      </c>
      <c r="Z2476">
        <v>0</v>
      </c>
      <c r="AA2476">
        <v>0</v>
      </c>
      <c r="AB2476">
        <v>206.28846588232662</v>
      </c>
      <c r="AC2476">
        <v>0</v>
      </c>
      <c r="AD2476">
        <v>0</v>
      </c>
      <c r="AE2476">
        <v>219.81216418813739</v>
      </c>
    </row>
    <row r="2477" spans="1:31" x14ac:dyDescent="0.3">
      <c r="A2477">
        <v>2485619</v>
      </c>
      <c r="B2477">
        <v>1</v>
      </c>
      <c r="C2477" t="s">
        <v>80</v>
      </c>
      <c r="D2477" t="s">
        <v>83</v>
      </c>
      <c r="E2477" t="s">
        <v>147</v>
      </c>
      <c r="F2477" t="s">
        <v>6916</v>
      </c>
      <c r="G2477" t="s">
        <v>149</v>
      </c>
      <c r="H2477" t="s">
        <v>150</v>
      </c>
      <c r="I2477" t="s">
        <v>506</v>
      </c>
      <c r="J2477" t="s">
        <v>137</v>
      </c>
      <c r="K2477" t="s">
        <v>144</v>
      </c>
      <c r="L2477" t="s">
        <v>7240</v>
      </c>
      <c r="M2477" t="s">
        <v>7241</v>
      </c>
      <c r="N2477">
        <v>4.5277776999999998E-2</v>
      </c>
      <c r="O2477">
        <v>0</v>
      </c>
      <c r="P2477">
        <v>3161</v>
      </c>
      <c r="Q2477">
        <v>1</v>
      </c>
      <c r="R2477">
        <v>3</v>
      </c>
      <c r="S2477">
        <v>13</v>
      </c>
      <c r="T2477">
        <v>1362</v>
      </c>
      <c r="U2477">
        <v>8</v>
      </c>
      <c r="V2477">
        <v>47</v>
      </c>
      <c r="W2477">
        <v>0</v>
      </c>
      <c r="X2477">
        <v>34.198401623287282</v>
      </c>
      <c r="Y2477">
        <v>7.1428588878374804</v>
      </c>
      <c r="Z2477">
        <v>0.15365772938199376</v>
      </c>
      <c r="AA2477">
        <v>4.3385094514269325</v>
      </c>
      <c r="AB2477">
        <v>61.19449612407228</v>
      </c>
      <c r="AC2477">
        <v>5.9339950108018744</v>
      </c>
      <c r="AD2477">
        <v>31.140352927073778</v>
      </c>
      <c r="AE2477">
        <v>144.10227175388161</v>
      </c>
    </row>
    <row r="2478" spans="1:31" x14ac:dyDescent="0.3">
      <c r="A2478">
        <v>2485470</v>
      </c>
      <c r="B2478">
        <v>1</v>
      </c>
      <c r="C2478" t="s">
        <v>80</v>
      </c>
      <c r="D2478" t="s">
        <v>103</v>
      </c>
      <c r="E2478" t="s">
        <v>166</v>
      </c>
      <c r="F2478" t="s">
        <v>7242</v>
      </c>
      <c r="G2478" t="s">
        <v>134</v>
      </c>
      <c r="H2478" t="s">
        <v>150</v>
      </c>
      <c r="I2478" t="s">
        <v>136</v>
      </c>
      <c r="J2478" t="s">
        <v>137</v>
      </c>
      <c r="K2478" t="s">
        <v>138</v>
      </c>
      <c r="L2478" t="s">
        <v>7243</v>
      </c>
      <c r="M2478" t="s">
        <v>7244</v>
      </c>
      <c r="N2478">
        <v>0.87694444400000005</v>
      </c>
      <c r="O2478">
        <v>0</v>
      </c>
      <c r="P2478">
        <v>0</v>
      </c>
      <c r="Q2478">
        <v>1</v>
      </c>
      <c r="R2478">
        <v>0</v>
      </c>
      <c r="S2478">
        <v>13</v>
      </c>
      <c r="T2478">
        <v>1</v>
      </c>
      <c r="U2478">
        <v>8</v>
      </c>
      <c r="V2478">
        <v>0</v>
      </c>
      <c r="W2478">
        <v>0</v>
      </c>
      <c r="X2478">
        <v>0</v>
      </c>
      <c r="Y2478">
        <v>0.21174253401300003</v>
      </c>
      <c r="Z2478">
        <v>0</v>
      </c>
      <c r="AA2478">
        <v>284.59101731140311</v>
      </c>
      <c r="AB2478">
        <v>0</v>
      </c>
      <c r="AC2478">
        <v>412.21889427226404</v>
      </c>
      <c r="AD2478">
        <v>0</v>
      </c>
      <c r="AE2478">
        <v>697.0216541176801</v>
      </c>
    </row>
    <row r="2479" spans="1:31" x14ac:dyDescent="0.3">
      <c r="A2479">
        <v>2485616</v>
      </c>
      <c r="B2479">
        <v>1</v>
      </c>
      <c r="C2479" t="s">
        <v>81</v>
      </c>
      <c r="D2479" t="s">
        <v>118</v>
      </c>
      <c r="E2479" t="s">
        <v>132</v>
      </c>
      <c r="F2479" t="s">
        <v>7245</v>
      </c>
      <c r="G2479" t="s">
        <v>296</v>
      </c>
      <c r="H2479" t="s">
        <v>135</v>
      </c>
      <c r="I2479" t="s">
        <v>136</v>
      </c>
      <c r="J2479" t="s">
        <v>137</v>
      </c>
      <c r="K2479" t="s">
        <v>144</v>
      </c>
      <c r="L2479" t="s">
        <v>7246</v>
      </c>
      <c r="M2479" t="s">
        <v>7247</v>
      </c>
      <c r="N2479">
        <v>1.3925000000000001</v>
      </c>
      <c r="O2479">
        <v>0</v>
      </c>
      <c r="P2479">
        <v>74</v>
      </c>
      <c r="Q2479">
        <v>0</v>
      </c>
      <c r="R2479">
        <v>1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8.2030702002225038</v>
      </c>
      <c r="Y2479">
        <v>0</v>
      </c>
      <c r="Z2479">
        <v>3.2335770227303557</v>
      </c>
      <c r="AA2479">
        <v>0</v>
      </c>
      <c r="AB2479">
        <v>0</v>
      </c>
      <c r="AC2479">
        <v>0</v>
      </c>
      <c r="AD2479">
        <v>0</v>
      </c>
      <c r="AE2479">
        <v>11.43664722295286</v>
      </c>
    </row>
    <row r="2480" spans="1:31" x14ac:dyDescent="0.3">
      <c r="A2480">
        <v>2485805</v>
      </c>
      <c r="B2480">
        <v>1</v>
      </c>
      <c r="C2480" t="s">
        <v>80</v>
      </c>
      <c r="D2480" t="s">
        <v>103</v>
      </c>
      <c r="E2480" t="s">
        <v>153</v>
      </c>
      <c r="F2480" t="s">
        <v>7248</v>
      </c>
      <c r="G2480" t="s">
        <v>155</v>
      </c>
      <c r="H2480" t="s">
        <v>135</v>
      </c>
      <c r="I2480" t="s">
        <v>136</v>
      </c>
      <c r="J2480" t="s">
        <v>137</v>
      </c>
      <c r="K2480" t="s">
        <v>144</v>
      </c>
      <c r="L2480" t="s">
        <v>7249</v>
      </c>
      <c r="M2480" t="s">
        <v>7250</v>
      </c>
      <c r="N2480">
        <v>3.494722222</v>
      </c>
      <c r="O2480">
        <v>0</v>
      </c>
      <c r="P2480">
        <v>1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0.39440874449510266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0.39440874449510266</v>
      </c>
    </row>
    <row r="2481" spans="1:31" x14ac:dyDescent="0.3">
      <c r="A2481">
        <v>2517349</v>
      </c>
      <c r="B2481">
        <v>1</v>
      </c>
      <c r="C2481" t="s">
        <v>81</v>
      </c>
      <c r="D2481" t="s">
        <v>122</v>
      </c>
      <c r="E2481" t="s">
        <v>166</v>
      </c>
      <c r="F2481" t="s">
        <v>7251</v>
      </c>
      <c r="G2481" t="s">
        <v>149</v>
      </c>
      <c r="H2481" t="s">
        <v>150</v>
      </c>
      <c r="I2481" t="s">
        <v>136</v>
      </c>
      <c r="J2481" t="s">
        <v>137</v>
      </c>
      <c r="K2481" t="s">
        <v>144</v>
      </c>
      <c r="L2481" t="s">
        <v>7252</v>
      </c>
      <c r="M2481" t="s">
        <v>7253</v>
      </c>
      <c r="N2481">
        <v>1.1000000000000001</v>
      </c>
      <c r="O2481">
        <v>2</v>
      </c>
      <c r="P2481">
        <v>112</v>
      </c>
      <c r="Q2481">
        <v>13</v>
      </c>
      <c r="R2481">
        <v>0</v>
      </c>
      <c r="S2481">
        <v>8</v>
      </c>
      <c r="T2481">
        <v>4</v>
      </c>
      <c r="U2481">
        <v>2</v>
      </c>
      <c r="V2481">
        <v>0</v>
      </c>
      <c r="W2481">
        <v>0.14745591756881998</v>
      </c>
      <c r="X2481">
        <v>14.089721210485655</v>
      </c>
      <c r="Y2481">
        <v>14.426597633980888</v>
      </c>
      <c r="Z2481">
        <v>0</v>
      </c>
      <c r="AA2481">
        <v>28.940480003143339</v>
      </c>
      <c r="AB2481">
        <v>1.4839802584989199</v>
      </c>
      <c r="AC2481">
        <v>46.786492439933397</v>
      </c>
      <c r="AD2481">
        <v>0</v>
      </c>
      <c r="AE2481">
        <v>105.87472746361101</v>
      </c>
    </row>
    <row r="2482" spans="1:31" x14ac:dyDescent="0.3">
      <c r="A2482">
        <v>2486071</v>
      </c>
      <c r="B2482">
        <v>1</v>
      </c>
      <c r="C2482" t="s">
        <v>80</v>
      </c>
      <c r="D2482" t="s">
        <v>82</v>
      </c>
      <c r="E2482" t="s">
        <v>153</v>
      </c>
      <c r="F2482" t="s">
        <v>7254</v>
      </c>
      <c r="G2482" t="s">
        <v>155</v>
      </c>
      <c r="H2482" t="s">
        <v>135</v>
      </c>
      <c r="I2482" t="s">
        <v>136</v>
      </c>
      <c r="J2482" t="s">
        <v>137</v>
      </c>
      <c r="K2482" t="s">
        <v>144</v>
      </c>
      <c r="L2482" t="s">
        <v>7255</v>
      </c>
      <c r="M2482" t="s">
        <v>7256</v>
      </c>
      <c r="N2482">
        <v>0.59277777700000001</v>
      </c>
      <c r="O2482">
        <v>0</v>
      </c>
      <c r="P2482">
        <v>2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0.34699107752873293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0.34699107752873293</v>
      </c>
    </row>
    <row r="2483" spans="1:31" x14ac:dyDescent="0.3">
      <c r="A2483">
        <v>2485550</v>
      </c>
      <c r="B2483">
        <v>1</v>
      </c>
      <c r="C2483" t="s">
        <v>81</v>
      </c>
      <c r="D2483" t="s">
        <v>115</v>
      </c>
      <c r="E2483" t="s">
        <v>184</v>
      </c>
      <c r="F2483" t="s">
        <v>7257</v>
      </c>
      <c r="G2483" t="s">
        <v>149</v>
      </c>
      <c r="H2483" t="s">
        <v>150</v>
      </c>
      <c r="I2483" t="s">
        <v>506</v>
      </c>
      <c r="J2483" t="s">
        <v>137</v>
      </c>
      <c r="K2483" t="s">
        <v>144</v>
      </c>
      <c r="L2483" t="s">
        <v>7258</v>
      </c>
      <c r="M2483" t="s">
        <v>7259</v>
      </c>
      <c r="N2483">
        <v>1.0277777E-2</v>
      </c>
      <c r="O2483">
        <v>0</v>
      </c>
      <c r="P2483">
        <v>620</v>
      </c>
      <c r="Q2483">
        <v>1</v>
      </c>
      <c r="R2483">
        <v>8</v>
      </c>
      <c r="S2483">
        <v>2</v>
      </c>
      <c r="T2483">
        <v>60</v>
      </c>
      <c r="U2483">
        <v>1</v>
      </c>
      <c r="V2483">
        <v>0</v>
      </c>
      <c r="W2483">
        <v>0</v>
      </c>
      <c r="X2483">
        <v>0.5413378156506865</v>
      </c>
      <c r="Y2483">
        <v>6.0160154033616665E-3</v>
      </c>
      <c r="Z2483">
        <v>5.5962717959209454E-3</v>
      </c>
      <c r="AA2483">
        <v>2.395299599E-2</v>
      </c>
      <c r="AB2483">
        <v>0.15747546489872546</v>
      </c>
      <c r="AC2483">
        <v>0.11323906920352711</v>
      </c>
      <c r="AD2483">
        <v>0</v>
      </c>
      <c r="AE2483">
        <v>0.8476176329422217</v>
      </c>
    </row>
    <row r="2484" spans="1:31" x14ac:dyDescent="0.3">
      <c r="A2484">
        <v>2485785</v>
      </c>
      <c r="B2484">
        <v>1</v>
      </c>
      <c r="C2484" t="s">
        <v>80</v>
      </c>
      <c r="D2484" t="s">
        <v>90</v>
      </c>
      <c r="E2484" t="s">
        <v>153</v>
      </c>
      <c r="F2484" t="s">
        <v>7260</v>
      </c>
      <c r="G2484" t="s">
        <v>155</v>
      </c>
      <c r="H2484" t="s">
        <v>135</v>
      </c>
      <c r="I2484" t="s">
        <v>136</v>
      </c>
      <c r="J2484" t="s">
        <v>137</v>
      </c>
      <c r="K2484" t="s">
        <v>144</v>
      </c>
      <c r="L2484" t="s">
        <v>7261</v>
      </c>
      <c r="M2484" t="s">
        <v>7262</v>
      </c>
      <c r="N2484">
        <v>1.7747222220000001</v>
      </c>
      <c r="O2484">
        <v>0</v>
      </c>
      <c r="P2484">
        <v>1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0.58614999824003944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0.58614999824003944</v>
      </c>
    </row>
    <row r="2485" spans="1:31" x14ac:dyDescent="0.3">
      <c r="A2485">
        <v>2486096</v>
      </c>
      <c r="B2485">
        <v>1</v>
      </c>
      <c r="C2485" t="s">
        <v>80</v>
      </c>
      <c r="D2485" t="s">
        <v>103</v>
      </c>
      <c r="E2485" t="s">
        <v>153</v>
      </c>
      <c r="F2485" t="s">
        <v>7263</v>
      </c>
      <c r="G2485" t="s">
        <v>155</v>
      </c>
      <c r="H2485" t="s">
        <v>135</v>
      </c>
      <c r="I2485" t="s">
        <v>136</v>
      </c>
      <c r="J2485" t="s">
        <v>137</v>
      </c>
      <c r="K2485" t="s">
        <v>144</v>
      </c>
      <c r="L2485" t="s">
        <v>7264</v>
      </c>
      <c r="M2485" t="s">
        <v>7265</v>
      </c>
      <c r="N2485">
        <v>2.0319444440000001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1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16.598843595501425</v>
      </c>
      <c r="AC2485">
        <v>0</v>
      </c>
      <c r="AD2485">
        <v>0</v>
      </c>
      <c r="AE2485">
        <v>16.598843595501425</v>
      </c>
    </row>
    <row r="2486" spans="1:31" x14ac:dyDescent="0.3">
      <c r="A2486">
        <v>2485995</v>
      </c>
      <c r="B2486">
        <v>2</v>
      </c>
      <c r="C2486" t="s">
        <v>80</v>
      </c>
      <c r="D2486" t="s">
        <v>97</v>
      </c>
      <c r="E2486" t="s">
        <v>132</v>
      </c>
      <c r="F2486" t="s">
        <v>7266</v>
      </c>
      <c r="G2486" t="s">
        <v>155</v>
      </c>
      <c r="H2486" t="s">
        <v>135</v>
      </c>
      <c r="I2486" t="s">
        <v>136</v>
      </c>
      <c r="J2486" t="s">
        <v>137</v>
      </c>
      <c r="K2486" t="s">
        <v>144</v>
      </c>
      <c r="L2486" t="s">
        <v>6741</v>
      </c>
      <c r="M2486" t="s">
        <v>7267</v>
      </c>
      <c r="N2486">
        <v>0.65472222199999996</v>
      </c>
      <c r="O2486">
        <v>0</v>
      </c>
      <c r="P2486">
        <v>256</v>
      </c>
      <c r="Q2486">
        <v>0</v>
      </c>
      <c r="R2486">
        <v>1</v>
      </c>
      <c r="S2486">
        <v>0</v>
      </c>
      <c r="T2486">
        <v>10</v>
      </c>
      <c r="U2486">
        <v>0</v>
      </c>
      <c r="V2486">
        <v>0</v>
      </c>
      <c r="W2486">
        <v>0</v>
      </c>
      <c r="X2486">
        <v>36.39834613936047</v>
      </c>
      <c r="Y2486">
        <v>0</v>
      </c>
      <c r="Z2486">
        <v>0</v>
      </c>
      <c r="AA2486">
        <v>0</v>
      </c>
      <c r="AB2486">
        <v>2.8715162708960316</v>
      </c>
      <c r="AC2486">
        <v>0</v>
      </c>
      <c r="AD2486">
        <v>0</v>
      </c>
      <c r="AE2486">
        <v>39.269862410256501</v>
      </c>
    </row>
    <row r="2487" spans="1:31" x14ac:dyDescent="0.3">
      <c r="A2487">
        <v>2486101</v>
      </c>
      <c r="B2487">
        <v>1</v>
      </c>
      <c r="C2487" t="s">
        <v>80</v>
      </c>
      <c r="D2487" t="s">
        <v>83</v>
      </c>
      <c r="E2487" t="s">
        <v>147</v>
      </c>
      <c r="F2487" t="s">
        <v>7268</v>
      </c>
      <c r="G2487" t="s">
        <v>149</v>
      </c>
      <c r="H2487" t="s">
        <v>150</v>
      </c>
      <c r="I2487" t="s">
        <v>136</v>
      </c>
      <c r="J2487" t="s">
        <v>137</v>
      </c>
      <c r="K2487" t="s">
        <v>144</v>
      </c>
      <c r="L2487" t="s">
        <v>7269</v>
      </c>
      <c r="M2487" t="s">
        <v>7270</v>
      </c>
      <c r="N2487">
        <v>0.30861111099999999</v>
      </c>
      <c r="O2487">
        <v>0</v>
      </c>
      <c r="P2487">
        <v>144</v>
      </c>
      <c r="Q2487">
        <v>0</v>
      </c>
      <c r="R2487">
        <v>1</v>
      </c>
      <c r="S2487">
        <v>45</v>
      </c>
      <c r="T2487">
        <v>22</v>
      </c>
      <c r="U2487">
        <v>16</v>
      </c>
      <c r="V2487">
        <v>3</v>
      </c>
      <c r="W2487">
        <v>0</v>
      </c>
      <c r="X2487">
        <v>13.240781345279354</v>
      </c>
      <c r="Y2487">
        <v>0</v>
      </c>
      <c r="Z2487">
        <v>0.76912126872281261</v>
      </c>
      <c r="AA2487">
        <v>134.91033764138766</v>
      </c>
      <c r="AB2487">
        <v>13.100750889320551</v>
      </c>
      <c r="AC2487">
        <v>86.57350255111416</v>
      </c>
      <c r="AD2487">
        <v>10.874656198595481</v>
      </c>
      <c r="AE2487">
        <v>259.46914989442001</v>
      </c>
    </row>
    <row r="2488" spans="1:31" x14ac:dyDescent="0.3">
      <c r="A2488">
        <v>2486103</v>
      </c>
      <c r="B2488">
        <v>1</v>
      </c>
      <c r="C2488" t="s">
        <v>81</v>
      </c>
      <c r="D2488" t="s">
        <v>115</v>
      </c>
      <c r="E2488" t="s">
        <v>184</v>
      </c>
      <c r="F2488" t="s">
        <v>4549</v>
      </c>
      <c r="G2488" t="s">
        <v>149</v>
      </c>
      <c r="H2488" t="s">
        <v>150</v>
      </c>
      <c r="I2488" t="s">
        <v>136</v>
      </c>
      <c r="J2488" t="s">
        <v>137</v>
      </c>
      <c r="K2488" t="s">
        <v>144</v>
      </c>
      <c r="L2488" t="s">
        <v>7271</v>
      </c>
      <c r="M2488" t="s">
        <v>7272</v>
      </c>
      <c r="N2488">
        <v>0.10722222200000001</v>
      </c>
      <c r="O2488">
        <v>0</v>
      </c>
      <c r="P2488">
        <v>479</v>
      </c>
      <c r="Q2488">
        <v>3</v>
      </c>
      <c r="R2488">
        <v>19</v>
      </c>
      <c r="S2488">
        <v>4</v>
      </c>
      <c r="T2488">
        <v>37</v>
      </c>
      <c r="U2488">
        <v>0</v>
      </c>
      <c r="V2488">
        <v>0</v>
      </c>
      <c r="W2488">
        <v>0</v>
      </c>
      <c r="X2488">
        <v>3.4198605750661919</v>
      </c>
      <c r="Y2488">
        <v>5.8011725688393162E-2</v>
      </c>
      <c r="Z2488">
        <v>9.0713007519000022E-2</v>
      </c>
      <c r="AA2488">
        <v>0.43548067221999998</v>
      </c>
      <c r="AB2488">
        <v>0.68645071268500912</v>
      </c>
      <c r="AC2488">
        <v>0</v>
      </c>
      <c r="AD2488">
        <v>0</v>
      </c>
      <c r="AE2488">
        <v>4.6905166931785942</v>
      </c>
    </row>
    <row r="2489" spans="1:31" x14ac:dyDescent="0.3">
      <c r="A2489">
        <v>2486107</v>
      </c>
      <c r="B2489">
        <v>1</v>
      </c>
      <c r="C2489" t="s">
        <v>81</v>
      </c>
      <c r="D2489" t="s">
        <v>118</v>
      </c>
      <c r="E2489" t="s">
        <v>184</v>
      </c>
      <c r="F2489" t="s">
        <v>7273</v>
      </c>
      <c r="G2489" t="s">
        <v>149</v>
      </c>
      <c r="H2489" t="s">
        <v>150</v>
      </c>
      <c r="I2489" t="s">
        <v>506</v>
      </c>
      <c r="J2489" t="s">
        <v>137</v>
      </c>
      <c r="K2489" t="s">
        <v>144</v>
      </c>
      <c r="L2489" t="s">
        <v>7274</v>
      </c>
      <c r="M2489" t="s">
        <v>7275</v>
      </c>
      <c r="N2489">
        <v>1.6666666E-2</v>
      </c>
      <c r="O2489">
        <v>1</v>
      </c>
      <c r="P2489">
        <v>358</v>
      </c>
      <c r="Q2489">
        <v>48</v>
      </c>
      <c r="R2489">
        <v>33</v>
      </c>
      <c r="S2489">
        <v>15</v>
      </c>
      <c r="T2489">
        <v>25</v>
      </c>
      <c r="U2489">
        <v>0</v>
      </c>
      <c r="V2489">
        <v>0</v>
      </c>
      <c r="W2489">
        <v>5.2254179036083336E-3</v>
      </c>
      <c r="X2489">
        <v>0.55478886655355686</v>
      </c>
      <c r="Y2489">
        <v>2.2567259120275551</v>
      </c>
      <c r="Z2489">
        <v>0.22032002223402</v>
      </c>
      <c r="AA2489">
        <v>0.30282480830602004</v>
      </c>
      <c r="AB2489">
        <v>0.12488896461660501</v>
      </c>
      <c r="AC2489">
        <v>0</v>
      </c>
      <c r="AD2489">
        <v>0</v>
      </c>
      <c r="AE2489">
        <v>3.4647739916413656</v>
      </c>
    </row>
    <row r="2490" spans="1:31" x14ac:dyDescent="0.3">
      <c r="A2490">
        <v>2485949</v>
      </c>
      <c r="B2490">
        <v>2</v>
      </c>
      <c r="C2490" t="s">
        <v>80</v>
      </c>
      <c r="D2490" t="s">
        <v>97</v>
      </c>
      <c r="E2490" t="s">
        <v>147</v>
      </c>
      <c r="F2490" t="s">
        <v>7276</v>
      </c>
      <c r="G2490" t="s">
        <v>1152</v>
      </c>
      <c r="H2490" t="s">
        <v>150</v>
      </c>
      <c r="I2490" t="s">
        <v>136</v>
      </c>
      <c r="J2490" t="s">
        <v>137</v>
      </c>
      <c r="K2490" t="s">
        <v>144</v>
      </c>
      <c r="L2490" t="s">
        <v>6696</v>
      </c>
      <c r="M2490" t="s">
        <v>7277</v>
      </c>
      <c r="N2490">
        <v>1.094166666</v>
      </c>
      <c r="O2490">
        <v>0</v>
      </c>
      <c r="P2490">
        <v>262</v>
      </c>
      <c r="Q2490">
        <v>0</v>
      </c>
      <c r="R2490">
        <v>0</v>
      </c>
      <c r="S2490">
        <v>0</v>
      </c>
      <c r="T2490">
        <v>9</v>
      </c>
      <c r="U2490">
        <v>0</v>
      </c>
      <c r="V2490">
        <v>0</v>
      </c>
      <c r="W2490">
        <v>0</v>
      </c>
      <c r="X2490">
        <v>64.643772113844449</v>
      </c>
      <c r="Y2490">
        <v>0</v>
      </c>
      <c r="Z2490">
        <v>0</v>
      </c>
      <c r="AA2490">
        <v>0</v>
      </c>
      <c r="AB2490">
        <v>3.463358078654565</v>
      </c>
      <c r="AC2490">
        <v>0</v>
      </c>
      <c r="AD2490">
        <v>0</v>
      </c>
      <c r="AE2490">
        <v>68.107130192499014</v>
      </c>
    </row>
    <row r="2491" spans="1:31" x14ac:dyDescent="0.3">
      <c r="A2491">
        <v>2486096</v>
      </c>
      <c r="B2491">
        <v>2</v>
      </c>
      <c r="C2491" t="s">
        <v>80</v>
      </c>
      <c r="D2491" t="s">
        <v>103</v>
      </c>
      <c r="E2491" t="s">
        <v>132</v>
      </c>
      <c r="F2491" t="s">
        <v>7278</v>
      </c>
      <c r="G2491" t="s">
        <v>155</v>
      </c>
      <c r="H2491" t="s">
        <v>135</v>
      </c>
      <c r="I2491" t="s">
        <v>136</v>
      </c>
      <c r="J2491" t="s">
        <v>137</v>
      </c>
      <c r="K2491" t="s">
        <v>144</v>
      </c>
      <c r="L2491" t="s">
        <v>7265</v>
      </c>
      <c r="M2491" t="s">
        <v>7279</v>
      </c>
      <c r="N2491">
        <v>0.89777777700000005</v>
      </c>
      <c r="O2491">
        <v>0</v>
      </c>
      <c r="P2491">
        <v>10</v>
      </c>
      <c r="Q2491">
        <v>0</v>
      </c>
      <c r="R2491">
        <v>15</v>
      </c>
      <c r="S2491">
        <v>0</v>
      </c>
      <c r="T2491">
        <v>17</v>
      </c>
      <c r="U2491">
        <v>0</v>
      </c>
      <c r="V2491">
        <v>0</v>
      </c>
      <c r="W2491">
        <v>0</v>
      </c>
      <c r="X2491">
        <v>1.465880955843587</v>
      </c>
      <c r="Y2491">
        <v>0</v>
      </c>
      <c r="Z2491">
        <v>6.4564185885661018</v>
      </c>
      <c r="AA2491">
        <v>0</v>
      </c>
      <c r="AB2491">
        <v>21.125546022897502</v>
      </c>
      <c r="AC2491">
        <v>0</v>
      </c>
      <c r="AD2491">
        <v>0</v>
      </c>
      <c r="AE2491">
        <v>29.047845567307192</v>
      </c>
    </row>
    <row r="2492" spans="1:31" x14ac:dyDescent="0.3">
      <c r="A2492">
        <v>2486117</v>
      </c>
      <c r="B2492">
        <v>1</v>
      </c>
      <c r="C2492" t="s">
        <v>80</v>
      </c>
      <c r="D2492" t="s">
        <v>97</v>
      </c>
      <c r="E2492" t="s">
        <v>162</v>
      </c>
      <c r="F2492" t="s">
        <v>4510</v>
      </c>
      <c r="G2492" t="s">
        <v>181</v>
      </c>
      <c r="H2492" t="s">
        <v>135</v>
      </c>
      <c r="I2492" t="s">
        <v>136</v>
      </c>
      <c r="J2492" t="s">
        <v>137</v>
      </c>
      <c r="K2492" t="s">
        <v>144</v>
      </c>
      <c r="L2492" t="s">
        <v>7280</v>
      </c>
      <c r="M2492" t="s">
        <v>7281</v>
      </c>
      <c r="N2492">
        <v>0.35222222199999997</v>
      </c>
      <c r="O2492">
        <v>0</v>
      </c>
      <c r="P2492">
        <v>32</v>
      </c>
      <c r="Q2492">
        <v>0</v>
      </c>
      <c r="R2492">
        <v>0</v>
      </c>
      <c r="S2492">
        <v>0</v>
      </c>
      <c r="T2492">
        <v>2</v>
      </c>
      <c r="U2492">
        <v>0</v>
      </c>
      <c r="V2492">
        <v>0</v>
      </c>
      <c r="W2492">
        <v>0</v>
      </c>
      <c r="X2492">
        <v>7.5388870005806492</v>
      </c>
      <c r="Y2492">
        <v>0</v>
      </c>
      <c r="Z2492">
        <v>0</v>
      </c>
      <c r="AA2492">
        <v>0</v>
      </c>
      <c r="AB2492">
        <v>0.59085387812000001</v>
      </c>
      <c r="AC2492">
        <v>0</v>
      </c>
      <c r="AD2492">
        <v>0</v>
      </c>
      <c r="AE2492">
        <v>8.12974087870065</v>
      </c>
    </row>
    <row r="2493" spans="1:31" x14ac:dyDescent="0.3">
      <c r="A2493">
        <v>2486118</v>
      </c>
      <c r="B2493">
        <v>1</v>
      </c>
      <c r="C2493" t="s">
        <v>80</v>
      </c>
      <c r="D2493" t="s">
        <v>83</v>
      </c>
      <c r="E2493" t="s">
        <v>132</v>
      </c>
      <c r="F2493" t="s">
        <v>7282</v>
      </c>
      <c r="G2493" t="s">
        <v>159</v>
      </c>
      <c r="H2493" t="s">
        <v>135</v>
      </c>
      <c r="I2493" t="s">
        <v>136</v>
      </c>
      <c r="J2493" t="s">
        <v>3</v>
      </c>
      <c r="K2493" t="s">
        <v>144</v>
      </c>
      <c r="L2493" t="s">
        <v>7283</v>
      </c>
      <c r="M2493" t="s">
        <v>7284</v>
      </c>
      <c r="N2493">
        <v>2.9477777770000002</v>
      </c>
      <c r="O2493">
        <v>0</v>
      </c>
      <c r="P2493">
        <v>380</v>
      </c>
      <c r="Q2493">
        <v>0</v>
      </c>
      <c r="R2493">
        <v>0</v>
      </c>
      <c r="S2493">
        <v>0</v>
      </c>
      <c r="T2493">
        <v>7</v>
      </c>
      <c r="U2493">
        <v>0</v>
      </c>
      <c r="V2493">
        <v>0</v>
      </c>
      <c r="W2493">
        <v>0</v>
      </c>
      <c r="X2493">
        <v>319.67720369205978</v>
      </c>
      <c r="Y2493">
        <v>0</v>
      </c>
      <c r="Z2493">
        <v>0</v>
      </c>
      <c r="AA2493">
        <v>0</v>
      </c>
      <c r="AB2493">
        <v>5.8519390822061768</v>
      </c>
      <c r="AC2493">
        <v>0</v>
      </c>
      <c r="AD2493">
        <v>0</v>
      </c>
      <c r="AE2493">
        <v>325.52914277426595</v>
      </c>
    </row>
    <row r="2494" spans="1:31" x14ac:dyDescent="0.3">
      <c r="A2494">
        <v>2486123</v>
      </c>
      <c r="B2494">
        <v>1</v>
      </c>
      <c r="C2494" t="s">
        <v>80</v>
      </c>
      <c r="D2494" t="s">
        <v>100</v>
      </c>
      <c r="E2494" t="s">
        <v>166</v>
      </c>
      <c r="F2494" t="s">
        <v>7285</v>
      </c>
      <c r="G2494" t="s">
        <v>149</v>
      </c>
      <c r="H2494" t="s">
        <v>150</v>
      </c>
      <c r="I2494" t="s">
        <v>136</v>
      </c>
      <c r="J2494" t="s">
        <v>137</v>
      </c>
      <c r="K2494" t="s">
        <v>144</v>
      </c>
      <c r="L2494" t="s">
        <v>7286</v>
      </c>
      <c r="M2494" t="s">
        <v>7287</v>
      </c>
      <c r="N2494">
        <v>0.84777777700000001</v>
      </c>
      <c r="O2494">
        <v>0</v>
      </c>
      <c r="P2494">
        <v>16440</v>
      </c>
      <c r="Q2494">
        <v>5</v>
      </c>
      <c r="R2494">
        <v>208</v>
      </c>
      <c r="S2494">
        <v>25</v>
      </c>
      <c r="T2494">
        <v>2180</v>
      </c>
      <c r="U2494">
        <v>11</v>
      </c>
      <c r="V2494">
        <v>7</v>
      </c>
      <c r="W2494">
        <v>0</v>
      </c>
      <c r="X2494">
        <v>3262.8642674811313</v>
      </c>
      <c r="Y2494">
        <v>3.3540758745004791</v>
      </c>
      <c r="Z2494">
        <v>97.892437895933654</v>
      </c>
      <c r="AA2494">
        <v>174.52632833664254</v>
      </c>
      <c r="AB2494">
        <v>1230.2940764834402</v>
      </c>
      <c r="AC2494">
        <v>348.65149789126667</v>
      </c>
      <c r="AD2494">
        <v>66.518476879347105</v>
      </c>
      <c r="AE2494">
        <v>5184.1011608422614</v>
      </c>
    </row>
    <row r="2495" spans="1:31" x14ac:dyDescent="0.3">
      <c r="A2495">
        <v>2486124</v>
      </c>
      <c r="B2495">
        <v>1</v>
      </c>
      <c r="C2495" t="s">
        <v>80</v>
      </c>
      <c r="D2495" t="s">
        <v>100</v>
      </c>
      <c r="E2495" t="s">
        <v>166</v>
      </c>
      <c r="F2495" t="s">
        <v>7288</v>
      </c>
      <c r="G2495" t="s">
        <v>149</v>
      </c>
      <c r="H2495" t="s">
        <v>150</v>
      </c>
      <c r="I2495" t="s">
        <v>136</v>
      </c>
      <c r="J2495" t="s">
        <v>137</v>
      </c>
      <c r="K2495" t="s">
        <v>144</v>
      </c>
      <c r="L2495" t="s">
        <v>7286</v>
      </c>
      <c r="M2495" t="s">
        <v>7289</v>
      </c>
      <c r="N2495">
        <v>0.36277777700000002</v>
      </c>
      <c r="O2495">
        <v>0</v>
      </c>
      <c r="P2495">
        <v>686</v>
      </c>
      <c r="Q2495">
        <v>0</v>
      </c>
      <c r="R2495">
        <v>3</v>
      </c>
      <c r="S2495">
        <v>0</v>
      </c>
      <c r="T2495">
        <v>60</v>
      </c>
      <c r="U2495">
        <v>0</v>
      </c>
      <c r="V2495">
        <v>0</v>
      </c>
      <c r="W2495">
        <v>0</v>
      </c>
      <c r="X2495">
        <v>39.030369108895812</v>
      </c>
      <c r="Y2495">
        <v>0</v>
      </c>
      <c r="Z2495">
        <v>0.48486365159106559</v>
      </c>
      <c r="AA2495">
        <v>0</v>
      </c>
      <c r="AB2495">
        <v>11.818821966327469</v>
      </c>
      <c r="AC2495">
        <v>0</v>
      </c>
      <c r="AD2495">
        <v>0</v>
      </c>
      <c r="AE2495">
        <v>51.334054726814344</v>
      </c>
    </row>
    <row r="2496" spans="1:31" x14ac:dyDescent="0.3">
      <c r="A2496">
        <v>2486129</v>
      </c>
      <c r="B2496">
        <v>1</v>
      </c>
      <c r="C2496" t="s">
        <v>80</v>
      </c>
      <c r="D2496" t="s">
        <v>100</v>
      </c>
      <c r="E2496" t="s">
        <v>147</v>
      </c>
      <c r="F2496" t="s">
        <v>7290</v>
      </c>
      <c r="G2496" t="s">
        <v>1152</v>
      </c>
      <c r="H2496" t="s">
        <v>150</v>
      </c>
      <c r="I2496" t="s">
        <v>136</v>
      </c>
      <c r="J2496" t="s">
        <v>137</v>
      </c>
      <c r="K2496" t="s">
        <v>144</v>
      </c>
      <c r="L2496" t="s">
        <v>7291</v>
      </c>
      <c r="M2496" t="s">
        <v>7292</v>
      </c>
      <c r="N2496">
        <v>5.69</v>
      </c>
      <c r="O2496">
        <v>0</v>
      </c>
      <c r="P2496">
        <v>184</v>
      </c>
      <c r="Q2496">
        <v>0</v>
      </c>
      <c r="R2496">
        <v>0</v>
      </c>
      <c r="S2496">
        <v>0</v>
      </c>
      <c r="T2496">
        <v>10</v>
      </c>
      <c r="U2496">
        <v>0</v>
      </c>
      <c r="V2496">
        <v>0</v>
      </c>
      <c r="W2496">
        <v>0</v>
      </c>
      <c r="X2496">
        <v>247.61805001022248</v>
      </c>
      <c r="Y2496">
        <v>0</v>
      </c>
      <c r="Z2496">
        <v>0</v>
      </c>
      <c r="AA2496">
        <v>0</v>
      </c>
      <c r="AB2496">
        <v>90.192596714682509</v>
      </c>
      <c r="AC2496">
        <v>0</v>
      </c>
      <c r="AD2496">
        <v>0</v>
      </c>
      <c r="AE2496">
        <v>337.81064672490498</v>
      </c>
    </row>
    <row r="2497" spans="1:31" x14ac:dyDescent="0.3">
      <c r="A2497">
        <v>2486134</v>
      </c>
      <c r="B2497">
        <v>1</v>
      </c>
      <c r="C2497" t="s">
        <v>80</v>
      </c>
      <c r="D2497" t="s">
        <v>82</v>
      </c>
      <c r="E2497" t="s">
        <v>153</v>
      </c>
      <c r="F2497" t="s">
        <v>7293</v>
      </c>
      <c r="G2497" t="s">
        <v>244</v>
      </c>
      <c r="H2497" t="s">
        <v>135</v>
      </c>
      <c r="I2497" t="s">
        <v>136</v>
      </c>
      <c r="J2497" t="s">
        <v>137</v>
      </c>
      <c r="K2497" t="s">
        <v>144</v>
      </c>
      <c r="L2497" t="s">
        <v>7294</v>
      </c>
      <c r="M2497" t="s">
        <v>7295</v>
      </c>
      <c r="N2497">
        <v>2.0019444439999998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18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26.837392559285426</v>
      </c>
      <c r="AC2497">
        <v>0</v>
      </c>
      <c r="AD2497">
        <v>0</v>
      </c>
      <c r="AE2497">
        <v>26.837392559285426</v>
      </c>
    </row>
    <row r="2498" spans="1:31" x14ac:dyDescent="0.3">
      <c r="A2498">
        <v>2486137</v>
      </c>
      <c r="B2498">
        <v>1</v>
      </c>
      <c r="C2498" t="s">
        <v>80</v>
      </c>
      <c r="D2498" t="s">
        <v>96</v>
      </c>
      <c r="E2498" t="s">
        <v>162</v>
      </c>
      <c r="F2498" t="s">
        <v>7148</v>
      </c>
      <c r="G2498" t="s">
        <v>210</v>
      </c>
      <c r="H2498" t="s">
        <v>135</v>
      </c>
      <c r="I2498" t="s">
        <v>136</v>
      </c>
      <c r="J2498" t="s">
        <v>137</v>
      </c>
      <c r="K2498" t="s">
        <v>144</v>
      </c>
      <c r="L2498" t="s">
        <v>7296</v>
      </c>
      <c r="M2498" t="s">
        <v>7297</v>
      </c>
      <c r="N2498">
        <v>2.9075000000000002</v>
      </c>
      <c r="O2498">
        <v>0</v>
      </c>
      <c r="P2498">
        <v>60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58.729255885782138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58.729255885782138</v>
      </c>
    </row>
    <row r="2499" spans="1:31" x14ac:dyDescent="0.3">
      <c r="A2499">
        <v>2486138</v>
      </c>
      <c r="B2499">
        <v>1</v>
      </c>
      <c r="C2499" t="s">
        <v>80</v>
      </c>
      <c r="D2499" t="s">
        <v>82</v>
      </c>
      <c r="E2499" t="s">
        <v>141</v>
      </c>
      <c r="F2499" t="s">
        <v>7298</v>
      </c>
      <c r="G2499" t="s">
        <v>143</v>
      </c>
      <c r="H2499" t="s">
        <v>135</v>
      </c>
      <c r="I2499" t="s">
        <v>136</v>
      </c>
      <c r="J2499" t="s">
        <v>137</v>
      </c>
      <c r="K2499" t="s">
        <v>144</v>
      </c>
      <c r="L2499" t="s">
        <v>7299</v>
      </c>
      <c r="M2499" t="s">
        <v>7300</v>
      </c>
      <c r="N2499">
        <v>1.977222222</v>
      </c>
      <c r="O2499">
        <v>0</v>
      </c>
      <c r="P2499">
        <v>1</v>
      </c>
      <c r="Q2499">
        <v>0</v>
      </c>
      <c r="R2499">
        <v>0</v>
      </c>
      <c r="S2499">
        <v>0</v>
      </c>
      <c r="T2499">
        <v>48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84.761170035679442</v>
      </c>
      <c r="AC2499">
        <v>0</v>
      </c>
      <c r="AD2499">
        <v>0</v>
      </c>
      <c r="AE2499">
        <v>84.761170035679442</v>
      </c>
    </row>
    <row r="2500" spans="1:31" x14ac:dyDescent="0.3">
      <c r="A2500">
        <v>2486139</v>
      </c>
      <c r="B2500">
        <v>1</v>
      </c>
      <c r="C2500" t="s">
        <v>80</v>
      </c>
      <c r="D2500" t="s">
        <v>90</v>
      </c>
      <c r="E2500" t="s">
        <v>162</v>
      </c>
      <c r="F2500" t="s">
        <v>7301</v>
      </c>
      <c r="G2500" t="s">
        <v>210</v>
      </c>
      <c r="H2500" t="s">
        <v>135</v>
      </c>
      <c r="I2500" t="s">
        <v>136</v>
      </c>
      <c r="J2500" t="s">
        <v>137</v>
      </c>
      <c r="K2500" t="s">
        <v>144</v>
      </c>
      <c r="L2500" t="s">
        <v>7302</v>
      </c>
      <c r="M2500" t="s">
        <v>7303</v>
      </c>
      <c r="N2500">
        <v>2.1994444440000001</v>
      </c>
      <c r="O2500">
        <v>0</v>
      </c>
      <c r="P2500">
        <v>66</v>
      </c>
      <c r="Q2500">
        <v>0</v>
      </c>
      <c r="R2500">
        <v>0</v>
      </c>
      <c r="S2500">
        <v>0</v>
      </c>
      <c r="T2500">
        <v>16</v>
      </c>
      <c r="U2500">
        <v>0</v>
      </c>
      <c r="V2500">
        <v>0</v>
      </c>
      <c r="W2500">
        <v>0</v>
      </c>
      <c r="X2500">
        <v>53.196424218891764</v>
      </c>
      <c r="Y2500">
        <v>0</v>
      </c>
      <c r="Z2500">
        <v>0</v>
      </c>
      <c r="AA2500">
        <v>0</v>
      </c>
      <c r="AB2500">
        <v>28.865918633955356</v>
      </c>
      <c r="AC2500">
        <v>0</v>
      </c>
      <c r="AD2500">
        <v>0</v>
      </c>
      <c r="AE2500">
        <v>82.062342852847124</v>
      </c>
    </row>
    <row r="2501" spans="1:31" x14ac:dyDescent="0.3">
      <c r="A2501">
        <v>2486143</v>
      </c>
      <c r="B2501">
        <v>1</v>
      </c>
      <c r="C2501" t="s">
        <v>80</v>
      </c>
      <c r="D2501" t="s">
        <v>83</v>
      </c>
      <c r="E2501" t="s">
        <v>141</v>
      </c>
      <c r="F2501" t="s">
        <v>7304</v>
      </c>
      <c r="G2501" t="s">
        <v>466</v>
      </c>
      <c r="H2501" t="s">
        <v>135</v>
      </c>
      <c r="I2501" t="s">
        <v>136</v>
      </c>
      <c r="J2501" t="s">
        <v>137</v>
      </c>
      <c r="K2501" t="s">
        <v>144</v>
      </c>
      <c r="L2501" t="s">
        <v>7305</v>
      </c>
      <c r="M2501" t="s">
        <v>7306</v>
      </c>
      <c r="N2501">
        <v>3.7891666659999999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5</v>
      </c>
      <c r="U2501">
        <v>0</v>
      </c>
      <c r="V2501">
        <v>1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91.521231474220656</v>
      </c>
      <c r="AC2501">
        <v>0</v>
      </c>
      <c r="AD2501">
        <v>32.192692278871071</v>
      </c>
      <c r="AE2501">
        <v>123.71392375309173</v>
      </c>
    </row>
    <row r="2502" spans="1:31" x14ac:dyDescent="0.3">
      <c r="A2502">
        <v>2486144</v>
      </c>
      <c r="B2502">
        <v>1</v>
      </c>
      <c r="C2502" t="s">
        <v>80</v>
      </c>
      <c r="D2502" t="s">
        <v>96</v>
      </c>
      <c r="E2502" t="s">
        <v>162</v>
      </c>
      <c r="F2502" t="s">
        <v>7307</v>
      </c>
      <c r="G2502" t="s">
        <v>210</v>
      </c>
      <c r="H2502" t="s">
        <v>135</v>
      </c>
      <c r="I2502" t="s">
        <v>136</v>
      </c>
      <c r="J2502" t="s">
        <v>137</v>
      </c>
      <c r="K2502" t="s">
        <v>144</v>
      </c>
      <c r="L2502" t="s">
        <v>7308</v>
      </c>
      <c r="M2502" t="s">
        <v>7309</v>
      </c>
      <c r="N2502">
        <v>1.562777777</v>
      </c>
      <c r="O2502">
        <v>0</v>
      </c>
      <c r="P2502">
        <v>19</v>
      </c>
      <c r="Q2502">
        <v>0</v>
      </c>
      <c r="R2502">
        <v>0</v>
      </c>
      <c r="S2502">
        <v>0</v>
      </c>
      <c r="T2502">
        <v>6</v>
      </c>
      <c r="U2502">
        <v>0</v>
      </c>
      <c r="V2502">
        <v>0</v>
      </c>
      <c r="W2502">
        <v>0</v>
      </c>
      <c r="X2502">
        <v>11.832001172245192</v>
      </c>
      <c r="Y2502">
        <v>0</v>
      </c>
      <c r="Z2502">
        <v>0</v>
      </c>
      <c r="AA2502">
        <v>0</v>
      </c>
      <c r="AB2502">
        <v>1.5939053935631986</v>
      </c>
      <c r="AC2502">
        <v>0</v>
      </c>
      <c r="AD2502">
        <v>0</v>
      </c>
      <c r="AE2502">
        <v>13.425906565808392</v>
      </c>
    </row>
    <row r="2503" spans="1:31" x14ac:dyDescent="0.3">
      <c r="A2503">
        <v>2486147</v>
      </c>
      <c r="B2503">
        <v>1</v>
      </c>
      <c r="C2503" t="s">
        <v>81</v>
      </c>
      <c r="D2503" t="s">
        <v>112</v>
      </c>
      <c r="E2503" t="s">
        <v>153</v>
      </c>
      <c r="F2503" t="s">
        <v>7310</v>
      </c>
      <c r="G2503" t="s">
        <v>155</v>
      </c>
      <c r="H2503" t="s">
        <v>135</v>
      </c>
      <c r="I2503" t="s">
        <v>136</v>
      </c>
      <c r="J2503" t="s">
        <v>137</v>
      </c>
      <c r="K2503" t="s">
        <v>144</v>
      </c>
      <c r="L2503" t="s">
        <v>7311</v>
      </c>
      <c r="M2503" t="s">
        <v>7312</v>
      </c>
      <c r="N2503">
        <v>1.9897222219999999</v>
      </c>
      <c r="O2503">
        <v>0</v>
      </c>
      <c r="P2503">
        <v>8</v>
      </c>
      <c r="Q2503">
        <v>0</v>
      </c>
      <c r="R2503">
        <v>0</v>
      </c>
      <c r="S2503">
        <v>0</v>
      </c>
      <c r="T2503">
        <v>1</v>
      </c>
      <c r="U2503">
        <v>0</v>
      </c>
      <c r="V2503">
        <v>0</v>
      </c>
      <c r="W2503">
        <v>0</v>
      </c>
      <c r="X2503">
        <v>3.0824157857472709</v>
      </c>
      <c r="Y2503">
        <v>0</v>
      </c>
      <c r="Z2503">
        <v>0</v>
      </c>
      <c r="AA2503">
        <v>0</v>
      </c>
      <c r="AB2503">
        <v>1.610015065236764E-2</v>
      </c>
      <c r="AC2503">
        <v>0</v>
      </c>
      <c r="AD2503">
        <v>0</v>
      </c>
      <c r="AE2503">
        <v>3.0985159363996386</v>
      </c>
    </row>
    <row r="2504" spans="1:31" x14ac:dyDescent="0.3">
      <c r="A2504">
        <v>2486153</v>
      </c>
      <c r="B2504">
        <v>1</v>
      </c>
      <c r="C2504" t="s">
        <v>81</v>
      </c>
      <c r="D2504" t="s">
        <v>116</v>
      </c>
      <c r="E2504" t="s">
        <v>184</v>
      </c>
      <c r="F2504" t="s">
        <v>7313</v>
      </c>
      <c r="G2504" t="s">
        <v>149</v>
      </c>
      <c r="H2504" t="s">
        <v>150</v>
      </c>
      <c r="I2504" t="s">
        <v>136</v>
      </c>
      <c r="J2504" t="s">
        <v>137</v>
      </c>
      <c r="K2504" t="s">
        <v>144</v>
      </c>
      <c r="L2504" t="s">
        <v>7314</v>
      </c>
      <c r="M2504" t="s">
        <v>7315</v>
      </c>
      <c r="N2504">
        <v>1.183611111</v>
      </c>
      <c r="O2504">
        <v>0</v>
      </c>
      <c r="P2504">
        <v>522</v>
      </c>
      <c r="Q2504">
        <v>4</v>
      </c>
      <c r="R2504">
        <v>37</v>
      </c>
      <c r="S2504">
        <v>1</v>
      </c>
      <c r="T2504">
        <v>61</v>
      </c>
      <c r="U2504">
        <v>0</v>
      </c>
      <c r="V2504">
        <v>0</v>
      </c>
      <c r="W2504">
        <v>0</v>
      </c>
      <c r="X2504">
        <v>106.42939996903361</v>
      </c>
      <c r="Y2504">
        <v>1.8426796587855379</v>
      </c>
      <c r="Z2504">
        <v>2.4615264596286588</v>
      </c>
      <c r="AA2504">
        <v>2.3473934319733334</v>
      </c>
      <c r="AB2504">
        <v>28.446132511704349</v>
      </c>
      <c r="AC2504">
        <v>0</v>
      </c>
      <c r="AD2504">
        <v>0</v>
      </c>
      <c r="AE2504">
        <v>141.52713203112549</v>
      </c>
    </row>
    <row r="2505" spans="1:31" x14ac:dyDescent="0.3">
      <c r="A2505">
        <v>2486154</v>
      </c>
      <c r="B2505">
        <v>1</v>
      </c>
      <c r="C2505" t="s">
        <v>81</v>
      </c>
      <c r="D2505" t="s">
        <v>127</v>
      </c>
      <c r="E2505" t="s">
        <v>184</v>
      </c>
      <c r="F2505" t="s">
        <v>4270</v>
      </c>
      <c r="G2505" t="s">
        <v>149</v>
      </c>
      <c r="H2505" t="s">
        <v>150</v>
      </c>
      <c r="I2505" t="s">
        <v>136</v>
      </c>
      <c r="J2505" t="s">
        <v>137</v>
      </c>
      <c r="K2505" t="s">
        <v>144</v>
      </c>
      <c r="L2505" t="s">
        <v>7316</v>
      </c>
      <c r="M2505" t="s">
        <v>7317</v>
      </c>
      <c r="N2505">
        <v>0.29833333299999998</v>
      </c>
      <c r="O2505">
        <v>1</v>
      </c>
      <c r="P2505">
        <v>1176</v>
      </c>
      <c r="Q2505">
        <v>97</v>
      </c>
      <c r="R2505">
        <v>150</v>
      </c>
      <c r="S2505">
        <v>9</v>
      </c>
      <c r="T2505">
        <v>144</v>
      </c>
      <c r="U2505">
        <v>4</v>
      </c>
      <c r="V2505">
        <v>0</v>
      </c>
      <c r="W2505">
        <v>4.6150467275781662E-2</v>
      </c>
      <c r="X2505">
        <v>87.924309919521022</v>
      </c>
      <c r="Y2505">
        <v>49.611019065362129</v>
      </c>
      <c r="Z2505">
        <v>25.809670068015123</v>
      </c>
      <c r="AA2505">
        <v>21.867905927178342</v>
      </c>
      <c r="AB2505">
        <v>29.101029663542242</v>
      </c>
      <c r="AC2505">
        <v>204.86902236295896</v>
      </c>
      <c r="AD2505">
        <v>0</v>
      </c>
      <c r="AE2505">
        <v>419.22910747385362</v>
      </c>
    </row>
    <row r="2506" spans="1:31" x14ac:dyDescent="0.3">
      <c r="A2506">
        <v>2486156</v>
      </c>
      <c r="B2506">
        <v>1</v>
      </c>
      <c r="C2506" t="s">
        <v>81</v>
      </c>
      <c r="D2506" t="s">
        <v>120</v>
      </c>
      <c r="E2506" t="s">
        <v>153</v>
      </c>
      <c r="F2506" t="s">
        <v>7318</v>
      </c>
      <c r="G2506" t="s">
        <v>155</v>
      </c>
      <c r="H2506" t="s">
        <v>135</v>
      </c>
      <c r="I2506" t="s">
        <v>136</v>
      </c>
      <c r="J2506" t="s">
        <v>137</v>
      </c>
      <c r="K2506" t="s">
        <v>144</v>
      </c>
      <c r="L2506" t="s">
        <v>7319</v>
      </c>
      <c r="M2506" t="s">
        <v>7320</v>
      </c>
      <c r="N2506">
        <v>1.5047222220000001</v>
      </c>
      <c r="O2506">
        <v>0</v>
      </c>
      <c r="P2506">
        <v>1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0.145037915458402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0.145037915458402</v>
      </c>
    </row>
    <row r="2507" spans="1:31" x14ac:dyDescent="0.3">
      <c r="A2507">
        <v>2486158</v>
      </c>
      <c r="B2507">
        <v>1</v>
      </c>
      <c r="C2507" t="s">
        <v>80</v>
      </c>
      <c r="D2507" t="s">
        <v>97</v>
      </c>
      <c r="E2507" t="s">
        <v>132</v>
      </c>
      <c r="F2507" t="s">
        <v>7321</v>
      </c>
      <c r="G2507" t="s">
        <v>296</v>
      </c>
      <c r="H2507" t="s">
        <v>135</v>
      </c>
      <c r="I2507" t="s">
        <v>136</v>
      </c>
      <c r="J2507" t="s">
        <v>137</v>
      </c>
      <c r="K2507" t="s">
        <v>144</v>
      </c>
      <c r="L2507" t="s">
        <v>7322</v>
      </c>
      <c r="M2507" t="s">
        <v>7323</v>
      </c>
      <c r="N2507">
        <v>5.6380555550000002</v>
      </c>
      <c r="O2507">
        <v>0</v>
      </c>
      <c r="P2507">
        <v>21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10.862665681560514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10.862665681560514</v>
      </c>
    </row>
    <row r="2508" spans="1:31" x14ac:dyDescent="0.3">
      <c r="A2508">
        <v>2486168</v>
      </c>
      <c r="B2508">
        <v>1</v>
      </c>
      <c r="C2508" t="s">
        <v>80</v>
      </c>
      <c r="D2508" t="s">
        <v>105</v>
      </c>
      <c r="E2508" t="s">
        <v>153</v>
      </c>
      <c r="F2508" t="s">
        <v>7324</v>
      </c>
      <c r="G2508" t="s">
        <v>181</v>
      </c>
      <c r="H2508" t="s">
        <v>135</v>
      </c>
      <c r="I2508" t="s">
        <v>136</v>
      </c>
      <c r="J2508" t="s">
        <v>137</v>
      </c>
      <c r="K2508" t="s">
        <v>144</v>
      </c>
      <c r="L2508" t="s">
        <v>7325</v>
      </c>
      <c r="M2508" t="s">
        <v>7326</v>
      </c>
      <c r="N2508">
        <v>1.868055555</v>
      </c>
      <c r="O2508">
        <v>0</v>
      </c>
      <c r="P2508">
        <v>3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0.80332020741925725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0.80332020741925725</v>
      </c>
    </row>
    <row r="2509" spans="1:31" x14ac:dyDescent="0.3">
      <c r="A2509">
        <v>2486169</v>
      </c>
      <c r="B2509">
        <v>1</v>
      </c>
      <c r="C2509" t="s">
        <v>80</v>
      </c>
      <c r="D2509" t="s">
        <v>98</v>
      </c>
      <c r="E2509" t="s">
        <v>153</v>
      </c>
      <c r="F2509" t="s">
        <v>7327</v>
      </c>
      <c r="G2509" t="s">
        <v>155</v>
      </c>
      <c r="H2509" t="s">
        <v>135</v>
      </c>
      <c r="I2509" t="s">
        <v>136</v>
      </c>
      <c r="J2509" t="s">
        <v>137</v>
      </c>
      <c r="K2509" t="s">
        <v>144</v>
      </c>
      <c r="L2509" t="s">
        <v>7328</v>
      </c>
      <c r="M2509" t="s">
        <v>7329</v>
      </c>
      <c r="N2509">
        <v>1.9041666660000001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1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4.1794069345576386</v>
      </c>
      <c r="AC2509">
        <v>0</v>
      </c>
      <c r="AD2509">
        <v>0</v>
      </c>
      <c r="AE2509">
        <v>4.1794069345576386</v>
      </c>
    </row>
    <row r="2510" spans="1:31" x14ac:dyDescent="0.3">
      <c r="A2510">
        <v>2486177</v>
      </c>
      <c r="B2510">
        <v>1</v>
      </c>
      <c r="C2510" t="s">
        <v>81</v>
      </c>
      <c r="D2510" t="s">
        <v>125</v>
      </c>
      <c r="E2510" t="s">
        <v>132</v>
      </c>
      <c r="F2510" t="s">
        <v>7330</v>
      </c>
      <c r="G2510" t="s">
        <v>296</v>
      </c>
      <c r="H2510" t="s">
        <v>135</v>
      </c>
      <c r="I2510" t="s">
        <v>136</v>
      </c>
      <c r="J2510" t="s">
        <v>137</v>
      </c>
      <c r="K2510" t="s">
        <v>144</v>
      </c>
      <c r="L2510" t="s">
        <v>7331</v>
      </c>
      <c r="M2510" t="s">
        <v>7332</v>
      </c>
      <c r="N2510">
        <v>0.71805555499999996</v>
      </c>
      <c r="O2510">
        <v>0</v>
      </c>
      <c r="P2510">
        <v>176</v>
      </c>
      <c r="Q2510">
        <v>0</v>
      </c>
      <c r="R2510">
        <v>0</v>
      </c>
      <c r="S2510">
        <v>0</v>
      </c>
      <c r="T2510">
        <v>11</v>
      </c>
      <c r="U2510">
        <v>0</v>
      </c>
      <c r="V2510">
        <v>0</v>
      </c>
      <c r="W2510">
        <v>0</v>
      </c>
      <c r="X2510">
        <v>24.687229204841852</v>
      </c>
      <c r="Y2510">
        <v>0</v>
      </c>
      <c r="Z2510">
        <v>0</v>
      </c>
      <c r="AA2510">
        <v>0</v>
      </c>
      <c r="AB2510">
        <v>2.3696233280795189</v>
      </c>
      <c r="AC2510">
        <v>0</v>
      </c>
      <c r="AD2510">
        <v>0</v>
      </c>
      <c r="AE2510">
        <v>27.056852532921372</v>
      </c>
    </row>
    <row r="2511" spans="1:31" x14ac:dyDescent="0.3">
      <c r="A2511">
        <v>2486178</v>
      </c>
      <c r="B2511">
        <v>1</v>
      </c>
      <c r="C2511" t="s">
        <v>80</v>
      </c>
      <c r="D2511" t="s">
        <v>97</v>
      </c>
      <c r="E2511" t="s">
        <v>162</v>
      </c>
      <c r="F2511" t="s">
        <v>7333</v>
      </c>
      <c r="G2511" t="s">
        <v>2766</v>
      </c>
      <c r="H2511" t="s">
        <v>135</v>
      </c>
      <c r="I2511" t="s">
        <v>136</v>
      </c>
      <c r="J2511" t="s">
        <v>137</v>
      </c>
      <c r="K2511" t="s">
        <v>144</v>
      </c>
      <c r="L2511" t="s">
        <v>7334</v>
      </c>
      <c r="M2511" t="s">
        <v>7335</v>
      </c>
      <c r="N2511">
        <v>7.3849999999999998</v>
      </c>
      <c r="O2511">
        <v>0</v>
      </c>
      <c r="P2511">
        <v>2</v>
      </c>
      <c r="Q2511">
        <v>0</v>
      </c>
      <c r="R2511">
        <v>20</v>
      </c>
      <c r="S2511">
        <v>0</v>
      </c>
      <c r="T2511">
        <v>4</v>
      </c>
      <c r="U2511">
        <v>0</v>
      </c>
      <c r="V2511">
        <v>0</v>
      </c>
      <c r="W2511">
        <v>0</v>
      </c>
      <c r="X2511">
        <v>1.986518304436208</v>
      </c>
      <c r="Y2511">
        <v>0</v>
      </c>
      <c r="Z2511">
        <v>54.106270543293519</v>
      </c>
      <c r="AA2511">
        <v>0</v>
      </c>
      <c r="AB2511">
        <v>5.862722681556864</v>
      </c>
      <c r="AC2511">
        <v>0</v>
      </c>
      <c r="AD2511">
        <v>0</v>
      </c>
      <c r="AE2511">
        <v>61.955511529286596</v>
      </c>
    </row>
    <row r="2512" spans="1:31" x14ac:dyDescent="0.3">
      <c r="A2512">
        <v>2486179</v>
      </c>
      <c r="B2512">
        <v>1</v>
      </c>
      <c r="C2512" t="s">
        <v>81</v>
      </c>
      <c r="D2512" t="s">
        <v>113</v>
      </c>
      <c r="E2512" t="s">
        <v>141</v>
      </c>
      <c r="F2512" t="s">
        <v>7336</v>
      </c>
      <c r="G2512" t="s">
        <v>159</v>
      </c>
      <c r="H2512" t="s">
        <v>135</v>
      </c>
      <c r="I2512" t="s">
        <v>136</v>
      </c>
      <c r="J2512" t="s">
        <v>3</v>
      </c>
      <c r="K2512" t="s">
        <v>144</v>
      </c>
      <c r="L2512" t="s">
        <v>7337</v>
      </c>
      <c r="M2512" t="s">
        <v>7338</v>
      </c>
      <c r="N2512">
        <v>1.116944444</v>
      </c>
      <c r="O2512">
        <v>0</v>
      </c>
      <c r="P2512">
        <v>30</v>
      </c>
      <c r="Q2512">
        <v>0</v>
      </c>
      <c r="R2512">
        <v>0</v>
      </c>
      <c r="S2512">
        <v>0</v>
      </c>
      <c r="T2512">
        <v>3</v>
      </c>
      <c r="U2512">
        <v>0</v>
      </c>
      <c r="V2512">
        <v>0</v>
      </c>
      <c r="W2512">
        <v>0</v>
      </c>
      <c r="X2512">
        <v>10.448118577336718</v>
      </c>
      <c r="Y2512">
        <v>0</v>
      </c>
      <c r="Z2512">
        <v>0</v>
      </c>
      <c r="AA2512">
        <v>0</v>
      </c>
      <c r="AB2512">
        <v>2.32823490053</v>
      </c>
      <c r="AC2512">
        <v>0</v>
      </c>
      <c r="AD2512">
        <v>0</v>
      </c>
      <c r="AE2512">
        <v>12.776353477866717</v>
      </c>
    </row>
    <row r="2513" spans="1:31" x14ac:dyDescent="0.3">
      <c r="A2513">
        <v>2486180</v>
      </c>
      <c r="B2513">
        <v>1</v>
      </c>
      <c r="C2513" t="s">
        <v>81</v>
      </c>
      <c r="D2513" t="s">
        <v>112</v>
      </c>
      <c r="E2513" t="s">
        <v>166</v>
      </c>
      <c r="F2513" t="s">
        <v>7339</v>
      </c>
      <c r="G2513" t="s">
        <v>149</v>
      </c>
      <c r="H2513" t="s">
        <v>150</v>
      </c>
      <c r="I2513" t="s">
        <v>136</v>
      </c>
      <c r="J2513" t="s">
        <v>137</v>
      </c>
      <c r="K2513" t="s">
        <v>144</v>
      </c>
      <c r="L2513" t="s">
        <v>7340</v>
      </c>
      <c r="M2513" t="s">
        <v>7341</v>
      </c>
      <c r="N2513">
        <v>0.156111111</v>
      </c>
      <c r="O2513">
        <v>2</v>
      </c>
      <c r="P2513">
        <v>2766</v>
      </c>
      <c r="Q2513">
        <v>59</v>
      </c>
      <c r="R2513">
        <v>583</v>
      </c>
      <c r="S2513">
        <v>17</v>
      </c>
      <c r="T2513">
        <v>385</v>
      </c>
      <c r="U2513">
        <v>4</v>
      </c>
      <c r="V2513">
        <v>1</v>
      </c>
      <c r="W2513">
        <v>0.13175846514314898</v>
      </c>
      <c r="X2513">
        <v>88.456552867999193</v>
      </c>
      <c r="Y2513">
        <v>2.2689436395072979</v>
      </c>
      <c r="Z2513">
        <v>10.950491953603919</v>
      </c>
      <c r="AA2513">
        <v>20.540367334444671</v>
      </c>
      <c r="AB2513">
        <v>35.980910018503934</v>
      </c>
      <c r="AC2513">
        <v>49.847326595023752</v>
      </c>
      <c r="AD2513">
        <v>2.800533903957632</v>
      </c>
      <c r="AE2513">
        <v>210.97688477818355</v>
      </c>
    </row>
    <row r="2514" spans="1:31" x14ac:dyDescent="0.3">
      <c r="A2514">
        <v>2486183</v>
      </c>
      <c r="B2514">
        <v>1</v>
      </c>
      <c r="C2514" t="s">
        <v>80</v>
      </c>
      <c r="D2514" t="s">
        <v>83</v>
      </c>
      <c r="E2514" t="s">
        <v>153</v>
      </c>
      <c r="F2514" t="s">
        <v>7342</v>
      </c>
      <c r="G2514" t="s">
        <v>155</v>
      </c>
      <c r="H2514" t="s">
        <v>135</v>
      </c>
      <c r="I2514" t="s">
        <v>136</v>
      </c>
      <c r="J2514" t="s">
        <v>137</v>
      </c>
      <c r="K2514" t="s">
        <v>144</v>
      </c>
      <c r="L2514" t="s">
        <v>7343</v>
      </c>
      <c r="M2514" t="s">
        <v>7344</v>
      </c>
      <c r="N2514">
        <v>1.957777777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2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6.1593666118950834</v>
      </c>
      <c r="AC2514">
        <v>0</v>
      </c>
      <c r="AD2514">
        <v>0</v>
      </c>
      <c r="AE2514">
        <v>6.1593666118950834</v>
      </c>
    </row>
    <row r="2515" spans="1:31" x14ac:dyDescent="0.3">
      <c r="A2515">
        <v>2486184</v>
      </c>
      <c r="B2515">
        <v>1</v>
      </c>
      <c r="C2515" t="s">
        <v>80</v>
      </c>
      <c r="D2515" t="s">
        <v>111</v>
      </c>
      <c r="E2515" t="s">
        <v>153</v>
      </c>
      <c r="F2515" t="s">
        <v>7345</v>
      </c>
      <c r="G2515" t="s">
        <v>244</v>
      </c>
      <c r="H2515" t="s">
        <v>135</v>
      </c>
      <c r="I2515" t="s">
        <v>136</v>
      </c>
      <c r="J2515" t="s">
        <v>137</v>
      </c>
      <c r="K2515" t="s">
        <v>144</v>
      </c>
      <c r="L2515" t="s">
        <v>7346</v>
      </c>
      <c r="M2515" t="s">
        <v>7347</v>
      </c>
      <c r="N2515">
        <v>3.4649999999999999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2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26.134113942491947</v>
      </c>
      <c r="AC2515">
        <v>0</v>
      </c>
      <c r="AD2515">
        <v>0</v>
      </c>
      <c r="AE2515">
        <v>26.134113942491947</v>
      </c>
    </row>
    <row r="2516" spans="1:31" x14ac:dyDescent="0.3">
      <c r="A2516">
        <v>2486185</v>
      </c>
      <c r="B2516">
        <v>1</v>
      </c>
      <c r="C2516" t="s">
        <v>80</v>
      </c>
      <c r="D2516" t="s">
        <v>84</v>
      </c>
      <c r="E2516" t="s">
        <v>132</v>
      </c>
      <c r="F2516" t="s">
        <v>7348</v>
      </c>
      <c r="G2516" t="s">
        <v>168</v>
      </c>
      <c r="H2516" t="s">
        <v>135</v>
      </c>
      <c r="I2516" t="s">
        <v>136</v>
      </c>
      <c r="J2516" t="s">
        <v>137</v>
      </c>
      <c r="K2516" t="s">
        <v>138</v>
      </c>
      <c r="L2516" t="s">
        <v>7349</v>
      </c>
      <c r="M2516" t="s">
        <v>7350</v>
      </c>
      <c r="N2516">
        <v>3.7327777769999999</v>
      </c>
      <c r="O2516">
        <v>0</v>
      </c>
      <c r="P2516">
        <v>577</v>
      </c>
      <c r="Q2516">
        <v>0</v>
      </c>
      <c r="R2516">
        <v>0</v>
      </c>
      <c r="S2516">
        <v>0</v>
      </c>
      <c r="T2516">
        <v>5</v>
      </c>
      <c r="U2516">
        <v>0</v>
      </c>
      <c r="V2516">
        <v>0</v>
      </c>
      <c r="W2516">
        <v>0</v>
      </c>
      <c r="X2516">
        <v>538.94714376581987</v>
      </c>
      <c r="Y2516">
        <v>0</v>
      </c>
      <c r="Z2516">
        <v>0</v>
      </c>
      <c r="AA2516">
        <v>0</v>
      </c>
      <c r="AB2516">
        <v>11.410718300870483</v>
      </c>
      <c r="AC2516">
        <v>0</v>
      </c>
      <c r="AD2516">
        <v>0</v>
      </c>
      <c r="AE2516">
        <v>550.35786206669036</v>
      </c>
    </row>
    <row r="2517" spans="1:31" x14ac:dyDescent="0.3">
      <c r="A2517">
        <v>2486189</v>
      </c>
      <c r="B2517">
        <v>1</v>
      </c>
      <c r="C2517" t="s">
        <v>81</v>
      </c>
      <c r="D2517" t="s">
        <v>118</v>
      </c>
      <c r="E2517" t="s">
        <v>147</v>
      </c>
      <c r="F2517" t="s">
        <v>7351</v>
      </c>
      <c r="G2517" t="s">
        <v>134</v>
      </c>
      <c r="H2517" t="s">
        <v>150</v>
      </c>
      <c r="I2517" t="s">
        <v>136</v>
      </c>
      <c r="J2517" t="s">
        <v>137</v>
      </c>
      <c r="K2517" t="s">
        <v>138</v>
      </c>
      <c r="L2517" t="s">
        <v>7352</v>
      </c>
      <c r="M2517" t="s">
        <v>7353</v>
      </c>
      <c r="N2517">
        <v>6.7027777769999997</v>
      </c>
      <c r="O2517">
        <v>0</v>
      </c>
      <c r="P2517">
        <v>516</v>
      </c>
      <c r="Q2517">
        <v>0</v>
      </c>
      <c r="R2517">
        <v>0</v>
      </c>
      <c r="S2517">
        <v>0</v>
      </c>
      <c r="T2517">
        <v>17</v>
      </c>
      <c r="U2517">
        <v>0</v>
      </c>
      <c r="V2517">
        <v>0</v>
      </c>
      <c r="W2517">
        <v>0</v>
      </c>
      <c r="X2517">
        <v>861.39004323140637</v>
      </c>
      <c r="Y2517">
        <v>0</v>
      </c>
      <c r="Z2517">
        <v>0</v>
      </c>
      <c r="AA2517">
        <v>0</v>
      </c>
      <c r="AB2517">
        <v>129.70543275770945</v>
      </c>
      <c r="AC2517">
        <v>0</v>
      </c>
      <c r="AD2517">
        <v>0</v>
      </c>
      <c r="AE2517">
        <v>991.09547598911581</v>
      </c>
    </row>
    <row r="2518" spans="1:31" x14ac:dyDescent="0.3">
      <c r="A2518">
        <v>2486190</v>
      </c>
      <c r="B2518">
        <v>1</v>
      </c>
      <c r="C2518" t="s">
        <v>81</v>
      </c>
      <c r="D2518" t="s">
        <v>120</v>
      </c>
      <c r="E2518" t="s">
        <v>166</v>
      </c>
      <c r="F2518" t="s">
        <v>7354</v>
      </c>
      <c r="G2518" t="s">
        <v>134</v>
      </c>
      <c r="H2518" t="s">
        <v>150</v>
      </c>
      <c r="I2518" t="s">
        <v>136</v>
      </c>
      <c r="J2518" t="s">
        <v>137</v>
      </c>
      <c r="K2518" t="s">
        <v>138</v>
      </c>
      <c r="L2518" t="s">
        <v>7355</v>
      </c>
      <c r="M2518" t="s">
        <v>7356</v>
      </c>
      <c r="N2518">
        <v>0.54861111100000004</v>
      </c>
      <c r="O2518">
        <v>0</v>
      </c>
      <c r="P2518">
        <v>0</v>
      </c>
      <c r="Q2518">
        <v>0</v>
      </c>
      <c r="R2518">
        <v>0</v>
      </c>
      <c r="S2518">
        <v>1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34.816370088692167</v>
      </c>
      <c r="AB2518">
        <v>0</v>
      </c>
      <c r="AC2518">
        <v>0</v>
      </c>
      <c r="AD2518">
        <v>0</v>
      </c>
      <c r="AE2518">
        <v>34.816370088692167</v>
      </c>
    </row>
    <row r="2519" spans="1:31" x14ac:dyDescent="0.3">
      <c r="A2519">
        <v>2486193</v>
      </c>
      <c r="B2519">
        <v>1</v>
      </c>
      <c r="C2519" t="s">
        <v>80</v>
      </c>
      <c r="D2519" t="s">
        <v>96</v>
      </c>
      <c r="E2519" t="s">
        <v>141</v>
      </c>
      <c r="F2519" t="s">
        <v>7357</v>
      </c>
      <c r="G2519" t="s">
        <v>466</v>
      </c>
      <c r="H2519" t="s">
        <v>135</v>
      </c>
      <c r="I2519" t="s">
        <v>136</v>
      </c>
      <c r="J2519" t="s">
        <v>137</v>
      </c>
      <c r="K2519" t="s">
        <v>144</v>
      </c>
      <c r="L2519" t="s">
        <v>7358</v>
      </c>
      <c r="M2519" t="s">
        <v>7359</v>
      </c>
      <c r="N2519">
        <v>6.0938888880000004</v>
      </c>
      <c r="O2519">
        <v>0</v>
      </c>
      <c r="P2519">
        <v>9</v>
      </c>
      <c r="Q2519">
        <v>0</v>
      </c>
      <c r="R2519">
        <v>0</v>
      </c>
      <c r="S2519">
        <v>0</v>
      </c>
      <c r="T2519">
        <v>1</v>
      </c>
      <c r="U2519">
        <v>0</v>
      </c>
      <c r="V2519">
        <v>0</v>
      </c>
      <c r="W2519">
        <v>0</v>
      </c>
      <c r="X2519">
        <v>46.032724646555828</v>
      </c>
      <c r="Y2519">
        <v>0</v>
      </c>
      <c r="Z2519">
        <v>0</v>
      </c>
      <c r="AA2519">
        <v>0</v>
      </c>
      <c r="AB2519">
        <v>12.961333215005581</v>
      </c>
      <c r="AC2519">
        <v>0</v>
      </c>
      <c r="AD2519">
        <v>0</v>
      </c>
      <c r="AE2519">
        <v>58.994057861561409</v>
      </c>
    </row>
    <row r="2520" spans="1:31" x14ac:dyDescent="0.3">
      <c r="A2520">
        <v>2486195</v>
      </c>
      <c r="B2520">
        <v>1</v>
      </c>
      <c r="C2520" t="s">
        <v>80</v>
      </c>
      <c r="D2520" t="s">
        <v>97</v>
      </c>
      <c r="E2520" t="s">
        <v>147</v>
      </c>
      <c r="F2520" t="s">
        <v>7360</v>
      </c>
      <c r="G2520" t="s">
        <v>193</v>
      </c>
      <c r="H2520" t="s">
        <v>150</v>
      </c>
      <c r="I2520" t="s">
        <v>136</v>
      </c>
      <c r="J2520" t="s">
        <v>137</v>
      </c>
      <c r="K2520" t="s">
        <v>144</v>
      </c>
      <c r="L2520" t="s">
        <v>7361</v>
      </c>
      <c r="M2520" t="s">
        <v>7362</v>
      </c>
      <c r="N2520">
        <v>3.9275000000000002</v>
      </c>
      <c r="O2520">
        <v>0</v>
      </c>
      <c r="P2520">
        <v>166</v>
      </c>
      <c r="Q2520">
        <v>0</v>
      </c>
      <c r="R2520">
        <v>1</v>
      </c>
      <c r="S2520">
        <v>0</v>
      </c>
      <c r="T2520">
        <v>15</v>
      </c>
      <c r="U2520">
        <v>0</v>
      </c>
      <c r="V2520">
        <v>0</v>
      </c>
      <c r="W2520">
        <v>0</v>
      </c>
      <c r="X2520">
        <v>202.01082633725991</v>
      </c>
      <c r="Y2520">
        <v>0</v>
      </c>
      <c r="Z2520">
        <v>0.857965359731792</v>
      </c>
      <c r="AA2520">
        <v>0</v>
      </c>
      <c r="AB2520">
        <v>32.344991836504384</v>
      </c>
      <c r="AC2520">
        <v>0</v>
      </c>
      <c r="AD2520">
        <v>0</v>
      </c>
      <c r="AE2520">
        <v>235.2137835334961</v>
      </c>
    </row>
    <row r="2521" spans="1:31" x14ac:dyDescent="0.3">
      <c r="A2521">
        <v>2486196</v>
      </c>
      <c r="B2521">
        <v>1</v>
      </c>
      <c r="C2521" t="s">
        <v>80</v>
      </c>
      <c r="D2521" t="s">
        <v>87</v>
      </c>
      <c r="E2521" t="s">
        <v>147</v>
      </c>
      <c r="F2521" t="s">
        <v>7363</v>
      </c>
      <c r="G2521" t="s">
        <v>134</v>
      </c>
      <c r="H2521" t="s">
        <v>150</v>
      </c>
      <c r="I2521" t="s">
        <v>136</v>
      </c>
      <c r="J2521" t="s">
        <v>137</v>
      </c>
      <c r="K2521" t="s">
        <v>138</v>
      </c>
      <c r="L2521" t="s">
        <v>7364</v>
      </c>
      <c r="M2521" t="s">
        <v>7365</v>
      </c>
      <c r="N2521">
        <v>3.7205555549999998</v>
      </c>
      <c r="O2521">
        <v>0</v>
      </c>
      <c r="P2521">
        <v>612</v>
      </c>
      <c r="Q2521">
        <v>0</v>
      </c>
      <c r="R2521">
        <v>0</v>
      </c>
      <c r="S2521">
        <v>0</v>
      </c>
      <c r="T2521">
        <v>5</v>
      </c>
      <c r="U2521">
        <v>0</v>
      </c>
      <c r="V2521">
        <v>0</v>
      </c>
      <c r="W2521">
        <v>0</v>
      </c>
      <c r="X2521">
        <v>603.11622595922154</v>
      </c>
      <c r="Y2521">
        <v>0</v>
      </c>
      <c r="Z2521">
        <v>0</v>
      </c>
      <c r="AA2521">
        <v>0</v>
      </c>
      <c r="AB2521">
        <v>36.177471209634305</v>
      </c>
      <c r="AC2521">
        <v>0</v>
      </c>
      <c r="AD2521">
        <v>0</v>
      </c>
      <c r="AE2521">
        <v>639.29369716885583</v>
      </c>
    </row>
    <row r="2522" spans="1:31" x14ac:dyDescent="0.3">
      <c r="A2522">
        <v>2486201</v>
      </c>
      <c r="B2522">
        <v>1</v>
      </c>
      <c r="C2522" t="s">
        <v>80</v>
      </c>
      <c r="D2522" t="s">
        <v>101</v>
      </c>
      <c r="E2522" t="s">
        <v>162</v>
      </c>
      <c r="F2522" t="s">
        <v>5598</v>
      </c>
      <c r="G2522" t="s">
        <v>168</v>
      </c>
      <c r="H2522" t="s">
        <v>135</v>
      </c>
      <c r="I2522" t="s">
        <v>136</v>
      </c>
      <c r="J2522" t="s">
        <v>137</v>
      </c>
      <c r="K2522" t="s">
        <v>138</v>
      </c>
      <c r="L2522" t="s">
        <v>7366</v>
      </c>
      <c r="M2522" t="s">
        <v>7367</v>
      </c>
      <c r="N2522">
        <v>8.1097222220000003</v>
      </c>
      <c r="O2522">
        <v>0</v>
      </c>
      <c r="P2522">
        <v>95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127.18301060186421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127.18301060186421</v>
      </c>
    </row>
    <row r="2523" spans="1:31" x14ac:dyDescent="0.3">
      <c r="A2523">
        <v>2486202</v>
      </c>
      <c r="B2523">
        <v>1</v>
      </c>
      <c r="C2523" t="s">
        <v>81</v>
      </c>
      <c r="D2523" t="s">
        <v>112</v>
      </c>
      <c r="E2523" t="s">
        <v>166</v>
      </c>
      <c r="F2523" t="s">
        <v>7368</v>
      </c>
      <c r="G2523" t="s">
        <v>203</v>
      </c>
      <c r="H2523" t="s">
        <v>150</v>
      </c>
      <c r="I2523" t="s">
        <v>136</v>
      </c>
      <c r="J2523" t="s">
        <v>137</v>
      </c>
      <c r="K2523" t="s">
        <v>138</v>
      </c>
      <c r="L2523" t="s">
        <v>7369</v>
      </c>
      <c r="M2523" t="s">
        <v>7370</v>
      </c>
      <c r="N2523">
        <v>0.180277777</v>
      </c>
      <c r="O2523">
        <v>0</v>
      </c>
      <c r="P2523">
        <v>443</v>
      </c>
      <c r="Q2523">
        <v>19</v>
      </c>
      <c r="R2523">
        <v>197</v>
      </c>
      <c r="S2523">
        <v>16</v>
      </c>
      <c r="T2523">
        <v>75</v>
      </c>
      <c r="U2523">
        <v>4</v>
      </c>
      <c r="V2523">
        <v>0</v>
      </c>
      <c r="W2523">
        <v>0</v>
      </c>
      <c r="X2523">
        <v>16.651985529268647</v>
      </c>
      <c r="Y2523">
        <v>59.925705830442645</v>
      </c>
      <c r="Z2523">
        <v>24.236878494876667</v>
      </c>
      <c r="AA2523">
        <v>56.127032714861748</v>
      </c>
      <c r="AB2523">
        <v>12.136091526175322</v>
      </c>
      <c r="AC2523">
        <v>40.81253043302894</v>
      </c>
      <c r="AD2523">
        <v>0</v>
      </c>
      <c r="AE2523">
        <v>209.89022452865399</v>
      </c>
    </row>
    <row r="2524" spans="1:31" x14ac:dyDescent="0.3">
      <c r="A2524">
        <v>2486203</v>
      </c>
      <c r="B2524">
        <v>1</v>
      </c>
      <c r="C2524" t="s">
        <v>81</v>
      </c>
      <c r="D2524" t="s">
        <v>124</v>
      </c>
      <c r="E2524" t="s">
        <v>153</v>
      </c>
      <c r="F2524" t="s">
        <v>7371</v>
      </c>
      <c r="G2524" t="s">
        <v>143</v>
      </c>
      <c r="H2524" t="s">
        <v>135</v>
      </c>
      <c r="I2524" t="s">
        <v>136</v>
      </c>
      <c r="J2524" t="s">
        <v>137</v>
      </c>
      <c r="K2524" t="s">
        <v>144</v>
      </c>
      <c r="L2524" t="s">
        <v>7372</v>
      </c>
      <c r="M2524" t="s">
        <v>7373</v>
      </c>
      <c r="N2524">
        <v>0.83388888800000005</v>
      </c>
      <c r="O2524">
        <v>0</v>
      </c>
      <c r="P2524">
        <v>1</v>
      </c>
      <c r="Q2524">
        <v>0</v>
      </c>
      <c r="R2524">
        <v>0</v>
      </c>
      <c r="S2524">
        <v>0</v>
      </c>
      <c r="T2524">
        <v>2</v>
      </c>
      <c r="U2524">
        <v>0</v>
      </c>
      <c r="V2524">
        <v>0</v>
      </c>
      <c r="W2524">
        <v>0</v>
      </c>
      <c r="X2524">
        <v>0.75310623172276181</v>
      </c>
      <c r="Y2524">
        <v>0</v>
      </c>
      <c r="Z2524">
        <v>0</v>
      </c>
      <c r="AA2524">
        <v>0</v>
      </c>
      <c r="AB2524">
        <v>0.178522086981865</v>
      </c>
      <c r="AC2524">
        <v>0</v>
      </c>
      <c r="AD2524">
        <v>0</v>
      </c>
      <c r="AE2524">
        <v>0.93162831870462681</v>
      </c>
    </row>
    <row r="2525" spans="1:31" x14ac:dyDescent="0.3">
      <c r="A2525">
        <v>2486204</v>
      </c>
      <c r="B2525">
        <v>1</v>
      </c>
      <c r="C2525" t="s">
        <v>81</v>
      </c>
      <c r="D2525" t="s">
        <v>119</v>
      </c>
      <c r="E2525" t="s">
        <v>162</v>
      </c>
      <c r="F2525" t="s">
        <v>7374</v>
      </c>
      <c r="G2525" t="s">
        <v>652</v>
      </c>
      <c r="H2525" t="s">
        <v>135</v>
      </c>
      <c r="I2525" t="s">
        <v>136</v>
      </c>
      <c r="J2525" t="s">
        <v>137</v>
      </c>
      <c r="K2525" t="s">
        <v>144</v>
      </c>
      <c r="L2525" t="s">
        <v>7375</v>
      </c>
      <c r="M2525" t="s">
        <v>7376</v>
      </c>
      <c r="N2525">
        <v>3.1547222220000002</v>
      </c>
      <c r="O2525">
        <v>0</v>
      </c>
      <c r="P2525">
        <v>0</v>
      </c>
      <c r="Q2525">
        <v>0</v>
      </c>
      <c r="R2525">
        <v>1</v>
      </c>
      <c r="S2525">
        <v>0</v>
      </c>
      <c r="T2525">
        <v>1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2.1811926792912555</v>
      </c>
      <c r="AA2525">
        <v>0</v>
      </c>
      <c r="AB2525">
        <v>51.370736118365379</v>
      </c>
      <c r="AC2525">
        <v>0</v>
      </c>
      <c r="AD2525">
        <v>0</v>
      </c>
      <c r="AE2525">
        <v>53.551928797656636</v>
      </c>
    </row>
    <row r="2526" spans="1:31" x14ac:dyDescent="0.3">
      <c r="A2526">
        <v>2486205</v>
      </c>
      <c r="B2526">
        <v>1</v>
      </c>
      <c r="C2526" t="s">
        <v>80</v>
      </c>
      <c r="D2526" t="s">
        <v>110</v>
      </c>
      <c r="E2526" t="s">
        <v>132</v>
      </c>
      <c r="F2526" t="s">
        <v>7377</v>
      </c>
      <c r="G2526" t="s">
        <v>134</v>
      </c>
      <c r="H2526" t="s">
        <v>135</v>
      </c>
      <c r="I2526" t="s">
        <v>136</v>
      </c>
      <c r="J2526" t="s">
        <v>137</v>
      </c>
      <c r="K2526" t="s">
        <v>138</v>
      </c>
      <c r="L2526" t="s">
        <v>7378</v>
      </c>
      <c r="M2526" t="s">
        <v>7379</v>
      </c>
      <c r="N2526">
        <v>1.731944444</v>
      </c>
      <c r="O2526">
        <v>0</v>
      </c>
      <c r="P2526">
        <v>367</v>
      </c>
      <c r="Q2526">
        <v>0</v>
      </c>
      <c r="R2526">
        <v>0</v>
      </c>
      <c r="S2526">
        <v>0</v>
      </c>
      <c r="T2526">
        <v>15</v>
      </c>
      <c r="U2526">
        <v>0</v>
      </c>
      <c r="V2526">
        <v>0</v>
      </c>
      <c r="W2526">
        <v>0</v>
      </c>
      <c r="X2526">
        <v>184.40301761398214</v>
      </c>
      <c r="Y2526">
        <v>0</v>
      </c>
      <c r="Z2526">
        <v>0</v>
      </c>
      <c r="AA2526">
        <v>0</v>
      </c>
      <c r="AB2526">
        <v>22.527158700072782</v>
      </c>
      <c r="AC2526">
        <v>0</v>
      </c>
      <c r="AD2526">
        <v>0</v>
      </c>
      <c r="AE2526">
        <v>206.93017631405493</v>
      </c>
    </row>
    <row r="2527" spans="1:31" x14ac:dyDescent="0.3">
      <c r="A2527">
        <v>2486206</v>
      </c>
      <c r="B2527">
        <v>1</v>
      </c>
      <c r="C2527" t="s">
        <v>81</v>
      </c>
      <c r="D2527" t="s">
        <v>128</v>
      </c>
      <c r="E2527" t="s">
        <v>147</v>
      </c>
      <c r="F2527" t="s">
        <v>7380</v>
      </c>
      <c r="G2527" t="s">
        <v>134</v>
      </c>
      <c r="H2527" t="s">
        <v>150</v>
      </c>
      <c r="I2527" t="s">
        <v>136</v>
      </c>
      <c r="J2527" t="s">
        <v>137</v>
      </c>
      <c r="K2527" t="s">
        <v>138</v>
      </c>
      <c r="L2527" t="s">
        <v>7381</v>
      </c>
      <c r="M2527" t="s">
        <v>7382</v>
      </c>
      <c r="N2527">
        <v>6.1833333330000002</v>
      </c>
      <c r="O2527">
        <v>0</v>
      </c>
      <c r="P2527">
        <v>5554</v>
      </c>
      <c r="Q2527">
        <v>0</v>
      </c>
      <c r="R2527">
        <v>13</v>
      </c>
      <c r="S2527">
        <v>0</v>
      </c>
      <c r="T2527">
        <v>501</v>
      </c>
      <c r="U2527">
        <v>0</v>
      </c>
      <c r="V2527">
        <v>0</v>
      </c>
      <c r="W2527">
        <v>0</v>
      </c>
      <c r="X2527">
        <v>7218.1339279904296</v>
      </c>
      <c r="Y2527">
        <v>0</v>
      </c>
      <c r="Z2527">
        <v>14.496266327818921</v>
      </c>
      <c r="AA2527">
        <v>0</v>
      </c>
      <c r="AB2527">
        <v>3864.8433983692753</v>
      </c>
      <c r="AC2527">
        <v>0</v>
      </c>
      <c r="AD2527">
        <v>0</v>
      </c>
      <c r="AE2527">
        <v>11097.473592687524</v>
      </c>
    </row>
    <row r="2528" spans="1:31" x14ac:dyDescent="0.3">
      <c r="A2528">
        <v>2486208</v>
      </c>
      <c r="B2528">
        <v>1</v>
      </c>
      <c r="C2528" t="s">
        <v>80</v>
      </c>
      <c r="D2528" t="s">
        <v>93</v>
      </c>
      <c r="E2528" t="s">
        <v>166</v>
      </c>
      <c r="F2528" t="s">
        <v>7383</v>
      </c>
      <c r="G2528" t="s">
        <v>134</v>
      </c>
      <c r="H2528" t="s">
        <v>150</v>
      </c>
      <c r="I2528" t="s">
        <v>136</v>
      </c>
      <c r="J2528" t="s">
        <v>137</v>
      </c>
      <c r="K2528" t="s">
        <v>138</v>
      </c>
      <c r="L2528" t="s">
        <v>7384</v>
      </c>
      <c r="M2528" t="s">
        <v>7385</v>
      </c>
      <c r="N2528">
        <v>9.7633333330000003</v>
      </c>
      <c r="O2528">
        <v>0</v>
      </c>
      <c r="P2528">
        <v>1409</v>
      </c>
      <c r="Q2528">
        <v>26</v>
      </c>
      <c r="R2528">
        <v>64</v>
      </c>
      <c r="S2528">
        <v>12</v>
      </c>
      <c r="T2528">
        <v>207</v>
      </c>
      <c r="U2528">
        <v>1</v>
      </c>
      <c r="V2528">
        <v>1</v>
      </c>
      <c r="W2528">
        <v>0</v>
      </c>
      <c r="X2528">
        <v>3202.4900759398861</v>
      </c>
      <c r="Y2528">
        <v>385.28469648726866</v>
      </c>
      <c r="Z2528">
        <v>337.83987288096029</v>
      </c>
      <c r="AA2528">
        <v>588.6013305249021</v>
      </c>
      <c r="AB2528">
        <v>1267.688354720133</v>
      </c>
      <c r="AC2528">
        <v>4012.8316299938551</v>
      </c>
      <c r="AD2528">
        <v>491.63187945281152</v>
      </c>
      <c r="AE2528">
        <v>10286.367839999817</v>
      </c>
    </row>
    <row r="2529" spans="1:31" x14ac:dyDescent="0.3">
      <c r="A2529">
        <v>2486214</v>
      </c>
      <c r="B2529">
        <v>1</v>
      </c>
      <c r="C2529" t="s">
        <v>81</v>
      </c>
      <c r="D2529" t="s">
        <v>128</v>
      </c>
      <c r="E2529" t="s">
        <v>184</v>
      </c>
      <c r="F2529" t="s">
        <v>7386</v>
      </c>
      <c r="G2529" t="s">
        <v>134</v>
      </c>
      <c r="H2529" t="s">
        <v>150</v>
      </c>
      <c r="I2529" t="s">
        <v>136</v>
      </c>
      <c r="J2529" t="s">
        <v>137</v>
      </c>
      <c r="K2529" t="s">
        <v>138</v>
      </c>
      <c r="L2529" t="s">
        <v>7387</v>
      </c>
      <c r="M2529" t="s">
        <v>7388</v>
      </c>
      <c r="N2529">
        <v>1.7713888879999999</v>
      </c>
      <c r="O2529">
        <v>7</v>
      </c>
      <c r="P2529">
        <v>1131</v>
      </c>
      <c r="Q2529">
        <v>27</v>
      </c>
      <c r="R2529">
        <v>19</v>
      </c>
      <c r="S2529">
        <v>23</v>
      </c>
      <c r="T2529">
        <v>81</v>
      </c>
      <c r="U2529">
        <v>1</v>
      </c>
      <c r="V2529">
        <v>0</v>
      </c>
      <c r="W2529">
        <v>2.6414542663763645</v>
      </c>
      <c r="X2529">
        <v>246.43917105312212</v>
      </c>
      <c r="Y2529">
        <v>342.57170471425911</v>
      </c>
      <c r="Z2529">
        <v>4.4540007328258149</v>
      </c>
      <c r="AA2529">
        <v>227.55165532225593</v>
      </c>
      <c r="AB2529">
        <v>56.637494459338875</v>
      </c>
      <c r="AC2529">
        <v>494.16959661257357</v>
      </c>
      <c r="AD2529">
        <v>0</v>
      </c>
      <c r="AE2529">
        <v>1374.4650771607517</v>
      </c>
    </row>
    <row r="2530" spans="1:31" x14ac:dyDescent="0.3">
      <c r="A2530">
        <v>2486215</v>
      </c>
      <c r="B2530">
        <v>1</v>
      </c>
      <c r="C2530" t="s">
        <v>80</v>
      </c>
      <c r="D2530" t="s">
        <v>97</v>
      </c>
      <c r="E2530" t="s">
        <v>132</v>
      </c>
      <c r="F2530" t="s">
        <v>7389</v>
      </c>
      <c r="G2530" t="s">
        <v>168</v>
      </c>
      <c r="H2530" t="s">
        <v>135</v>
      </c>
      <c r="I2530" t="s">
        <v>136</v>
      </c>
      <c r="J2530" t="s">
        <v>137</v>
      </c>
      <c r="K2530" t="s">
        <v>138</v>
      </c>
      <c r="L2530" t="s">
        <v>7390</v>
      </c>
      <c r="M2530" t="s">
        <v>7391</v>
      </c>
      <c r="N2530">
        <v>5.1616666660000003</v>
      </c>
      <c r="O2530">
        <v>0</v>
      </c>
      <c r="P2530">
        <v>201</v>
      </c>
      <c r="Q2530">
        <v>0</v>
      </c>
      <c r="R2530">
        <v>3</v>
      </c>
      <c r="S2530">
        <v>0</v>
      </c>
      <c r="T2530">
        <v>19</v>
      </c>
      <c r="U2530">
        <v>0</v>
      </c>
      <c r="V2530">
        <v>0</v>
      </c>
      <c r="W2530">
        <v>0</v>
      </c>
      <c r="X2530">
        <v>371.46223701331871</v>
      </c>
      <c r="Y2530">
        <v>0</v>
      </c>
      <c r="Z2530">
        <v>1.4129336868169946</v>
      </c>
      <c r="AA2530">
        <v>0</v>
      </c>
      <c r="AB2530">
        <v>209.82523239245447</v>
      </c>
      <c r="AC2530">
        <v>0</v>
      </c>
      <c r="AD2530">
        <v>0</v>
      </c>
      <c r="AE2530">
        <v>582.70040309259014</v>
      </c>
    </row>
    <row r="2531" spans="1:31" x14ac:dyDescent="0.3">
      <c r="A2531">
        <v>2486217</v>
      </c>
      <c r="B2531">
        <v>1</v>
      </c>
      <c r="C2531" t="s">
        <v>80</v>
      </c>
      <c r="D2531" t="s">
        <v>83</v>
      </c>
      <c r="E2531" t="s">
        <v>132</v>
      </c>
      <c r="F2531" t="s">
        <v>7392</v>
      </c>
      <c r="G2531" t="s">
        <v>168</v>
      </c>
      <c r="H2531" t="s">
        <v>135</v>
      </c>
      <c r="I2531" t="s">
        <v>136</v>
      </c>
      <c r="J2531" t="s">
        <v>137</v>
      </c>
      <c r="K2531" t="s">
        <v>138</v>
      </c>
      <c r="L2531" t="s">
        <v>7393</v>
      </c>
      <c r="M2531" t="s">
        <v>7394</v>
      </c>
      <c r="N2531">
        <v>8.5544444439999996</v>
      </c>
      <c r="O2531">
        <v>0</v>
      </c>
      <c r="P2531">
        <v>1</v>
      </c>
      <c r="Q2531">
        <v>0</v>
      </c>
      <c r="R2531">
        <v>0</v>
      </c>
      <c r="S2531">
        <v>0</v>
      </c>
      <c r="T2531">
        <v>3</v>
      </c>
      <c r="U2531">
        <v>0</v>
      </c>
      <c r="V2531">
        <v>0</v>
      </c>
      <c r="W2531">
        <v>0</v>
      </c>
      <c r="X2531">
        <v>2.2816694138377773</v>
      </c>
      <c r="Y2531">
        <v>0</v>
      </c>
      <c r="Z2531">
        <v>0</v>
      </c>
      <c r="AA2531">
        <v>0</v>
      </c>
      <c r="AB2531">
        <v>247.91290158960601</v>
      </c>
      <c r="AC2531">
        <v>0</v>
      </c>
      <c r="AD2531">
        <v>0</v>
      </c>
      <c r="AE2531">
        <v>250.1945710034438</v>
      </c>
    </row>
    <row r="2532" spans="1:31" x14ac:dyDescent="0.3">
      <c r="A2532">
        <v>2486218</v>
      </c>
      <c r="B2532">
        <v>1</v>
      </c>
      <c r="C2532" t="s">
        <v>81</v>
      </c>
      <c r="D2532" t="s">
        <v>119</v>
      </c>
      <c r="E2532" t="s">
        <v>162</v>
      </c>
      <c r="F2532" t="s">
        <v>7395</v>
      </c>
      <c r="G2532" t="s">
        <v>181</v>
      </c>
      <c r="H2532" t="s">
        <v>135</v>
      </c>
      <c r="I2532" t="s">
        <v>136</v>
      </c>
      <c r="J2532" t="s">
        <v>137</v>
      </c>
      <c r="K2532" t="s">
        <v>144</v>
      </c>
      <c r="L2532" t="s">
        <v>7396</v>
      </c>
      <c r="M2532" t="s">
        <v>7397</v>
      </c>
      <c r="N2532">
        <v>2.2480555550000001</v>
      </c>
      <c r="O2532">
        <v>0</v>
      </c>
      <c r="P2532">
        <v>27</v>
      </c>
      <c r="Q2532">
        <v>0</v>
      </c>
      <c r="R2532">
        <v>0</v>
      </c>
      <c r="S2532">
        <v>0</v>
      </c>
      <c r="T2532">
        <v>3</v>
      </c>
      <c r="U2532">
        <v>0</v>
      </c>
      <c r="V2532">
        <v>0</v>
      </c>
      <c r="W2532">
        <v>0</v>
      </c>
      <c r="X2532">
        <v>13.228647377931539</v>
      </c>
      <c r="Y2532">
        <v>0</v>
      </c>
      <c r="Z2532">
        <v>0</v>
      </c>
      <c r="AA2532">
        <v>0</v>
      </c>
      <c r="AB2532">
        <v>1.5603241247783737</v>
      </c>
      <c r="AC2532">
        <v>0</v>
      </c>
      <c r="AD2532">
        <v>0</v>
      </c>
      <c r="AE2532">
        <v>14.788971502709913</v>
      </c>
    </row>
    <row r="2533" spans="1:31" x14ac:dyDescent="0.3">
      <c r="A2533">
        <v>2486220</v>
      </c>
      <c r="B2533">
        <v>1</v>
      </c>
      <c r="C2533" t="s">
        <v>81</v>
      </c>
      <c r="D2533" t="s">
        <v>112</v>
      </c>
      <c r="E2533" t="s">
        <v>166</v>
      </c>
      <c r="F2533" t="s">
        <v>7398</v>
      </c>
      <c r="G2533" t="s">
        <v>134</v>
      </c>
      <c r="H2533" t="s">
        <v>150</v>
      </c>
      <c r="I2533" t="s">
        <v>136</v>
      </c>
      <c r="J2533" t="s">
        <v>137</v>
      </c>
      <c r="K2533" t="s">
        <v>138</v>
      </c>
      <c r="L2533" t="s">
        <v>7399</v>
      </c>
      <c r="M2533" t="s">
        <v>7400</v>
      </c>
      <c r="N2533">
        <v>4.3019444440000001</v>
      </c>
      <c r="O2533">
        <v>0</v>
      </c>
      <c r="P2533">
        <v>0</v>
      </c>
      <c r="Q2533">
        <v>6</v>
      </c>
      <c r="R2533">
        <v>70</v>
      </c>
      <c r="S2533">
        <v>4</v>
      </c>
      <c r="T2533">
        <v>1</v>
      </c>
      <c r="U2533">
        <v>0</v>
      </c>
      <c r="V2533">
        <v>0</v>
      </c>
      <c r="W2533">
        <v>0</v>
      </c>
      <c r="X2533">
        <v>0</v>
      </c>
      <c r="Y2533">
        <v>70.714649487016914</v>
      </c>
      <c r="Z2533">
        <v>315.42962475185925</v>
      </c>
      <c r="AA2533">
        <v>144.77905034548922</v>
      </c>
      <c r="AB2533">
        <v>8.803480629487499</v>
      </c>
      <c r="AC2533">
        <v>0</v>
      </c>
      <c r="AD2533">
        <v>0</v>
      </c>
      <c r="AE2533">
        <v>539.72680521385291</v>
      </c>
    </row>
    <row r="2534" spans="1:31" x14ac:dyDescent="0.3">
      <c r="A2534">
        <v>2486222</v>
      </c>
      <c r="B2534">
        <v>1</v>
      </c>
      <c r="C2534" t="s">
        <v>80</v>
      </c>
      <c r="D2534" t="s">
        <v>104</v>
      </c>
      <c r="E2534" t="s">
        <v>147</v>
      </c>
      <c r="F2534" t="s">
        <v>7401</v>
      </c>
      <c r="G2534" t="s">
        <v>193</v>
      </c>
      <c r="H2534" t="s">
        <v>150</v>
      </c>
      <c r="I2534" t="s">
        <v>136</v>
      </c>
      <c r="J2534" t="s">
        <v>137</v>
      </c>
      <c r="K2534" t="s">
        <v>144</v>
      </c>
      <c r="L2534" t="s">
        <v>7402</v>
      </c>
      <c r="M2534" t="s">
        <v>7403</v>
      </c>
      <c r="N2534">
        <v>1.6830555549999999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56.470616191619548</v>
      </c>
      <c r="AD2534">
        <v>0</v>
      </c>
      <c r="AE2534">
        <v>56.470616191619548</v>
      </c>
    </row>
    <row r="2535" spans="1:31" x14ac:dyDescent="0.3">
      <c r="A2535">
        <v>2486225</v>
      </c>
      <c r="B2535">
        <v>1</v>
      </c>
      <c r="C2535" t="s">
        <v>80</v>
      </c>
      <c r="D2535" t="s">
        <v>107</v>
      </c>
      <c r="E2535" t="s">
        <v>132</v>
      </c>
      <c r="F2535" t="s">
        <v>7404</v>
      </c>
      <c r="G2535" t="s">
        <v>134</v>
      </c>
      <c r="H2535" t="s">
        <v>135</v>
      </c>
      <c r="I2535" t="s">
        <v>136</v>
      </c>
      <c r="J2535" t="s">
        <v>137</v>
      </c>
      <c r="K2535" t="s">
        <v>138</v>
      </c>
      <c r="L2535" t="s">
        <v>7399</v>
      </c>
      <c r="M2535" t="s">
        <v>7405</v>
      </c>
      <c r="N2535">
        <v>1.768333333</v>
      </c>
      <c r="O2535">
        <v>0</v>
      </c>
      <c r="P2535">
        <v>163</v>
      </c>
      <c r="Q2535">
        <v>0</v>
      </c>
      <c r="R2535">
        <v>0</v>
      </c>
      <c r="S2535">
        <v>0</v>
      </c>
      <c r="T2535">
        <v>8</v>
      </c>
      <c r="U2535">
        <v>0</v>
      </c>
      <c r="V2535">
        <v>0</v>
      </c>
      <c r="W2535">
        <v>0</v>
      </c>
      <c r="X2535">
        <v>37.725338837721196</v>
      </c>
      <c r="Y2535">
        <v>0</v>
      </c>
      <c r="Z2535">
        <v>0</v>
      </c>
      <c r="AA2535">
        <v>0</v>
      </c>
      <c r="AB2535">
        <v>37.984446441828396</v>
      </c>
      <c r="AC2535">
        <v>0</v>
      </c>
      <c r="AD2535">
        <v>0</v>
      </c>
      <c r="AE2535">
        <v>75.709785279549592</v>
      </c>
    </row>
    <row r="2536" spans="1:31" x14ac:dyDescent="0.3">
      <c r="A2536">
        <v>2486226</v>
      </c>
      <c r="B2536">
        <v>1</v>
      </c>
      <c r="C2536" t="s">
        <v>81</v>
      </c>
      <c r="D2536" t="s">
        <v>118</v>
      </c>
      <c r="E2536" t="s">
        <v>147</v>
      </c>
      <c r="F2536" t="s">
        <v>7406</v>
      </c>
      <c r="G2536" t="s">
        <v>193</v>
      </c>
      <c r="H2536" t="s">
        <v>150</v>
      </c>
      <c r="I2536" t="s">
        <v>136</v>
      </c>
      <c r="J2536" t="s">
        <v>137</v>
      </c>
      <c r="K2536" t="s">
        <v>144</v>
      </c>
      <c r="L2536" t="s">
        <v>7407</v>
      </c>
      <c r="M2536" t="s">
        <v>7408</v>
      </c>
      <c r="N2536">
        <v>1.659166666</v>
      </c>
      <c r="O2536">
        <v>0</v>
      </c>
      <c r="P2536">
        <v>0</v>
      </c>
      <c r="Q2536">
        <v>5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103.78926409818396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103.78926409818396</v>
      </c>
    </row>
    <row r="2537" spans="1:31" x14ac:dyDescent="0.3">
      <c r="A2537">
        <v>2486229</v>
      </c>
      <c r="B2537">
        <v>1</v>
      </c>
      <c r="C2537" t="s">
        <v>80</v>
      </c>
      <c r="D2537" t="s">
        <v>91</v>
      </c>
      <c r="E2537" t="s">
        <v>184</v>
      </c>
      <c r="F2537" t="s">
        <v>7409</v>
      </c>
      <c r="G2537" t="s">
        <v>168</v>
      </c>
      <c r="H2537" t="s">
        <v>150</v>
      </c>
      <c r="I2537" t="s">
        <v>136</v>
      </c>
      <c r="J2537" t="s">
        <v>137</v>
      </c>
      <c r="K2537" t="s">
        <v>138</v>
      </c>
      <c r="L2537" t="s">
        <v>7410</v>
      </c>
      <c r="M2537" t="s">
        <v>7411</v>
      </c>
      <c r="N2537">
        <v>7.988611111</v>
      </c>
      <c r="O2537">
        <v>3</v>
      </c>
      <c r="P2537">
        <v>12</v>
      </c>
      <c r="Q2537">
        <v>15</v>
      </c>
      <c r="R2537">
        <v>18</v>
      </c>
      <c r="S2537">
        <v>2</v>
      </c>
      <c r="T2537">
        <v>61</v>
      </c>
      <c r="U2537">
        <v>1</v>
      </c>
      <c r="V2537">
        <v>0</v>
      </c>
      <c r="W2537">
        <v>6.2886770865134931</v>
      </c>
      <c r="X2537">
        <v>17.40323720574958</v>
      </c>
      <c r="Y2537">
        <v>49.824204039907478</v>
      </c>
      <c r="Z2537">
        <v>18.728251208811368</v>
      </c>
      <c r="AA2537">
        <v>29.855657086093963</v>
      </c>
      <c r="AB2537">
        <v>722.95712564005464</v>
      </c>
      <c r="AC2537">
        <v>269.90566398738463</v>
      </c>
      <c r="AD2537">
        <v>0</v>
      </c>
      <c r="AE2537">
        <v>1114.962816254515</v>
      </c>
    </row>
    <row r="2538" spans="1:31" x14ac:dyDescent="0.3">
      <c r="A2538">
        <v>2486231</v>
      </c>
      <c r="B2538">
        <v>1</v>
      </c>
      <c r="C2538" t="s">
        <v>80</v>
      </c>
      <c r="D2538" t="s">
        <v>86</v>
      </c>
      <c r="E2538" t="s">
        <v>162</v>
      </c>
      <c r="F2538" t="s">
        <v>7412</v>
      </c>
      <c r="G2538" t="s">
        <v>134</v>
      </c>
      <c r="H2538" t="s">
        <v>135</v>
      </c>
      <c r="I2538" t="s">
        <v>136</v>
      </c>
      <c r="J2538" t="s">
        <v>137</v>
      </c>
      <c r="K2538" t="s">
        <v>138</v>
      </c>
      <c r="L2538" t="s">
        <v>7413</v>
      </c>
      <c r="M2538" t="s">
        <v>7414</v>
      </c>
      <c r="N2538">
        <v>3.0747222220000001</v>
      </c>
      <c r="O2538">
        <v>0</v>
      </c>
      <c r="P2538">
        <v>66</v>
      </c>
      <c r="Q2538">
        <v>0</v>
      </c>
      <c r="R2538">
        <v>0</v>
      </c>
      <c r="S2538">
        <v>0</v>
      </c>
      <c r="T2538">
        <v>2</v>
      </c>
      <c r="U2538">
        <v>0</v>
      </c>
      <c r="V2538">
        <v>0</v>
      </c>
      <c r="W2538">
        <v>0</v>
      </c>
      <c r="X2538">
        <v>72.92301417761044</v>
      </c>
      <c r="Y2538">
        <v>0</v>
      </c>
      <c r="Z2538">
        <v>0</v>
      </c>
      <c r="AA2538">
        <v>0</v>
      </c>
      <c r="AB2538">
        <v>0.86246352331763854</v>
      </c>
      <c r="AC2538">
        <v>0</v>
      </c>
      <c r="AD2538">
        <v>0</v>
      </c>
      <c r="AE2538">
        <v>73.785477700928084</v>
      </c>
    </row>
    <row r="2539" spans="1:31" x14ac:dyDescent="0.3">
      <c r="A2539">
        <v>2486232</v>
      </c>
      <c r="B2539">
        <v>1</v>
      </c>
      <c r="C2539" t="s">
        <v>80</v>
      </c>
      <c r="D2539" t="s">
        <v>93</v>
      </c>
      <c r="E2539" t="s">
        <v>162</v>
      </c>
      <c r="F2539" t="s">
        <v>6903</v>
      </c>
      <c r="G2539" t="s">
        <v>168</v>
      </c>
      <c r="H2539" t="s">
        <v>135</v>
      </c>
      <c r="I2539" t="s">
        <v>136</v>
      </c>
      <c r="J2539" t="s">
        <v>137</v>
      </c>
      <c r="K2539" t="s">
        <v>138</v>
      </c>
      <c r="L2539" t="s">
        <v>7415</v>
      </c>
      <c r="M2539" t="s">
        <v>7416</v>
      </c>
      <c r="N2539">
        <v>0.18</v>
      </c>
      <c r="O2539">
        <v>0</v>
      </c>
      <c r="P2539">
        <v>210</v>
      </c>
      <c r="Q2539">
        <v>0</v>
      </c>
      <c r="R2539">
        <v>1</v>
      </c>
      <c r="S2539">
        <v>0</v>
      </c>
      <c r="T2539">
        <v>5</v>
      </c>
      <c r="U2539">
        <v>0</v>
      </c>
      <c r="V2539">
        <v>0</v>
      </c>
      <c r="W2539">
        <v>0</v>
      </c>
      <c r="X2539">
        <v>10.182558171001592</v>
      </c>
      <c r="Y2539">
        <v>0</v>
      </c>
      <c r="Z2539">
        <v>0.14796406489017599</v>
      </c>
      <c r="AA2539">
        <v>0</v>
      </c>
      <c r="AB2539">
        <v>0.94027119615791999</v>
      </c>
      <c r="AC2539">
        <v>0</v>
      </c>
      <c r="AD2539">
        <v>0</v>
      </c>
      <c r="AE2539">
        <v>11.270793432049688</v>
      </c>
    </row>
    <row r="2540" spans="1:31" x14ac:dyDescent="0.3">
      <c r="A2540">
        <v>2486234</v>
      </c>
      <c r="B2540">
        <v>1</v>
      </c>
      <c r="C2540" t="s">
        <v>81</v>
      </c>
      <c r="D2540" t="s">
        <v>123</v>
      </c>
      <c r="E2540" t="s">
        <v>184</v>
      </c>
      <c r="F2540" t="s">
        <v>7417</v>
      </c>
      <c r="G2540" t="s">
        <v>134</v>
      </c>
      <c r="H2540" t="s">
        <v>150</v>
      </c>
      <c r="I2540" t="s">
        <v>136</v>
      </c>
      <c r="J2540" t="s">
        <v>137</v>
      </c>
      <c r="K2540" t="s">
        <v>138</v>
      </c>
      <c r="L2540" t="s">
        <v>7418</v>
      </c>
      <c r="M2540" t="s">
        <v>7419</v>
      </c>
      <c r="N2540">
        <v>7.6238888879999998</v>
      </c>
      <c r="O2540">
        <v>4</v>
      </c>
      <c r="P2540">
        <v>372</v>
      </c>
      <c r="Q2540">
        <v>256</v>
      </c>
      <c r="R2540">
        <v>101</v>
      </c>
      <c r="S2540">
        <v>25</v>
      </c>
      <c r="T2540">
        <v>44</v>
      </c>
      <c r="U2540">
        <v>0</v>
      </c>
      <c r="V2540">
        <v>0</v>
      </c>
      <c r="W2540">
        <v>8.0164607653762801</v>
      </c>
      <c r="X2540">
        <v>348.89868669758499</v>
      </c>
      <c r="Y2540">
        <v>1194.1967280252456</v>
      </c>
      <c r="Z2540">
        <v>217.61268046242981</v>
      </c>
      <c r="AA2540">
        <v>141.309217533376</v>
      </c>
      <c r="AB2540">
        <v>246.16377016057635</v>
      </c>
      <c r="AC2540">
        <v>0</v>
      </c>
      <c r="AD2540">
        <v>0</v>
      </c>
      <c r="AE2540">
        <v>2156.1975436445891</v>
      </c>
    </row>
    <row r="2541" spans="1:31" x14ac:dyDescent="0.3">
      <c r="A2541">
        <v>2486235</v>
      </c>
      <c r="B2541">
        <v>1</v>
      </c>
      <c r="C2541" t="s">
        <v>80</v>
      </c>
      <c r="D2541" t="s">
        <v>90</v>
      </c>
      <c r="E2541" t="s">
        <v>153</v>
      </c>
      <c r="F2541" t="s">
        <v>7420</v>
      </c>
      <c r="G2541" t="s">
        <v>155</v>
      </c>
      <c r="H2541" t="s">
        <v>135</v>
      </c>
      <c r="I2541" t="s">
        <v>136</v>
      </c>
      <c r="J2541" t="s">
        <v>137</v>
      </c>
      <c r="K2541" t="s">
        <v>144</v>
      </c>
      <c r="L2541" t="s">
        <v>7421</v>
      </c>
      <c r="M2541" t="s">
        <v>7422</v>
      </c>
      <c r="N2541">
        <v>1.2875000000000001</v>
      </c>
      <c r="O2541">
        <v>0</v>
      </c>
      <c r="P2541">
        <v>1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7.9807915900253185E-2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7.9807915900253185E-2</v>
      </c>
    </row>
    <row r="2542" spans="1:31" x14ac:dyDescent="0.3">
      <c r="A2542">
        <v>2486236</v>
      </c>
      <c r="B2542">
        <v>1</v>
      </c>
      <c r="C2542" t="s">
        <v>81</v>
      </c>
      <c r="D2542" t="s">
        <v>128</v>
      </c>
      <c r="E2542" t="s">
        <v>147</v>
      </c>
      <c r="F2542" t="s">
        <v>7423</v>
      </c>
      <c r="G2542" t="s">
        <v>168</v>
      </c>
      <c r="H2542" t="s">
        <v>150</v>
      </c>
      <c r="I2542" t="s">
        <v>136</v>
      </c>
      <c r="J2542" t="s">
        <v>137</v>
      </c>
      <c r="K2542" t="s">
        <v>138</v>
      </c>
      <c r="L2542" t="s">
        <v>7424</v>
      </c>
      <c r="M2542" t="s">
        <v>7425</v>
      </c>
      <c r="N2542">
        <v>8.8650000000000002</v>
      </c>
      <c r="O2542">
        <v>0</v>
      </c>
      <c r="P2542">
        <v>275</v>
      </c>
      <c r="Q2542">
        <v>0</v>
      </c>
      <c r="R2542">
        <v>1</v>
      </c>
      <c r="S2542">
        <v>0</v>
      </c>
      <c r="T2542">
        <v>35</v>
      </c>
      <c r="U2542">
        <v>0</v>
      </c>
      <c r="V2542">
        <v>0</v>
      </c>
      <c r="W2542">
        <v>0</v>
      </c>
      <c r="X2542">
        <v>397.83247494473034</v>
      </c>
      <c r="Y2542">
        <v>0</v>
      </c>
      <c r="Z2542">
        <v>1.9046995681114987</v>
      </c>
      <c r="AA2542">
        <v>0</v>
      </c>
      <c r="AB2542">
        <v>305.54906372932697</v>
      </c>
      <c r="AC2542">
        <v>0</v>
      </c>
      <c r="AD2542">
        <v>0</v>
      </c>
      <c r="AE2542">
        <v>705.28623824216879</v>
      </c>
    </row>
    <row r="2543" spans="1:31" x14ac:dyDescent="0.3">
      <c r="A2543">
        <v>2486237</v>
      </c>
      <c r="B2543">
        <v>1</v>
      </c>
      <c r="C2543" t="s">
        <v>80</v>
      </c>
      <c r="D2543" t="s">
        <v>93</v>
      </c>
      <c r="E2543" t="s">
        <v>162</v>
      </c>
      <c r="F2543" t="s">
        <v>6903</v>
      </c>
      <c r="G2543" t="s">
        <v>168</v>
      </c>
      <c r="H2543" t="s">
        <v>135</v>
      </c>
      <c r="I2543" t="s">
        <v>136</v>
      </c>
      <c r="J2543" t="s">
        <v>137</v>
      </c>
      <c r="K2543" t="s">
        <v>138</v>
      </c>
      <c r="L2543" t="s">
        <v>7426</v>
      </c>
      <c r="M2543" t="s">
        <v>7427</v>
      </c>
      <c r="N2543">
        <v>7.4797222220000004</v>
      </c>
      <c r="O2543">
        <v>0</v>
      </c>
      <c r="P2543">
        <v>210</v>
      </c>
      <c r="Q2543">
        <v>0</v>
      </c>
      <c r="R2543">
        <v>1</v>
      </c>
      <c r="S2543">
        <v>0</v>
      </c>
      <c r="T2543">
        <v>5</v>
      </c>
      <c r="U2543">
        <v>0</v>
      </c>
      <c r="V2543">
        <v>0</v>
      </c>
      <c r="W2543">
        <v>0</v>
      </c>
      <c r="X2543">
        <v>393.93251515561855</v>
      </c>
      <c r="Y2543">
        <v>0</v>
      </c>
      <c r="Z2543">
        <v>5.6307222495846236</v>
      </c>
      <c r="AA2543">
        <v>0</v>
      </c>
      <c r="AB2543">
        <v>35.637798094700635</v>
      </c>
      <c r="AC2543">
        <v>0</v>
      </c>
      <c r="AD2543">
        <v>0</v>
      </c>
      <c r="AE2543">
        <v>435.20103549990381</v>
      </c>
    </row>
    <row r="2544" spans="1:31" x14ac:dyDescent="0.3">
      <c r="A2544">
        <v>2486240</v>
      </c>
      <c r="B2544">
        <v>1</v>
      </c>
      <c r="C2544" t="s">
        <v>81</v>
      </c>
      <c r="D2544" t="s">
        <v>118</v>
      </c>
      <c r="E2544" t="s">
        <v>147</v>
      </c>
      <c r="F2544" t="s">
        <v>7428</v>
      </c>
      <c r="G2544" t="s">
        <v>168</v>
      </c>
      <c r="H2544" t="s">
        <v>150</v>
      </c>
      <c r="I2544" t="s">
        <v>136</v>
      </c>
      <c r="J2544" t="s">
        <v>137</v>
      </c>
      <c r="K2544" t="s">
        <v>138</v>
      </c>
      <c r="L2544" t="s">
        <v>7429</v>
      </c>
      <c r="M2544" t="s">
        <v>7430</v>
      </c>
      <c r="N2544">
        <v>8.1188888880000007</v>
      </c>
      <c r="O2544">
        <v>0</v>
      </c>
      <c r="P2544">
        <v>377</v>
      </c>
      <c r="Q2544">
        <v>0</v>
      </c>
      <c r="R2544">
        <v>1</v>
      </c>
      <c r="S2544">
        <v>0</v>
      </c>
      <c r="T2544">
        <v>23</v>
      </c>
      <c r="U2544">
        <v>0</v>
      </c>
      <c r="V2544">
        <v>0</v>
      </c>
      <c r="W2544">
        <v>0</v>
      </c>
      <c r="X2544">
        <v>1095.3843613692977</v>
      </c>
      <c r="Y2544">
        <v>0</v>
      </c>
      <c r="Z2544">
        <v>0</v>
      </c>
      <c r="AA2544">
        <v>0</v>
      </c>
      <c r="AB2544">
        <v>210.81867701847131</v>
      </c>
      <c r="AC2544">
        <v>0</v>
      </c>
      <c r="AD2544">
        <v>0</v>
      </c>
      <c r="AE2544">
        <v>1306.2030383877691</v>
      </c>
    </row>
    <row r="2545" spans="1:31" x14ac:dyDescent="0.3">
      <c r="A2545">
        <v>2486241</v>
      </c>
      <c r="B2545">
        <v>1</v>
      </c>
      <c r="C2545" t="s">
        <v>80</v>
      </c>
      <c r="D2545" t="s">
        <v>96</v>
      </c>
      <c r="E2545" t="s">
        <v>162</v>
      </c>
      <c r="F2545" t="s">
        <v>1380</v>
      </c>
      <c r="G2545" t="s">
        <v>134</v>
      </c>
      <c r="H2545" t="s">
        <v>135</v>
      </c>
      <c r="I2545" t="s">
        <v>136</v>
      </c>
      <c r="J2545" t="s">
        <v>137</v>
      </c>
      <c r="K2545" t="s">
        <v>138</v>
      </c>
      <c r="L2545" t="s">
        <v>7431</v>
      </c>
      <c r="M2545" t="s">
        <v>7432</v>
      </c>
      <c r="N2545">
        <v>5.8944444440000003</v>
      </c>
      <c r="O2545">
        <v>0</v>
      </c>
      <c r="P2545">
        <v>59</v>
      </c>
      <c r="Q2545">
        <v>0</v>
      </c>
      <c r="R2545">
        <v>0</v>
      </c>
      <c r="S2545">
        <v>0</v>
      </c>
      <c r="T2545">
        <v>2</v>
      </c>
      <c r="U2545">
        <v>0</v>
      </c>
      <c r="V2545">
        <v>0</v>
      </c>
      <c r="W2545">
        <v>0</v>
      </c>
      <c r="X2545">
        <v>139.63233778696724</v>
      </c>
      <c r="Y2545">
        <v>0</v>
      </c>
      <c r="Z2545">
        <v>0</v>
      </c>
      <c r="AA2545">
        <v>0</v>
      </c>
      <c r="AB2545">
        <v>0.79164713675133336</v>
      </c>
      <c r="AC2545">
        <v>0</v>
      </c>
      <c r="AD2545">
        <v>0</v>
      </c>
      <c r="AE2545">
        <v>140.42398492371856</v>
      </c>
    </row>
    <row r="2546" spans="1:31" x14ac:dyDescent="0.3">
      <c r="A2546">
        <v>2486244</v>
      </c>
      <c r="B2546">
        <v>1</v>
      </c>
      <c r="C2546" t="s">
        <v>81</v>
      </c>
      <c r="D2546" t="s">
        <v>128</v>
      </c>
      <c r="E2546" t="s">
        <v>147</v>
      </c>
      <c r="F2546" t="s">
        <v>7433</v>
      </c>
      <c r="G2546" t="s">
        <v>134</v>
      </c>
      <c r="H2546" t="s">
        <v>150</v>
      </c>
      <c r="I2546" t="s">
        <v>136</v>
      </c>
      <c r="J2546" t="s">
        <v>137</v>
      </c>
      <c r="K2546" t="s">
        <v>138</v>
      </c>
      <c r="L2546" t="s">
        <v>7434</v>
      </c>
      <c r="M2546" t="s">
        <v>7435</v>
      </c>
      <c r="N2546">
        <v>3.5102777770000002</v>
      </c>
      <c r="O2546">
        <v>0</v>
      </c>
      <c r="P2546">
        <v>1179</v>
      </c>
      <c r="Q2546">
        <v>0</v>
      </c>
      <c r="R2546">
        <v>0</v>
      </c>
      <c r="S2546">
        <v>0</v>
      </c>
      <c r="T2546">
        <v>126</v>
      </c>
      <c r="U2546">
        <v>0</v>
      </c>
      <c r="V2546">
        <v>0</v>
      </c>
      <c r="W2546">
        <v>0</v>
      </c>
      <c r="X2546">
        <v>964.38671128664748</v>
      </c>
      <c r="Y2546">
        <v>0</v>
      </c>
      <c r="Z2546">
        <v>0</v>
      </c>
      <c r="AA2546">
        <v>0</v>
      </c>
      <c r="AB2546">
        <v>578.96806679440715</v>
      </c>
      <c r="AC2546">
        <v>0</v>
      </c>
      <c r="AD2546">
        <v>0</v>
      </c>
      <c r="AE2546">
        <v>1543.3547780810545</v>
      </c>
    </row>
    <row r="2547" spans="1:31" x14ac:dyDescent="0.3">
      <c r="A2547">
        <v>2486245</v>
      </c>
      <c r="B2547">
        <v>1</v>
      </c>
      <c r="C2547" t="s">
        <v>80</v>
      </c>
      <c r="D2547" t="s">
        <v>97</v>
      </c>
      <c r="E2547" t="s">
        <v>153</v>
      </c>
      <c r="F2547" t="s">
        <v>7436</v>
      </c>
      <c r="G2547" t="s">
        <v>155</v>
      </c>
      <c r="H2547" t="s">
        <v>135</v>
      </c>
      <c r="I2547" t="s">
        <v>136</v>
      </c>
      <c r="J2547" t="s">
        <v>137</v>
      </c>
      <c r="K2547" t="s">
        <v>144</v>
      </c>
      <c r="L2547" t="s">
        <v>7437</v>
      </c>
      <c r="M2547" t="s">
        <v>7438</v>
      </c>
      <c r="N2547">
        <v>4.6397222219999996</v>
      </c>
      <c r="O2547">
        <v>0</v>
      </c>
      <c r="P2547">
        <v>1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1.5710271830187443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1.5710271830187443</v>
      </c>
    </row>
    <row r="2548" spans="1:31" x14ac:dyDescent="0.3">
      <c r="A2548">
        <v>2486248</v>
      </c>
      <c r="B2548">
        <v>1</v>
      </c>
      <c r="C2548" t="s">
        <v>80</v>
      </c>
      <c r="D2548" t="s">
        <v>88</v>
      </c>
      <c r="E2548" t="s">
        <v>132</v>
      </c>
      <c r="F2548" t="s">
        <v>7439</v>
      </c>
      <c r="G2548" t="s">
        <v>168</v>
      </c>
      <c r="H2548" t="s">
        <v>135</v>
      </c>
      <c r="I2548" t="s">
        <v>136</v>
      </c>
      <c r="J2548" t="s">
        <v>137</v>
      </c>
      <c r="K2548" t="s">
        <v>138</v>
      </c>
      <c r="L2548" t="s">
        <v>7440</v>
      </c>
      <c r="M2548" t="s">
        <v>7441</v>
      </c>
      <c r="N2548">
        <v>5.4958333330000002</v>
      </c>
      <c r="O2548">
        <v>0</v>
      </c>
      <c r="P2548">
        <v>808</v>
      </c>
      <c r="Q2548">
        <v>0</v>
      </c>
      <c r="R2548">
        <v>0</v>
      </c>
      <c r="S2548">
        <v>0</v>
      </c>
      <c r="T2548">
        <v>139</v>
      </c>
      <c r="U2548">
        <v>0</v>
      </c>
      <c r="V2548">
        <v>0</v>
      </c>
      <c r="W2548">
        <v>0</v>
      </c>
      <c r="X2548">
        <v>1220.0878669145632</v>
      </c>
      <c r="Y2548">
        <v>0</v>
      </c>
      <c r="Z2548">
        <v>0</v>
      </c>
      <c r="AA2548">
        <v>0</v>
      </c>
      <c r="AB2548">
        <v>1195.36140170415</v>
      </c>
      <c r="AC2548">
        <v>0</v>
      </c>
      <c r="AD2548">
        <v>0</v>
      </c>
      <c r="AE2548">
        <v>2415.4492686187132</v>
      </c>
    </row>
    <row r="2549" spans="1:31" x14ac:dyDescent="0.3">
      <c r="A2549">
        <v>2486249</v>
      </c>
      <c r="B2549">
        <v>1</v>
      </c>
      <c r="C2549" t="s">
        <v>80</v>
      </c>
      <c r="D2549" t="s">
        <v>83</v>
      </c>
      <c r="E2549" t="s">
        <v>147</v>
      </c>
      <c r="F2549" t="s">
        <v>7442</v>
      </c>
      <c r="G2549" t="s">
        <v>3552</v>
      </c>
      <c r="H2549" t="s">
        <v>150</v>
      </c>
      <c r="I2549" t="s">
        <v>136</v>
      </c>
      <c r="J2549" t="s">
        <v>137</v>
      </c>
      <c r="K2549" t="s">
        <v>144</v>
      </c>
      <c r="L2549" t="s">
        <v>7443</v>
      </c>
      <c r="M2549" t="s">
        <v>7444</v>
      </c>
      <c r="N2549">
        <v>1.974722222</v>
      </c>
      <c r="O2549">
        <v>0</v>
      </c>
      <c r="P2549">
        <v>0</v>
      </c>
      <c r="Q2549">
        <v>0</v>
      </c>
      <c r="R2549">
        <v>0</v>
      </c>
      <c r="S2549">
        <v>2</v>
      </c>
      <c r="T2549">
        <v>0</v>
      </c>
      <c r="U2549">
        <v>2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8.4687166224585262</v>
      </c>
      <c r="AB2549">
        <v>0</v>
      </c>
      <c r="AC2549">
        <v>323.58546835417684</v>
      </c>
      <c r="AD2549">
        <v>0</v>
      </c>
      <c r="AE2549">
        <v>332.05418497663538</v>
      </c>
    </row>
    <row r="2550" spans="1:31" x14ac:dyDescent="0.3">
      <c r="A2550">
        <v>2486250</v>
      </c>
      <c r="B2550">
        <v>1</v>
      </c>
      <c r="C2550" t="s">
        <v>80</v>
      </c>
      <c r="D2550" t="s">
        <v>82</v>
      </c>
      <c r="E2550" t="s">
        <v>132</v>
      </c>
      <c r="F2550" t="s">
        <v>7445</v>
      </c>
      <c r="G2550" t="s">
        <v>168</v>
      </c>
      <c r="H2550" t="s">
        <v>135</v>
      </c>
      <c r="I2550" t="s">
        <v>136</v>
      </c>
      <c r="J2550" t="s">
        <v>137</v>
      </c>
      <c r="K2550" t="s">
        <v>138</v>
      </c>
      <c r="L2550" t="s">
        <v>7446</v>
      </c>
      <c r="M2550" t="s">
        <v>7447</v>
      </c>
      <c r="N2550">
        <v>2.7594444440000001</v>
      </c>
      <c r="O2550">
        <v>0</v>
      </c>
      <c r="P2550">
        <v>971</v>
      </c>
      <c r="Q2550">
        <v>0</v>
      </c>
      <c r="R2550">
        <v>0</v>
      </c>
      <c r="S2550">
        <v>0</v>
      </c>
      <c r="T2550">
        <v>93</v>
      </c>
      <c r="U2550">
        <v>0</v>
      </c>
      <c r="V2550">
        <v>0</v>
      </c>
      <c r="W2550">
        <v>0</v>
      </c>
      <c r="X2550">
        <v>684.1883661583754</v>
      </c>
      <c r="Y2550">
        <v>0</v>
      </c>
      <c r="Z2550">
        <v>0</v>
      </c>
      <c r="AA2550">
        <v>0</v>
      </c>
      <c r="AB2550">
        <v>202.39824444174272</v>
      </c>
      <c r="AC2550">
        <v>0</v>
      </c>
      <c r="AD2550">
        <v>0</v>
      </c>
      <c r="AE2550">
        <v>886.58661060011809</v>
      </c>
    </row>
    <row r="2551" spans="1:31" x14ac:dyDescent="0.3">
      <c r="A2551">
        <v>2486251</v>
      </c>
      <c r="B2551">
        <v>1</v>
      </c>
      <c r="C2551" t="s">
        <v>81</v>
      </c>
      <c r="D2551" t="s">
        <v>118</v>
      </c>
      <c r="E2551" t="s">
        <v>147</v>
      </c>
      <c r="F2551" t="s">
        <v>7448</v>
      </c>
      <c r="G2551" t="s">
        <v>168</v>
      </c>
      <c r="H2551" t="s">
        <v>150</v>
      </c>
      <c r="I2551" t="s">
        <v>136</v>
      </c>
      <c r="J2551" t="s">
        <v>137</v>
      </c>
      <c r="K2551" t="s">
        <v>138</v>
      </c>
      <c r="L2551" t="s">
        <v>7449</v>
      </c>
      <c r="M2551" t="s">
        <v>7450</v>
      </c>
      <c r="N2551">
        <v>8.4683333330000004</v>
      </c>
      <c r="O2551">
        <v>0</v>
      </c>
      <c r="P2551">
        <v>896</v>
      </c>
      <c r="Q2551">
        <v>0</v>
      </c>
      <c r="R2551">
        <v>1</v>
      </c>
      <c r="S2551">
        <v>0</v>
      </c>
      <c r="T2551">
        <v>44</v>
      </c>
      <c r="U2551">
        <v>0</v>
      </c>
      <c r="V2551">
        <v>0</v>
      </c>
      <c r="W2551">
        <v>0</v>
      </c>
      <c r="X2551">
        <v>1755.1467612759159</v>
      </c>
      <c r="Y2551">
        <v>0</v>
      </c>
      <c r="Z2551">
        <v>4.0983550079030104</v>
      </c>
      <c r="AA2551">
        <v>0</v>
      </c>
      <c r="AB2551">
        <v>418.24521084181657</v>
      </c>
      <c r="AC2551">
        <v>0</v>
      </c>
      <c r="AD2551">
        <v>0</v>
      </c>
      <c r="AE2551">
        <v>2177.4903271256353</v>
      </c>
    </row>
    <row r="2552" spans="1:31" x14ac:dyDescent="0.3">
      <c r="A2552">
        <v>2486260</v>
      </c>
      <c r="B2552">
        <v>1</v>
      </c>
      <c r="C2552" t="s">
        <v>81</v>
      </c>
      <c r="D2552" t="s">
        <v>124</v>
      </c>
      <c r="E2552" t="s">
        <v>184</v>
      </c>
      <c r="F2552" t="s">
        <v>7451</v>
      </c>
      <c r="G2552" t="s">
        <v>134</v>
      </c>
      <c r="H2552" t="s">
        <v>150</v>
      </c>
      <c r="I2552" t="s">
        <v>136</v>
      </c>
      <c r="J2552" t="s">
        <v>137</v>
      </c>
      <c r="K2552" t="s">
        <v>138</v>
      </c>
      <c r="L2552" t="s">
        <v>7452</v>
      </c>
      <c r="M2552" t="s">
        <v>7453</v>
      </c>
      <c r="N2552">
        <v>7.6838888880000003</v>
      </c>
      <c r="O2552">
        <v>4</v>
      </c>
      <c r="P2552">
        <v>463</v>
      </c>
      <c r="Q2552">
        <v>131</v>
      </c>
      <c r="R2552">
        <v>157</v>
      </c>
      <c r="S2552">
        <v>13</v>
      </c>
      <c r="T2552">
        <v>42</v>
      </c>
      <c r="U2552">
        <v>4</v>
      </c>
      <c r="V2552">
        <v>0</v>
      </c>
      <c r="W2552">
        <v>45.817557849634561</v>
      </c>
      <c r="X2552">
        <v>640.46610591156002</v>
      </c>
      <c r="Y2552">
        <v>1700.132037703517</v>
      </c>
      <c r="Z2552">
        <v>628.99689529729039</v>
      </c>
      <c r="AA2552">
        <v>96.05063314721319</v>
      </c>
      <c r="AB2552">
        <v>308.09917682965903</v>
      </c>
      <c r="AC2552">
        <v>1269.839096740146</v>
      </c>
      <c r="AD2552">
        <v>0</v>
      </c>
      <c r="AE2552">
        <v>4689.4015034790209</v>
      </c>
    </row>
    <row r="2553" spans="1:31" x14ac:dyDescent="0.3">
      <c r="A2553">
        <v>2486261</v>
      </c>
      <c r="B2553">
        <v>1</v>
      </c>
      <c r="C2553" t="s">
        <v>80</v>
      </c>
      <c r="D2553" t="s">
        <v>82</v>
      </c>
      <c r="E2553" t="s">
        <v>153</v>
      </c>
      <c r="F2553" t="s">
        <v>7454</v>
      </c>
      <c r="G2553" t="s">
        <v>155</v>
      </c>
      <c r="H2553" t="s">
        <v>135</v>
      </c>
      <c r="I2553" t="s">
        <v>136</v>
      </c>
      <c r="J2553" t="s">
        <v>137</v>
      </c>
      <c r="K2553" t="s">
        <v>144</v>
      </c>
      <c r="L2553" t="s">
        <v>7455</v>
      </c>
      <c r="M2553" t="s">
        <v>7456</v>
      </c>
      <c r="N2553">
        <v>1.1972222219999999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1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0.24668490321085412</v>
      </c>
      <c r="AC2553">
        <v>0</v>
      </c>
      <c r="AD2553">
        <v>0</v>
      </c>
      <c r="AE2553">
        <v>0.24668490321085412</v>
      </c>
    </row>
    <row r="2554" spans="1:31" x14ac:dyDescent="0.3">
      <c r="A2554">
        <v>2486262</v>
      </c>
      <c r="B2554">
        <v>1</v>
      </c>
      <c r="C2554" t="s">
        <v>80</v>
      </c>
      <c r="D2554" t="s">
        <v>94</v>
      </c>
      <c r="E2554" t="s">
        <v>166</v>
      </c>
      <c r="F2554" t="s">
        <v>7457</v>
      </c>
      <c r="G2554" t="s">
        <v>134</v>
      </c>
      <c r="H2554" t="s">
        <v>150</v>
      </c>
      <c r="I2554" t="s">
        <v>136</v>
      </c>
      <c r="J2554" t="s">
        <v>137</v>
      </c>
      <c r="K2554" t="s">
        <v>138</v>
      </c>
      <c r="L2554" t="s">
        <v>7458</v>
      </c>
      <c r="M2554" t="s">
        <v>7459</v>
      </c>
      <c r="N2554">
        <v>2.7136111110000001</v>
      </c>
      <c r="O2554">
        <v>0</v>
      </c>
      <c r="P2554">
        <v>1121</v>
      </c>
      <c r="Q2554">
        <v>2</v>
      </c>
      <c r="R2554">
        <v>23</v>
      </c>
      <c r="S2554">
        <v>3</v>
      </c>
      <c r="T2554">
        <v>116</v>
      </c>
      <c r="U2554">
        <v>1</v>
      </c>
      <c r="V2554">
        <v>0</v>
      </c>
      <c r="W2554">
        <v>0</v>
      </c>
      <c r="X2554">
        <v>623.61258600890005</v>
      </c>
      <c r="Y2554">
        <v>1.086026089212992</v>
      </c>
      <c r="Z2554">
        <v>16.848665523763252</v>
      </c>
      <c r="AA2554">
        <v>11.882511111375406</v>
      </c>
      <c r="AB2554">
        <v>174.59001145194597</v>
      </c>
      <c r="AC2554">
        <v>11.976747811994992</v>
      </c>
      <c r="AD2554">
        <v>0</v>
      </c>
      <c r="AE2554">
        <v>839.99654799719258</v>
      </c>
    </row>
    <row r="2555" spans="1:31" x14ac:dyDescent="0.3">
      <c r="A2555">
        <v>2486266</v>
      </c>
      <c r="B2555">
        <v>1</v>
      </c>
      <c r="C2555" t="s">
        <v>80</v>
      </c>
      <c r="D2555" t="s">
        <v>96</v>
      </c>
      <c r="E2555" t="s">
        <v>153</v>
      </c>
      <c r="F2555" t="s">
        <v>7460</v>
      </c>
      <c r="G2555" t="s">
        <v>155</v>
      </c>
      <c r="H2555" t="s">
        <v>135</v>
      </c>
      <c r="I2555" t="s">
        <v>136</v>
      </c>
      <c r="J2555" t="s">
        <v>137</v>
      </c>
      <c r="K2555" t="s">
        <v>144</v>
      </c>
      <c r="L2555" t="s">
        <v>7461</v>
      </c>
      <c r="M2555" t="s">
        <v>7462</v>
      </c>
      <c r="N2555">
        <v>6.5905555549999999</v>
      </c>
      <c r="O2555">
        <v>0</v>
      </c>
      <c r="P2555">
        <v>7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32.684746525289917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32.684746525289917</v>
      </c>
    </row>
    <row r="2556" spans="1:31" x14ac:dyDescent="0.3">
      <c r="A2556">
        <v>2486267</v>
      </c>
      <c r="B2556">
        <v>1</v>
      </c>
      <c r="C2556" t="s">
        <v>80</v>
      </c>
      <c r="D2556" t="s">
        <v>84</v>
      </c>
      <c r="E2556" t="s">
        <v>184</v>
      </c>
      <c r="F2556" t="s">
        <v>4589</v>
      </c>
      <c r="G2556" t="s">
        <v>149</v>
      </c>
      <c r="H2556" t="s">
        <v>150</v>
      </c>
      <c r="I2556" t="s">
        <v>136</v>
      </c>
      <c r="J2556" t="s">
        <v>137</v>
      </c>
      <c r="K2556" t="s">
        <v>144</v>
      </c>
      <c r="L2556" t="s">
        <v>7463</v>
      </c>
      <c r="M2556" t="s">
        <v>7464</v>
      </c>
      <c r="N2556">
        <v>0.60388888799999996</v>
      </c>
      <c r="O2556">
        <v>7</v>
      </c>
      <c r="P2556">
        <v>1536</v>
      </c>
      <c r="Q2556">
        <v>13</v>
      </c>
      <c r="R2556">
        <v>297</v>
      </c>
      <c r="S2556">
        <v>33</v>
      </c>
      <c r="T2556">
        <v>274</v>
      </c>
      <c r="U2556">
        <v>1</v>
      </c>
      <c r="V2556">
        <v>0</v>
      </c>
      <c r="W2556">
        <v>2.4872318212861932</v>
      </c>
      <c r="X2556">
        <v>336.49910151891169</v>
      </c>
      <c r="Y2556">
        <v>11.58955026935616</v>
      </c>
      <c r="Z2556">
        <v>60.688039388561677</v>
      </c>
      <c r="AA2556">
        <v>119.18504461420454</v>
      </c>
      <c r="AB2556">
        <v>235.52722664625949</v>
      </c>
      <c r="AC2556">
        <v>23.55322709744825</v>
      </c>
      <c r="AD2556">
        <v>0</v>
      </c>
      <c r="AE2556">
        <v>789.52942135602791</v>
      </c>
    </row>
    <row r="2557" spans="1:31" x14ac:dyDescent="0.3">
      <c r="A2557">
        <v>2486268</v>
      </c>
      <c r="B2557">
        <v>1</v>
      </c>
      <c r="C2557" t="s">
        <v>81</v>
      </c>
      <c r="D2557" t="s">
        <v>117</v>
      </c>
      <c r="E2557" t="s">
        <v>166</v>
      </c>
      <c r="F2557" t="s">
        <v>6725</v>
      </c>
      <c r="G2557" t="s">
        <v>186</v>
      </c>
      <c r="H2557" t="s">
        <v>150</v>
      </c>
      <c r="I2557" t="s">
        <v>136</v>
      </c>
      <c r="J2557" t="s">
        <v>137</v>
      </c>
      <c r="K2557" t="s">
        <v>144</v>
      </c>
      <c r="L2557" t="s">
        <v>7465</v>
      </c>
      <c r="M2557" t="s">
        <v>7466</v>
      </c>
      <c r="N2557">
        <v>1.532777777</v>
      </c>
      <c r="O2557">
        <v>1</v>
      </c>
      <c r="P2557">
        <v>0</v>
      </c>
      <c r="Q2557">
        <v>3</v>
      </c>
      <c r="R2557">
        <v>0</v>
      </c>
      <c r="S2557">
        <v>6</v>
      </c>
      <c r="T2557">
        <v>0</v>
      </c>
      <c r="U2557">
        <v>1</v>
      </c>
      <c r="V2557">
        <v>0</v>
      </c>
      <c r="W2557">
        <v>0.17852916488241766</v>
      </c>
      <c r="X2557">
        <v>0</v>
      </c>
      <c r="Y2557">
        <v>1.8183113590197855</v>
      </c>
      <c r="Z2557">
        <v>0</v>
      </c>
      <c r="AA2557">
        <v>522.66848042588879</v>
      </c>
      <c r="AB2557">
        <v>0</v>
      </c>
      <c r="AC2557">
        <v>267.420509637495</v>
      </c>
      <c r="AD2557">
        <v>0</v>
      </c>
      <c r="AE2557">
        <v>792.08583058728595</v>
      </c>
    </row>
    <row r="2558" spans="1:31" x14ac:dyDescent="0.3">
      <c r="A2558">
        <v>2486270</v>
      </c>
      <c r="B2558">
        <v>1</v>
      </c>
      <c r="C2558" t="s">
        <v>80</v>
      </c>
      <c r="D2558" t="s">
        <v>96</v>
      </c>
      <c r="E2558" t="s">
        <v>213</v>
      </c>
      <c r="F2558" t="s">
        <v>7467</v>
      </c>
      <c r="G2558" t="s">
        <v>134</v>
      </c>
      <c r="H2558" t="s">
        <v>150</v>
      </c>
      <c r="I2558" t="s">
        <v>136</v>
      </c>
      <c r="J2558" t="s">
        <v>137</v>
      </c>
      <c r="K2558" t="s">
        <v>138</v>
      </c>
      <c r="L2558" t="s">
        <v>7468</v>
      </c>
      <c r="M2558" t="s">
        <v>7469</v>
      </c>
      <c r="N2558">
        <v>3.4047222220000002</v>
      </c>
      <c r="O2558">
        <v>0</v>
      </c>
      <c r="P2558">
        <v>0</v>
      </c>
      <c r="Q2558">
        <v>4</v>
      </c>
      <c r="R2558">
        <v>0</v>
      </c>
      <c r="S2558">
        <v>11</v>
      </c>
      <c r="T2558">
        <v>0</v>
      </c>
      <c r="U2558">
        <v>2</v>
      </c>
      <c r="V2558">
        <v>0</v>
      </c>
      <c r="W2558">
        <v>0</v>
      </c>
      <c r="X2558">
        <v>0</v>
      </c>
      <c r="Y2558">
        <v>69.108487078788556</v>
      </c>
      <c r="Z2558">
        <v>0</v>
      </c>
      <c r="AA2558">
        <v>414.60845935317451</v>
      </c>
      <c r="AB2558">
        <v>0</v>
      </c>
      <c r="AC2558">
        <v>1539.6026163805695</v>
      </c>
      <c r="AD2558">
        <v>0</v>
      </c>
      <c r="AE2558">
        <v>2023.3195628125327</v>
      </c>
    </row>
    <row r="2559" spans="1:31" x14ac:dyDescent="0.3">
      <c r="A2559">
        <v>2486272</v>
      </c>
      <c r="B2559">
        <v>1</v>
      </c>
      <c r="C2559" t="s">
        <v>80</v>
      </c>
      <c r="D2559" t="s">
        <v>96</v>
      </c>
      <c r="E2559" t="s">
        <v>153</v>
      </c>
      <c r="F2559" t="s">
        <v>7470</v>
      </c>
      <c r="G2559" t="s">
        <v>230</v>
      </c>
      <c r="H2559" t="s">
        <v>135</v>
      </c>
      <c r="I2559" t="s">
        <v>136</v>
      </c>
      <c r="J2559" t="s">
        <v>137</v>
      </c>
      <c r="K2559" t="s">
        <v>144</v>
      </c>
      <c r="L2559" t="s">
        <v>7471</v>
      </c>
      <c r="M2559" t="s">
        <v>7472</v>
      </c>
      <c r="N2559">
        <v>8.3986111109999992</v>
      </c>
      <c r="O2559">
        <v>0</v>
      </c>
      <c r="P2559">
        <v>1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0.49413952858225091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0.49413952858225091</v>
      </c>
    </row>
    <row r="2560" spans="1:31" x14ac:dyDescent="0.3">
      <c r="A2560">
        <v>2486277</v>
      </c>
      <c r="B2560">
        <v>1</v>
      </c>
      <c r="C2560" t="s">
        <v>81</v>
      </c>
      <c r="D2560" t="s">
        <v>127</v>
      </c>
      <c r="E2560" t="s">
        <v>141</v>
      </c>
      <c r="F2560" t="s">
        <v>7473</v>
      </c>
      <c r="G2560" t="s">
        <v>181</v>
      </c>
      <c r="H2560" t="s">
        <v>135</v>
      </c>
      <c r="I2560" t="s">
        <v>136</v>
      </c>
      <c r="J2560" t="s">
        <v>137</v>
      </c>
      <c r="K2560" t="s">
        <v>144</v>
      </c>
      <c r="L2560" t="s">
        <v>7474</v>
      </c>
      <c r="M2560" t="s">
        <v>7475</v>
      </c>
      <c r="N2560">
        <v>0.90638888799999995</v>
      </c>
      <c r="O2560">
        <v>0</v>
      </c>
      <c r="P2560">
        <v>122</v>
      </c>
      <c r="Q2560">
        <v>0</v>
      </c>
      <c r="R2560">
        <v>0</v>
      </c>
      <c r="S2560">
        <v>0</v>
      </c>
      <c r="T2560">
        <v>18</v>
      </c>
      <c r="U2560">
        <v>0</v>
      </c>
      <c r="V2560">
        <v>0</v>
      </c>
      <c r="W2560">
        <v>0</v>
      </c>
      <c r="X2560">
        <v>23.762420028215942</v>
      </c>
      <c r="Y2560">
        <v>0</v>
      </c>
      <c r="Z2560">
        <v>0</v>
      </c>
      <c r="AA2560">
        <v>0</v>
      </c>
      <c r="AB2560">
        <v>25.682826708425534</v>
      </c>
      <c r="AC2560">
        <v>0</v>
      </c>
      <c r="AD2560">
        <v>0</v>
      </c>
      <c r="AE2560">
        <v>49.445246736641479</v>
      </c>
    </row>
    <row r="2561" spans="1:31" x14ac:dyDescent="0.3">
      <c r="A2561">
        <v>2486278</v>
      </c>
      <c r="B2561">
        <v>1</v>
      </c>
      <c r="C2561" t="s">
        <v>80</v>
      </c>
      <c r="D2561" t="s">
        <v>97</v>
      </c>
      <c r="E2561" t="s">
        <v>153</v>
      </c>
      <c r="F2561" t="s">
        <v>7476</v>
      </c>
      <c r="G2561" t="s">
        <v>312</v>
      </c>
      <c r="H2561" t="s">
        <v>135</v>
      </c>
      <c r="I2561" t="s">
        <v>136</v>
      </c>
      <c r="J2561" t="s">
        <v>137</v>
      </c>
      <c r="K2561" t="s">
        <v>144</v>
      </c>
      <c r="L2561" t="s">
        <v>7477</v>
      </c>
      <c r="M2561" t="s">
        <v>7478</v>
      </c>
      <c r="N2561">
        <v>4.4983333329999997</v>
      </c>
      <c r="O2561">
        <v>0</v>
      </c>
      <c r="P2561">
        <v>6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7.2489446683333361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7.2489446683333361</v>
      </c>
    </row>
    <row r="2562" spans="1:31" x14ac:dyDescent="0.3">
      <c r="A2562">
        <v>2486281</v>
      </c>
      <c r="B2562">
        <v>1</v>
      </c>
      <c r="C2562" t="s">
        <v>80</v>
      </c>
      <c r="D2562" t="s">
        <v>88</v>
      </c>
      <c r="E2562" t="s">
        <v>141</v>
      </c>
      <c r="F2562" t="s">
        <v>7479</v>
      </c>
      <c r="G2562" t="s">
        <v>168</v>
      </c>
      <c r="H2562" t="s">
        <v>135</v>
      </c>
      <c r="I2562" t="s">
        <v>136</v>
      </c>
      <c r="J2562" t="s">
        <v>137</v>
      </c>
      <c r="K2562" t="s">
        <v>138</v>
      </c>
      <c r="L2562" t="s">
        <v>7480</v>
      </c>
      <c r="M2562" t="s">
        <v>7481</v>
      </c>
      <c r="N2562">
        <v>0.71888888799999995</v>
      </c>
      <c r="O2562">
        <v>0</v>
      </c>
      <c r="P2562">
        <v>18</v>
      </c>
      <c r="Q2562">
        <v>0</v>
      </c>
      <c r="R2562">
        <v>0</v>
      </c>
      <c r="S2562">
        <v>0</v>
      </c>
      <c r="T2562">
        <v>5</v>
      </c>
      <c r="U2562">
        <v>0</v>
      </c>
      <c r="V2562">
        <v>0</v>
      </c>
      <c r="W2562">
        <v>0</v>
      </c>
      <c r="X2562">
        <v>3.3630077537000194</v>
      </c>
      <c r="Y2562">
        <v>0</v>
      </c>
      <c r="Z2562">
        <v>0</v>
      </c>
      <c r="AA2562">
        <v>0</v>
      </c>
      <c r="AB2562">
        <v>29.522459294401429</v>
      </c>
      <c r="AC2562">
        <v>0</v>
      </c>
      <c r="AD2562">
        <v>0</v>
      </c>
      <c r="AE2562">
        <v>32.885467048101447</v>
      </c>
    </row>
    <row r="2563" spans="1:31" x14ac:dyDescent="0.3">
      <c r="A2563">
        <v>2486282</v>
      </c>
      <c r="B2563">
        <v>1</v>
      </c>
      <c r="C2563" t="s">
        <v>80</v>
      </c>
      <c r="D2563" t="s">
        <v>84</v>
      </c>
      <c r="E2563" t="s">
        <v>153</v>
      </c>
      <c r="F2563" t="s">
        <v>7482</v>
      </c>
      <c r="G2563" t="s">
        <v>155</v>
      </c>
      <c r="H2563" t="s">
        <v>135</v>
      </c>
      <c r="I2563" t="s">
        <v>136</v>
      </c>
      <c r="J2563" t="s">
        <v>137</v>
      </c>
      <c r="K2563" t="s">
        <v>144</v>
      </c>
      <c r="L2563" t="s">
        <v>7483</v>
      </c>
      <c r="M2563" t="s">
        <v>7484</v>
      </c>
      <c r="N2563">
        <v>2.057222222</v>
      </c>
      <c r="O2563">
        <v>0</v>
      </c>
      <c r="P2563">
        <v>1</v>
      </c>
      <c r="Q2563">
        <v>0</v>
      </c>
      <c r="R2563">
        <v>0</v>
      </c>
      <c r="S2563">
        <v>0</v>
      </c>
      <c r="T2563">
        <v>4</v>
      </c>
      <c r="U2563">
        <v>0</v>
      </c>
      <c r="V2563">
        <v>0</v>
      </c>
      <c r="W2563">
        <v>0</v>
      </c>
      <c r="X2563">
        <v>0.1818788948479749</v>
      </c>
      <c r="Y2563">
        <v>0</v>
      </c>
      <c r="Z2563">
        <v>0</v>
      </c>
      <c r="AA2563">
        <v>0</v>
      </c>
      <c r="AB2563">
        <v>16.990159518383336</v>
      </c>
      <c r="AC2563">
        <v>0</v>
      </c>
      <c r="AD2563">
        <v>0</v>
      </c>
      <c r="AE2563">
        <v>17.172038413231313</v>
      </c>
    </row>
    <row r="2564" spans="1:31" x14ac:dyDescent="0.3">
      <c r="A2564">
        <v>2486168</v>
      </c>
      <c r="B2564">
        <v>2</v>
      </c>
      <c r="C2564" t="s">
        <v>80</v>
      </c>
      <c r="D2564" t="s">
        <v>105</v>
      </c>
      <c r="E2564" t="s">
        <v>147</v>
      </c>
      <c r="F2564" t="s">
        <v>7485</v>
      </c>
      <c r="G2564" t="s">
        <v>181</v>
      </c>
      <c r="H2564" t="s">
        <v>150</v>
      </c>
      <c r="I2564" t="s">
        <v>136</v>
      </c>
      <c r="J2564" t="s">
        <v>137</v>
      </c>
      <c r="K2564" t="s">
        <v>144</v>
      </c>
      <c r="L2564" t="s">
        <v>7326</v>
      </c>
      <c r="M2564" t="s">
        <v>7486</v>
      </c>
      <c r="N2564">
        <v>1.536944444</v>
      </c>
      <c r="O2564">
        <v>1</v>
      </c>
      <c r="P2564">
        <v>1493</v>
      </c>
      <c r="Q2564">
        <v>0</v>
      </c>
      <c r="R2564">
        <v>1</v>
      </c>
      <c r="S2564">
        <v>1</v>
      </c>
      <c r="T2564">
        <v>48</v>
      </c>
      <c r="U2564">
        <v>0</v>
      </c>
      <c r="V2564">
        <v>0</v>
      </c>
      <c r="W2564">
        <v>1.8277149462808977</v>
      </c>
      <c r="X2564">
        <v>603.94299084835063</v>
      </c>
      <c r="Y2564">
        <v>0</v>
      </c>
      <c r="Z2564">
        <v>0.90292538213000006</v>
      </c>
      <c r="AA2564">
        <v>6.8434980113098325</v>
      </c>
      <c r="AB2564">
        <v>74.349857088247688</v>
      </c>
      <c r="AC2564">
        <v>0</v>
      </c>
      <c r="AD2564">
        <v>0</v>
      </c>
      <c r="AE2564">
        <v>687.86698627631904</v>
      </c>
    </row>
    <row r="2565" spans="1:31" x14ac:dyDescent="0.3">
      <c r="A2565">
        <v>2486285</v>
      </c>
      <c r="B2565">
        <v>1</v>
      </c>
      <c r="C2565" t="s">
        <v>80</v>
      </c>
      <c r="D2565" t="s">
        <v>82</v>
      </c>
      <c r="E2565" t="s">
        <v>153</v>
      </c>
      <c r="F2565" t="s">
        <v>7487</v>
      </c>
      <c r="G2565" t="s">
        <v>159</v>
      </c>
      <c r="H2565" t="s">
        <v>135</v>
      </c>
      <c r="I2565" t="s">
        <v>136</v>
      </c>
      <c r="J2565" t="s">
        <v>3</v>
      </c>
      <c r="K2565" t="s">
        <v>144</v>
      </c>
      <c r="L2565" t="s">
        <v>7488</v>
      </c>
      <c r="M2565" t="s">
        <v>7489</v>
      </c>
      <c r="N2565">
        <v>1.7050000000000001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1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3.5348552435258336</v>
      </c>
      <c r="AC2565">
        <v>0</v>
      </c>
      <c r="AD2565">
        <v>0</v>
      </c>
      <c r="AE2565">
        <v>3.5348552435258336</v>
      </c>
    </row>
    <row r="2566" spans="1:31" x14ac:dyDescent="0.3">
      <c r="A2566">
        <v>2486289</v>
      </c>
      <c r="B2566">
        <v>1</v>
      </c>
      <c r="C2566" t="s">
        <v>80</v>
      </c>
      <c r="D2566" t="s">
        <v>103</v>
      </c>
      <c r="E2566" t="s">
        <v>153</v>
      </c>
      <c r="F2566" t="s">
        <v>7490</v>
      </c>
      <c r="G2566" t="s">
        <v>155</v>
      </c>
      <c r="H2566" t="s">
        <v>135</v>
      </c>
      <c r="I2566" t="s">
        <v>136</v>
      </c>
      <c r="J2566" t="s">
        <v>137</v>
      </c>
      <c r="K2566" t="s">
        <v>144</v>
      </c>
      <c r="L2566" t="s">
        <v>7491</v>
      </c>
      <c r="M2566" t="s">
        <v>7492</v>
      </c>
      <c r="N2566">
        <v>0.81583333300000005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7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7.6169803201064274</v>
      </c>
      <c r="AC2566">
        <v>0</v>
      </c>
      <c r="AD2566">
        <v>0</v>
      </c>
      <c r="AE2566">
        <v>7.6169803201064274</v>
      </c>
    </row>
    <row r="2567" spans="1:31" x14ac:dyDescent="0.3">
      <c r="A2567">
        <v>2486295</v>
      </c>
      <c r="B2567">
        <v>1</v>
      </c>
      <c r="C2567" t="s">
        <v>80</v>
      </c>
      <c r="D2567" t="s">
        <v>100</v>
      </c>
      <c r="E2567" t="s">
        <v>147</v>
      </c>
      <c r="F2567" t="s">
        <v>7493</v>
      </c>
      <c r="G2567" t="s">
        <v>149</v>
      </c>
      <c r="H2567" t="s">
        <v>150</v>
      </c>
      <c r="I2567" t="s">
        <v>506</v>
      </c>
      <c r="J2567" t="s">
        <v>137</v>
      </c>
      <c r="K2567" t="s">
        <v>144</v>
      </c>
      <c r="L2567" t="s">
        <v>7494</v>
      </c>
      <c r="M2567" t="s">
        <v>7495</v>
      </c>
      <c r="N2567">
        <v>3.5555555000000003E-2</v>
      </c>
      <c r="O2567">
        <v>0</v>
      </c>
      <c r="P2567">
        <v>460</v>
      </c>
      <c r="Q2567">
        <v>0</v>
      </c>
      <c r="R2567">
        <v>0</v>
      </c>
      <c r="S2567">
        <v>3</v>
      </c>
      <c r="T2567">
        <v>37</v>
      </c>
      <c r="U2567">
        <v>0</v>
      </c>
      <c r="V2567">
        <v>0</v>
      </c>
      <c r="W2567">
        <v>0</v>
      </c>
      <c r="X2567">
        <v>3.3973309294766629</v>
      </c>
      <c r="Y2567">
        <v>0</v>
      </c>
      <c r="Z2567">
        <v>0</v>
      </c>
      <c r="AA2567">
        <v>1.5392671990795768</v>
      </c>
      <c r="AB2567">
        <v>1.9644418203371237</v>
      </c>
      <c r="AC2567">
        <v>0</v>
      </c>
      <c r="AD2567">
        <v>0</v>
      </c>
      <c r="AE2567">
        <v>6.9010399488933629</v>
      </c>
    </row>
    <row r="2568" spans="1:31" x14ac:dyDescent="0.3">
      <c r="A2568">
        <v>2486297</v>
      </c>
      <c r="B2568">
        <v>1</v>
      </c>
      <c r="C2568" t="s">
        <v>80</v>
      </c>
      <c r="D2568" t="s">
        <v>96</v>
      </c>
      <c r="E2568" t="s">
        <v>153</v>
      </c>
      <c r="F2568" t="s">
        <v>5110</v>
      </c>
      <c r="G2568" t="s">
        <v>230</v>
      </c>
      <c r="H2568" t="s">
        <v>135</v>
      </c>
      <c r="I2568" t="s">
        <v>136</v>
      </c>
      <c r="J2568" t="s">
        <v>137</v>
      </c>
      <c r="K2568" t="s">
        <v>144</v>
      </c>
      <c r="L2568" t="s">
        <v>7496</v>
      </c>
      <c r="M2568" t="s">
        <v>7497</v>
      </c>
      <c r="N2568">
        <v>7.8480555550000002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1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31.787500204683688</v>
      </c>
      <c r="AC2568">
        <v>0</v>
      </c>
      <c r="AD2568">
        <v>0</v>
      </c>
      <c r="AE2568">
        <v>31.787500204683688</v>
      </c>
    </row>
    <row r="2569" spans="1:31" x14ac:dyDescent="0.3">
      <c r="A2569">
        <v>2486298</v>
      </c>
      <c r="B2569">
        <v>1</v>
      </c>
      <c r="C2569" t="s">
        <v>81</v>
      </c>
      <c r="D2569" t="s">
        <v>116</v>
      </c>
      <c r="E2569" t="s">
        <v>184</v>
      </c>
      <c r="F2569" t="s">
        <v>7498</v>
      </c>
      <c r="G2569" t="s">
        <v>149</v>
      </c>
      <c r="H2569" t="s">
        <v>150</v>
      </c>
      <c r="I2569" t="s">
        <v>136</v>
      </c>
      <c r="J2569" t="s">
        <v>137</v>
      </c>
      <c r="K2569" t="s">
        <v>144</v>
      </c>
      <c r="L2569" t="s">
        <v>7499</v>
      </c>
      <c r="M2569" t="s">
        <v>7500</v>
      </c>
      <c r="N2569">
        <v>0.95472222200000001</v>
      </c>
      <c r="O2569">
        <v>0</v>
      </c>
      <c r="P2569">
        <v>1457</v>
      </c>
      <c r="Q2569">
        <v>1</v>
      </c>
      <c r="R2569">
        <v>81</v>
      </c>
      <c r="S2569">
        <v>5</v>
      </c>
      <c r="T2569">
        <v>221</v>
      </c>
      <c r="U2569">
        <v>0</v>
      </c>
      <c r="V2569">
        <v>0</v>
      </c>
      <c r="W2569">
        <v>0</v>
      </c>
      <c r="X2569">
        <v>214.17997593478194</v>
      </c>
      <c r="Y2569">
        <v>3.729190338879059</v>
      </c>
      <c r="Z2569">
        <v>7.8042916606699917</v>
      </c>
      <c r="AA2569">
        <v>88.373529718212808</v>
      </c>
      <c r="AB2569">
        <v>124.8982821723711</v>
      </c>
      <c r="AC2569">
        <v>0</v>
      </c>
      <c r="AD2569">
        <v>0</v>
      </c>
      <c r="AE2569">
        <v>438.98526982491489</v>
      </c>
    </row>
    <row r="2570" spans="1:31" x14ac:dyDescent="0.3">
      <c r="A2570">
        <v>2486302</v>
      </c>
      <c r="B2570">
        <v>1</v>
      </c>
      <c r="C2570" t="s">
        <v>80</v>
      </c>
      <c r="D2570" t="s">
        <v>84</v>
      </c>
      <c r="E2570" t="s">
        <v>132</v>
      </c>
      <c r="F2570" t="s">
        <v>7501</v>
      </c>
      <c r="G2570" t="s">
        <v>134</v>
      </c>
      <c r="H2570" t="s">
        <v>135</v>
      </c>
      <c r="I2570" t="s">
        <v>136</v>
      </c>
      <c r="J2570" t="s">
        <v>137</v>
      </c>
      <c r="K2570" t="s">
        <v>138</v>
      </c>
      <c r="L2570" t="s">
        <v>7502</v>
      </c>
      <c r="M2570" t="s">
        <v>7503</v>
      </c>
      <c r="N2570">
        <v>1.496388888</v>
      </c>
      <c r="O2570">
        <v>0</v>
      </c>
      <c r="P2570">
        <v>364</v>
      </c>
      <c r="Q2570">
        <v>0</v>
      </c>
      <c r="R2570">
        <v>0</v>
      </c>
      <c r="S2570">
        <v>0</v>
      </c>
      <c r="T2570">
        <v>15</v>
      </c>
      <c r="U2570">
        <v>0</v>
      </c>
      <c r="V2570">
        <v>0</v>
      </c>
      <c r="W2570">
        <v>0</v>
      </c>
      <c r="X2570">
        <v>129.44069899194713</v>
      </c>
      <c r="Y2570">
        <v>0</v>
      </c>
      <c r="Z2570">
        <v>0</v>
      </c>
      <c r="AA2570">
        <v>0</v>
      </c>
      <c r="AB2570">
        <v>52.572437140415637</v>
      </c>
      <c r="AC2570">
        <v>0</v>
      </c>
      <c r="AD2570">
        <v>0</v>
      </c>
      <c r="AE2570">
        <v>182.01313613236277</v>
      </c>
    </row>
    <row r="2571" spans="1:31" x14ac:dyDescent="0.3">
      <c r="A2571">
        <v>2486311</v>
      </c>
      <c r="B2571">
        <v>1</v>
      </c>
      <c r="C2571" t="s">
        <v>80</v>
      </c>
      <c r="D2571" t="s">
        <v>98</v>
      </c>
      <c r="E2571" t="s">
        <v>147</v>
      </c>
      <c r="F2571" t="s">
        <v>7504</v>
      </c>
      <c r="G2571" t="s">
        <v>168</v>
      </c>
      <c r="H2571" t="s">
        <v>150</v>
      </c>
      <c r="I2571" t="s">
        <v>136</v>
      </c>
      <c r="J2571" t="s">
        <v>137</v>
      </c>
      <c r="K2571" t="s">
        <v>138</v>
      </c>
      <c r="L2571" t="s">
        <v>7505</v>
      </c>
      <c r="M2571" t="s">
        <v>7506</v>
      </c>
      <c r="N2571">
        <v>7.3855555549999998</v>
      </c>
      <c r="O2571">
        <v>0</v>
      </c>
      <c r="P2571">
        <v>130</v>
      </c>
      <c r="Q2571">
        <v>1</v>
      </c>
      <c r="R2571">
        <v>282</v>
      </c>
      <c r="S2571">
        <v>0</v>
      </c>
      <c r="T2571">
        <v>99</v>
      </c>
      <c r="U2571">
        <v>0</v>
      </c>
      <c r="V2571">
        <v>0</v>
      </c>
      <c r="W2571">
        <v>0</v>
      </c>
      <c r="X2571">
        <v>211.044628988379</v>
      </c>
      <c r="Y2571">
        <v>3.8556852401299997</v>
      </c>
      <c r="Z2571">
        <v>962.75679890988613</v>
      </c>
      <c r="AA2571">
        <v>0</v>
      </c>
      <c r="AB2571">
        <v>647.66334388886003</v>
      </c>
      <c r="AC2571">
        <v>0</v>
      </c>
      <c r="AD2571">
        <v>0</v>
      </c>
      <c r="AE2571">
        <v>1825.3204570272551</v>
      </c>
    </row>
    <row r="2572" spans="1:31" x14ac:dyDescent="0.3">
      <c r="A2572">
        <v>2486313</v>
      </c>
      <c r="B2572">
        <v>1</v>
      </c>
      <c r="C2572" t="s">
        <v>80</v>
      </c>
      <c r="D2572" t="s">
        <v>100</v>
      </c>
      <c r="E2572" t="s">
        <v>213</v>
      </c>
      <c r="F2572" t="s">
        <v>7507</v>
      </c>
      <c r="G2572" t="s">
        <v>134</v>
      </c>
      <c r="H2572" t="s">
        <v>150</v>
      </c>
      <c r="I2572" t="s">
        <v>136</v>
      </c>
      <c r="J2572" t="s">
        <v>137</v>
      </c>
      <c r="K2572" t="s">
        <v>138</v>
      </c>
      <c r="L2572" t="s">
        <v>7508</v>
      </c>
      <c r="M2572" t="s">
        <v>7509</v>
      </c>
      <c r="N2572">
        <v>5.551388888</v>
      </c>
      <c r="O2572">
        <v>5</v>
      </c>
      <c r="P2572">
        <v>6533</v>
      </c>
      <c r="Q2572">
        <v>5</v>
      </c>
      <c r="R2572">
        <v>256</v>
      </c>
      <c r="S2572">
        <v>18</v>
      </c>
      <c r="T2572">
        <v>488</v>
      </c>
      <c r="U2572">
        <v>3</v>
      </c>
      <c r="V2572">
        <v>2</v>
      </c>
      <c r="W2572">
        <v>244.92325423494503</v>
      </c>
      <c r="X2572">
        <v>8089.4851850315208</v>
      </c>
      <c r="Y2572">
        <v>51.044704020917621</v>
      </c>
      <c r="Z2572">
        <v>256.83098087539776</v>
      </c>
      <c r="AA2572">
        <v>1417.6337025455059</v>
      </c>
      <c r="AB2572">
        <v>2995.3626761252499</v>
      </c>
      <c r="AC2572">
        <v>1641.8755996944144</v>
      </c>
      <c r="AD2572">
        <v>1090.6306860722482</v>
      </c>
      <c r="AE2572">
        <v>15787.786788600202</v>
      </c>
    </row>
    <row r="2573" spans="1:31" x14ac:dyDescent="0.3">
      <c r="A2573">
        <v>2486316</v>
      </c>
      <c r="B2573">
        <v>1</v>
      </c>
      <c r="C2573" t="s">
        <v>81</v>
      </c>
      <c r="D2573" t="s">
        <v>127</v>
      </c>
      <c r="E2573" t="s">
        <v>153</v>
      </c>
      <c r="F2573" t="s">
        <v>7510</v>
      </c>
      <c r="G2573" t="s">
        <v>155</v>
      </c>
      <c r="H2573" t="s">
        <v>135</v>
      </c>
      <c r="I2573" t="s">
        <v>136</v>
      </c>
      <c r="J2573" t="s">
        <v>137</v>
      </c>
      <c r="K2573" t="s">
        <v>144</v>
      </c>
      <c r="L2573" t="s">
        <v>7511</v>
      </c>
      <c r="M2573" t="s">
        <v>7512</v>
      </c>
      <c r="N2573">
        <v>3.8569444439999998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1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3.5978661547970825</v>
      </c>
      <c r="AC2573">
        <v>0</v>
      </c>
      <c r="AD2573">
        <v>0</v>
      </c>
      <c r="AE2573">
        <v>3.5978661547970825</v>
      </c>
    </row>
    <row r="2574" spans="1:31" x14ac:dyDescent="0.3">
      <c r="A2574">
        <v>2486317</v>
      </c>
      <c r="B2574">
        <v>1</v>
      </c>
      <c r="C2574" t="s">
        <v>81</v>
      </c>
      <c r="D2574" t="s">
        <v>113</v>
      </c>
      <c r="E2574" t="s">
        <v>184</v>
      </c>
      <c r="F2574" t="s">
        <v>7513</v>
      </c>
      <c r="G2574" t="s">
        <v>149</v>
      </c>
      <c r="H2574" t="s">
        <v>150</v>
      </c>
      <c r="I2574" t="s">
        <v>136</v>
      </c>
      <c r="J2574" t="s">
        <v>137</v>
      </c>
      <c r="K2574" t="s">
        <v>144</v>
      </c>
      <c r="L2574" t="s">
        <v>7514</v>
      </c>
      <c r="M2574" t="s">
        <v>7515</v>
      </c>
      <c r="N2574">
        <v>0.98388888799999996</v>
      </c>
      <c r="O2574">
        <v>0</v>
      </c>
      <c r="P2574">
        <v>0</v>
      </c>
      <c r="Q2574">
        <v>0</v>
      </c>
      <c r="R2574">
        <v>0</v>
      </c>
      <c r="S2574">
        <v>1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0.84969786474140452</v>
      </c>
      <c r="AB2574">
        <v>0</v>
      </c>
      <c r="AC2574">
        <v>0</v>
      </c>
      <c r="AD2574">
        <v>0</v>
      </c>
      <c r="AE2574">
        <v>0.84969786474140452</v>
      </c>
    </row>
    <row r="2575" spans="1:31" x14ac:dyDescent="0.3">
      <c r="A2575">
        <v>2486318</v>
      </c>
      <c r="B2575">
        <v>1</v>
      </c>
      <c r="C2575" t="s">
        <v>81</v>
      </c>
      <c r="D2575" t="s">
        <v>127</v>
      </c>
      <c r="E2575" t="s">
        <v>184</v>
      </c>
      <c r="F2575" t="s">
        <v>3577</v>
      </c>
      <c r="G2575" t="s">
        <v>149</v>
      </c>
      <c r="H2575" t="s">
        <v>150</v>
      </c>
      <c r="I2575" t="s">
        <v>136</v>
      </c>
      <c r="J2575" t="s">
        <v>137</v>
      </c>
      <c r="K2575" t="s">
        <v>144</v>
      </c>
      <c r="L2575" t="s">
        <v>7516</v>
      </c>
      <c r="M2575" t="s">
        <v>7517</v>
      </c>
      <c r="N2575">
        <v>2.6697222219999999</v>
      </c>
      <c r="O2575">
        <v>1</v>
      </c>
      <c r="P2575">
        <v>0</v>
      </c>
      <c r="Q2575">
        <v>135</v>
      </c>
      <c r="R2575">
        <v>6</v>
      </c>
      <c r="S2575">
        <v>5</v>
      </c>
      <c r="T2575">
        <v>0</v>
      </c>
      <c r="U2575">
        <v>0</v>
      </c>
      <c r="V2575">
        <v>0</v>
      </c>
      <c r="W2575">
        <v>0.28648481908011114</v>
      </c>
      <c r="X2575">
        <v>0</v>
      </c>
      <c r="Y2575">
        <v>184.49744239937152</v>
      </c>
      <c r="Z2575">
        <v>16.770846726406958</v>
      </c>
      <c r="AA2575">
        <v>5.8878795652053633</v>
      </c>
      <c r="AB2575">
        <v>0</v>
      </c>
      <c r="AC2575">
        <v>0</v>
      </c>
      <c r="AD2575">
        <v>0</v>
      </c>
      <c r="AE2575">
        <v>207.44265351006396</v>
      </c>
    </row>
    <row r="2576" spans="1:31" x14ac:dyDescent="0.3">
      <c r="A2576">
        <v>2486320</v>
      </c>
      <c r="B2576">
        <v>1</v>
      </c>
      <c r="C2576" t="s">
        <v>81</v>
      </c>
      <c r="D2576" t="s">
        <v>118</v>
      </c>
      <c r="E2576" t="s">
        <v>184</v>
      </c>
      <c r="F2576" t="s">
        <v>7518</v>
      </c>
      <c r="G2576" t="s">
        <v>193</v>
      </c>
      <c r="H2576" t="s">
        <v>150</v>
      </c>
      <c r="I2576" t="s">
        <v>136</v>
      </c>
      <c r="J2576" t="s">
        <v>137</v>
      </c>
      <c r="K2576" t="s">
        <v>144</v>
      </c>
      <c r="L2576" t="s">
        <v>7519</v>
      </c>
      <c r="M2576" t="s">
        <v>7520</v>
      </c>
      <c r="N2576">
        <v>2.3930555550000001</v>
      </c>
      <c r="O2576">
        <v>0</v>
      </c>
      <c r="P2576">
        <v>0</v>
      </c>
      <c r="Q2576">
        <v>18</v>
      </c>
      <c r="R2576">
        <v>8</v>
      </c>
      <c r="S2576">
        <v>14</v>
      </c>
      <c r="T2576">
        <v>0</v>
      </c>
      <c r="U2576">
        <v>10</v>
      </c>
      <c r="V2576">
        <v>0</v>
      </c>
      <c r="W2576">
        <v>0</v>
      </c>
      <c r="X2576">
        <v>0</v>
      </c>
      <c r="Y2576">
        <v>88.220805057690171</v>
      </c>
      <c r="Z2576">
        <v>18.125580468028886</v>
      </c>
      <c r="AA2576">
        <v>578.04948144919467</v>
      </c>
      <c r="AB2576">
        <v>0</v>
      </c>
      <c r="AC2576">
        <v>6322.2091380550664</v>
      </c>
      <c r="AD2576">
        <v>0</v>
      </c>
      <c r="AE2576">
        <v>7006.60500502998</v>
      </c>
    </row>
    <row r="2577" spans="1:31" x14ac:dyDescent="0.3">
      <c r="A2577">
        <v>2486321</v>
      </c>
      <c r="B2577">
        <v>1</v>
      </c>
      <c r="C2577" t="s">
        <v>80</v>
      </c>
      <c r="D2577" t="s">
        <v>103</v>
      </c>
      <c r="E2577" t="s">
        <v>153</v>
      </c>
      <c r="F2577" t="s">
        <v>7521</v>
      </c>
      <c r="G2577" t="s">
        <v>155</v>
      </c>
      <c r="H2577" t="s">
        <v>135</v>
      </c>
      <c r="I2577" t="s">
        <v>136</v>
      </c>
      <c r="J2577" t="s">
        <v>137</v>
      </c>
      <c r="K2577" t="s">
        <v>144</v>
      </c>
      <c r="L2577" t="s">
        <v>7522</v>
      </c>
      <c r="M2577" t="s">
        <v>7523</v>
      </c>
      <c r="N2577">
        <v>0.92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4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1.5556807456070703</v>
      </c>
      <c r="AC2577">
        <v>0</v>
      </c>
      <c r="AD2577">
        <v>0</v>
      </c>
      <c r="AE2577">
        <v>1.5556807456070703</v>
      </c>
    </row>
    <row r="2578" spans="1:31" x14ac:dyDescent="0.3">
      <c r="A2578">
        <v>2486323</v>
      </c>
      <c r="B2578">
        <v>1</v>
      </c>
      <c r="C2578" t="s">
        <v>80</v>
      </c>
      <c r="D2578" t="s">
        <v>96</v>
      </c>
      <c r="E2578" t="s">
        <v>153</v>
      </c>
      <c r="F2578" t="s">
        <v>7524</v>
      </c>
      <c r="G2578" t="s">
        <v>230</v>
      </c>
      <c r="H2578" t="s">
        <v>135</v>
      </c>
      <c r="I2578" t="s">
        <v>136</v>
      </c>
      <c r="J2578" t="s">
        <v>137</v>
      </c>
      <c r="K2578" t="s">
        <v>144</v>
      </c>
      <c r="L2578" t="s">
        <v>7525</v>
      </c>
      <c r="M2578" t="s">
        <v>7526</v>
      </c>
      <c r="N2578">
        <v>6.8122222219999999</v>
      </c>
      <c r="O2578">
        <v>0</v>
      </c>
      <c r="P2578">
        <v>1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0.20063832397320566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0.20063832397320566</v>
      </c>
    </row>
    <row r="2579" spans="1:31" x14ac:dyDescent="0.3">
      <c r="A2579">
        <v>2486327</v>
      </c>
      <c r="B2579">
        <v>1</v>
      </c>
      <c r="C2579" t="s">
        <v>80</v>
      </c>
      <c r="D2579" t="s">
        <v>91</v>
      </c>
      <c r="E2579" t="s">
        <v>147</v>
      </c>
      <c r="F2579" t="s">
        <v>7527</v>
      </c>
      <c r="G2579" t="s">
        <v>168</v>
      </c>
      <c r="H2579" t="s">
        <v>150</v>
      </c>
      <c r="I2579" t="s">
        <v>136</v>
      </c>
      <c r="J2579" t="s">
        <v>137</v>
      </c>
      <c r="K2579" t="s">
        <v>138</v>
      </c>
      <c r="L2579" t="s">
        <v>7528</v>
      </c>
      <c r="M2579" t="s">
        <v>7529</v>
      </c>
      <c r="N2579">
        <v>0.99305555499999998</v>
      </c>
      <c r="O2579">
        <v>0</v>
      </c>
      <c r="P2579">
        <v>2321</v>
      </c>
      <c r="Q2579">
        <v>0</v>
      </c>
      <c r="R2579">
        <v>1</v>
      </c>
      <c r="S2579">
        <v>1</v>
      </c>
      <c r="T2579">
        <v>230</v>
      </c>
      <c r="U2579">
        <v>0</v>
      </c>
      <c r="V2579">
        <v>0</v>
      </c>
      <c r="W2579">
        <v>0</v>
      </c>
      <c r="X2579">
        <v>614.23478994116476</v>
      </c>
      <c r="Y2579">
        <v>0</v>
      </c>
      <c r="Z2579">
        <v>0.88211861257727076</v>
      </c>
      <c r="AA2579">
        <v>29.870079847677871</v>
      </c>
      <c r="AB2579">
        <v>278.04617595789972</v>
      </c>
      <c r="AC2579">
        <v>0</v>
      </c>
      <c r="AD2579">
        <v>0</v>
      </c>
      <c r="AE2579">
        <v>923.0331643593197</v>
      </c>
    </row>
    <row r="2580" spans="1:31" x14ac:dyDescent="0.3">
      <c r="A2580">
        <v>2486330</v>
      </c>
      <c r="B2580">
        <v>1</v>
      </c>
      <c r="C2580" t="s">
        <v>80</v>
      </c>
      <c r="D2580" t="s">
        <v>99</v>
      </c>
      <c r="E2580" t="s">
        <v>141</v>
      </c>
      <c r="F2580" t="s">
        <v>7530</v>
      </c>
      <c r="G2580" t="s">
        <v>143</v>
      </c>
      <c r="H2580" t="s">
        <v>135</v>
      </c>
      <c r="I2580" t="s">
        <v>136</v>
      </c>
      <c r="J2580" t="s">
        <v>137</v>
      </c>
      <c r="K2580" t="s">
        <v>144</v>
      </c>
      <c r="L2580" t="s">
        <v>7531</v>
      </c>
      <c r="M2580" t="s">
        <v>7532</v>
      </c>
      <c r="N2580">
        <v>3.6286111110000001</v>
      </c>
      <c r="O2580">
        <v>0</v>
      </c>
      <c r="P2580">
        <v>27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8.1526660228518377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8.1526660228518377</v>
      </c>
    </row>
    <row r="2581" spans="1:31" x14ac:dyDescent="0.3">
      <c r="A2581">
        <v>2486335</v>
      </c>
      <c r="B2581">
        <v>1</v>
      </c>
      <c r="C2581" t="s">
        <v>80</v>
      </c>
      <c r="D2581" t="s">
        <v>107</v>
      </c>
      <c r="E2581" t="s">
        <v>162</v>
      </c>
      <c r="F2581" t="s">
        <v>7533</v>
      </c>
      <c r="G2581" t="s">
        <v>159</v>
      </c>
      <c r="H2581" t="s">
        <v>135</v>
      </c>
      <c r="I2581" t="s">
        <v>136</v>
      </c>
      <c r="J2581" t="s">
        <v>3</v>
      </c>
      <c r="K2581" t="s">
        <v>144</v>
      </c>
      <c r="L2581" t="s">
        <v>7534</v>
      </c>
      <c r="M2581" t="s">
        <v>7535</v>
      </c>
      <c r="N2581">
        <v>3.2044444439999999</v>
      </c>
      <c r="O2581">
        <v>0</v>
      </c>
      <c r="P2581">
        <v>27</v>
      </c>
      <c r="Q2581">
        <v>0</v>
      </c>
      <c r="R2581">
        <v>1</v>
      </c>
      <c r="S2581">
        <v>0</v>
      </c>
      <c r="T2581">
        <v>14</v>
      </c>
      <c r="U2581">
        <v>0</v>
      </c>
      <c r="V2581">
        <v>0</v>
      </c>
      <c r="W2581">
        <v>0</v>
      </c>
      <c r="X2581">
        <v>25.613822288017047</v>
      </c>
      <c r="Y2581">
        <v>0</v>
      </c>
      <c r="Z2581">
        <v>0.25543688834667122</v>
      </c>
      <c r="AA2581">
        <v>0</v>
      </c>
      <c r="AB2581">
        <v>69.399744619097888</v>
      </c>
      <c r="AC2581">
        <v>0</v>
      </c>
      <c r="AD2581">
        <v>0</v>
      </c>
      <c r="AE2581">
        <v>95.2690037954616</v>
      </c>
    </row>
    <row r="2582" spans="1:31" x14ac:dyDescent="0.3">
      <c r="A2582">
        <v>2486337</v>
      </c>
      <c r="B2582">
        <v>1</v>
      </c>
      <c r="C2582" t="s">
        <v>80</v>
      </c>
      <c r="D2582" t="s">
        <v>111</v>
      </c>
      <c r="E2582" t="s">
        <v>153</v>
      </c>
      <c r="F2582" t="s">
        <v>7536</v>
      </c>
      <c r="G2582" t="s">
        <v>181</v>
      </c>
      <c r="H2582" t="s">
        <v>135</v>
      </c>
      <c r="I2582" t="s">
        <v>136</v>
      </c>
      <c r="J2582" t="s">
        <v>137</v>
      </c>
      <c r="K2582" t="s">
        <v>144</v>
      </c>
      <c r="L2582" t="s">
        <v>7537</v>
      </c>
      <c r="M2582" t="s">
        <v>7538</v>
      </c>
      <c r="N2582">
        <v>4.63</v>
      </c>
      <c r="O2582">
        <v>0</v>
      </c>
      <c r="P2582">
        <v>1</v>
      </c>
      <c r="Q2582">
        <v>0</v>
      </c>
      <c r="R2582">
        <v>2</v>
      </c>
      <c r="S2582">
        <v>0</v>
      </c>
      <c r="T2582">
        <v>1</v>
      </c>
      <c r="U2582">
        <v>0</v>
      </c>
      <c r="V2582">
        <v>0</v>
      </c>
      <c r="W2582">
        <v>0</v>
      </c>
      <c r="X2582">
        <v>0.22136917447279308</v>
      </c>
      <c r="Y2582">
        <v>0</v>
      </c>
      <c r="Z2582">
        <v>4.5684771857023438</v>
      </c>
      <c r="AA2582">
        <v>0</v>
      </c>
      <c r="AB2582">
        <v>0</v>
      </c>
      <c r="AC2582">
        <v>0</v>
      </c>
      <c r="AD2582">
        <v>0</v>
      </c>
      <c r="AE2582">
        <v>4.7898463601751367</v>
      </c>
    </row>
    <row r="2583" spans="1:31" x14ac:dyDescent="0.3">
      <c r="A2583">
        <v>2486338</v>
      </c>
      <c r="B2583">
        <v>1</v>
      </c>
      <c r="C2583" t="s">
        <v>80</v>
      </c>
      <c r="D2583" t="s">
        <v>96</v>
      </c>
      <c r="E2583" t="s">
        <v>153</v>
      </c>
      <c r="F2583" t="s">
        <v>7539</v>
      </c>
      <c r="G2583" t="s">
        <v>159</v>
      </c>
      <c r="H2583" t="s">
        <v>135</v>
      </c>
      <c r="I2583" t="s">
        <v>136</v>
      </c>
      <c r="J2583" t="s">
        <v>137</v>
      </c>
      <c r="K2583" t="s">
        <v>144</v>
      </c>
      <c r="L2583" t="s">
        <v>7540</v>
      </c>
      <c r="M2583" t="s">
        <v>7541</v>
      </c>
      <c r="N2583">
        <v>7.8483333330000002</v>
      </c>
      <c r="O2583">
        <v>0</v>
      </c>
      <c r="P2583">
        <v>1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0.63156592607374396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0.63156592607374396</v>
      </c>
    </row>
    <row r="2584" spans="1:31" x14ac:dyDescent="0.3">
      <c r="A2584">
        <v>2486340</v>
      </c>
      <c r="B2584">
        <v>1</v>
      </c>
      <c r="C2584" t="s">
        <v>81</v>
      </c>
      <c r="D2584" t="s">
        <v>120</v>
      </c>
      <c r="E2584" t="s">
        <v>184</v>
      </c>
      <c r="F2584" t="s">
        <v>5743</v>
      </c>
      <c r="G2584" t="s">
        <v>149</v>
      </c>
      <c r="H2584" t="s">
        <v>150</v>
      </c>
      <c r="I2584" t="s">
        <v>136</v>
      </c>
      <c r="J2584" t="s">
        <v>137</v>
      </c>
      <c r="K2584" t="s">
        <v>144</v>
      </c>
      <c r="L2584" t="s">
        <v>7542</v>
      </c>
      <c r="M2584" t="s">
        <v>7543</v>
      </c>
      <c r="N2584">
        <v>0.27555555500000001</v>
      </c>
      <c r="O2584">
        <v>0</v>
      </c>
      <c r="P2584">
        <v>92</v>
      </c>
      <c r="Q2584">
        <v>49</v>
      </c>
      <c r="R2584">
        <v>1</v>
      </c>
      <c r="S2584">
        <v>13</v>
      </c>
      <c r="T2584">
        <v>3</v>
      </c>
      <c r="U2584">
        <v>0</v>
      </c>
      <c r="V2584">
        <v>0</v>
      </c>
      <c r="W2584">
        <v>0</v>
      </c>
      <c r="X2584">
        <v>8.2149305585026333</v>
      </c>
      <c r="Y2584">
        <v>9.5534543187942251</v>
      </c>
      <c r="Z2584">
        <v>4.7921396647973334E-3</v>
      </c>
      <c r="AA2584">
        <v>19.415075565580992</v>
      </c>
      <c r="AB2584">
        <v>0.12906714404137246</v>
      </c>
      <c r="AC2584">
        <v>0</v>
      </c>
      <c r="AD2584">
        <v>0</v>
      </c>
      <c r="AE2584">
        <v>37.317319726584017</v>
      </c>
    </row>
    <row r="2585" spans="1:31" x14ac:dyDescent="0.3">
      <c r="A2585">
        <v>2486346</v>
      </c>
      <c r="B2585">
        <v>1</v>
      </c>
      <c r="C2585" t="s">
        <v>80</v>
      </c>
      <c r="D2585" t="s">
        <v>104</v>
      </c>
      <c r="E2585" t="s">
        <v>162</v>
      </c>
      <c r="F2585" t="s">
        <v>7544</v>
      </c>
      <c r="G2585" t="s">
        <v>530</v>
      </c>
      <c r="H2585" t="s">
        <v>135</v>
      </c>
      <c r="I2585" t="s">
        <v>136</v>
      </c>
      <c r="J2585" t="s">
        <v>137</v>
      </c>
      <c r="K2585" t="s">
        <v>144</v>
      </c>
      <c r="L2585" t="s">
        <v>7545</v>
      </c>
      <c r="M2585" t="s">
        <v>7546</v>
      </c>
      <c r="N2585">
        <v>1.7511111109999999</v>
      </c>
      <c r="O2585">
        <v>0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2.2624302513367187</v>
      </c>
      <c r="AA2585">
        <v>0</v>
      </c>
      <c r="AB2585">
        <v>0</v>
      </c>
      <c r="AC2585">
        <v>0</v>
      </c>
      <c r="AD2585">
        <v>0</v>
      </c>
      <c r="AE2585">
        <v>2.2624302513367187</v>
      </c>
    </row>
    <row r="2586" spans="1:31" x14ac:dyDescent="0.3">
      <c r="A2586">
        <v>2486348</v>
      </c>
      <c r="B2586">
        <v>1</v>
      </c>
      <c r="C2586" t="s">
        <v>80</v>
      </c>
      <c r="D2586" t="s">
        <v>105</v>
      </c>
      <c r="E2586" t="s">
        <v>166</v>
      </c>
      <c r="F2586" t="s">
        <v>7547</v>
      </c>
      <c r="G2586" t="s">
        <v>149</v>
      </c>
      <c r="H2586" t="s">
        <v>150</v>
      </c>
      <c r="I2586" t="s">
        <v>136</v>
      </c>
      <c r="J2586" t="s">
        <v>137</v>
      </c>
      <c r="K2586" t="s">
        <v>144</v>
      </c>
      <c r="L2586" t="s">
        <v>7548</v>
      </c>
      <c r="M2586" t="s">
        <v>7549</v>
      </c>
      <c r="N2586">
        <v>0.40888888800000001</v>
      </c>
      <c r="O2586">
        <v>0</v>
      </c>
      <c r="P2586">
        <v>1307</v>
      </c>
      <c r="Q2586">
        <v>0</v>
      </c>
      <c r="R2586">
        <v>19</v>
      </c>
      <c r="S2586">
        <v>7</v>
      </c>
      <c r="T2586">
        <v>35</v>
      </c>
      <c r="U2586">
        <v>6</v>
      </c>
      <c r="V2586">
        <v>0</v>
      </c>
      <c r="W2586">
        <v>0</v>
      </c>
      <c r="X2586">
        <v>183.00068202202675</v>
      </c>
      <c r="Y2586">
        <v>0</v>
      </c>
      <c r="Z2586">
        <v>1.9847945372890508</v>
      </c>
      <c r="AA2586">
        <v>73.052329500426652</v>
      </c>
      <c r="AB2586">
        <v>32.665342423356272</v>
      </c>
      <c r="AC2586">
        <v>136.7971749692544</v>
      </c>
      <c r="AD2586">
        <v>0</v>
      </c>
      <c r="AE2586">
        <v>427.50032345235314</v>
      </c>
    </row>
    <row r="2587" spans="1:31" x14ac:dyDescent="0.3">
      <c r="A2587">
        <v>2486349</v>
      </c>
      <c r="B2587">
        <v>1</v>
      </c>
      <c r="C2587" t="s">
        <v>81</v>
      </c>
      <c r="D2587" t="s">
        <v>128</v>
      </c>
      <c r="E2587" t="s">
        <v>147</v>
      </c>
      <c r="F2587" t="s">
        <v>7550</v>
      </c>
      <c r="G2587" t="s">
        <v>149</v>
      </c>
      <c r="H2587" t="s">
        <v>150</v>
      </c>
      <c r="I2587" t="s">
        <v>136</v>
      </c>
      <c r="J2587" t="s">
        <v>137</v>
      </c>
      <c r="K2587" t="s">
        <v>144</v>
      </c>
      <c r="L2587" t="s">
        <v>7551</v>
      </c>
      <c r="M2587" t="s">
        <v>7552</v>
      </c>
      <c r="N2587">
        <v>0.48555555500000003</v>
      </c>
      <c r="O2587">
        <v>0</v>
      </c>
      <c r="P2587">
        <v>45</v>
      </c>
      <c r="Q2587">
        <v>1</v>
      </c>
      <c r="R2587">
        <v>24</v>
      </c>
      <c r="S2587">
        <v>1</v>
      </c>
      <c r="T2587">
        <v>13</v>
      </c>
      <c r="U2587">
        <v>0</v>
      </c>
      <c r="V2587">
        <v>0</v>
      </c>
      <c r="W2587">
        <v>0</v>
      </c>
      <c r="X2587">
        <v>7.6173808425249643</v>
      </c>
      <c r="Y2587">
        <v>0.25546499096000003</v>
      </c>
      <c r="Z2587">
        <v>3.061699582266133</v>
      </c>
      <c r="AA2587">
        <v>8.2303263046172166</v>
      </c>
      <c r="AB2587">
        <v>17.689191120485617</v>
      </c>
      <c r="AC2587">
        <v>0</v>
      </c>
      <c r="AD2587">
        <v>0</v>
      </c>
      <c r="AE2587">
        <v>36.854062840853928</v>
      </c>
    </row>
    <row r="2588" spans="1:31" x14ac:dyDescent="0.3">
      <c r="A2588">
        <v>2486350</v>
      </c>
      <c r="B2588">
        <v>1</v>
      </c>
      <c r="C2588" t="s">
        <v>80</v>
      </c>
      <c r="D2588" t="s">
        <v>93</v>
      </c>
      <c r="E2588" t="s">
        <v>166</v>
      </c>
      <c r="F2588" t="s">
        <v>7165</v>
      </c>
      <c r="G2588" t="s">
        <v>168</v>
      </c>
      <c r="H2588" t="s">
        <v>150</v>
      </c>
      <c r="I2588" t="s">
        <v>136</v>
      </c>
      <c r="J2588" t="s">
        <v>137</v>
      </c>
      <c r="K2588" t="s">
        <v>138</v>
      </c>
      <c r="L2588" t="s">
        <v>7553</v>
      </c>
      <c r="M2588" t="s">
        <v>7554</v>
      </c>
      <c r="N2588">
        <v>7.2316666659999997</v>
      </c>
      <c r="O2588">
        <v>0</v>
      </c>
      <c r="P2588">
        <v>8</v>
      </c>
      <c r="Q2588">
        <v>32</v>
      </c>
      <c r="R2588">
        <v>107</v>
      </c>
      <c r="S2588">
        <v>7</v>
      </c>
      <c r="T2588">
        <v>22</v>
      </c>
      <c r="U2588">
        <v>0</v>
      </c>
      <c r="V2588">
        <v>0</v>
      </c>
      <c r="W2588">
        <v>0</v>
      </c>
      <c r="X2588">
        <v>8.6111372248720226</v>
      </c>
      <c r="Y2588">
        <v>52.429892101301895</v>
      </c>
      <c r="Z2588">
        <v>366.62935262159652</v>
      </c>
      <c r="AA2588">
        <v>95.360873449414825</v>
      </c>
      <c r="AB2588">
        <v>247.57778091039916</v>
      </c>
      <c r="AC2588">
        <v>0</v>
      </c>
      <c r="AD2588">
        <v>0</v>
      </c>
      <c r="AE2588">
        <v>770.60903630758446</v>
      </c>
    </row>
    <row r="2589" spans="1:31" x14ac:dyDescent="0.3">
      <c r="A2589">
        <v>2486356</v>
      </c>
      <c r="B2589">
        <v>1</v>
      </c>
      <c r="C2589" t="s">
        <v>80</v>
      </c>
      <c r="D2589" t="s">
        <v>98</v>
      </c>
      <c r="E2589" t="s">
        <v>184</v>
      </c>
      <c r="F2589" t="s">
        <v>7555</v>
      </c>
      <c r="G2589" t="s">
        <v>149</v>
      </c>
      <c r="H2589" t="s">
        <v>150</v>
      </c>
      <c r="I2589" t="s">
        <v>136</v>
      </c>
      <c r="J2589" t="s">
        <v>137</v>
      </c>
      <c r="K2589" t="s">
        <v>144</v>
      </c>
      <c r="L2589" t="s">
        <v>7556</v>
      </c>
      <c r="M2589" t="s">
        <v>7557</v>
      </c>
      <c r="N2589">
        <v>1.014444444</v>
      </c>
      <c r="O2589">
        <v>0</v>
      </c>
      <c r="P2589">
        <v>441</v>
      </c>
      <c r="Q2589">
        <v>22</v>
      </c>
      <c r="R2589">
        <v>49</v>
      </c>
      <c r="S2589">
        <v>8</v>
      </c>
      <c r="T2589">
        <v>130</v>
      </c>
      <c r="U2589">
        <v>1</v>
      </c>
      <c r="V2589">
        <v>0</v>
      </c>
      <c r="W2589">
        <v>0</v>
      </c>
      <c r="X2589">
        <v>110.76984862126625</v>
      </c>
      <c r="Y2589">
        <v>12.97740809625174</v>
      </c>
      <c r="Z2589">
        <v>24.629610881864952</v>
      </c>
      <c r="AA2589">
        <v>49.578333935197548</v>
      </c>
      <c r="AB2589">
        <v>105.7851447849996</v>
      </c>
      <c r="AC2589">
        <v>3.9586208465010029</v>
      </c>
      <c r="AD2589">
        <v>0</v>
      </c>
      <c r="AE2589">
        <v>307.6989671660811</v>
      </c>
    </row>
    <row r="2590" spans="1:31" x14ac:dyDescent="0.3">
      <c r="A2590">
        <v>2486358</v>
      </c>
      <c r="B2590">
        <v>1</v>
      </c>
      <c r="C2590" t="s">
        <v>80</v>
      </c>
      <c r="D2590" t="s">
        <v>107</v>
      </c>
      <c r="E2590" t="s">
        <v>153</v>
      </c>
      <c r="F2590" t="s">
        <v>7558</v>
      </c>
      <c r="G2590" t="s">
        <v>230</v>
      </c>
      <c r="H2590" t="s">
        <v>135</v>
      </c>
      <c r="I2590" t="s">
        <v>136</v>
      </c>
      <c r="J2590" t="s">
        <v>137</v>
      </c>
      <c r="K2590" t="s">
        <v>144</v>
      </c>
      <c r="L2590" t="s">
        <v>7559</v>
      </c>
      <c r="M2590" t="s">
        <v>7560</v>
      </c>
      <c r="N2590">
        <v>2.4794444439999999</v>
      </c>
      <c r="O2590">
        <v>0</v>
      </c>
      <c r="P2590">
        <v>1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0.21178871099687158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0.21178871099687158</v>
      </c>
    </row>
    <row r="2591" spans="1:31" x14ac:dyDescent="0.3">
      <c r="A2591">
        <v>2486362</v>
      </c>
      <c r="B2591">
        <v>1</v>
      </c>
      <c r="C2591" t="s">
        <v>81</v>
      </c>
      <c r="D2591" t="s">
        <v>118</v>
      </c>
      <c r="E2591" t="s">
        <v>184</v>
      </c>
      <c r="F2591" t="s">
        <v>1469</v>
      </c>
      <c r="G2591" t="s">
        <v>149</v>
      </c>
      <c r="H2591" t="s">
        <v>150</v>
      </c>
      <c r="I2591" t="s">
        <v>136</v>
      </c>
      <c r="J2591" t="s">
        <v>137</v>
      </c>
      <c r="K2591" t="s">
        <v>144</v>
      </c>
      <c r="L2591" t="s">
        <v>7561</v>
      </c>
      <c r="M2591" t="s">
        <v>7562</v>
      </c>
      <c r="N2591">
        <v>0.66416666599999996</v>
      </c>
      <c r="O2591">
        <v>3</v>
      </c>
      <c r="P2591">
        <v>396</v>
      </c>
      <c r="Q2591">
        <v>127</v>
      </c>
      <c r="R2591">
        <v>110</v>
      </c>
      <c r="S2591">
        <v>14</v>
      </c>
      <c r="T2591">
        <v>38</v>
      </c>
      <c r="U2591">
        <v>2</v>
      </c>
      <c r="V2591">
        <v>0</v>
      </c>
      <c r="W2591">
        <v>0.40773830145789397</v>
      </c>
      <c r="X2591">
        <v>44.478414376477616</v>
      </c>
      <c r="Y2591">
        <v>85.432715880268887</v>
      </c>
      <c r="Z2591">
        <v>39.169434685161058</v>
      </c>
      <c r="AA2591">
        <v>23.475857602162058</v>
      </c>
      <c r="AB2591">
        <v>9.8854710065159637</v>
      </c>
      <c r="AC2591">
        <v>189.8417755868615</v>
      </c>
      <c r="AD2591">
        <v>0</v>
      </c>
      <c r="AE2591">
        <v>392.691407438905</v>
      </c>
    </row>
    <row r="2592" spans="1:31" x14ac:dyDescent="0.3">
      <c r="A2592">
        <v>2486369</v>
      </c>
      <c r="B2592">
        <v>1</v>
      </c>
      <c r="C2592" t="s">
        <v>80</v>
      </c>
      <c r="D2592" t="s">
        <v>103</v>
      </c>
      <c r="E2592" t="s">
        <v>162</v>
      </c>
      <c r="F2592" t="s">
        <v>7563</v>
      </c>
      <c r="G2592" t="s">
        <v>237</v>
      </c>
      <c r="H2592" t="s">
        <v>135</v>
      </c>
      <c r="I2592" t="s">
        <v>136</v>
      </c>
      <c r="J2592" t="s">
        <v>137</v>
      </c>
      <c r="K2592" t="s">
        <v>144</v>
      </c>
      <c r="L2592" t="s">
        <v>7564</v>
      </c>
      <c r="M2592" t="s">
        <v>7565</v>
      </c>
      <c r="N2592">
        <v>1.8136111109999999</v>
      </c>
      <c r="O2592">
        <v>0</v>
      </c>
      <c r="P2592">
        <v>69</v>
      </c>
      <c r="Q2592">
        <v>0</v>
      </c>
      <c r="R2592">
        <v>0</v>
      </c>
      <c r="S2592">
        <v>0</v>
      </c>
      <c r="T2592">
        <v>4</v>
      </c>
      <c r="U2592">
        <v>0</v>
      </c>
      <c r="V2592">
        <v>0</v>
      </c>
      <c r="W2592">
        <v>0</v>
      </c>
      <c r="X2592">
        <v>28.733329682846751</v>
      </c>
      <c r="Y2592">
        <v>0</v>
      </c>
      <c r="Z2592">
        <v>0</v>
      </c>
      <c r="AA2592">
        <v>0</v>
      </c>
      <c r="AB2592">
        <v>6.3445076246875178</v>
      </c>
      <c r="AC2592">
        <v>0</v>
      </c>
      <c r="AD2592">
        <v>0</v>
      </c>
      <c r="AE2592">
        <v>35.077837307534267</v>
      </c>
    </row>
    <row r="2593" spans="1:31" x14ac:dyDescent="0.3">
      <c r="A2593">
        <v>2486370</v>
      </c>
      <c r="B2593">
        <v>1</v>
      </c>
      <c r="C2593" t="s">
        <v>80</v>
      </c>
      <c r="D2593" t="s">
        <v>89</v>
      </c>
      <c r="E2593" t="s">
        <v>153</v>
      </c>
      <c r="F2593" t="s">
        <v>7566</v>
      </c>
      <c r="G2593" t="s">
        <v>159</v>
      </c>
      <c r="H2593" t="s">
        <v>135</v>
      </c>
      <c r="I2593" t="s">
        <v>136</v>
      </c>
      <c r="J2593" t="s">
        <v>3</v>
      </c>
      <c r="K2593" t="s">
        <v>144</v>
      </c>
      <c r="L2593" t="s">
        <v>7567</v>
      </c>
      <c r="M2593" t="s">
        <v>7568</v>
      </c>
      <c r="N2593">
        <v>4.6375000000000002</v>
      </c>
      <c r="O2593">
        <v>0</v>
      </c>
      <c r="P2593">
        <v>2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1.30195101572004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1.30195101572004</v>
      </c>
    </row>
    <row r="2594" spans="1:31" x14ac:dyDescent="0.3">
      <c r="A2594">
        <v>2486373</v>
      </c>
      <c r="B2594">
        <v>1</v>
      </c>
      <c r="C2594" t="s">
        <v>80</v>
      </c>
      <c r="D2594" t="s">
        <v>98</v>
      </c>
      <c r="E2594" t="s">
        <v>184</v>
      </c>
      <c r="F2594" t="s">
        <v>4952</v>
      </c>
      <c r="G2594" t="s">
        <v>149</v>
      </c>
      <c r="H2594" t="s">
        <v>150</v>
      </c>
      <c r="I2594" t="s">
        <v>136</v>
      </c>
      <c r="J2594" t="s">
        <v>137</v>
      </c>
      <c r="K2594" t="s">
        <v>144</v>
      </c>
      <c r="L2594" t="s">
        <v>7569</v>
      </c>
      <c r="M2594" t="s">
        <v>7570</v>
      </c>
      <c r="N2594">
        <v>1.7908333329999999</v>
      </c>
      <c r="O2594">
        <v>0</v>
      </c>
      <c r="P2594">
        <v>201</v>
      </c>
      <c r="Q2594">
        <v>0</v>
      </c>
      <c r="R2594">
        <v>72</v>
      </c>
      <c r="S2594">
        <v>2</v>
      </c>
      <c r="T2594">
        <v>51</v>
      </c>
      <c r="U2594">
        <v>0</v>
      </c>
      <c r="V2594">
        <v>0</v>
      </c>
      <c r="W2594">
        <v>0</v>
      </c>
      <c r="X2594">
        <v>128.51218923303315</v>
      </c>
      <c r="Y2594">
        <v>0</v>
      </c>
      <c r="Z2594">
        <v>63.154611633802503</v>
      </c>
      <c r="AA2594">
        <v>17.161776363109905</v>
      </c>
      <c r="AB2594">
        <v>76.052595129209479</v>
      </c>
      <c r="AC2594">
        <v>0</v>
      </c>
      <c r="AD2594">
        <v>0</v>
      </c>
      <c r="AE2594">
        <v>284.88117235915507</v>
      </c>
    </row>
    <row r="2595" spans="1:31" x14ac:dyDescent="0.3">
      <c r="A2595">
        <v>2486375</v>
      </c>
      <c r="B2595">
        <v>1</v>
      </c>
      <c r="C2595" t="s">
        <v>80</v>
      </c>
      <c r="D2595" t="s">
        <v>105</v>
      </c>
      <c r="E2595" t="s">
        <v>162</v>
      </c>
      <c r="F2595" t="s">
        <v>7571</v>
      </c>
      <c r="G2595" t="s">
        <v>168</v>
      </c>
      <c r="H2595" t="s">
        <v>135</v>
      </c>
      <c r="I2595" t="s">
        <v>136</v>
      </c>
      <c r="J2595" t="s">
        <v>137</v>
      </c>
      <c r="K2595" t="s">
        <v>138</v>
      </c>
      <c r="L2595" t="s">
        <v>7572</v>
      </c>
      <c r="M2595" t="s">
        <v>7573</v>
      </c>
      <c r="N2595">
        <v>5.340833333</v>
      </c>
      <c r="O2595">
        <v>0</v>
      </c>
      <c r="P2595">
        <v>81</v>
      </c>
      <c r="Q2595">
        <v>0</v>
      </c>
      <c r="R2595">
        <v>0</v>
      </c>
      <c r="S2595">
        <v>0</v>
      </c>
      <c r="T2595">
        <v>6</v>
      </c>
      <c r="U2595">
        <v>0</v>
      </c>
      <c r="V2595">
        <v>0</v>
      </c>
      <c r="W2595">
        <v>0</v>
      </c>
      <c r="X2595">
        <v>130.32356473318171</v>
      </c>
      <c r="Y2595">
        <v>0</v>
      </c>
      <c r="Z2595">
        <v>0</v>
      </c>
      <c r="AA2595">
        <v>0</v>
      </c>
      <c r="AB2595">
        <v>15.929016460000375</v>
      </c>
      <c r="AC2595">
        <v>0</v>
      </c>
      <c r="AD2595">
        <v>0</v>
      </c>
      <c r="AE2595">
        <v>146.2525811931821</v>
      </c>
    </row>
    <row r="2596" spans="1:31" x14ac:dyDescent="0.3">
      <c r="A2596">
        <v>2486377</v>
      </c>
      <c r="B2596">
        <v>1</v>
      </c>
      <c r="C2596" t="s">
        <v>80</v>
      </c>
      <c r="D2596" t="s">
        <v>83</v>
      </c>
      <c r="E2596" t="s">
        <v>162</v>
      </c>
      <c r="F2596" t="s">
        <v>7574</v>
      </c>
      <c r="G2596" t="s">
        <v>530</v>
      </c>
      <c r="H2596" t="s">
        <v>135</v>
      </c>
      <c r="I2596" t="s">
        <v>136</v>
      </c>
      <c r="J2596" t="s">
        <v>137</v>
      </c>
      <c r="K2596" t="s">
        <v>144</v>
      </c>
      <c r="L2596" t="s">
        <v>7575</v>
      </c>
      <c r="M2596" t="s">
        <v>7576</v>
      </c>
      <c r="N2596">
        <v>1.0916666660000001</v>
      </c>
      <c r="O2596">
        <v>0</v>
      </c>
      <c r="P2596">
        <v>5</v>
      </c>
      <c r="Q2596">
        <v>0</v>
      </c>
      <c r="R2596">
        <v>0</v>
      </c>
      <c r="S2596">
        <v>0</v>
      </c>
      <c r="T2596">
        <v>11</v>
      </c>
      <c r="U2596">
        <v>0</v>
      </c>
      <c r="V2596">
        <v>0</v>
      </c>
      <c r="W2596">
        <v>0</v>
      </c>
      <c r="X2596">
        <v>2.9737607961531234</v>
      </c>
      <c r="Y2596">
        <v>0</v>
      </c>
      <c r="Z2596">
        <v>0</v>
      </c>
      <c r="AA2596">
        <v>0</v>
      </c>
      <c r="AB2596">
        <v>64.731624474610612</v>
      </c>
      <c r="AC2596">
        <v>0</v>
      </c>
      <c r="AD2596">
        <v>0</v>
      </c>
      <c r="AE2596">
        <v>67.705385270763742</v>
      </c>
    </row>
    <row r="2597" spans="1:31" x14ac:dyDescent="0.3">
      <c r="A2597">
        <v>2486379</v>
      </c>
      <c r="B2597">
        <v>1</v>
      </c>
      <c r="C2597" t="s">
        <v>80</v>
      </c>
      <c r="D2597" t="s">
        <v>88</v>
      </c>
      <c r="E2597" t="s">
        <v>162</v>
      </c>
      <c r="F2597" t="s">
        <v>7577</v>
      </c>
      <c r="G2597" t="s">
        <v>210</v>
      </c>
      <c r="H2597" t="s">
        <v>135</v>
      </c>
      <c r="I2597" t="s">
        <v>136</v>
      </c>
      <c r="J2597" t="s">
        <v>137</v>
      </c>
      <c r="K2597" t="s">
        <v>144</v>
      </c>
      <c r="L2597" t="s">
        <v>7578</v>
      </c>
      <c r="M2597" t="s">
        <v>7579</v>
      </c>
      <c r="N2597">
        <v>1.459166666</v>
      </c>
      <c r="O2597">
        <v>0</v>
      </c>
      <c r="P2597">
        <v>141</v>
      </c>
      <c r="Q2597">
        <v>0</v>
      </c>
      <c r="R2597">
        <v>0</v>
      </c>
      <c r="S2597">
        <v>0</v>
      </c>
      <c r="T2597">
        <v>4</v>
      </c>
      <c r="U2597">
        <v>0</v>
      </c>
      <c r="V2597">
        <v>0</v>
      </c>
      <c r="W2597">
        <v>0</v>
      </c>
      <c r="X2597">
        <v>55.208270623447525</v>
      </c>
      <c r="Y2597">
        <v>0</v>
      </c>
      <c r="Z2597">
        <v>0</v>
      </c>
      <c r="AA2597">
        <v>0</v>
      </c>
      <c r="AB2597">
        <v>3.2790920643863419</v>
      </c>
      <c r="AC2597">
        <v>0</v>
      </c>
      <c r="AD2597">
        <v>0</v>
      </c>
      <c r="AE2597">
        <v>58.487362687833865</v>
      </c>
    </row>
    <row r="2598" spans="1:31" x14ac:dyDescent="0.3">
      <c r="A2598">
        <v>2486380</v>
      </c>
      <c r="B2598">
        <v>1</v>
      </c>
      <c r="C2598" t="s">
        <v>80</v>
      </c>
      <c r="D2598" t="s">
        <v>96</v>
      </c>
      <c r="E2598" t="s">
        <v>162</v>
      </c>
      <c r="F2598" t="s">
        <v>7148</v>
      </c>
      <c r="G2598" t="s">
        <v>210</v>
      </c>
      <c r="H2598" t="s">
        <v>135</v>
      </c>
      <c r="I2598" t="s">
        <v>136</v>
      </c>
      <c r="J2598" t="s">
        <v>137</v>
      </c>
      <c r="K2598" t="s">
        <v>144</v>
      </c>
      <c r="L2598" t="s">
        <v>7580</v>
      </c>
      <c r="M2598" t="s">
        <v>7581</v>
      </c>
      <c r="N2598">
        <v>9.1649999999999991</v>
      </c>
      <c r="O2598">
        <v>0</v>
      </c>
      <c r="P2598">
        <v>60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181.42671931674741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181.42671931674741</v>
      </c>
    </row>
    <row r="2599" spans="1:31" x14ac:dyDescent="0.3">
      <c r="A2599">
        <v>2486385</v>
      </c>
      <c r="B2599">
        <v>1</v>
      </c>
      <c r="C2599" t="s">
        <v>80</v>
      </c>
      <c r="D2599" t="s">
        <v>96</v>
      </c>
      <c r="E2599" t="s">
        <v>153</v>
      </c>
      <c r="F2599" t="s">
        <v>7582</v>
      </c>
      <c r="G2599" t="s">
        <v>155</v>
      </c>
      <c r="H2599" t="s">
        <v>135</v>
      </c>
      <c r="I2599" t="s">
        <v>136</v>
      </c>
      <c r="J2599" t="s">
        <v>137</v>
      </c>
      <c r="K2599" t="s">
        <v>144</v>
      </c>
      <c r="L2599" t="s">
        <v>7583</v>
      </c>
      <c r="M2599" t="s">
        <v>7584</v>
      </c>
      <c r="N2599">
        <v>7.7372222219999998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1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13.253762286416666</v>
      </c>
      <c r="AC2599">
        <v>0</v>
      </c>
      <c r="AD2599">
        <v>0</v>
      </c>
      <c r="AE2599">
        <v>13.253762286416666</v>
      </c>
    </row>
    <row r="2600" spans="1:31" x14ac:dyDescent="0.3">
      <c r="A2600">
        <v>2486386</v>
      </c>
      <c r="B2600">
        <v>1</v>
      </c>
      <c r="C2600" t="s">
        <v>80</v>
      </c>
      <c r="D2600" t="s">
        <v>96</v>
      </c>
      <c r="E2600" t="s">
        <v>132</v>
      </c>
      <c r="F2600" t="s">
        <v>7585</v>
      </c>
      <c r="G2600" t="s">
        <v>296</v>
      </c>
      <c r="H2600" t="s">
        <v>135</v>
      </c>
      <c r="I2600" t="s">
        <v>136</v>
      </c>
      <c r="J2600" t="s">
        <v>137</v>
      </c>
      <c r="K2600" t="s">
        <v>144</v>
      </c>
      <c r="L2600" t="s">
        <v>7586</v>
      </c>
      <c r="M2600" t="s">
        <v>7587</v>
      </c>
      <c r="N2600">
        <v>8.0655555549999995</v>
      </c>
      <c r="O2600">
        <v>0</v>
      </c>
      <c r="P2600">
        <v>85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182.70308677223534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182.70308677223534</v>
      </c>
    </row>
    <row r="2601" spans="1:31" x14ac:dyDescent="0.3">
      <c r="A2601">
        <v>2486389</v>
      </c>
      <c r="B2601">
        <v>1</v>
      </c>
      <c r="C2601" t="s">
        <v>80</v>
      </c>
      <c r="D2601" t="s">
        <v>82</v>
      </c>
      <c r="E2601" t="s">
        <v>141</v>
      </c>
      <c r="F2601" t="s">
        <v>7588</v>
      </c>
      <c r="G2601" t="s">
        <v>168</v>
      </c>
      <c r="H2601" t="s">
        <v>135</v>
      </c>
      <c r="I2601" t="s">
        <v>136</v>
      </c>
      <c r="J2601" t="s">
        <v>137</v>
      </c>
      <c r="K2601" t="s">
        <v>138</v>
      </c>
      <c r="L2601" t="s">
        <v>7589</v>
      </c>
      <c r="M2601" t="s">
        <v>7590</v>
      </c>
      <c r="N2601">
        <v>3.864166666</v>
      </c>
      <c r="O2601">
        <v>0</v>
      </c>
      <c r="P2601">
        <v>206</v>
      </c>
      <c r="Q2601">
        <v>0</v>
      </c>
      <c r="R2601">
        <v>0</v>
      </c>
      <c r="S2601">
        <v>0</v>
      </c>
      <c r="T2601">
        <v>26</v>
      </c>
      <c r="U2601">
        <v>0</v>
      </c>
      <c r="V2601">
        <v>0</v>
      </c>
      <c r="W2601">
        <v>0</v>
      </c>
      <c r="X2601">
        <v>222.32151998455456</v>
      </c>
      <c r="Y2601">
        <v>0</v>
      </c>
      <c r="Z2601">
        <v>0</v>
      </c>
      <c r="AA2601">
        <v>0</v>
      </c>
      <c r="AB2601">
        <v>38.420920554522532</v>
      </c>
      <c r="AC2601">
        <v>0</v>
      </c>
      <c r="AD2601">
        <v>0</v>
      </c>
      <c r="AE2601">
        <v>260.74244053907711</v>
      </c>
    </row>
    <row r="2602" spans="1:31" x14ac:dyDescent="0.3">
      <c r="A2602">
        <v>2486390</v>
      </c>
      <c r="B2602">
        <v>1</v>
      </c>
      <c r="C2602" t="s">
        <v>80</v>
      </c>
      <c r="D2602" t="s">
        <v>108</v>
      </c>
      <c r="E2602" t="s">
        <v>162</v>
      </c>
      <c r="F2602" t="s">
        <v>4375</v>
      </c>
      <c r="G2602" t="s">
        <v>210</v>
      </c>
      <c r="H2602" t="s">
        <v>135</v>
      </c>
      <c r="I2602" t="s">
        <v>136</v>
      </c>
      <c r="J2602" t="s">
        <v>137</v>
      </c>
      <c r="K2602" t="s">
        <v>144</v>
      </c>
      <c r="L2602" t="s">
        <v>7591</v>
      </c>
      <c r="M2602" t="s">
        <v>7592</v>
      </c>
      <c r="N2602">
        <v>1.8333333329999999</v>
      </c>
      <c r="O2602">
        <v>0</v>
      </c>
      <c r="P2602">
        <v>4</v>
      </c>
      <c r="Q2602">
        <v>0</v>
      </c>
      <c r="R2602">
        <v>3</v>
      </c>
      <c r="S2602">
        <v>0</v>
      </c>
      <c r="T2602">
        <v>4</v>
      </c>
      <c r="U2602">
        <v>0</v>
      </c>
      <c r="V2602">
        <v>0</v>
      </c>
      <c r="W2602">
        <v>0</v>
      </c>
      <c r="X2602">
        <v>1.467228990665288</v>
      </c>
      <c r="Y2602">
        <v>0</v>
      </c>
      <c r="Z2602">
        <v>1.2891288049268093</v>
      </c>
      <c r="AA2602">
        <v>0</v>
      </c>
      <c r="AB2602">
        <v>4.6591577663788035</v>
      </c>
      <c r="AC2602">
        <v>0</v>
      </c>
      <c r="AD2602">
        <v>0</v>
      </c>
      <c r="AE2602">
        <v>7.415515561970901</v>
      </c>
    </row>
    <row r="2603" spans="1:31" x14ac:dyDescent="0.3">
      <c r="A2603">
        <v>2486393</v>
      </c>
      <c r="B2603">
        <v>1</v>
      </c>
      <c r="C2603" t="s">
        <v>80</v>
      </c>
      <c r="D2603" t="s">
        <v>91</v>
      </c>
      <c r="E2603" t="s">
        <v>132</v>
      </c>
      <c r="F2603" t="s">
        <v>7593</v>
      </c>
      <c r="G2603" t="s">
        <v>168</v>
      </c>
      <c r="H2603" t="s">
        <v>135</v>
      </c>
      <c r="I2603" t="s">
        <v>136</v>
      </c>
      <c r="J2603" t="s">
        <v>137</v>
      </c>
      <c r="K2603" t="s">
        <v>138</v>
      </c>
      <c r="L2603" t="s">
        <v>7594</v>
      </c>
      <c r="M2603" t="s">
        <v>7595</v>
      </c>
      <c r="N2603">
        <v>5.3883333330000003</v>
      </c>
      <c r="O2603">
        <v>0</v>
      </c>
      <c r="P2603">
        <v>319</v>
      </c>
      <c r="Q2603">
        <v>0</v>
      </c>
      <c r="R2603">
        <v>0</v>
      </c>
      <c r="S2603">
        <v>0</v>
      </c>
      <c r="T2603">
        <v>7</v>
      </c>
      <c r="U2603">
        <v>0</v>
      </c>
      <c r="V2603">
        <v>0</v>
      </c>
      <c r="W2603">
        <v>0</v>
      </c>
      <c r="X2603">
        <v>417.78480549618064</v>
      </c>
      <c r="Y2603">
        <v>0</v>
      </c>
      <c r="Z2603">
        <v>0</v>
      </c>
      <c r="AA2603">
        <v>0</v>
      </c>
      <c r="AB2603">
        <v>55.875664478226135</v>
      </c>
      <c r="AC2603">
        <v>0</v>
      </c>
      <c r="AD2603">
        <v>0</v>
      </c>
      <c r="AE2603">
        <v>473.66046997440679</v>
      </c>
    </row>
    <row r="2604" spans="1:31" x14ac:dyDescent="0.3">
      <c r="A2604">
        <v>2486394</v>
      </c>
      <c r="B2604">
        <v>1</v>
      </c>
      <c r="C2604" t="s">
        <v>81</v>
      </c>
      <c r="D2604" t="s">
        <v>115</v>
      </c>
      <c r="E2604" t="s">
        <v>153</v>
      </c>
      <c r="F2604" t="s">
        <v>7596</v>
      </c>
      <c r="G2604" t="s">
        <v>155</v>
      </c>
      <c r="H2604" t="s">
        <v>135</v>
      </c>
      <c r="I2604" t="s">
        <v>136</v>
      </c>
      <c r="J2604" t="s">
        <v>137</v>
      </c>
      <c r="K2604" t="s">
        <v>144</v>
      </c>
      <c r="L2604" t="s">
        <v>7597</v>
      </c>
      <c r="M2604" t="s">
        <v>7598</v>
      </c>
      <c r="N2604">
        <v>2.400555555</v>
      </c>
      <c r="O2604">
        <v>0</v>
      </c>
      <c r="P2604">
        <v>1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0.15048708959720103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0.15048708959720103</v>
      </c>
    </row>
    <row r="2605" spans="1:31" x14ac:dyDescent="0.3">
      <c r="A2605">
        <v>2486396</v>
      </c>
      <c r="B2605">
        <v>1</v>
      </c>
      <c r="C2605" t="s">
        <v>80</v>
      </c>
      <c r="D2605" t="s">
        <v>104</v>
      </c>
      <c r="E2605" t="s">
        <v>166</v>
      </c>
      <c r="F2605" t="s">
        <v>7599</v>
      </c>
      <c r="G2605" t="s">
        <v>149</v>
      </c>
      <c r="H2605" t="s">
        <v>150</v>
      </c>
      <c r="I2605" t="s">
        <v>136</v>
      </c>
      <c r="J2605" t="s">
        <v>137</v>
      </c>
      <c r="K2605" t="s">
        <v>144</v>
      </c>
      <c r="L2605" t="s">
        <v>7600</v>
      </c>
      <c r="M2605" t="s">
        <v>7601</v>
      </c>
      <c r="N2605">
        <v>0.188611111</v>
      </c>
      <c r="O2605">
        <v>9</v>
      </c>
      <c r="P2605">
        <v>117</v>
      </c>
      <c r="Q2605">
        <v>47</v>
      </c>
      <c r="R2605">
        <v>101</v>
      </c>
      <c r="S2605">
        <v>20</v>
      </c>
      <c r="T2605">
        <v>36</v>
      </c>
      <c r="U2605">
        <v>0</v>
      </c>
      <c r="V2605">
        <v>0</v>
      </c>
      <c r="W2605">
        <v>0.84013052314752412</v>
      </c>
      <c r="X2605">
        <v>2.9317577923514579</v>
      </c>
      <c r="Y2605">
        <v>17.544311333157896</v>
      </c>
      <c r="Z2605">
        <v>5.6049374351870016</v>
      </c>
      <c r="AA2605">
        <v>23.235140446895141</v>
      </c>
      <c r="AB2605">
        <v>3.0589663330111749</v>
      </c>
      <c r="AC2605">
        <v>0</v>
      </c>
      <c r="AD2605">
        <v>0</v>
      </c>
      <c r="AE2605">
        <v>53.215243863750196</v>
      </c>
    </row>
    <row r="2606" spans="1:31" x14ac:dyDescent="0.3">
      <c r="A2606">
        <v>2486204</v>
      </c>
      <c r="B2606">
        <v>2</v>
      </c>
      <c r="C2606" t="s">
        <v>81</v>
      </c>
      <c r="D2606" t="s">
        <v>119</v>
      </c>
      <c r="E2606" t="s">
        <v>132</v>
      </c>
      <c r="F2606" t="s">
        <v>7118</v>
      </c>
      <c r="G2606" t="s">
        <v>652</v>
      </c>
      <c r="H2606" t="s">
        <v>135</v>
      </c>
      <c r="I2606" t="s">
        <v>136</v>
      </c>
      <c r="J2606" t="s">
        <v>137</v>
      </c>
      <c r="K2606" t="s">
        <v>144</v>
      </c>
      <c r="L2606" t="s">
        <v>7376</v>
      </c>
      <c r="M2606" t="s">
        <v>7602</v>
      </c>
      <c r="N2606">
        <v>0.78055555499999996</v>
      </c>
      <c r="O2606">
        <v>0</v>
      </c>
      <c r="P2606">
        <v>4</v>
      </c>
      <c r="Q2606">
        <v>0</v>
      </c>
      <c r="R2606">
        <v>15</v>
      </c>
      <c r="S2606">
        <v>0</v>
      </c>
      <c r="T2606">
        <v>4</v>
      </c>
      <c r="U2606">
        <v>0</v>
      </c>
      <c r="V2606">
        <v>0</v>
      </c>
      <c r="W2606">
        <v>0</v>
      </c>
      <c r="X2606">
        <v>0.44741342876954726</v>
      </c>
      <c r="Y2606">
        <v>0</v>
      </c>
      <c r="Z2606">
        <v>2.4902214888509033</v>
      </c>
      <c r="AA2606">
        <v>0</v>
      </c>
      <c r="AB2606">
        <v>15.600007089832074</v>
      </c>
      <c r="AC2606">
        <v>0</v>
      </c>
      <c r="AD2606">
        <v>0</v>
      </c>
      <c r="AE2606">
        <v>18.537642007452526</v>
      </c>
    </row>
    <row r="2607" spans="1:31" x14ac:dyDescent="0.3">
      <c r="A2607">
        <v>2486398</v>
      </c>
      <c r="B2607">
        <v>1</v>
      </c>
      <c r="C2607" t="s">
        <v>80</v>
      </c>
      <c r="D2607" t="s">
        <v>83</v>
      </c>
      <c r="E2607" t="s">
        <v>153</v>
      </c>
      <c r="F2607" t="s">
        <v>7603</v>
      </c>
      <c r="G2607" t="s">
        <v>159</v>
      </c>
      <c r="H2607" t="s">
        <v>135</v>
      </c>
      <c r="I2607" t="s">
        <v>136</v>
      </c>
      <c r="J2607" t="s">
        <v>3</v>
      </c>
      <c r="K2607" t="s">
        <v>144</v>
      </c>
      <c r="L2607" t="s">
        <v>7604</v>
      </c>
      <c r="M2607" t="s">
        <v>7605</v>
      </c>
      <c r="N2607">
        <v>6.1958333330000004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1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0.91998516006881093</v>
      </c>
      <c r="AC2607">
        <v>0</v>
      </c>
      <c r="AD2607">
        <v>0</v>
      </c>
      <c r="AE2607">
        <v>0.91998516006881093</v>
      </c>
    </row>
    <row r="2608" spans="1:31" x14ac:dyDescent="0.3">
      <c r="A2608">
        <v>2486399</v>
      </c>
      <c r="B2608">
        <v>1</v>
      </c>
      <c r="C2608" t="s">
        <v>80</v>
      </c>
      <c r="D2608" t="s">
        <v>82</v>
      </c>
      <c r="E2608" t="s">
        <v>141</v>
      </c>
      <c r="F2608" t="s">
        <v>7606</v>
      </c>
      <c r="G2608" t="s">
        <v>168</v>
      </c>
      <c r="H2608" t="s">
        <v>135</v>
      </c>
      <c r="I2608" t="s">
        <v>136</v>
      </c>
      <c r="J2608" t="s">
        <v>137</v>
      </c>
      <c r="K2608" t="s">
        <v>138</v>
      </c>
      <c r="L2608" t="s">
        <v>7607</v>
      </c>
      <c r="M2608" t="s">
        <v>7608</v>
      </c>
      <c r="N2608">
        <v>3.909444444</v>
      </c>
      <c r="O2608">
        <v>0</v>
      </c>
      <c r="P2608">
        <v>102</v>
      </c>
      <c r="Q2608">
        <v>0</v>
      </c>
      <c r="R2608">
        <v>0</v>
      </c>
      <c r="S2608">
        <v>0</v>
      </c>
      <c r="T2608">
        <v>14</v>
      </c>
      <c r="U2608">
        <v>0</v>
      </c>
      <c r="V2608">
        <v>0</v>
      </c>
      <c r="W2608">
        <v>0</v>
      </c>
      <c r="X2608">
        <v>115.16078862042049</v>
      </c>
      <c r="Y2608">
        <v>0</v>
      </c>
      <c r="Z2608">
        <v>0</v>
      </c>
      <c r="AA2608">
        <v>0</v>
      </c>
      <c r="AB2608">
        <v>25.64244648806752</v>
      </c>
      <c r="AC2608">
        <v>0</v>
      </c>
      <c r="AD2608">
        <v>0</v>
      </c>
      <c r="AE2608">
        <v>140.80323510848802</v>
      </c>
    </row>
    <row r="2609" spans="1:31" x14ac:dyDescent="0.3">
      <c r="A2609">
        <v>2486403</v>
      </c>
      <c r="B2609">
        <v>1</v>
      </c>
      <c r="C2609" t="s">
        <v>80</v>
      </c>
      <c r="D2609" t="s">
        <v>88</v>
      </c>
      <c r="E2609" t="s">
        <v>153</v>
      </c>
      <c r="F2609" t="s">
        <v>7609</v>
      </c>
      <c r="G2609" t="s">
        <v>155</v>
      </c>
      <c r="H2609" t="s">
        <v>135</v>
      </c>
      <c r="I2609" t="s">
        <v>136</v>
      </c>
      <c r="J2609" t="s">
        <v>137</v>
      </c>
      <c r="K2609" t="s">
        <v>144</v>
      </c>
      <c r="L2609" t="s">
        <v>7610</v>
      </c>
      <c r="M2609" t="s">
        <v>7611</v>
      </c>
      <c r="N2609">
        <v>4.8994444440000002</v>
      </c>
      <c r="O2609">
        <v>0</v>
      </c>
      <c r="P2609">
        <v>1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1.1969877789003316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1.1969877789003316</v>
      </c>
    </row>
    <row r="2610" spans="1:31" x14ac:dyDescent="0.3">
      <c r="A2610">
        <v>2486405</v>
      </c>
      <c r="B2610">
        <v>1</v>
      </c>
      <c r="C2610" t="s">
        <v>80</v>
      </c>
      <c r="D2610" t="s">
        <v>101</v>
      </c>
      <c r="E2610" t="s">
        <v>162</v>
      </c>
      <c r="F2610" t="s">
        <v>954</v>
      </c>
      <c r="G2610" t="s">
        <v>210</v>
      </c>
      <c r="H2610" t="s">
        <v>135</v>
      </c>
      <c r="I2610" t="s">
        <v>136</v>
      </c>
      <c r="J2610" t="s">
        <v>137</v>
      </c>
      <c r="K2610" t="s">
        <v>144</v>
      </c>
      <c r="L2610" t="s">
        <v>7612</v>
      </c>
      <c r="M2610" t="s">
        <v>7613</v>
      </c>
      <c r="N2610">
        <v>1.294166666</v>
      </c>
      <c r="O2610">
        <v>0</v>
      </c>
      <c r="P2610">
        <v>36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7.4860030174427212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7.4860030174427212</v>
      </c>
    </row>
    <row r="2611" spans="1:31" x14ac:dyDescent="0.3">
      <c r="A2611">
        <v>2486406</v>
      </c>
      <c r="B2611">
        <v>1</v>
      </c>
      <c r="C2611" t="s">
        <v>80</v>
      </c>
      <c r="D2611" t="s">
        <v>97</v>
      </c>
      <c r="E2611" t="s">
        <v>166</v>
      </c>
      <c r="F2611" t="s">
        <v>7614</v>
      </c>
      <c r="G2611" t="s">
        <v>203</v>
      </c>
      <c r="H2611" t="s">
        <v>150</v>
      </c>
      <c r="I2611" t="s">
        <v>136</v>
      </c>
      <c r="J2611" t="s">
        <v>137</v>
      </c>
      <c r="K2611" t="s">
        <v>144</v>
      </c>
      <c r="L2611" t="s">
        <v>7615</v>
      </c>
      <c r="M2611" t="s">
        <v>7616</v>
      </c>
      <c r="N2611">
        <v>0.31055555499999998</v>
      </c>
      <c r="O2611">
        <v>2</v>
      </c>
      <c r="P2611">
        <v>490</v>
      </c>
      <c r="Q2611">
        <v>4</v>
      </c>
      <c r="R2611">
        <v>72</v>
      </c>
      <c r="S2611">
        <v>20</v>
      </c>
      <c r="T2611">
        <v>106</v>
      </c>
      <c r="U2611">
        <v>0</v>
      </c>
      <c r="V2611">
        <v>0</v>
      </c>
      <c r="W2611">
        <v>1.2200945028088757</v>
      </c>
      <c r="X2611">
        <v>60.798810993738456</v>
      </c>
      <c r="Y2611">
        <v>1.4395661039793655</v>
      </c>
      <c r="Z2611">
        <v>6.536027675454589</v>
      </c>
      <c r="AA2611">
        <v>53.556454226669551</v>
      </c>
      <c r="AB2611">
        <v>28.948541454520232</v>
      </c>
      <c r="AC2611">
        <v>0</v>
      </c>
      <c r="AD2611">
        <v>0</v>
      </c>
      <c r="AE2611">
        <v>152.49949495717107</v>
      </c>
    </row>
    <row r="2612" spans="1:31" x14ac:dyDescent="0.3">
      <c r="A2612">
        <v>2486411</v>
      </c>
      <c r="B2612">
        <v>1</v>
      </c>
      <c r="C2612" t="s">
        <v>80</v>
      </c>
      <c r="D2612" t="s">
        <v>84</v>
      </c>
      <c r="E2612" t="s">
        <v>132</v>
      </c>
      <c r="F2612" t="s">
        <v>7617</v>
      </c>
      <c r="G2612" t="s">
        <v>168</v>
      </c>
      <c r="H2612" t="s">
        <v>135</v>
      </c>
      <c r="I2612" t="s">
        <v>136</v>
      </c>
      <c r="J2612" t="s">
        <v>137</v>
      </c>
      <c r="K2612" t="s">
        <v>138</v>
      </c>
      <c r="L2612" t="s">
        <v>7618</v>
      </c>
      <c r="M2612" t="s">
        <v>7619</v>
      </c>
      <c r="N2612">
        <v>2.2602777770000002</v>
      </c>
      <c r="O2612">
        <v>0</v>
      </c>
      <c r="P2612">
        <v>218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109.07135371494482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109.07135371494482</v>
      </c>
    </row>
    <row r="2613" spans="1:31" x14ac:dyDescent="0.3">
      <c r="A2613">
        <v>2486412</v>
      </c>
      <c r="B2613">
        <v>1</v>
      </c>
      <c r="C2613" t="s">
        <v>81</v>
      </c>
      <c r="D2613" t="s">
        <v>118</v>
      </c>
      <c r="E2613" t="s">
        <v>184</v>
      </c>
      <c r="F2613" t="s">
        <v>7620</v>
      </c>
      <c r="G2613" t="s">
        <v>149</v>
      </c>
      <c r="H2613" t="s">
        <v>150</v>
      </c>
      <c r="I2613" t="s">
        <v>136</v>
      </c>
      <c r="J2613" t="s">
        <v>137</v>
      </c>
      <c r="K2613" t="s">
        <v>144</v>
      </c>
      <c r="L2613" t="s">
        <v>7621</v>
      </c>
      <c r="M2613" t="s">
        <v>7622</v>
      </c>
      <c r="N2613">
        <v>0.51111111099999995</v>
      </c>
      <c r="O2613">
        <v>3</v>
      </c>
      <c r="P2613">
        <v>396</v>
      </c>
      <c r="Q2613">
        <v>50</v>
      </c>
      <c r="R2613">
        <v>48</v>
      </c>
      <c r="S2613">
        <v>8</v>
      </c>
      <c r="T2613">
        <v>33</v>
      </c>
      <c r="U2613">
        <v>1</v>
      </c>
      <c r="V2613">
        <v>0</v>
      </c>
      <c r="W2613">
        <v>0.30029951916306119</v>
      </c>
      <c r="X2613">
        <v>33.480430087040475</v>
      </c>
      <c r="Y2613">
        <v>29.731249041050102</v>
      </c>
      <c r="Z2613">
        <v>21.597897172202092</v>
      </c>
      <c r="AA2613">
        <v>7.2898055131426522</v>
      </c>
      <c r="AB2613">
        <v>5.7318961908330124</v>
      </c>
      <c r="AC2613">
        <v>129.30667358441175</v>
      </c>
      <c r="AD2613">
        <v>0</v>
      </c>
      <c r="AE2613">
        <v>227.43825110784314</v>
      </c>
    </row>
    <row r="2614" spans="1:31" x14ac:dyDescent="0.3">
      <c r="A2614">
        <v>2486413</v>
      </c>
      <c r="B2614">
        <v>1</v>
      </c>
      <c r="C2614" t="s">
        <v>80</v>
      </c>
      <c r="D2614" t="s">
        <v>82</v>
      </c>
      <c r="E2614" t="s">
        <v>153</v>
      </c>
      <c r="F2614" t="s">
        <v>7623</v>
      </c>
      <c r="G2614" t="s">
        <v>230</v>
      </c>
      <c r="H2614" t="s">
        <v>135</v>
      </c>
      <c r="I2614" t="s">
        <v>136</v>
      </c>
      <c r="J2614" t="s">
        <v>137</v>
      </c>
      <c r="K2614" t="s">
        <v>144</v>
      </c>
      <c r="L2614" t="s">
        <v>7624</v>
      </c>
      <c r="M2614" t="s">
        <v>7625</v>
      </c>
      <c r="N2614">
        <v>3.9422222219999998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1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3.4892043382292224</v>
      </c>
      <c r="AC2614">
        <v>0</v>
      </c>
      <c r="AD2614">
        <v>0</v>
      </c>
      <c r="AE2614">
        <v>3.4892043382292224</v>
      </c>
    </row>
    <row r="2615" spans="1:31" x14ac:dyDescent="0.3">
      <c r="A2615">
        <v>2486414</v>
      </c>
      <c r="B2615">
        <v>1</v>
      </c>
      <c r="C2615" t="s">
        <v>80</v>
      </c>
      <c r="D2615" t="s">
        <v>94</v>
      </c>
      <c r="E2615" t="s">
        <v>147</v>
      </c>
      <c r="F2615" t="s">
        <v>7626</v>
      </c>
      <c r="G2615" t="s">
        <v>134</v>
      </c>
      <c r="H2615" t="s">
        <v>150</v>
      </c>
      <c r="I2615" t="s">
        <v>136</v>
      </c>
      <c r="J2615" t="s">
        <v>137</v>
      </c>
      <c r="K2615" t="s">
        <v>138</v>
      </c>
      <c r="L2615" t="s">
        <v>7627</v>
      </c>
      <c r="M2615" t="s">
        <v>7628</v>
      </c>
      <c r="N2615">
        <v>1.065555555</v>
      </c>
      <c r="O2615">
        <v>0</v>
      </c>
      <c r="P2615">
        <v>126</v>
      </c>
      <c r="Q2615">
        <v>0</v>
      </c>
      <c r="R2615">
        <v>0</v>
      </c>
      <c r="S2615">
        <v>0</v>
      </c>
      <c r="T2615">
        <v>3</v>
      </c>
      <c r="U2615">
        <v>0</v>
      </c>
      <c r="V2615">
        <v>0</v>
      </c>
      <c r="W2615">
        <v>0</v>
      </c>
      <c r="X2615">
        <v>32.63423980177398</v>
      </c>
      <c r="Y2615">
        <v>0</v>
      </c>
      <c r="Z2615">
        <v>0</v>
      </c>
      <c r="AA2615">
        <v>0</v>
      </c>
      <c r="AB2615">
        <v>2.1179151699868068</v>
      </c>
      <c r="AC2615">
        <v>0</v>
      </c>
      <c r="AD2615">
        <v>0</v>
      </c>
      <c r="AE2615">
        <v>34.752154971760788</v>
      </c>
    </row>
    <row r="2616" spans="1:31" x14ac:dyDescent="0.3">
      <c r="A2616">
        <v>2486416</v>
      </c>
      <c r="B2616">
        <v>1</v>
      </c>
      <c r="C2616" t="s">
        <v>81</v>
      </c>
      <c r="D2616" t="s">
        <v>126</v>
      </c>
      <c r="E2616" t="s">
        <v>162</v>
      </c>
      <c r="F2616" t="s">
        <v>7629</v>
      </c>
      <c r="G2616" t="s">
        <v>210</v>
      </c>
      <c r="H2616" t="s">
        <v>135</v>
      </c>
      <c r="I2616" t="s">
        <v>136</v>
      </c>
      <c r="J2616" t="s">
        <v>137</v>
      </c>
      <c r="K2616" t="s">
        <v>144</v>
      </c>
      <c r="L2616" t="s">
        <v>7630</v>
      </c>
      <c r="M2616" t="s">
        <v>7631</v>
      </c>
      <c r="N2616">
        <v>0.83916666600000001</v>
      </c>
      <c r="O2616">
        <v>0</v>
      </c>
      <c r="P2616">
        <v>2</v>
      </c>
      <c r="Q2616">
        <v>0</v>
      </c>
      <c r="R2616">
        <v>21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0.10952082010972555</v>
      </c>
      <c r="Y2616">
        <v>0</v>
      </c>
      <c r="Z2616">
        <v>0.32297955022384445</v>
      </c>
      <c r="AA2616">
        <v>0</v>
      </c>
      <c r="AB2616">
        <v>0</v>
      </c>
      <c r="AC2616">
        <v>0</v>
      </c>
      <c r="AD2616">
        <v>0</v>
      </c>
      <c r="AE2616">
        <v>0.43250037033357003</v>
      </c>
    </row>
    <row r="2617" spans="1:31" x14ac:dyDescent="0.3">
      <c r="A2617">
        <v>2486419</v>
      </c>
      <c r="B2617">
        <v>1</v>
      </c>
      <c r="C2617" t="s">
        <v>80</v>
      </c>
      <c r="D2617" t="s">
        <v>110</v>
      </c>
      <c r="E2617" t="s">
        <v>132</v>
      </c>
      <c r="F2617" t="s">
        <v>7632</v>
      </c>
      <c r="G2617" t="s">
        <v>134</v>
      </c>
      <c r="H2617" t="s">
        <v>135</v>
      </c>
      <c r="I2617" t="s">
        <v>136</v>
      </c>
      <c r="J2617" t="s">
        <v>137</v>
      </c>
      <c r="K2617" t="s">
        <v>138</v>
      </c>
      <c r="L2617" t="s">
        <v>7633</v>
      </c>
      <c r="M2617" t="s">
        <v>7634</v>
      </c>
      <c r="N2617">
        <v>1.596944444</v>
      </c>
      <c r="O2617">
        <v>0</v>
      </c>
      <c r="P2617">
        <v>147</v>
      </c>
      <c r="Q2617">
        <v>0</v>
      </c>
      <c r="R2617">
        <v>0</v>
      </c>
      <c r="S2617">
        <v>0</v>
      </c>
      <c r="T2617">
        <v>8</v>
      </c>
      <c r="U2617">
        <v>0</v>
      </c>
      <c r="V2617">
        <v>0</v>
      </c>
      <c r="W2617">
        <v>0</v>
      </c>
      <c r="X2617">
        <v>60.041883926360548</v>
      </c>
      <c r="Y2617">
        <v>0</v>
      </c>
      <c r="Z2617">
        <v>0</v>
      </c>
      <c r="AA2617">
        <v>0</v>
      </c>
      <c r="AB2617">
        <v>22.567881750702696</v>
      </c>
      <c r="AC2617">
        <v>0</v>
      </c>
      <c r="AD2617">
        <v>0</v>
      </c>
      <c r="AE2617">
        <v>82.609765677063251</v>
      </c>
    </row>
    <row r="2618" spans="1:31" x14ac:dyDescent="0.3">
      <c r="A2618">
        <v>2486423</v>
      </c>
      <c r="B2618">
        <v>1</v>
      </c>
      <c r="C2618" t="s">
        <v>80</v>
      </c>
      <c r="D2618" t="s">
        <v>85</v>
      </c>
      <c r="E2618" t="s">
        <v>153</v>
      </c>
      <c r="F2618" t="s">
        <v>6581</v>
      </c>
      <c r="G2618" t="s">
        <v>155</v>
      </c>
      <c r="H2618" t="s">
        <v>135</v>
      </c>
      <c r="I2618" t="s">
        <v>136</v>
      </c>
      <c r="J2618" t="s">
        <v>137</v>
      </c>
      <c r="K2618" t="s">
        <v>144</v>
      </c>
      <c r="L2618" t="s">
        <v>7635</v>
      </c>
      <c r="M2618" t="s">
        <v>7636</v>
      </c>
      <c r="N2618">
        <v>0.77638888800000005</v>
      </c>
      <c r="O2618">
        <v>0</v>
      </c>
      <c r="P2618">
        <v>1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0.18764856823808335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0.18764856823808335</v>
      </c>
    </row>
    <row r="2619" spans="1:31" x14ac:dyDescent="0.3">
      <c r="A2619">
        <v>2486424</v>
      </c>
      <c r="B2619">
        <v>1</v>
      </c>
      <c r="C2619" t="s">
        <v>80</v>
      </c>
      <c r="D2619" t="s">
        <v>98</v>
      </c>
      <c r="E2619" t="s">
        <v>153</v>
      </c>
      <c r="F2619" t="s">
        <v>7637</v>
      </c>
      <c r="G2619" t="s">
        <v>155</v>
      </c>
      <c r="H2619" t="s">
        <v>135</v>
      </c>
      <c r="I2619" t="s">
        <v>136</v>
      </c>
      <c r="J2619" t="s">
        <v>137</v>
      </c>
      <c r="K2619" t="s">
        <v>144</v>
      </c>
      <c r="L2619" t="s">
        <v>7638</v>
      </c>
      <c r="M2619" t="s">
        <v>7639</v>
      </c>
      <c r="N2619">
        <v>1.7733333330000001</v>
      </c>
      <c r="O2619">
        <v>0</v>
      </c>
      <c r="P2619">
        <v>1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0.40808977986439865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0.40808977986439865</v>
      </c>
    </row>
    <row r="2620" spans="1:31" x14ac:dyDescent="0.3">
      <c r="A2620">
        <v>2486426</v>
      </c>
      <c r="B2620">
        <v>1</v>
      </c>
      <c r="C2620" t="s">
        <v>80</v>
      </c>
      <c r="D2620" t="s">
        <v>96</v>
      </c>
      <c r="E2620" t="s">
        <v>147</v>
      </c>
      <c r="F2620" t="s">
        <v>7640</v>
      </c>
      <c r="G2620" t="s">
        <v>149</v>
      </c>
      <c r="H2620" t="s">
        <v>150</v>
      </c>
      <c r="I2620" t="s">
        <v>136</v>
      </c>
      <c r="J2620" t="s">
        <v>137</v>
      </c>
      <c r="K2620" t="s">
        <v>144</v>
      </c>
      <c r="L2620" t="s">
        <v>7641</v>
      </c>
      <c r="M2620" t="s">
        <v>7642</v>
      </c>
      <c r="N2620">
        <v>0.29583333299999998</v>
      </c>
      <c r="O2620">
        <v>0</v>
      </c>
      <c r="P2620">
        <v>153</v>
      </c>
      <c r="Q2620">
        <v>0</v>
      </c>
      <c r="R2620">
        <v>1</v>
      </c>
      <c r="S2620">
        <v>0</v>
      </c>
      <c r="T2620">
        <v>14</v>
      </c>
      <c r="U2620">
        <v>0</v>
      </c>
      <c r="V2620">
        <v>0</v>
      </c>
      <c r="W2620">
        <v>0</v>
      </c>
      <c r="X2620">
        <v>24.203494223473438</v>
      </c>
      <c r="Y2620">
        <v>0</v>
      </c>
      <c r="Z2620">
        <v>0.25318946612669418</v>
      </c>
      <c r="AA2620">
        <v>0</v>
      </c>
      <c r="AB2620">
        <v>3.179536139776912</v>
      </c>
      <c r="AC2620">
        <v>0</v>
      </c>
      <c r="AD2620">
        <v>0</v>
      </c>
      <c r="AE2620">
        <v>27.636219829377044</v>
      </c>
    </row>
    <row r="2621" spans="1:31" x14ac:dyDescent="0.3">
      <c r="A2621">
        <v>2486445</v>
      </c>
      <c r="B2621">
        <v>1</v>
      </c>
      <c r="C2621" t="s">
        <v>80</v>
      </c>
      <c r="D2621" t="s">
        <v>83</v>
      </c>
      <c r="E2621" t="s">
        <v>162</v>
      </c>
      <c r="F2621" t="s">
        <v>7643</v>
      </c>
      <c r="G2621" t="s">
        <v>530</v>
      </c>
      <c r="H2621" t="s">
        <v>135</v>
      </c>
      <c r="I2621" t="s">
        <v>136</v>
      </c>
      <c r="J2621" t="s">
        <v>137</v>
      </c>
      <c r="K2621" t="s">
        <v>144</v>
      </c>
      <c r="L2621" t="s">
        <v>7644</v>
      </c>
      <c r="M2621" t="s">
        <v>7645</v>
      </c>
      <c r="N2621">
        <v>1.6261111109999999</v>
      </c>
      <c r="O2621">
        <v>0</v>
      </c>
      <c r="P2621">
        <v>89</v>
      </c>
      <c r="Q2621">
        <v>0</v>
      </c>
      <c r="R2621">
        <v>0</v>
      </c>
      <c r="S2621">
        <v>0</v>
      </c>
      <c r="T2621">
        <v>17</v>
      </c>
      <c r="U2621">
        <v>0</v>
      </c>
      <c r="V2621">
        <v>0</v>
      </c>
      <c r="W2621">
        <v>0</v>
      </c>
      <c r="X2621">
        <v>30.3419543119232</v>
      </c>
      <c r="Y2621">
        <v>0</v>
      </c>
      <c r="Z2621">
        <v>0</v>
      </c>
      <c r="AA2621">
        <v>0</v>
      </c>
      <c r="AB2621">
        <v>54.473176267325613</v>
      </c>
      <c r="AC2621">
        <v>0</v>
      </c>
      <c r="AD2621">
        <v>0</v>
      </c>
      <c r="AE2621">
        <v>84.815130579248816</v>
      </c>
    </row>
    <row r="2622" spans="1:31" x14ac:dyDescent="0.3">
      <c r="A2622">
        <v>2486446</v>
      </c>
      <c r="B2622">
        <v>1</v>
      </c>
      <c r="C2622" t="s">
        <v>80</v>
      </c>
      <c r="D2622" t="s">
        <v>87</v>
      </c>
      <c r="E2622" t="s">
        <v>153</v>
      </c>
      <c r="F2622" t="s">
        <v>7646</v>
      </c>
      <c r="G2622" t="s">
        <v>155</v>
      </c>
      <c r="H2622" t="s">
        <v>135</v>
      </c>
      <c r="I2622" t="s">
        <v>136</v>
      </c>
      <c r="J2622" t="s">
        <v>137</v>
      </c>
      <c r="K2622" t="s">
        <v>144</v>
      </c>
      <c r="L2622" t="s">
        <v>7647</v>
      </c>
      <c r="M2622" t="s">
        <v>7648</v>
      </c>
      <c r="N2622">
        <v>0.88333333300000005</v>
      </c>
      <c r="O2622">
        <v>0</v>
      </c>
      <c r="P2622">
        <v>2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0.19431507210949778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0.19431507210949778</v>
      </c>
    </row>
    <row r="2623" spans="1:31" x14ac:dyDescent="0.3">
      <c r="A2623">
        <v>2486451</v>
      </c>
      <c r="B2623">
        <v>1</v>
      </c>
      <c r="C2623" t="s">
        <v>80</v>
      </c>
      <c r="D2623" t="s">
        <v>82</v>
      </c>
      <c r="E2623" t="s">
        <v>153</v>
      </c>
      <c r="F2623" t="s">
        <v>7649</v>
      </c>
      <c r="G2623" t="s">
        <v>155</v>
      </c>
      <c r="H2623" t="s">
        <v>135</v>
      </c>
      <c r="I2623" t="s">
        <v>136</v>
      </c>
      <c r="J2623" t="s">
        <v>137</v>
      </c>
      <c r="K2623" t="s">
        <v>144</v>
      </c>
      <c r="L2623" t="s">
        <v>7650</v>
      </c>
      <c r="M2623" t="s">
        <v>7651</v>
      </c>
      <c r="N2623">
        <v>2.81</v>
      </c>
      <c r="O2623">
        <v>0</v>
      </c>
      <c r="P2623">
        <v>3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4.470942902359285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4.470942902359285</v>
      </c>
    </row>
    <row r="2624" spans="1:31" x14ac:dyDescent="0.3">
      <c r="A2624">
        <v>2486454</v>
      </c>
      <c r="B2624">
        <v>1</v>
      </c>
      <c r="C2624" t="s">
        <v>80</v>
      </c>
      <c r="D2624" t="s">
        <v>88</v>
      </c>
      <c r="E2624" t="s">
        <v>153</v>
      </c>
      <c r="F2624" t="s">
        <v>7652</v>
      </c>
      <c r="G2624" t="s">
        <v>230</v>
      </c>
      <c r="H2624" t="s">
        <v>135</v>
      </c>
      <c r="I2624" t="s">
        <v>136</v>
      </c>
      <c r="J2624" t="s">
        <v>137</v>
      </c>
      <c r="K2624" t="s">
        <v>144</v>
      </c>
      <c r="L2624" t="s">
        <v>7653</v>
      </c>
      <c r="M2624" t="s">
        <v>7654</v>
      </c>
      <c r="N2624">
        <v>7.6469444439999998</v>
      </c>
      <c r="O2624">
        <v>0</v>
      </c>
      <c r="P2624">
        <v>10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16.848803980611155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16.848803980611155</v>
      </c>
    </row>
    <row r="2625" spans="1:31" x14ac:dyDescent="0.3">
      <c r="A2625">
        <v>2486245</v>
      </c>
      <c r="B2625">
        <v>2</v>
      </c>
      <c r="C2625" t="s">
        <v>80</v>
      </c>
      <c r="D2625" t="s">
        <v>97</v>
      </c>
      <c r="E2625" t="s">
        <v>162</v>
      </c>
      <c r="F2625" t="s">
        <v>7655</v>
      </c>
      <c r="G2625" t="s">
        <v>181</v>
      </c>
      <c r="H2625" t="s">
        <v>135</v>
      </c>
      <c r="I2625" t="s">
        <v>136</v>
      </c>
      <c r="J2625" t="s">
        <v>137</v>
      </c>
      <c r="K2625" t="s">
        <v>144</v>
      </c>
      <c r="L2625" t="s">
        <v>7438</v>
      </c>
      <c r="M2625" t="s">
        <v>7656</v>
      </c>
      <c r="N2625">
        <v>2.4072222220000001</v>
      </c>
      <c r="O2625">
        <v>0</v>
      </c>
      <c r="P2625">
        <v>68</v>
      </c>
      <c r="Q2625">
        <v>0</v>
      </c>
      <c r="R2625">
        <v>1</v>
      </c>
      <c r="S2625">
        <v>0</v>
      </c>
      <c r="T2625">
        <v>13</v>
      </c>
      <c r="U2625">
        <v>0</v>
      </c>
      <c r="V2625">
        <v>0</v>
      </c>
      <c r="W2625">
        <v>0</v>
      </c>
      <c r="X2625">
        <v>69.708921436902827</v>
      </c>
      <c r="Y2625">
        <v>0</v>
      </c>
      <c r="Z2625">
        <v>1.1259288244331118</v>
      </c>
      <c r="AA2625">
        <v>0</v>
      </c>
      <c r="AB2625">
        <v>76.243861135031793</v>
      </c>
      <c r="AC2625">
        <v>0</v>
      </c>
      <c r="AD2625">
        <v>0</v>
      </c>
      <c r="AE2625">
        <v>147.07871139636774</v>
      </c>
    </row>
    <row r="2626" spans="1:31" x14ac:dyDescent="0.3">
      <c r="A2626">
        <v>2486463</v>
      </c>
      <c r="B2626">
        <v>1</v>
      </c>
      <c r="C2626" t="s">
        <v>81</v>
      </c>
      <c r="D2626" t="s">
        <v>127</v>
      </c>
      <c r="E2626" t="s">
        <v>147</v>
      </c>
      <c r="F2626" t="s">
        <v>2007</v>
      </c>
      <c r="G2626" t="s">
        <v>149</v>
      </c>
      <c r="H2626" t="s">
        <v>150</v>
      </c>
      <c r="I2626" t="s">
        <v>136</v>
      </c>
      <c r="J2626" t="s">
        <v>137</v>
      </c>
      <c r="K2626" t="s">
        <v>144</v>
      </c>
      <c r="L2626" t="s">
        <v>7657</v>
      </c>
      <c r="M2626" t="s">
        <v>7658</v>
      </c>
      <c r="N2626">
        <v>3.0755555550000002</v>
      </c>
      <c r="O2626">
        <v>0</v>
      </c>
      <c r="P2626">
        <v>919</v>
      </c>
      <c r="Q2626">
        <v>11</v>
      </c>
      <c r="R2626">
        <v>27</v>
      </c>
      <c r="S2626">
        <v>3</v>
      </c>
      <c r="T2626">
        <v>108</v>
      </c>
      <c r="U2626">
        <v>0</v>
      </c>
      <c r="V2626">
        <v>1</v>
      </c>
      <c r="W2626">
        <v>0</v>
      </c>
      <c r="X2626">
        <v>861.78396910144693</v>
      </c>
      <c r="Y2626">
        <v>5.9980754025561289</v>
      </c>
      <c r="Z2626">
        <v>19.739422564317618</v>
      </c>
      <c r="AA2626">
        <v>46.180567824240626</v>
      </c>
      <c r="AB2626">
        <v>247.52924643901736</v>
      </c>
      <c r="AC2626">
        <v>0</v>
      </c>
      <c r="AD2626">
        <v>47.173187691174469</v>
      </c>
      <c r="AE2626">
        <v>1228.4044690227529</v>
      </c>
    </row>
    <row r="2627" spans="1:31" x14ac:dyDescent="0.3">
      <c r="A2627">
        <v>2486278</v>
      </c>
      <c r="B2627">
        <v>2</v>
      </c>
      <c r="C2627" t="s">
        <v>80</v>
      </c>
      <c r="D2627" t="s">
        <v>97</v>
      </c>
      <c r="E2627" t="s">
        <v>132</v>
      </c>
      <c r="F2627" t="s">
        <v>7659</v>
      </c>
      <c r="G2627" t="s">
        <v>181</v>
      </c>
      <c r="H2627" t="s">
        <v>135</v>
      </c>
      <c r="I2627" t="s">
        <v>136</v>
      </c>
      <c r="J2627" t="s">
        <v>137</v>
      </c>
      <c r="K2627" t="s">
        <v>144</v>
      </c>
      <c r="L2627" t="s">
        <v>7478</v>
      </c>
      <c r="M2627" t="s">
        <v>7660</v>
      </c>
      <c r="N2627">
        <v>0.85888888799999996</v>
      </c>
      <c r="O2627">
        <v>0</v>
      </c>
      <c r="P2627">
        <v>246</v>
      </c>
      <c r="Q2627">
        <v>0</v>
      </c>
      <c r="R2627">
        <v>24</v>
      </c>
      <c r="S2627">
        <v>0</v>
      </c>
      <c r="T2627">
        <v>36</v>
      </c>
      <c r="U2627">
        <v>0</v>
      </c>
      <c r="V2627">
        <v>0</v>
      </c>
      <c r="W2627">
        <v>0</v>
      </c>
      <c r="X2627">
        <v>74.505673126030544</v>
      </c>
      <c r="Y2627">
        <v>0</v>
      </c>
      <c r="Z2627">
        <v>1.7420113989367065</v>
      </c>
      <c r="AA2627">
        <v>0</v>
      </c>
      <c r="AB2627">
        <v>39.45463964346137</v>
      </c>
      <c r="AC2627">
        <v>0</v>
      </c>
      <c r="AD2627">
        <v>0</v>
      </c>
      <c r="AE2627">
        <v>115.70232416842862</v>
      </c>
    </row>
    <row r="2628" spans="1:31" x14ac:dyDescent="0.3">
      <c r="A2628">
        <v>2486467</v>
      </c>
      <c r="B2628">
        <v>1</v>
      </c>
      <c r="C2628" t="s">
        <v>80</v>
      </c>
      <c r="D2628" t="s">
        <v>96</v>
      </c>
      <c r="E2628" t="s">
        <v>184</v>
      </c>
      <c r="F2628" t="s">
        <v>7661</v>
      </c>
      <c r="G2628" t="s">
        <v>149</v>
      </c>
      <c r="H2628" t="s">
        <v>150</v>
      </c>
      <c r="I2628" t="s">
        <v>136</v>
      </c>
      <c r="J2628" t="s">
        <v>137</v>
      </c>
      <c r="K2628" t="s">
        <v>144</v>
      </c>
      <c r="L2628" t="s">
        <v>7662</v>
      </c>
      <c r="M2628" t="s">
        <v>7663</v>
      </c>
      <c r="N2628">
        <v>0.877222222</v>
      </c>
      <c r="O2628">
        <v>1</v>
      </c>
      <c r="P2628">
        <v>1232</v>
      </c>
      <c r="Q2628">
        <v>0</v>
      </c>
      <c r="R2628">
        <v>17</v>
      </c>
      <c r="S2628">
        <v>3</v>
      </c>
      <c r="T2628">
        <v>132</v>
      </c>
      <c r="U2628">
        <v>0</v>
      </c>
      <c r="V2628">
        <v>0</v>
      </c>
      <c r="W2628">
        <v>1.1918601305245531</v>
      </c>
      <c r="X2628">
        <v>499.39601376372764</v>
      </c>
      <c r="Y2628">
        <v>0</v>
      </c>
      <c r="Z2628">
        <v>6.1139562494381305</v>
      </c>
      <c r="AA2628">
        <v>37.867562902197349</v>
      </c>
      <c r="AB2628">
        <v>158.40182532982163</v>
      </c>
      <c r="AC2628">
        <v>0</v>
      </c>
      <c r="AD2628">
        <v>0</v>
      </c>
      <c r="AE2628">
        <v>702.97121837570921</v>
      </c>
    </row>
    <row r="2629" spans="1:31" x14ac:dyDescent="0.3">
      <c r="A2629">
        <v>2486470</v>
      </c>
      <c r="B2629">
        <v>1</v>
      </c>
      <c r="C2629" t="s">
        <v>81</v>
      </c>
      <c r="D2629" t="s">
        <v>118</v>
      </c>
      <c r="E2629" t="s">
        <v>147</v>
      </c>
      <c r="F2629" t="s">
        <v>7664</v>
      </c>
      <c r="G2629" t="s">
        <v>193</v>
      </c>
      <c r="H2629" t="s">
        <v>150</v>
      </c>
      <c r="I2629" t="s">
        <v>136</v>
      </c>
      <c r="J2629" t="s">
        <v>137</v>
      </c>
      <c r="K2629" t="s">
        <v>144</v>
      </c>
      <c r="L2629" t="s">
        <v>7665</v>
      </c>
      <c r="M2629" t="s">
        <v>7666</v>
      </c>
      <c r="N2629">
        <v>2.4813888880000001</v>
      </c>
      <c r="O2629">
        <v>0</v>
      </c>
      <c r="P2629">
        <v>0</v>
      </c>
      <c r="Q2629">
        <v>21</v>
      </c>
      <c r="R2629">
        <v>7</v>
      </c>
      <c r="S2629">
        <v>2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14.018201766689183</v>
      </c>
      <c r="Z2629">
        <v>6.2819887710392264</v>
      </c>
      <c r="AA2629">
        <v>0.40375364655895096</v>
      </c>
      <c r="AB2629">
        <v>0</v>
      </c>
      <c r="AC2629">
        <v>0</v>
      </c>
      <c r="AD2629">
        <v>0</v>
      </c>
      <c r="AE2629">
        <v>20.703944184287359</v>
      </c>
    </row>
    <row r="2630" spans="1:31" x14ac:dyDescent="0.3">
      <c r="A2630">
        <v>2486472</v>
      </c>
      <c r="B2630">
        <v>1</v>
      </c>
      <c r="C2630" t="s">
        <v>80</v>
      </c>
      <c r="D2630" t="s">
        <v>96</v>
      </c>
      <c r="E2630" t="s">
        <v>153</v>
      </c>
      <c r="F2630" t="s">
        <v>5429</v>
      </c>
      <c r="G2630" t="s">
        <v>155</v>
      </c>
      <c r="H2630" t="s">
        <v>135</v>
      </c>
      <c r="I2630" t="s">
        <v>136</v>
      </c>
      <c r="J2630" t="s">
        <v>137</v>
      </c>
      <c r="K2630" t="s">
        <v>144</v>
      </c>
      <c r="L2630" t="s">
        <v>7667</v>
      </c>
      <c r="M2630" t="s">
        <v>7668</v>
      </c>
      <c r="N2630">
        <v>5.886111111</v>
      </c>
      <c r="O2630">
        <v>0</v>
      </c>
      <c r="P2630">
        <v>1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1.1493120074979954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1.1493120074979954</v>
      </c>
    </row>
    <row r="2631" spans="1:31" x14ac:dyDescent="0.3">
      <c r="A2631">
        <v>2486473</v>
      </c>
      <c r="B2631">
        <v>1</v>
      </c>
      <c r="C2631" t="s">
        <v>80</v>
      </c>
      <c r="D2631" t="s">
        <v>104</v>
      </c>
      <c r="E2631" t="s">
        <v>162</v>
      </c>
      <c r="F2631" t="s">
        <v>7669</v>
      </c>
      <c r="G2631" t="s">
        <v>210</v>
      </c>
      <c r="H2631" t="s">
        <v>135</v>
      </c>
      <c r="I2631" t="s">
        <v>136</v>
      </c>
      <c r="J2631" t="s">
        <v>137</v>
      </c>
      <c r="K2631" t="s">
        <v>144</v>
      </c>
      <c r="L2631" t="s">
        <v>7670</v>
      </c>
      <c r="M2631" t="s">
        <v>7671</v>
      </c>
      <c r="N2631">
        <v>1.2761111110000001</v>
      </c>
      <c r="O2631">
        <v>0</v>
      </c>
      <c r="P2631">
        <v>1</v>
      </c>
      <c r="Q2631">
        <v>0</v>
      </c>
      <c r="R2631">
        <v>1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0.38462894163723432</v>
      </c>
      <c r="Y2631">
        <v>0</v>
      </c>
      <c r="Z2631">
        <v>3.1807091532130558E-2</v>
      </c>
      <c r="AA2631">
        <v>0</v>
      </c>
      <c r="AB2631">
        <v>0</v>
      </c>
      <c r="AC2631">
        <v>0</v>
      </c>
      <c r="AD2631">
        <v>0</v>
      </c>
      <c r="AE2631">
        <v>0.41643603316936489</v>
      </c>
    </row>
    <row r="2632" spans="1:31" x14ac:dyDescent="0.3">
      <c r="A2632">
        <v>2486477</v>
      </c>
      <c r="B2632">
        <v>1</v>
      </c>
      <c r="C2632" t="s">
        <v>80</v>
      </c>
      <c r="D2632" t="s">
        <v>102</v>
      </c>
      <c r="E2632" t="s">
        <v>147</v>
      </c>
      <c r="F2632" t="s">
        <v>7672</v>
      </c>
      <c r="G2632" t="s">
        <v>134</v>
      </c>
      <c r="H2632" t="s">
        <v>150</v>
      </c>
      <c r="I2632" t="s">
        <v>136</v>
      </c>
      <c r="J2632" t="s">
        <v>137</v>
      </c>
      <c r="K2632" t="s">
        <v>138</v>
      </c>
      <c r="L2632" t="s">
        <v>7673</v>
      </c>
      <c r="M2632" t="s">
        <v>7674</v>
      </c>
      <c r="N2632">
        <v>2.4305555550000002</v>
      </c>
      <c r="O2632">
        <v>0</v>
      </c>
      <c r="P2632">
        <v>122</v>
      </c>
      <c r="Q2632">
        <v>0</v>
      </c>
      <c r="R2632">
        <v>3</v>
      </c>
      <c r="S2632">
        <v>0</v>
      </c>
      <c r="T2632">
        <v>19</v>
      </c>
      <c r="U2632">
        <v>0</v>
      </c>
      <c r="V2632">
        <v>0</v>
      </c>
      <c r="W2632">
        <v>0</v>
      </c>
      <c r="X2632">
        <v>63.641778373425034</v>
      </c>
      <c r="Y2632">
        <v>0</v>
      </c>
      <c r="Z2632">
        <v>2.120646495027104</v>
      </c>
      <c r="AA2632">
        <v>0</v>
      </c>
      <c r="AB2632">
        <v>41.593236679419697</v>
      </c>
      <c r="AC2632">
        <v>0</v>
      </c>
      <c r="AD2632">
        <v>0</v>
      </c>
      <c r="AE2632">
        <v>107.35566154787185</v>
      </c>
    </row>
    <row r="2633" spans="1:31" x14ac:dyDescent="0.3">
      <c r="A2633">
        <v>2486478</v>
      </c>
      <c r="B2633">
        <v>1</v>
      </c>
      <c r="C2633" t="s">
        <v>80</v>
      </c>
      <c r="D2633" t="s">
        <v>96</v>
      </c>
      <c r="E2633" t="s">
        <v>162</v>
      </c>
      <c r="F2633" t="s">
        <v>5435</v>
      </c>
      <c r="G2633" t="s">
        <v>159</v>
      </c>
      <c r="H2633" t="s">
        <v>135</v>
      </c>
      <c r="I2633" t="s">
        <v>136</v>
      </c>
      <c r="J2633" t="s">
        <v>3</v>
      </c>
      <c r="K2633" t="s">
        <v>144</v>
      </c>
      <c r="L2633" t="s">
        <v>7675</v>
      </c>
      <c r="M2633" t="s">
        <v>7676</v>
      </c>
      <c r="N2633">
        <v>7.7266666659999999</v>
      </c>
      <c r="O2633">
        <v>0</v>
      </c>
      <c r="P2633">
        <v>219</v>
      </c>
      <c r="Q2633">
        <v>0</v>
      </c>
      <c r="R2633">
        <v>0</v>
      </c>
      <c r="S2633">
        <v>0</v>
      </c>
      <c r="T2633">
        <v>14</v>
      </c>
      <c r="U2633">
        <v>0</v>
      </c>
      <c r="V2633">
        <v>0</v>
      </c>
      <c r="W2633">
        <v>0</v>
      </c>
      <c r="X2633">
        <v>829.57846151902118</v>
      </c>
      <c r="Y2633">
        <v>0</v>
      </c>
      <c r="Z2633">
        <v>0</v>
      </c>
      <c r="AA2633">
        <v>0</v>
      </c>
      <c r="AB2633">
        <v>97.324105632188235</v>
      </c>
      <c r="AC2633">
        <v>0</v>
      </c>
      <c r="AD2633">
        <v>0</v>
      </c>
      <c r="AE2633">
        <v>926.90256715120938</v>
      </c>
    </row>
    <row r="2634" spans="1:31" x14ac:dyDescent="0.3">
      <c r="A2634">
        <v>2486484</v>
      </c>
      <c r="B2634">
        <v>1</v>
      </c>
      <c r="C2634" t="s">
        <v>80</v>
      </c>
      <c r="D2634" t="s">
        <v>106</v>
      </c>
      <c r="E2634" t="s">
        <v>166</v>
      </c>
      <c r="F2634" t="s">
        <v>7677</v>
      </c>
      <c r="G2634" t="s">
        <v>149</v>
      </c>
      <c r="H2634" t="s">
        <v>150</v>
      </c>
      <c r="I2634" t="s">
        <v>136</v>
      </c>
      <c r="J2634" t="s">
        <v>137</v>
      </c>
      <c r="K2634" t="s">
        <v>144</v>
      </c>
      <c r="L2634" t="s">
        <v>7678</v>
      </c>
      <c r="M2634" t="s">
        <v>7679</v>
      </c>
      <c r="N2634">
        <v>0.73861111099999999</v>
      </c>
      <c r="O2634">
        <v>2</v>
      </c>
      <c r="P2634">
        <v>45</v>
      </c>
      <c r="Q2634">
        <v>40</v>
      </c>
      <c r="R2634">
        <v>171</v>
      </c>
      <c r="S2634">
        <v>6</v>
      </c>
      <c r="T2634">
        <v>33</v>
      </c>
      <c r="U2634">
        <v>0</v>
      </c>
      <c r="V2634">
        <v>0</v>
      </c>
      <c r="W2634">
        <v>0.20893208656909279</v>
      </c>
      <c r="X2634">
        <v>11.518250561490184</v>
      </c>
      <c r="Y2634">
        <v>127.68531375984595</v>
      </c>
      <c r="Z2634">
        <v>93.73806461548746</v>
      </c>
      <c r="AA2634">
        <v>168.16417258409354</v>
      </c>
      <c r="AB2634">
        <v>23.074484276599765</v>
      </c>
      <c r="AC2634">
        <v>0</v>
      </c>
      <c r="AD2634">
        <v>0</v>
      </c>
      <c r="AE2634">
        <v>424.38921788408601</v>
      </c>
    </row>
    <row r="2635" spans="1:31" x14ac:dyDescent="0.3">
      <c r="A2635">
        <v>2486486</v>
      </c>
      <c r="B2635">
        <v>1</v>
      </c>
      <c r="C2635" t="s">
        <v>81</v>
      </c>
      <c r="D2635" t="s">
        <v>113</v>
      </c>
      <c r="E2635" t="s">
        <v>147</v>
      </c>
      <c r="F2635" t="s">
        <v>7680</v>
      </c>
      <c r="G2635" t="s">
        <v>193</v>
      </c>
      <c r="H2635" t="s">
        <v>150</v>
      </c>
      <c r="I2635" t="s">
        <v>136</v>
      </c>
      <c r="J2635" t="s">
        <v>137</v>
      </c>
      <c r="K2635" t="s">
        <v>144</v>
      </c>
      <c r="L2635" t="s">
        <v>7681</v>
      </c>
      <c r="M2635" t="s">
        <v>7682</v>
      </c>
      <c r="N2635">
        <v>1.0674999999999999</v>
      </c>
      <c r="O2635">
        <v>0</v>
      </c>
      <c r="P2635">
        <v>0</v>
      </c>
      <c r="Q2635">
        <v>10</v>
      </c>
      <c r="R2635">
        <v>3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6.6727554058405394</v>
      </c>
      <c r="Z2635">
        <v>2.6979479879614376</v>
      </c>
      <c r="AA2635">
        <v>0</v>
      </c>
      <c r="AB2635">
        <v>0</v>
      </c>
      <c r="AC2635">
        <v>0</v>
      </c>
      <c r="AD2635">
        <v>0</v>
      </c>
      <c r="AE2635">
        <v>9.3707033938019766</v>
      </c>
    </row>
    <row r="2636" spans="1:31" x14ac:dyDescent="0.3">
      <c r="A2636">
        <v>2486488</v>
      </c>
      <c r="B2636">
        <v>1</v>
      </c>
      <c r="C2636" t="s">
        <v>80</v>
      </c>
      <c r="D2636" t="s">
        <v>96</v>
      </c>
      <c r="E2636" t="s">
        <v>153</v>
      </c>
      <c r="F2636" t="s">
        <v>7683</v>
      </c>
      <c r="G2636" t="s">
        <v>230</v>
      </c>
      <c r="H2636" t="s">
        <v>135</v>
      </c>
      <c r="I2636" t="s">
        <v>136</v>
      </c>
      <c r="J2636" t="s">
        <v>137</v>
      </c>
      <c r="K2636" t="s">
        <v>144</v>
      </c>
      <c r="L2636" t="s">
        <v>7684</v>
      </c>
      <c r="M2636" t="s">
        <v>7685</v>
      </c>
      <c r="N2636">
        <v>8.6180555549999998</v>
      </c>
      <c r="O2636">
        <v>0</v>
      </c>
      <c r="P2636">
        <v>1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0.93995034353994089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0.93995034353994089</v>
      </c>
    </row>
    <row r="2637" spans="1:31" x14ac:dyDescent="0.3">
      <c r="A2637">
        <v>2486494</v>
      </c>
      <c r="B2637">
        <v>1</v>
      </c>
      <c r="C2637" t="s">
        <v>81</v>
      </c>
      <c r="D2637" t="s">
        <v>113</v>
      </c>
      <c r="E2637" t="s">
        <v>147</v>
      </c>
      <c r="F2637" t="s">
        <v>7686</v>
      </c>
      <c r="G2637" t="s">
        <v>193</v>
      </c>
      <c r="H2637" t="s">
        <v>150</v>
      </c>
      <c r="I2637" t="s">
        <v>136</v>
      </c>
      <c r="J2637" t="s">
        <v>137</v>
      </c>
      <c r="K2637" t="s">
        <v>144</v>
      </c>
      <c r="L2637" t="s">
        <v>7687</v>
      </c>
      <c r="M2637" t="s">
        <v>7688</v>
      </c>
      <c r="N2637">
        <v>1.665277777</v>
      </c>
      <c r="O2637">
        <v>0</v>
      </c>
      <c r="P2637">
        <v>0</v>
      </c>
      <c r="Q2637">
        <v>0</v>
      </c>
      <c r="R2637">
        <v>8</v>
      </c>
      <c r="S2637">
        <v>0</v>
      </c>
      <c r="T2637">
        <v>1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6.3104095819912063</v>
      </c>
      <c r="AA2637">
        <v>0</v>
      </c>
      <c r="AB2637">
        <v>111.69604979740994</v>
      </c>
      <c r="AC2637">
        <v>0</v>
      </c>
      <c r="AD2637">
        <v>0</v>
      </c>
      <c r="AE2637">
        <v>118.00645937940115</v>
      </c>
    </row>
    <row r="2638" spans="1:31" x14ac:dyDescent="0.3">
      <c r="A2638">
        <v>2486495</v>
      </c>
      <c r="B2638">
        <v>1</v>
      </c>
      <c r="C2638" t="s">
        <v>80</v>
      </c>
      <c r="D2638" t="s">
        <v>92</v>
      </c>
      <c r="E2638" t="s">
        <v>162</v>
      </c>
      <c r="F2638" t="s">
        <v>7689</v>
      </c>
      <c r="G2638" t="s">
        <v>210</v>
      </c>
      <c r="H2638" t="s">
        <v>135</v>
      </c>
      <c r="I2638" t="s">
        <v>136</v>
      </c>
      <c r="J2638" t="s">
        <v>137</v>
      </c>
      <c r="K2638" t="s">
        <v>144</v>
      </c>
      <c r="L2638" t="s">
        <v>7690</v>
      </c>
      <c r="M2638" t="s">
        <v>7691</v>
      </c>
      <c r="N2638">
        <v>1.352222222</v>
      </c>
      <c r="O2638">
        <v>0</v>
      </c>
      <c r="P2638">
        <v>15</v>
      </c>
      <c r="Q2638">
        <v>0</v>
      </c>
      <c r="R2638">
        <v>0</v>
      </c>
      <c r="S2638">
        <v>0</v>
      </c>
      <c r="T2638">
        <v>36</v>
      </c>
      <c r="U2638">
        <v>0</v>
      </c>
      <c r="V2638">
        <v>0</v>
      </c>
      <c r="W2638">
        <v>0</v>
      </c>
      <c r="X2638">
        <v>3.6565002710478098</v>
      </c>
      <c r="Y2638">
        <v>0</v>
      </c>
      <c r="Z2638">
        <v>0</v>
      </c>
      <c r="AA2638">
        <v>0</v>
      </c>
      <c r="AB2638">
        <v>14.576956166858519</v>
      </c>
      <c r="AC2638">
        <v>0</v>
      </c>
      <c r="AD2638">
        <v>0</v>
      </c>
      <c r="AE2638">
        <v>18.23345643790633</v>
      </c>
    </row>
    <row r="2639" spans="1:31" x14ac:dyDescent="0.3">
      <c r="A2639">
        <v>2486337</v>
      </c>
      <c r="B2639">
        <v>2</v>
      </c>
      <c r="C2639" t="s">
        <v>80</v>
      </c>
      <c r="D2639" t="s">
        <v>111</v>
      </c>
      <c r="E2639" t="s">
        <v>162</v>
      </c>
      <c r="F2639" t="s">
        <v>7692</v>
      </c>
      <c r="G2639" t="s">
        <v>181</v>
      </c>
      <c r="H2639" t="s">
        <v>135</v>
      </c>
      <c r="I2639" t="s">
        <v>136</v>
      </c>
      <c r="J2639" t="s">
        <v>137</v>
      </c>
      <c r="K2639" t="s">
        <v>144</v>
      </c>
      <c r="L2639" t="s">
        <v>7538</v>
      </c>
      <c r="M2639" t="s">
        <v>7693</v>
      </c>
      <c r="N2639">
        <v>0.46722222200000002</v>
      </c>
      <c r="O2639">
        <v>0</v>
      </c>
      <c r="P2639">
        <v>15</v>
      </c>
      <c r="Q2639">
        <v>0</v>
      </c>
      <c r="R2639">
        <v>5</v>
      </c>
      <c r="S2639">
        <v>0</v>
      </c>
      <c r="T2639">
        <v>2</v>
      </c>
      <c r="U2639">
        <v>0</v>
      </c>
      <c r="V2639">
        <v>0</v>
      </c>
      <c r="W2639">
        <v>0</v>
      </c>
      <c r="X2639">
        <v>1.6796863336990349</v>
      </c>
      <c r="Y2639">
        <v>0</v>
      </c>
      <c r="Z2639">
        <v>0.51605397116265705</v>
      </c>
      <c r="AA2639">
        <v>0</v>
      </c>
      <c r="AB2639">
        <v>1.370988841440032</v>
      </c>
      <c r="AC2639">
        <v>0</v>
      </c>
      <c r="AD2639">
        <v>0</v>
      </c>
      <c r="AE2639">
        <v>3.5667291463017241</v>
      </c>
    </row>
    <row r="2640" spans="1:31" x14ac:dyDescent="0.3">
      <c r="A2640">
        <v>2486501</v>
      </c>
      <c r="B2640">
        <v>1</v>
      </c>
      <c r="C2640" t="s">
        <v>80</v>
      </c>
      <c r="D2640" t="s">
        <v>92</v>
      </c>
      <c r="E2640" t="s">
        <v>153</v>
      </c>
      <c r="F2640" t="s">
        <v>7694</v>
      </c>
      <c r="G2640" t="s">
        <v>312</v>
      </c>
      <c r="H2640" t="s">
        <v>135</v>
      </c>
      <c r="I2640" t="s">
        <v>136</v>
      </c>
      <c r="J2640" t="s">
        <v>137</v>
      </c>
      <c r="K2640" t="s">
        <v>144</v>
      </c>
      <c r="L2640" t="s">
        <v>7695</v>
      </c>
      <c r="M2640" t="s">
        <v>7696</v>
      </c>
      <c r="N2640">
        <v>1.511111111</v>
      </c>
      <c r="O2640">
        <v>0</v>
      </c>
      <c r="P2640">
        <v>8</v>
      </c>
      <c r="Q2640">
        <v>0</v>
      </c>
      <c r="R2640">
        <v>0</v>
      </c>
      <c r="S2640">
        <v>0</v>
      </c>
      <c r="T2640">
        <v>1</v>
      </c>
      <c r="U2640">
        <v>0</v>
      </c>
      <c r="V2640">
        <v>0</v>
      </c>
      <c r="W2640">
        <v>0</v>
      </c>
      <c r="X2640">
        <v>1.2779373282847111</v>
      </c>
      <c r="Y2640">
        <v>0</v>
      </c>
      <c r="Z2640">
        <v>0</v>
      </c>
      <c r="AA2640">
        <v>0</v>
      </c>
      <c r="AB2640">
        <v>3.9563462178915558E-3</v>
      </c>
      <c r="AC2640">
        <v>0</v>
      </c>
      <c r="AD2640">
        <v>0</v>
      </c>
      <c r="AE2640">
        <v>1.2818936745026026</v>
      </c>
    </row>
    <row r="2641" spans="1:31" x14ac:dyDescent="0.3">
      <c r="A2641">
        <v>2486502</v>
      </c>
      <c r="B2641">
        <v>1</v>
      </c>
      <c r="C2641" t="s">
        <v>80</v>
      </c>
      <c r="D2641" t="s">
        <v>83</v>
      </c>
      <c r="E2641" t="s">
        <v>153</v>
      </c>
      <c r="F2641" t="s">
        <v>7697</v>
      </c>
      <c r="G2641" t="s">
        <v>244</v>
      </c>
      <c r="H2641" t="s">
        <v>135</v>
      </c>
      <c r="I2641" t="s">
        <v>136</v>
      </c>
      <c r="J2641" t="s">
        <v>137</v>
      </c>
      <c r="K2641" t="s">
        <v>144</v>
      </c>
      <c r="L2641" t="s">
        <v>7698</v>
      </c>
      <c r="M2641" t="s">
        <v>7699</v>
      </c>
      <c r="N2641">
        <v>1.1491666659999999</v>
      </c>
      <c r="O2641">
        <v>0</v>
      </c>
      <c r="P2641">
        <v>12</v>
      </c>
      <c r="Q2641">
        <v>0</v>
      </c>
      <c r="R2641">
        <v>0</v>
      </c>
      <c r="S2641">
        <v>0</v>
      </c>
      <c r="T2641">
        <v>5</v>
      </c>
      <c r="U2641">
        <v>0</v>
      </c>
      <c r="V2641">
        <v>0</v>
      </c>
      <c r="W2641">
        <v>0</v>
      </c>
      <c r="X2641">
        <v>3.8387273620143447</v>
      </c>
      <c r="Y2641">
        <v>0</v>
      </c>
      <c r="Z2641">
        <v>0</v>
      </c>
      <c r="AA2641">
        <v>0</v>
      </c>
      <c r="AB2641">
        <v>2.3983169084824985</v>
      </c>
      <c r="AC2641">
        <v>0</v>
      </c>
      <c r="AD2641">
        <v>0</v>
      </c>
      <c r="AE2641">
        <v>6.2370442704968436</v>
      </c>
    </row>
    <row r="2642" spans="1:31" x14ac:dyDescent="0.3">
      <c r="A2642">
        <v>2486503</v>
      </c>
      <c r="B2642">
        <v>1</v>
      </c>
      <c r="C2642" t="s">
        <v>80</v>
      </c>
      <c r="D2642" t="s">
        <v>100</v>
      </c>
      <c r="E2642" t="s">
        <v>162</v>
      </c>
      <c r="F2642" t="s">
        <v>7700</v>
      </c>
      <c r="G2642" t="s">
        <v>652</v>
      </c>
      <c r="H2642" t="s">
        <v>135</v>
      </c>
      <c r="I2642" t="s">
        <v>136</v>
      </c>
      <c r="J2642" t="s">
        <v>137</v>
      </c>
      <c r="K2642" t="s">
        <v>144</v>
      </c>
      <c r="L2642" t="s">
        <v>7701</v>
      </c>
      <c r="M2642" t="s">
        <v>7702</v>
      </c>
      <c r="N2642">
        <v>5.0036111109999997</v>
      </c>
      <c r="O2642">
        <v>0</v>
      </c>
      <c r="P2642">
        <v>47</v>
      </c>
      <c r="Q2642">
        <v>0</v>
      </c>
      <c r="R2642">
        <v>1</v>
      </c>
      <c r="S2642">
        <v>0</v>
      </c>
      <c r="T2642">
        <v>3</v>
      </c>
      <c r="U2642">
        <v>0</v>
      </c>
      <c r="V2642">
        <v>0</v>
      </c>
      <c r="W2642">
        <v>0</v>
      </c>
      <c r="X2642">
        <v>60.910738535453369</v>
      </c>
      <c r="Y2642">
        <v>0</v>
      </c>
      <c r="Z2642">
        <v>0.41731934624305478</v>
      </c>
      <c r="AA2642">
        <v>0</v>
      </c>
      <c r="AB2642">
        <v>0.65523144214069151</v>
      </c>
      <c r="AC2642">
        <v>0</v>
      </c>
      <c r="AD2642">
        <v>0</v>
      </c>
      <c r="AE2642">
        <v>61.983289323837113</v>
      </c>
    </row>
    <row r="2643" spans="1:31" x14ac:dyDescent="0.3">
      <c r="A2643">
        <v>2486508</v>
      </c>
      <c r="B2643">
        <v>1</v>
      </c>
      <c r="C2643" t="s">
        <v>81</v>
      </c>
      <c r="D2643" t="s">
        <v>120</v>
      </c>
      <c r="E2643" t="s">
        <v>162</v>
      </c>
      <c r="F2643" t="s">
        <v>7703</v>
      </c>
      <c r="G2643" t="s">
        <v>159</v>
      </c>
      <c r="H2643" t="s">
        <v>135</v>
      </c>
      <c r="I2643" t="s">
        <v>136</v>
      </c>
      <c r="J2643" t="s">
        <v>3</v>
      </c>
      <c r="K2643" t="s">
        <v>144</v>
      </c>
      <c r="L2643" t="s">
        <v>7704</v>
      </c>
      <c r="M2643" t="s">
        <v>7705</v>
      </c>
      <c r="N2643">
        <v>0.73583333299999998</v>
      </c>
      <c r="O2643">
        <v>0</v>
      </c>
      <c r="P2643">
        <v>5</v>
      </c>
      <c r="Q2643">
        <v>0</v>
      </c>
      <c r="R2643">
        <v>4</v>
      </c>
      <c r="S2643">
        <v>0</v>
      </c>
      <c r="T2643">
        <v>8</v>
      </c>
      <c r="U2643">
        <v>0</v>
      </c>
      <c r="V2643">
        <v>0</v>
      </c>
      <c r="W2643">
        <v>0</v>
      </c>
      <c r="X2643">
        <v>0.43162241780252386</v>
      </c>
      <c r="Y2643">
        <v>0</v>
      </c>
      <c r="Z2643">
        <v>0.97386504256432249</v>
      </c>
      <c r="AA2643">
        <v>0</v>
      </c>
      <c r="AB2643">
        <v>6.3669862217907998</v>
      </c>
      <c r="AC2643">
        <v>0</v>
      </c>
      <c r="AD2643">
        <v>0</v>
      </c>
      <c r="AE2643">
        <v>7.7724736821576457</v>
      </c>
    </row>
    <row r="2644" spans="1:31" x14ac:dyDescent="0.3">
      <c r="A2644">
        <v>2486511</v>
      </c>
      <c r="B2644">
        <v>1</v>
      </c>
      <c r="C2644" t="s">
        <v>80</v>
      </c>
      <c r="D2644" t="s">
        <v>100</v>
      </c>
      <c r="E2644" t="s">
        <v>153</v>
      </c>
      <c r="F2644" t="s">
        <v>7706</v>
      </c>
      <c r="G2644" t="s">
        <v>230</v>
      </c>
      <c r="H2644" t="s">
        <v>135</v>
      </c>
      <c r="I2644" t="s">
        <v>136</v>
      </c>
      <c r="J2644" t="s">
        <v>137</v>
      </c>
      <c r="K2644" t="s">
        <v>144</v>
      </c>
      <c r="L2644" t="s">
        <v>7707</v>
      </c>
      <c r="M2644" t="s">
        <v>7708</v>
      </c>
      <c r="N2644">
        <v>3.798888888</v>
      </c>
      <c r="O2644">
        <v>0</v>
      </c>
      <c r="P2644">
        <v>6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7.7453551314494966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7.7453551314494966</v>
      </c>
    </row>
    <row r="2645" spans="1:31" x14ac:dyDescent="0.3">
      <c r="A2645">
        <v>2486512</v>
      </c>
      <c r="B2645">
        <v>1</v>
      </c>
      <c r="C2645" t="s">
        <v>80</v>
      </c>
      <c r="D2645" t="s">
        <v>90</v>
      </c>
      <c r="E2645" t="s">
        <v>162</v>
      </c>
      <c r="F2645" t="s">
        <v>7709</v>
      </c>
      <c r="G2645" t="s">
        <v>159</v>
      </c>
      <c r="H2645" t="s">
        <v>135</v>
      </c>
      <c r="I2645" t="s">
        <v>136</v>
      </c>
      <c r="J2645" t="s">
        <v>3</v>
      </c>
      <c r="K2645" t="s">
        <v>144</v>
      </c>
      <c r="L2645" t="s">
        <v>7710</v>
      </c>
      <c r="M2645" t="s">
        <v>7711</v>
      </c>
      <c r="N2645">
        <v>0.571944444</v>
      </c>
      <c r="O2645">
        <v>0</v>
      </c>
      <c r="P2645">
        <v>123</v>
      </c>
      <c r="Q2645">
        <v>0</v>
      </c>
      <c r="R2645">
        <v>0</v>
      </c>
      <c r="S2645">
        <v>0</v>
      </c>
      <c r="T2645">
        <v>1</v>
      </c>
      <c r="U2645">
        <v>0</v>
      </c>
      <c r="V2645">
        <v>0</v>
      </c>
      <c r="W2645">
        <v>0</v>
      </c>
      <c r="X2645">
        <v>16.066559542291962</v>
      </c>
      <c r="Y2645">
        <v>0</v>
      </c>
      <c r="Z2645">
        <v>0</v>
      </c>
      <c r="AA2645">
        <v>0</v>
      </c>
      <c r="AB2645">
        <v>1.0646551163097029</v>
      </c>
      <c r="AC2645">
        <v>0</v>
      </c>
      <c r="AD2645">
        <v>0</v>
      </c>
      <c r="AE2645">
        <v>17.131214658601664</v>
      </c>
    </row>
    <row r="2646" spans="1:31" x14ac:dyDescent="0.3">
      <c r="A2646">
        <v>2486517</v>
      </c>
      <c r="B2646">
        <v>1</v>
      </c>
      <c r="C2646" t="s">
        <v>80</v>
      </c>
      <c r="D2646" t="s">
        <v>101</v>
      </c>
      <c r="E2646" t="s">
        <v>162</v>
      </c>
      <c r="F2646" t="s">
        <v>7712</v>
      </c>
      <c r="G2646" t="s">
        <v>210</v>
      </c>
      <c r="H2646" t="s">
        <v>135</v>
      </c>
      <c r="I2646" t="s">
        <v>136</v>
      </c>
      <c r="J2646" t="s">
        <v>137</v>
      </c>
      <c r="K2646" t="s">
        <v>144</v>
      </c>
      <c r="L2646" t="s">
        <v>7713</v>
      </c>
      <c r="M2646" t="s">
        <v>7714</v>
      </c>
      <c r="N2646">
        <v>2.9063888879999999</v>
      </c>
      <c r="O2646">
        <v>0</v>
      </c>
      <c r="P2646">
        <v>28</v>
      </c>
      <c r="Q2646">
        <v>0</v>
      </c>
      <c r="R2646">
        <v>0</v>
      </c>
      <c r="S2646">
        <v>0</v>
      </c>
      <c r="T2646">
        <v>15</v>
      </c>
      <c r="U2646">
        <v>0</v>
      </c>
      <c r="V2646">
        <v>0</v>
      </c>
      <c r="W2646">
        <v>0</v>
      </c>
      <c r="X2646">
        <v>25.137391221918318</v>
      </c>
      <c r="Y2646">
        <v>0</v>
      </c>
      <c r="Z2646">
        <v>0</v>
      </c>
      <c r="AA2646">
        <v>0</v>
      </c>
      <c r="AB2646">
        <v>43.811187532716318</v>
      </c>
      <c r="AC2646">
        <v>0</v>
      </c>
      <c r="AD2646">
        <v>0</v>
      </c>
      <c r="AE2646">
        <v>68.948578754634639</v>
      </c>
    </row>
    <row r="2647" spans="1:31" x14ac:dyDescent="0.3">
      <c r="A2647">
        <v>2486521</v>
      </c>
      <c r="B2647">
        <v>1</v>
      </c>
      <c r="C2647" t="s">
        <v>80</v>
      </c>
      <c r="D2647" t="s">
        <v>110</v>
      </c>
      <c r="E2647" t="s">
        <v>153</v>
      </c>
      <c r="F2647" t="s">
        <v>7715</v>
      </c>
      <c r="G2647" t="s">
        <v>159</v>
      </c>
      <c r="H2647" t="s">
        <v>135</v>
      </c>
      <c r="I2647" t="s">
        <v>136</v>
      </c>
      <c r="J2647" t="s">
        <v>3</v>
      </c>
      <c r="K2647" t="s">
        <v>144</v>
      </c>
      <c r="L2647" t="s">
        <v>7716</v>
      </c>
      <c r="M2647" t="s">
        <v>7717</v>
      </c>
      <c r="N2647">
        <v>2.0786111109999998</v>
      </c>
      <c r="O2647">
        <v>0</v>
      </c>
      <c r="P2647">
        <v>3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1.7681903401875925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1.7681903401875925</v>
      </c>
    </row>
    <row r="2648" spans="1:31" x14ac:dyDescent="0.3">
      <c r="A2648">
        <v>2486523</v>
      </c>
      <c r="B2648">
        <v>1</v>
      </c>
      <c r="C2648" t="s">
        <v>80</v>
      </c>
      <c r="D2648" t="s">
        <v>83</v>
      </c>
      <c r="E2648" t="s">
        <v>153</v>
      </c>
      <c r="F2648" t="s">
        <v>7718</v>
      </c>
      <c r="G2648" t="s">
        <v>155</v>
      </c>
      <c r="H2648" t="s">
        <v>135</v>
      </c>
      <c r="I2648" t="s">
        <v>136</v>
      </c>
      <c r="J2648" t="s">
        <v>137</v>
      </c>
      <c r="K2648" t="s">
        <v>144</v>
      </c>
      <c r="L2648" t="s">
        <v>7719</v>
      </c>
      <c r="M2648" t="s">
        <v>7720</v>
      </c>
      <c r="N2648">
        <v>1.18</v>
      </c>
      <c r="O2648">
        <v>0</v>
      </c>
      <c r="P2648">
        <v>1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0.67269932267497223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0.67269932267497223</v>
      </c>
    </row>
    <row r="2649" spans="1:31" x14ac:dyDescent="0.3">
      <c r="A2649">
        <v>2486526</v>
      </c>
      <c r="B2649">
        <v>1</v>
      </c>
      <c r="C2649" t="s">
        <v>80</v>
      </c>
      <c r="D2649" t="s">
        <v>97</v>
      </c>
      <c r="E2649" t="s">
        <v>141</v>
      </c>
      <c r="F2649" t="s">
        <v>7721</v>
      </c>
      <c r="G2649" t="s">
        <v>230</v>
      </c>
      <c r="H2649" t="s">
        <v>135</v>
      </c>
      <c r="I2649" t="s">
        <v>136</v>
      </c>
      <c r="J2649" t="s">
        <v>137</v>
      </c>
      <c r="K2649" t="s">
        <v>144</v>
      </c>
      <c r="L2649" t="s">
        <v>7722</v>
      </c>
      <c r="M2649" t="s">
        <v>7723</v>
      </c>
      <c r="N2649">
        <v>10.161944444</v>
      </c>
      <c r="O2649">
        <v>0</v>
      </c>
      <c r="P2649">
        <v>10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84.927257997133765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84.927257997133765</v>
      </c>
    </row>
    <row r="2650" spans="1:31" x14ac:dyDescent="0.3">
      <c r="A2650">
        <v>2486527</v>
      </c>
      <c r="B2650">
        <v>1</v>
      </c>
      <c r="C2650" t="s">
        <v>80</v>
      </c>
      <c r="D2650" t="s">
        <v>107</v>
      </c>
      <c r="E2650" t="s">
        <v>141</v>
      </c>
      <c r="F2650" t="s">
        <v>7724</v>
      </c>
      <c r="G2650" t="s">
        <v>159</v>
      </c>
      <c r="H2650" t="s">
        <v>135</v>
      </c>
      <c r="I2650" t="s">
        <v>136</v>
      </c>
      <c r="J2650" t="s">
        <v>3</v>
      </c>
      <c r="K2650" t="s">
        <v>144</v>
      </c>
      <c r="L2650" t="s">
        <v>7725</v>
      </c>
      <c r="M2650" t="s">
        <v>7726</v>
      </c>
      <c r="N2650">
        <v>2.6675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1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3.2426558429102412</v>
      </c>
      <c r="AC2650">
        <v>0</v>
      </c>
      <c r="AD2650">
        <v>0</v>
      </c>
      <c r="AE2650">
        <v>3.2426558429102412</v>
      </c>
    </row>
    <row r="2651" spans="1:31" x14ac:dyDescent="0.3">
      <c r="A2651">
        <v>2486528</v>
      </c>
      <c r="B2651">
        <v>1</v>
      </c>
      <c r="C2651" t="s">
        <v>80</v>
      </c>
      <c r="D2651" t="s">
        <v>102</v>
      </c>
      <c r="E2651" t="s">
        <v>162</v>
      </c>
      <c r="F2651" t="s">
        <v>7727</v>
      </c>
      <c r="G2651" t="s">
        <v>210</v>
      </c>
      <c r="H2651" t="s">
        <v>135</v>
      </c>
      <c r="I2651" t="s">
        <v>136</v>
      </c>
      <c r="J2651" t="s">
        <v>137</v>
      </c>
      <c r="K2651" t="s">
        <v>144</v>
      </c>
      <c r="L2651" t="s">
        <v>7728</v>
      </c>
      <c r="M2651" t="s">
        <v>7729</v>
      </c>
      <c r="N2651">
        <v>5.6061111109999997</v>
      </c>
      <c r="O2651">
        <v>0</v>
      </c>
      <c r="P2651">
        <v>14</v>
      </c>
      <c r="Q2651">
        <v>0</v>
      </c>
      <c r="R2651">
        <v>4</v>
      </c>
      <c r="S2651">
        <v>0</v>
      </c>
      <c r="T2651">
        <v>2</v>
      </c>
      <c r="U2651">
        <v>0</v>
      </c>
      <c r="V2651">
        <v>0</v>
      </c>
      <c r="W2651">
        <v>0</v>
      </c>
      <c r="X2651">
        <v>12.116528823868189</v>
      </c>
      <c r="Y2651">
        <v>0</v>
      </c>
      <c r="Z2651">
        <v>15.641546121981095</v>
      </c>
      <c r="AA2651">
        <v>0</v>
      </c>
      <c r="AB2651">
        <v>1.1919890725763909</v>
      </c>
      <c r="AC2651">
        <v>0</v>
      </c>
      <c r="AD2651">
        <v>0</v>
      </c>
      <c r="AE2651">
        <v>28.950064018425675</v>
      </c>
    </row>
    <row r="2652" spans="1:31" x14ac:dyDescent="0.3">
      <c r="A2652">
        <v>2486995</v>
      </c>
      <c r="B2652">
        <v>2</v>
      </c>
      <c r="C2652" t="s">
        <v>80</v>
      </c>
      <c r="D2652" t="s">
        <v>110</v>
      </c>
      <c r="E2652" t="s">
        <v>147</v>
      </c>
      <c r="F2652" t="s">
        <v>7730</v>
      </c>
      <c r="G2652" t="s">
        <v>159</v>
      </c>
      <c r="H2652" t="s">
        <v>150</v>
      </c>
      <c r="I2652" t="s">
        <v>136</v>
      </c>
      <c r="J2652" t="s">
        <v>3</v>
      </c>
      <c r="K2652" t="s">
        <v>144</v>
      </c>
      <c r="L2652" t="s">
        <v>7731</v>
      </c>
      <c r="M2652" t="s">
        <v>7732</v>
      </c>
      <c r="N2652">
        <v>1.271111111</v>
      </c>
      <c r="O2652">
        <v>0</v>
      </c>
      <c r="P2652">
        <v>323</v>
      </c>
      <c r="Q2652">
        <v>0</v>
      </c>
      <c r="R2652">
        <v>0</v>
      </c>
      <c r="S2652">
        <v>0</v>
      </c>
      <c r="T2652">
        <v>3</v>
      </c>
      <c r="U2652">
        <v>0</v>
      </c>
      <c r="V2652">
        <v>0</v>
      </c>
      <c r="W2652">
        <v>0</v>
      </c>
      <c r="X2652">
        <v>103.54638328189543</v>
      </c>
      <c r="Y2652">
        <v>0</v>
      </c>
      <c r="Z2652">
        <v>0</v>
      </c>
      <c r="AA2652">
        <v>0</v>
      </c>
      <c r="AB2652">
        <v>6.4807814044599992</v>
      </c>
      <c r="AC2652">
        <v>0</v>
      </c>
      <c r="AD2652">
        <v>0</v>
      </c>
      <c r="AE2652">
        <v>110.02716468635543</v>
      </c>
    </row>
    <row r="2653" spans="1:31" x14ac:dyDescent="0.3">
      <c r="A2653">
        <v>2487059</v>
      </c>
      <c r="B2653">
        <v>1</v>
      </c>
      <c r="C2653" t="s">
        <v>80</v>
      </c>
      <c r="D2653" t="s">
        <v>85</v>
      </c>
      <c r="E2653" t="s">
        <v>141</v>
      </c>
      <c r="F2653" t="s">
        <v>7733</v>
      </c>
      <c r="G2653" t="s">
        <v>466</v>
      </c>
      <c r="H2653" t="s">
        <v>135</v>
      </c>
      <c r="I2653" t="s">
        <v>136</v>
      </c>
      <c r="J2653" t="s">
        <v>137</v>
      </c>
      <c r="K2653" t="s">
        <v>144</v>
      </c>
      <c r="L2653" t="s">
        <v>7734</v>
      </c>
      <c r="M2653" t="s">
        <v>7735</v>
      </c>
      <c r="N2653">
        <v>4.9344444440000004</v>
      </c>
      <c r="O2653">
        <v>0</v>
      </c>
      <c r="P2653">
        <v>46</v>
      </c>
      <c r="Q2653">
        <v>0</v>
      </c>
      <c r="R2653">
        <v>0</v>
      </c>
      <c r="S2653">
        <v>0</v>
      </c>
      <c r="T2653">
        <v>1</v>
      </c>
      <c r="U2653">
        <v>0</v>
      </c>
      <c r="V2653">
        <v>0</v>
      </c>
      <c r="W2653">
        <v>0</v>
      </c>
      <c r="X2653">
        <v>65.948539323795217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65.948539323795217</v>
      </c>
    </row>
    <row r="2654" spans="1:31" x14ac:dyDescent="0.3">
      <c r="A2654">
        <v>2486661</v>
      </c>
      <c r="B2654">
        <v>1</v>
      </c>
      <c r="C2654" t="s">
        <v>80</v>
      </c>
      <c r="D2654" t="s">
        <v>87</v>
      </c>
      <c r="E2654" t="s">
        <v>166</v>
      </c>
      <c r="F2654" t="s">
        <v>7736</v>
      </c>
      <c r="G2654" t="s">
        <v>203</v>
      </c>
      <c r="H2654" t="s">
        <v>150</v>
      </c>
      <c r="I2654" t="s">
        <v>136</v>
      </c>
      <c r="J2654" t="s">
        <v>137</v>
      </c>
      <c r="K2654" t="s">
        <v>138</v>
      </c>
      <c r="L2654" t="s">
        <v>7737</v>
      </c>
      <c r="M2654" t="s">
        <v>7738</v>
      </c>
      <c r="N2654">
        <v>0.114166666</v>
      </c>
      <c r="O2654">
        <v>0</v>
      </c>
      <c r="P2654">
        <v>1091</v>
      </c>
      <c r="Q2654">
        <v>0</v>
      </c>
      <c r="R2654">
        <v>0</v>
      </c>
      <c r="S2654">
        <v>3</v>
      </c>
      <c r="T2654">
        <v>56</v>
      </c>
      <c r="U2654">
        <v>0</v>
      </c>
      <c r="V2654">
        <v>0</v>
      </c>
      <c r="W2654">
        <v>0</v>
      </c>
      <c r="X2654">
        <v>30.244094754097247</v>
      </c>
      <c r="Y2654">
        <v>0</v>
      </c>
      <c r="Z2654">
        <v>0</v>
      </c>
      <c r="AA2654">
        <v>36.049870938296237</v>
      </c>
      <c r="AB2654">
        <v>7.7536864629040165</v>
      </c>
      <c r="AC2654">
        <v>0</v>
      </c>
      <c r="AD2654">
        <v>0</v>
      </c>
      <c r="AE2654">
        <v>74.047652155297499</v>
      </c>
    </row>
    <row r="2655" spans="1:31" x14ac:dyDescent="0.3">
      <c r="A2655">
        <v>2486916</v>
      </c>
      <c r="B2655">
        <v>1</v>
      </c>
      <c r="C2655" t="s">
        <v>80</v>
      </c>
      <c r="D2655" t="s">
        <v>102</v>
      </c>
      <c r="E2655" t="s">
        <v>162</v>
      </c>
      <c r="F2655" t="s">
        <v>7739</v>
      </c>
      <c r="G2655" t="s">
        <v>134</v>
      </c>
      <c r="H2655" t="s">
        <v>135</v>
      </c>
      <c r="I2655" t="s">
        <v>136</v>
      </c>
      <c r="J2655" t="s">
        <v>137</v>
      </c>
      <c r="K2655" t="s">
        <v>138</v>
      </c>
      <c r="L2655" t="s">
        <v>7740</v>
      </c>
      <c r="M2655" t="s">
        <v>7741</v>
      </c>
      <c r="N2655">
        <v>3.2605555549999998</v>
      </c>
      <c r="O2655">
        <v>0</v>
      </c>
      <c r="P2655">
        <v>15</v>
      </c>
      <c r="Q2655">
        <v>0</v>
      </c>
      <c r="R2655">
        <v>1</v>
      </c>
      <c r="S2655">
        <v>0</v>
      </c>
      <c r="T2655">
        <v>2</v>
      </c>
      <c r="U2655">
        <v>0</v>
      </c>
      <c r="V2655">
        <v>0</v>
      </c>
      <c r="W2655">
        <v>0</v>
      </c>
      <c r="X2655">
        <v>10.279912102008579</v>
      </c>
      <c r="Y2655">
        <v>0</v>
      </c>
      <c r="Z2655">
        <v>0</v>
      </c>
      <c r="AA2655">
        <v>0</v>
      </c>
      <c r="AB2655">
        <v>0.16610444334297508</v>
      </c>
      <c r="AC2655">
        <v>0</v>
      </c>
      <c r="AD2655">
        <v>0</v>
      </c>
      <c r="AE2655">
        <v>10.446016545351554</v>
      </c>
    </row>
    <row r="2656" spans="1:31" x14ac:dyDescent="0.3">
      <c r="A2656">
        <v>2486862</v>
      </c>
      <c r="B2656">
        <v>1</v>
      </c>
      <c r="C2656" t="s">
        <v>80</v>
      </c>
      <c r="D2656" t="s">
        <v>103</v>
      </c>
      <c r="E2656" t="s">
        <v>153</v>
      </c>
      <c r="F2656" t="s">
        <v>7742</v>
      </c>
      <c r="G2656" t="s">
        <v>230</v>
      </c>
      <c r="H2656" t="s">
        <v>135</v>
      </c>
      <c r="I2656" t="s">
        <v>136</v>
      </c>
      <c r="J2656" t="s">
        <v>137</v>
      </c>
      <c r="K2656" t="s">
        <v>144</v>
      </c>
      <c r="L2656" t="s">
        <v>7743</v>
      </c>
      <c r="M2656" t="s">
        <v>7744</v>
      </c>
      <c r="N2656">
        <v>1.0480555549999999</v>
      </c>
      <c r="O2656">
        <v>0</v>
      </c>
      <c r="P2656">
        <v>1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7.6580387608467443E-2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7.6580387608467443E-2</v>
      </c>
    </row>
    <row r="2657" spans="1:31" x14ac:dyDescent="0.3">
      <c r="A2657">
        <v>2487194</v>
      </c>
      <c r="B2657">
        <v>1</v>
      </c>
      <c r="C2657" t="s">
        <v>80</v>
      </c>
      <c r="D2657" t="s">
        <v>83</v>
      </c>
      <c r="E2657" t="s">
        <v>153</v>
      </c>
      <c r="F2657" t="s">
        <v>7745</v>
      </c>
      <c r="G2657" t="s">
        <v>155</v>
      </c>
      <c r="H2657" t="s">
        <v>135</v>
      </c>
      <c r="I2657" t="s">
        <v>136</v>
      </c>
      <c r="J2657" t="s">
        <v>137</v>
      </c>
      <c r="K2657" t="s">
        <v>144</v>
      </c>
      <c r="L2657" t="s">
        <v>7746</v>
      </c>
      <c r="M2657" t="s">
        <v>7747</v>
      </c>
      <c r="N2657">
        <v>1.874166666</v>
      </c>
      <c r="O2657">
        <v>0</v>
      </c>
      <c r="P2657">
        <v>4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3.6199408002835769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3.6199408002835769</v>
      </c>
    </row>
    <row r="2658" spans="1:31" x14ac:dyDescent="0.3">
      <c r="A2658">
        <v>2486816</v>
      </c>
      <c r="B2658">
        <v>1</v>
      </c>
      <c r="C2658" t="s">
        <v>80</v>
      </c>
      <c r="D2658" t="s">
        <v>83</v>
      </c>
      <c r="E2658" t="s">
        <v>132</v>
      </c>
      <c r="F2658" t="s">
        <v>7748</v>
      </c>
      <c r="G2658" t="s">
        <v>168</v>
      </c>
      <c r="H2658" t="s">
        <v>135</v>
      </c>
      <c r="I2658" t="s">
        <v>136</v>
      </c>
      <c r="J2658" t="s">
        <v>137</v>
      </c>
      <c r="K2658" t="s">
        <v>138</v>
      </c>
      <c r="L2658" t="s">
        <v>7749</v>
      </c>
      <c r="M2658" t="s">
        <v>7750</v>
      </c>
      <c r="N2658">
        <v>1.1441666660000001</v>
      </c>
      <c r="O2658">
        <v>0</v>
      </c>
      <c r="P2658">
        <v>109</v>
      </c>
      <c r="Q2658">
        <v>0</v>
      </c>
      <c r="R2658">
        <v>0</v>
      </c>
      <c r="S2658">
        <v>0</v>
      </c>
      <c r="T2658">
        <v>6</v>
      </c>
      <c r="U2658">
        <v>0</v>
      </c>
      <c r="V2658">
        <v>0</v>
      </c>
      <c r="W2658">
        <v>0</v>
      </c>
      <c r="X2658">
        <v>40.632709895788111</v>
      </c>
      <c r="Y2658">
        <v>0</v>
      </c>
      <c r="Z2658">
        <v>0</v>
      </c>
      <c r="AA2658">
        <v>0</v>
      </c>
      <c r="AB2658">
        <v>16.701919135839454</v>
      </c>
      <c r="AC2658">
        <v>0</v>
      </c>
      <c r="AD2658">
        <v>0</v>
      </c>
      <c r="AE2658">
        <v>57.334629031627564</v>
      </c>
    </row>
    <row r="2659" spans="1:31" x14ac:dyDescent="0.3">
      <c r="A2659">
        <v>2486693</v>
      </c>
      <c r="B2659">
        <v>1</v>
      </c>
      <c r="C2659" t="s">
        <v>80</v>
      </c>
      <c r="D2659" t="s">
        <v>82</v>
      </c>
      <c r="E2659" t="s">
        <v>153</v>
      </c>
      <c r="F2659" t="s">
        <v>7751</v>
      </c>
      <c r="G2659" t="s">
        <v>244</v>
      </c>
      <c r="H2659" t="s">
        <v>135</v>
      </c>
      <c r="I2659" t="s">
        <v>136</v>
      </c>
      <c r="J2659" t="s">
        <v>137</v>
      </c>
      <c r="K2659" t="s">
        <v>144</v>
      </c>
      <c r="L2659" t="s">
        <v>7752</v>
      </c>
      <c r="M2659" t="s">
        <v>7753</v>
      </c>
      <c r="N2659">
        <v>1.1244444440000001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2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4.7415534501428498</v>
      </c>
      <c r="AC2659">
        <v>0</v>
      </c>
      <c r="AD2659">
        <v>0</v>
      </c>
      <c r="AE2659">
        <v>4.7415534501428498</v>
      </c>
    </row>
    <row r="2660" spans="1:31" x14ac:dyDescent="0.3">
      <c r="A2660">
        <v>2486653</v>
      </c>
      <c r="B2660">
        <v>1</v>
      </c>
      <c r="C2660" t="s">
        <v>80</v>
      </c>
      <c r="D2660" t="s">
        <v>97</v>
      </c>
      <c r="E2660" t="s">
        <v>153</v>
      </c>
      <c r="F2660" t="s">
        <v>7754</v>
      </c>
      <c r="G2660" t="s">
        <v>155</v>
      </c>
      <c r="H2660" t="s">
        <v>135</v>
      </c>
      <c r="I2660" t="s">
        <v>136</v>
      </c>
      <c r="J2660" t="s">
        <v>137</v>
      </c>
      <c r="K2660" t="s">
        <v>144</v>
      </c>
      <c r="L2660" t="s">
        <v>7755</v>
      </c>
      <c r="M2660" t="s">
        <v>7756</v>
      </c>
      <c r="N2660">
        <v>1.6263888879999999</v>
      </c>
      <c r="O2660">
        <v>0</v>
      </c>
      <c r="P2660">
        <v>3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2.7582525639805655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2.7582525639805655</v>
      </c>
    </row>
    <row r="2661" spans="1:31" x14ac:dyDescent="0.3">
      <c r="A2661">
        <v>2487048</v>
      </c>
      <c r="B2661">
        <v>1</v>
      </c>
      <c r="C2661" t="s">
        <v>80</v>
      </c>
      <c r="D2661" t="s">
        <v>105</v>
      </c>
      <c r="E2661" t="s">
        <v>147</v>
      </c>
      <c r="F2661" t="s">
        <v>7757</v>
      </c>
      <c r="G2661" t="s">
        <v>193</v>
      </c>
      <c r="H2661" t="s">
        <v>150</v>
      </c>
      <c r="I2661" t="s">
        <v>136</v>
      </c>
      <c r="J2661" t="s">
        <v>137</v>
      </c>
      <c r="K2661" t="s">
        <v>144</v>
      </c>
      <c r="L2661" t="s">
        <v>7758</v>
      </c>
      <c r="M2661" t="s">
        <v>7759</v>
      </c>
      <c r="N2661">
        <v>4.9524999999999997</v>
      </c>
      <c r="O2661">
        <v>3</v>
      </c>
      <c r="P2661">
        <v>1</v>
      </c>
      <c r="Q2661">
        <v>1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13.574081684611121</v>
      </c>
      <c r="X2661">
        <v>2.6309734684890169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16.205055153100137</v>
      </c>
    </row>
    <row r="2662" spans="1:31" x14ac:dyDescent="0.3">
      <c r="A2662">
        <v>2487254</v>
      </c>
      <c r="B2662">
        <v>1</v>
      </c>
      <c r="C2662" t="s">
        <v>80</v>
      </c>
      <c r="D2662" t="s">
        <v>83</v>
      </c>
      <c r="E2662" t="s">
        <v>162</v>
      </c>
      <c r="F2662" t="s">
        <v>7760</v>
      </c>
      <c r="G2662" t="s">
        <v>210</v>
      </c>
      <c r="H2662" t="s">
        <v>135</v>
      </c>
      <c r="I2662" t="s">
        <v>136</v>
      </c>
      <c r="J2662" t="s">
        <v>137</v>
      </c>
      <c r="K2662" t="s">
        <v>144</v>
      </c>
      <c r="L2662" t="s">
        <v>7761</v>
      </c>
      <c r="M2662" t="s">
        <v>7762</v>
      </c>
      <c r="N2662">
        <v>2.0733333329999999</v>
      </c>
      <c r="O2662">
        <v>0</v>
      </c>
      <c r="P2662">
        <v>139</v>
      </c>
      <c r="Q2662">
        <v>0</v>
      </c>
      <c r="R2662">
        <v>0</v>
      </c>
      <c r="S2662">
        <v>0</v>
      </c>
      <c r="T2662">
        <v>17</v>
      </c>
      <c r="U2662">
        <v>0</v>
      </c>
      <c r="V2662">
        <v>0</v>
      </c>
      <c r="W2662">
        <v>0</v>
      </c>
      <c r="X2662">
        <v>103.71785664940495</v>
      </c>
      <c r="Y2662">
        <v>0</v>
      </c>
      <c r="Z2662">
        <v>0</v>
      </c>
      <c r="AA2662">
        <v>0</v>
      </c>
      <c r="AB2662">
        <v>22.476070557282995</v>
      </c>
      <c r="AC2662">
        <v>0</v>
      </c>
      <c r="AD2662">
        <v>0</v>
      </c>
      <c r="AE2662">
        <v>126.19392720668795</v>
      </c>
    </row>
    <row r="2663" spans="1:31" x14ac:dyDescent="0.3">
      <c r="A2663">
        <v>2487154</v>
      </c>
      <c r="B2663">
        <v>1</v>
      </c>
      <c r="C2663" t="s">
        <v>80</v>
      </c>
      <c r="D2663" t="s">
        <v>105</v>
      </c>
      <c r="E2663" t="s">
        <v>141</v>
      </c>
      <c r="F2663" t="s">
        <v>7763</v>
      </c>
      <c r="G2663" t="s">
        <v>159</v>
      </c>
      <c r="H2663" t="s">
        <v>135</v>
      </c>
      <c r="I2663" t="s">
        <v>136</v>
      </c>
      <c r="J2663" t="s">
        <v>3</v>
      </c>
      <c r="K2663" t="s">
        <v>144</v>
      </c>
      <c r="L2663" t="s">
        <v>7764</v>
      </c>
      <c r="M2663" t="s">
        <v>7765</v>
      </c>
      <c r="N2663">
        <v>4.5213888879999997</v>
      </c>
      <c r="O2663">
        <v>0</v>
      </c>
      <c r="P2663">
        <v>20</v>
      </c>
      <c r="Q2663">
        <v>0</v>
      </c>
      <c r="R2663">
        <v>0</v>
      </c>
      <c r="S2663">
        <v>0</v>
      </c>
      <c r="T2663">
        <v>22</v>
      </c>
      <c r="U2663">
        <v>0</v>
      </c>
      <c r="V2663">
        <v>0</v>
      </c>
      <c r="W2663">
        <v>0</v>
      </c>
      <c r="X2663">
        <v>29.014042487943765</v>
      </c>
      <c r="Y2663">
        <v>0</v>
      </c>
      <c r="Z2663">
        <v>0</v>
      </c>
      <c r="AA2663">
        <v>0</v>
      </c>
      <c r="AB2663">
        <v>131.27835339786154</v>
      </c>
      <c r="AC2663">
        <v>0</v>
      </c>
      <c r="AD2663">
        <v>0</v>
      </c>
      <c r="AE2663">
        <v>160.29239588580529</v>
      </c>
    </row>
    <row r="2664" spans="1:31" x14ac:dyDescent="0.3">
      <c r="A2664">
        <v>2486713</v>
      </c>
      <c r="B2664">
        <v>1</v>
      </c>
      <c r="C2664" t="s">
        <v>80</v>
      </c>
      <c r="D2664" t="s">
        <v>94</v>
      </c>
      <c r="E2664" t="s">
        <v>166</v>
      </c>
      <c r="F2664" t="s">
        <v>7766</v>
      </c>
      <c r="G2664" t="s">
        <v>149</v>
      </c>
      <c r="H2664" t="s">
        <v>150</v>
      </c>
      <c r="I2664" t="s">
        <v>136</v>
      </c>
      <c r="J2664" t="s">
        <v>137</v>
      </c>
      <c r="K2664" t="s">
        <v>144</v>
      </c>
      <c r="L2664" t="s">
        <v>7767</v>
      </c>
      <c r="M2664" t="s">
        <v>7768</v>
      </c>
      <c r="N2664">
        <v>0.55111111099999999</v>
      </c>
      <c r="O2664">
        <v>0</v>
      </c>
      <c r="P2664">
        <v>3429</v>
      </c>
      <c r="Q2664">
        <v>102</v>
      </c>
      <c r="R2664">
        <v>816</v>
      </c>
      <c r="S2664">
        <v>22</v>
      </c>
      <c r="T2664">
        <v>502</v>
      </c>
      <c r="U2664">
        <v>11</v>
      </c>
      <c r="V2664">
        <v>1</v>
      </c>
      <c r="W2664">
        <v>0</v>
      </c>
      <c r="X2664">
        <v>325.70679443408568</v>
      </c>
      <c r="Y2664">
        <v>8.5430241532298741</v>
      </c>
      <c r="Z2664">
        <v>164.04651765740485</v>
      </c>
      <c r="AA2664">
        <v>62.748547074043209</v>
      </c>
      <c r="AB2664">
        <v>220.88916638847346</v>
      </c>
      <c r="AC2664">
        <v>402.42850400283453</v>
      </c>
      <c r="AD2664">
        <v>3.3425256290004444E-2</v>
      </c>
      <c r="AE2664">
        <v>1184.3959789663616</v>
      </c>
    </row>
    <row r="2665" spans="1:31" x14ac:dyDescent="0.3">
      <c r="A2665">
        <v>2486876</v>
      </c>
      <c r="B2665">
        <v>1</v>
      </c>
      <c r="C2665" t="s">
        <v>80</v>
      </c>
      <c r="D2665" t="s">
        <v>83</v>
      </c>
      <c r="E2665" t="s">
        <v>162</v>
      </c>
      <c r="F2665" t="s">
        <v>7769</v>
      </c>
      <c r="G2665" t="s">
        <v>134</v>
      </c>
      <c r="H2665" t="s">
        <v>135</v>
      </c>
      <c r="I2665" t="s">
        <v>136</v>
      </c>
      <c r="J2665" t="s">
        <v>137</v>
      </c>
      <c r="K2665" t="s">
        <v>138</v>
      </c>
      <c r="L2665" t="s">
        <v>7770</v>
      </c>
      <c r="M2665" t="s">
        <v>7771</v>
      </c>
      <c r="N2665">
        <v>1.5097222219999999</v>
      </c>
      <c r="O2665">
        <v>0</v>
      </c>
      <c r="P2665">
        <v>182</v>
      </c>
      <c r="Q2665">
        <v>0</v>
      </c>
      <c r="R2665">
        <v>0</v>
      </c>
      <c r="S2665">
        <v>0</v>
      </c>
      <c r="T2665">
        <v>9</v>
      </c>
      <c r="U2665">
        <v>0</v>
      </c>
      <c r="V2665">
        <v>0</v>
      </c>
      <c r="W2665">
        <v>0</v>
      </c>
      <c r="X2665">
        <v>99.959256015155177</v>
      </c>
      <c r="Y2665">
        <v>0</v>
      </c>
      <c r="Z2665">
        <v>0</v>
      </c>
      <c r="AA2665">
        <v>0</v>
      </c>
      <c r="AB2665">
        <v>23.456852773751777</v>
      </c>
      <c r="AC2665">
        <v>0</v>
      </c>
      <c r="AD2665">
        <v>0</v>
      </c>
      <c r="AE2665">
        <v>123.41610878890695</v>
      </c>
    </row>
    <row r="2666" spans="1:31" x14ac:dyDescent="0.3">
      <c r="A2666">
        <v>2487068</v>
      </c>
      <c r="B2666">
        <v>1</v>
      </c>
      <c r="C2666" t="s">
        <v>80</v>
      </c>
      <c r="D2666" t="s">
        <v>103</v>
      </c>
      <c r="E2666" t="s">
        <v>162</v>
      </c>
      <c r="F2666" t="s">
        <v>7772</v>
      </c>
      <c r="G2666" t="s">
        <v>210</v>
      </c>
      <c r="H2666" t="s">
        <v>135</v>
      </c>
      <c r="I2666" t="s">
        <v>136</v>
      </c>
      <c r="J2666" t="s">
        <v>137</v>
      </c>
      <c r="K2666" t="s">
        <v>144</v>
      </c>
      <c r="L2666" t="s">
        <v>7773</v>
      </c>
      <c r="M2666" t="s">
        <v>7774</v>
      </c>
      <c r="N2666">
        <v>0.57055555499999999</v>
      </c>
      <c r="O2666">
        <v>0</v>
      </c>
      <c r="P2666">
        <v>189</v>
      </c>
      <c r="Q2666">
        <v>0</v>
      </c>
      <c r="R2666">
        <v>0</v>
      </c>
      <c r="S2666">
        <v>0</v>
      </c>
      <c r="T2666">
        <v>15</v>
      </c>
      <c r="U2666">
        <v>0</v>
      </c>
      <c r="V2666">
        <v>0</v>
      </c>
      <c r="W2666">
        <v>0</v>
      </c>
      <c r="X2666">
        <v>28.647280934922843</v>
      </c>
      <c r="Y2666">
        <v>0</v>
      </c>
      <c r="Z2666">
        <v>0</v>
      </c>
      <c r="AA2666">
        <v>0</v>
      </c>
      <c r="AB2666">
        <v>5.8147594575315438</v>
      </c>
      <c r="AC2666">
        <v>0</v>
      </c>
      <c r="AD2666">
        <v>0</v>
      </c>
      <c r="AE2666">
        <v>34.462040392454384</v>
      </c>
    </row>
    <row r="2667" spans="1:31" x14ac:dyDescent="0.3">
      <c r="A2667">
        <v>2487045</v>
      </c>
      <c r="B2667">
        <v>1</v>
      </c>
      <c r="C2667" t="s">
        <v>80</v>
      </c>
      <c r="D2667" t="s">
        <v>96</v>
      </c>
      <c r="E2667" t="s">
        <v>153</v>
      </c>
      <c r="F2667" t="s">
        <v>7775</v>
      </c>
      <c r="G2667" t="s">
        <v>230</v>
      </c>
      <c r="H2667" t="s">
        <v>135</v>
      </c>
      <c r="I2667" t="s">
        <v>136</v>
      </c>
      <c r="J2667" t="s">
        <v>137</v>
      </c>
      <c r="K2667" t="s">
        <v>144</v>
      </c>
      <c r="L2667" t="s">
        <v>7776</v>
      </c>
      <c r="M2667" t="s">
        <v>7777</v>
      </c>
      <c r="N2667">
        <v>2.7627777770000002</v>
      </c>
      <c r="O2667">
        <v>0</v>
      </c>
      <c r="P2667">
        <v>1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1.6483212910872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1.6483212910872</v>
      </c>
    </row>
    <row r="2668" spans="1:31" x14ac:dyDescent="0.3">
      <c r="A2668">
        <v>2487151</v>
      </c>
      <c r="B2668">
        <v>1</v>
      </c>
      <c r="C2668" t="s">
        <v>81</v>
      </c>
      <c r="D2668" t="s">
        <v>122</v>
      </c>
      <c r="E2668" t="s">
        <v>166</v>
      </c>
      <c r="F2668" t="s">
        <v>3128</v>
      </c>
      <c r="G2668" t="s">
        <v>149</v>
      </c>
      <c r="H2668" t="s">
        <v>150</v>
      </c>
      <c r="I2668" t="s">
        <v>136</v>
      </c>
      <c r="J2668" t="s">
        <v>137</v>
      </c>
      <c r="K2668" t="s">
        <v>144</v>
      </c>
      <c r="L2668" t="s">
        <v>7778</v>
      </c>
      <c r="M2668" t="s">
        <v>7779</v>
      </c>
      <c r="N2668">
        <v>0.37083333299999999</v>
      </c>
      <c r="O2668">
        <v>2</v>
      </c>
      <c r="P2668">
        <v>113</v>
      </c>
      <c r="Q2668">
        <v>13</v>
      </c>
      <c r="R2668">
        <v>0</v>
      </c>
      <c r="S2668">
        <v>9</v>
      </c>
      <c r="T2668">
        <v>4</v>
      </c>
      <c r="U2668">
        <v>2</v>
      </c>
      <c r="V2668">
        <v>0</v>
      </c>
      <c r="W2668">
        <v>4.9250119934047085E-2</v>
      </c>
      <c r="X2668">
        <v>4.6035861469159656</v>
      </c>
      <c r="Y2668">
        <v>5.0791184443170403</v>
      </c>
      <c r="Z2668">
        <v>0</v>
      </c>
      <c r="AA2668">
        <v>11.601587695181932</v>
      </c>
      <c r="AB2668">
        <v>0.52063414667856966</v>
      </c>
      <c r="AC2668">
        <v>32.68026892589058</v>
      </c>
      <c r="AD2668">
        <v>0</v>
      </c>
      <c r="AE2668">
        <v>54.53444547891813</v>
      </c>
    </row>
    <row r="2669" spans="1:31" x14ac:dyDescent="0.3">
      <c r="A2669">
        <v>2486690</v>
      </c>
      <c r="B2669">
        <v>1</v>
      </c>
      <c r="C2669" t="s">
        <v>80</v>
      </c>
      <c r="D2669" t="s">
        <v>84</v>
      </c>
      <c r="E2669" t="s">
        <v>153</v>
      </c>
      <c r="F2669" t="s">
        <v>7780</v>
      </c>
      <c r="G2669" t="s">
        <v>244</v>
      </c>
      <c r="H2669" t="s">
        <v>135</v>
      </c>
      <c r="I2669" t="s">
        <v>136</v>
      </c>
      <c r="J2669" t="s">
        <v>137</v>
      </c>
      <c r="K2669" t="s">
        <v>144</v>
      </c>
      <c r="L2669" t="s">
        <v>7781</v>
      </c>
      <c r="M2669" t="s">
        <v>7782</v>
      </c>
      <c r="N2669">
        <v>5.9055555550000003</v>
      </c>
      <c r="O2669">
        <v>0</v>
      </c>
      <c r="P2669">
        <v>5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6.4594375006477289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6.4594375006477289</v>
      </c>
    </row>
    <row r="2670" spans="1:31" x14ac:dyDescent="0.3">
      <c r="A2670">
        <v>2486753</v>
      </c>
      <c r="B2670">
        <v>1</v>
      </c>
      <c r="C2670" t="s">
        <v>80</v>
      </c>
      <c r="D2670" t="s">
        <v>93</v>
      </c>
      <c r="E2670" t="s">
        <v>153</v>
      </c>
      <c r="F2670" t="s">
        <v>7783</v>
      </c>
      <c r="G2670" t="s">
        <v>312</v>
      </c>
      <c r="H2670" t="s">
        <v>135</v>
      </c>
      <c r="I2670" t="s">
        <v>136</v>
      </c>
      <c r="J2670" t="s">
        <v>137</v>
      </c>
      <c r="K2670" t="s">
        <v>144</v>
      </c>
      <c r="L2670" t="s">
        <v>7784</v>
      </c>
      <c r="M2670" t="s">
        <v>7785</v>
      </c>
      <c r="N2670">
        <v>5.0436111109999997</v>
      </c>
      <c r="O2670">
        <v>0</v>
      </c>
      <c r="P2670">
        <v>3</v>
      </c>
      <c r="Q2670">
        <v>0</v>
      </c>
      <c r="R2670">
        <v>0</v>
      </c>
      <c r="S2670">
        <v>0</v>
      </c>
      <c r="T2670">
        <v>2</v>
      </c>
      <c r="U2670">
        <v>0</v>
      </c>
      <c r="V2670">
        <v>0</v>
      </c>
      <c r="W2670">
        <v>0</v>
      </c>
      <c r="X2670">
        <v>4.3706930097972121</v>
      </c>
      <c r="Y2670">
        <v>0</v>
      </c>
      <c r="Z2670">
        <v>0</v>
      </c>
      <c r="AA2670">
        <v>0</v>
      </c>
      <c r="AB2670">
        <v>6.8326710233440977</v>
      </c>
      <c r="AC2670">
        <v>0</v>
      </c>
      <c r="AD2670">
        <v>0</v>
      </c>
      <c r="AE2670">
        <v>11.203364033141309</v>
      </c>
    </row>
    <row r="2671" spans="1:31" x14ac:dyDescent="0.3">
      <c r="A2671">
        <v>2486710</v>
      </c>
      <c r="B2671">
        <v>1</v>
      </c>
      <c r="C2671" t="s">
        <v>81</v>
      </c>
      <c r="D2671" t="s">
        <v>128</v>
      </c>
      <c r="E2671" t="s">
        <v>162</v>
      </c>
      <c r="F2671" t="s">
        <v>1027</v>
      </c>
      <c r="G2671" t="s">
        <v>210</v>
      </c>
      <c r="H2671" t="s">
        <v>135</v>
      </c>
      <c r="I2671" t="s">
        <v>136</v>
      </c>
      <c r="J2671" t="s">
        <v>137</v>
      </c>
      <c r="K2671" t="s">
        <v>144</v>
      </c>
      <c r="L2671" t="s">
        <v>7786</v>
      </c>
      <c r="M2671" t="s">
        <v>7787</v>
      </c>
      <c r="N2671">
        <v>6.0952777769999997</v>
      </c>
      <c r="O2671">
        <v>0</v>
      </c>
      <c r="P2671">
        <v>227</v>
      </c>
      <c r="Q2671">
        <v>0</v>
      </c>
      <c r="R2671">
        <v>1</v>
      </c>
      <c r="S2671">
        <v>0</v>
      </c>
      <c r="T2671">
        <v>22</v>
      </c>
      <c r="U2671">
        <v>0</v>
      </c>
      <c r="V2671">
        <v>0</v>
      </c>
      <c r="W2671">
        <v>0</v>
      </c>
      <c r="X2671">
        <v>305.99368437748871</v>
      </c>
      <c r="Y2671">
        <v>0</v>
      </c>
      <c r="Z2671">
        <v>38.650979068041664</v>
      </c>
      <c r="AA2671">
        <v>0</v>
      </c>
      <c r="AB2671">
        <v>220.7109546237844</v>
      </c>
      <c r="AC2671">
        <v>0</v>
      </c>
      <c r="AD2671">
        <v>0</v>
      </c>
      <c r="AE2671">
        <v>565.35561806931469</v>
      </c>
    </row>
    <row r="2672" spans="1:31" x14ac:dyDescent="0.3">
      <c r="A2672">
        <v>2487108</v>
      </c>
      <c r="B2672">
        <v>1</v>
      </c>
      <c r="C2672" t="s">
        <v>80</v>
      </c>
      <c r="D2672" t="s">
        <v>107</v>
      </c>
      <c r="E2672" t="s">
        <v>153</v>
      </c>
      <c r="F2672" t="s">
        <v>7788</v>
      </c>
      <c r="G2672" t="s">
        <v>230</v>
      </c>
      <c r="H2672" t="s">
        <v>135</v>
      </c>
      <c r="I2672" t="s">
        <v>136</v>
      </c>
      <c r="J2672" t="s">
        <v>137</v>
      </c>
      <c r="K2672" t="s">
        <v>144</v>
      </c>
      <c r="L2672" t="s">
        <v>7789</v>
      </c>
      <c r="M2672" t="s">
        <v>7790</v>
      </c>
      <c r="N2672">
        <v>3.1180555550000002</v>
      </c>
      <c r="O2672">
        <v>0</v>
      </c>
      <c r="P2672">
        <v>2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0.47992866932048861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0.47992866932048861</v>
      </c>
    </row>
    <row r="2673" spans="1:31" x14ac:dyDescent="0.3">
      <c r="A2673">
        <v>2487251</v>
      </c>
      <c r="B2673">
        <v>1</v>
      </c>
      <c r="C2673" t="s">
        <v>80</v>
      </c>
      <c r="D2673" t="s">
        <v>92</v>
      </c>
      <c r="E2673" t="s">
        <v>153</v>
      </c>
      <c r="F2673" t="s">
        <v>7791</v>
      </c>
      <c r="G2673" t="s">
        <v>155</v>
      </c>
      <c r="H2673" t="s">
        <v>135</v>
      </c>
      <c r="I2673" t="s">
        <v>136</v>
      </c>
      <c r="J2673" t="s">
        <v>137</v>
      </c>
      <c r="K2673" t="s">
        <v>144</v>
      </c>
      <c r="L2673" t="s">
        <v>7792</v>
      </c>
      <c r="M2673" t="s">
        <v>7793</v>
      </c>
      <c r="N2673">
        <v>1.8330555550000001</v>
      </c>
      <c r="O2673">
        <v>0</v>
      </c>
      <c r="P2673">
        <v>1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0.43877712511666667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0.43877712511666667</v>
      </c>
    </row>
    <row r="2674" spans="1:31" x14ac:dyDescent="0.3">
      <c r="A2674">
        <v>2486736</v>
      </c>
      <c r="B2674">
        <v>1</v>
      </c>
      <c r="C2674" t="s">
        <v>80</v>
      </c>
      <c r="D2674" t="s">
        <v>88</v>
      </c>
      <c r="E2674" t="s">
        <v>141</v>
      </c>
      <c r="F2674" t="s">
        <v>7794</v>
      </c>
      <c r="G2674" t="s">
        <v>168</v>
      </c>
      <c r="H2674" t="s">
        <v>135</v>
      </c>
      <c r="I2674" t="s">
        <v>136</v>
      </c>
      <c r="J2674" t="s">
        <v>137</v>
      </c>
      <c r="K2674" t="s">
        <v>138</v>
      </c>
      <c r="L2674" t="s">
        <v>7795</v>
      </c>
      <c r="M2674" t="s">
        <v>7796</v>
      </c>
      <c r="N2674">
        <v>6.1713888880000001</v>
      </c>
      <c r="O2674">
        <v>0</v>
      </c>
      <c r="P2674">
        <v>47</v>
      </c>
      <c r="Q2674">
        <v>0</v>
      </c>
      <c r="R2674">
        <v>0</v>
      </c>
      <c r="S2674">
        <v>0</v>
      </c>
      <c r="T2674">
        <v>1</v>
      </c>
      <c r="U2674">
        <v>0</v>
      </c>
      <c r="V2674">
        <v>0</v>
      </c>
      <c r="W2674">
        <v>0</v>
      </c>
      <c r="X2674">
        <v>76.311566013894122</v>
      </c>
      <c r="Y2674">
        <v>0</v>
      </c>
      <c r="Z2674">
        <v>0</v>
      </c>
      <c r="AA2674">
        <v>0</v>
      </c>
      <c r="AB2674">
        <v>1.0431161324655556E-3</v>
      </c>
      <c r="AC2674">
        <v>0</v>
      </c>
      <c r="AD2674">
        <v>0</v>
      </c>
      <c r="AE2674">
        <v>76.312609130026587</v>
      </c>
    </row>
    <row r="2675" spans="1:31" x14ac:dyDescent="0.3">
      <c r="A2675">
        <v>2487214</v>
      </c>
      <c r="B2675">
        <v>1</v>
      </c>
      <c r="C2675" t="s">
        <v>80</v>
      </c>
      <c r="D2675" t="s">
        <v>91</v>
      </c>
      <c r="E2675" t="s">
        <v>153</v>
      </c>
      <c r="F2675" t="s">
        <v>7797</v>
      </c>
      <c r="G2675" t="s">
        <v>155</v>
      </c>
      <c r="H2675" t="s">
        <v>135</v>
      </c>
      <c r="I2675" t="s">
        <v>136</v>
      </c>
      <c r="J2675" t="s">
        <v>137</v>
      </c>
      <c r="K2675" t="s">
        <v>144</v>
      </c>
      <c r="L2675" t="s">
        <v>7798</v>
      </c>
      <c r="M2675" t="s">
        <v>7799</v>
      </c>
      <c r="N2675">
        <v>0.91888888800000001</v>
      </c>
      <c r="O2675">
        <v>0</v>
      </c>
      <c r="P2675">
        <v>1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0.13811277476982667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0.13811277476982667</v>
      </c>
    </row>
    <row r="2676" spans="1:31" x14ac:dyDescent="0.3">
      <c r="A2676">
        <v>2486673</v>
      </c>
      <c r="B2676">
        <v>1</v>
      </c>
      <c r="C2676" t="s">
        <v>80</v>
      </c>
      <c r="D2676" t="s">
        <v>100</v>
      </c>
      <c r="E2676" t="s">
        <v>166</v>
      </c>
      <c r="F2676" t="s">
        <v>7800</v>
      </c>
      <c r="G2676" t="s">
        <v>149</v>
      </c>
      <c r="H2676" t="s">
        <v>150</v>
      </c>
      <c r="I2676" t="s">
        <v>136</v>
      </c>
      <c r="J2676" t="s">
        <v>137</v>
      </c>
      <c r="K2676" t="s">
        <v>144</v>
      </c>
      <c r="L2676" t="s">
        <v>7801</v>
      </c>
      <c r="M2676" t="s">
        <v>7802</v>
      </c>
      <c r="N2676">
        <v>0.149166666</v>
      </c>
      <c r="O2676">
        <v>0</v>
      </c>
      <c r="P2676">
        <v>481</v>
      </c>
      <c r="Q2676">
        <v>0</v>
      </c>
      <c r="R2676">
        <v>0</v>
      </c>
      <c r="S2676">
        <v>0</v>
      </c>
      <c r="T2676">
        <v>45</v>
      </c>
      <c r="U2676">
        <v>0</v>
      </c>
      <c r="V2676">
        <v>0</v>
      </c>
      <c r="W2676">
        <v>0</v>
      </c>
      <c r="X2676">
        <v>9.411099950571435</v>
      </c>
      <c r="Y2676">
        <v>0</v>
      </c>
      <c r="Z2676">
        <v>0</v>
      </c>
      <c r="AA2676">
        <v>0</v>
      </c>
      <c r="AB2676">
        <v>3.7856794648832683</v>
      </c>
      <c r="AC2676">
        <v>0</v>
      </c>
      <c r="AD2676">
        <v>0</v>
      </c>
      <c r="AE2676">
        <v>13.196779415454703</v>
      </c>
    </row>
    <row r="2677" spans="1:31" x14ac:dyDescent="0.3">
      <c r="A2677">
        <v>2487077</v>
      </c>
      <c r="B2677">
        <v>1</v>
      </c>
      <c r="C2677" t="s">
        <v>80</v>
      </c>
      <c r="D2677" t="s">
        <v>83</v>
      </c>
      <c r="E2677" t="s">
        <v>153</v>
      </c>
      <c r="F2677" t="s">
        <v>7803</v>
      </c>
      <c r="G2677" t="s">
        <v>159</v>
      </c>
      <c r="H2677" t="s">
        <v>135</v>
      </c>
      <c r="I2677" t="s">
        <v>136</v>
      </c>
      <c r="J2677" t="s">
        <v>3</v>
      </c>
      <c r="K2677" t="s">
        <v>144</v>
      </c>
      <c r="L2677" t="s">
        <v>7804</v>
      </c>
      <c r="M2677" t="s">
        <v>7805</v>
      </c>
      <c r="N2677">
        <v>2.6519444440000002</v>
      </c>
      <c r="O2677">
        <v>0</v>
      </c>
      <c r="P2677">
        <v>1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0.25416968548784102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0.25416968548784102</v>
      </c>
    </row>
    <row r="2678" spans="1:31" x14ac:dyDescent="0.3">
      <c r="A2678">
        <v>2486739</v>
      </c>
      <c r="B2678">
        <v>1</v>
      </c>
      <c r="C2678" t="s">
        <v>80</v>
      </c>
      <c r="D2678" t="s">
        <v>101</v>
      </c>
      <c r="E2678" t="s">
        <v>162</v>
      </c>
      <c r="F2678" t="s">
        <v>5598</v>
      </c>
      <c r="G2678" t="s">
        <v>168</v>
      </c>
      <c r="H2678" t="s">
        <v>135</v>
      </c>
      <c r="I2678" t="s">
        <v>136</v>
      </c>
      <c r="J2678" t="s">
        <v>137</v>
      </c>
      <c r="K2678" t="s">
        <v>138</v>
      </c>
      <c r="L2678" t="s">
        <v>7806</v>
      </c>
      <c r="M2678" t="s">
        <v>7807</v>
      </c>
      <c r="N2678">
        <v>4.886666666</v>
      </c>
      <c r="O2678">
        <v>0</v>
      </c>
      <c r="P2678">
        <v>95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78.180501005561965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78.180501005561965</v>
      </c>
    </row>
    <row r="2679" spans="1:31" x14ac:dyDescent="0.3">
      <c r="A2679">
        <v>2486762</v>
      </c>
      <c r="B2679">
        <v>1</v>
      </c>
      <c r="C2679" t="s">
        <v>80</v>
      </c>
      <c r="D2679" t="s">
        <v>111</v>
      </c>
      <c r="E2679" t="s">
        <v>132</v>
      </c>
      <c r="F2679" t="s">
        <v>7808</v>
      </c>
      <c r="G2679" t="s">
        <v>168</v>
      </c>
      <c r="H2679" t="s">
        <v>135</v>
      </c>
      <c r="I2679" t="s">
        <v>136</v>
      </c>
      <c r="J2679" t="s">
        <v>137</v>
      </c>
      <c r="K2679" t="s">
        <v>138</v>
      </c>
      <c r="L2679" t="s">
        <v>7809</v>
      </c>
      <c r="M2679" t="s">
        <v>7810</v>
      </c>
      <c r="N2679">
        <v>1.3591666659999999</v>
      </c>
      <c r="O2679">
        <v>0</v>
      </c>
      <c r="P2679">
        <v>751</v>
      </c>
      <c r="Q2679">
        <v>0</v>
      </c>
      <c r="R2679">
        <v>0</v>
      </c>
      <c r="S2679">
        <v>0</v>
      </c>
      <c r="T2679">
        <v>28</v>
      </c>
      <c r="U2679">
        <v>0</v>
      </c>
      <c r="V2679">
        <v>0</v>
      </c>
      <c r="W2679">
        <v>0</v>
      </c>
      <c r="X2679">
        <v>266.69934701512511</v>
      </c>
      <c r="Y2679">
        <v>0</v>
      </c>
      <c r="Z2679">
        <v>0</v>
      </c>
      <c r="AA2679">
        <v>0</v>
      </c>
      <c r="AB2679">
        <v>56.936756578170133</v>
      </c>
      <c r="AC2679">
        <v>0</v>
      </c>
      <c r="AD2679">
        <v>0</v>
      </c>
      <c r="AE2679">
        <v>323.63610359329527</v>
      </c>
    </row>
    <row r="2680" spans="1:31" x14ac:dyDescent="0.3">
      <c r="A2680">
        <v>2486891</v>
      </c>
      <c r="B2680">
        <v>1</v>
      </c>
      <c r="C2680" t="s">
        <v>80</v>
      </c>
      <c r="D2680" t="s">
        <v>102</v>
      </c>
      <c r="E2680" t="s">
        <v>141</v>
      </c>
      <c r="F2680" t="s">
        <v>7811</v>
      </c>
      <c r="G2680" t="s">
        <v>143</v>
      </c>
      <c r="H2680" t="s">
        <v>135</v>
      </c>
      <c r="I2680" t="s">
        <v>136</v>
      </c>
      <c r="J2680" t="s">
        <v>137</v>
      </c>
      <c r="K2680" t="s">
        <v>144</v>
      </c>
      <c r="L2680" t="s">
        <v>7812</v>
      </c>
      <c r="M2680" t="s">
        <v>7813</v>
      </c>
      <c r="N2680">
        <v>0.96111111100000002</v>
      </c>
      <c r="O2680">
        <v>0</v>
      </c>
      <c r="P2680">
        <v>7</v>
      </c>
      <c r="Q2680">
        <v>0</v>
      </c>
      <c r="R2680">
        <v>0</v>
      </c>
      <c r="S2680">
        <v>0</v>
      </c>
      <c r="T2680">
        <v>5</v>
      </c>
      <c r="U2680">
        <v>0</v>
      </c>
      <c r="V2680">
        <v>0</v>
      </c>
      <c r="W2680">
        <v>0</v>
      </c>
      <c r="X2680">
        <v>1.6857757913674944</v>
      </c>
      <c r="Y2680">
        <v>0</v>
      </c>
      <c r="Z2680">
        <v>0</v>
      </c>
      <c r="AA2680">
        <v>0</v>
      </c>
      <c r="AB2680">
        <v>3.7557758000428478</v>
      </c>
      <c r="AC2680">
        <v>0</v>
      </c>
      <c r="AD2680">
        <v>0</v>
      </c>
      <c r="AE2680">
        <v>5.4415515914103425</v>
      </c>
    </row>
    <row r="2681" spans="1:31" x14ac:dyDescent="0.3">
      <c r="A2681">
        <v>2487140</v>
      </c>
      <c r="B2681">
        <v>1</v>
      </c>
      <c r="C2681" t="s">
        <v>80</v>
      </c>
      <c r="D2681" t="s">
        <v>82</v>
      </c>
      <c r="E2681" t="s">
        <v>153</v>
      </c>
      <c r="F2681" t="s">
        <v>7814</v>
      </c>
      <c r="G2681" t="s">
        <v>155</v>
      </c>
      <c r="H2681" t="s">
        <v>135</v>
      </c>
      <c r="I2681" t="s">
        <v>136</v>
      </c>
      <c r="J2681" t="s">
        <v>137</v>
      </c>
      <c r="K2681" t="s">
        <v>144</v>
      </c>
      <c r="L2681" t="s">
        <v>7815</v>
      </c>
      <c r="M2681" t="s">
        <v>7816</v>
      </c>
      <c r="N2681">
        <v>1.9894444440000001</v>
      </c>
      <c r="O2681">
        <v>0</v>
      </c>
      <c r="P2681">
        <v>1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0.56587710153241955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0.56587710153241955</v>
      </c>
    </row>
    <row r="2682" spans="1:31" x14ac:dyDescent="0.3">
      <c r="A2682">
        <v>2487240</v>
      </c>
      <c r="B2682">
        <v>1</v>
      </c>
      <c r="C2682" t="s">
        <v>80</v>
      </c>
      <c r="D2682" t="s">
        <v>95</v>
      </c>
      <c r="E2682" t="s">
        <v>213</v>
      </c>
      <c r="F2682" t="s">
        <v>3567</v>
      </c>
      <c r="G2682" t="s">
        <v>149</v>
      </c>
      <c r="H2682" t="s">
        <v>150</v>
      </c>
      <c r="I2682" t="s">
        <v>136</v>
      </c>
      <c r="J2682" t="s">
        <v>137</v>
      </c>
      <c r="K2682" t="s">
        <v>144</v>
      </c>
      <c r="L2682" t="s">
        <v>7817</v>
      </c>
      <c r="M2682" t="s">
        <v>7818</v>
      </c>
      <c r="N2682">
        <v>0.24666666600000001</v>
      </c>
      <c r="O2682">
        <v>1</v>
      </c>
      <c r="P2682">
        <v>8047</v>
      </c>
      <c r="Q2682">
        <v>0</v>
      </c>
      <c r="R2682">
        <v>3</v>
      </c>
      <c r="S2682">
        <v>20</v>
      </c>
      <c r="T2682">
        <v>998</v>
      </c>
      <c r="U2682">
        <v>0</v>
      </c>
      <c r="V2682">
        <v>0</v>
      </c>
      <c r="W2682">
        <v>1.0238053494568573</v>
      </c>
      <c r="X2682">
        <v>689.23828186100855</v>
      </c>
      <c r="Y2682">
        <v>0</v>
      </c>
      <c r="Z2682">
        <v>4.2839729485186662E-2</v>
      </c>
      <c r="AA2682">
        <v>168.34133069454441</v>
      </c>
      <c r="AB2682">
        <v>195.72608458398437</v>
      </c>
      <c r="AC2682">
        <v>0</v>
      </c>
      <c r="AD2682">
        <v>0</v>
      </c>
      <c r="AE2682">
        <v>1054.3723422184794</v>
      </c>
    </row>
    <row r="2683" spans="1:31" x14ac:dyDescent="0.3">
      <c r="A2683">
        <v>2486662</v>
      </c>
      <c r="B2683">
        <v>1</v>
      </c>
      <c r="C2683" t="s">
        <v>80</v>
      </c>
      <c r="D2683" t="s">
        <v>87</v>
      </c>
      <c r="E2683" t="s">
        <v>166</v>
      </c>
      <c r="F2683" t="s">
        <v>7819</v>
      </c>
      <c r="G2683" t="s">
        <v>203</v>
      </c>
      <c r="H2683" t="s">
        <v>150</v>
      </c>
      <c r="I2683" t="s">
        <v>506</v>
      </c>
      <c r="J2683" t="s">
        <v>137</v>
      </c>
      <c r="K2683" t="s">
        <v>138</v>
      </c>
      <c r="L2683" t="s">
        <v>7820</v>
      </c>
      <c r="M2683" t="s">
        <v>7821</v>
      </c>
      <c r="N2683">
        <v>3.9166666000000003E-2</v>
      </c>
      <c r="O2683">
        <v>1</v>
      </c>
      <c r="P2683">
        <v>7855</v>
      </c>
      <c r="Q2683">
        <v>2</v>
      </c>
      <c r="R2683">
        <v>22</v>
      </c>
      <c r="S2683">
        <v>27</v>
      </c>
      <c r="T2683">
        <v>807</v>
      </c>
      <c r="U2683">
        <v>8</v>
      </c>
      <c r="V2683">
        <v>3</v>
      </c>
      <c r="W2683">
        <v>8.158155738333334E-3</v>
      </c>
      <c r="X2683">
        <v>73.509013851481967</v>
      </c>
      <c r="Y2683">
        <v>7.078593391523974E-2</v>
      </c>
      <c r="Z2683">
        <v>8.6037930514043764E-2</v>
      </c>
      <c r="AA2683">
        <v>24.58973651269325</v>
      </c>
      <c r="AB2683">
        <v>27.872235208691471</v>
      </c>
      <c r="AC2683">
        <v>5.2311655904440846</v>
      </c>
      <c r="AD2683">
        <v>2.1704658588514816</v>
      </c>
      <c r="AE2683">
        <v>133.53759904232987</v>
      </c>
    </row>
    <row r="2684" spans="1:31" x14ac:dyDescent="0.3">
      <c r="A2684">
        <v>2487223</v>
      </c>
      <c r="B2684">
        <v>1</v>
      </c>
      <c r="C2684" t="s">
        <v>80</v>
      </c>
      <c r="D2684" t="s">
        <v>88</v>
      </c>
      <c r="E2684" t="s">
        <v>147</v>
      </c>
      <c r="F2684" t="s">
        <v>7822</v>
      </c>
      <c r="G2684" t="s">
        <v>149</v>
      </c>
      <c r="H2684" t="s">
        <v>150</v>
      </c>
      <c r="I2684" t="s">
        <v>136</v>
      </c>
      <c r="J2684" t="s">
        <v>137</v>
      </c>
      <c r="K2684" t="s">
        <v>144</v>
      </c>
      <c r="L2684" t="s">
        <v>7823</v>
      </c>
      <c r="M2684" t="s">
        <v>7824</v>
      </c>
      <c r="N2684">
        <v>0.37527777699999998</v>
      </c>
      <c r="O2684">
        <v>1</v>
      </c>
      <c r="P2684">
        <v>526</v>
      </c>
      <c r="Q2684">
        <v>0</v>
      </c>
      <c r="R2684">
        <v>1</v>
      </c>
      <c r="S2684">
        <v>13</v>
      </c>
      <c r="T2684">
        <v>118</v>
      </c>
      <c r="U2684">
        <v>2</v>
      </c>
      <c r="V2684">
        <v>2</v>
      </c>
      <c r="W2684">
        <v>5.6491221218269887</v>
      </c>
      <c r="X2684">
        <v>82.90221796429266</v>
      </c>
      <c r="Y2684">
        <v>0</v>
      </c>
      <c r="Z2684">
        <v>0.1568306638733333</v>
      </c>
      <c r="AA2684">
        <v>50.392405279245494</v>
      </c>
      <c r="AB2684">
        <v>48.174247269440535</v>
      </c>
      <c r="AC2684">
        <v>9.3718763046652924</v>
      </c>
      <c r="AD2684">
        <v>4.4177316070559325</v>
      </c>
      <c r="AE2684">
        <v>201.06443121040024</v>
      </c>
    </row>
    <row r="2685" spans="1:31" x14ac:dyDescent="0.3">
      <c r="A2685">
        <v>2486725</v>
      </c>
      <c r="B2685">
        <v>1</v>
      </c>
      <c r="C2685" t="s">
        <v>81</v>
      </c>
      <c r="D2685" t="s">
        <v>113</v>
      </c>
      <c r="E2685" t="s">
        <v>147</v>
      </c>
      <c r="F2685" t="s">
        <v>6976</v>
      </c>
      <c r="G2685" t="s">
        <v>765</v>
      </c>
      <c r="H2685" t="s">
        <v>150</v>
      </c>
      <c r="I2685" t="s">
        <v>136</v>
      </c>
      <c r="J2685" t="s">
        <v>137</v>
      </c>
      <c r="K2685" t="s">
        <v>144</v>
      </c>
      <c r="L2685" t="s">
        <v>7825</v>
      </c>
      <c r="M2685" t="s">
        <v>7826</v>
      </c>
      <c r="N2685">
        <v>0.99388888799999997</v>
      </c>
      <c r="O2685">
        <v>0</v>
      </c>
      <c r="P2685">
        <v>0</v>
      </c>
      <c r="Q2685">
        <v>7</v>
      </c>
      <c r="R2685">
        <v>90</v>
      </c>
      <c r="S2685">
        <v>0</v>
      </c>
      <c r="T2685">
        <v>4</v>
      </c>
      <c r="U2685">
        <v>0</v>
      </c>
      <c r="V2685">
        <v>0</v>
      </c>
      <c r="W2685">
        <v>0</v>
      </c>
      <c r="X2685">
        <v>0</v>
      </c>
      <c r="Y2685">
        <v>6.1040229857778261</v>
      </c>
      <c r="Z2685">
        <v>40.929397850273048</v>
      </c>
      <c r="AA2685">
        <v>0</v>
      </c>
      <c r="AB2685">
        <v>4.1627693815536322</v>
      </c>
      <c r="AC2685">
        <v>0</v>
      </c>
      <c r="AD2685">
        <v>0</v>
      </c>
      <c r="AE2685">
        <v>51.196190217604503</v>
      </c>
    </row>
    <row r="2686" spans="1:31" x14ac:dyDescent="0.3">
      <c r="A2686">
        <v>2486868</v>
      </c>
      <c r="B2686">
        <v>1</v>
      </c>
      <c r="C2686" t="s">
        <v>80</v>
      </c>
      <c r="D2686" t="s">
        <v>91</v>
      </c>
      <c r="E2686" t="s">
        <v>153</v>
      </c>
      <c r="F2686" t="s">
        <v>7827</v>
      </c>
      <c r="G2686" t="s">
        <v>155</v>
      </c>
      <c r="H2686" t="s">
        <v>135</v>
      </c>
      <c r="I2686" t="s">
        <v>136</v>
      </c>
      <c r="J2686" t="s">
        <v>137</v>
      </c>
      <c r="K2686" t="s">
        <v>144</v>
      </c>
      <c r="L2686" t="s">
        <v>7828</v>
      </c>
      <c r="M2686" t="s">
        <v>7829</v>
      </c>
      <c r="N2686">
        <v>1.045555555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1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2.1378466620499998</v>
      </c>
      <c r="AC2686">
        <v>0</v>
      </c>
      <c r="AD2686">
        <v>0</v>
      </c>
      <c r="AE2686">
        <v>2.1378466620499998</v>
      </c>
    </row>
    <row r="2687" spans="1:31" x14ac:dyDescent="0.3">
      <c r="A2687">
        <v>2486777</v>
      </c>
      <c r="B2687">
        <v>2</v>
      </c>
      <c r="C2687" t="s">
        <v>80</v>
      </c>
      <c r="D2687" t="s">
        <v>96</v>
      </c>
      <c r="E2687" t="s">
        <v>162</v>
      </c>
      <c r="F2687" t="s">
        <v>7830</v>
      </c>
      <c r="G2687" t="s">
        <v>159</v>
      </c>
      <c r="H2687" t="s">
        <v>135</v>
      </c>
      <c r="I2687" t="s">
        <v>136</v>
      </c>
      <c r="J2687" t="s">
        <v>3</v>
      </c>
      <c r="K2687" t="s">
        <v>144</v>
      </c>
      <c r="L2687" t="s">
        <v>7831</v>
      </c>
      <c r="M2687" t="s">
        <v>7832</v>
      </c>
      <c r="N2687">
        <v>0.53361111100000003</v>
      </c>
      <c r="O2687">
        <v>0</v>
      </c>
      <c r="P2687">
        <v>16</v>
      </c>
      <c r="Q2687">
        <v>0</v>
      </c>
      <c r="R2687">
        <v>0</v>
      </c>
      <c r="S2687">
        <v>0</v>
      </c>
      <c r="T2687">
        <v>1</v>
      </c>
      <c r="U2687">
        <v>0</v>
      </c>
      <c r="V2687">
        <v>0</v>
      </c>
      <c r="W2687">
        <v>0</v>
      </c>
      <c r="X2687">
        <v>1.5488169279625545</v>
      </c>
      <c r="Y2687">
        <v>0</v>
      </c>
      <c r="Z2687">
        <v>0</v>
      </c>
      <c r="AA2687">
        <v>0</v>
      </c>
      <c r="AB2687">
        <v>0.59393657838967651</v>
      </c>
      <c r="AC2687">
        <v>0</v>
      </c>
      <c r="AD2687">
        <v>0</v>
      </c>
      <c r="AE2687">
        <v>2.1427535063522312</v>
      </c>
    </row>
    <row r="2688" spans="1:31" x14ac:dyDescent="0.3">
      <c r="A2688">
        <v>2487097</v>
      </c>
      <c r="B2688">
        <v>1</v>
      </c>
      <c r="C2688" t="s">
        <v>80</v>
      </c>
      <c r="D2688" t="s">
        <v>104</v>
      </c>
      <c r="E2688" t="s">
        <v>213</v>
      </c>
      <c r="F2688" t="s">
        <v>7833</v>
      </c>
      <c r="G2688" t="s">
        <v>149</v>
      </c>
      <c r="H2688" t="s">
        <v>150</v>
      </c>
      <c r="I2688" t="s">
        <v>136</v>
      </c>
      <c r="J2688" t="s">
        <v>137</v>
      </c>
      <c r="K2688" t="s">
        <v>144</v>
      </c>
      <c r="L2688" t="s">
        <v>7834</v>
      </c>
      <c r="M2688" t="s">
        <v>7835</v>
      </c>
      <c r="N2688">
        <v>0.65</v>
      </c>
      <c r="O2688">
        <v>1</v>
      </c>
      <c r="P2688">
        <v>468</v>
      </c>
      <c r="Q2688">
        <v>22</v>
      </c>
      <c r="R2688">
        <v>27</v>
      </c>
      <c r="S2688">
        <v>28</v>
      </c>
      <c r="T2688">
        <v>72</v>
      </c>
      <c r="U2688">
        <v>4</v>
      </c>
      <c r="V2688">
        <v>0</v>
      </c>
      <c r="W2688">
        <v>2.4189437586022802</v>
      </c>
      <c r="X2688">
        <v>72.21118735935265</v>
      </c>
      <c r="Y2688">
        <v>13.61963774993718</v>
      </c>
      <c r="Z2688">
        <v>5.6242776308678062</v>
      </c>
      <c r="AA2688">
        <v>335.16047577533192</v>
      </c>
      <c r="AB2688">
        <v>43.672251880267915</v>
      </c>
      <c r="AC2688">
        <v>121.77678449139839</v>
      </c>
      <c r="AD2688">
        <v>0</v>
      </c>
      <c r="AE2688">
        <v>594.48355864575819</v>
      </c>
    </row>
    <row r="2689" spans="1:31" x14ac:dyDescent="0.3">
      <c r="A2689">
        <v>2486742</v>
      </c>
      <c r="B2689">
        <v>1</v>
      </c>
      <c r="C2689" t="s">
        <v>80</v>
      </c>
      <c r="D2689" t="s">
        <v>88</v>
      </c>
      <c r="E2689" t="s">
        <v>141</v>
      </c>
      <c r="F2689" t="s">
        <v>7836</v>
      </c>
      <c r="G2689" t="s">
        <v>466</v>
      </c>
      <c r="H2689" t="s">
        <v>135</v>
      </c>
      <c r="I2689" t="s">
        <v>136</v>
      </c>
      <c r="J2689" t="s">
        <v>137</v>
      </c>
      <c r="K2689" t="s">
        <v>144</v>
      </c>
      <c r="L2689" t="s">
        <v>7837</v>
      </c>
      <c r="M2689" t="s">
        <v>7838</v>
      </c>
      <c r="N2689">
        <v>2.406111111</v>
      </c>
      <c r="O2689">
        <v>0</v>
      </c>
      <c r="P2689">
        <v>44</v>
      </c>
      <c r="Q2689">
        <v>0</v>
      </c>
      <c r="R2689">
        <v>0</v>
      </c>
      <c r="S2689">
        <v>0</v>
      </c>
      <c r="T2689">
        <v>1</v>
      </c>
      <c r="U2689">
        <v>0</v>
      </c>
      <c r="V2689">
        <v>0</v>
      </c>
      <c r="W2689">
        <v>0</v>
      </c>
      <c r="X2689">
        <v>27.751276092140177</v>
      </c>
      <c r="Y2689">
        <v>0</v>
      </c>
      <c r="Z2689">
        <v>0</v>
      </c>
      <c r="AA2689">
        <v>0</v>
      </c>
      <c r="AB2689">
        <v>6.768969783372078E-2</v>
      </c>
      <c r="AC2689">
        <v>0</v>
      </c>
      <c r="AD2689">
        <v>0</v>
      </c>
      <c r="AE2689">
        <v>27.818965789973898</v>
      </c>
    </row>
    <row r="2690" spans="1:31" x14ac:dyDescent="0.3">
      <c r="A2690">
        <v>2486888</v>
      </c>
      <c r="B2690">
        <v>1</v>
      </c>
      <c r="C2690" t="s">
        <v>81</v>
      </c>
      <c r="D2690" t="s">
        <v>119</v>
      </c>
      <c r="E2690" t="s">
        <v>147</v>
      </c>
      <c r="F2690" t="s">
        <v>7839</v>
      </c>
      <c r="G2690" t="s">
        <v>149</v>
      </c>
      <c r="H2690" t="s">
        <v>150</v>
      </c>
      <c r="I2690" t="s">
        <v>136</v>
      </c>
      <c r="J2690" t="s">
        <v>137</v>
      </c>
      <c r="K2690" t="s">
        <v>144</v>
      </c>
      <c r="L2690" t="s">
        <v>7840</v>
      </c>
      <c r="M2690" t="s">
        <v>7841</v>
      </c>
      <c r="N2690">
        <v>0.68138888799999997</v>
      </c>
      <c r="O2690">
        <v>0</v>
      </c>
      <c r="P2690">
        <v>1281</v>
      </c>
      <c r="Q2690">
        <v>101</v>
      </c>
      <c r="R2690">
        <v>223</v>
      </c>
      <c r="S2690">
        <v>8</v>
      </c>
      <c r="T2690">
        <v>53</v>
      </c>
      <c r="U2690">
        <v>0</v>
      </c>
      <c r="V2690">
        <v>0</v>
      </c>
      <c r="W2690">
        <v>0</v>
      </c>
      <c r="X2690">
        <v>102.50779376236855</v>
      </c>
      <c r="Y2690">
        <v>39.848461223799809</v>
      </c>
      <c r="Z2690">
        <v>52.184327851891105</v>
      </c>
      <c r="AA2690">
        <v>8.0829137775980477</v>
      </c>
      <c r="AB2690">
        <v>29.03035779482812</v>
      </c>
      <c r="AC2690">
        <v>0</v>
      </c>
      <c r="AD2690">
        <v>0</v>
      </c>
      <c r="AE2690">
        <v>231.65385441048562</v>
      </c>
    </row>
    <row r="2691" spans="1:31" x14ac:dyDescent="0.3">
      <c r="A2691">
        <v>2486905</v>
      </c>
      <c r="B2691">
        <v>1</v>
      </c>
      <c r="C2691" t="s">
        <v>81</v>
      </c>
      <c r="D2691" t="s">
        <v>118</v>
      </c>
      <c r="E2691" t="s">
        <v>184</v>
      </c>
      <c r="F2691" t="s">
        <v>7842</v>
      </c>
      <c r="G2691" t="s">
        <v>149</v>
      </c>
      <c r="H2691" t="s">
        <v>150</v>
      </c>
      <c r="I2691" t="s">
        <v>136</v>
      </c>
      <c r="J2691" t="s">
        <v>137</v>
      </c>
      <c r="K2691" t="s">
        <v>144</v>
      </c>
      <c r="L2691" t="s">
        <v>7843</v>
      </c>
      <c r="M2691" t="s">
        <v>7844</v>
      </c>
      <c r="N2691">
        <v>1.389444444</v>
      </c>
      <c r="O2691">
        <v>3</v>
      </c>
      <c r="P2691">
        <v>396</v>
      </c>
      <c r="Q2691">
        <v>127</v>
      </c>
      <c r="R2691">
        <v>110</v>
      </c>
      <c r="S2691">
        <v>14</v>
      </c>
      <c r="T2691">
        <v>38</v>
      </c>
      <c r="U2691">
        <v>2</v>
      </c>
      <c r="V2691">
        <v>0</v>
      </c>
      <c r="W2691">
        <v>0.79078828460972628</v>
      </c>
      <c r="X2691">
        <v>89.927670635643935</v>
      </c>
      <c r="Y2691">
        <v>179.88966563437242</v>
      </c>
      <c r="Z2691">
        <v>78.197456804064771</v>
      </c>
      <c r="AA2691">
        <v>48.038448668099115</v>
      </c>
      <c r="AB2691">
        <v>20.149547775085665</v>
      </c>
      <c r="AC2691">
        <v>416.53333711086157</v>
      </c>
      <c r="AD2691">
        <v>0</v>
      </c>
      <c r="AE2691">
        <v>833.5269149127372</v>
      </c>
    </row>
    <row r="2692" spans="1:31" x14ac:dyDescent="0.3">
      <c r="A2692">
        <v>2486911</v>
      </c>
      <c r="B2692">
        <v>1</v>
      </c>
      <c r="C2692" t="s">
        <v>80</v>
      </c>
      <c r="D2692" t="s">
        <v>96</v>
      </c>
      <c r="E2692" t="s">
        <v>153</v>
      </c>
      <c r="F2692" t="s">
        <v>7845</v>
      </c>
      <c r="G2692" t="s">
        <v>230</v>
      </c>
      <c r="H2692" t="s">
        <v>135</v>
      </c>
      <c r="I2692" t="s">
        <v>136</v>
      </c>
      <c r="J2692" t="s">
        <v>137</v>
      </c>
      <c r="K2692" t="s">
        <v>144</v>
      </c>
      <c r="L2692" t="s">
        <v>7846</v>
      </c>
      <c r="M2692" t="s">
        <v>7847</v>
      </c>
      <c r="N2692">
        <v>2.1702777769999999</v>
      </c>
      <c r="O2692">
        <v>0</v>
      </c>
      <c r="P2692">
        <v>1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0.17227003297670831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0.17227003297670831</v>
      </c>
    </row>
    <row r="2693" spans="1:31" x14ac:dyDescent="0.3">
      <c r="A2693">
        <v>2487034</v>
      </c>
      <c r="B2693">
        <v>1</v>
      </c>
      <c r="C2693" t="s">
        <v>80</v>
      </c>
      <c r="D2693" t="s">
        <v>105</v>
      </c>
      <c r="E2693" t="s">
        <v>162</v>
      </c>
      <c r="F2693" t="s">
        <v>7848</v>
      </c>
      <c r="G2693" t="s">
        <v>530</v>
      </c>
      <c r="H2693" t="s">
        <v>135</v>
      </c>
      <c r="I2693" t="s">
        <v>136</v>
      </c>
      <c r="J2693" t="s">
        <v>137</v>
      </c>
      <c r="K2693" t="s">
        <v>144</v>
      </c>
      <c r="L2693" t="s">
        <v>7849</v>
      </c>
      <c r="M2693" t="s">
        <v>7850</v>
      </c>
      <c r="N2693">
        <v>5.8727777769999996</v>
      </c>
      <c r="O2693">
        <v>0</v>
      </c>
      <c r="P2693">
        <v>28</v>
      </c>
      <c r="Q2693">
        <v>0</v>
      </c>
      <c r="R2693">
        <v>15</v>
      </c>
      <c r="S2693">
        <v>0</v>
      </c>
      <c r="T2693">
        <v>9</v>
      </c>
      <c r="U2693">
        <v>0</v>
      </c>
      <c r="V2693">
        <v>0</v>
      </c>
      <c r="W2693">
        <v>0</v>
      </c>
      <c r="X2693">
        <v>38.073032040397024</v>
      </c>
      <c r="Y2693">
        <v>0</v>
      </c>
      <c r="Z2693">
        <v>9.442337894597312</v>
      </c>
      <c r="AA2693">
        <v>0</v>
      </c>
      <c r="AB2693">
        <v>45.372554588438824</v>
      </c>
      <c r="AC2693">
        <v>0</v>
      </c>
      <c r="AD2693">
        <v>0</v>
      </c>
      <c r="AE2693">
        <v>92.887924523433156</v>
      </c>
    </row>
    <row r="2694" spans="1:31" x14ac:dyDescent="0.3">
      <c r="A2694">
        <v>2486988</v>
      </c>
      <c r="B2694">
        <v>1</v>
      </c>
      <c r="C2694" t="s">
        <v>81</v>
      </c>
      <c r="D2694" t="s">
        <v>128</v>
      </c>
      <c r="E2694" t="s">
        <v>166</v>
      </c>
      <c r="F2694" t="s">
        <v>7851</v>
      </c>
      <c r="G2694" t="s">
        <v>149</v>
      </c>
      <c r="H2694" t="s">
        <v>150</v>
      </c>
      <c r="I2694" t="s">
        <v>136</v>
      </c>
      <c r="J2694" t="s">
        <v>137</v>
      </c>
      <c r="K2694" t="s">
        <v>144</v>
      </c>
      <c r="L2694" t="s">
        <v>7852</v>
      </c>
      <c r="M2694" t="s">
        <v>7853</v>
      </c>
      <c r="N2694">
        <v>0.65944444400000002</v>
      </c>
      <c r="O2694">
        <v>11</v>
      </c>
      <c r="P2694">
        <v>100</v>
      </c>
      <c r="Q2694">
        <v>35</v>
      </c>
      <c r="R2694">
        <v>16</v>
      </c>
      <c r="S2694">
        <v>4</v>
      </c>
      <c r="T2694">
        <v>8</v>
      </c>
      <c r="U2694">
        <v>0</v>
      </c>
      <c r="V2694">
        <v>0</v>
      </c>
      <c r="W2694">
        <v>0.85636988557073934</v>
      </c>
      <c r="X2694">
        <v>9.3707356871790264</v>
      </c>
      <c r="Y2694">
        <v>10.596175483107233</v>
      </c>
      <c r="Z2694">
        <v>1.5504269331004279</v>
      </c>
      <c r="AA2694">
        <v>2.4005372474039239</v>
      </c>
      <c r="AB2694">
        <v>2.8371057700618367</v>
      </c>
      <c r="AC2694">
        <v>0</v>
      </c>
      <c r="AD2694">
        <v>0</v>
      </c>
      <c r="AE2694">
        <v>27.611351006423188</v>
      </c>
    </row>
    <row r="2695" spans="1:31" x14ac:dyDescent="0.3">
      <c r="A2695">
        <v>2487137</v>
      </c>
      <c r="B2695">
        <v>1</v>
      </c>
      <c r="C2695" t="s">
        <v>80</v>
      </c>
      <c r="D2695" t="s">
        <v>92</v>
      </c>
      <c r="E2695" t="s">
        <v>141</v>
      </c>
      <c r="F2695" t="s">
        <v>7854</v>
      </c>
      <c r="G2695" t="s">
        <v>466</v>
      </c>
      <c r="H2695" t="s">
        <v>135</v>
      </c>
      <c r="I2695" t="s">
        <v>136</v>
      </c>
      <c r="J2695" t="s">
        <v>137</v>
      </c>
      <c r="K2695" t="s">
        <v>144</v>
      </c>
      <c r="L2695" t="s">
        <v>7855</v>
      </c>
      <c r="M2695" t="s">
        <v>7856</v>
      </c>
      <c r="N2695">
        <v>3.988611111</v>
      </c>
      <c r="O2695">
        <v>0</v>
      </c>
      <c r="P2695">
        <v>113</v>
      </c>
      <c r="Q2695">
        <v>0</v>
      </c>
      <c r="R2695">
        <v>0</v>
      </c>
      <c r="S2695">
        <v>0</v>
      </c>
      <c r="T2695">
        <v>19</v>
      </c>
      <c r="U2695">
        <v>0</v>
      </c>
      <c r="V2695">
        <v>0</v>
      </c>
      <c r="W2695">
        <v>0</v>
      </c>
      <c r="X2695">
        <v>142.94691170064215</v>
      </c>
      <c r="Y2695">
        <v>0</v>
      </c>
      <c r="Z2695">
        <v>0</v>
      </c>
      <c r="AA2695">
        <v>0</v>
      </c>
      <c r="AB2695">
        <v>120.62597566814547</v>
      </c>
      <c r="AC2695">
        <v>0</v>
      </c>
      <c r="AD2695">
        <v>0</v>
      </c>
      <c r="AE2695">
        <v>263.57288736878763</v>
      </c>
    </row>
    <row r="2696" spans="1:31" x14ac:dyDescent="0.3">
      <c r="A2696">
        <v>2486848</v>
      </c>
      <c r="B2696">
        <v>1</v>
      </c>
      <c r="C2696" t="s">
        <v>80</v>
      </c>
      <c r="D2696" t="s">
        <v>96</v>
      </c>
      <c r="E2696" t="s">
        <v>153</v>
      </c>
      <c r="F2696" t="s">
        <v>7857</v>
      </c>
      <c r="G2696" t="s">
        <v>210</v>
      </c>
      <c r="H2696" t="s">
        <v>135</v>
      </c>
      <c r="I2696" t="s">
        <v>136</v>
      </c>
      <c r="J2696" t="s">
        <v>137</v>
      </c>
      <c r="K2696" t="s">
        <v>144</v>
      </c>
      <c r="L2696" t="s">
        <v>7858</v>
      </c>
      <c r="M2696" t="s">
        <v>7859</v>
      </c>
      <c r="N2696">
        <v>1.151944444</v>
      </c>
      <c r="O2696">
        <v>0</v>
      </c>
      <c r="P2696">
        <v>2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1.9805599553552635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1.9805599553552635</v>
      </c>
    </row>
    <row r="2697" spans="1:31" x14ac:dyDescent="0.3">
      <c r="A2697">
        <v>2487134</v>
      </c>
      <c r="B2697">
        <v>1</v>
      </c>
      <c r="C2697" t="s">
        <v>80</v>
      </c>
      <c r="D2697" t="s">
        <v>107</v>
      </c>
      <c r="E2697" t="s">
        <v>153</v>
      </c>
      <c r="F2697" t="s">
        <v>7860</v>
      </c>
      <c r="G2697" t="s">
        <v>230</v>
      </c>
      <c r="H2697" t="s">
        <v>135</v>
      </c>
      <c r="I2697" t="s">
        <v>136</v>
      </c>
      <c r="J2697" t="s">
        <v>137</v>
      </c>
      <c r="K2697" t="s">
        <v>144</v>
      </c>
      <c r="L2697" t="s">
        <v>7861</v>
      </c>
      <c r="M2697" t="s">
        <v>7862</v>
      </c>
      <c r="N2697">
        <v>1.4883333329999999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1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2.0690088135933333</v>
      </c>
      <c r="AC2697">
        <v>0</v>
      </c>
      <c r="AD2697">
        <v>0</v>
      </c>
      <c r="AE2697">
        <v>2.0690088135933333</v>
      </c>
    </row>
    <row r="2698" spans="1:31" x14ac:dyDescent="0.3">
      <c r="A2698">
        <v>2487157</v>
      </c>
      <c r="B2698">
        <v>1</v>
      </c>
      <c r="C2698" t="s">
        <v>80</v>
      </c>
      <c r="D2698" t="s">
        <v>93</v>
      </c>
      <c r="E2698" t="s">
        <v>162</v>
      </c>
      <c r="F2698" t="s">
        <v>7863</v>
      </c>
      <c r="G2698" t="s">
        <v>210</v>
      </c>
      <c r="H2698" t="s">
        <v>135</v>
      </c>
      <c r="I2698" t="s">
        <v>136</v>
      </c>
      <c r="J2698" t="s">
        <v>137</v>
      </c>
      <c r="K2698" t="s">
        <v>144</v>
      </c>
      <c r="L2698" t="s">
        <v>7864</v>
      </c>
      <c r="M2698" t="s">
        <v>7865</v>
      </c>
      <c r="N2698">
        <v>2.5263888880000001</v>
      </c>
      <c r="O2698">
        <v>0</v>
      </c>
      <c r="P2698">
        <v>0</v>
      </c>
      <c r="Q2698">
        <v>0</v>
      </c>
      <c r="R2698">
        <v>5</v>
      </c>
      <c r="S2698">
        <v>0</v>
      </c>
      <c r="T2698">
        <v>3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9.6111713987204581</v>
      </c>
      <c r="AA2698">
        <v>0</v>
      </c>
      <c r="AB2698">
        <v>1.6659849496188337</v>
      </c>
      <c r="AC2698">
        <v>0</v>
      </c>
      <c r="AD2698">
        <v>0</v>
      </c>
      <c r="AE2698">
        <v>11.277156348339291</v>
      </c>
    </row>
    <row r="2699" spans="1:31" x14ac:dyDescent="0.3">
      <c r="A2699">
        <v>2486865</v>
      </c>
      <c r="B2699">
        <v>1</v>
      </c>
      <c r="C2699" t="s">
        <v>81</v>
      </c>
      <c r="D2699" t="s">
        <v>127</v>
      </c>
      <c r="E2699" t="s">
        <v>184</v>
      </c>
      <c r="F2699" t="s">
        <v>7866</v>
      </c>
      <c r="G2699" t="s">
        <v>149</v>
      </c>
      <c r="H2699" t="s">
        <v>150</v>
      </c>
      <c r="I2699" t="s">
        <v>136</v>
      </c>
      <c r="J2699" t="s">
        <v>137</v>
      </c>
      <c r="K2699" t="s">
        <v>144</v>
      </c>
      <c r="L2699" t="s">
        <v>7867</v>
      </c>
      <c r="M2699" t="s">
        <v>7868</v>
      </c>
      <c r="N2699">
        <v>1.683333333</v>
      </c>
      <c r="O2699">
        <v>0</v>
      </c>
      <c r="P2699">
        <v>395</v>
      </c>
      <c r="Q2699">
        <v>29</v>
      </c>
      <c r="R2699">
        <v>64</v>
      </c>
      <c r="S2699">
        <v>3</v>
      </c>
      <c r="T2699">
        <v>52</v>
      </c>
      <c r="U2699">
        <v>0</v>
      </c>
      <c r="V2699">
        <v>0</v>
      </c>
      <c r="W2699">
        <v>0</v>
      </c>
      <c r="X2699">
        <v>134.98788112707396</v>
      </c>
      <c r="Y2699">
        <v>62.193880287421656</v>
      </c>
      <c r="Z2699">
        <v>35.316616130950138</v>
      </c>
      <c r="AA2699">
        <v>6.5518933481537402</v>
      </c>
      <c r="AB2699">
        <v>72.795865548795646</v>
      </c>
      <c r="AC2699">
        <v>0</v>
      </c>
      <c r="AD2699">
        <v>0</v>
      </c>
      <c r="AE2699">
        <v>311.84613644239511</v>
      </c>
    </row>
    <row r="2700" spans="1:31" x14ac:dyDescent="0.3">
      <c r="A2700">
        <v>2486971</v>
      </c>
      <c r="B2700">
        <v>1</v>
      </c>
      <c r="C2700" t="s">
        <v>80</v>
      </c>
      <c r="D2700" t="s">
        <v>82</v>
      </c>
      <c r="E2700" t="s">
        <v>153</v>
      </c>
      <c r="F2700" t="s">
        <v>7814</v>
      </c>
      <c r="G2700" t="s">
        <v>155</v>
      </c>
      <c r="H2700" t="s">
        <v>135</v>
      </c>
      <c r="I2700" t="s">
        <v>136</v>
      </c>
      <c r="J2700" t="s">
        <v>137</v>
      </c>
      <c r="K2700" t="s">
        <v>144</v>
      </c>
      <c r="L2700" t="s">
        <v>7869</v>
      </c>
      <c r="M2700" t="s">
        <v>7870</v>
      </c>
      <c r="N2700">
        <v>1.004444444</v>
      </c>
      <c r="O2700">
        <v>0</v>
      </c>
      <c r="P2700">
        <v>1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0.25210727633449026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0.25210727633449026</v>
      </c>
    </row>
    <row r="2701" spans="1:31" x14ac:dyDescent="0.3">
      <c r="A2701">
        <v>2487120</v>
      </c>
      <c r="B2701">
        <v>1</v>
      </c>
      <c r="C2701" t="s">
        <v>80</v>
      </c>
      <c r="D2701" t="s">
        <v>84</v>
      </c>
      <c r="E2701" t="s">
        <v>184</v>
      </c>
      <c r="F2701" t="s">
        <v>4589</v>
      </c>
      <c r="G2701" t="s">
        <v>149</v>
      </c>
      <c r="H2701" t="s">
        <v>150</v>
      </c>
      <c r="I2701" t="s">
        <v>136</v>
      </c>
      <c r="J2701" t="s">
        <v>137</v>
      </c>
      <c r="K2701" t="s">
        <v>144</v>
      </c>
      <c r="L2701" t="s">
        <v>7871</v>
      </c>
      <c r="M2701" t="s">
        <v>7872</v>
      </c>
      <c r="N2701">
        <v>0.33250000000000002</v>
      </c>
      <c r="O2701">
        <v>7</v>
      </c>
      <c r="P2701">
        <v>1536</v>
      </c>
      <c r="Q2701">
        <v>13</v>
      </c>
      <c r="R2701">
        <v>297</v>
      </c>
      <c r="S2701">
        <v>33</v>
      </c>
      <c r="T2701">
        <v>274</v>
      </c>
      <c r="U2701">
        <v>1</v>
      </c>
      <c r="V2701">
        <v>0</v>
      </c>
      <c r="W2701">
        <v>1.5317890157206704</v>
      </c>
      <c r="X2701">
        <v>184.32531871310181</v>
      </c>
      <c r="Y2701">
        <v>5.90419217510245</v>
      </c>
      <c r="Z2701">
        <v>30.844520960798736</v>
      </c>
      <c r="AA2701">
        <v>41.979790234901081</v>
      </c>
      <c r="AB2701">
        <v>88.953403707115484</v>
      </c>
      <c r="AC2701">
        <v>6.2646546015111095</v>
      </c>
      <c r="AD2701">
        <v>0</v>
      </c>
      <c r="AE2701">
        <v>359.80366940825138</v>
      </c>
    </row>
    <row r="2702" spans="1:31" x14ac:dyDescent="0.3">
      <c r="A2702">
        <v>2486725</v>
      </c>
      <c r="B2702">
        <v>2</v>
      </c>
      <c r="C2702" t="s">
        <v>81</v>
      </c>
      <c r="D2702" t="s">
        <v>113</v>
      </c>
      <c r="E2702" t="s">
        <v>166</v>
      </c>
      <c r="F2702" t="s">
        <v>7873</v>
      </c>
      <c r="G2702" t="s">
        <v>765</v>
      </c>
      <c r="H2702" t="s">
        <v>150</v>
      </c>
      <c r="I2702" t="s">
        <v>136</v>
      </c>
      <c r="J2702" t="s">
        <v>137</v>
      </c>
      <c r="K2702" t="s">
        <v>144</v>
      </c>
      <c r="L2702" t="s">
        <v>7826</v>
      </c>
      <c r="M2702" t="s">
        <v>7874</v>
      </c>
      <c r="N2702">
        <v>4.3425000000000002</v>
      </c>
      <c r="O2702">
        <v>2</v>
      </c>
      <c r="P2702">
        <v>0</v>
      </c>
      <c r="Q2702">
        <v>15</v>
      </c>
      <c r="R2702">
        <v>90</v>
      </c>
      <c r="S2702">
        <v>4</v>
      </c>
      <c r="T2702">
        <v>4</v>
      </c>
      <c r="U2702">
        <v>1</v>
      </c>
      <c r="V2702">
        <v>0</v>
      </c>
      <c r="W2702">
        <v>3.179740387149006</v>
      </c>
      <c r="X2702">
        <v>0</v>
      </c>
      <c r="Y2702">
        <v>113.85833116148243</v>
      </c>
      <c r="Z2702">
        <v>169.57368670728366</v>
      </c>
      <c r="AA2702">
        <v>11.748673120486213</v>
      </c>
      <c r="AB2702">
        <v>18.018235687912306</v>
      </c>
      <c r="AC2702">
        <v>174.59718361911385</v>
      </c>
      <c r="AD2702">
        <v>0</v>
      </c>
      <c r="AE2702">
        <v>490.97585068342744</v>
      </c>
    </row>
    <row r="2703" spans="1:31" x14ac:dyDescent="0.3">
      <c r="A2703">
        <v>2487100</v>
      </c>
      <c r="B2703">
        <v>1</v>
      </c>
      <c r="C2703" t="s">
        <v>80</v>
      </c>
      <c r="D2703" t="s">
        <v>84</v>
      </c>
      <c r="E2703" t="s">
        <v>141</v>
      </c>
      <c r="F2703" t="s">
        <v>7875</v>
      </c>
      <c r="G2703" t="s">
        <v>159</v>
      </c>
      <c r="H2703" t="s">
        <v>135</v>
      </c>
      <c r="I2703" t="s">
        <v>136</v>
      </c>
      <c r="J2703" t="s">
        <v>3</v>
      </c>
      <c r="K2703" t="s">
        <v>144</v>
      </c>
      <c r="L2703" t="s">
        <v>7876</v>
      </c>
      <c r="M2703" t="s">
        <v>7877</v>
      </c>
      <c r="N2703">
        <v>1.253055555</v>
      </c>
      <c r="O2703">
        <v>0</v>
      </c>
      <c r="P2703">
        <v>104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28.118343673591973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28.118343673591973</v>
      </c>
    </row>
    <row r="2704" spans="1:31" x14ac:dyDescent="0.3">
      <c r="A2704">
        <v>2486791</v>
      </c>
      <c r="B2704">
        <v>1</v>
      </c>
      <c r="C2704" t="s">
        <v>80</v>
      </c>
      <c r="D2704" t="s">
        <v>82</v>
      </c>
      <c r="E2704" t="s">
        <v>141</v>
      </c>
      <c r="F2704" t="s">
        <v>7878</v>
      </c>
      <c r="G2704" t="s">
        <v>159</v>
      </c>
      <c r="H2704" t="s">
        <v>135</v>
      </c>
      <c r="I2704" t="s">
        <v>136</v>
      </c>
      <c r="J2704" t="s">
        <v>3</v>
      </c>
      <c r="K2704" t="s">
        <v>144</v>
      </c>
      <c r="L2704" t="s">
        <v>7879</v>
      </c>
      <c r="M2704" t="s">
        <v>7880</v>
      </c>
      <c r="N2704">
        <v>2.3975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31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112.31600267256913</v>
      </c>
      <c r="AC2704">
        <v>0</v>
      </c>
      <c r="AD2704">
        <v>0</v>
      </c>
      <c r="AE2704">
        <v>112.31600267256913</v>
      </c>
    </row>
    <row r="2705" spans="1:31" x14ac:dyDescent="0.3">
      <c r="A2705">
        <v>2486954</v>
      </c>
      <c r="B2705">
        <v>2</v>
      </c>
      <c r="C2705" t="s">
        <v>80</v>
      </c>
      <c r="D2705" t="s">
        <v>87</v>
      </c>
      <c r="E2705" t="s">
        <v>132</v>
      </c>
      <c r="F2705" t="s">
        <v>7881</v>
      </c>
      <c r="G2705" t="s">
        <v>210</v>
      </c>
      <c r="H2705" t="s">
        <v>135</v>
      </c>
      <c r="I2705" t="s">
        <v>136</v>
      </c>
      <c r="J2705" t="s">
        <v>137</v>
      </c>
      <c r="K2705" t="s">
        <v>144</v>
      </c>
      <c r="L2705" t="s">
        <v>7882</v>
      </c>
      <c r="M2705" t="s">
        <v>7883</v>
      </c>
      <c r="N2705">
        <v>0.47083333300000002</v>
      </c>
      <c r="O2705">
        <v>0</v>
      </c>
      <c r="P2705">
        <v>612</v>
      </c>
      <c r="Q2705">
        <v>0</v>
      </c>
      <c r="R2705">
        <v>0</v>
      </c>
      <c r="S2705">
        <v>0</v>
      </c>
      <c r="T2705">
        <v>5</v>
      </c>
      <c r="U2705">
        <v>0</v>
      </c>
      <c r="V2705">
        <v>0</v>
      </c>
      <c r="W2705">
        <v>0</v>
      </c>
      <c r="X2705">
        <v>69.468202864228687</v>
      </c>
      <c r="Y2705">
        <v>0</v>
      </c>
      <c r="Z2705">
        <v>0</v>
      </c>
      <c r="AA2705">
        <v>0</v>
      </c>
      <c r="AB2705">
        <v>4.1090942508216193</v>
      </c>
      <c r="AC2705">
        <v>0</v>
      </c>
      <c r="AD2705">
        <v>0</v>
      </c>
      <c r="AE2705">
        <v>73.5772971150503</v>
      </c>
    </row>
    <row r="2706" spans="1:31" x14ac:dyDescent="0.3">
      <c r="A2706">
        <v>2486954</v>
      </c>
      <c r="B2706">
        <v>1</v>
      </c>
      <c r="C2706" t="s">
        <v>80</v>
      </c>
      <c r="D2706" t="s">
        <v>87</v>
      </c>
      <c r="E2706" t="s">
        <v>153</v>
      </c>
      <c r="F2706" t="s">
        <v>7884</v>
      </c>
      <c r="G2706" t="s">
        <v>210</v>
      </c>
      <c r="H2706" t="s">
        <v>135</v>
      </c>
      <c r="I2706" t="s">
        <v>136</v>
      </c>
      <c r="J2706" t="s">
        <v>137</v>
      </c>
      <c r="K2706" t="s">
        <v>144</v>
      </c>
      <c r="L2706" t="s">
        <v>7885</v>
      </c>
      <c r="M2706" t="s">
        <v>7882</v>
      </c>
      <c r="N2706">
        <v>0.80249999999999999</v>
      </c>
      <c r="O2706">
        <v>0</v>
      </c>
      <c r="P2706">
        <v>27</v>
      </c>
      <c r="Q2706">
        <v>0</v>
      </c>
      <c r="R2706">
        <v>0</v>
      </c>
      <c r="S2706">
        <v>0</v>
      </c>
      <c r="T2706">
        <v>1</v>
      </c>
      <c r="U2706">
        <v>0</v>
      </c>
      <c r="V2706">
        <v>0</v>
      </c>
      <c r="W2706">
        <v>0</v>
      </c>
      <c r="X2706">
        <v>5.3710655012989843</v>
      </c>
      <c r="Y2706">
        <v>0</v>
      </c>
      <c r="Z2706">
        <v>0</v>
      </c>
      <c r="AA2706">
        <v>0</v>
      </c>
      <c r="AB2706">
        <v>0.36183854219030703</v>
      </c>
      <c r="AC2706">
        <v>0</v>
      </c>
      <c r="AD2706">
        <v>0</v>
      </c>
      <c r="AE2706">
        <v>5.7329040434892917</v>
      </c>
    </row>
    <row r="2707" spans="1:31" x14ac:dyDescent="0.3">
      <c r="A2707">
        <v>2486937</v>
      </c>
      <c r="B2707">
        <v>1</v>
      </c>
      <c r="C2707" t="s">
        <v>80</v>
      </c>
      <c r="D2707" t="s">
        <v>102</v>
      </c>
      <c r="E2707" t="s">
        <v>162</v>
      </c>
      <c r="F2707" t="s">
        <v>7886</v>
      </c>
      <c r="G2707" t="s">
        <v>134</v>
      </c>
      <c r="H2707" t="s">
        <v>135</v>
      </c>
      <c r="I2707" t="s">
        <v>136</v>
      </c>
      <c r="J2707" t="s">
        <v>137</v>
      </c>
      <c r="K2707" t="s">
        <v>138</v>
      </c>
      <c r="L2707" t="s">
        <v>7887</v>
      </c>
      <c r="M2707" t="s">
        <v>7888</v>
      </c>
      <c r="N2707">
        <v>2.670555555</v>
      </c>
      <c r="O2707">
        <v>0</v>
      </c>
      <c r="P2707">
        <v>12</v>
      </c>
      <c r="Q2707">
        <v>0</v>
      </c>
      <c r="R2707">
        <v>9</v>
      </c>
      <c r="S2707">
        <v>0</v>
      </c>
      <c r="T2707">
        <v>1</v>
      </c>
      <c r="U2707">
        <v>0</v>
      </c>
      <c r="V2707">
        <v>0</v>
      </c>
      <c r="W2707">
        <v>0</v>
      </c>
      <c r="X2707">
        <v>3.1049492588420584</v>
      </c>
      <c r="Y2707">
        <v>0</v>
      </c>
      <c r="Z2707">
        <v>6.884426726301454</v>
      </c>
      <c r="AA2707">
        <v>0</v>
      </c>
      <c r="AB2707">
        <v>0.23236096530075512</v>
      </c>
      <c r="AC2707">
        <v>0</v>
      </c>
      <c r="AD2707">
        <v>0</v>
      </c>
      <c r="AE2707">
        <v>10.221736950444267</v>
      </c>
    </row>
    <row r="2708" spans="1:31" x14ac:dyDescent="0.3">
      <c r="A2708">
        <v>2486751</v>
      </c>
      <c r="B2708">
        <v>1</v>
      </c>
      <c r="C2708" t="s">
        <v>80</v>
      </c>
      <c r="D2708" t="s">
        <v>89</v>
      </c>
      <c r="E2708" t="s">
        <v>132</v>
      </c>
      <c r="F2708" t="s">
        <v>7889</v>
      </c>
      <c r="G2708" t="s">
        <v>134</v>
      </c>
      <c r="H2708" t="s">
        <v>135</v>
      </c>
      <c r="I2708" t="s">
        <v>136</v>
      </c>
      <c r="J2708" t="s">
        <v>137</v>
      </c>
      <c r="K2708" t="s">
        <v>138</v>
      </c>
      <c r="L2708" t="s">
        <v>7890</v>
      </c>
      <c r="M2708" t="s">
        <v>7891</v>
      </c>
      <c r="N2708">
        <v>2.9933333329999998</v>
      </c>
      <c r="O2708">
        <v>0</v>
      </c>
      <c r="P2708">
        <v>67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199.30044906096273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199.30044906096273</v>
      </c>
    </row>
    <row r="2709" spans="1:31" x14ac:dyDescent="0.3">
      <c r="A2709">
        <v>2486731</v>
      </c>
      <c r="B2709">
        <v>1</v>
      </c>
      <c r="C2709" t="s">
        <v>80</v>
      </c>
      <c r="D2709" t="s">
        <v>84</v>
      </c>
      <c r="E2709" t="s">
        <v>132</v>
      </c>
      <c r="F2709" t="s">
        <v>7892</v>
      </c>
      <c r="G2709" t="s">
        <v>168</v>
      </c>
      <c r="H2709" t="s">
        <v>135</v>
      </c>
      <c r="I2709" t="s">
        <v>136</v>
      </c>
      <c r="J2709" t="s">
        <v>137</v>
      </c>
      <c r="K2709" t="s">
        <v>138</v>
      </c>
      <c r="L2709" t="s">
        <v>7893</v>
      </c>
      <c r="M2709" t="s">
        <v>7894</v>
      </c>
      <c r="N2709">
        <v>4.2941666659999997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80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569.69124925467838</v>
      </c>
      <c r="AC2709">
        <v>0</v>
      </c>
      <c r="AD2709">
        <v>0</v>
      </c>
      <c r="AE2709">
        <v>569.69124925467838</v>
      </c>
    </row>
    <row r="2710" spans="1:31" x14ac:dyDescent="0.3">
      <c r="A2710">
        <v>2487086</v>
      </c>
      <c r="B2710">
        <v>1</v>
      </c>
      <c r="C2710" t="s">
        <v>80</v>
      </c>
      <c r="D2710" t="s">
        <v>108</v>
      </c>
      <c r="E2710" t="s">
        <v>162</v>
      </c>
      <c r="F2710" t="s">
        <v>7895</v>
      </c>
      <c r="G2710" t="s">
        <v>210</v>
      </c>
      <c r="H2710" t="s">
        <v>135</v>
      </c>
      <c r="I2710" t="s">
        <v>136</v>
      </c>
      <c r="J2710" t="s">
        <v>137</v>
      </c>
      <c r="K2710" t="s">
        <v>144</v>
      </c>
      <c r="L2710" t="s">
        <v>7896</v>
      </c>
      <c r="M2710" t="s">
        <v>7897</v>
      </c>
      <c r="N2710">
        <v>0.88638888800000004</v>
      </c>
      <c r="O2710">
        <v>0</v>
      </c>
      <c r="P2710">
        <v>8</v>
      </c>
      <c r="Q2710">
        <v>0</v>
      </c>
      <c r="R2710">
        <v>4</v>
      </c>
      <c r="S2710">
        <v>0</v>
      </c>
      <c r="T2710">
        <v>2</v>
      </c>
      <c r="U2710">
        <v>0</v>
      </c>
      <c r="V2710">
        <v>0</v>
      </c>
      <c r="W2710">
        <v>0</v>
      </c>
      <c r="X2710">
        <v>1.0656355921104523</v>
      </c>
      <c r="Y2710">
        <v>0</v>
      </c>
      <c r="Z2710">
        <v>0.11169069637186586</v>
      </c>
      <c r="AA2710">
        <v>0</v>
      </c>
      <c r="AB2710">
        <v>2.9328376306487998E-2</v>
      </c>
      <c r="AC2710">
        <v>0</v>
      </c>
      <c r="AD2710">
        <v>0</v>
      </c>
      <c r="AE2710">
        <v>1.2066546647888061</v>
      </c>
    </row>
    <row r="2711" spans="1:31" x14ac:dyDescent="0.3">
      <c r="A2711">
        <v>2487252</v>
      </c>
      <c r="B2711">
        <v>1</v>
      </c>
      <c r="C2711" t="s">
        <v>80</v>
      </c>
      <c r="D2711" t="s">
        <v>96</v>
      </c>
      <c r="E2711" t="s">
        <v>166</v>
      </c>
      <c r="F2711" t="s">
        <v>7898</v>
      </c>
      <c r="G2711" t="s">
        <v>149</v>
      </c>
      <c r="H2711" t="s">
        <v>150</v>
      </c>
      <c r="I2711" t="s">
        <v>136</v>
      </c>
      <c r="J2711" t="s">
        <v>137</v>
      </c>
      <c r="K2711" t="s">
        <v>144</v>
      </c>
      <c r="L2711" t="s">
        <v>7899</v>
      </c>
      <c r="M2711" t="s">
        <v>7900</v>
      </c>
      <c r="N2711">
        <v>0.36611111099999999</v>
      </c>
      <c r="O2711">
        <v>6</v>
      </c>
      <c r="P2711">
        <v>5851</v>
      </c>
      <c r="Q2711">
        <v>7</v>
      </c>
      <c r="R2711">
        <v>69</v>
      </c>
      <c r="S2711">
        <v>30</v>
      </c>
      <c r="T2711">
        <v>685</v>
      </c>
      <c r="U2711">
        <v>0</v>
      </c>
      <c r="V2711">
        <v>1</v>
      </c>
      <c r="W2711">
        <v>7.6052526546180825</v>
      </c>
      <c r="X2711">
        <v>506.874543810212</v>
      </c>
      <c r="Y2711">
        <v>10.502895308587732</v>
      </c>
      <c r="Z2711">
        <v>7.9281616097470771</v>
      </c>
      <c r="AA2711">
        <v>180.71193811116319</v>
      </c>
      <c r="AB2711">
        <v>217.46779069760709</v>
      </c>
      <c r="AC2711">
        <v>0</v>
      </c>
      <c r="AD2711">
        <v>4.5911934258471725E-2</v>
      </c>
      <c r="AE2711">
        <v>931.13649412619372</v>
      </c>
    </row>
    <row r="2712" spans="1:31" x14ac:dyDescent="0.3">
      <c r="A2712">
        <v>2487023</v>
      </c>
      <c r="B2712">
        <v>1</v>
      </c>
      <c r="C2712" t="s">
        <v>81</v>
      </c>
      <c r="D2712" t="s">
        <v>112</v>
      </c>
      <c r="E2712" t="s">
        <v>132</v>
      </c>
      <c r="F2712" t="s">
        <v>7901</v>
      </c>
      <c r="G2712" t="s">
        <v>296</v>
      </c>
      <c r="H2712" t="s">
        <v>135</v>
      </c>
      <c r="I2712" t="s">
        <v>136</v>
      </c>
      <c r="J2712" t="s">
        <v>137</v>
      </c>
      <c r="K2712" t="s">
        <v>144</v>
      </c>
      <c r="L2712" t="s">
        <v>7902</v>
      </c>
      <c r="M2712" t="s">
        <v>7903</v>
      </c>
      <c r="N2712">
        <v>0.92194444399999997</v>
      </c>
      <c r="O2712">
        <v>0</v>
      </c>
      <c r="P2712">
        <v>40</v>
      </c>
      <c r="Q2712">
        <v>0</v>
      </c>
      <c r="R2712">
        <v>53</v>
      </c>
      <c r="S2712">
        <v>0</v>
      </c>
      <c r="T2712">
        <v>11</v>
      </c>
      <c r="U2712">
        <v>0</v>
      </c>
      <c r="V2712">
        <v>0</v>
      </c>
      <c r="W2712">
        <v>0</v>
      </c>
      <c r="X2712">
        <v>9.8213006666700124</v>
      </c>
      <c r="Y2712">
        <v>0</v>
      </c>
      <c r="Z2712">
        <v>5.3142110520728796</v>
      </c>
      <c r="AA2712">
        <v>0</v>
      </c>
      <c r="AB2712">
        <v>1.4259721768039677</v>
      </c>
      <c r="AC2712">
        <v>0</v>
      </c>
      <c r="AD2712">
        <v>0</v>
      </c>
      <c r="AE2712">
        <v>16.561483895546861</v>
      </c>
    </row>
    <row r="2713" spans="1:31" x14ac:dyDescent="0.3">
      <c r="A2713">
        <v>2487017</v>
      </c>
      <c r="B2713">
        <v>1</v>
      </c>
      <c r="C2713" t="s">
        <v>80</v>
      </c>
      <c r="D2713" t="s">
        <v>87</v>
      </c>
      <c r="E2713" t="s">
        <v>153</v>
      </c>
      <c r="F2713" t="s">
        <v>7904</v>
      </c>
      <c r="G2713" t="s">
        <v>155</v>
      </c>
      <c r="H2713" t="s">
        <v>135</v>
      </c>
      <c r="I2713" t="s">
        <v>136</v>
      </c>
      <c r="J2713" t="s">
        <v>137</v>
      </c>
      <c r="K2713" t="s">
        <v>144</v>
      </c>
      <c r="L2713" t="s">
        <v>7905</v>
      </c>
      <c r="M2713" t="s">
        <v>7906</v>
      </c>
      <c r="N2713">
        <v>1.1611111110000001</v>
      </c>
      <c r="O2713">
        <v>0</v>
      </c>
      <c r="P2713">
        <v>4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1.4265070211066351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1.4265070211066351</v>
      </c>
    </row>
    <row r="2714" spans="1:31" x14ac:dyDescent="0.3">
      <c r="A2714">
        <v>2487149</v>
      </c>
      <c r="B2714">
        <v>1</v>
      </c>
      <c r="C2714" t="s">
        <v>81</v>
      </c>
      <c r="D2714" t="s">
        <v>117</v>
      </c>
      <c r="E2714" t="s">
        <v>153</v>
      </c>
      <c r="F2714" t="s">
        <v>7907</v>
      </c>
      <c r="G2714" t="s">
        <v>244</v>
      </c>
      <c r="H2714" t="s">
        <v>135</v>
      </c>
      <c r="I2714" t="s">
        <v>136</v>
      </c>
      <c r="J2714" t="s">
        <v>137</v>
      </c>
      <c r="K2714" t="s">
        <v>144</v>
      </c>
      <c r="L2714" t="s">
        <v>7908</v>
      </c>
      <c r="M2714" t="s">
        <v>7909</v>
      </c>
      <c r="N2714">
        <v>0.36944444399999998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2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0.46187629383493123</v>
      </c>
      <c r="AC2714">
        <v>0</v>
      </c>
      <c r="AD2714">
        <v>0</v>
      </c>
      <c r="AE2714">
        <v>0.46187629383493123</v>
      </c>
    </row>
    <row r="2715" spans="1:31" x14ac:dyDescent="0.3">
      <c r="A2715">
        <v>2486788</v>
      </c>
      <c r="B2715">
        <v>1</v>
      </c>
      <c r="C2715" t="s">
        <v>80</v>
      </c>
      <c r="D2715" t="s">
        <v>93</v>
      </c>
      <c r="E2715" t="s">
        <v>166</v>
      </c>
      <c r="F2715" t="s">
        <v>7910</v>
      </c>
      <c r="G2715" t="s">
        <v>149</v>
      </c>
      <c r="H2715" t="s">
        <v>150</v>
      </c>
      <c r="I2715" t="s">
        <v>136</v>
      </c>
      <c r="J2715" t="s">
        <v>137</v>
      </c>
      <c r="K2715" t="s">
        <v>144</v>
      </c>
      <c r="L2715" t="s">
        <v>7911</v>
      </c>
      <c r="M2715" t="s">
        <v>7912</v>
      </c>
      <c r="N2715">
        <v>8.8888887999999999E-2</v>
      </c>
      <c r="O2715">
        <v>0</v>
      </c>
      <c r="P2715">
        <v>772</v>
      </c>
      <c r="Q2715">
        <v>0</v>
      </c>
      <c r="R2715">
        <v>135</v>
      </c>
      <c r="S2715">
        <v>3</v>
      </c>
      <c r="T2715">
        <v>164</v>
      </c>
      <c r="U2715">
        <v>0</v>
      </c>
      <c r="V2715">
        <v>0</v>
      </c>
      <c r="W2715">
        <v>0</v>
      </c>
      <c r="X2715">
        <v>15.316556932666952</v>
      </c>
      <c r="Y2715">
        <v>0</v>
      </c>
      <c r="Z2715">
        <v>6.355447944086853</v>
      </c>
      <c r="AA2715">
        <v>0.36337794913989341</v>
      </c>
      <c r="AB2715">
        <v>12.592758946878877</v>
      </c>
      <c r="AC2715">
        <v>0</v>
      </c>
      <c r="AD2715">
        <v>0</v>
      </c>
      <c r="AE2715">
        <v>34.628141772772572</v>
      </c>
    </row>
    <row r="2716" spans="1:31" x14ac:dyDescent="0.3">
      <c r="A2716">
        <v>2487080</v>
      </c>
      <c r="B2716">
        <v>1</v>
      </c>
      <c r="C2716" t="s">
        <v>80</v>
      </c>
      <c r="D2716" t="s">
        <v>84</v>
      </c>
      <c r="E2716" t="s">
        <v>147</v>
      </c>
      <c r="F2716" t="s">
        <v>7913</v>
      </c>
      <c r="G2716" t="s">
        <v>193</v>
      </c>
      <c r="H2716" t="s">
        <v>150</v>
      </c>
      <c r="I2716" t="s">
        <v>136</v>
      </c>
      <c r="J2716" t="s">
        <v>137</v>
      </c>
      <c r="K2716" t="s">
        <v>144</v>
      </c>
      <c r="L2716" t="s">
        <v>7914</v>
      </c>
      <c r="M2716" t="s">
        <v>7915</v>
      </c>
      <c r="N2716">
        <v>0.64388888799999999</v>
      </c>
      <c r="O2716">
        <v>1</v>
      </c>
      <c r="P2716">
        <v>557</v>
      </c>
      <c r="Q2716">
        <v>0</v>
      </c>
      <c r="R2716">
        <v>19</v>
      </c>
      <c r="S2716">
        <v>27</v>
      </c>
      <c r="T2716">
        <v>497</v>
      </c>
      <c r="U2716">
        <v>6</v>
      </c>
      <c r="V2716">
        <v>7</v>
      </c>
      <c r="W2716">
        <v>0</v>
      </c>
      <c r="X2716">
        <v>141.66345997595835</v>
      </c>
      <c r="Y2716">
        <v>0</v>
      </c>
      <c r="Z2716">
        <v>4.1927472539441668</v>
      </c>
      <c r="AA2716">
        <v>87.797663064363093</v>
      </c>
      <c r="AB2716">
        <v>455.60043218863433</v>
      </c>
      <c r="AC2716">
        <v>276.17414083520327</v>
      </c>
      <c r="AD2716">
        <v>118.78634306946908</v>
      </c>
      <c r="AE2716">
        <v>1084.2147863875723</v>
      </c>
    </row>
    <row r="2717" spans="1:31" x14ac:dyDescent="0.3">
      <c r="A2717">
        <v>2486957</v>
      </c>
      <c r="B2717">
        <v>1</v>
      </c>
      <c r="C2717" t="s">
        <v>80</v>
      </c>
      <c r="D2717" t="s">
        <v>88</v>
      </c>
      <c r="E2717" t="s">
        <v>153</v>
      </c>
      <c r="F2717" t="s">
        <v>7916</v>
      </c>
      <c r="G2717" t="s">
        <v>244</v>
      </c>
      <c r="H2717" t="s">
        <v>135</v>
      </c>
      <c r="I2717" t="s">
        <v>136</v>
      </c>
      <c r="J2717" t="s">
        <v>137</v>
      </c>
      <c r="K2717" t="s">
        <v>144</v>
      </c>
      <c r="L2717" t="s">
        <v>7917</v>
      </c>
      <c r="M2717" t="s">
        <v>7918</v>
      </c>
      <c r="N2717">
        <v>0.705555555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1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3.9138368668683974</v>
      </c>
      <c r="AC2717">
        <v>0</v>
      </c>
      <c r="AD2717">
        <v>0</v>
      </c>
      <c r="AE2717">
        <v>3.9138368668683974</v>
      </c>
    </row>
    <row r="2718" spans="1:31" x14ac:dyDescent="0.3">
      <c r="A2718">
        <v>2486940</v>
      </c>
      <c r="B2718">
        <v>1</v>
      </c>
      <c r="C2718" t="s">
        <v>80</v>
      </c>
      <c r="D2718" t="s">
        <v>97</v>
      </c>
      <c r="E2718" t="s">
        <v>162</v>
      </c>
      <c r="F2718" t="s">
        <v>7919</v>
      </c>
      <c r="G2718" t="s">
        <v>159</v>
      </c>
      <c r="H2718" t="s">
        <v>135</v>
      </c>
      <c r="I2718" t="s">
        <v>136</v>
      </c>
      <c r="J2718" t="s">
        <v>3</v>
      </c>
      <c r="K2718" t="s">
        <v>144</v>
      </c>
      <c r="L2718" t="s">
        <v>7920</v>
      </c>
      <c r="M2718" t="s">
        <v>7921</v>
      </c>
      <c r="N2718">
        <v>1.6205555549999999</v>
      </c>
      <c r="O2718">
        <v>0</v>
      </c>
      <c r="P2718">
        <v>58</v>
      </c>
      <c r="Q2718">
        <v>0</v>
      </c>
      <c r="R2718">
        <v>1</v>
      </c>
      <c r="S2718">
        <v>0</v>
      </c>
      <c r="T2718">
        <v>11</v>
      </c>
      <c r="U2718">
        <v>0</v>
      </c>
      <c r="V2718">
        <v>0</v>
      </c>
      <c r="W2718">
        <v>0</v>
      </c>
      <c r="X2718">
        <v>25.171605812107423</v>
      </c>
      <c r="Y2718">
        <v>0</v>
      </c>
      <c r="Z2718">
        <v>1.2516807388421771</v>
      </c>
      <c r="AA2718">
        <v>0</v>
      </c>
      <c r="AB2718">
        <v>54.074876233873667</v>
      </c>
      <c r="AC2718">
        <v>0</v>
      </c>
      <c r="AD2718">
        <v>0</v>
      </c>
      <c r="AE2718">
        <v>80.498162784823265</v>
      </c>
    </row>
    <row r="2719" spans="1:31" x14ac:dyDescent="0.3">
      <c r="A2719">
        <v>2487143</v>
      </c>
      <c r="B2719">
        <v>1</v>
      </c>
      <c r="C2719" t="s">
        <v>81</v>
      </c>
      <c r="D2719" t="s">
        <v>117</v>
      </c>
      <c r="E2719" t="s">
        <v>153</v>
      </c>
      <c r="F2719" t="s">
        <v>7922</v>
      </c>
      <c r="G2719" t="s">
        <v>155</v>
      </c>
      <c r="H2719" t="s">
        <v>135</v>
      </c>
      <c r="I2719" t="s">
        <v>136</v>
      </c>
      <c r="J2719" t="s">
        <v>137</v>
      </c>
      <c r="K2719" t="s">
        <v>144</v>
      </c>
      <c r="L2719" t="s">
        <v>7923</v>
      </c>
      <c r="M2719" t="s">
        <v>7924</v>
      </c>
      <c r="N2719">
        <v>0.52055555499999995</v>
      </c>
      <c r="O2719">
        <v>0</v>
      </c>
      <c r="P2719">
        <v>9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0.89189852929497915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0.89189852929497915</v>
      </c>
    </row>
    <row r="2720" spans="1:31" x14ac:dyDescent="0.3">
      <c r="A2720">
        <v>2486894</v>
      </c>
      <c r="B2720">
        <v>1</v>
      </c>
      <c r="C2720" t="s">
        <v>80</v>
      </c>
      <c r="D2720" t="s">
        <v>93</v>
      </c>
      <c r="E2720" t="s">
        <v>153</v>
      </c>
      <c r="F2720" t="s">
        <v>7925</v>
      </c>
      <c r="G2720" t="s">
        <v>230</v>
      </c>
      <c r="H2720" t="s">
        <v>135</v>
      </c>
      <c r="I2720" t="s">
        <v>136</v>
      </c>
      <c r="J2720" t="s">
        <v>137</v>
      </c>
      <c r="K2720" t="s">
        <v>144</v>
      </c>
      <c r="L2720" t="s">
        <v>7926</v>
      </c>
      <c r="M2720" t="s">
        <v>7927</v>
      </c>
      <c r="N2720">
        <v>7.2072222220000004</v>
      </c>
      <c r="O2720">
        <v>0</v>
      </c>
      <c r="P2720">
        <v>5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11.562730129809978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11.562730129809978</v>
      </c>
    </row>
    <row r="2721" spans="1:31" x14ac:dyDescent="0.3">
      <c r="A2721">
        <v>2487040</v>
      </c>
      <c r="B2721">
        <v>1</v>
      </c>
      <c r="C2721" t="s">
        <v>80</v>
      </c>
      <c r="D2721" t="s">
        <v>85</v>
      </c>
      <c r="E2721" t="s">
        <v>147</v>
      </c>
      <c r="F2721" t="s">
        <v>7928</v>
      </c>
      <c r="G2721" t="s">
        <v>159</v>
      </c>
      <c r="H2721" t="s">
        <v>150</v>
      </c>
      <c r="I2721" t="s">
        <v>136</v>
      </c>
      <c r="J2721" t="s">
        <v>3</v>
      </c>
      <c r="K2721" t="s">
        <v>144</v>
      </c>
      <c r="L2721" t="s">
        <v>7929</v>
      </c>
      <c r="M2721" t="s">
        <v>7930</v>
      </c>
      <c r="N2721">
        <v>1.0380555549999999</v>
      </c>
      <c r="O2721">
        <v>0</v>
      </c>
      <c r="P2721">
        <v>149</v>
      </c>
      <c r="Q2721">
        <v>0</v>
      </c>
      <c r="R2721">
        <v>0</v>
      </c>
      <c r="S2721">
        <v>0</v>
      </c>
      <c r="T2721">
        <v>10</v>
      </c>
      <c r="U2721">
        <v>0</v>
      </c>
      <c r="V2721">
        <v>0</v>
      </c>
      <c r="W2721">
        <v>0</v>
      </c>
      <c r="X2721">
        <v>40.895224961489795</v>
      </c>
      <c r="Y2721">
        <v>0</v>
      </c>
      <c r="Z2721">
        <v>0</v>
      </c>
      <c r="AA2721">
        <v>0</v>
      </c>
      <c r="AB2721">
        <v>7.6415128543590578</v>
      </c>
      <c r="AC2721">
        <v>0</v>
      </c>
      <c r="AD2721">
        <v>0</v>
      </c>
      <c r="AE2721">
        <v>48.536737815848852</v>
      </c>
    </row>
    <row r="2722" spans="1:31" x14ac:dyDescent="0.3">
      <c r="A2722">
        <v>2487206</v>
      </c>
      <c r="B2722">
        <v>1</v>
      </c>
      <c r="C2722" t="s">
        <v>81</v>
      </c>
      <c r="D2722" t="s">
        <v>118</v>
      </c>
      <c r="E2722" t="s">
        <v>162</v>
      </c>
      <c r="F2722" t="s">
        <v>7931</v>
      </c>
      <c r="G2722" t="s">
        <v>210</v>
      </c>
      <c r="H2722" t="s">
        <v>135</v>
      </c>
      <c r="I2722" t="s">
        <v>136</v>
      </c>
      <c r="J2722" t="s">
        <v>137</v>
      </c>
      <c r="K2722" t="s">
        <v>144</v>
      </c>
      <c r="L2722" t="s">
        <v>7932</v>
      </c>
      <c r="M2722" t="s">
        <v>7933</v>
      </c>
      <c r="N2722">
        <v>1.001944444</v>
      </c>
      <c r="O2722">
        <v>0</v>
      </c>
      <c r="P2722">
        <v>30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6.7373616375407934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6.7373616375407934</v>
      </c>
    </row>
    <row r="2723" spans="1:31" x14ac:dyDescent="0.3">
      <c r="A2723">
        <v>2487183</v>
      </c>
      <c r="B2723">
        <v>1</v>
      </c>
      <c r="C2723" t="s">
        <v>81</v>
      </c>
      <c r="D2723" t="s">
        <v>127</v>
      </c>
      <c r="E2723" t="s">
        <v>132</v>
      </c>
      <c r="F2723" t="s">
        <v>7934</v>
      </c>
      <c r="G2723" t="s">
        <v>296</v>
      </c>
      <c r="H2723" t="s">
        <v>135</v>
      </c>
      <c r="I2723" t="s">
        <v>136</v>
      </c>
      <c r="J2723" t="s">
        <v>137</v>
      </c>
      <c r="K2723" t="s">
        <v>144</v>
      </c>
      <c r="L2723" t="s">
        <v>7935</v>
      </c>
      <c r="M2723" t="s">
        <v>7936</v>
      </c>
      <c r="N2723">
        <v>1.9172222219999999</v>
      </c>
      <c r="O2723">
        <v>0</v>
      </c>
      <c r="P2723">
        <v>59</v>
      </c>
      <c r="Q2723">
        <v>0</v>
      </c>
      <c r="R2723">
        <v>10</v>
      </c>
      <c r="S2723">
        <v>0</v>
      </c>
      <c r="T2723">
        <v>11</v>
      </c>
      <c r="U2723">
        <v>0</v>
      </c>
      <c r="V2723">
        <v>0</v>
      </c>
      <c r="W2723">
        <v>0</v>
      </c>
      <c r="X2723">
        <v>10.712221811240099</v>
      </c>
      <c r="Y2723">
        <v>0</v>
      </c>
      <c r="Z2723">
        <v>0.86524083866116819</v>
      </c>
      <c r="AA2723">
        <v>0</v>
      </c>
      <c r="AB2723">
        <v>4.5820883427341821</v>
      </c>
      <c r="AC2723">
        <v>0</v>
      </c>
      <c r="AD2723">
        <v>0</v>
      </c>
      <c r="AE2723">
        <v>16.159550992635449</v>
      </c>
    </row>
    <row r="2724" spans="1:31" x14ac:dyDescent="0.3">
      <c r="A2724">
        <v>2487232</v>
      </c>
      <c r="B2724">
        <v>1</v>
      </c>
      <c r="C2724" t="s">
        <v>80</v>
      </c>
      <c r="D2724" t="s">
        <v>100</v>
      </c>
      <c r="E2724" t="s">
        <v>184</v>
      </c>
      <c r="F2724" t="s">
        <v>615</v>
      </c>
      <c r="G2724" t="s">
        <v>181</v>
      </c>
      <c r="H2724" t="s">
        <v>150</v>
      </c>
      <c r="I2724" t="s">
        <v>136</v>
      </c>
      <c r="J2724" t="s">
        <v>137</v>
      </c>
      <c r="K2724" t="s">
        <v>144</v>
      </c>
      <c r="L2724" t="s">
        <v>7937</v>
      </c>
      <c r="M2724" t="s">
        <v>7938</v>
      </c>
      <c r="N2724">
        <v>0.49333333299999999</v>
      </c>
      <c r="O2724">
        <v>0</v>
      </c>
      <c r="P2724">
        <v>30</v>
      </c>
      <c r="Q2724">
        <v>1</v>
      </c>
      <c r="R2724">
        <v>12</v>
      </c>
      <c r="S2724">
        <v>8</v>
      </c>
      <c r="T2724">
        <v>19</v>
      </c>
      <c r="U2724">
        <v>3</v>
      </c>
      <c r="V2724">
        <v>0</v>
      </c>
      <c r="W2724">
        <v>0</v>
      </c>
      <c r="X2724">
        <v>3.1189608737169054</v>
      </c>
      <c r="Y2724">
        <v>0.95539302847740415</v>
      </c>
      <c r="Z2724">
        <v>2.3138605484821011</v>
      </c>
      <c r="AA2724">
        <v>14.346594994027306</v>
      </c>
      <c r="AB2724">
        <v>2.9406352956756718</v>
      </c>
      <c r="AC2724">
        <v>17.117922635391359</v>
      </c>
      <c r="AD2724">
        <v>0</v>
      </c>
      <c r="AE2724">
        <v>40.79336737577075</v>
      </c>
    </row>
    <row r="2725" spans="1:31" x14ac:dyDescent="0.3">
      <c r="A2725">
        <v>2487249</v>
      </c>
      <c r="B2725">
        <v>1</v>
      </c>
      <c r="C2725" t="s">
        <v>80</v>
      </c>
      <c r="D2725" t="s">
        <v>97</v>
      </c>
      <c r="E2725" t="s">
        <v>147</v>
      </c>
      <c r="F2725" t="s">
        <v>7939</v>
      </c>
      <c r="G2725" t="s">
        <v>6205</v>
      </c>
      <c r="H2725" t="s">
        <v>150</v>
      </c>
      <c r="I2725" t="s">
        <v>136</v>
      </c>
      <c r="J2725" t="s">
        <v>137</v>
      </c>
      <c r="K2725" t="s">
        <v>144</v>
      </c>
      <c r="L2725" t="s">
        <v>7940</v>
      </c>
      <c r="M2725" t="s">
        <v>7941</v>
      </c>
      <c r="N2725">
        <v>0.48666666600000003</v>
      </c>
      <c r="O2725">
        <v>0</v>
      </c>
      <c r="P2725">
        <v>131</v>
      </c>
      <c r="Q2725">
        <v>0</v>
      </c>
      <c r="R2725">
        <v>1</v>
      </c>
      <c r="S2725">
        <v>0</v>
      </c>
      <c r="T2725">
        <v>9</v>
      </c>
      <c r="U2725">
        <v>0</v>
      </c>
      <c r="V2725">
        <v>0</v>
      </c>
      <c r="W2725">
        <v>0</v>
      </c>
      <c r="X2725">
        <v>20.171819580295818</v>
      </c>
      <c r="Y2725">
        <v>0</v>
      </c>
      <c r="Z2725">
        <v>0.28519189556274005</v>
      </c>
      <c r="AA2725">
        <v>0</v>
      </c>
      <c r="AB2725">
        <v>1.7434734522752535</v>
      </c>
      <c r="AC2725">
        <v>0</v>
      </c>
      <c r="AD2725">
        <v>0</v>
      </c>
      <c r="AE2725">
        <v>22.200484928133811</v>
      </c>
    </row>
    <row r="2726" spans="1:31" x14ac:dyDescent="0.3">
      <c r="A2726">
        <v>2486914</v>
      </c>
      <c r="B2726">
        <v>1</v>
      </c>
      <c r="C2726" t="s">
        <v>80</v>
      </c>
      <c r="D2726" t="s">
        <v>97</v>
      </c>
      <c r="E2726" t="s">
        <v>166</v>
      </c>
      <c r="F2726" t="s">
        <v>7942</v>
      </c>
      <c r="G2726" t="s">
        <v>134</v>
      </c>
      <c r="H2726" t="s">
        <v>150</v>
      </c>
      <c r="I2726" t="s">
        <v>136</v>
      </c>
      <c r="J2726" t="s">
        <v>137</v>
      </c>
      <c r="K2726" t="s">
        <v>138</v>
      </c>
      <c r="L2726" t="s">
        <v>7943</v>
      </c>
      <c r="M2726" t="s">
        <v>7944</v>
      </c>
      <c r="N2726">
        <v>1.082222222</v>
      </c>
      <c r="O2726">
        <v>8</v>
      </c>
      <c r="P2726">
        <v>742</v>
      </c>
      <c r="Q2726">
        <v>11</v>
      </c>
      <c r="R2726">
        <v>364</v>
      </c>
      <c r="S2726">
        <v>14</v>
      </c>
      <c r="T2726">
        <v>197</v>
      </c>
      <c r="U2726">
        <v>1</v>
      </c>
      <c r="V2726">
        <v>2</v>
      </c>
      <c r="W2726">
        <v>65.862369233587771</v>
      </c>
      <c r="X2726">
        <v>523.09498532588555</v>
      </c>
      <c r="Y2726">
        <v>59.818830132459539</v>
      </c>
      <c r="Z2726">
        <v>224.4800782115434</v>
      </c>
      <c r="AA2726">
        <v>206.38119421750713</v>
      </c>
      <c r="AB2726">
        <v>638.55149514079494</v>
      </c>
      <c r="AC2726">
        <v>44.563236324890241</v>
      </c>
      <c r="AD2726">
        <v>6.55899617515629</v>
      </c>
      <c r="AE2726">
        <v>1769.311184761825</v>
      </c>
    </row>
    <row r="2727" spans="1:31" x14ac:dyDescent="0.3">
      <c r="A2727">
        <v>2486877</v>
      </c>
      <c r="B2727">
        <v>1</v>
      </c>
      <c r="C2727" t="s">
        <v>80</v>
      </c>
      <c r="D2727" t="s">
        <v>94</v>
      </c>
      <c r="E2727" t="s">
        <v>162</v>
      </c>
      <c r="F2727" t="s">
        <v>7945</v>
      </c>
      <c r="G2727" t="s">
        <v>134</v>
      </c>
      <c r="H2727" t="s">
        <v>135</v>
      </c>
      <c r="I2727" t="s">
        <v>136</v>
      </c>
      <c r="J2727" t="s">
        <v>137</v>
      </c>
      <c r="K2727" t="s">
        <v>138</v>
      </c>
      <c r="L2727" t="s">
        <v>7946</v>
      </c>
      <c r="M2727" t="s">
        <v>7947</v>
      </c>
      <c r="N2727">
        <v>3.0733333329999999</v>
      </c>
      <c r="O2727">
        <v>0</v>
      </c>
      <c r="P2727">
        <v>20</v>
      </c>
      <c r="Q2727">
        <v>0</v>
      </c>
      <c r="R2727">
        <v>5</v>
      </c>
      <c r="S2727">
        <v>0</v>
      </c>
      <c r="T2727">
        <v>8</v>
      </c>
      <c r="U2727">
        <v>0</v>
      </c>
      <c r="V2727">
        <v>0</v>
      </c>
      <c r="W2727">
        <v>0</v>
      </c>
      <c r="X2727">
        <v>11.776221592983356</v>
      </c>
      <c r="Y2727">
        <v>0</v>
      </c>
      <c r="Z2727">
        <v>0.84002988343507523</v>
      </c>
      <c r="AA2727">
        <v>0</v>
      </c>
      <c r="AB2727">
        <v>7.8781020359430594</v>
      </c>
      <c r="AC2727">
        <v>0</v>
      </c>
      <c r="AD2727">
        <v>0</v>
      </c>
      <c r="AE2727">
        <v>20.494353512361492</v>
      </c>
    </row>
    <row r="2728" spans="1:31" x14ac:dyDescent="0.3">
      <c r="A2728">
        <v>2487020</v>
      </c>
      <c r="B2728">
        <v>1</v>
      </c>
      <c r="C2728" t="s">
        <v>80</v>
      </c>
      <c r="D2728" t="s">
        <v>105</v>
      </c>
      <c r="E2728" t="s">
        <v>184</v>
      </c>
      <c r="F2728" t="s">
        <v>666</v>
      </c>
      <c r="G2728" t="s">
        <v>181</v>
      </c>
      <c r="H2728" t="s">
        <v>150</v>
      </c>
      <c r="I2728" t="s">
        <v>136</v>
      </c>
      <c r="J2728" t="s">
        <v>137</v>
      </c>
      <c r="K2728" t="s">
        <v>144</v>
      </c>
      <c r="L2728" t="s">
        <v>7948</v>
      </c>
      <c r="M2728" t="s">
        <v>7949</v>
      </c>
      <c r="N2728">
        <v>0.97305555499999996</v>
      </c>
      <c r="O2728">
        <v>1</v>
      </c>
      <c r="P2728">
        <v>3</v>
      </c>
      <c r="Q2728">
        <v>0</v>
      </c>
      <c r="R2728">
        <v>2</v>
      </c>
      <c r="S2728">
        <v>10</v>
      </c>
      <c r="T2728">
        <v>11</v>
      </c>
      <c r="U2728">
        <v>1</v>
      </c>
      <c r="V2728">
        <v>0</v>
      </c>
      <c r="W2728">
        <v>2.1231606829277312</v>
      </c>
      <c r="X2728">
        <v>0.91160952576677379</v>
      </c>
      <c r="Y2728">
        <v>0</v>
      </c>
      <c r="Z2728">
        <v>0.55076916210949756</v>
      </c>
      <c r="AA2728">
        <v>45.666290214514362</v>
      </c>
      <c r="AB2728">
        <v>21.173115798145872</v>
      </c>
      <c r="AC2728">
        <v>645.81766158226446</v>
      </c>
      <c r="AD2728">
        <v>0</v>
      </c>
      <c r="AE2728">
        <v>716.24260696572867</v>
      </c>
    </row>
    <row r="2729" spans="1:31" x14ac:dyDescent="0.3">
      <c r="A2729">
        <v>2487238</v>
      </c>
      <c r="B2729">
        <v>1</v>
      </c>
      <c r="C2729" t="s">
        <v>80</v>
      </c>
      <c r="D2729" t="s">
        <v>101</v>
      </c>
      <c r="E2729" t="s">
        <v>166</v>
      </c>
      <c r="F2729" t="s">
        <v>4443</v>
      </c>
      <c r="G2729" t="s">
        <v>149</v>
      </c>
      <c r="H2729" t="s">
        <v>150</v>
      </c>
      <c r="I2729" t="s">
        <v>136</v>
      </c>
      <c r="J2729" t="s">
        <v>137</v>
      </c>
      <c r="K2729" t="s">
        <v>144</v>
      </c>
      <c r="L2729" t="s">
        <v>7950</v>
      </c>
      <c r="M2729" t="s">
        <v>7951</v>
      </c>
      <c r="N2729">
        <v>0.80111111099999999</v>
      </c>
      <c r="O2729">
        <v>5</v>
      </c>
      <c r="P2729">
        <v>0</v>
      </c>
      <c r="Q2729">
        <v>2</v>
      </c>
      <c r="R2729">
        <v>0</v>
      </c>
      <c r="S2729">
        <v>14</v>
      </c>
      <c r="T2729">
        <v>0</v>
      </c>
      <c r="U2729">
        <v>0</v>
      </c>
      <c r="V2729">
        <v>0</v>
      </c>
      <c r="W2729">
        <v>11.610527421617578</v>
      </c>
      <c r="X2729">
        <v>0</v>
      </c>
      <c r="Y2729">
        <v>2.4782085169558061</v>
      </c>
      <c r="Z2729">
        <v>0</v>
      </c>
      <c r="AA2729">
        <v>228.96327520746476</v>
      </c>
      <c r="AB2729">
        <v>0</v>
      </c>
      <c r="AC2729">
        <v>0</v>
      </c>
      <c r="AD2729">
        <v>0</v>
      </c>
      <c r="AE2729">
        <v>243.05201114603815</v>
      </c>
    </row>
    <row r="2730" spans="1:31" x14ac:dyDescent="0.3">
      <c r="A2730">
        <v>2486698</v>
      </c>
      <c r="B2730">
        <v>2</v>
      </c>
      <c r="C2730" t="s">
        <v>80</v>
      </c>
      <c r="D2730" t="s">
        <v>85</v>
      </c>
      <c r="E2730" t="s">
        <v>132</v>
      </c>
      <c r="F2730" t="s">
        <v>6864</v>
      </c>
      <c r="G2730" t="s">
        <v>466</v>
      </c>
      <c r="H2730" t="s">
        <v>135</v>
      </c>
      <c r="I2730" t="s">
        <v>136</v>
      </c>
      <c r="J2730" t="s">
        <v>137</v>
      </c>
      <c r="K2730" t="s">
        <v>144</v>
      </c>
      <c r="L2730" t="s">
        <v>7952</v>
      </c>
      <c r="M2730" t="s">
        <v>7953</v>
      </c>
      <c r="N2730">
        <v>2.4852777769999999</v>
      </c>
      <c r="O2730">
        <v>0</v>
      </c>
      <c r="P2730">
        <v>954</v>
      </c>
      <c r="Q2730">
        <v>0</v>
      </c>
      <c r="R2730">
        <v>0</v>
      </c>
      <c r="S2730">
        <v>0</v>
      </c>
      <c r="T2730">
        <v>141</v>
      </c>
      <c r="U2730">
        <v>0</v>
      </c>
      <c r="V2730">
        <v>0</v>
      </c>
      <c r="W2730">
        <v>0</v>
      </c>
      <c r="X2730">
        <v>577.94320811812474</v>
      </c>
      <c r="Y2730">
        <v>0</v>
      </c>
      <c r="Z2730">
        <v>0</v>
      </c>
      <c r="AA2730">
        <v>0</v>
      </c>
      <c r="AB2730">
        <v>281.71432146941339</v>
      </c>
      <c r="AC2730">
        <v>0</v>
      </c>
      <c r="AD2730">
        <v>0</v>
      </c>
      <c r="AE2730">
        <v>859.65752958753819</v>
      </c>
    </row>
    <row r="2731" spans="1:31" x14ac:dyDescent="0.3">
      <c r="A2731">
        <v>2486989</v>
      </c>
      <c r="B2731">
        <v>1</v>
      </c>
      <c r="C2731" t="s">
        <v>81</v>
      </c>
      <c r="D2731" t="s">
        <v>115</v>
      </c>
      <c r="E2731" t="s">
        <v>184</v>
      </c>
      <c r="F2731" t="s">
        <v>7954</v>
      </c>
      <c r="G2731" t="s">
        <v>149</v>
      </c>
      <c r="H2731" t="s">
        <v>150</v>
      </c>
      <c r="I2731" t="s">
        <v>136</v>
      </c>
      <c r="J2731" t="s">
        <v>137</v>
      </c>
      <c r="K2731" t="s">
        <v>144</v>
      </c>
      <c r="L2731" t="s">
        <v>7955</v>
      </c>
      <c r="M2731" t="s">
        <v>7956</v>
      </c>
      <c r="N2731">
        <v>0.76027777699999999</v>
      </c>
      <c r="O2731">
        <v>0</v>
      </c>
      <c r="P2731">
        <v>186</v>
      </c>
      <c r="Q2731">
        <v>0</v>
      </c>
      <c r="R2731">
        <v>3</v>
      </c>
      <c r="S2731">
        <v>0</v>
      </c>
      <c r="T2731">
        <v>15</v>
      </c>
      <c r="U2731">
        <v>0</v>
      </c>
      <c r="V2731">
        <v>0</v>
      </c>
      <c r="W2731">
        <v>0</v>
      </c>
      <c r="X2731">
        <v>16.883024276134051</v>
      </c>
      <c r="Y2731">
        <v>0</v>
      </c>
      <c r="Z2731">
        <v>4.1018071001498513E-2</v>
      </c>
      <c r="AA2731">
        <v>0</v>
      </c>
      <c r="AB2731">
        <v>3.8981479025512105</v>
      </c>
      <c r="AC2731">
        <v>0</v>
      </c>
      <c r="AD2731">
        <v>0</v>
      </c>
      <c r="AE2731">
        <v>20.822190249686763</v>
      </c>
    </row>
    <row r="2732" spans="1:31" x14ac:dyDescent="0.3">
      <c r="A2732">
        <v>2486697</v>
      </c>
      <c r="B2732">
        <v>1</v>
      </c>
      <c r="C2732" t="s">
        <v>81</v>
      </c>
      <c r="D2732" t="s">
        <v>120</v>
      </c>
      <c r="E2732" t="s">
        <v>166</v>
      </c>
      <c r="F2732" t="s">
        <v>754</v>
      </c>
      <c r="G2732" t="s">
        <v>149</v>
      </c>
      <c r="H2732" t="s">
        <v>150</v>
      </c>
      <c r="I2732" t="s">
        <v>136</v>
      </c>
      <c r="J2732" t="s">
        <v>137</v>
      </c>
      <c r="K2732" t="s">
        <v>144</v>
      </c>
      <c r="L2732" t="s">
        <v>7957</v>
      </c>
      <c r="M2732" t="s">
        <v>7958</v>
      </c>
      <c r="N2732">
        <v>0.79138888799999996</v>
      </c>
      <c r="O2732">
        <v>1</v>
      </c>
      <c r="P2732">
        <v>1205</v>
      </c>
      <c r="Q2732">
        <v>111</v>
      </c>
      <c r="R2732">
        <v>66</v>
      </c>
      <c r="S2732">
        <v>29</v>
      </c>
      <c r="T2732">
        <v>67</v>
      </c>
      <c r="U2732">
        <v>2</v>
      </c>
      <c r="V2732">
        <v>0</v>
      </c>
      <c r="W2732">
        <v>3.6965055407106387E-2</v>
      </c>
      <c r="X2732">
        <v>141.42746588858571</v>
      </c>
      <c r="Y2732">
        <v>33.968937116737706</v>
      </c>
      <c r="Z2732">
        <v>6.5793657804277652</v>
      </c>
      <c r="AA2732">
        <v>98.978585475562525</v>
      </c>
      <c r="AB2732">
        <v>26.250268501236892</v>
      </c>
      <c r="AC2732">
        <v>93.036758772240006</v>
      </c>
      <c r="AD2732">
        <v>0</v>
      </c>
      <c r="AE2732">
        <v>400.27834659019777</v>
      </c>
    </row>
    <row r="2733" spans="1:31" x14ac:dyDescent="0.3">
      <c r="A2733">
        <v>2486797</v>
      </c>
      <c r="B2733">
        <v>1</v>
      </c>
      <c r="C2733" t="s">
        <v>80</v>
      </c>
      <c r="D2733" t="s">
        <v>106</v>
      </c>
      <c r="E2733" t="s">
        <v>184</v>
      </c>
      <c r="F2733" t="s">
        <v>7959</v>
      </c>
      <c r="G2733" t="s">
        <v>149</v>
      </c>
      <c r="H2733" t="s">
        <v>150</v>
      </c>
      <c r="I2733" t="s">
        <v>136</v>
      </c>
      <c r="J2733" t="s">
        <v>137</v>
      </c>
      <c r="K2733" t="s">
        <v>144</v>
      </c>
      <c r="L2733" t="s">
        <v>7960</v>
      </c>
      <c r="M2733" t="s">
        <v>7961</v>
      </c>
      <c r="N2733">
        <v>1.408055555</v>
      </c>
      <c r="O2733">
        <v>0</v>
      </c>
      <c r="P2733">
        <v>109</v>
      </c>
      <c r="Q2733">
        <v>1</v>
      </c>
      <c r="R2733">
        <v>13</v>
      </c>
      <c r="S2733">
        <v>0</v>
      </c>
      <c r="T2733">
        <v>21</v>
      </c>
      <c r="U2733">
        <v>1</v>
      </c>
      <c r="V2733">
        <v>0</v>
      </c>
      <c r="W2733">
        <v>0</v>
      </c>
      <c r="X2733">
        <v>49.802700736457666</v>
      </c>
      <c r="Y2733">
        <v>0.77397100315333334</v>
      </c>
      <c r="Z2733">
        <v>28.715370023737837</v>
      </c>
      <c r="AA2733">
        <v>0</v>
      </c>
      <c r="AB2733">
        <v>29.222624491604073</v>
      </c>
      <c r="AC2733">
        <v>10.59058563001043</v>
      </c>
      <c r="AD2733">
        <v>0</v>
      </c>
      <c r="AE2733">
        <v>119.10525188496334</v>
      </c>
    </row>
    <row r="2734" spans="1:31" x14ac:dyDescent="0.3">
      <c r="A2734">
        <v>2487092</v>
      </c>
      <c r="B2734">
        <v>1</v>
      </c>
      <c r="C2734" t="s">
        <v>80</v>
      </c>
      <c r="D2734" t="s">
        <v>98</v>
      </c>
      <c r="E2734" t="s">
        <v>132</v>
      </c>
      <c r="F2734" t="s">
        <v>7962</v>
      </c>
      <c r="G2734" t="s">
        <v>181</v>
      </c>
      <c r="H2734" t="s">
        <v>135</v>
      </c>
      <c r="I2734" t="s">
        <v>136</v>
      </c>
      <c r="J2734" t="s">
        <v>137</v>
      </c>
      <c r="K2734" t="s">
        <v>144</v>
      </c>
      <c r="L2734" t="s">
        <v>7963</v>
      </c>
      <c r="M2734" t="s">
        <v>7964</v>
      </c>
      <c r="N2734">
        <v>0.96583333299999996</v>
      </c>
      <c r="O2734">
        <v>0</v>
      </c>
      <c r="P2734">
        <v>14</v>
      </c>
      <c r="Q2734">
        <v>0</v>
      </c>
      <c r="R2734">
        <v>1</v>
      </c>
      <c r="S2734">
        <v>0</v>
      </c>
      <c r="T2734">
        <v>16</v>
      </c>
      <c r="U2734">
        <v>0</v>
      </c>
      <c r="V2734">
        <v>0</v>
      </c>
      <c r="W2734">
        <v>0</v>
      </c>
      <c r="X2734">
        <v>4.182604681935584</v>
      </c>
      <c r="Y2734">
        <v>0</v>
      </c>
      <c r="Z2734">
        <v>1.8353495647100031</v>
      </c>
      <c r="AA2734">
        <v>0</v>
      </c>
      <c r="AB2734">
        <v>6.0483716886844965</v>
      </c>
      <c r="AC2734">
        <v>0</v>
      </c>
      <c r="AD2734">
        <v>0</v>
      </c>
      <c r="AE2734">
        <v>12.066325935330084</v>
      </c>
    </row>
    <row r="2735" spans="1:31" x14ac:dyDescent="0.3">
      <c r="A2735">
        <v>2487109</v>
      </c>
      <c r="B2735">
        <v>1</v>
      </c>
      <c r="C2735" t="s">
        <v>81</v>
      </c>
      <c r="D2735" t="s">
        <v>113</v>
      </c>
      <c r="E2735" t="s">
        <v>153</v>
      </c>
      <c r="F2735" t="s">
        <v>7965</v>
      </c>
      <c r="G2735" t="s">
        <v>155</v>
      </c>
      <c r="H2735" t="s">
        <v>135</v>
      </c>
      <c r="I2735" t="s">
        <v>136</v>
      </c>
      <c r="J2735" t="s">
        <v>137</v>
      </c>
      <c r="K2735" t="s">
        <v>144</v>
      </c>
      <c r="L2735" t="s">
        <v>7966</v>
      </c>
      <c r="M2735" t="s">
        <v>7815</v>
      </c>
      <c r="N2735">
        <v>1.1902777769999999</v>
      </c>
      <c r="O2735">
        <v>0</v>
      </c>
      <c r="P2735">
        <v>1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0.26170056437419859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0.26170056437419859</v>
      </c>
    </row>
    <row r="2736" spans="1:31" x14ac:dyDescent="0.3">
      <c r="A2736">
        <v>2486754</v>
      </c>
      <c r="B2736">
        <v>1</v>
      </c>
      <c r="C2736" t="s">
        <v>80</v>
      </c>
      <c r="D2736" t="s">
        <v>91</v>
      </c>
      <c r="E2736" t="s">
        <v>147</v>
      </c>
      <c r="F2736" t="s">
        <v>7967</v>
      </c>
      <c r="G2736" t="s">
        <v>168</v>
      </c>
      <c r="H2736" t="s">
        <v>150</v>
      </c>
      <c r="I2736" t="s">
        <v>136</v>
      </c>
      <c r="J2736" t="s">
        <v>137</v>
      </c>
      <c r="K2736" t="s">
        <v>138</v>
      </c>
      <c r="L2736" t="s">
        <v>7968</v>
      </c>
      <c r="M2736" t="s">
        <v>7969</v>
      </c>
      <c r="N2736">
        <v>8.9002777769999994</v>
      </c>
      <c r="O2736">
        <v>0</v>
      </c>
      <c r="P2736">
        <v>1</v>
      </c>
      <c r="Q2736">
        <v>0</v>
      </c>
      <c r="R2736">
        <v>6</v>
      </c>
      <c r="S2736">
        <v>0</v>
      </c>
      <c r="T2736">
        <v>2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6.6161930523852313</v>
      </c>
      <c r="AA2736">
        <v>0</v>
      </c>
      <c r="AB2736">
        <v>4.791994856992825</v>
      </c>
      <c r="AC2736">
        <v>0</v>
      </c>
      <c r="AD2736">
        <v>0</v>
      </c>
      <c r="AE2736">
        <v>11.408187909378057</v>
      </c>
    </row>
    <row r="2737" spans="1:31" x14ac:dyDescent="0.3">
      <c r="A2737">
        <v>2486760</v>
      </c>
      <c r="B2737">
        <v>1</v>
      </c>
      <c r="C2737" t="s">
        <v>81</v>
      </c>
      <c r="D2737" t="s">
        <v>123</v>
      </c>
      <c r="E2737" t="s">
        <v>153</v>
      </c>
      <c r="F2737" t="s">
        <v>7970</v>
      </c>
      <c r="G2737" t="s">
        <v>244</v>
      </c>
      <c r="H2737" t="s">
        <v>135</v>
      </c>
      <c r="I2737" t="s">
        <v>136</v>
      </c>
      <c r="J2737" t="s">
        <v>137</v>
      </c>
      <c r="K2737" t="s">
        <v>144</v>
      </c>
      <c r="L2737" t="s">
        <v>7971</v>
      </c>
      <c r="M2737" t="s">
        <v>7972</v>
      </c>
      <c r="N2737">
        <v>0.79638888799999996</v>
      </c>
      <c r="O2737">
        <v>0</v>
      </c>
      <c r="P2737">
        <v>9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1.2852785707045817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1.2852785707045817</v>
      </c>
    </row>
    <row r="2738" spans="1:31" x14ac:dyDescent="0.3">
      <c r="A2738">
        <v>2487009</v>
      </c>
      <c r="B2738">
        <v>1</v>
      </c>
      <c r="C2738" t="s">
        <v>80</v>
      </c>
      <c r="D2738" t="s">
        <v>105</v>
      </c>
      <c r="E2738" t="s">
        <v>141</v>
      </c>
      <c r="F2738" t="s">
        <v>7973</v>
      </c>
      <c r="G2738" t="s">
        <v>181</v>
      </c>
      <c r="H2738" t="s">
        <v>135</v>
      </c>
      <c r="I2738" t="s">
        <v>136</v>
      </c>
      <c r="J2738" t="s">
        <v>137</v>
      </c>
      <c r="K2738" t="s">
        <v>144</v>
      </c>
      <c r="L2738" t="s">
        <v>7974</v>
      </c>
      <c r="M2738" t="s">
        <v>7975</v>
      </c>
      <c r="N2738">
        <v>0.36472222199999998</v>
      </c>
      <c r="O2738">
        <v>0</v>
      </c>
      <c r="P2738">
        <v>50</v>
      </c>
      <c r="Q2738">
        <v>0</v>
      </c>
      <c r="R2738">
        <v>0</v>
      </c>
      <c r="S2738">
        <v>0</v>
      </c>
      <c r="T2738">
        <v>2</v>
      </c>
      <c r="U2738">
        <v>0</v>
      </c>
      <c r="V2738">
        <v>0</v>
      </c>
      <c r="W2738">
        <v>0</v>
      </c>
      <c r="X2738">
        <v>4.9454441399718743</v>
      </c>
      <c r="Y2738">
        <v>0</v>
      </c>
      <c r="Z2738">
        <v>0</v>
      </c>
      <c r="AA2738">
        <v>0</v>
      </c>
      <c r="AB2738">
        <v>0.39315071476906266</v>
      </c>
      <c r="AC2738">
        <v>0</v>
      </c>
      <c r="AD2738">
        <v>0</v>
      </c>
      <c r="AE2738">
        <v>5.3385948547409372</v>
      </c>
    </row>
    <row r="2739" spans="1:31" x14ac:dyDescent="0.3">
      <c r="A2739">
        <v>2486880</v>
      </c>
      <c r="B2739">
        <v>1</v>
      </c>
      <c r="C2739" t="s">
        <v>80</v>
      </c>
      <c r="D2739" t="s">
        <v>93</v>
      </c>
      <c r="E2739" t="s">
        <v>166</v>
      </c>
      <c r="F2739" t="s">
        <v>7976</v>
      </c>
      <c r="G2739" t="s">
        <v>149</v>
      </c>
      <c r="H2739" t="s">
        <v>150</v>
      </c>
      <c r="I2739" t="s">
        <v>136</v>
      </c>
      <c r="J2739" t="s">
        <v>137</v>
      </c>
      <c r="K2739" t="s">
        <v>144</v>
      </c>
      <c r="L2739" t="s">
        <v>7977</v>
      </c>
      <c r="M2739" t="s">
        <v>7978</v>
      </c>
      <c r="N2739">
        <v>0.79361111100000004</v>
      </c>
      <c r="O2739">
        <v>0</v>
      </c>
      <c r="P2739">
        <v>517</v>
      </c>
      <c r="Q2739">
        <v>0</v>
      </c>
      <c r="R2739">
        <v>29</v>
      </c>
      <c r="S2739">
        <v>0</v>
      </c>
      <c r="T2739">
        <v>74</v>
      </c>
      <c r="U2739">
        <v>1</v>
      </c>
      <c r="V2739">
        <v>0</v>
      </c>
      <c r="W2739">
        <v>0</v>
      </c>
      <c r="X2739">
        <v>80.249751678711604</v>
      </c>
      <c r="Y2739">
        <v>0</v>
      </c>
      <c r="Z2739">
        <v>4.0559599704684945</v>
      </c>
      <c r="AA2739">
        <v>0</v>
      </c>
      <c r="AB2739">
        <v>62.804484334248102</v>
      </c>
      <c r="AC2739">
        <v>3.9639536468811327</v>
      </c>
      <c r="AD2739">
        <v>0</v>
      </c>
      <c r="AE2739">
        <v>151.07414963030931</v>
      </c>
    </row>
    <row r="2740" spans="1:31" x14ac:dyDescent="0.3">
      <c r="A2740">
        <v>2487066</v>
      </c>
      <c r="B2740">
        <v>1</v>
      </c>
      <c r="C2740" t="s">
        <v>80</v>
      </c>
      <c r="D2740" t="s">
        <v>108</v>
      </c>
      <c r="E2740" t="s">
        <v>162</v>
      </c>
      <c r="F2740" t="s">
        <v>7979</v>
      </c>
      <c r="G2740" t="s">
        <v>210</v>
      </c>
      <c r="H2740" t="s">
        <v>135</v>
      </c>
      <c r="I2740" t="s">
        <v>136</v>
      </c>
      <c r="J2740" t="s">
        <v>137</v>
      </c>
      <c r="K2740" t="s">
        <v>144</v>
      </c>
      <c r="L2740" t="s">
        <v>7980</v>
      </c>
      <c r="M2740" t="s">
        <v>7981</v>
      </c>
      <c r="N2740">
        <v>0.96</v>
      </c>
      <c r="O2740">
        <v>0</v>
      </c>
      <c r="P2740">
        <v>15</v>
      </c>
      <c r="Q2740">
        <v>0</v>
      </c>
      <c r="R2740">
        <v>9</v>
      </c>
      <c r="S2740">
        <v>0</v>
      </c>
      <c r="T2740">
        <v>3</v>
      </c>
      <c r="U2740">
        <v>0</v>
      </c>
      <c r="V2740">
        <v>0</v>
      </c>
      <c r="W2740">
        <v>0</v>
      </c>
      <c r="X2740">
        <v>2.1009400263052451</v>
      </c>
      <c r="Y2740">
        <v>0</v>
      </c>
      <c r="Z2740">
        <v>1.336830814010636</v>
      </c>
      <c r="AA2740">
        <v>0</v>
      </c>
      <c r="AB2740">
        <v>1.5824729579613102</v>
      </c>
      <c r="AC2740">
        <v>0</v>
      </c>
      <c r="AD2740">
        <v>0</v>
      </c>
      <c r="AE2740">
        <v>5.0202437982771917</v>
      </c>
    </row>
    <row r="2741" spans="1:31" x14ac:dyDescent="0.3">
      <c r="A2741">
        <v>2486823</v>
      </c>
      <c r="B2741">
        <v>1</v>
      </c>
      <c r="C2741" t="s">
        <v>80</v>
      </c>
      <c r="D2741" t="s">
        <v>96</v>
      </c>
      <c r="E2741" t="s">
        <v>132</v>
      </c>
      <c r="F2741" t="s">
        <v>7982</v>
      </c>
      <c r="G2741" t="s">
        <v>168</v>
      </c>
      <c r="H2741" t="s">
        <v>135</v>
      </c>
      <c r="I2741" t="s">
        <v>136</v>
      </c>
      <c r="J2741" t="s">
        <v>137</v>
      </c>
      <c r="K2741" t="s">
        <v>138</v>
      </c>
      <c r="L2741" t="s">
        <v>7983</v>
      </c>
      <c r="M2741" t="s">
        <v>7984</v>
      </c>
      <c r="N2741">
        <v>5.301111111</v>
      </c>
      <c r="O2741">
        <v>0</v>
      </c>
      <c r="P2741">
        <v>240</v>
      </c>
      <c r="Q2741">
        <v>0</v>
      </c>
      <c r="R2741">
        <v>0</v>
      </c>
      <c r="S2741">
        <v>0</v>
      </c>
      <c r="T2741">
        <v>32</v>
      </c>
      <c r="U2741">
        <v>0</v>
      </c>
      <c r="V2741">
        <v>0</v>
      </c>
      <c r="W2741">
        <v>0</v>
      </c>
      <c r="X2741">
        <v>449.51521961125974</v>
      </c>
      <c r="Y2741">
        <v>0</v>
      </c>
      <c r="Z2741">
        <v>0</v>
      </c>
      <c r="AA2741">
        <v>0</v>
      </c>
      <c r="AB2741">
        <v>301.93235154487041</v>
      </c>
      <c r="AC2741">
        <v>0</v>
      </c>
      <c r="AD2741">
        <v>0</v>
      </c>
      <c r="AE2741">
        <v>751.44757115613015</v>
      </c>
    </row>
    <row r="2742" spans="1:31" x14ac:dyDescent="0.3">
      <c r="A2742">
        <v>2486966</v>
      </c>
      <c r="B2742">
        <v>1</v>
      </c>
      <c r="C2742" t="s">
        <v>80</v>
      </c>
      <c r="D2742" t="s">
        <v>88</v>
      </c>
      <c r="E2742" t="s">
        <v>147</v>
      </c>
      <c r="F2742" t="s">
        <v>7985</v>
      </c>
      <c r="G2742" t="s">
        <v>149</v>
      </c>
      <c r="H2742" t="s">
        <v>150</v>
      </c>
      <c r="I2742" t="s">
        <v>136</v>
      </c>
      <c r="J2742" t="s">
        <v>137</v>
      </c>
      <c r="K2742" t="s">
        <v>144</v>
      </c>
      <c r="L2742" t="s">
        <v>7986</v>
      </c>
      <c r="M2742" t="s">
        <v>7987</v>
      </c>
      <c r="N2742">
        <v>0.100555555</v>
      </c>
      <c r="O2742">
        <v>0</v>
      </c>
      <c r="P2742">
        <v>0</v>
      </c>
      <c r="Q2742">
        <v>0</v>
      </c>
      <c r="R2742">
        <v>0</v>
      </c>
      <c r="S2742">
        <v>6</v>
      </c>
      <c r="T2742">
        <v>4</v>
      </c>
      <c r="U2742">
        <v>5</v>
      </c>
      <c r="V2742">
        <v>1</v>
      </c>
      <c r="W2742">
        <v>0</v>
      </c>
      <c r="X2742">
        <v>0</v>
      </c>
      <c r="Y2742">
        <v>0</v>
      </c>
      <c r="Z2742">
        <v>0</v>
      </c>
      <c r="AA2742">
        <v>5.8625385030934547</v>
      </c>
      <c r="AB2742">
        <v>8.0246338089447846</v>
      </c>
      <c r="AC2742">
        <v>55.508451142270943</v>
      </c>
      <c r="AD2742">
        <v>0.75888338880816741</v>
      </c>
      <c r="AE2742">
        <v>70.154506843117346</v>
      </c>
    </row>
    <row r="2743" spans="1:31" x14ac:dyDescent="0.3">
      <c r="A2743">
        <v>2486923</v>
      </c>
      <c r="B2743">
        <v>1</v>
      </c>
      <c r="C2743" t="s">
        <v>80</v>
      </c>
      <c r="D2743" t="s">
        <v>85</v>
      </c>
      <c r="E2743" t="s">
        <v>147</v>
      </c>
      <c r="F2743" t="s">
        <v>7988</v>
      </c>
      <c r="G2743" t="s">
        <v>149</v>
      </c>
      <c r="H2743" t="s">
        <v>150</v>
      </c>
      <c r="I2743" t="s">
        <v>506</v>
      </c>
      <c r="J2743" t="s">
        <v>137</v>
      </c>
      <c r="K2743" t="s">
        <v>144</v>
      </c>
      <c r="L2743" t="s">
        <v>7989</v>
      </c>
      <c r="M2743" t="s">
        <v>7990</v>
      </c>
      <c r="N2743">
        <v>3.6944444E-2</v>
      </c>
      <c r="O2743">
        <v>0</v>
      </c>
      <c r="P2743">
        <v>8956</v>
      </c>
      <c r="Q2743">
        <v>0</v>
      </c>
      <c r="R2743">
        <v>0</v>
      </c>
      <c r="S2743">
        <v>10</v>
      </c>
      <c r="T2743">
        <v>635</v>
      </c>
      <c r="U2743">
        <v>1</v>
      </c>
      <c r="V2743">
        <v>2</v>
      </c>
      <c r="W2743">
        <v>0</v>
      </c>
      <c r="X2743">
        <v>121.72995604042356</v>
      </c>
      <c r="Y2743">
        <v>0</v>
      </c>
      <c r="Z2743">
        <v>0</v>
      </c>
      <c r="AA2743">
        <v>19.909864391585714</v>
      </c>
      <c r="AB2743">
        <v>35.042072976701434</v>
      </c>
      <c r="AC2743">
        <v>58.248866308845955</v>
      </c>
      <c r="AD2743">
        <v>1.6683461699048783</v>
      </c>
      <c r="AE2743">
        <v>236.59910588746155</v>
      </c>
    </row>
    <row r="2744" spans="1:31" x14ac:dyDescent="0.3">
      <c r="A2744">
        <v>2487115</v>
      </c>
      <c r="B2744">
        <v>1</v>
      </c>
      <c r="C2744" t="s">
        <v>80</v>
      </c>
      <c r="D2744" t="s">
        <v>105</v>
      </c>
      <c r="E2744" t="s">
        <v>166</v>
      </c>
      <c r="F2744" t="s">
        <v>7991</v>
      </c>
      <c r="G2744" t="s">
        <v>149</v>
      </c>
      <c r="H2744" t="s">
        <v>150</v>
      </c>
      <c r="I2744" t="s">
        <v>136</v>
      </c>
      <c r="J2744" t="s">
        <v>137</v>
      </c>
      <c r="K2744" t="s">
        <v>144</v>
      </c>
      <c r="L2744" t="s">
        <v>7992</v>
      </c>
      <c r="M2744" t="s">
        <v>7993</v>
      </c>
      <c r="N2744">
        <v>0.23888888799999999</v>
      </c>
      <c r="O2744">
        <v>0</v>
      </c>
      <c r="P2744">
        <v>3</v>
      </c>
      <c r="Q2744">
        <v>0</v>
      </c>
      <c r="R2744">
        <v>5</v>
      </c>
      <c r="S2744">
        <v>4</v>
      </c>
      <c r="T2744">
        <v>10</v>
      </c>
      <c r="U2744">
        <v>1</v>
      </c>
      <c r="V2744">
        <v>0</v>
      </c>
      <c r="W2744">
        <v>0</v>
      </c>
      <c r="X2744">
        <v>0.2767058907414352</v>
      </c>
      <c r="Y2744">
        <v>0</v>
      </c>
      <c r="Z2744">
        <v>0.29789366317276045</v>
      </c>
      <c r="AA2744">
        <v>7.4606915053198408</v>
      </c>
      <c r="AB2744">
        <v>7.6644654052308301</v>
      </c>
      <c r="AC2744">
        <v>2.1278878472314853</v>
      </c>
      <c r="AD2744">
        <v>0</v>
      </c>
      <c r="AE2744">
        <v>17.827644311696353</v>
      </c>
    </row>
    <row r="2745" spans="1:31" x14ac:dyDescent="0.3">
      <c r="A2745">
        <v>2486674</v>
      </c>
      <c r="B2745">
        <v>1</v>
      </c>
      <c r="C2745" t="s">
        <v>80</v>
      </c>
      <c r="D2745" t="s">
        <v>82</v>
      </c>
      <c r="E2745" t="s">
        <v>153</v>
      </c>
      <c r="F2745" t="s">
        <v>7994</v>
      </c>
      <c r="G2745" t="s">
        <v>155</v>
      </c>
      <c r="H2745" t="s">
        <v>135</v>
      </c>
      <c r="I2745" t="s">
        <v>136</v>
      </c>
      <c r="J2745" t="s">
        <v>137</v>
      </c>
      <c r="K2745" t="s">
        <v>144</v>
      </c>
      <c r="L2745" t="s">
        <v>7995</v>
      </c>
      <c r="M2745" t="s">
        <v>7996</v>
      </c>
      <c r="N2745">
        <v>0.66555555499999997</v>
      </c>
      <c r="O2745">
        <v>0</v>
      </c>
      <c r="P2745">
        <v>2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0.22961215452212891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0.22961215452212891</v>
      </c>
    </row>
    <row r="2746" spans="1:31" x14ac:dyDescent="0.3">
      <c r="A2746">
        <v>2487218</v>
      </c>
      <c r="B2746">
        <v>1</v>
      </c>
      <c r="C2746" t="s">
        <v>80</v>
      </c>
      <c r="D2746" t="s">
        <v>100</v>
      </c>
      <c r="E2746" t="s">
        <v>147</v>
      </c>
      <c r="F2746" t="s">
        <v>7997</v>
      </c>
      <c r="G2746" t="s">
        <v>276</v>
      </c>
      <c r="H2746" t="s">
        <v>150</v>
      </c>
      <c r="I2746" t="s">
        <v>136</v>
      </c>
      <c r="J2746" t="s">
        <v>137</v>
      </c>
      <c r="K2746" t="s">
        <v>144</v>
      </c>
      <c r="L2746" t="s">
        <v>7998</v>
      </c>
      <c r="M2746" t="s">
        <v>7999</v>
      </c>
      <c r="N2746">
        <v>1.355555555</v>
      </c>
      <c r="O2746">
        <v>0</v>
      </c>
      <c r="P2746">
        <v>15</v>
      </c>
      <c r="Q2746">
        <v>0</v>
      </c>
      <c r="R2746">
        <v>9</v>
      </c>
      <c r="S2746">
        <v>0</v>
      </c>
      <c r="T2746">
        <v>2</v>
      </c>
      <c r="U2746">
        <v>0</v>
      </c>
      <c r="V2746">
        <v>0</v>
      </c>
      <c r="W2746">
        <v>0</v>
      </c>
      <c r="X2746">
        <v>14.94384409812057</v>
      </c>
      <c r="Y2746">
        <v>0</v>
      </c>
      <c r="Z2746">
        <v>5.064592751320375</v>
      </c>
      <c r="AA2746">
        <v>0</v>
      </c>
      <c r="AB2746">
        <v>4.6150495380627078E-2</v>
      </c>
      <c r="AC2746">
        <v>0</v>
      </c>
      <c r="AD2746">
        <v>0</v>
      </c>
      <c r="AE2746">
        <v>20.05458734482157</v>
      </c>
    </row>
    <row r="2747" spans="1:31" x14ac:dyDescent="0.3">
      <c r="A2747">
        <v>2486886</v>
      </c>
      <c r="B2747">
        <v>1</v>
      </c>
      <c r="C2747" t="s">
        <v>80</v>
      </c>
      <c r="D2747" t="s">
        <v>92</v>
      </c>
      <c r="E2747" t="s">
        <v>153</v>
      </c>
      <c r="F2747" t="s">
        <v>8000</v>
      </c>
      <c r="G2747" t="s">
        <v>230</v>
      </c>
      <c r="H2747" t="s">
        <v>135</v>
      </c>
      <c r="I2747" t="s">
        <v>136</v>
      </c>
      <c r="J2747" t="s">
        <v>137</v>
      </c>
      <c r="K2747" t="s">
        <v>144</v>
      </c>
      <c r="L2747" t="s">
        <v>8001</v>
      </c>
      <c r="M2747" t="s">
        <v>8002</v>
      </c>
      <c r="N2747">
        <v>6.6025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2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8.6040909051858723</v>
      </c>
      <c r="AC2747">
        <v>0</v>
      </c>
      <c r="AD2747">
        <v>0</v>
      </c>
      <c r="AE2747">
        <v>8.6040909051858723</v>
      </c>
    </row>
    <row r="2748" spans="1:31" x14ac:dyDescent="0.3">
      <c r="A2748">
        <v>2486903</v>
      </c>
      <c r="B2748">
        <v>1</v>
      </c>
      <c r="C2748" t="s">
        <v>80</v>
      </c>
      <c r="D2748" t="s">
        <v>104</v>
      </c>
      <c r="E2748" t="s">
        <v>166</v>
      </c>
      <c r="F2748" t="s">
        <v>5660</v>
      </c>
      <c r="G2748" t="s">
        <v>149</v>
      </c>
      <c r="H2748" t="s">
        <v>150</v>
      </c>
      <c r="I2748" t="s">
        <v>136</v>
      </c>
      <c r="J2748" t="s">
        <v>137</v>
      </c>
      <c r="K2748" t="s">
        <v>144</v>
      </c>
      <c r="L2748" t="s">
        <v>8003</v>
      </c>
      <c r="M2748" t="s">
        <v>8004</v>
      </c>
      <c r="N2748">
        <v>0.84277777700000001</v>
      </c>
      <c r="O2748">
        <v>1</v>
      </c>
      <c r="P2748">
        <v>1728</v>
      </c>
      <c r="Q2748">
        <v>0</v>
      </c>
      <c r="R2748">
        <v>3</v>
      </c>
      <c r="S2748">
        <v>2</v>
      </c>
      <c r="T2748">
        <v>168</v>
      </c>
      <c r="U2748">
        <v>0</v>
      </c>
      <c r="V2748">
        <v>1</v>
      </c>
      <c r="W2748">
        <v>5.2000335337592087</v>
      </c>
      <c r="X2748">
        <v>389.41631571275974</v>
      </c>
      <c r="Y2748">
        <v>0</v>
      </c>
      <c r="Z2748">
        <v>1.0510832050279444</v>
      </c>
      <c r="AA2748">
        <v>19.957232463821022</v>
      </c>
      <c r="AB2748">
        <v>186.58275299469705</v>
      </c>
      <c r="AC2748">
        <v>0</v>
      </c>
      <c r="AD2748">
        <v>6.6259872549595196</v>
      </c>
      <c r="AE2748">
        <v>608.8334051650246</v>
      </c>
    </row>
    <row r="2749" spans="1:31" x14ac:dyDescent="0.3">
      <c r="A2749">
        <v>2486777</v>
      </c>
      <c r="B2749">
        <v>1</v>
      </c>
      <c r="C2749" t="s">
        <v>80</v>
      </c>
      <c r="D2749" t="s">
        <v>96</v>
      </c>
      <c r="E2749" t="s">
        <v>153</v>
      </c>
      <c r="F2749" t="s">
        <v>8005</v>
      </c>
      <c r="G2749" t="s">
        <v>159</v>
      </c>
      <c r="H2749" t="s">
        <v>135</v>
      </c>
      <c r="I2749" t="s">
        <v>136</v>
      </c>
      <c r="J2749" t="s">
        <v>3</v>
      </c>
      <c r="K2749" t="s">
        <v>144</v>
      </c>
      <c r="L2749" t="s">
        <v>8006</v>
      </c>
      <c r="M2749" t="s">
        <v>7831</v>
      </c>
      <c r="N2749">
        <v>4.8624999999999998</v>
      </c>
      <c r="O2749">
        <v>0</v>
      </c>
      <c r="P2749">
        <v>2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2.6010049722500002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2.6010049722500002</v>
      </c>
    </row>
    <row r="2750" spans="1:31" x14ac:dyDescent="0.3">
      <c r="A2750">
        <v>2486657</v>
      </c>
      <c r="B2750">
        <v>1</v>
      </c>
      <c r="C2750" t="s">
        <v>80</v>
      </c>
      <c r="D2750" t="s">
        <v>87</v>
      </c>
      <c r="E2750" t="s">
        <v>166</v>
      </c>
      <c r="F2750" t="s">
        <v>8007</v>
      </c>
      <c r="G2750" t="s">
        <v>203</v>
      </c>
      <c r="H2750" t="s">
        <v>150</v>
      </c>
      <c r="I2750" t="s">
        <v>136</v>
      </c>
      <c r="J2750" t="s">
        <v>137</v>
      </c>
      <c r="K2750" t="s">
        <v>138</v>
      </c>
      <c r="L2750" t="s">
        <v>8008</v>
      </c>
      <c r="M2750" t="s">
        <v>8009</v>
      </c>
      <c r="N2750">
        <v>0.12166666600000001</v>
      </c>
      <c r="O2750">
        <v>0</v>
      </c>
      <c r="P2750">
        <v>2396</v>
      </c>
      <c r="Q2750">
        <v>0</v>
      </c>
      <c r="R2750">
        <v>2</v>
      </c>
      <c r="S2750">
        <v>0</v>
      </c>
      <c r="T2750">
        <v>188</v>
      </c>
      <c r="U2750">
        <v>0</v>
      </c>
      <c r="V2750">
        <v>1</v>
      </c>
      <c r="W2750">
        <v>0</v>
      </c>
      <c r="X2750">
        <v>68.166346803292441</v>
      </c>
      <c r="Y2750">
        <v>0</v>
      </c>
      <c r="Z2750">
        <v>7.7555818948749994E-2</v>
      </c>
      <c r="AA2750">
        <v>0</v>
      </c>
      <c r="AB2750">
        <v>22.295801093021677</v>
      </c>
      <c r="AC2750">
        <v>0</v>
      </c>
      <c r="AD2750">
        <v>2.1447842160900841</v>
      </c>
      <c r="AE2750">
        <v>92.684487931352962</v>
      </c>
    </row>
    <row r="2751" spans="1:31" x14ac:dyDescent="0.3">
      <c r="A2751">
        <v>2486757</v>
      </c>
      <c r="B2751">
        <v>1</v>
      </c>
      <c r="C2751" t="s">
        <v>80</v>
      </c>
      <c r="D2751" t="s">
        <v>92</v>
      </c>
      <c r="E2751" t="s">
        <v>166</v>
      </c>
      <c r="F2751" t="s">
        <v>8010</v>
      </c>
      <c r="G2751" t="s">
        <v>134</v>
      </c>
      <c r="H2751" t="s">
        <v>150</v>
      </c>
      <c r="I2751" t="s">
        <v>136</v>
      </c>
      <c r="J2751" t="s">
        <v>137</v>
      </c>
      <c r="K2751" t="s">
        <v>138</v>
      </c>
      <c r="L2751" t="s">
        <v>8011</v>
      </c>
      <c r="M2751" t="s">
        <v>8012</v>
      </c>
      <c r="N2751">
        <v>6.0636111110000002</v>
      </c>
      <c r="O2751">
        <v>11</v>
      </c>
      <c r="P2751">
        <v>14245</v>
      </c>
      <c r="Q2751">
        <v>26</v>
      </c>
      <c r="R2751">
        <v>843</v>
      </c>
      <c r="S2751">
        <v>76</v>
      </c>
      <c r="T2751">
        <v>1557</v>
      </c>
      <c r="U2751">
        <v>4</v>
      </c>
      <c r="V2751">
        <v>3</v>
      </c>
      <c r="W2751">
        <v>1786.1227547695075</v>
      </c>
      <c r="X2751">
        <v>28031.910176329453</v>
      </c>
      <c r="Y2751">
        <v>581.54080679478079</v>
      </c>
      <c r="Z2751">
        <v>1588.9746630443947</v>
      </c>
      <c r="AA2751">
        <v>5925.8816937575712</v>
      </c>
      <c r="AB2751">
        <v>12812.109490762648</v>
      </c>
      <c r="AC2751">
        <v>2239.9805703537263</v>
      </c>
      <c r="AD2751">
        <v>132.27763566050999</v>
      </c>
      <c r="AE2751">
        <v>53098.797791472593</v>
      </c>
    </row>
    <row r="2752" spans="1:31" x14ac:dyDescent="0.3">
      <c r="A2752">
        <v>2487069</v>
      </c>
      <c r="B2752">
        <v>1</v>
      </c>
      <c r="C2752" t="s">
        <v>80</v>
      </c>
      <c r="D2752" t="s">
        <v>110</v>
      </c>
      <c r="E2752" t="s">
        <v>147</v>
      </c>
      <c r="F2752" t="s">
        <v>8013</v>
      </c>
      <c r="G2752" t="s">
        <v>159</v>
      </c>
      <c r="H2752" t="s">
        <v>150</v>
      </c>
      <c r="I2752" t="s">
        <v>136</v>
      </c>
      <c r="J2752" t="s">
        <v>3</v>
      </c>
      <c r="K2752" t="s">
        <v>144</v>
      </c>
      <c r="L2752" t="s">
        <v>8014</v>
      </c>
      <c r="M2752" t="s">
        <v>8015</v>
      </c>
      <c r="N2752">
        <v>1.4797222219999999</v>
      </c>
      <c r="O2752">
        <v>0</v>
      </c>
      <c r="P2752">
        <v>506</v>
      </c>
      <c r="Q2752">
        <v>0</v>
      </c>
      <c r="R2752">
        <v>0</v>
      </c>
      <c r="S2752">
        <v>0</v>
      </c>
      <c r="T2752">
        <v>3</v>
      </c>
      <c r="U2752">
        <v>0</v>
      </c>
      <c r="V2752">
        <v>0</v>
      </c>
      <c r="W2752">
        <v>0</v>
      </c>
      <c r="X2752">
        <v>189.46928243798379</v>
      </c>
      <c r="Y2752">
        <v>0</v>
      </c>
      <c r="Z2752">
        <v>0</v>
      </c>
      <c r="AA2752">
        <v>0</v>
      </c>
      <c r="AB2752">
        <v>7.001412680295001</v>
      </c>
      <c r="AC2752">
        <v>0</v>
      </c>
      <c r="AD2752">
        <v>0</v>
      </c>
      <c r="AE2752">
        <v>196.4706951182788</v>
      </c>
    </row>
    <row r="2753" spans="1:31" x14ac:dyDescent="0.3">
      <c r="A2753">
        <v>2486714</v>
      </c>
      <c r="B2753">
        <v>1</v>
      </c>
      <c r="C2753" t="s">
        <v>80</v>
      </c>
      <c r="D2753" t="s">
        <v>103</v>
      </c>
      <c r="E2753" t="s">
        <v>147</v>
      </c>
      <c r="F2753" t="s">
        <v>8016</v>
      </c>
      <c r="G2753" t="s">
        <v>193</v>
      </c>
      <c r="H2753" t="s">
        <v>150</v>
      </c>
      <c r="I2753" t="s">
        <v>136</v>
      </c>
      <c r="J2753" t="s">
        <v>137</v>
      </c>
      <c r="K2753" t="s">
        <v>144</v>
      </c>
      <c r="L2753" t="s">
        <v>8017</v>
      </c>
      <c r="M2753" t="s">
        <v>8018</v>
      </c>
      <c r="N2753">
        <v>1.874166666</v>
      </c>
      <c r="O2753">
        <v>0</v>
      </c>
      <c r="P2753">
        <v>107</v>
      </c>
      <c r="Q2753">
        <v>1</v>
      </c>
      <c r="R2753">
        <v>79</v>
      </c>
      <c r="S2753">
        <v>2</v>
      </c>
      <c r="T2753">
        <v>21</v>
      </c>
      <c r="U2753">
        <v>0</v>
      </c>
      <c r="V2753">
        <v>0</v>
      </c>
      <c r="W2753">
        <v>0</v>
      </c>
      <c r="X2753">
        <v>48.769613651134193</v>
      </c>
      <c r="Y2753">
        <v>1.9180128597040569</v>
      </c>
      <c r="Z2753">
        <v>121.20343713799105</v>
      </c>
      <c r="AA2753">
        <v>6.0870877756094988</v>
      </c>
      <c r="AB2753">
        <v>50.984976130529915</v>
      </c>
      <c r="AC2753">
        <v>0</v>
      </c>
      <c r="AD2753">
        <v>0</v>
      </c>
      <c r="AE2753">
        <v>228.96312755496871</v>
      </c>
    </row>
    <row r="2754" spans="1:31" x14ac:dyDescent="0.3">
      <c r="A2754">
        <v>2486963</v>
      </c>
      <c r="B2754">
        <v>1</v>
      </c>
      <c r="C2754" t="s">
        <v>80</v>
      </c>
      <c r="D2754" t="s">
        <v>84</v>
      </c>
      <c r="E2754" t="s">
        <v>132</v>
      </c>
      <c r="F2754" t="s">
        <v>8019</v>
      </c>
      <c r="G2754" t="s">
        <v>168</v>
      </c>
      <c r="H2754" t="s">
        <v>135</v>
      </c>
      <c r="I2754" t="s">
        <v>136</v>
      </c>
      <c r="J2754" t="s">
        <v>137</v>
      </c>
      <c r="K2754" t="s">
        <v>138</v>
      </c>
      <c r="L2754" t="s">
        <v>8020</v>
      </c>
      <c r="M2754" t="s">
        <v>8021</v>
      </c>
      <c r="N2754">
        <v>2.9497222220000001</v>
      </c>
      <c r="O2754">
        <v>0</v>
      </c>
      <c r="P2754">
        <v>585</v>
      </c>
      <c r="Q2754">
        <v>0</v>
      </c>
      <c r="R2754">
        <v>0</v>
      </c>
      <c r="S2754">
        <v>0</v>
      </c>
      <c r="T2754">
        <v>4</v>
      </c>
      <c r="U2754">
        <v>0</v>
      </c>
      <c r="V2754">
        <v>0</v>
      </c>
      <c r="W2754">
        <v>0</v>
      </c>
      <c r="X2754">
        <v>365.13353251435967</v>
      </c>
      <c r="Y2754">
        <v>0</v>
      </c>
      <c r="Z2754">
        <v>0</v>
      </c>
      <c r="AA2754">
        <v>0</v>
      </c>
      <c r="AB2754">
        <v>1.4919938321924486</v>
      </c>
      <c r="AC2754">
        <v>0</v>
      </c>
      <c r="AD2754">
        <v>0</v>
      </c>
      <c r="AE2754">
        <v>366.62552634655214</v>
      </c>
    </row>
    <row r="2755" spans="1:31" x14ac:dyDescent="0.3">
      <c r="A2755">
        <v>2486969</v>
      </c>
      <c r="B2755">
        <v>1</v>
      </c>
      <c r="C2755" t="s">
        <v>81</v>
      </c>
      <c r="D2755" t="s">
        <v>112</v>
      </c>
      <c r="E2755" t="s">
        <v>147</v>
      </c>
      <c r="F2755" t="s">
        <v>8022</v>
      </c>
      <c r="G2755" t="s">
        <v>186</v>
      </c>
      <c r="H2755" t="s">
        <v>150</v>
      </c>
      <c r="I2755" t="s">
        <v>136</v>
      </c>
      <c r="J2755" t="s">
        <v>137</v>
      </c>
      <c r="K2755" t="s">
        <v>144</v>
      </c>
      <c r="L2755" t="s">
        <v>8023</v>
      </c>
      <c r="M2755" t="s">
        <v>8024</v>
      </c>
      <c r="N2755">
        <v>1.8586111110000001</v>
      </c>
      <c r="O2755">
        <v>0</v>
      </c>
      <c r="P2755">
        <v>1243</v>
      </c>
      <c r="Q2755">
        <v>0</v>
      </c>
      <c r="R2755">
        <v>11</v>
      </c>
      <c r="S2755">
        <v>0</v>
      </c>
      <c r="T2755">
        <v>34</v>
      </c>
      <c r="U2755">
        <v>0</v>
      </c>
      <c r="V2755">
        <v>0</v>
      </c>
      <c r="W2755">
        <v>0</v>
      </c>
      <c r="X2755">
        <v>407.60866673808476</v>
      </c>
      <c r="Y2755">
        <v>0</v>
      </c>
      <c r="Z2755">
        <v>0.60737304958938931</v>
      </c>
      <c r="AA2755">
        <v>0</v>
      </c>
      <c r="AB2755">
        <v>50.234693575421382</v>
      </c>
      <c r="AC2755">
        <v>0</v>
      </c>
      <c r="AD2755">
        <v>0</v>
      </c>
      <c r="AE2755">
        <v>458.45073336309554</v>
      </c>
    </row>
    <row r="2756" spans="1:31" x14ac:dyDescent="0.3">
      <c r="A2756">
        <v>2486743</v>
      </c>
      <c r="B2756">
        <v>1</v>
      </c>
      <c r="C2756" t="s">
        <v>80</v>
      </c>
      <c r="D2756" t="s">
        <v>94</v>
      </c>
      <c r="E2756" t="s">
        <v>162</v>
      </c>
      <c r="F2756" t="s">
        <v>5947</v>
      </c>
      <c r="G2756" t="s">
        <v>210</v>
      </c>
      <c r="H2756" t="s">
        <v>135</v>
      </c>
      <c r="I2756" t="s">
        <v>136</v>
      </c>
      <c r="J2756" t="s">
        <v>137</v>
      </c>
      <c r="K2756" t="s">
        <v>144</v>
      </c>
      <c r="L2756" t="s">
        <v>8025</v>
      </c>
      <c r="M2756" t="s">
        <v>8026</v>
      </c>
      <c r="N2756">
        <v>2.2738888880000001</v>
      </c>
      <c r="O2756">
        <v>0</v>
      </c>
      <c r="P2756">
        <v>180</v>
      </c>
      <c r="Q2756">
        <v>0</v>
      </c>
      <c r="R2756">
        <v>0</v>
      </c>
      <c r="S2756">
        <v>0</v>
      </c>
      <c r="T2756">
        <v>21</v>
      </c>
      <c r="U2756">
        <v>0</v>
      </c>
      <c r="V2756">
        <v>0</v>
      </c>
      <c r="W2756">
        <v>0</v>
      </c>
      <c r="X2756">
        <v>120.53523725686676</v>
      </c>
      <c r="Y2756">
        <v>0</v>
      </c>
      <c r="Z2756">
        <v>0</v>
      </c>
      <c r="AA2756">
        <v>0</v>
      </c>
      <c r="AB2756">
        <v>55.555415867400278</v>
      </c>
      <c r="AC2756">
        <v>0</v>
      </c>
      <c r="AD2756">
        <v>0</v>
      </c>
      <c r="AE2756">
        <v>176.09065312426705</v>
      </c>
    </row>
    <row r="2757" spans="1:31" x14ac:dyDescent="0.3">
      <c r="A2757">
        <v>2486766</v>
      </c>
      <c r="B2757">
        <v>1</v>
      </c>
      <c r="C2757" t="s">
        <v>81</v>
      </c>
      <c r="D2757" t="s">
        <v>118</v>
      </c>
      <c r="E2757" t="s">
        <v>147</v>
      </c>
      <c r="F2757" t="s">
        <v>8027</v>
      </c>
      <c r="G2757" t="s">
        <v>149</v>
      </c>
      <c r="H2757" t="s">
        <v>150</v>
      </c>
      <c r="I2757" t="s">
        <v>506</v>
      </c>
      <c r="J2757" t="s">
        <v>137</v>
      </c>
      <c r="K2757" t="s">
        <v>144</v>
      </c>
      <c r="L2757" t="s">
        <v>8028</v>
      </c>
      <c r="M2757" t="s">
        <v>8029</v>
      </c>
      <c r="N2757">
        <v>1.1111111E-2</v>
      </c>
      <c r="O2757">
        <v>0</v>
      </c>
      <c r="P2757">
        <v>105</v>
      </c>
      <c r="Q2757">
        <v>0</v>
      </c>
      <c r="R2757">
        <v>8</v>
      </c>
      <c r="S2757">
        <v>0</v>
      </c>
      <c r="T2757">
        <v>12</v>
      </c>
      <c r="U2757">
        <v>0</v>
      </c>
      <c r="V2757">
        <v>0</v>
      </c>
      <c r="W2757">
        <v>0</v>
      </c>
      <c r="X2757">
        <v>0.19894158340594895</v>
      </c>
      <c r="Y2757">
        <v>0</v>
      </c>
      <c r="Z2757">
        <v>9.2485369620000021E-3</v>
      </c>
      <c r="AA2757">
        <v>0</v>
      </c>
      <c r="AB2757">
        <v>2.8737207882211117E-2</v>
      </c>
      <c r="AC2757">
        <v>0</v>
      </c>
      <c r="AD2757">
        <v>0</v>
      </c>
      <c r="AE2757">
        <v>0.23692732825016008</v>
      </c>
    </row>
    <row r="2758" spans="1:31" x14ac:dyDescent="0.3">
      <c r="A2758">
        <v>2486992</v>
      </c>
      <c r="B2758">
        <v>1</v>
      </c>
      <c r="C2758" t="s">
        <v>80</v>
      </c>
      <c r="D2758" t="s">
        <v>94</v>
      </c>
      <c r="E2758" t="s">
        <v>147</v>
      </c>
      <c r="F2758" t="s">
        <v>8030</v>
      </c>
      <c r="G2758" t="s">
        <v>149</v>
      </c>
      <c r="H2758" t="s">
        <v>150</v>
      </c>
      <c r="I2758" t="s">
        <v>136</v>
      </c>
      <c r="J2758" t="s">
        <v>137</v>
      </c>
      <c r="K2758" t="s">
        <v>144</v>
      </c>
      <c r="L2758" t="s">
        <v>8031</v>
      </c>
      <c r="M2758" t="s">
        <v>8032</v>
      </c>
      <c r="N2758">
        <v>1.216388888</v>
      </c>
      <c r="O2758">
        <v>0</v>
      </c>
      <c r="P2758">
        <v>300</v>
      </c>
      <c r="Q2758">
        <v>0</v>
      </c>
      <c r="R2758">
        <v>0</v>
      </c>
      <c r="S2758">
        <v>0</v>
      </c>
      <c r="T2758">
        <v>10</v>
      </c>
      <c r="U2758">
        <v>0</v>
      </c>
      <c r="V2758">
        <v>0</v>
      </c>
      <c r="W2758">
        <v>0</v>
      </c>
      <c r="X2758">
        <v>80.990444049317617</v>
      </c>
      <c r="Y2758">
        <v>0</v>
      </c>
      <c r="Z2758">
        <v>0</v>
      </c>
      <c r="AA2758">
        <v>0</v>
      </c>
      <c r="AB2758">
        <v>17.964945306907019</v>
      </c>
      <c r="AC2758">
        <v>0</v>
      </c>
      <c r="AD2758">
        <v>0</v>
      </c>
      <c r="AE2758">
        <v>98.955389356224629</v>
      </c>
    </row>
    <row r="2759" spans="1:31" x14ac:dyDescent="0.3">
      <c r="A2759">
        <v>2486660</v>
      </c>
      <c r="B2759">
        <v>1</v>
      </c>
      <c r="C2759" t="s">
        <v>80</v>
      </c>
      <c r="D2759" t="s">
        <v>87</v>
      </c>
      <c r="E2759" t="s">
        <v>166</v>
      </c>
      <c r="F2759" t="s">
        <v>8033</v>
      </c>
      <c r="G2759" t="s">
        <v>203</v>
      </c>
      <c r="H2759" t="s">
        <v>150</v>
      </c>
      <c r="I2759" t="s">
        <v>136</v>
      </c>
      <c r="J2759" t="s">
        <v>137</v>
      </c>
      <c r="K2759" t="s">
        <v>138</v>
      </c>
      <c r="L2759" t="s">
        <v>8034</v>
      </c>
      <c r="M2759" t="s">
        <v>8035</v>
      </c>
      <c r="N2759">
        <v>0.115833333</v>
      </c>
      <c r="O2759">
        <v>0</v>
      </c>
      <c r="P2759">
        <v>1863</v>
      </c>
      <c r="Q2759">
        <v>0</v>
      </c>
      <c r="R2759">
        <v>1</v>
      </c>
      <c r="S2759">
        <v>0</v>
      </c>
      <c r="T2759">
        <v>66</v>
      </c>
      <c r="U2759">
        <v>0</v>
      </c>
      <c r="V2759">
        <v>0</v>
      </c>
      <c r="W2759">
        <v>0</v>
      </c>
      <c r="X2759">
        <v>52.659984694734746</v>
      </c>
      <c r="Y2759">
        <v>0</v>
      </c>
      <c r="Z2759">
        <v>4.8107180918250003E-2</v>
      </c>
      <c r="AA2759">
        <v>0</v>
      </c>
      <c r="AB2759">
        <v>6.0414963046989465</v>
      </c>
      <c r="AC2759">
        <v>0</v>
      </c>
      <c r="AD2759">
        <v>0</v>
      </c>
      <c r="AE2759">
        <v>58.749588180351942</v>
      </c>
    </row>
    <row r="2760" spans="1:31" x14ac:dyDescent="0.3">
      <c r="A2760">
        <v>2487015</v>
      </c>
      <c r="B2760">
        <v>1</v>
      </c>
      <c r="C2760" t="s">
        <v>80</v>
      </c>
      <c r="D2760" t="s">
        <v>82</v>
      </c>
      <c r="E2760" t="s">
        <v>153</v>
      </c>
      <c r="F2760" t="s">
        <v>8036</v>
      </c>
      <c r="G2760" t="s">
        <v>155</v>
      </c>
      <c r="H2760" t="s">
        <v>135</v>
      </c>
      <c r="I2760" t="s">
        <v>136</v>
      </c>
      <c r="J2760" t="s">
        <v>137</v>
      </c>
      <c r="K2760" t="s">
        <v>144</v>
      </c>
      <c r="L2760" t="s">
        <v>8037</v>
      </c>
      <c r="M2760" t="s">
        <v>8038</v>
      </c>
      <c r="N2760">
        <v>2.715833333</v>
      </c>
      <c r="O2760">
        <v>0</v>
      </c>
      <c r="P2760">
        <v>1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0.68529036771166663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0.68529036771166663</v>
      </c>
    </row>
    <row r="2761" spans="1:31" x14ac:dyDescent="0.3">
      <c r="A2761">
        <v>2487184</v>
      </c>
      <c r="B2761">
        <v>1</v>
      </c>
      <c r="C2761" t="s">
        <v>80</v>
      </c>
      <c r="D2761" t="s">
        <v>100</v>
      </c>
      <c r="E2761" t="s">
        <v>184</v>
      </c>
      <c r="F2761" t="s">
        <v>615</v>
      </c>
      <c r="G2761" t="s">
        <v>149</v>
      </c>
      <c r="H2761" t="s">
        <v>150</v>
      </c>
      <c r="I2761" t="s">
        <v>136</v>
      </c>
      <c r="J2761" t="s">
        <v>137</v>
      </c>
      <c r="K2761" t="s">
        <v>144</v>
      </c>
      <c r="L2761" t="s">
        <v>8039</v>
      </c>
      <c r="M2761" t="s">
        <v>8040</v>
      </c>
      <c r="N2761">
        <v>0.57055555499999999</v>
      </c>
      <c r="O2761">
        <v>0</v>
      </c>
      <c r="P2761">
        <v>30</v>
      </c>
      <c r="Q2761">
        <v>1</v>
      </c>
      <c r="R2761">
        <v>12</v>
      </c>
      <c r="S2761">
        <v>8</v>
      </c>
      <c r="T2761">
        <v>19</v>
      </c>
      <c r="U2761">
        <v>3</v>
      </c>
      <c r="V2761">
        <v>0</v>
      </c>
      <c r="W2761">
        <v>0</v>
      </c>
      <c r="X2761">
        <v>4.082649646108373</v>
      </c>
      <c r="Y2761">
        <v>1.2203631309184872</v>
      </c>
      <c r="Z2761">
        <v>3.2018380078996911</v>
      </c>
      <c r="AA2761">
        <v>18.236019980521895</v>
      </c>
      <c r="AB2761">
        <v>4.2576135132455164</v>
      </c>
      <c r="AC2761">
        <v>22.15798373777881</v>
      </c>
      <c r="AD2761">
        <v>0</v>
      </c>
      <c r="AE2761">
        <v>53.156468016472772</v>
      </c>
    </row>
    <row r="2762" spans="1:31" x14ac:dyDescent="0.3">
      <c r="A2762">
        <v>2487201</v>
      </c>
      <c r="B2762">
        <v>1</v>
      </c>
      <c r="C2762" t="s">
        <v>80</v>
      </c>
      <c r="D2762" t="s">
        <v>94</v>
      </c>
      <c r="E2762" t="s">
        <v>162</v>
      </c>
      <c r="F2762" t="s">
        <v>8041</v>
      </c>
      <c r="G2762" t="s">
        <v>210</v>
      </c>
      <c r="H2762" t="s">
        <v>135</v>
      </c>
      <c r="I2762" t="s">
        <v>136</v>
      </c>
      <c r="J2762" t="s">
        <v>137</v>
      </c>
      <c r="K2762" t="s">
        <v>144</v>
      </c>
      <c r="L2762" t="s">
        <v>8042</v>
      </c>
      <c r="M2762" t="s">
        <v>8043</v>
      </c>
      <c r="N2762">
        <v>1.4936111110000001</v>
      </c>
      <c r="O2762">
        <v>0</v>
      </c>
      <c r="P2762">
        <v>11</v>
      </c>
      <c r="Q2762">
        <v>0</v>
      </c>
      <c r="R2762">
        <v>10</v>
      </c>
      <c r="S2762">
        <v>0</v>
      </c>
      <c r="T2762">
        <v>4</v>
      </c>
      <c r="U2762">
        <v>0</v>
      </c>
      <c r="V2762">
        <v>0</v>
      </c>
      <c r="W2762">
        <v>0</v>
      </c>
      <c r="X2762">
        <v>10.24863022117553</v>
      </c>
      <c r="Y2762">
        <v>0</v>
      </c>
      <c r="Z2762">
        <v>5.1353649544102247</v>
      </c>
      <c r="AA2762">
        <v>0</v>
      </c>
      <c r="AB2762">
        <v>9.7809811075734334</v>
      </c>
      <c r="AC2762">
        <v>0</v>
      </c>
      <c r="AD2762">
        <v>0</v>
      </c>
      <c r="AE2762">
        <v>25.164976283159188</v>
      </c>
    </row>
    <row r="2763" spans="1:31" x14ac:dyDescent="0.3">
      <c r="A2763">
        <v>2487178</v>
      </c>
      <c r="B2763">
        <v>1</v>
      </c>
      <c r="C2763" t="s">
        <v>80</v>
      </c>
      <c r="D2763" t="s">
        <v>103</v>
      </c>
      <c r="E2763" t="s">
        <v>166</v>
      </c>
      <c r="F2763" t="s">
        <v>8044</v>
      </c>
      <c r="G2763" t="s">
        <v>149</v>
      </c>
      <c r="H2763" t="s">
        <v>150</v>
      </c>
      <c r="I2763" t="s">
        <v>136</v>
      </c>
      <c r="J2763" t="s">
        <v>137</v>
      </c>
      <c r="K2763" t="s">
        <v>144</v>
      </c>
      <c r="L2763" t="s">
        <v>8045</v>
      </c>
      <c r="M2763" t="s">
        <v>8046</v>
      </c>
      <c r="N2763">
        <v>0.32638888799999999</v>
      </c>
      <c r="O2763">
        <v>0</v>
      </c>
      <c r="P2763">
        <v>5620</v>
      </c>
      <c r="Q2763">
        <v>8</v>
      </c>
      <c r="R2763">
        <v>33</v>
      </c>
      <c r="S2763">
        <v>28</v>
      </c>
      <c r="T2763">
        <v>486</v>
      </c>
      <c r="U2763">
        <v>36</v>
      </c>
      <c r="V2763">
        <v>7</v>
      </c>
      <c r="W2763">
        <v>0</v>
      </c>
      <c r="X2763">
        <v>517.79999131140403</v>
      </c>
      <c r="Y2763">
        <v>2.7513716199564002</v>
      </c>
      <c r="Z2763">
        <v>5.810315669572522</v>
      </c>
      <c r="AA2763">
        <v>191.59200450842849</v>
      </c>
      <c r="AB2763">
        <v>140.43853752234526</v>
      </c>
      <c r="AC2763">
        <v>830.90222956652269</v>
      </c>
      <c r="AD2763">
        <v>34.161272809163933</v>
      </c>
      <c r="AE2763">
        <v>1723.4557230073933</v>
      </c>
    </row>
    <row r="2764" spans="1:31" x14ac:dyDescent="0.3">
      <c r="A2764">
        <v>2486972</v>
      </c>
      <c r="B2764">
        <v>1</v>
      </c>
      <c r="C2764" t="s">
        <v>80</v>
      </c>
      <c r="D2764" t="s">
        <v>100</v>
      </c>
      <c r="E2764" t="s">
        <v>153</v>
      </c>
      <c r="F2764" t="s">
        <v>7706</v>
      </c>
      <c r="G2764" t="s">
        <v>230</v>
      </c>
      <c r="H2764" t="s">
        <v>135</v>
      </c>
      <c r="I2764" t="s">
        <v>136</v>
      </c>
      <c r="J2764" t="s">
        <v>137</v>
      </c>
      <c r="K2764" t="s">
        <v>144</v>
      </c>
      <c r="L2764" t="s">
        <v>8047</v>
      </c>
      <c r="M2764" t="s">
        <v>8048</v>
      </c>
      <c r="N2764">
        <v>8.2016666659999995</v>
      </c>
      <c r="O2764">
        <v>0</v>
      </c>
      <c r="P2764">
        <v>6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16.4695681715638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16.4695681715638</v>
      </c>
    </row>
    <row r="2765" spans="1:31" x14ac:dyDescent="0.3">
      <c r="A2765">
        <v>2486872</v>
      </c>
      <c r="B2765">
        <v>1</v>
      </c>
      <c r="C2765" t="s">
        <v>80</v>
      </c>
      <c r="D2765" t="s">
        <v>96</v>
      </c>
      <c r="E2765" t="s">
        <v>166</v>
      </c>
      <c r="F2765" t="s">
        <v>8049</v>
      </c>
      <c r="G2765" t="s">
        <v>134</v>
      </c>
      <c r="H2765" t="s">
        <v>150</v>
      </c>
      <c r="I2765" t="s">
        <v>136</v>
      </c>
      <c r="J2765" t="s">
        <v>137</v>
      </c>
      <c r="K2765" t="s">
        <v>138</v>
      </c>
      <c r="L2765" t="s">
        <v>8050</v>
      </c>
      <c r="M2765" t="s">
        <v>8051</v>
      </c>
      <c r="N2765">
        <v>2.8736111110000002</v>
      </c>
      <c r="O2765">
        <v>4</v>
      </c>
      <c r="P2765">
        <v>6361</v>
      </c>
      <c r="Q2765">
        <v>5</v>
      </c>
      <c r="R2765">
        <v>17</v>
      </c>
      <c r="S2765">
        <v>12</v>
      </c>
      <c r="T2765">
        <v>562</v>
      </c>
      <c r="U2765">
        <v>1</v>
      </c>
      <c r="V2765">
        <v>0</v>
      </c>
      <c r="W2765">
        <v>49.714683763878796</v>
      </c>
      <c r="X2765">
        <v>5821.3709756934468</v>
      </c>
      <c r="Y2765">
        <v>10.252951256073494</v>
      </c>
      <c r="Z2765">
        <v>9.3143775875885133</v>
      </c>
      <c r="AA2765">
        <v>685.95512284711049</v>
      </c>
      <c r="AB2765">
        <v>2561.8059255743651</v>
      </c>
      <c r="AC2765">
        <v>49.028268044394153</v>
      </c>
      <c r="AD2765">
        <v>0</v>
      </c>
      <c r="AE2765">
        <v>9187.442304766857</v>
      </c>
    </row>
    <row r="2766" spans="1:31" x14ac:dyDescent="0.3">
      <c r="A2766">
        <v>2487241</v>
      </c>
      <c r="B2766">
        <v>1</v>
      </c>
      <c r="C2766" t="s">
        <v>80</v>
      </c>
      <c r="D2766" t="s">
        <v>103</v>
      </c>
      <c r="E2766" t="s">
        <v>184</v>
      </c>
      <c r="F2766" t="s">
        <v>8052</v>
      </c>
      <c r="G2766" t="s">
        <v>149</v>
      </c>
      <c r="H2766" t="s">
        <v>150</v>
      </c>
      <c r="I2766" t="s">
        <v>506</v>
      </c>
      <c r="J2766" t="s">
        <v>137</v>
      </c>
      <c r="K2766" t="s">
        <v>144</v>
      </c>
      <c r="L2766" t="s">
        <v>8053</v>
      </c>
      <c r="M2766" t="s">
        <v>8054</v>
      </c>
      <c r="N2766">
        <v>2.5833333E-2</v>
      </c>
      <c r="O2766">
        <v>22</v>
      </c>
      <c r="P2766">
        <v>2668</v>
      </c>
      <c r="Q2766">
        <v>34</v>
      </c>
      <c r="R2766">
        <v>205</v>
      </c>
      <c r="S2766">
        <v>55</v>
      </c>
      <c r="T2766">
        <v>768</v>
      </c>
      <c r="U2766">
        <v>7</v>
      </c>
      <c r="V2766">
        <v>1</v>
      </c>
      <c r="W2766">
        <v>0.42416346981556569</v>
      </c>
      <c r="X2766">
        <v>12.344762742551721</v>
      </c>
      <c r="Y2766">
        <v>2.9762584298456618</v>
      </c>
      <c r="Z2766">
        <v>1.3747813965391547</v>
      </c>
      <c r="AA2766">
        <v>4.2137179779140697</v>
      </c>
      <c r="AB2766">
        <v>5.9447363116208738</v>
      </c>
      <c r="AC2766">
        <v>6.5155597006643822</v>
      </c>
      <c r="AD2766">
        <v>0.28472103519216285</v>
      </c>
      <c r="AE2766">
        <v>34.078701064143594</v>
      </c>
    </row>
    <row r="2767" spans="1:31" x14ac:dyDescent="0.3">
      <c r="A2767">
        <v>2486909</v>
      </c>
      <c r="B2767">
        <v>1</v>
      </c>
      <c r="C2767" t="s">
        <v>80</v>
      </c>
      <c r="D2767" t="s">
        <v>96</v>
      </c>
      <c r="E2767" t="s">
        <v>162</v>
      </c>
      <c r="F2767" t="s">
        <v>8055</v>
      </c>
      <c r="G2767" t="s">
        <v>280</v>
      </c>
      <c r="H2767" t="s">
        <v>135</v>
      </c>
      <c r="I2767" t="s">
        <v>136</v>
      </c>
      <c r="J2767" t="s">
        <v>137</v>
      </c>
      <c r="K2767" t="s">
        <v>144</v>
      </c>
      <c r="L2767" t="s">
        <v>8056</v>
      </c>
      <c r="M2767" t="s">
        <v>8057</v>
      </c>
      <c r="N2767">
        <v>5.3833333330000004</v>
      </c>
      <c r="O2767">
        <v>0</v>
      </c>
      <c r="P2767">
        <v>48</v>
      </c>
      <c r="Q2767">
        <v>0</v>
      </c>
      <c r="R2767">
        <v>1</v>
      </c>
      <c r="S2767">
        <v>0</v>
      </c>
      <c r="T2767">
        <v>14</v>
      </c>
      <c r="U2767">
        <v>0</v>
      </c>
      <c r="V2767">
        <v>0</v>
      </c>
      <c r="W2767">
        <v>0</v>
      </c>
      <c r="X2767">
        <v>267.54504123772659</v>
      </c>
      <c r="Y2767">
        <v>0</v>
      </c>
      <c r="Z2767">
        <v>4.6217972238449052</v>
      </c>
      <c r="AA2767">
        <v>0</v>
      </c>
      <c r="AB2767">
        <v>98.182702745308617</v>
      </c>
      <c r="AC2767">
        <v>0</v>
      </c>
      <c r="AD2767">
        <v>0</v>
      </c>
      <c r="AE2767">
        <v>370.34954120688013</v>
      </c>
    </row>
    <row r="2768" spans="1:31" x14ac:dyDescent="0.3">
      <c r="A2768">
        <v>2487101</v>
      </c>
      <c r="B2768">
        <v>1</v>
      </c>
      <c r="C2768" t="s">
        <v>81</v>
      </c>
      <c r="D2768" t="s">
        <v>118</v>
      </c>
      <c r="E2768" t="s">
        <v>153</v>
      </c>
      <c r="F2768" t="s">
        <v>4723</v>
      </c>
      <c r="G2768" t="s">
        <v>155</v>
      </c>
      <c r="H2768" t="s">
        <v>135</v>
      </c>
      <c r="I2768" t="s">
        <v>136</v>
      </c>
      <c r="J2768" t="s">
        <v>137</v>
      </c>
      <c r="K2768" t="s">
        <v>144</v>
      </c>
      <c r="L2768" t="s">
        <v>8058</v>
      </c>
      <c r="M2768" t="s">
        <v>8059</v>
      </c>
      <c r="N2768">
        <v>1.2497222219999999</v>
      </c>
      <c r="O2768">
        <v>0</v>
      </c>
      <c r="P2768">
        <v>1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0.41447643726551808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0.41447643726551808</v>
      </c>
    </row>
    <row r="2769" spans="1:31" x14ac:dyDescent="0.3">
      <c r="A2769">
        <v>2486955</v>
      </c>
      <c r="B2769">
        <v>1</v>
      </c>
      <c r="C2769" t="s">
        <v>80</v>
      </c>
      <c r="D2769" t="s">
        <v>106</v>
      </c>
      <c r="E2769" t="s">
        <v>162</v>
      </c>
      <c r="F2769" t="s">
        <v>8060</v>
      </c>
      <c r="G2769" t="s">
        <v>181</v>
      </c>
      <c r="H2769" t="s">
        <v>135</v>
      </c>
      <c r="I2769" t="s">
        <v>136</v>
      </c>
      <c r="J2769" t="s">
        <v>137</v>
      </c>
      <c r="K2769" t="s">
        <v>144</v>
      </c>
      <c r="L2769" t="s">
        <v>8061</v>
      </c>
      <c r="M2769" t="s">
        <v>8062</v>
      </c>
      <c r="N2769">
        <v>0.29055555500000002</v>
      </c>
      <c r="O2769">
        <v>0</v>
      </c>
      <c r="P2769">
        <v>13</v>
      </c>
      <c r="Q2769">
        <v>0</v>
      </c>
      <c r="R2769">
        <v>2</v>
      </c>
      <c r="S2769">
        <v>0</v>
      </c>
      <c r="T2769">
        <v>2</v>
      </c>
      <c r="U2769">
        <v>0</v>
      </c>
      <c r="V2769">
        <v>0</v>
      </c>
      <c r="W2769">
        <v>0</v>
      </c>
      <c r="X2769">
        <v>0.82797531490387144</v>
      </c>
      <c r="Y2769">
        <v>0</v>
      </c>
      <c r="Z2769">
        <v>4.7560568396229339E-2</v>
      </c>
      <c r="AA2769">
        <v>0</v>
      </c>
      <c r="AB2769">
        <v>0</v>
      </c>
      <c r="AC2769">
        <v>0</v>
      </c>
      <c r="AD2769">
        <v>0</v>
      </c>
      <c r="AE2769">
        <v>0.87553588330010079</v>
      </c>
    </row>
    <row r="2770" spans="1:31" x14ac:dyDescent="0.3">
      <c r="A2770">
        <v>2486949</v>
      </c>
      <c r="B2770">
        <v>1</v>
      </c>
      <c r="C2770" t="s">
        <v>80</v>
      </c>
      <c r="D2770" t="s">
        <v>105</v>
      </c>
      <c r="E2770" t="s">
        <v>162</v>
      </c>
      <c r="F2770" t="s">
        <v>8063</v>
      </c>
      <c r="G2770" t="s">
        <v>181</v>
      </c>
      <c r="H2770" t="s">
        <v>135</v>
      </c>
      <c r="I2770" t="s">
        <v>136</v>
      </c>
      <c r="J2770" t="s">
        <v>137</v>
      </c>
      <c r="K2770" t="s">
        <v>144</v>
      </c>
      <c r="L2770" t="s">
        <v>8064</v>
      </c>
      <c r="M2770" t="s">
        <v>8065</v>
      </c>
      <c r="N2770">
        <v>0.90777777699999995</v>
      </c>
      <c r="O2770">
        <v>0</v>
      </c>
      <c r="P2770">
        <v>133</v>
      </c>
      <c r="Q2770">
        <v>0</v>
      </c>
      <c r="R2770">
        <v>0</v>
      </c>
      <c r="S2770">
        <v>0</v>
      </c>
      <c r="T2770">
        <v>6</v>
      </c>
      <c r="U2770">
        <v>0</v>
      </c>
      <c r="V2770">
        <v>0</v>
      </c>
      <c r="W2770">
        <v>0</v>
      </c>
      <c r="X2770">
        <v>35.362354140047088</v>
      </c>
      <c r="Y2770">
        <v>0</v>
      </c>
      <c r="Z2770">
        <v>0</v>
      </c>
      <c r="AA2770">
        <v>0</v>
      </c>
      <c r="AB2770">
        <v>6.0555718194139914</v>
      </c>
      <c r="AC2770">
        <v>0</v>
      </c>
      <c r="AD2770">
        <v>0</v>
      </c>
      <c r="AE2770">
        <v>41.41792595946108</v>
      </c>
    </row>
    <row r="2771" spans="1:31" x14ac:dyDescent="0.3">
      <c r="A2771">
        <v>2486995</v>
      </c>
      <c r="B2771">
        <v>1</v>
      </c>
      <c r="C2771" t="s">
        <v>80</v>
      </c>
      <c r="D2771" t="s">
        <v>110</v>
      </c>
      <c r="E2771" t="s">
        <v>166</v>
      </c>
      <c r="F2771" t="s">
        <v>8066</v>
      </c>
      <c r="G2771" t="s">
        <v>159</v>
      </c>
      <c r="H2771" t="s">
        <v>150</v>
      </c>
      <c r="I2771" t="s">
        <v>136</v>
      </c>
      <c r="J2771" t="s">
        <v>3</v>
      </c>
      <c r="K2771" t="s">
        <v>144</v>
      </c>
      <c r="L2771" t="s">
        <v>8067</v>
      </c>
      <c r="M2771" t="s">
        <v>7731</v>
      </c>
      <c r="N2771">
        <v>1.0677777770000001</v>
      </c>
      <c r="O2771">
        <v>0</v>
      </c>
      <c r="P2771">
        <v>631</v>
      </c>
      <c r="Q2771">
        <v>0</v>
      </c>
      <c r="R2771">
        <v>0</v>
      </c>
      <c r="S2771">
        <v>1</v>
      </c>
      <c r="T2771">
        <v>3</v>
      </c>
      <c r="U2771">
        <v>0</v>
      </c>
      <c r="V2771">
        <v>0</v>
      </c>
      <c r="W2771">
        <v>0</v>
      </c>
      <c r="X2771">
        <v>169.42914876668948</v>
      </c>
      <c r="Y2771">
        <v>0</v>
      </c>
      <c r="Z2771">
        <v>0</v>
      </c>
      <c r="AA2771">
        <v>209.8548409435744</v>
      </c>
      <c r="AB2771">
        <v>5.8446202885399998</v>
      </c>
      <c r="AC2771">
        <v>0</v>
      </c>
      <c r="AD2771">
        <v>0</v>
      </c>
      <c r="AE2771">
        <v>385.12860999880388</v>
      </c>
    </row>
    <row r="2772" spans="1:31" x14ac:dyDescent="0.3">
      <c r="A2772">
        <v>2487095</v>
      </c>
      <c r="B2772">
        <v>1</v>
      </c>
      <c r="C2772" t="s">
        <v>80</v>
      </c>
      <c r="D2772" t="s">
        <v>94</v>
      </c>
      <c r="E2772" t="s">
        <v>162</v>
      </c>
      <c r="F2772" t="s">
        <v>8068</v>
      </c>
      <c r="G2772" t="s">
        <v>181</v>
      </c>
      <c r="H2772" t="s">
        <v>135</v>
      </c>
      <c r="I2772" t="s">
        <v>136</v>
      </c>
      <c r="J2772" t="s">
        <v>137</v>
      </c>
      <c r="K2772" t="s">
        <v>144</v>
      </c>
      <c r="L2772" t="s">
        <v>8069</v>
      </c>
      <c r="M2772" t="s">
        <v>8070</v>
      </c>
      <c r="N2772">
        <v>0.93500000000000005</v>
      </c>
      <c r="O2772">
        <v>0</v>
      </c>
      <c r="P2772">
        <v>35</v>
      </c>
      <c r="Q2772">
        <v>0</v>
      </c>
      <c r="R2772">
        <v>7</v>
      </c>
      <c r="S2772">
        <v>0</v>
      </c>
      <c r="T2772">
        <v>1</v>
      </c>
      <c r="U2772">
        <v>0</v>
      </c>
      <c r="V2772">
        <v>0</v>
      </c>
      <c r="W2772">
        <v>0</v>
      </c>
      <c r="X2772">
        <v>9.5927517288275723</v>
      </c>
      <c r="Y2772">
        <v>0</v>
      </c>
      <c r="Z2772">
        <v>2.4159021596547694</v>
      </c>
      <c r="AA2772">
        <v>0</v>
      </c>
      <c r="AB2772">
        <v>0.135284871774591</v>
      </c>
      <c r="AC2772">
        <v>0</v>
      </c>
      <c r="AD2772">
        <v>0</v>
      </c>
      <c r="AE2772">
        <v>12.143938760256933</v>
      </c>
    </row>
    <row r="2773" spans="1:31" x14ac:dyDescent="0.3">
      <c r="A2773">
        <v>2486700</v>
      </c>
      <c r="B2773">
        <v>1</v>
      </c>
      <c r="C2773" t="s">
        <v>80</v>
      </c>
      <c r="D2773" t="s">
        <v>84</v>
      </c>
      <c r="E2773" t="s">
        <v>184</v>
      </c>
      <c r="F2773" t="s">
        <v>4589</v>
      </c>
      <c r="G2773" t="s">
        <v>149</v>
      </c>
      <c r="H2773" t="s">
        <v>150</v>
      </c>
      <c r="I2773" t="s">
        <v>136</v>
      </c>
      <c r="J2773" t="s">
        <v>137</v>
      </c>
      <c r="K2773" t="s">
        <v>144</v>
      </c>
      <c r="L2773" t="s">
        <v>8071</v>
      </c>
      <c r="M2773" t="s">
        <v>8072</v>
      </c>
      <c r="N2773">
        <v>1.761111111</v>
      </c>
      <c r="O2773">
        <v>7</v>
      </c>
      <c r="P2773">
        <v>1536</v>
      </c>
      <c r="Q2773">
        <v>13</v>
      </c>
      <c r="R2773">
        <v>297</v>
      </c>
      <c r="S2773">
        <v>33</v>
      </c>
      <c r="T2773">
        <v>274</v>
      </c>
      <c r="U2773">
        <v>1</v>
      </c>
      <c r="V2773">
        <v>0</v>
      </c>
      <c r="W2773">
        <v>7.10117394170131</v>
      </c>
      <c r="X2773">
        <v>987.10363870723654</v>
      </c>
      <c r="Y2773">
        <v>35.3896530195655</v>
      </c>
      <c r="Z2773">
        <v>168.57503555347341</v>
      </c>
      <c r="AA2773">
        <v>336.3345749195235</v>
      </c>
      <c r="AB2773">
        <v>640.124365178929</v>
      </c>
      <c r="AC2773">
        <v>67.794891827480697</v>
      </c>
      <c r="AD2773">
        <v>0</v>
      </c>
      <c r="AE2773">
        <v>2242.4233331479095</v>
      </c>
    </row>
    <row r="2774" spans="1:31" x14ac:dyDescent="0.3">
      <c r="A2774">
        <v>2486846</v>
      </c>
      <c r="B2774">
        <v>1</v>
      </c>
      <c r="C2774" t="s">
        <v>80</v>
      </c>
      <c r="D2774" t="s">
        <v>105</v>
      </c>
      <c r="E2774" t="s">
        <v>141</v>
      </c>
      <c r="F2774" t="s">
        <v>8073</v>
      </c>
      <c r="G2774" t="s">
        <v>181</v>
      </c>
      <c r="H2774" t="s">
        <v>135</v>
      </c>
      <c r="I2774" t="s">
        <v>136</v>
      </c>
      <c r="J2774" t="s">
        <v>137</v>
      </c>
      <c r="K2774" t="s">
        <v>144</v>
      </c>
      <c r="L2774" t="s">
        <v>8074</v>
      </c>
      <c r="M2774" t="s">
        <v>8075</v>
      </c>
      <c r="N2774">
        <v>0.34833333300000002</v>
      </c>
      <c r="O2774">
        <v>0</v>
      </c>
      <c r="P2774">
        <v>59</v>
      </c>
      <c r="Q2774">
        <v>0</v>
      </c>
      <c r="R2774">
        <v>0</v>
      </c>
      <c r="S2774">
        <v>0</v>
      </c>
      <c r="T2774">
        <v>1</v>
      </c>
      <c r="U2774">
        <v>0</v>
      </c>
      <c r="V2774">
        <v>0</v>
      </c>
      <c r="W2774">
        <v>0</v>
      </c>
      <c r="X2774">
        <v>6.044501211618786</v>
      </c>
      <c r="Y2774">
        <v>0</v>
      </c>
      <c r="Z2774">
        <v>0</v>
      </c>
      <c r="AA2774">
        <v>0</v>
      </c>
      <c r="AB2774">
        <v>0.7161300722216668</v>
      </c>
      <c r="AC2774">
        <v>0</v>
      </c>
      <c r="AD2774">
        <v>0</v>
      </c>
      <c r="AE2774">
        <v>6.7606312838404525</v>
      </c>
    </row>
    <row r="2775" spans="1:31" x14ac:dyDescent="0.3">
      <c r="A2775">
        <v>2486683</v>
      </c>
      <c r="B2775">
        <v>1</v>
      </c>
      <c r="C2775" t="s">
        <v>80</v>
      </c>
      <c r="D2775" t="s">
        <v>97</v>
      </c>
      <c r="E2775" t="s">
        <v>132</v>
      </c>
      <c r="F2775" t="s">
        <v>8076</v>
      </c>
      <c r="G2775" t="s">
        <v>296</v>
      </c>
      <c r="H2775" t="s">
        <v>135</v>
      </c>
      <c r="I2775" t="s">
        <v>136</v>
      </c>
      <c r="J2775" t="s">
        <v>137</v>
      </c>
      <c r="K2775" t="s">
        <v>144</v>
      </c>
      <c r="L2775" t="s">
        <v>8077</v>
      </c>
      <c r="M2775" t="s">
        <v>8078</v>
      </c>
      <c r="N2775">
        <v>0.82499999999999996</v>
      </c>
      <c r="O2775">
        <v>0</v>
      </c>
      <c r="P2775">
        <v>131</v>
      </c>
      <c r="Q2775">
        <v>0</v>
      </c>
      <c r="R2775">
        <v>1</v>
      </c>
      <c r="S2775">
        <v>0</v>
      </c>
      <c r="T2775">
        <v>9</v>
      </c>
      <c r="U2775">
        <v>0</v>
      </c>
      <c r="V2775">
        <v>0</v>
      </c>
      <c r="W2775">
        <v>0</v>
      </c>
      <c r="X2775">
        <v>32.767423586978531</v>
      </c>
      <c r="Y2775">
        <v>0</v>
      </c>
      <c r="Z2775">
        <v>0.66768990047545507</v>
      </c>
      <c r="AA2775">
        <v>0</v>
      </c>
      <c r="AB2775">
        <v>3.6639852288141297</v>
      </c>
      <c r="AC2775">
        <v>0</v>
      </c>
      <c r="AD2775">
        <v>0</v>
      </c>
      <c r="AE2775">
        <v>37.099098716268109</v>
      </c>
    </row>
    <row r="2776" spans="1:31" x14ac:dyDescent="0.3">
      <c r="A2776">
        <v>2487038</v>
      </c>
      <c r="B2776">
        <v>1</v>
      </c>
      <c r="C2776" t="s">
        <v>80</v>
      </c>
      <c r="D2776" t="s">
        <v>92</v>
      </c>
      <c r="E2776" t="s">
        <v>153</v>
      </c>
      <c r="F2776" t="s">
        <v>8079</v>
      </c>
      <c r="G2776" t="s">
        <v>155</v>
      </c>
      <c r="H2776" t="s">
        <v>135</v>
      </c>
      <c r="I2776" t="s">
        <v>136</v>
      </c>
      <c r="J2776" t="s">
        <v>137</v>
      </c>
      <c r="K2776" t="s">
        <v>144</v>
      </c>
      <c r="L2776" t="s">
        <v>8080</v>
      </c>
      <c r="M2776" t="s">
        <v>8081</v>
      </c>
      <c r="N2776">
        <v>2.0313888879999999</v>
      </c>
      <c r="O2776">
        <v>0</v>
      </c>
      <c r="P2776">
        <v>1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0.24586857840694434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0.24586857840694434</v>
      </c>
    </row>
    <row r="2777" spans="1:31" x14ac:dyDescent="0.3">
      <c r="A2777">
        <v>2486726</v>
      </c>
      <c r="B2777">
        <v>1</v>
      </c>
      <c r="C2777" t="s">
        <v>80</v>
      </c>
      <c r="D2777" t="s">
        <v>110</v>
      </c>
      <c r="E2777" t="s">
        <v>132</v>
      </c>
      <c r="F2777" t="s">
        <v>8082</v>
      </c>
      <c r="G2777" t="s">
        <v>134</v>
      </c>
      <c r="H2777" t="s">
        <v>135</v>
      </c>
      <c r="I2777" t="s">
        <v>136</v>
      </c>
      <c r="J2777" t="s">
        <v>137</v>
      </c>
      <c r="K2777" t="s">
        <v>138</v>
      </c>
      <c r="L2777" t="s">
        <v>8083</v>
      </c>
      <c r="M2777" t="s">
        <v>8084</v>
      </c>
      <c r="N2777">
        <v>3.270277777</v>
      </c>
      <c r="O2777">
        <v>0</v>
      </c>
      <c r="P2777">
        <v>581</v>
      </c>
      <c r="Q2777">
        <v>0</v>
      </c>
      <c r="R2777">
        <v>0</v>
      </c>
      <c r="S2777">
        <v>0</v>
      </c>
      <c r="T2777">
        <v>53</v>
      </c>
      <c r="U2777">
        <v>0</v>
      </c>
      <c r="V2777">
        <v>0</v>
      </c>
      <c r="W2777">
        <v>0</v>
      </c>
      <c r="X2777">
        <v>539.38037208236062</v>
      </c>
      <c r="Y2777">
        <v>0</v>
      </c>
      <c r="Z2777">
        <v>0</v>
      </c>
      <c r="AA2777">
        <v>0</v>
      </c>
      <c r="AB2777">
        <v>137.88859204793482</v>
      </c>
      <c r="AC2777">
        <v>0</v>
      </c>
      <c r="AD2777">
        <v>0</v>
      </c>
      <c r="AE2777">
        <v>677.26896413029544</v>
      </c>
    </row>
    <row r="2778" spans="1:31" x14ac:dyDescent="0.3">
      <c r="A2778">
        <v>2487161</v>
      </c>
      <c r="B2778">
        <v>1</v>
      </c>
      <c r="C2778" t="s">
        <v>80</v>
      </c>
      <c r="D2778" t="s">
        <v>87</v>
      </c>
      <c r="E2778" t="s">
        <v>166</v>
      </c>
      <c r="F2778" t="s">
        <v>8085</v>
      </c>
      <c r="G2778" t="s">
        <v>6205</v>
      </c>
      <c r="H2778" t="s">
        <v>150</v>
      </c>
      <c r="I2778" t="s">
        <v>136</v>
      </c>
      <c r="J2778" t="s">
        <v>137</v>
      </c>
      <c r="K2778" t="s">
        <v>144</v>
      </c>
      <c r="L2778" t="s">
        <v>8086</v>
      </c>
      <c r="M2778" t="s">
        <v>8087</v>
      </c>
      <c r="N2778">
        <v>0.85666666599999997</v>
      </c>
      <c r="O2778">
        <v>1</v>
      </c>
      <c r="P2778">
        <v>2071</v>
      </c>
      <c r="Q2778">
        <v>0</v>
      </c>
      <c r="R2778">
        <v>0</v>
      </c>
      <c r="S2778">
        <v>12</v>
      </c>
      <c r="T2778">
        <v>428</v>
      </c>
      <c r="U2778">
        <v>14</v>
      </c>
      <c r="V2778">
        <v>15</v>
      </c>
      <c r="W2778">
        <v>90.324149909516734</v>
      </c>
      <c r="X2778">
        <v>585.1401693378707</v>
      </c>
      <c r="Y2778">
        <v>0</v>
      </c>
      <c r="Z2778">
        <v>0</v>
      </c>
      <c r="AA2778">
        <v>359.20582976211199</v>
      </c>
      <c r="AB2778">
        <v>885.85415678388165</v>
      </c>
      <c r="AC2778">
        <v>789.92882144422856</v>
      </c>
      <c r="AD2778">
        <v>280.75109562292891</v>
      </c>
      <c r="AE2778">
        <v>2991.2042228605387</v>
      </c>
    </row>
    <row r="2779" spans="1:31" x14ac:dyDescent="0.3">
      <c r="A2779">
        <v>2486769</v>
      </c>
      <c r="B2779">
        <v>1</v>
      </c>
      <c r="C2779" t="s">
        <v>80</v>
      </c>
      <c r="D2779" t="s">
        <v>94</v>
      </c>
      <c r="E2779" t="s">
        <v>153</v>
      </c>
      <c r="F2779" t="s">
        <v>8088</v>
      </c>
      <c r="G2779" t="s">
        <v>155</v>
      </c>
      <c r="H2779" t="s">
        <v>135</v>
      </c>
      <c r="I2779" t="s">
        <v>136</v>
      </c>
      <c r="J2779" t="s">
        <v>137</v>
      </c>
      <c r="K2779" t="s">
        <v>144</v>
      </c>
      <c r="L2779" t="s">
        <v>8089</v>
      </c>
      <c r="M2779" t="s">
        <v>8090</v>
      </c>
      <c r="N2779">
        <v>5.4611111110000001</v>
      </c>
      <c r="O2779">
        <v>0</v>
      </c>
      <c r="P2779">
        <v>1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1.2032817721950813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1.2032817721950813</v>
      </c>
    </row>
    <row r="2780" spans="1:31" x14ac:dyDescent="0.3">
      <c r="A2780">
        <v>2487249</v>
      </c>
      <c r="B2780">
        <v>2</v>
      </c>
      <c r="C2780" t="s">
        <v>80</v>
      </c>
      <c r="D2780" t="s">
        <v>97</v>
      </c>
      <c r="E2780" t="s">
        <v>147</v>
      </c>
      <c r="F2780" t="s">
        <v>6596</v>
      </c>
      <c r="G2780" t="s">
        <v>6205</v>
      </c>
      <c r="H2780" t="s">
        <v>150</v>
      </c>
      <c r="I2780" t="s">
        <v>136</v>
      </c>
      <c r="J2780" t="s">
        <v>137</v>
      </c>
      <c r="K2780" t="s">
        <v>144</v>
      </c>
      <c r="L2780" t="s">
        <v>7941</v>
      </c>
      <c r="M2780" t="s">
        <v>8091</v>
      </c>
      <c r="N2780">
        <v>2.1524999999999999</v>
      </c>
      <c r="O2780">
        <v>4</v>
      </c>
      <c r="P2780">
        <v>1925</v>
      </c>
      <c r="Q2780">
        <v>3</v>
      </c>
      <c r="R2780">
        <v>257</v>
      </c>
      <c r="S2780">
        <v>13</v>
      </c>
      <c r="T2780">
        <v>284</v>
      </c>
      <c r="U2780">
        <v>0</v>
      </c>
      <c r="V2780">
        <v>0</v>
      </c>
      <c r="W2780">
        <v>265.66677745568438</v>
      </c>
      <c r="X2780">
        <v>1526.5950787829283</v>
      </c>
      <c r="Y2780">
        <v>1.9905921571770275</v>
      </c>
      <c r="Z2780">
        <v>141.59923393738802</v>
      </c>
      <c r="AA2780">
        <v>441.99555778876487</v>
      </c>
      <c r="AB2780">
        <v>272.29427927592747</v>
      </c>
      <c r="AC2780">
        <v>0</v>
      </c>
      <c r="AD2780">
        <v>0</v>
      </c>
      <c r="AE2780">
        <v>2650.1415193978701</v>
      </c>
    </row>
    <row r="2781" spans="1:31" x14ac:dyDescent="0.3">
      <c r="A2781">
        <v>2487118</v>
      </c>
      <c r="B2781">
        <v>1</v>
      </c>
      <c r="C2781" t="s">
        <v>80</v>
      </c>
      <c r="D2781" t="s">
        <v>111</v>
      </c>
      <c r="E2781" t="s">
        <v>162</v>
      </c>
      <c r="F2781" t="s">
        <v>3333</v>
      </c>
      <c r="G2781" t="s">
        <v>181</v>
      </c>
      <c r="H2781" t="s">
        <v>135</v>
      </c>
      <c r="I2781" t="s">
        <v>136</v>
      </c>
      <c r="J2781" t="s">
        <v>137</v>
      </c>
      <c r="K2781" t="s">
        <v>144</v>
      </c>
      <c r="L2781" t="s">
        <v>8092</v>
      </c>
      <c r="M2781" t="s">
        <v>8093</v>
      </c>
      <c r="N2781">
        <v>1.3472222220000001</v>
      </c>
      <c r="O2781">
        <v>0</v>
      </c>
      <c r="P2781">
        <v>34</v>
      </c>
      <c r="Q2781">
        <v>0</v>
      </c>
      <c r="R2781">
        <v>0</v>
      </c>
      <c r="S2781">
        <v>0</v>
      </c>
      <c r="T2781">
        <v>4</v>
      </c>
      <c r="U2781">
        <v>0</v>
      </c>
      <c r="V2781">
        <v>0</v>
      </c>
      <c r="W2781">
        <v>0</v>
      </c>
      <c r="X2781">
        <v>18.901725014334868</v>
      </c>
      <c r="Y2781">
        <v>0</v>
      </c>
      <c r="Z2781">
        <v>0</v>
      </c>
      <c r="AA2781">
        <v>0</v>
      </c>
      <c r="AB2781">
        <v>2.1579747016078099</v>
      </c>
      <c r="AC2781">
        <v>0</v>
      </c>
      <c r="AD2781">
        <v>0</v>
      </c>
      <c r="AE2781">
        <v>21.059699715942678</v>
      </c>
    </row>
    <row r="2782" spans="1:31" x14ac:dyDescent="0.3">
      <c r="A2782">
        <v>2486672</v>
      </c>
      <c r="B2782">
        <v>1</v>
      </c>
      <c r="C2782" t="s">
        <v>80</v>
      </c>
      <c r="D2782" t="s">
        <v>100</v>
      </c>
      <c r="E2782" t="s">
        <v>184</v>
      </c>
      <c r="F2782" t="s">
        <v>8094</v>
      </c>
      <c r="G2782" t="s">
        <v>149</v>
      </c>
      <c r="H2782" t="s">
        <v>150</v>
      </c>
      <c r="I2782" t="s">
        <v>136</v>
      </c>
      <c r="J2782" t="s">
        <v>137</v>
      </c>
      <c r="K2782" t="s">
        <v>144</v>
      </c>
      <c r="L2782" t="s">
        <v>8095</v>
      </c>
      <c r="M2782" t="s">
        <v>8096</v>
      </c>
      <c r="N2782">
        <v>0.60861111099999998</v>
      </c>
      <c r="O2782">
        <v>0</v>
      </c>
      <c r="P2782">
        <v>372</v>
      </c>
      <c r="Q2782">
        <v>9</v>
      </c>
      <c r="R2782">
        <v>32</v>
      </c>
      <c r="S2782">
        <v>6</v>
      </c>
      <c r="T2782">
        <v>36</v>
      </c>
      <c r="U2782">
        <v>0</v>
      </c>
      <c r="V2782">
        <v>0</v>
      </c>
      <c r="W2782">
        <v>0</v>
      </c>
      <c r="X2782">
        <v>75.184775554687633</v>
      </c>
      <c r="Y2782">
        <v>1.2518742501963374</v>
      </c>
      <c r="Z2782">
        <v>18.416261168605768</v>
      </c>
      <c r="AA2782">
        <v>2.6344161929793879</v>
      </c>
      <c r="AB2782">
        <v>9.1663964543622569</v>
      </c>
      <c r="AC2782">
        <v>0</v>
      </c>
      <c r="AD2782">
        <v>0</v>
      </c>
      <c r="AE2782">
        <v>106.65372362083139</v>
      </c>
    </row>
    <row r="2783" spans="1:31" x14ac:dyDescent="0.3">
      <c r="A2783">
        <v>2486881</v>
      </c>
      <c r="B2783">
        <v>1</v>
      </c>
      <c r="C2783" t="s">
        <v>80</v>
      </c>
      <c r="D2783" t="s">
        <v>87</v>
      </c>
      <c r="E2783" t="s">
        <v>153</v>
      </c>
      <c r="F2783" t="s">
        <v>8097</v>
      </c>
      <c r="G2783" t="s">
        <v>210</v>
      </c>
      <c r="H2783" t="s">
        <v>135</v>
      </c>
      <c r="I2783" t="s">
        <v>136</v>
      </c>
      <c r="J2783" t="s">
        <v>137</v>
      </c>
      <c r="K2783" t="s">
        <v>144</v>
      </c>
      <c r="L2783" t="s">
        <v>8098</v>
      </c>
      <c r="M2783" t="s">
        <v>8099</v>
      </c>
      <c r="N2783">
        <v>1.446666666</v>
      </c>
      <c r="O2783">
        <v>0</v>
      </c>
      <c r="P2783">
        <v>25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9.0877109707779749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9.0877109707779749</v>
      </c>
    </row>
    <row r="2784" spans="1:31" x14ac:dyDescent="0.3">
      <c r="A2784">
        <v>2487104</v>
      </c>
      <c r="B2784">
        <v>1</v>
      </c>
      <c r="C2784" t="s">
        <v>80</v>
      </c>
      <c r="D2784" t="s">
        <v>91</v>
      </c>
      <c r="E2784" t="s">
        <v>153</v>
      </c>
      <c r="F2784" t="s">
        <v>8100</v>
      </c>
      <c r="G2784" t="s">
        <v>155</v>
      </c>
      <c r="H2784" t="s">
        <v>135</v>
      </c>
      <c r="I2784" t="s">
        <v>136</v>
      </c>
      <c r="J2784" t="s">
        <v>137</v>
      </c>
      <c r="K2784" t="s">
        <v>144</v>
      </c>
      <c r="L2784" t="s">
        <v>8101</v>
      </c>
      <c r="M2784" t="s">
        <v>8102</v>
      </c>
      <c r="N2784">
        <v>1.573055555</v>
      </c>
      <c r="O2784">
        <v>0</v>
      </c>
      <c r="P2784">
        <v>1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7.12093674867951E-2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7.12093674867951E-2</v>
      </c>
    </row>
    <row r="2785" spans="1:31" x14ac:dyDescent="0.3">
      <c r="A2785">
        <v>2487044</v>
      </c>
      <c r="B2785">
        <v>1</v>
      </c>
      <c r="C2785" t="s">
        <v>80</v>
      </c>
      <c r="D2785" t="s">
        <v>85</v>
      </c>
      <c r="E2785" t="s">
        <v>162</v>
      </c>
      <c r="F2785" t="s">
        <v>8103</v>
      </c>
      <c r="G2785" t="s">
        <v>181</v>
      </c>
      <c r="H2785" t="s">
        <v>135</v>
      </c>
      <c r="I2785" t="s">
        <v>136</v>
      </c>
      <c r="J2785" t="s">
        <v>137</v>
      </c>
      <c r="K2785" t="s">
        <v>144</v>
      </c>
      <c r="L2785" t="s">
        <v>8104</v>
      </c>
      <c r="M2785" t="s">
        <v>8105</v>
      </c>
      <c r="N2785">
        <v>0.94083333300000005</v>
      </c>
      <c r="O2785">
        <v>0</v>
      </c>
      <c r="P2785">
        <v>248</v>
      </c>
      <c r="Q2785">
        <v>0</v>
      </c>
      <c r="R2785">
        <v>0</v>
      </c>
      <c r="S2785">
        <v>0</v>
      </c>
      <c r="T2785">
        <v>14</v>
      </c>
      <c r="U2785">
        <v>0</v>
      </c>
      <c r="V2785">
        <v>0</v>
      </c>
      <c r="W2785">
        <v>0</v>
      </c>
      <c r="X2785">
        <v>61.433897484594041</v>
      </c>
      <c r="Y2785">
        <v>0</v>
      </c>
      <c r="Z2785">
        <v>0</v>
      </c>
      <c r="AA2785">
        <v>0</v>
      </c>
      <c r="AB2785">
        <v>7.4487974195775575</v>
      </c>
      <c r="AC2785">
        <v>0</v>
      </c>
      <c r="AD2785">
        <v>0</v>
      </c>
      <c r="AE2785">
        <v>68.882694904171601</v>
      </c>
    </row>
    <row r="2786" spans="1:31" x14ac:dyDescent="0.3">
      <c r="A2786">
        <v>2486921</v>
      </c>
      <c r="B2786">
        <v>1</v>
      </c>
      <c r="C2786" t="s">
        <v>80</v>
      </c>
      <c r="D2786" t="s">
        <v>110</v>
      </c>
      <c r="E2786" t="s">
        <v>147</v>
      </c>
      <c r="F2786" t="s">
        <v>8106</v>
      </c>
      <c r="G2786" t="s">
        <v>149</v>
      </c>
      <c r="H2786" t="s">
        <v>150</v>
      </c>
      <c r="I2786" t="s">
        <v>506</v>
      </c>
      <c r="J2786" t="s">
        <v>137</v>
      </c>
      <c r="K2786" t="s">
        <v>144</v>
      </c>
      <c r="L2786" t="s">
        <v>7989</v>
      </c>
      <c r="M2786" t="s">
        <v>8107</v>
      </c>
      <c r="N2786">
        <v>1.1111111E-2</v>
      </c>
      <c r="O2786">
        <v>0</v>
      </c>
      <c r="P2786">
        <v>4618</v>
      </c>
      <c r="Q2786">
        <v>0</v>
      </c>
      <c r="R2786">
        <v>0</v>
      </c>
      <c r="S2786">
        <v>0</v>
      </c>
      <c r="T2786">
        <v>226</v>
      </c>
      <c r="U2786">
        <v>0</v>
      </c>
      <c r="V2786">
        <v>1</v>
      </c>
      <c r="W2786">
        <v>0</v>
      </c>
      <c r="X2786">
        <v>14.406593002700887</v>
      </c>
      <c r="Y2786">
        <v>0</v>
      </c>
      <c r="Z2786">
        <v>0</v>
      </c>
      <c r="AA2786">
        <v>0</v>
      </c>
      <c r="AB2786">
        <v>5.1498929282684047</v>
      </c>
      <c r="AC2786">
        <v>0</v>
      </c>
      <c r="AD2786">
        <v>2.9195566696066668E-3</v>
      </c>
      <c r="AE2786">
        <v>19.559405487638898</v>
      </c>
    </row>
    <row r="2787" spans="1:31" x14ac:dyDescent="0.3">
      <c r="A2787">
        <v>2487064</v>
      </c>
      <c r="B2787">
        <v>1</v>
      </c>
      <c r="C2787" t="s">
        <v>80</v>
      </c>
      <c r="D2787" t="s">
        <v>105</v>
      </c>
      <c r="E2787" t="s">
        <v>153</v>
      </c>
      <c r="F2787" t="s">
        <v>8108</v>
      </c>
      <c r="G2787" t="s">
        <v>244</v>
      </c>
      <c r="H2787" t="s">
        <v>135</v>
      </c>
      <c r="I2787" t="s">
        <v>136</v>
      </c>
      <c r="J2787" t="s">
        <v>137</v>
      </c>
      <c r="K2787" t="s">
        <v>144</v>
      </c>
      <c r="L2787" t="s">
        <v>8109</v>
      </c>
      <c r="M2787" t="s">
        <v>8110</v>
      </c>
      <c r="N2787">
        <v>1.781666666</v>
      </c>
      <c r="O2787">
        <v>0</v>
      </c>
      <c r="P2787">
        <v>36</v>
      </c>
      <c r="Q2787">
        <v>0</v>
      </c>
      <c r="R2787">
        <v>0</v>
      </c>
      <c r="S2787">
        <v>0</v>
      </c>
      <c r="T2787">
        <v>4</v>
      </c>
      <c r="U2787">
        <v>0</v>
      </c>
      <c r="V2787">
        <v>0</v>
      </c>
      <c r="W2787">
        <v>0</v>
      </c>
      <c r="X2787">
        <v>19.909784031129522</v>
      </c>
      <c r="Y2787">
        <v>0</v>
      </c>
      <c r="Z2787">
        <v>0</v>
      </c>
      <c r="AA2787">
        <v>0</v>
      </c>
      <c r="AB2787">
        <v>7.2987124708387832</v>
      </c>
      <c r="AC2787">
        <v>0</v>
      </c>
      <c r="AD2787">
        <v>0</v>
      </c>
      <c r="AE2787">
        <v>27.208496501968305</v>
      </c>
    </row>
    <row r="2788" spans="1:31" x14ac:dyDescent="0.3">
      <c r="A2788">
        <v>2487207</v>
      </c>
      <c r="B2788">
        <v>1</v>
      </c>
      <c r="C2788" t="s">
        <v>80</v>
      </c>
      <c r="D2788" t="s">
        <v>97</v>
      </c>
      <c r="E2788" t="s">
        <v>162</v>
      </c>
      <c r="F2788" t="s">
        <v>8111</v>
      </c>
      <c r="G2788" t="s">
        <v>181</v>
      </c>
      <c r="H2788" t="s">
        <v>135</v>
      </c>
      <c r="I2788" t="s">
        <v>136</v>
      </c>
      <c r="J2788" t="s">
        <v>137</v>
      </c>
      <c r="K2788" t="s">
        <v>144</v>
      </c>
      <c r="L2788" t="s">
        <v>8112</v>
      </c>
      <c r="M2788" t="s">
        <v>8113</v>
      </c>
      <c r="N2788">
        <v>0.72111111100000003</v>
      </c>
      <c r="O2788">
        <v>0</v>
      </c>
      <c r="P2788">
        <v>26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6.9994925741333676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6.9994925741333676</v>
      </c>
    </row>
    <row r="2789" spans="1:31" x14ac:dyDescent="0.3">
      <c r="A2789">
        <v>2486729</v>
      </c>
      <c r="B2789">
        <v>1</v>
      </c>
      <c r="C2789" t="s">
        <v>80</v>
      </c>
      <c r="D2789" t="s">
        <v>105</v>
      </c>
      <c r="E2789" t="s">
        <v>153</v>
      </c>
      <c r="F2789" t="s">
        <v>8108</v>
      </c>
      <c r="G2789" t="s">
        <v>244</v>
      </c>
      <c r="H2789" t="s">
        <v>135</v>
      </c>
      <c r="I2789" t="s">
        <v>136</v>
      </c>
      <c r="J2789" t="s">
        <v>137</v>
      </c>
      <c r="K2789" t="s">
        <v>144</v>
      </c>
      <c r="L2789" t="s">
        <v>8114</v>
      </c>
      <c r="M2789" t="s">
        <v>8115</v>
      </c>
      <c r="N2789">
        <v>2.1494444439999998</v>
      </c>
      <c r="O2789">
        <v>0</v>
      </c>
      <c r="P2789">
        <v>36</v>
      </c>
      <c r="Q2789">
        <v>0</v>
      </c>
      <c r="R2789">
        <v>0</v>
      </c>
      <c r="S2789">
        <v>0</v>
      </c>
      <c r="T2789">
        <v>4</v>
      </c>
      <c r="U2789">
        <v>0</v>
      </c>
      <c r="V2789">
        <v>0</v>
      </c>
      <c r="W2789">
        <v>0</v>
      </c>
      <c r="X2789">
        <v>26.621460643844213</v>
      </c>
      <c r="Y2789">
        <v>0</v>
      </c>
      <c r="Z2789">
        <v>0</v>
      </c>
      <c r="AA2789">
        <v>0</v>
      </c>
      <c r="AB2789">
        <v>11.68497999162528</v>
      </c>
      <c r="AC2789">
        <v>0</v>
      </c>
      <c r="AD2789">
        <v>0</v>
      </c>
      <c r="AE2789">
        <v>38.306440635469492</v>
      </c>
    </row>
    <row r="2790" spans="1:31" x14ac:dyDescent="0.3">
      <c r="A2790">
        <v>2487084</v>
      </c>
      <c r="B2790">
        <v>1</v>
      </c>
      <c r="C2790" t="s">
        <v>80</v>
      </c>
      <c r="D2790" t="s">
        <v>110</v>
      </c>
      <c r="E2790" t="s">
        <v>166</v>
      </c>
      <c r="F2790" t="s">
        <v>8116</v>
      </c>
      <c r="G2790" t="s">
        <v>6205</v>
      </c>
      <c r="H2790" t="s">
        <v>150</v>
      </c>
      <c r="I2790" t="s">
        <v>136</v>
      </c>
      <c r="J2790" t="s">
        <v>137</v>
      </c>
      <c r="K2790" t="s">
        <v>144</v>
      </c>
      <c r="L2790" t="s">
        <v>8117</v>
      </c>
      <c r="M2790" t="s">
        <v>8118</v>
      </c>
      <c r="N2790">
        <v>0.80611111099999999</v>
      </c>
      <c r="O2790">
        <v>0</v>
      </c>
      <c r="P2790">
        <v>8956</v>
      </c>
      <c r="Q2790">
        <v>0</v>
      </c>
      <c r="R2790">
        <v>0</v>
      </c>
      <c r="S2790">
        <v>10</v>
      </c>
      <c r="T2790">
        <v>635</v>
      </c>
      <c r="U2790">
        <v>0</v>
      </c>
      <c r="V2790">
        <v>2</v>
      </c>
      <c r="W2790">
        <v>0</v>
      </c>
      <c r="X2790">
        <v>2505.6132159771128</v>
      </c>
      <c r="Y2790">
        <v>0</v>
      </c>
      <c r="Z2790">
        <v>0</v>
      </c>
      <c r="AA2790">
        <v>385.74833369762365</v>
      </c>
      <c r="AB2790">
        <v>673.54968260437113</v>
      </c>
      <c r="AC2790">
        <v>0</v>
      </c>
      <c r="AD2790">
        <v>36.346657006875347</v>
      </c>
      <c r="AE2790">
        <v>3601.2578892859833</v>
      </c>
    </row>
    <row r="2791" spans="1:31" x14ac:dyDescent="0.3">
      <c r="A2791">
        <v>2487107</v>
      </c>
      <c r="B2791">
        <v>1</v>
      </c>
      <c r="C2791" t="s">
        <v>80</v>
      </c>
      <c r="D2791" t="s">
        <v>97</v>
      </c>
      <c r="E2791" t="s">
        <v>162</v>
      </c>
      <c r="F2791" t="s">
        <v>8119</v>
      </c>
      <c r="G2791" t="s">
        <v>181</v>
      </c>
      <c r="H2791" t="s">
        <v>135</v>
      </c>
      <c r="I2791" t="s">
        <v>136</v>
      </c>
      <c r="J2791" t="s">
        <v>137</v>
      </c>
      <c r="K2791" t="s">
        <v>144</v>
      </c>
      <c r="L2791" t="s">
        <v>8120</v>
      </c>
      <c r="M2791" t="s">
        <v>8121</v>
      </c>
      <c r="N2791">
        <v>0.24305555500000001</v>
      </c>
      <c r="O2791">
        <v>0</v>
      </c>
      <c r="P2791">
        <v>83</v>
      </c>
      <c r="Q2791">
        <v>0</v>
      </c>
      <c r="R2791">
        <v>0</v>
      </c>
      <c r="S2791">
        <v>0</v>
      </c>
      <c r="T2791">
        <v>4</v>
      </c>
      <c r="U2791">
        <v>0</v>
      </c>
      <c r="V2791">
        <v>0</v>
      </c>
      <c r="W2791">
        <v>0</v>
      </c>
      <c r="X2791">
        <v>9.6552773991421112</v>
      </c>
      <c r="Y2791">
        <v>0</v>
      </c>
      <c r="Z2791">
        <v>0</v>
      </c>
      <c r="AA2791">
        <v>0</v>
      </c>
      <c r="AB2791">
        <v>1.0946796918750001</v>
      </c>
      <c r="AC2791">
        <v>0</v>
      </c>
      <c r="AD2791">
        <v>0</v>
      </c>
      <c r="AE2791">
        <v>10.749957091017112</v>
      </c>
    </row>
    <row r="2792" spans="1:31" x14ac:dyDescent="0.3">
      <c r="A2792">
        <v>2486709</v>
      </c>
      <c r="B2792">
        <v>1</v>
      </c>
      <c r="C2792" t="s">
        <v>81</v>
      </c>
      <c r="D2792" t="s">
        <v>128</v>
      </c>
      <c r="E2792" t="s">
        <v>184</v>
      </c>
      <c r="F2792" t="s">
        <v>8122</v>
      </c>
      <c r="G2792" t="s">
        <v>149</v>
      </c>
      <c r="H2792" t="s">
        <v>150</v>
      </c>
      <c r="I2792" t="s">
        <v>136</v>
      </c>
      <c r="J2792" t="s">
        <v>137</v>
      </c>
      <c r="K2792" t="s">
        <v>144</v>
      </c>
      <c r="L2792" t="s">
        <v>8123</v>
      </c>
      <c r="M2792" t="s">
        <v>8124</v>
      </c>
      <c r="N2792">
        <v>0.97277777700000001</v>
      </c>
      <c r="O2792">
        <v>0</v>
      </c>
      <c r="P2792">
        <v>0</v>
      </c>
      <c r="Q2792">
        <v>0</v>
      </c>
      <c r="R2792">
        <v>0</v>
      </c>
      <c r="S2792">
        <v>6</v>
      </c>
      <c r="T2792">
        <v>0</v>
      </c>
      <c r="U2792">
        <v>6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47.449891876521484</v>
      </c>
      <c r="AB2792">
        <v>0</v>
      </c>
      <c r="AC2792">
        <v>1329.8922948194115</v>
      </c>
      <c r="AD2792">
        <v>0</v>
      </c>
      <c r="AE2792">
        <v>1377.3421866959329</v>
      </c>
    </row>
    <row r="2793" spans="1:31" x14ac:dyDescent="0.3">
      <c r="A2793">
        <v>2486735</v>
      </c>
      <c r="B2793">
        <v>1</v>
      </c>
      <c r="C2793" t="s">
        <v>81</v>
      </c>
      <c r="D2793" t="s">
        <v>112</v>
      </c>
      <c r="E2793" t="s">
        <v>166</v>
      </c>
      <c r="F2793" t="s">
        <v>5386</v>
      </c>
      <c r="G2793" t="s">
        <v>134</v>
      </c>
      <c r="H2793" t="s">
        <v>150</v>
      </c>
      <c r="I2793" t="s">
        <v>136</v>
      </c>
      <c r="J2793" t="s">
        <v>137</v>
      </c>
      <c r="K2793" t="s">
        <v>138</v>
      </c>
      <c r="L2793" t="s">
        <v>8125</v>
      </c>
      <c r="M2793" t="s">
        <v>8126</v>
      </c>
      <c r="N2793">
        <v>1.4169444440000001</v>
      </c>
      <c r="O2793">
        <v>1</v>
      </c>
      <c r="P2793">
        <v>848</v>
      </c>
      <c r="Q2793">
        <v>103</v>
      </c>
      <c r="R2793">
        <v>153</v>
      </c>
      <c r="S2793">
        <v>10</v>
      </c>
      <c r="T2793">
        <v>100</v>
      </c>
      <c r="U2793">
        <v>0</v>
      </c>
      <c r="V2793">
        <v>1</v>
      </c>
      <c r="W2793">
        <v>0</v>
      </c>
      <c r="X2793">
        <v>268.83835984632429</v>
      </c>
      <c r="Y2793">
        <v>80.398907543666411</v>
      </c>
      <c r="Z2793">
        <v>154.02267773699751</v>
      </c>
      <c r="AA2793">
        <v>62.171631206876285</v>
      </c>
      <c r="AB2793">
        <v>137.3323641444529</v>
      </c>
      <c r="AC2793">
        <v>0</v>
      </c>
      <c r="AD2793">
        <v>261.43748531943504</v>
      </c>
      <c r="AE2793">
        <v>964.20142579775245</v>
      </c>
    </row>
    <row r="2794" spans="1:31" x14ac:dyDescent="0.3">
      <c r="A2794">
        <v>2486666</v>
      </c>
      <c r="B2794">
        <v>1</v>
      </c>
      <c r="C2794" t="s">
        <v>80</v>
      </c>
      <c r="D2794" t="s">
        <v>84</v>
      </c>
      <c r="E2794" t="s">
        <v>141</v>
      </c>
      <c r="F2794" t="s">
        <v>8127</v>
      </c>
      <c r="G2794" t="s">
        <v>466</v>
      </c>
      <c r="H2794" t="s">
        <v>135</v>
      </c>
      <c r="I2794" t="s">
        <v>136</v>
      </c>
      <c r="J2794" t="s">
        <v>137</v>
      </c>
      <c r="K2794" t="s">
        <v>144</v>
      </c>
      <c r="L2794" t="s">
        <v>8128</v>
      </c>
      <c r="M2794" t="s">
        <v>8129</v>
      </c>
      <c r="N2794">
        <v>8.7469444440000004</v>
      </c>
      <c r="O2794">
        <v>0</v>
      </c>
      <c r="P2794">
        <v>78</v>
      </c>
      <c r="Q2794">
        <v>0</v>
      </c>
      <c r="R2794">
        <v>0</v>
      </c>
      <c r="S2794">
        <v>0</v>
      </c>
      <c r="T2794">
        <v>3</v>
      </c>
      <c r="U2794">
        <v>0</v>
      </c>
      <c r="V2794">
        <v>0</v>
      </c>
      <c r="W2794">
        <v>0</v>
      </c>
      <c r="X2794">
        <v>190.48079579008589</v>
      </c>
      <c r="Y2794">
        <v>0</v>
      </c>
      <c r="Z2794">
        <v>0</v>
      </c>
      <c r="AA2794">
        <v>0</v>
      </c>
      <c r="AB2794">
        <v>6.8721245118494103</v>
      </c>
      <c r="AC2794">
        <v>0</v>
      </c>
      <c r="AD2794">
        <v>0</v>
      </c>
      <c r="AE2794">
        <v>197.35292030193531</v>
      </c>
    </row>
    <row r="2795" spans="1:31" x14ac:dyDescent="0.3">
      <c r="A2795">
        <v>2486878</v>
      </c>
      <c r="B2795">
        <v>1</v>
      </c>
      <c r="C2795" t="s">
        <v>80</v>
      </c>
      <c r="D2795" t="s">
        <v>102</v>
      </c>
      <c r="E2795" t="s">
        <v>162</v>
      </c>
      <c r="F2795" t="s">
        <v>8130</v>
      </c>
      <c r="G2795" t="s">
        <v>134</v>
      </c>
      <c r="H2795" t="s">
        <v>135</v>
      </c>
      <c r="I2795" t="s">
        <v>136</v>
      </c>
      <c r="J2795" t="s">
        <v>137</v>
      </c>
      <c r="K2795" t="s">
        <v>138</v>
      </c>
      <c r="L2795" t="s">
        <v>8131</v>
      </c>
      <c r="M2795" t="s">
        <v>8132</v>
      </c>
      <c r="N2795">
        <v>1.224444444</v>
      </c>
      <c r="O2795">
        <v>0</v>
      </c>
      <c r="P2795">
        <v>6</v>
      </c>
      <c r="Q2795">
        <v>0</v>
      </c>
      <c r="R2795">
        <v>3</v>
      </c>
      <c r="S2795">
        <v>0</v>
      </c>
      <c r="T2795">
        <v>1</v>
      </c>
      <c r="U2795">
        <v>0</v>
      </c>
      <c r="V2795">
        <v>0</v>
      </c>
      <c r="W2795">
        <v>0</v>
      </c>
      <c r="X2795">
        <v>0.36669933232513729</v>
      </c>
      <c r="Y2795">
        <v>0</v>
      </c>
      <c r="Z2795">
        <v>0.58861006189688747</v>
      </c>
      <c r="AA2795">
        <v>0</v>
      </c>
      <c r="AB2795">
        <v>0.11852947687777463</v>
      </c>
      <c r="AC2795">
        <v>0</v>
      </c>
      <c r="AD2795">
        <v>0</v>
      </c>
      <c r="AE2795">
        <v>1.0738388710997995</v>
      </c>
    </row>
    <row r="2796" spans="1:31" x14ac:dyDescent="0.3">
      <c r="A2796">
        <v>2487213</v>
      </c>
      <c r="B2796">
        <v>1</v>
      </c>
      <c r="C2796" t="s">
        <v>80</v>
      </c>
      <c r="D2796" t="s">
        <v>101</v>
      </c>
      <c r="E2796" t="s">
        <v>162</v>
      </c>
      <c r="F2796" t="s">
        <v>8133</v>
      </c>
      <c r="G2796" t="s">
        <v>181</v>
      </c>
      <c r="H2796" t="s">
        <v>135</v>
      </c>
      <c r="I2796" t="s">
        <v>136</v>
      </c>
      <c r="J2796" t="s">
        <v>137</v>
      </c>
      <c r="K2796" t="s">
        <v>144</v>
      </c>
      <c r="L2796" t="s">
        <v>8134</v>
      </c>
      <c r="M2796" t="s">
        <v>8135</v>
      </c>
      <c r="N2796">
        <v>1.0052777770000001</v>
      </c>
      <c r="O2796">
        <v>0</v>
      </c>
      <c r="P2796">
        <v>58</v>
      </c>
      <c r="Q2796">
        <v>0</v>
      </c>
      <c r="R2796">
        <v>7</v>
      </c>
      <c r="S2796">
        <v>0</v>
      </c>
      <c r="T2796">
        <v>9</v>
      </c>
      <c r="U2796">
        <v>0</v>
      </c>
      <c r="V2796">
        <v>0</v>
      </c>
      <c r="W2796">
        <v>0</v>
      </c>
      <c r="X2796">
        <v>22.870279371128962</v>
      </c>
      <c r="Y2796">
        <v>0</v>
      </c>
      <c r="Z2796">
        <v>1.3743192411798011</v>
      </c>
      <c r="AA2796">
        <v>0</v>
      </c>
      <c r="AB2796">
        <v>7.5356114473616458</v>
      </c>
      <c r="AC2796">
        <v>0</v>
      </c>
      <c r="AD2796">
        <v>0</v>
      </c>
      <c r="AE2796">
        <v>31.780210059670409</v>
      </c>
    </row>
    <row r="2797" spans="1:31" x14ac:dyDescent="0.3">
      <c r="A2797">
        <v>2486838</v>
      </c>
      <c r="B2797">
        <v>1</v>
      </c>
      <c r="C2797" t="s">
        <v>80</v>
      </c>
      <c r="D2797" t="s">
        <v>96</v>
      </c>
      <c r="E2797" t="s">
        <v>153</v>
      </c>
      <c r="F2797" t="s">
        <v>7775</v>
      </c>
      <c r="G2797" t="s">
        <v>230</v>
      </c>
      <c r="H2797" t="s">
        <v>135</v>
      </c>
      <c r="I2797" t="s">
        <v>136</v>
      </c>
      <c r="J2797" t="s">
        <v>137</v>
      </c>
      <c r="K2797" t="s">
        <v>144</v>
      </c>
      <c r="L2797" t="s">
        <v>8136</v>
      </c>
      <c r="M2797" t="s">
        <v>8137</v>
      </c>
      <c r="N2797">
        <v>3.5347222220000001</v>
      </c>
      <c r="O2797">
        <v>0</v>
      </c>
      <c r="P2797">
        <v>1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2.1963167416059801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2.1963167416059801</v>
      </c>
    </row>
    <row r="2798" spans="1:31" x14ac:dyDescent="0.3">
      <c r="A2798">
        <v>2486855</v>
      </c>
      <c r="B2798">
        <v>1</v>
      </c>
      <c r="C2798" t="s">
        <v>81</v>
      </c>
      <c r="D2798" t="s">
        <v>113</v>
      </c>
      <c r="E2798" t="s">
        <v>153</v>
      </c>
      <c r="F2798" t="s">
        <v>8138</v>
      </c>
      <c r="G2798" t="s">
        <v>155</v>
      </c>
      <c r="H2798" t="s">
        <v>135</v>
      </c>
      <c r="I2798" t="s">
        <v>136</v>
      </c>
      <c r="J2798" t="s">
        <v>137</v>
      </c>
      <c r="K2798" t="s">
        <v>144</v>
      </c>
      <c r="L2798" t="s">
        <v>8139</v>
      </c>
      <c r="M2798" t="s">
        <v>8140</v>
      </c>
      <c r="N2798">
        <v>4.8911111109999998</v>
      </c>
      <c r="O2798">
        <v>0</v>
      </c>
      <c r="P2798">
        <v>2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0.67630034308969778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0.67630034308969778</v>
      </c>
    </row>
    <row r="2799" spans="1:31" x14ac:dyDescent="0.3">
      <c r="A2799">
        <v>2486901</v>
      </c>
      <c r="B2799">
        <v>1</v>
      </c>
      <c r="C2799" t="s">
        <v>80</v>
      </c>
      <c r="D2799" t="s">
        <v>107</v>
      </c>
      <c r="E2799" t="s">
        <v>162</v>
      </c>
      <c r="F2799" t="s">
        <v>8141</v>
      </c>
      <c r="G2799" t="s">
        <v>1532</v>
      </c>
      <c r="H2799" t="s">
        <v>135</v>
      </c>
      <c r="I2799" t="s">
        <v>136</v>
      </c>
      <c r="J2799" t="s">
        <v>137</v>
      </c>
      <c r="K2799" t="s">
        <v>144</v>
      </c>
      <c r="L2799" t="s">
        <v>8142</v>
      </c>
      <c r="M2799" t="s">
        <v>8143</v>
      </c>
      <c r="N2799">
        <v>3.7947222219999999</v>
      </c>
      <c r="O2799">
        <v>0</v>
      </c>
      <c r="P2799">
        <v>18</v>
      </c>
      <c r="Q2799">
        <v>0</v>
      </c>
      <c r="R2799">
        <v>0</v>
      </c>
      <c r="S2799">
        <v>0</v>
      </c>
      <c r="T2799">
        <v>2</v>
      </c>
      <c r="U2799">
        <v>0</v>
      </c>
      <c r="V2799">
        <v>0</v>
      </c>
      <c r="W2799">
        <v>0</v>
      </c>
      <c r="X2799">
        <v>8.4164765320329966</v>
      </c>
      <c r="Y2799">
        <v>0</v>
      </c>
      <c r="Z2799">
        <v>0</v>
      </c>
      <c r="AA2799">
        <v>0</v>
      </c>
      <c r="AB2799">
        <v>14.385428616606667</v>
      </c>
      <c r="AC2799">
        <v>0</v>
      </c>
      <c r="AD2799">
        <v>0</v>
      </c>
      <c r="AE2799">
        <v>22.801905148639662</v>
      </c>
    </row>
    <row r="2800" spans="1:31" x14ac:dyDescent="0.3">
      <c r="A2800">
        <v>2486875</v>
      </c>
      <c r="B2800">
        <v>1</v>
      </c>
      <c r="C2800" t="s">
        <v>80</v>
      </c>
      <c r="D2800" t="s">
        <v>106</v>
      </c>
      <c r="E2800" t="s">
        <v>166</v>
      </c>
      <c r="F2800" t="s">
        <v>8144</v>
      </c>
      <c r="G2800" t="s">
        <v>149</v>
      </c>
      <c r="H2800" t="s">
        <v>150</v>
      </c>
      <c r="I2800" t="s">
        <v>136</v>
      </c>
      <c r="J2800" t="s">
        <v>137</v>
      </c>
      <c r="K2800" t="s">
        <v>144</v>
      </c>
      <c r="L2800" t="s">
        <v>8145</v>
      </c>
      <c r="M2800" t="s">
        <v>8146</v>
      </c>
      <c r="N2800">
        <v>0.18583333299999999</v>
      </c>
      <c r="O2800">
        <v>0</v>
      </c>
      <c r="P2800">
        <v>4628</v>
      </c>
      <c r="Q2800">
        <v>0</v>
      </c>
      <c r="R2800">
        <v>13</v>
      </c>
      <c r="S2800">
        <v>4</v>
      </c>
      <c r="T2800">
        <v>306</v>
      </c>
      <c r="U2800">
        <v>1</v>
      </c>
      <c r="V2800">
        <v>1</v>
      </c>
      <c r="W2800">
        <v>0</v>
      </c>
      <c r="X2800">
        <v>204.77433658491955</v>
      </c>
      <c r="Y2800">
        <v>0</v>
      </c>
      <c r="Z2800">
        <v>0.56642357949631905</v>
      </c>
      <c r="AA2800">
        <v>148.91697656326448</v>
      </c>
      <c r="AB2800">
        <v>101.16541416183273</v>
      </c>
      <c r="AC2800">
        <v>12.133229239583724</v>
      </c>
      <c r="AD2800">
        <v>2.8435058634365218</v>
      </c>
      <c r="AE2800">
        <v>470.39988599253331</v>
      </c>
    </row>
    <row r="2801" spans="1:31" x14ac:dyDescent="0.3">
      <c r="A2801">
        <v>2487110</v>
      </c>
      <c r="B2801">
        <v>1</v>
      </c>
      <c r="C2801" t="s">
        <v>81</v>
      </c>
      <c r="D2801" t="s">
        <v>119</v>
      </c>
      <c r="E2801" t="s">
        <v>153</v>
      </c>
      <c r="F2801" t="s">
        <v>8147</v>
      </c>
      <c r="G2801" t="s">
        <v>155</v>
      </c>
      <c r="H2801" t="s">
        <v>135</v>
      </c>
      <c r="I2801" t="s">
        <v>136</v>
      </c>
      <c r="J2801" t="s">
        <v>137</v>
      </c>
      <c r="K2801" t="s">
        <v>144</v>
      </c>
      <c r="L2801" t="s">
        <v>8148</v>
      </c>
      <c r="M2801" t="s">
        <v>8149</v>
      </c>
      <c r="N2801">
        <v>1.571666666</v>
      </c>
      <c r="O2801">
        <v>0</v>
      </c>
      <c r="P2801">
        <v>1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0.29142357801581448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0.29142357801581448</v>
      </c>
    </row>
    <row r="2802" spans="1:31" x14ac:dyDescent="0.3">
      <c r="A2802">
        <v>2486712</v>
      </c>
      <c r="B2802">
        <v>1</v>
      </c>
      <c r="C2802" t="s">
        <v>80</v>
      </c>
      <c r="D2802" t="s">
        <v>100</v>
      </c>
      <c r="E2802" t="s">
        <v>141</v>
      </c>
      <c r="F2802" t="s">
        <v>8150</v>
      </c>
      <c r="G2802" t="s">
        <v>210</v>
      </c>
      <c r="H2802" t="s">
        <v>135</v>
      </c>
      <c r="I2802" t="s">
        <v>136</v>
      </c>
      <c r="J2802" t="s">
        <v>137</v>
      </c>
      <c r="K2802" t="s">
        <v>144</v>
      </c>
      <c r="L2802" t="s">
        <v>8151</v>
      </c>
      <c r="M2802" t="s">
        <v>8152</v>
      </c>
      <c r="N2802">
        <v>2.65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2</v>
      </c>
      <c r="U2802">
        <v>0</v>
      </c>
      <c r="V2802">
        <v>2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11.51779039272861</v>
      </c>
      <c r="AC2802">
        <v>0</v>
      </c>
      <c r="AD2802">
        <v>106.88461821753921</v>
      </c>
      <c r="AE2802">
        <v>118.40240861026783</v>
      </c>
    </row>
    <row r="2803" spans="1:31" x14ac:dyDescent="0.3">
      <c r="A2803">
        <v>2487024</v>
      </c>
      <c r="B2803">
        <v>1</v>
      </c>
      <c r="C2803" t="s">
        <v>81</v>
      </c>
      <c r="D2803" t="s">
        <v>127</v>
      </c>
      <c r="E2803" t="s">
        <v>184</v>
      </c>
      <c r="F2803" t="s">
        <v>4394</v>
      </c>
      <c r="G2803" t="s">
        <v>149</v>
      </c>
      <c r="H2803" t="s">
        <v>150</v>
      </c>
      <c r="I2803" t="s">
        <v>136</v>
      </c>
      <c r="J2803" t="s">
        <v>137</v>
      </c>
      <c r="K2803" t="s">
        <v>144</v>
      </c>
      <c r="L2803" t="s">
        <v>8153</v>
      </c>
      <c r="M2803" t="s">
        <v>8154</v>
      </c>
      <c r="N2803">
        <v>0.47583333300000002</v>
      </c>
      <c r="O2803">
        <v>0</v>
      </c>
      <c r="P2803">
        <v>511</v>
      </c>
      <c r="Q2803">
        <v>8</v>
      </c>
      <c r="R2803">
        <v>26</v>
      </c>
      <c r="S2803">
        <v>4</v>
      </c>
      <c r="T2803">
        <v>98</v>
      </c>
      <c r="U2803">
        <v>7</v>
      </c>
      <c r="V2803">
        <v>1</v>
      </c>
      <c r="W2803">
        <v>0</v>
      </c>
      <c r="X2803">
        <v>60.596631738572391</v>
      </c>
      <c r="Y2803">
        <v>0.87292493174252028</v>
      </c>
      <c r="Z2803">
        <v>3.9294329408879971</v>
      </c>
      <c r="AA2803">
        <v>35.592251596274515</v>
      </c>
      <c r="AB2803">
        <v>29.117746498096508</v>
      </c>
      <c r="AC2803">
        <v>301.57584539583274</v>
      </c>
      <c r="AD2803">
        <v>0.83263354788094956</v>
      </c>
      <c r="AE2803">
        <v>432.51746664928766</v>
      </c>
    </row>
    <row r="2804" spans="1:31" x14ac:dyDescent="0.3">
      <c r="A2804">
        <v>2487242</v>
      </c>
      <c r="B2804">
        <v>1</v>
      </c>
      <c r="C2804" t="s">
        <v>80</v>
      </c>
      <c r="D2804" t="s">
        <v>94</v>
      </c>
      <c r="E2804" t="s">
        <v>213</v>
      </c>
      <c r="F2804" t="s">
        <v>8155</v>
      </c>
      <c r="G2804" t="s">
        <v>149</v>
      </c>
      <c r="H2804" t="s">
        <v>150</v>
      </c>
      <c r="I2804" t="s">
        <v>136</v>
      </c>
      <c r="J2804" t="s">
        <v>137</v>
      </c>
      <c r="K2804" t="s">
        <v>144</v>
      </c>
      <c r="L2804" t="s">
        <v>8156</v>
      </c>
      <c r="M2804" t="s">
        <v>8157</v>
      </c>
      <c r="N2804">
        <v>0.43</v>
      </c>
      <c r="O2804">
        <v>1</v>
      </c>
      <c r="P2804">
        <v>3101</v>
      </c>
      <c r="Q2804">
        <v>48</v>
      </c>
      <c r="R2804">
        <v>110</v>
      </c>
      <c r="S2804">
        <v>45</v>
      </c>
      <c r="T2804">
        <v>699</v>
      </c>
      <c r="U2804">
        <v>16</v>
      </c>
      <c r="V2804">
        <v>1</v>
      </c>
      <c r="W2804">
        <v>0.54471042724483976</v>
      </c>
      <c r="X2804">
        <v>206.34485451284573</v>
      </c>
      <c r="Y2804">
        <v>6.5072216263385458</v>
      </c>
      <c r="Z2804">
        <v>7.7476218631763976</v>
      </c>
      <c r="AA2804">
        <v>105.56647019060553</v>
      </c>
      <c r="AB2804">
        <v>92.389633912423406</v>
      </c>
      <c r="AC2804">
        <v>310.7337281205497</v>
      </c>
      <c r="AD2804">
        <v>4.6847284478003743</v>
      </c>
      <c r="AE2804">
        <v>734.51896910098446</v>
      </c>
    </row>
    <row r="2805" spans="1:31" x14ac:dyDescent="0.3">
      <c r="A2805">
        <v>2486718</v>
      </c>
      <c r="B2805">
        <v>1</v>
      </c>
      <c r="C2805" t="s">
        <v>80</v>
      </c>
      <c r="D2805" t="s">
        <v>99</v>
      </c>
      <c r="E2805" t="s">
        <v>162</v>
      </c>
      <c r="F2805" t="s">
        <v>8158</v>
      </c>
      <c r="G2805" t="s">
        <v>530</v>
      </c>
      <c r="H2805" t="s">
        <v>135</v>
      </c>
      <c r="I2805" t="s">
        <v>136</v>
      </c>
      <c r="J2805" t="s">
        <v>137</v>
      </c>
      <c r="K2805" t="s">
        <v>144</v>
      </c>
      <c r="L2805" t="s">
        <v>8159</v>
      </c>
      <c r="M2805" t="s">
        <v>8160</v>
      </c>
      <c r="N2805">
        <v>4.3788888879999996</v>
      </c>
      <c r="O2805">
        <v>0</v>
      </c>
      <c r="P2805">
        <v>97</v>
      </c>
      <c r="Q2805">
        <v>0</v>
      </c>
      <c r="R2805">
        <v>0</v>
      </c>
      <c r="S2805">
        <v>0</v>
      </c>
      <c r="T2805">
        <v>1</v>
      </c>
      <c r="U2805">
        <v>0</v>
      </c>
      <c r="V2805">
        <v>0</v>
      </c>
      <c r="W2805">
        <v>0</v>
      </c>
      <c r="X2805">
        <v>54.988671335140012</v>
      </c>
      <c r="Y2805">
        <v>0</v>
      </c>
      <c r="Z2805">
        <v>0</v>
      </c>
      <c r="AA2805">
        <v>0</v>
      </c>
      <c r="AB2805">
        <v>8.9586594685133321</v>
      </c>
      <c r="AC2805">
        <v>0</v>
      </c>
      <c r="AD2805">
        <v>0</v>
      </c>
      <c r="AE2805">
        <v>63.947330803653344</v>
      </c>
    </row>
    <row r="2806" spans="1:31" x14ac:dyDescent="0.3">
      <c r="A2806">
        <v>2487050</v>
      </c>
      <c r="B2806">
        <v>1</v>
      </c>
      <c r="C2806" t="s">
        <v>80</v>
      </c>
      <c r="D2806" t="s">
        <v>92</v>
      </c>
      <c r="E2806" t="s">
        <v>184</v>
      </c>
      <c r="F2806" t="s">
        <v>8161</v>
      </c>
      <c r="G2806" t="s">
        <v>149</v>
      </c>
      <c r="H2806" t="s">
        <v>150</v>
      </c>
      <c r="I2806" t="s">
        <v>136</v>
      </c>
      <c r="J2806" t="s">
        <v>137</v>
      </c>
      <c r="K2806" t="s">
        <v>144</v>
      </c>
      <c r="L2806" t="s">
        <v>8162</v>
      </c>
      <c r="M2806" t="s">
        <v>8118</v>
      </c>
      <c r="N2806">
        <v>0.23972222200000001</v>
      </c>
      <c r="O2806">
        <v>11</v>
      </c>
      <c r="P2806">
        <v>2010</v>
      </c>
      <c r="Q2806">
        <v>9</v>
      </c>
      <c r="R2806">
        <v>108</v>
      </c>
      <c r="S2806">
        <v>23</v>
      </c>
      <c r="T2806">
        <v>251</v>
      </c>
      <c r="U2806">
        <v>0</v>
      </c>
      <c r="V2806">
        <v>0</v>
      </c>
      <c r="W2806">
        <v>68.486654411638938</v>
      </c>
      <c r="X2806">
        <v>231.5565483701283</v>
      </c>
      <c r="Y2806">
        <v>2.2177514736797312</v>
      </c>
      <c r="Z2806">
        <v>8.1392938837191107</v>
      </c>
      <c r="AA2806">
        <v>36.871694254988576</v>
      </c>
      <c r="AB2806">
        <v>76.712906288593373</v>
      </c>
      <c r="AC2806">
        <v>0</v>
      </c>
      <c r="AD2806">
        <v>0</v>
      </c>
      <c r="AE2806">
        <v>423.98484868274812</v>
      </c>
    </row>
    <row r="2807" spans="1:31" x14ac:dyDescent="0.3">
      <c r="A2807">
        <v>2486741</v>
      </c>
      <c r="B2807">
        <v>1</v>
      </c>
      <c r="C2807" t="s">
        <v>81</v>
      </c>
      <c r="D2807" t="s">
        <v>123</v>
      </c>
      <c r="E2807" t="s">
        <v>184</v>
      </c>
      <c r="F2807" t="s">
        <v>4465</v>
      </c>
      <c r="G2807" t="s">
        <v>134</v>
      </c>
      <c r="H2807" t="s">
        <v>150</v>
      </c>
      <c r="I2807" t="s">
        <v>136</v>
      </c>
      <c r="J2807" t="s">
        <v>137</v>
      </c>
      <c r="K2807" t="s">
        <v>138</v>
      </c>
      <c r="L2807" t="s">
        <v>8163</v>
      </c>
      <c r="M2807" t="s">
        <v>8164</v>
      </c>
      <c r="N2807">
        <v>6.5750000000000002</v>
      </c>
      <c r="O2807">
        <v>0</v>
      </c>
      <c r="P2807">
        <v>1</v>
      </c>
      <c r="Q2807">
        <v>1</v>
      </c>
      <c r="R2807">
        <v>60</v>
      </c>
      <c r="S2807">
        <v>0</v>
      </c>
      <c r="T2807">
        <v>9</v>
      </c>
      <c r="U2807">
        <v>0</v>
      </c>
      <c r="V2807">
        <v>0</v>
      </c>
      <c r="W2807">
        <v>0</v>
      </c>
      <c r="X2807">
        <v>0.30200710992592</v>
      </c>
      <c r="Y2807">
        <v>24.043042565890627</v>
      </c>
      <c r="Z2807">
        <v>125.02721502610207</v>
      </c>
      <c r="AA2807">
        <v>0</v>
      </c>
      <c r="AB2807">
        <v>85.384060333269275</v>
      </c>
      <c r="AC2807">
        <v>0</v>
      </c>
      <c r="AD2807">
        <v>0</v>
      </c>
      <c r="AE2807">
        <v>234.7563250351879</v>
      </c>
    </row>
    <row r="2808" spans="1:31" x14ac:dyDescent="0.3">
      <c r="A2808">
        <v>2486864</v>
      </c>
      <c r="B2808">
        <v>1</v>
      </c>
      <c r="C2808" t="s">
        <v>81</v>
      </c>
      <c r="D2808" t="s">
        <v>127</v>
      </c>
      <c r="E2808" t="s">
        <v>166</v>
      </c>
      <c r="F2808" t="s">
        <v>8165</v>
      </c>
      <c r="G2808" t="s">
        <v>149</v>
      </c>
      <c r="H2808" t="s">
        <v>150</v>
      </c>
      <c r="I2808" t="s">
        <v>136</v>
      </c>
      <c r="J2808" t="s">
        <v>137</v>
      </c>
      <c r="K2808" t="s">
        <v>144</v>
      </c>
      <c r="L2808" t="s">
        <v>8166</v>
      </c>
      <c r="M2808" t="s">
        <v>8167</v>
      </c>
      <c r="N2808">
        <v>1.1000000000000001</v>
      </c>
      <c r="O2808">
        <v>0</v>
      </c>
      <c r="P2808">
        <v>5302</v>
      </c>
      <c r="Q2808">
        <v>0</v>
      </c>
      <c r="R2808">
        <v>12</v>
      </c>
      <c r="S2808">
        <v>0</v>
      </c>
      <c r="T2808">
        <v>284</v>
      </c>
      <c r="U2808">
        <v>0</v>
      </c>
      <c r="V2808">
        <v>0</v>
      </c>
      <c r="W2808">
        <v>0</v>
      </c>
      <c r="X2808">
        <v>1457.4785104425982</v>
      </c>
      <c r="Y2808">
        <v>0</v>
      </c>
      <c r="Z2808">
        <v>6.7534189953842221</v>
      </c>
      <c r="AA2808">
        <v>0</v>
      </c>
      <c r="AB2808">
        <v>285.24278281825798</v>
      </c>
      <c r="AC2808">
        <v>0</v>
      </c>
      <c r="AD2808">
        <v>0</v>
      </c>
      <c r="AE2808">
        <v>1749.4747122562403</v>
      </c>
    </row>
    <row r="2809" spans="1:31" x14ac:dyDescent="0.3">
      <c r="A2809">
        <v>2486848</v>
      </c>
      <c r="B2809">
        <v>2</v>
      </c>
      <c r="C2809" t="s">
        <v>80</v>
      </c>
      <c r="D2809" t="s">
        <v>96</v>
      </c>
      <c r="E2809" t="s">
        <v>162</v>
      </c>
      <c r="F2809" t="s">
        <v>8168</v>
      </c>
      <c r="G2809" t="s">
        <v>210</v>
      </c>
      <c r="H2809" t="s">
        <v>135</v>
      </c>
      <c r="I2809" t="s">
        <v>136</v>
      </c>
      <c r="J2809" t="s">
        <v>137</v>
      </c>
      <c r="K2809" t="s">
        <v>144</v>
      </c>
      <c r="L2809" t="s">
        <v>7859</v>
      </c>
      <c r="M2809" t="s">
        <v>8169</v>
      </c>
      <c r="N2809">
        <v>0.20027777699999999</v>
      </c>
      <c r="O2809">
        <v>0</v>
      </c>
      <c r="P2809">
        <v>23</v>
      </c>
      <c r="Q2809">
        <v>0</v>
      </c>
      <c r="R2809">
        <v>0</v>
      </c>
      <c r="S2809">
        <v>0</v>
      </c>
      <c r="T2809">
        <v>1</v>
      </c>
      <c r="U2809">
        <v>0</v>
      </c>
      <c r="V2809">
        <v>0</v>
      </c>
      <c r="W2809">
        <v>0</v>
      </c>
      <c r="X2809">
        <v>1.0283335557008135</v>
      </c>
      <c r="Y2809">
        <v>0</v>
      </c>
      <c r="Z2809">
        <v>0</v>
      </c>
      <c r="AA2809">
        <v>0</v>
      </c>
      <c r="AB2809">
        <v>0.14107181480794284</v>
      </c>
      <c r="AC2809">
        <v>0</v>
      </c>
      <c r="AD2809">
        <v>0</v>
      </c>
      <c r="AE2809">
        <v>1.1694053705087564</v>
      </c>
    </row>
    <row r="2810" spans="1:31" x14ac:dyDescent="0.3">
      <c r="A2810">
        <v>2486801</v>
      </c>
      <c r="B2810">
        <v>1</v>
      </c>
      <c r="C2810" t="s">
        <v>80</v>
      </c>
      <c r="D2810" t="s">
        <v>98</v>
      </c>
      <c r="E2810" t="s">
        <v>132</v>
      </c>
      <c r="F2810" t="s">
        <v>8170</v>
      </c>
      <c r="G2810" t="s">
        <v>168</v>
      </c>
      <c r="H2810" t="s">
        <v>135</v>
      </c>
      <c r="I2810" t="s">
        <v>136</v>
      </c>
      <c r="J2810" t="s">
        <v>137</v>
      </c>
      <c r="K2810" t="s">
        <v>138</v>
      </c>
      <c r="L2810" t="s">
        <v>8171</v>
      </c>
      <c r="M2810" t="s">
        <v>8172</v>
      </c>
      <c r="N2810">
        <v>7.5169444439999999</v>
      </c>
      <c r="O2810">
        <v>0</v>
      </c>
      <c r="P2810">
        <v>14</v>
      </c>
      <c r="Q2810">
        <v>0</v>
      </c>
      <c r="R2810">
        <v>38</v>
      </c>
      <c r="S2810">
        <v>0</v>
      </c>
      <c r="T2810">
        <v>11</v>
      </c>
      <c r="U2810">
        <v>0</v>
      </c>
      <c r="V2810">
        <v>0</v>
      </c>
      <c r="W2810">
        <v>0</v>
      </c>
      <c r="X2810">
        <v>18.784713274458579</v>
      </c>
      <c r="Y2810">
        <v>0</v>
      </c>
      <c r="Z2810">
        <v>69.325183910717101</v>
      </c>
      <c r="AA2810">
        <v>0</v>
      </c>
      <c r="AB2810">
        <v>51.030182868501925</v>
      </c>
      <c r="AC2810">
        <v>0</v>
      </c>
      <c r="AD2810">
        <v>0</v>
      </c>
      <c r="AE2810">
        <v>139.14008005367759</v>
      </c>
    </row>
    <row r="2811" spans="1:31" x14ac:dyDescent="0.3">
      <c r="A2811">
        <v>2487101</v>
      </c>
      <c r="B2811">
        <v>2</v>
      </c>
      <c r="C2811" t="s">
        <v>81</v>
      </c>
      <c r="D2811" t="s">
        <v>118</v>
      </c>
      <c r="E2811" t="s">
        <v>132</v>
      </c>
      <c r="F2811" t="s">
        <v>8173</v>
      </c>
      <c r="G2811" t="s">
        <v>155</v>
      </c>
      <c r="H2811" t="s">
        <v>135</v>
      </c>
      <c r="I2811" t="s">
        <v>136</v>
      </c>
      <c r="J2811" t="s">
        <v>137</v>
      </c>
      <c r="K2811" t="s">
        <v>144</v>
      </c>
      <c r="L2811" t="s">
        <v>8059</v>
      </c>
      <c r="M2811" t="s">
        <v>8174</v>
      </c>
      <c r="N2811">
        <v>0.33194444400000001</v>
      </c>
      <c r="O2811">
        <v>0</v>
      </c>
      <c r="P2811">
        <v>124</v>
      </c>
      <c r="Q2811">
        <v>0</v>
      </c>
      <c r="R2811">
        <v>1</v>
      </c>
      <c r="S2811">
        <v>0</v>
      </c>
      <c r="T2811">
        <v>15</v>
      </c>
      <c r="U2811">
        <v>0</v>
      </c>
      <c r="V2811">
        <v>0</v>
      </c>
      <c r="W2811">
        <v>0</v>
      </c>
      <c r="X2811">
        <v>7.2128455354091026</v>
      </c>
      <c r="Y2811">
        <v>0</v>
      </c>
      <c r="Z2811">
        <v>5.3631378576458335E-4</v>
      </c>
      <c r="AA2811">
        <v>0</v>
      </c>
      <c r="AB2811">
        <v>1.8975398781422488</v>
      </c>
      <c r="AC2811">
        <v>0</v>
      </c>
      <c r="AD2811">
        <v>0</v>
      </c>
      <c r="AE2811">
        <v>9.1109217273371161</v>
      </c>
    </row>
    <row r="2812" spans="1:31" x14ac:dyDescent="0.3">
      <c r="A2812">
        <v>2486758</v>
      </c>
      <c r="B2812">
        <v>1</v>
      </c>
      <c r="C2812" t="s">
        <v>81</v>
      </c>
      <c r="D2812" t="s">
        <v>117</v>
      </c>
      <c r="E2812" t="s">
        <v>162</v>
      </c>
      <c r="F2812" t="s">
        <v>1305</v>
      </c>
      <c r="G2812" t="s">
        <v>168</v>
      </c>
      <c r="H2812" t="s">
        <v>135</v>
      </c>
      <c r="I2812" t="s">
        <v>136</v>
      </c>
      <c r="J2812" t="s">
        <v>137</v>
      </c>
      <c r="K2812" t="s">
        <v>138</v>
      </c>
      <c r="L2812" t="s">
        <v>8175</v>
      </c>
      <c r="M2812" t="s">
        <v>8176</v>
      </c>
      <c r="N2812">
        <v>7.5530555550000003</v>
      </c>
      <c r="O2812">
        <v>0</v>
      </c>
      <c r="P2812">
        <v>119</v>
      </c>
      <c r="Q2812">
        <v>0</v>
      </c>
      <c r="R2812">
        <v>0</v>
      </c>
      <c r="S2812">
        <v>0</v>
      </c>
      <c r="T2812">
        <v>22</v>
      </c>
      <c r="U2812">
        <v>0</v>
      </c>
      <c r="V2812">
        <v>1</v>
      </c>
      <c r="W2812">
        <v>0</v>
      </c>
      <c r="X2812">
        <v>191.95604079303646</v>
      </c>
      <c r="Y2812">
        <v>0</v>
      </c>
      <c r="Z2812">
        <v>0</v>
      </c>
      <c r="AA2812">
        <v>0</v>
      </c>
      <c r="AB2812">
        <v>141.55350494216424</v>
      </c>
      <c r="AC2812">
        <v>0</v>
      </c>
      <c r="AD2812">
        <v>23.17904101444968</v>
      </c>
      <c r="AE2812">
        <v>356.68858674965043</v>
      </c>
    </row>
    <row r="2813" spans="1:31" x14ac:dyDescent="0.3">
      <c r="A2813">
        <v>2486784</v>
      </c>
      <c r="B2813">
        <v>1</v>
      </c>
      <c r="C2813" t="s">
        <v>80</v>
      </c>
      <c r="D2813" t="s">
        <v>95</v>
      </c>
      <c r="E2813" t="s">
        <v>147</v>
      </c>
      <c r="F2813" t="s">
        <v>8177</v>
      </c>
      <c r="G2813" t="s">
        <v>193</v>
      </c>
      <c r="H2813" t="s">
        <v>150</v>
      </c>
      <c r="I2813" t="s">
        <v>136</v>
      </c>
      <c r="J2813" t="s">
        <v>137</v>
      </c>
      <c r="K2813" t="s">
        <v>144</v>
      </c>
      <c r="L2813" t="s">
        <v>8178</v>
      </c>
      <c r="M2813" t="s">
        <v>8179</v>
      </c>
      <c r="N2813">
        <v>2.5619444439999999</v>
      </c>
      <c r="O2813">
        <v>0</v>
      </c>
      <c r="P2813">
        <v>594</v>
      </c>
      <c r="Q2813">
        <v>0</v>
      </c>
      <c r="R2813">
        <v>3</v>
      </c>
      <c r="S2813">
        <v>2</v>
      </c>
      <c r="T2813">
        <v>63</v>
      </c>
      <c r="U2813">
        <v>0</v>
      </c>
      <c r="V2813">
        <v>0</v>
      </c>
      <c r="W2813">
        <v>0</v>
      </c>
      <c r="X2813">
        <v>343.69853999566476</v>
      </c>
      <c r="Y2813">
        <v>0</v>
      </c>
      <c r="Z2813">
        <v>1.3105007277099896</v>
      </c>
      <c r="AA2813">
        <v>35.588477272606703</v>
      </c>
      <c r="AB2813">
        <v>281.51198323376354</v>
      </c>
      <c r="AC2813">
        <v>0</v>
      </c>
      <c r="AD2813">
        <v>0</v>
      </c>
      <c r="AE2813">
        <v>662.10950122974509</v>
      </c>
    </row>
    <row r="2814" spans="1:31" x14ac:dyDescent="0.3">
      <c r="A2814">
        <v>2486927</v>
      </c>
      <c r="B2814">
        <v>1</v>
      </c>
      <c r="C2814" t="s">
        <v>81</v>
      </c>
      <c r="D2814" t="s">
        <v>128</v>
      </c>
      <c r="E2814" t="s">
        <v>184</v>
      </c>
      <c r="F2814" t="s">
        <v>4546</v>
      </c>
      <c r="G2814" t="s">
        <v>149</v>
      </c>
      <c r="H2814" t="s">
        <v>150</v>
      </c>
      <c r="I2814" t="s">
        <v>136</v>
      </c>
      <c r="J2814" t="s">
        <v>137</v>
      </c>
      <c r="K2814" t="s">
        <v>144</v>
      </c>
      <c r="L2814" t="s">
        <v>8180</v>
      </c>
      <c r="M2814" t="s">
        <v>8181</v>
      </c>
      <c r="N2814">
        <v>0.170555555</v>
      </c>
      <c r="O2814">
        <v>0</v>
      </c>
      <c r="P2814">
        <v>1251</v>
      </c>
      <c r="Q2814">
        <v>4</v>
      </c>
      <c r="R2814">
        <v>2</v>
      </c>
      <c r="S2814">
        <v>10</v>
      </c>
      <c r="T2814">
        <v>87</v>
      </c>
      <c r="U2814">
        <v>0</v>
      </c>
      <c r="V2814">
        <v>0</v>
      </c>
      <c r="W2814">
        <v>0</v>
      </c>
      <c r="X2814">
        <v>22.0425236977105</v>
      </c>
      <c r="Y2814">
        <v>0.47849856969704785</v>
      </c>
      <c r="Z2814">
        <v>2.1465531322266665E-4</v>
      </c>
      <c r="AA2814">
        <v>6.1624474987388851</v>
      </c>
      <c r="AB2814">
        <v>4.14208410477175</v>
      </c>
      <c r="AC2814">
        <v>0</v>
      </c>
      <c r="AD2814">
        <v>0</v>
      </c>
      <c r="AE2814">
        <v>32.825768526231407</v>
      </c>
    </row>
    <row r="2815" spans="1:31" x14ac:dyDescent="0.3">
      <c r="A2815">
        <v>2486678</v>
      </c>
      <c r="B2815">
        <v>1</v>
      </c>
      <c r="C2815" t="s">
        <v>80</v>
      </c>
      <c r="D2815" t="s">
        <v>105</v>
      </c>
      <c r="E2815" t="s">
        <v>153</v>
      </c>
      <c r="F2815" t="s">
        <v>8108</v>
      </c>
      <c r="G2815" t="s">
        <v>244</v>
      </c>
      <c r="H2815" t="s">
        <v>135</v>
      </c>
      <c r="I2815" t="s">
        <v>136</v>
      </c>
      <c r="J2815" t="s">
        <v>137</v>
      </c>
      <c r="K2815" t="s">
        <v>144</v>
      </c>
      <c r="L2815" t="s">
        <v>8182</v>
      </c>
      <c r="M2815" t="s">
        <v>8183</v>
      </c>
      <c r="N2815">
        <v>1.1244444440000001</v>
      </c>
      <c r="O2815">
        <v>0</v>
      </c>
      <c r="P2815">
        <v>36</v>
      </c>
      <c r="Q2815">
        <v>0</v>
      </c>
      <c r="R2815">
        <v>0</v>
      </c>
      <c r="S2815">
        <v>0</v>
      </c>
      <c r="T2815">
        <v>4</v>
      </c>
      <c r="U2815">
        <v>0</v>
      </c>
      <c r="V2815">
        <v>0</v>
      </c>
      <c r="W2815">
        <v>0</v>
      </c>
      <c r="X2815">
        <v>11.894097836480759</v>
      </c>
      <c r="Y2815">
        <v>0</v>
      </c>
      <c r="Z2815">
        <v>0</v>
      </c>
      <c r="AA2815">
        <v>0</v>
      </c>
      <c r="AB2815">
        <v>3.0792719239044946</v>
      </c>
      <c r="AC2815">
        <v>0</v>
      </c>
      <c r="AD2815">
        <v>0</v>
      </c>
      <c r="AE2815">
        <v>14.973369760385253</v>
      </c>
    </row>
    <row r="2816" spans="1:31" x14ac:dyDescent="0.3">
      <c r="A2816">
        <v>2487262</v>
      </c>
      <c r="B2816">
        <v>1</v>
      </c>
      <c r="C2816" t="s">
        <v>80</v>
      </c>
      <c r="D2816" t="s">
        <v>96</v>
      </c>
      <c r="E2816" t="s">
        <v>166</v>
      </c>
      <c r="F2816" t="s">
        <v>8184</v>
      </c>
      <c r="G2816" t="s">
        <v>382</v>
      </c>
      <c r="H2816" t="s">
        <v>150</v>
      </c>
      <c r="I2816" t="s">
        <v>136</v>
      </c>
      <c r="J2816" t="s">
        <v>137</v>
      </c>
      <c r="K2816" t="s">
        <v>144</v>
      </c>
      <c r="L2816" t="s">
        <v>8185</v>
      </c>
      <c r="M2816" t="s">
        <v>8186</v>
      </c>
      <c r="N2816">
        <v>6.0122222220000001</v>
      </c>
      <c r="O2816">
        <v>0</v>
      </c>
      <c r="P2816">
        <v>747</v>
      </c>
      <c r="Q2816">
        <v>0</v>
      </c>
      <c r="R2816">
        <v>0</v>
      </c>
      <c r="S2816">
        <v>0</v>
      </c>
      <c r="T2816">
        <v>26</v>
      </c>
      <c r="U2816">
        <v>0</v>
      </c>
      <c r="V2816">
        <v>0</v>
      </c>
      <c r="W2816">
        <v>0</v>
      </c>
      <c r="X2816">
        <v>841.23025644317499</v>
      </c>
      <c r="Y2816">
        <v>0</v>
      </c>
      <c r="Z2816">
        <v>0</v>
      </c>
      <c r="AA2816">
        <v>0</v>
      </c>
      <c r="AB2816">
        <v>99.678381038254543</v>
      </c>
      <c r="AC2816">
        <v>0</v>
      </c>
      <c r="AD2816">
        <v>0</v>
      </c>
      <c r="AE2816">
        <v>940.90863748142954</v>
      </c>
    </row>
    <row r="2817" spans="1:31" x14ac:dyDescent="0.3">
      <c r="A2817">
        <v>2486861</v>
      </c>
      <c r="B2817">
        <v>1</v>
      </c>
      <c r="C2817" t="s">
        <v>80</v>
      </c>
      <c r="D2817" t="s">
        <v>110</v>
      </c>
      <c r="E2817" t="s">
        <v>162</v>
      </c>
      <c r="F2817" t="s">
        <v>8187</v>
      </c>
      <c r="G2817" t="s">
        <v>159</v>
      </c>
      <c r="H2817" t="s">
        <v>135</v>
      </c>
      <c r="I2817" t="s">
        <v>136</v>
      </c>
      <c r="J2817" t="s">
        <v>3</v>
      </c>
      <c r="K2817" t="s">
        <v>144</v>
      </c>
      <c r="L2817" t="s">
        <v>8188</v>
      </c>
      <c r="M2817" t="s">
        <v>8189</v>
      </c>
      <c r="N2817">
        <v>2.6886111110000002</v>
      </c>
      <c r="O2817">
        <v>0</v>
      </c>
      <c r="P2817">
        <v>93</v>
      </c>
      <c r="Q2817">
        <v>0</v>
      </c>
      <c r="R2817">
        <v>0</v>
      </c>
      <c r="S2817">
        <v>0</v>
      </c>
      <c r="T2817">
        <v>3</v>
      </c>
      <c r="U2817">
        <v>0</v>
      </c>
      <c r="V2817">
        <v>0</v>
      </c>
      <c r="W2817">
        <v>0</v>
      </c>
      <c r="X2817">
        <v>71.437707700864834</v>
      </c>
      <c r="Y2817">
        <v>0</v>
      </c>
      <c r="Z2817">
        <v>0</v>
      </c>
      <c r="AA2817">
        <v>0</v>
      </c>
      <c r="AB2817">
        <v>2.2309120178204385</v>
      </c>
      <c r="AC2817">
        <v>0</v>
      </c>
      <c r="AD2817">
        <v>0</v>
      </c>
      <c r="AE2817">
        <v>73.668619718685278</v>
      </c>
    </row>
    <row r="2818" spans="1:31" x14ac:dyDescent="0.3">
      <c r="A2818">
        <v>2487007</v>
      </c>
      <c r="B2818">
        <v>1</v>
      </c>
      <c r="C2818" t="s">
        <v>80</v>
      </c>
      <c r="D2818" t="s">
        <v>102</v>
      </c>
      <c r="E2818" t="s">
        <v>162</v>
      </c>
      <c r="F2818" t="s">
        <v>8190</v>
      </c>
      <c r="G2818" t="s">
        <v>134</v>
      </c>
      <c r="H2818" t="s">
        <v>135</v>
      </c>
      <c r="I2818" t="s">
        <v>136</v>
      </c>
      <c r="J2818" t="s">
        <v>137</v>
      </c>
      <c r="K2818" t="s">
        <v>138</v>
      </c>
      <c r="L2818" t="s">
        <v>8191</v>
      </c>
      <c r="M2818" t="s">
        <v>8192</v>
      </c>
      <c r="N2818">
        <v>1.1025</v>
      </c>
      <c r="O2818">
        <v>0</v>
      </c>
      <c r="P2818">
        <v>5</v>
      </c>
      <c r="Q2818">
        <v>0</v>
      </c>
      <c r="R2818">
        <v>6</v>
      </c>
      <c r="S2818">
        <v>0</v>
      </c>
      <c r="T2818">
        <v>1</v>
      </c>
      <c r="U2818">
        <v>0</v>
      </c>
      <c r="V2818">
        <v>0</v>
      </c>
      <c r="W2818">
        <v>0</v>
      </c>
      <c r="X2818">
        <v>1.9836128727240354</v>
      </c>
      <c r="Y2818">
        <v>0</v>
      </c>
      <c r="Z2818">
        <v>0.68826329902544658</v>
      </c>
      <c r="AA2818">
        <v>0</v>
      </c>
      <c r="AB2818">
        <v>1.9931110687949998</v>
      </c>
      <c r="AC2818">
        <v>0</v>
      </c>
      <c r="AD2818">
        <v>0</v>
      </c>
      <c r="AE2818">
        <v>4.6649872405444821</v>
      </c>
    </row>
    <row r="2819" spans="1:31" x14ac:dyDescent="0.3">
      <c r="A2819">
        <v>2487053</v>
      </c>
      <c r="B2819">
        <v>1</v>
      </c>
      <c r="C2819" t="s">
        <v>80</v>
      </c>
      <c r="D2819" t="s">
        <v>85</v>
      </c>
      <c r="E2819" t="s">
        <v>153</v>
      </c>
      <c r="F2819" t="s">
        <v>8193</v>
      </c>
      <c r="G2819" t="s">
        <v>230</v>
      </c>
      <c r="H2819" t="s">
        <v>135</v>
      </c>
      <c r="I2819" t="s">
        <v>136</v>
      </c>
      <c r="J2819" t="s">
        <v>137</v>
      </c>
      <c r="K2819" t="s">
        <v>144</v>
      </c>
      <c r="L2819" t="s">
        <v>8194</v>
      </c>
      <c r="M2819" t="s">
        <v>8195</v>
      </c>
      <c r="N2819">
        <v>6.1244444439999999</v>
      </c>
      <c r="O2819">
        <v>0</v>
      </c>
      <c r="P2819">
        <v>5</v>
      </c>
      <c r="Q2819">
        <v>0</v>
      </c>
      <c r="R2819">
        <v>0</v>
      </c>
      <c r="S2819">
        <v>0</v>
      </c>
      <c r="T2819">
        <v>1</v>
      </c>
      <c r="U2819">
        <v>0</v>
      </c>
      <c r="V2819">
        <v>0</v>
      </c>
      <c r="W2819">
        <v>0</v>
      </c>
      <c r="X2819">
        <v>9.6075132936308716</v>
      </c>
      <c r="Y2819">
        <v>0</v>
      </c>
      <c r="Z2819">
        <v>0</v>
      </c>
      <c r="AA2819">
        <v>0</v>
      </c>
      <c r="AB2819">
        <v>2.1864287296567038</v>
      </c>
      <c r="AC2819">
        <v>0</v>
      </c>
      <c r="AD2819">
        <v>0</v>
      </c>
      <c r="AE2819">
        <v>11.793942023287576</v>
      </c>
    </row>
    <row r="2820" spans="1:31" x14ac:dyDescent="0.3">
      <c r="A2820">
        <v>2486844</v>
      </c>
      <c r="B2820">
        <v>1</v>
      </c>
      <c r="C2820" t="s">
        <v>80</v>
      </c>
      <c r="D2820" t="s">
        <v>93</v>
      </c>
      <c r="E2820" t="s">
        <v>132</v>
      </c>
      <c r="F2820" t="s">
        <v>8196</v>
      </c>
      <c r="G2820" t="s">
        <v>181</v>
      </c>
      <c r="H2820" t="s">
        <v>135</v>
      </c>
      <c r="I2820" t="s">
        <v>136</v>
      </c>
      <c r="J2820" t="s">
        <v>137</v>
      </c>
      <c r="K2820" t="s">
        <v>144</v>
      </c>
      <c r="L2820" t="s">
        <v>8197</v>
      </c>
      <c r="M2820" t="s">
        <v>8198</v>
      </c>
      <c r="N2820">
        <v>0.821944444</v>
      </c>
      <c r="O2820">
        <v>0</v>
      </c>
      <c r="P2820">
        <v>435</v>
      </c>
      <c r="Q2820">
        <v>0</v>
      </c>
      <c r="R2820">
        <v>1</v>
      </c>
      <c r="S2820">
        <v>0</v>
      </c>
      <c r="T2820">
        <v>14</v>
      </c>
      <c r="U2820">
        <v>0</v>
      </c>
      <c r="V2820">
        <v>0</v>
      </c>
      <c r="W2820">
        <v>0</v>
      </c>
      <c r="X2820">
        <v>84.69817983096415</v>
      </c>
      <c r="Y2820">
        <v>0</v>
      </c>
      <c r="Z2820">
        <v>0</v>
      </c>
      <c r="AA2820">
        <v>0</v>
      </c>
      <c r="AB2820">
        <v>8.9453995504249573</v>
      </c>
      <c r="AC2820">
        <v>0</v>
      </c>
      <c r="AD2820">
        <v>0</v>
      </c>
      <c r="AE2820">
        <v>93.643579381389102</v>
      </c>
    </row>
    <row r="2821" spans="1:31" x14ac:dyDescent="0.3">
      <c r="A2821">
        <v>2486738</v>
      </c>
      <c r="B2821">
        <v>1</v>
      </c>
      <c r="C2821" t="s">
        <v>80</v>
      </c>
      <c r="D2821" t="s">
        <v>94</v>
      </c>
      <c r="E2821" t="s">
        <v>147</v>
      </c>
      <c r="F2821" t="s">
        <v>8199</v>
      </c>
      <c r="G2821" t="s">
        <v>134</v>
      </c>
      <c r="H2821" t="s">
        <v>150</v>
      </c>
      <c r="I2821" t="s">
        <v>136</v>
      </c>
      <c r="J2821" t="s">
        <v>137</v>
      </c>
      <c r="K2821" t="s">
        <v>138</v>
      </c>
      <c r="L2821" t="s">
        <v>8200</v>
      </c>
      <c r="M2821" t="s">
        <v>8201</v>
      </c>
      <c r="N2821">
        <v>5.3116666659999998</v>
      </c>
      <c r="O2821">
        <v>0</v>
      </c>
      <c r="P2821">
        <v>49</v>
      </c>
      <c r="Q2821">
        <v>0</v>
      </c>
      <c r="R2821">
        <v>8</v>
      </c>
      <c r="S2821">
        <v>0</v>
      </c>
      <c r="T2821">
        <v>10</v>
      </c>
      <c r="U2821">
        <v>0</v>
      </c>
      <c r="V2821">
        <v>0</v>
      </c>
      <c r="W2821">
        <v>0</v>
      </c>
      <c r="X2821">
        <v>66.13945534431096</v>
      </c>
      <c r="Y2821">
        <v>0</v>
      </c>
      <c r="Z2821">
        <v>0.30655359574545837</v>
      </c>
      <c r="AA2821">
        <v>0</v>
      </c>
      <c r="AB2821">
        <v>27.77031276180556</v>
      </c>
      <c r="AC2821">
        <v>0</v>
      </c>
      <c r="AD2821">
        <v>0</v>
      </c>
      <c r="AE2821">
        <v>94.216321701861972</v>
      </c>
    </row>
    <row r="2822" spans="1:31" x14ac:dyDescent="0.3">
      <c r="A2822">
        <v>2486990</v>
      </c>
      <c r="B2822">
        <v>1</v>
      </c>
      <c r="C2822" t="s">
        <v>80</v>
      </c>
      <c r="D2822" t="s">
        <v>83</v>
      </c>
      <c r="E2822" t="s">
        <v>147</v>
      </c>
      <c r="F2822" t="s">
        <v>8202</v>
      </c>
      <c r="G2822" t="s">
        <v>149</v>
      </c>
      <c r="H2822" t="s">
        <v>150</v>
      </c>
      <c r="I2822" t="s">
        <v>136</v>
      </c>
      <c r="J2822" t="s">
        <v>137</v>
      </c>
      <c r="K2822" t="s">
        <v>144</v>
      </c>
      <c r="L2822" t="s">
        <v>8203</v>
      </c>
      <c r="M2822" t="s">
        <v>8204</v>
      </c>
      <c r="N2822">
        <v>0.108611111</v>
      </c>
      <c r="O2822">
        <v>0</v>
      </c>
      <c r="P2822">
        <v>10263</v>
      </c>
      <c r="Q2822">
        <v>0</v>
      </c>
      <c r="R2822">
        <v>0</v>
      </c>
      <c r="S2822">
        <v>0</v>
      </c>
      <c r="T2822">
        <v>497</v>
      </c>
      <c r="U2822">
        <v>0</v>
      </c>
      <c r="V2822">
        <v>0</v>
      </c>
      <c r="W2822">
        <v>0</v>
      </c>
      <c r="X2822">
        <v>258.06505450841155</v>
      </c>
      <c r="Y2822">
        <v>0</v>
      </c>
      <c r="Z2822">
        <v>0</v>
      </c>
      <c r="AA2822">
        <v>0</v>
      </c>
      <c r="AB2822">
        <v>66.804718744235316</v>
      </c>
      <c r="AC2822">
        <v>0</v>
      </c>
      <c r="AD2822">
        <v>0</v>
      </c>
      <c r="AE2822">
        <v>324.86977325264684</v>
      </c>
    </row>
    <row r="2823" spans="1:31" x14ac:dyDescent="0.3">
      <c r="A2823">
        <v>2487239</v>
      </c>
      <c r="B2823">
        <v>1</v>
      </c>
      <c r="C2823" t="s">
        <v>80</v>
      </c>
      <c r="D2823" t="s">
        <v>105</v>
      </c>
      <c r="E2823" t="s">
        <v>166</v>
      </c>
      <c r="F2823" t="s">
        <v>8205</v>
      </c>
      <c r="G2823" t="s">
        <v>149</v>
      </c>
      <c r="H2823" t="s">
        <v>150</v>
      </c>
      <c r="I2823" t="s">
        <v>136</v>
      </c>
      <c r="J2823" t="s">
        <v>137</v>
      </c>
      <c r="K2823" t="s">
        <v>144</v>
      </c>
      <c r="L2823" t="s">
        <v>8206</v>
      </c>
      <c r="M2823" t="s">
        <v>8207</v>
      </c>
      <c r="N2823">
        <v>0.13638888800000001</v>
      </c>
      <c r="O2823">
        <v>6</v>
      </c>
      <c r="P2823">
        <v>6542</v>
      </c>
      <c r="Q2823">
        <v>8</v>
      </c>
      <c r="R2823">
        <v>19</v>
      </c>
      <c r="S2823">
        <v>32</v>
      </c>
      <c r="T2823">
        <v>584</v>
      </c>
      <c r="U2823">
        <v>7</v>
      </c>
      <c r="V2823">
        <v>0</v>
      </c>
      <c r="W2823">
        <v>1.6472308228760659</v>
      </c>
      <c r="X2823">
        <v>255.21378369225954</v>
      </c>
      <c r="Y2823">
        <v>9.2187690440834889</v>
      </c>
      <c r="Z2823">
        <v>0.7229689314531077</v>
      </c>
      <c r="AA2823">
        <v>22.453391761413588</v>
      </c>
      <c r="AB2823">
        <v>60.229453562546055</v>
      </c>
      <c r="AC2823">
        <v>1146.3659056521421</v>
      </c>
      <c r="AD2823">
        <v>0</v>
      </c>
      <c r="AE2823">
        <v>1495.8515034667739</v>
      </c>
    </row>
    <row r="2824" spans="1:31" x14ac:dyDescent="0.3">
      <c r="A2824">
        <v>2486698</v>
      </c>
      <c r="B2824">
        <v>1</v>
      </c>
      <c r="C2824" t="s">
        <v>80</v>
      </c>
      <c r="D2824" t="s">
        <v>85</v>
      </c>
      <c r="E2824" t="s">
        <v>141</v>
      </c>
      <c r="F2824" t="s">
        <v>8208</v>
      </c>
      <c r="G2824" t="s">
        <v>466</v>
      </c>
      <c r="H2824" t="s">
        <v>135</v>
      </c>
      <c r="I2824" t="s">
        <v>136</v>
      </c>
      <c r="J2824" t="s">
        <v>137</v>
      </c>
      <c r="K2824" t="s">
        <v>144</v>
      </c>
      <c r="L2824" t="s">
        <v>8209</v>
      </c>
      <c r="M2824" t="s">
        <v>7952</v>
      </c>
      <c r="N2824">
        <v>4.5369444440000004</v>
      </c>
      <c r="O2824">
        <v>0</v>
      </c>
      <c r="P2824">
        <v>60</v>
      </c>
      <c r="Q2824">
        <v>0</v>
      </c>
      <c r="R2824">
        <v>0</v>
      </c>
      <c r="S2824">
        <v>0</v>
      </c>
      <c r="T2824">
        <v>12</v>
      </c>
      <c r="U2824">
        <v>0</v>
      </c>
      <c r="V2824">
        <v>0</v>
      </c>
      <c r="W2824">
        <v>0</v>
      </c>
      <c r="X2824">
        <v>76.899748551887015</v>
      </c>
      <c r="Y2824">
        <v>0</v>
      </c>
      <c r="Z2824">
        <v>0</v>
      </c>
      <c r="AA2824">
        <v>0</v>
      </c>
      <c r="AB2824">
        <v>43.942077231271618</v>
      </c>
      <c r="AC2824">
        <v>0</v>
      </c>
      <c r="AD2824">
        <v>0</v>
      </c>
      <c r="AE2824">
        <v>120.84182578315864</v>
      </c>
    </row>
    <row r="2825" spans="1:31" x14ac:dyDescent="0.3">
      <c r="A2825">
        <v>2487153</v>
      </c>
      <c r="B2825">
        <v>1</v>
      </c>
      <c r="C2825" t="s">
        <v>80</v>
      </c>
      <c r="D2825" t="s">
        <v>103</v>
      </c>
      <c r="E2825" t="s">
        <v>166</v>
      </c>
      <c r="F2825" t="s">
        <v>8210</v>
      </c>
      <c r="G2825" t="s">
        <v>149</v>
      </c>
      <c r="H2825" t="s">
        <v>150</v>
      </c>
      <c r="I2825" t="s">
        <v>136</v>
      </c>
      <c r="J2825" t="s">
        <v>137</v>
      </c>
      <c r="K2825" t="s">
        <v>144</v>
      </c>
      <c r="L2825" t="s">
        <v>8211</v>
      </c>
      <c r="M2825" t="s">
        <v>8212</v>
      </c>
      <c r="N2825">
        <v>0.44638888799999998</v>
      </c>
      <c r="O2825">
        <v>0</v>
      </c>
      <c r="P2825">
        <v>90</v>
      </c>
      <c r="Q2825">
        <v>16</v>
      </c>
      <c r="R2825">
        <v>39</v>
      </c>
      <c r="S2825">
        <v>3</v>
      </c>
      <c r="T2825">
        <v>13</v>
      </c>
      <c r="U2825">
        <v>0</v>
      </c>
      <c r="V2825">
        <v>0</v>
      </c>
      <c r="W2825">
        <v>0</v>
      </c>
      <c r="X2825">
        <v>10.918976703037087</v>
      </c>
      <c r="Y2825">
        <v>4.9717321815642128</v>
      </c>
      <c r="Z2825">
        <v>17.435557433886611</v>
      </c>
      <c r="AA2825">
        <v>0.81120493090833301</v>
      </c>
      <c r="AB2825">
        <v>3.3330366644368272</v>
      </c>
      <c r="AC2825">
        <v>0</v>
      </c>
      <c r="AD2825">
        <v>0</v>
      </c>
      <c r="AE2825">
        <v>37.470507913833067</v>
      </c>
    </row>
    <row r="2826" spans="1:31" x14ac:dyDescent="0.3">
      <c r="A2826">
        <v>2486761</v>
      </c>
      <c r="B2826">
        <v>1</v>
      </c>
      <c r="C2826" t="s">
        <v>80</v>
      </c>
      <c r="D2826" t="s">
        <v>90</v>
      </c>
      <c r="E2826" t="s">
        <v>132</v>
      </c>
      <c r="F2826" t="s">
        <v>8213</v>
      </c>
      <c r="G2826" t="s">
        <v>134</v>
      </c>
      <c r="H2826" t="s">
        <v>135</v>
      </c>
      <c r="I2826" t="s">
        <v>136</v>
      </c>
      <c r="J2826" t="s">
        <v>137</v>
      </c>
      <c r="K2826" t="s">
        <v>138</v>
      </c>
      <c r="L2826" t="s">
        <v>8214</v>
      </c>
      <c r="M2826" t="s">
        <v>8215</v>
      </c>
      <c r="N2826">
        <v>1.7649999999999999</v>
      </c>
      <c r="O2826">
        <v>0</v>
      </c>
      <c r="P2826">
        <v>210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89.091934592356637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89.091934592356637</v>
      </c>
    </row>
    <row r="2827" spans="1:31" x14ac:dyDescent="0.3">
      <c r="A2827">
        <v>2487216</v>
      </c>
      <c r="B2827">
        <v>1</v>
      </c>
      <c r="C2827" t="s">
        <v>80</v>
      </c>
      <c r="D2827" t="s">
        <v>99</v>
      </c>
      <c r="E2827" t="s">
        <v>162</v>
      </c>
      <c r="F2827" t="s">
        <v>8216</v>
      </c>
      <c r="G2827" t="s">
        <v>210</v>
      </c>
      <c r="H2827" t="s">
        <v>135</v>
      </c>
      <c r="I2827" t="s">
        <v>136</v>
      </c>
      <c r="J2827" t="s">
        <v>137</v>
      </c>
      <c r="K2827" t="s">
        <v>144</v>
      </c>
      <c r="L2827" t="s">
        <v>8217</v>
      </c>
      <c r="M2827" t="s">
        <v>8218</v>
      </c>
      <c r="N2827">
        <v>1.7580555550000001</v>
      </c>
      <c r="O2827">
        <v>0</v>
      </c>
      <c r="P2827">
        <v>63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13.303619916466928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13.303619916466928</v>
      </c>
    </row>
    <row r="2828" spans="1:31" x14ac:dyDescent="0.3">
      <c r="A2828">
        <v>2487264</v>
      </c>
      <c r="B2828">
        <v>1</v>
      </c>
      <c r="C2828" t="s">
        <v>80</v>
      </c>
      <c r="D2828" t="s">
        <v>96</v>
      </c>
      <c r="E2828" t="s">
        <v>166</v>
      </c>
      <c r="F2828" t="s">
        <v>7898</v>
      </c>
      <c r="G2828" t="s">
        <v>149</v>
      </c>
      <c r="H2828" t="s">
        <v>150</v>
      </c>
      <c r="I2828" t="s">
        <v>136</v>
      </c>
      <c r="J2828" t="s">
        <v>137</v>
      </c>
      <c r="K2828" t="s">
        <v>144</v>
      </c>
      <c r="L2828" t="s">
        <v>8219</v>
      </c>
      <c r="M2828" t="s">
        <v>8220</v>
      </c>
      <c r="N2828">
        <v>0.88249999999999995</v>
      </c>
      <c r="O2828">
        <v>6</v>
      </c>
      <c r="P2828">
        <v>5104</v>
      </c>
      <c r="Q2828">
        <v>7</v>
      </c>
      <c r="R2828">
        <v>69</v>
      </c>
      <c r="S2828">
        <v>30</v>
      </c>
      <c r="T2828">
        <v>659</v>
      </c>
      <c r="U2828">
        <v>0</v>
      </c>
      <c r="V2828">
        <v>1</v>
      </c>
      <c r="W2828">
        <v>16.46852028863227</v>
      </c>
      <c r="X2828">
        <v>1042.9657050634257</v>
      </c>
      <c r="Y2828">
        <v>24.923734922424803</v>
      </c>
      <c r="Z2828">
        <v>18.621481334338039</v>
      </c>
      <c r="AA2828">
        <v>422.06561786702395</v>
      </c>
      <c r="AB2828">
        <v>484.43663529899328</v>
      </c>
      <c r="AC2828">
        <v>0</v>
      </c>
      <c r="AD2828">
        <v>0.10794750634372101</v>
      </c>
      <c r="AE2828">
        <v>2009.5896422811818</v>
      </c>
    </row>
    <row r="2829" spans="1:31" x14ac:dyDescent="0.3">
      <c r="A2829">
        <v>2487267</v>
      </c>
      <c r="B2829">
        <v>1</v>
      </c>
      <c r="C2829" t="s">
        <v>80</v>
      </c>
      <c r="D2829" t="s">
        <v>95</v>
      </c>
      <c r="E2829" t="s">
        <v>147</v>
      </c>
      <c r="F2829" t="s">
        <v>8221</v>
      </c>
      <c r="G2829" t="s">
        <v>193</v>
      </c>
      <c r="H2829" t="s">
        <v>150</v>
      </c>
      <c r="I2829" t="s">
        <v>136</v>
      </c>
      <c r="J2829" t="s">
        <v>137</v>
      </c>
      <c r="K2829" t="s">
        <v>144</v>
      </c>
      <c r="L2829" t="s">
        <v>8222</v>
      </c>
      <c r="M2829" t="s">
        <v>8223</v>
      </c>
      <c r="N2829">
        <v>2.2488888880000002</v>
      </c>
      <c r="O2829">
        <v>0</v>
      </c>
      <c r="P2829">
        <v>0</v>
      </c>
      <c r="Q2829">
        <v>0</v>
      </c>
      <c r="R2829">
        <v>0</v>
      </c>
      <c r="S2829">
        <v>2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94.089053597817454</v>
      </c>
      <c r="AB2829">
        <v>0</v>
      </c>
      <c r="AC2829">
        <v>0</v>
      </c>
      <c r="AD2829">
        <v>0</v>
      </c>
      <c r="AE2829">
        <v>94.089053597817454</v>
      </c>
    </row>
    <row r="2830" spans="1:31" x14ac:dyDescent="0.3">
      <c r="A2830">
        <v>2487268</v>
      </c>
      <c r="B2830">
        <v>1</v>
      </c>
      <c r="C2830" t="s">
        <v>80</v>
      </c>
      <c r="D2830" t="s">
        <v>87</v>
      </c>
      <c r="E2830" t="s">
        <v>166</v>
      </c>
      <c r="F2830" t="s">
        <v>7736</v>
      </c>
      <c r="G2830" t="s">
        <v>203</v>
      </c>
      <c r="H2830" t="s">
        <v>150</v>
      </c>
      <c r="I2830" t="s">
        <v>136</v>
      </c>
      <c r="J2830" t="s">
        <v>137</v>
      </c>
      <c r="K2830" t="s">
        <v>138</v>
      </c>
      <c r="L2830" t="s">
        <v>8224</v>
      </c>
      <c r="M2830" t="s">
        <v>8225</v>
      </c>
      <c r="N2830">
        <v>0.114722222</v>
      </c>
      <c r="O2830">
        <v>0</v>
      </c>
      <c r="P2830">
        <v>1090</v>
      </c>
      <c r="Q2830">
        <v>0</v>
      </c>
      <c r="R2830">
        <v>0</v>
      </c>
      <c r="S2830">
        <v>3</v>
      </c>
      <c r="T2830">
        <v>56</v>
      </c>
      <c r="U2830">
        <v>0</v>
      </c>
      <c r="V2830">
        <v>0</v>
      </c>
      <c r="W2830">
        <v>0</v>
      </c>
      <c r="X2830">
        <v>31.232856328377792</v>
      </c>
      <c r="Y2830">
        <v>0</v>
      </c>
      <c r="Z2830">
        <v>0</v>
      </c>
      <c r="AA2830">
        <v>37.362761736095685</v>
      </c>
      <c r="AB2830">
        <v>8.0378053609010855</v>
      </c>
      <c r="AC2830">
        <v>0</v>
      </c>
      <c r="AD2830">
        <v>0</v>
      </c>
      <c r="AE2830">
        <v>76.633423425374573</v>
      </c>
    </row>
    <row r="2831" spans="1:31" x14ac:dyDescent="0.3">
      <c r="A2831">
        <v>2487270</v>
      </c>
      <c r="B2831">
        <v>1</v>
      </c>
      <c r="C2831" t="s">
        <v>80</v>
      </c>
      <c r="D2831" t="s">
        <v>87</v>
      </c>
      <c r="E2831" t="s">
        <v>166</v>
      </c>
      <c r="F2831" t="s">
        <v>8033</v>
      </c>
      <c r="G2831" t="s">
        <v>203</v>
      </c>
      <c r="H2831" t="s">
        <v>150</v>
      </c>
      <c r="I2831" t="s">
        <v>136</v>
      </c>
      <c r="J2831" t="s">
        <v>137</v>
      </c>
      <c r="K2831" t="s">
        <v>138</v>
      </c>
      <c r="L2831" t="s">
        <v>8226</v>
      </c>
      <c r="M2831" t="s">
        <v>8227</v>
      </c>
      <c r="N2831">
        <v>9.1388888000000001E-2</v>
      </c>
      <c r="O2831">
        <v>0</v>
      </c>
      <c r="P2831">
        <v>1862</v>
      </c>
      <c r="Q2831">
        <v>0</v>
      </c>
      <c r="R2831">
        <v>1</v>
      </c>
      <c r="S2831">
        <v>0</v>
      </c>
      <c r="T2831">
        <v>66</v>
      </c>
      <c r="U2831">
        <v>0</v>
      </c>
      <c r="V2831">
        <v>0</v>
      </c>
      <c r="W2831">
        <v>0</v>
      </c>
      <c r="X2831">
        <v>42.735955209803372</v>
      </c>
      <c r="Y2831">
        <v>0</v>
      </c>
      <c r="Z2831">
        <v>3.8243388915326013E-2</v>
      </c>
      <c r="AA2831">
        <v>0</v>
      </c>
      <c r="AB2831">
        <v>4.9150649105298241</v>
      </c>
      <c r="AC2831">
        <v>0</v>
      </c>
      <c r="AD2831">
        <v>0</v>
      </c>
      <c r="AE2831">
        <v>47.689263509248519</v>
      </c>
    </row>
    <row r="2832" spans="1:31" x14ac:dyDescent="0.3">
      <c r="A2832">
        <v>2487272</v>
      </c>
      <c r="B2832">
        <v>1</v>
      </c>
      <c r="C2832" t="s">
        <v>80</v>
      </c>
      <c r="D2832" t="s">
        <v>87</v>
      </c>
      <c r="E2832" t="s">
        <v>166</v>
      </c>
      <c r="F2832" t="s">
        <v>8007</v>
      </c>
      <c r="G2832" t="s">
        <v>203</v>
      </c>
      <c r="H2832" t="s">
        <v>150</v>
      </c>
      <c r="I2832" t="s">
        <v>136</v>
      </c>
      <c r="J2832" t="s">
        <v>137</v>
      </c>
      <c r="K2832" t="s">
        <v>138</v>
      </c>
      <c r="L2832" t="s">
        <v>8228</v>
      </c>
      <c r="M2832" t="s">
        <v>8229</v>
      </c>
      <c r="N2832">
        <v>7.3611111000000007E-2</v>
      </c>
      <c r="O2832">
        <v>0</v>
      </c>
      <c r="P2832">
        <v>726</v>
      </c>
      <c r="Q2832">
        <v>0</v>
      </c>
      <c r="R2832">
        <v>0</v>
      </c>
      <c r="S2832">
        <v>0</v>
      </c>
      <c r="T2832">
        <v>8</v>
      </c>
      <c r="U2832">
        <v>0</v>
      </c>
      <c r="V2832">
        <v>0</v>
      </c>
      <c r="W2832">
        <v>0</v>
      </c>
      <c r="X2832">
        <v>12.95788952975057</v>
      </c>
      <c r="Y2832">
        <v>0</v>
      </c>
      <c r="Z2832">
        <v>0</v>
      </c>
      <c r="AA2832">
        <v>0</v>
      </c>
      <c r="AB2832">
        <v>3.352637916280385</v>
      </c>
      <c r="AC2832">
        <v>0</v>
      </c>
      <c r="AD2832">
        <v>0</v>
      </c>
      <c r="AE2832">
        <v>16.310527446030957</v>
      </c>
    </row>
    <row r="2833" spans="1:31" x14ac:dyDescent="0.3">
      <c r="A2833">
        <v>2487275</v>
      </c>
      <c r="B2833">
        <v>1</v>
      </c>
      <c r="C2833" t="s">
        <v>81</v>
      </c>
      <c r="D2833" t="s">
        <v>122</v>
      </c>
      <c r="E2833" t="s">
        <v>166</v>
      </c>
      <c r="F2833" t="s">
        <v>1604</v>
      </c>
      <c r="G2833" t="s">
        <v>149</v>
      </c>
      <c r="H2833" t="s">
        <v>150</v>
      </c>
      <c r="I2833" t="s">
        <v>136</v>
      </c>
      <c r="J2833" t="s">
        <v>137</v>
      </c>
      <c r="K2833" t="s">
        <v>144</v>
      </c>
      <c r="L2833" t="s">
        <v>8230</v>
      </c>
      <c r="M2833" t="s">
        <v>8231</v>
      </c>
      <c r="N2833">
        <v>0.66083333300000002</v>
      </c>
      <c r="O2833">
        <v>10</v>
      </c>
      <c r="P2833">
        <v>865</v>
      </c>
      <c r="Q2833">
        <v>70</v>
      </c>
      <c r="R2833">
        <v>40</v>
      </c>
      <c r="S2833">
        <v>22</v>
      </c>
      <c r="T2833">
        <v>56</v>
      </c>
      <c r="U2833">
        <v>0</v>
      </c>
      <c r="V2833">
        <v>1</v>
      </c>
      <c r="W2833">
        <v>0.71465177208337904</v>
      </c>
      <c r="X2833">
        <v>62.767814534698076</v>
      </c>
      <c r="Y2833">
        <v>34.194602248061834</v>
      </c>
      <c r="Z2833">
        <v>3.8339745607189393</v>
      </c>
      <c r="AA2833">
        <v>35.278109624393863</v>
      </c>
      <c r="AB2833">
        <v>11.946513764299773</v>
      </c>
      <c r="AC2833">
        <v>0</v>
      </c>
      <c r="AD2833">
        <v>6.4593688157997931E-2</v>
      </c>
      <c r="AE2833">
        <v>148.80026019241384</v>
      </c>
    </row>
    <row r="2834" spans="1:31" x14ac:dyDescent="0.3">
      <c r="A2834">
        <v>2487276</v>
      </c>
      <c r="B2834">
        <v>1</v>
      </c>
      <c r="C2834" t="s">
        <v>80</v>
      </c>
      <c r="D2834" t="s">
        <v>83</v>
      </c>
      <c r="E2834" t="s">
        <v>153</v>
      </c>
      <c r="F2834" t="s">
        <v>8232</v>
      </c>
      <c r="G2834" t="s">
        <v>230</v>
      </c>
      <c r="H2834" t="s">
        <v>135</v>
      </c>
      <c r="I2834" t="s">
        <v>136</v>
      </c>
      <c r="J2834" t="s">
        <v>137</v>
      </c>
      <c r="K2834" t="s">
        <v>144</v>
      </c>
      <c r="L2834" t="s">
        <v>8233</v>
      </c>
      <c r="M2834" t="s">
        <v>8234</v>
      </c>
      <c r="N2834">
        <v>5.0250000000000004</v>
      </c>
      <c r="O2834">
        <v>0</v>
      </c>
      <c r="P2834">
        <v>17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21.431897936098878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21.431897936098878</v>
      </c>
    </row>
    <row r="2835" spans="1:31" x14ac:dyDescent="0.3">
      <c r="A2835">
        <v>2487280</v>
      </c>
      <c r="B2835">
        <v>1</v>
      </c>
      <c r="C2835" t="s">
        <v>80</v>
      </c>
      <c r="D2835" t="s">
        <v>110</v>
      </c>
      <c r="E2835" t="s">
        <v>153</v>
      </c>
      <c r="F2835" t="s">
        <v>8235</v>
      </c>
      <c r="G2835" t="s">
        <v>244</v>
      </c>
      <c r="H2835" t="s">
        <v>135</v>
      </c>
      <c r="I2835" t="s">
        <v>136</v>
      </c>
      <c r="J2835" t="s">
        <v>137</v>
      </c>
      <c r="K2835" t="s">
        <v>144</v>
      </c>
      <c r="L2835" t="s">
        <v>8236</v>
      </c>
      <c r="M2835" t="s">
        <v>8237</v>
      </c>
      <c r="N2835">
        <v>0.72305555499999996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1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14.64970401384919</v>
      </c>
      <c r="AC2835">
        <v>0</v>
      </c>
      <c r="AD2835">
        <v>0</v>
      </c>
      <c r="AE2835">
        <v>14.64970401384919</v>
      </c>
    </row>
    <row r="2836" spans="1:31" x14ac:dyDescent="0.3">
      <c r="A2836">
        <v>2487281</v>
      </c>
      <c r="B2836">
        <v>1</v>
      </c>
      <c r="C2836" t="s">
        <v>80</v>
      </c>
      <c r="D2836" t="s">
        <v>83</v>
      </c>
      <c r="E2836" t="s">
        <v>147</v>
      </c>
      <c r="F2836" t="s">
        <v>8238</v>
      </c>
      <c r="G2836" t="s">
        <v>168</v>
      </c>
      <c r="H2836" t="s">
        <v>150</v>
      </c>
      <c r="I2836" t="s">
        <v>136</v>
      </c>
      <c r="J2836" t="s">
        <v>137</v>
      </c>
      <c r="K2836" t="s">
        <v>138</v>
      </c>
      <c r="L2836" t="s">
        <v>8239</v>
      </c>
      <c r="M2836" t="s">
        <v>8240</v>
      </c>
      <c r="N2836">
        <v>0.57638888799999999</v>
      </c>
      <c r="O2836">
        <v>0</v>
      </c>
      <c r="P2836">
        <v>0</v>
      </c>
      <c r="Q2836">
        <v>0</v>
      </c>
      <c r="R2836">
        <v>0</v>
      </c>
      <c r="S2836">
        <v>1</v>
      </c>
      <c r="T2836">
        <v>113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87.049763482455319</v>
      </c>
      <c r="AB2836">
        <v>256.56828422643582</v>
      </c>
      <c r="AC2836">
        <v>0</v>
      </c>
      <c r="AD2836">
        <v>0</v>
      </c>
      <c r="AE2836">
        <v>343.61804770889114</v>
      </c>
    </row>
    <row r="2837" spans="1:31" x14ac:dyDescent="0.3">
      <c r="A2837">
        <v>2487282</v>
      </c>
      <c r="B2837">
        <v>1</v>
      </c>
      <c r="C2837" t="s">
        <v>80</v>
      </c>
      <c r="D2837" t="s">
        <v>101</v>
      </c>
      <c r="E2837" t="s">
        <v>162</v>
      </c>
      <c r="F2837" t="s">
        <v>4978</v>
      </c>
      <c r="G2837" t="s">
        <v>181</v>
      </c>
      <c r="H2837" t="s">
        <v>135</v>
      </c>
      <c r="I2837" t="s">
        <v>136</v>
      </c>
      <c r="J2837" t="s">
        <v>137</v>
      </c>
      <c r="K2837" t="s">
        <v>144</v>
      </c>
      <c r="L2837" t="s">
        <v>8241</v>
      </c>
      <c r="M2837" t="s">
        <v>8242</v>
      </c>
      <c r="N2837">
        <v>0.70250000000000001</v>
      </c>
      <c r="O2837">
        <v>0</v>
      </c>
      <c r="P2837">
        <v>84</v>
      </c>
      <c r="Q2837">
        <v>0</v>
      </c>
      <c r="R2837">
        <v>1</v>
      </c>
      <c r="S2837">
        <v>0</v>
      </c>
      <c r="T2837">
        <v>12</v>
      </c>
      <c r="U2837">
        <v>0</v>
      </c>
      <c r="V2837">
        <v>0</v>
      </c>
      <c r="W2837">
        <v>0</v>
      </c>
      <c r="X2837">
        <v>19.516080592121138</v>
      </c>
      <c r="Y2837">
        <v>0</v>
      </c>
      <c r="Z2837">
        <v>7.9395984185425005E-4</v>
      </c>
      <c r="AA2837">
        <v>0</v>
      </c>
      <c r="AB2837">
        <v>1.9423240610215995</v>
      </c>
      <c r="AC2837">
        <v>0</v>
      </c>
      <c r="AD2837">
        <v>0</v>
      </c>
      <c r="AE2837">
        <v>21.459198612984594</v>
      </c>
    </row>
    <row r="2838" spans="1:31" x14ac:dyDescent="0.3">
      <c r="A2838">
        <v>2487283</v>
      </c>
      <c r="B2838">
        <v>1</v>
      </c>
      <c r="C2838" t="s">
        <v>81</v>
      </c>
      <c r="D2838" t="s">
        <v>118</v>
      </c>
      <c r="E2838" t="s">
        <v>166</v>
      </c>
      <c r="F2838" t="s">
        <v>8243</v>
      </c>
      <c r="G2838" t="s">
        <v>149</v>
      </c>
      <c r="H2838" t="s">
        <v>150</v>
      </c>
      <c r="I2838" t="s">
        <v>136</v>
      </c>
      <c r="J2838" t="s">
        <v>137</v>
      </c>
      <c r="K2838" t="s">
        <v>144</v>
      </c>
      <c r="L2838" t="s">
        <v>8244</v>
      </c>
      <c r="M2838" t="s">
        <v>8245</v>
      </c>
      <c r="N2838">
        <v>0.15583333299999999</v>
      </c>
      <c r="O2838">
        <v>4</v>
      </c>
      <c r="P2838">
        <v>1616</v>
      </c>
      <c r="Q2838">
        <v>220</v>
      </c>
      <c r="R2838">
        <v>158</v>
      </c>
      <c r="S2838">
        <v>37</v>
      </c>
      <c r="T2838">
        <v>164</v>
      </c>
      <c r="U2838">
        <v>1</v>
      </c>
      <c r="V2838">
        <v>1</v>
      </c>
      <c r="W2838">
        <v>9.9120426817247004E-2</v>
      </c>
      <c r="X2838">
        <v>50.415384435669807</v>
      </c>
      <c r="Y2838">
        <v>45.641238810331828</v>
      </c>
      <c r="Z2838">
        <v>5.7290912805509242</v>
      </c>
      <c r="AA2838">
        <v>62.381762521104946</v>
      </c>
      <c r="AB2838">
        <v>6.7428080780515849</v>
      </c>
      <c r="AC2838">
        <v>0.22051680061792334</v>
      </c>
      <c r="AD2838">
        <v>1.2572075941342501E-2</v>
      </c>
      <c r="AE2838">
        <v>171.24249442908558</v>
      </c>
    </row>
    <row r="2839" spans="1:31" x14ac:dyDescent="0.3">
      <c r="A2839">
        <v>2487285</v>
      </c>
      <c r="B2839">
        <v>1</v>
      </c>
      <c r="C2839" t="s">
        <v>80</v>
      </c>
      <c r="D2839" t="s">
        <v>90</v>
      </c>
      <c r="E2839" t="s">
        <v>162</v>
      </c>
      <c r="F2839" t="s">
        <v>8246</v>
      </c>
      <c r="G2839" t="s">
        <v>210</v>
      </c>
      <c r="H2839" t="s">
        <v>135</v>
      </c>
      <c r="I2839" t="s">
        <v>136</v>
      </c>
      <c r="J2839" t="s">
        <v>137</v>
      </c>
      <c r="K2839" t="s">
        <v>144</v>
      </c>
      <c r="L2839" t="s">
        <v>8247</v>
      </c>
      <c r="M2839" t="s">
        <v>8248</v>
      </c>
      <c r="N2839">
        <v>1.663611111</v>
      </c>
      <c r="O2839">
        <v>0</v>
      </c>
      <c r="P2839">
        <v>294</v>
      </c>
      <c r="Q2839">
        <v>0</v>
      </c>
      <c r="R2839">
        <v>0</v>
      </c>
      <c r="S2839">
        <v>0</v>
      </c>
      <c r="T2839">
        <v>7</v>
      </c>
      <c r="U2839">
        <v>0</v>
      </c>
      <c r="V2839">
        <v>0</v>
      </c>
      <c r="W2839">
        <v>0</v>
      </c>
      <c r="X2839">
        <v>98.04689640481493</v>
      </c>
      <c r="Y2839">
        <v>0</v>
      </c>
      <c r="Z2839">
        <v>0</v>
      </c>
      <c r="AA2839">
        <v>0</v>
      </c>
      <c r="AB2839">
        <v>5.7886523426514902</v>
      </c>
      <c r="AC2839">
        <v>0</v>
      </c>
      <c r="AD2839">
        <v>0</v>
      </c>
      <c r="AE2839">
        <v>103.83554874746642</v>
      </c>
    </row>
    <row r="2840" spans="1:31" x14ac:dyDescent="0.3">
      <c r="A2840">
        <v>2487287</v>
      </c>
      <c r="B2840">
        <v>1</v>
      </c>
      <c r="C2840" t="s">
        <v>80</v>
      </c>
      <c r="D2840" t="s">
        <v>83</v>
      </c>
      <c r="E2840" t="s">
        <v>162</v>
      </c>
      <c r="F2840" t="s">
        <v>7760</v>
      </c>
      <c r="G2840" t="s">
        <v>466</v>
      </c>
      <c r="H2840" t="s">
        <v>135</v>
      </c>
      <c r="I2840" t="s">
        <v>136</v>
      </c>
      <c r="J2840" t="s">
        <v>137</v>
      </c>
      <c r="K2840" t="s">
        <v>144</v>
      </c>
      <c r="L2840" t="s">
        <v>8249</v>
      </c>
      <c r="M2840" t="s">
        <v>8250</v>
      </c>
      <c r="N2840">
        <v>6.8975</v>
      </c>
      <c r="O2840">
        <v>0</v>
      </c>
      <c r="P2840">
        <v>139</v>
      </c>
      <c r="Q2840">
        <v>0</v>
      </c>
      <c r="R2840">
        <v>0</v>
      </c>
      <c r="S2840">
        <v>0</v>
      </c>
      <c r="T2840">
        <v>17</v>
      </c>
      <c r="U2840">
        <v>0</v>
      </c>
      <c r="V2840">
        <v>0</v>
      </c>
      <c r="W2840">
        <v>0</v>
      </c>
      <c r="X2840">
        <v>381.51589297805316</v>
      </c>
      <c r="Y2840">
        <v>0</v>
      </c>
      <c r="Z2840">
        <v>0</v>
      </c>
      <c r="AA2840">
        <v>0</v>
      </c>
      <c r="AB2840">
        <v>139.52848192125018</v>
      </c>
      <c r="AC2840">
        <v>0</v>
      </c>
      <c r="AD2840">
        <v>0</v>
      </c>
      <c r="AE2840">
        <v>521.04437489930331</v>
      </c>
    </row>
    <row r="2841" spans="1:31" x14ac:dyDescent="0.3">
      <c r="A2841">
        <v>2487288</v>
      </c>
      <c r="B2841">
        <v>1</v>
      </c>
      <c r="C2841" t="s">
        <v>80</v>
      </c>
      <c r="D2841" t="s">
        <v>96</v>
      </c>
      <c r="E2841" t="s">
        <v>184</v>
      </c>
      <c r="F2841" t="s">
        <v>8251</v>
      </c>
      <c r="G2841" t="s">
        <v>149</v>
      </c>
      <c r="H2841" t="s">
        <v>150</v>
      </c>
      <c r="I2841" t="s">
        <v>136</v>
      </c>
      <c r="J2841" t="s">
        <v>137</v>
      </c>
      <c r="K2841" t="s">
        <v>144</v>
      </c>
      <c r="L2841" t="s">
        <v>8252</v>
      </c>
      <c r="M2841" t="s">
        <v>8253</v>
      </c>
      <c r="N2841">
        <v>2.8027777770000002</v>
      </c>
      <c r="O2841">
        <v>0</v>
      </c>
      <c r="P2841">
        <v>291</v>
      </c>
      <c r="Q2841">
        <v>11</v>
      </c>
      <c r="R2841">
        <v>31</v>
      </c>
      <c r="S2841">
        <v>12</v>
      </c>
      <c r="T2841">
        <v>55</v>
      </c>
      <c r="U2841">
        <v>3</v>
      </c>
      <c r="V2841">
        <v>0</v>
      </c>
      <c r="W2841">
        <v>0</v>
      </c>
      <c r="X2841">
        <v>322.42392203269185</v>
      </c>
      <c r="Y2841">
        <v>23.847677800720181</v>
      </c>
      <c r="Z2841">
        <v>47.344693061274093</v>
      </c>
      <c r="AA2841">
        <v>174.39747806066453</v>
      </c>
      <c r="AB2841">
        <v>106.8092266320068</v>
      </c>
      <c r="AC2841">
        <v>819.50547495447177</v>
      </c>
      <c r="AD2841">
        <v>0</v>
      </c>
      <c r="AE2841">
        <v>1494.3284725418293</v>
      </c>
    </row>
    <row r="2842" spans="1:31" x14ac:dyDescent="0.3">
      <c r="A2842">
        <v>2487285</v>
      </c>
      <c r="B2842">
        <v>2</v>
      </c>
      <c r="C2842" t="s">
        <v>80</v>
      </c>
      <c r="D2842" t="s">
        <v>90</v>
      </c>
      <c r="E2842" t="s">
        <v>153</v>
      </c>
      <c r="F2842" t="s">
        <v>8254</v>
      </c>
      <c r="G2842" t="s">
        <v>210</v>
      </c>
      <c r="H2842" t="s">
        <v>135</v>
      </c>
      <c r="I2842" t="s">
        <v>136</v>
      </c>
      <c r="J2842" t="s">
        <v>137</v>
      </c>
      <c r="K2842" t="s">
        <v>144</v>
      </c>
      <c r="L2842" t="s">
        <v>8248</v>
      </c>
      <c r="M2842" t="s">
        <v>8255</v>
      </c>
      <c r="N2842">
        <v>5.2833333329999999</v>
      </c>
      <c r="O2842">
        <v>0</v>
      </c>
      <c r="P2842">
        <v>5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3.8449937068561417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3.8449937068561417</v>
      </c>
    </row>
    <row r="2843" spans="1:31" x14ac:dyDescent="0.3">
      <c r="A2843">
        <v>2487295</v>
      </c>
      <c r="B2843">
        <v>1</v>
      </c>
      <c r="C2843" t="s">
        <v>80</v>
      </c>
      <c r="D2843" t="s">
        <v>95</v>
      </c>
      <c r="E2843" t="s">
        <v>184</v>
      </c>
      <c r="F2843" t="s">
        <v>8256</v>
      </c>
      <c r="G2843" t="s">
        <v>149</v>
      </c>
      <c r="H2843" t="s">
        <v>150</v>
      </c>
      <c r="I2843" t="s">
        <v>136</v>
      </c>
      <c r="J2843" t="s">
        <v>137</v>
      </c>
      <c r="K2843" t="s">
        <v>144</v>
      </c>
      <c r="L2843" t="s">
        <v>8257</v>
      </c>
      <c r="M2843" t="s">
        <v>8258</v>
      </c>
      <c r="N2843">
        <v>0.156111111</v>
      </c>
      <c r="O2843">
        <v>1</v>
      </c>
      <c r="P2843">
        <v>193</v>
      </c>
      <c r="Q2843">
        <v>0</v>
      </c>
      <c r="R2843">
        <v>2</v>
      </c>
      <c r="S2843">
        <v>14</v>
      </c>
      <c r="T2843">
        <v>19</v>
      </c>
      <c r="U2843">
        <v>2</v>
      </c>
      <c r="V2843">
        <v>0</v>
      </c>
      <c r="W2843">
        <v>4.9370010163413337E-2</v>
      </c>
      <c r="X2843">
        <v>3.3886154030804509</v>
      </c>
      <c r="Y2843">
        <v>0</v>
      </c>
      <c r="Z2843">
        <v>7.9748409550195562E-2</v>
      </c>
      <c r="AA2843">
        <v>3.3243325653395419</v>
      </c>
      <c r="AB2843">
        <v>0.82057997031437779</v>
      </c>
      <c r="AC2843">
        <v>9.7789703641157519</v>
      </c>
      <c r="AD2843">
        <v>0</v>
      </c>
      <c r="AE2843">
        <v>17.44161672256373</v>
      </c>
    </row>
    <row r="2844" spans="1:31" x14ac:dyDescent="0.3">
      <c r="A2844">
        <v>2487297</v>
      </c>
      <c r="B2844">
        <v>1</v>
      </c>
      <c r="C2844" t="s">
        <v>80</v>
      </c>
      <c r="D2844" t="s">
        <v>97</v>
      </c>
      <c r="E2844" t="s">
        <v>166</v>
      </c>
      <c r="F2844" t="s">
        <v>8259</v>
      </c>
      <c r="G2844" t="s">
        <v>149</v>
      </c>
      <c r="H2844" t="s">
        <v>150</v>
      </c>
      <c r="I2844" t="s">
        <v>136</v>
      </c>
      <c r="J2844" t="s">
        <v>137</v>
      </c>
      <c r="K2844" t="s">
        <v>144</v>
      </c>
      <c r="L2844" t="s">
        <v>8260</v>
      </c>
      <c r="M2844" t="s">
        <v>8261</v>
      </c>
      <c r="N2844">
        <v>8.1388888000000006E-2</v>
      </c>
      <c r="O2844">
        <v>34</v>
      </c>
      <c r="P2844">
        <v>18108</v>
      </c>
      <c r="Q2844">
        <v>35</v>
      </c>
      <c r="R2844">
        <v>647</v>
      </c>
      <c r="S2844">
        <v>102</v>
      </c>
      <c r="T2844">
        <v>2378</v>
      </c>
      <c r="U2844">
        <v>6</v>
      </c>
      <c r="V2844">
        <v>16</v>
      </c>
      <c r="W2844">
        <v>10.236360728530906</v>
      </c>
      <c r="X2844">
        <v>347.35220838117704</v>
      </c>
      <c r="Y2844">
        <v>1.7251992704721011</v>
      </c>
      <c r="Z2844">
        <v>13.493089179094175</v>
      </c>
      <c r="AA2844">
        <v>79.908259499977717</v>
      </c>
      <c r="AB2844">
        <v>110.28201558085662</v>
      </c>
      <c r="AC2844">
        <v>28.021316646946214</v>
      </c>
      <c r="AD2844">
        <v>1.7361525959639605</v>
      </c>
      <c r="AE2844">
        <v>592.75460188301861</v>
      </c>
    </row>
    <row r="2845" spans="1:31" x14ac:dyDescent="0.3">
      <c r="A2845">
        <v>2487300</v>
      </c>
      <c r="B2845">
        <v>1</v>
      </c>
      <c r="C2845" t="s">
        <v>80</v>
      </c>
      <c r="D2845" t="s">
        <v>95</v>
      </c>
      <c r="E2845" t="s">
        <v>166</v>
      </c>
      <c r="F2845" t="s">
        <v>8262</v>
      </c>
      <c r="G2845" t="s">
        <v>149</v>
      </c>
      <c r="H2845" t="s">
        <v>150</v>
      </c>
      <c r="I2845" t="s">
        <v>136</v>
      </c>
      <c r="J2845" t="s">
        <v>137</v>
      </c>
      <c r="K2845" t="s">
        <v>144</v>
      </c>
      <c r="L2845" t="s">
        <v>8263</v>
      </c>
      <c r="M2845" t="s">
        <v>8264</v>
      </c>
      <c r="N2845">
        <v>0.89722222200000001</v>
      </c>
      <c r="O2845">
        <v>0</v>
      </c>
      <c r="P2845">
        <v>556</v>
      </c>
      <c r="Q2845">
        <v>0</v>
      </c>
      <c r="R2845">
        <v>0</v>
      </c>
      <c r="S2845">
        <v>3</v>
      </c>
      <c r="T2845">
        <v>35</v>
      </c>
      <c r="U2845">
        <v>1</v>
      </c>
      <c r="V2845">
        <v>0</v>
      </c>
      <c r="W2845">
        <v>0</v>
      </c>
      <c r="X2845">
        <v>90.994877120584178</v>
      </c>
      <c r="Y2845">
        <v>0</v>
      </c>
      <c r="Z2845">
        <v>0</v>
      </c>
      <c r="AA2845">
        <v>6.954111025096994</v>
      </c>
      <c r="AB2845">
        <v>23.348141045990396</v>
      </c>
      <c r="AC2845">
        <v>66.250075305194997</v>
      </c>
      <c r="AD2845">
        <v>0</v>
      </c>
      <c r="AE2845">
        <v>187.54720449686656</v>
      </c>
    </row>
    <row r="2846" spans="1:31" x14ac:dyDescent="0.3">
      <c r="A2846">
        <v>2487307</v>
      </c>
      <c r="B2846">
        <v>1</v>
      </c>
      <c r="C2846" t="s">
        <v>80</v>
      </c>
      <c r="D2846" t="s">
        <v>110</v>
      </c>
      <c r="E2846" t="s">
        <v>153</v>
      </c>
      <c r="F2846" t="s">
        <v>8235</v>
      </c>
      <c r="G2846" t="s">
        <v>244</v>
      </c>
      <c r="H2846" t="s">
        <v>135</v>
      </c>
      <c r="I2846" t="s">
        <v>136</v>
      </c>
      <c r="J2846" t="s">
        <v>137</v>
      </c>
      <c r="K2846" t="s">
        <v>144</v>
      </c>
      <c r="L2846" t="s">
        <v>8265</v>
      </c>
      <c r="M2846" t="s">
        <v>8266</v>
      </c>
      <c r="N2846">
        <v>2.6805555550000002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1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106.69448954286162</v>
      </c>
      <c r="AC2846">
        <v>0</v>
      </c>
      <c r="AD2846">
        <v>0</v>
      </c>
      <c r="AE2846">
        <v>106.69448954286162</v>
      </c>
    </row>
    <row r="2847" spans="1:31" x14ac:dyDescent="0.3">
      <c r="A2847">
        <v>2487309</v>
      </c>
      <c r="B2847">
        <v>1</v>
      </c>
      <c r="C2847" t="s">
        <v>80</v>
      </c>
      <c r="D2847" t="s">
        <v>101</v>
      </c>
      <c r="E2847" t="s">
        <v>147</v>
      </c>
      <c r="F2847" t="s">
        <v>8267</v>
      </c>
      <c r="G2847" t="s">
        <v>193</v>
      </c>
      <c r="H2847" t="s">
        <v>150</v>
      </c>
      <c r="I2847" t="s">
        <v>136</v>
      </c>
      <c r="J2847" t="s">
        <v>137</v>
      </c>
      <c r="K2847" t="s">
        <v>144</v>
      </c>
      <c r="L2847" t="s">
        <v>8268</v>
      </c>
      <c r="M2847" t="s">
        <v>8269</v>
      </c>
      <c r="N2847">
        <v>2.1322222219999998</v>
      </c>
      <c r="O2847">
        <v>0</v>
      </c>
      <c r="P2847">
        <v>5</v>
      </c>
      <c r="Q2847">
        <v>0</v>
      </c>
      <c r="R2847">
        <v>5</v>
      </c>
      <c r="S2847">
        <v>0</v>
      </c>
      <c r="T2847">
        <v>1</v>
      </c>
      <c r="U2847">
        <v>0</v>
      </c>
      <c r="V2847">
        <v>0</v>
      </c>
      <c r="W2847">
        <v>0</v>
      </c>
      <c r="X2847">
        <v>9.682191603005073</v>
      </c>
      <c r="Y2847">
        <v>0</v>
      </c>
      <c r="Z2847">
        <v>2.5740780213899814</v>
      </c>
      <c r="AA2847">
        <v>0</v>
      </c>
      <c r="AB2847">
        <v>0.16043067142113904</v>
      </c>
      <c r="AC2847">
        <v>0</v>
      </c>
      <c r="AD2847">
        <v>0</v>
      </c>
      <c r="AE2847">
        <v>12.416700295816193</v>
      </c>
    </row>
    <row r="2848" spans="1:31" x14ac:dyDescent="0.3">
      <c r="A2848">
        <v>2487311</v>
      </c>
      <c r="B2848">
        <v>1</v>
      </c>
      <c r="C2848" t="s">
        <v>80</v>
      </c>
      <c r="D2848" t="s">
        <v>97</v>
      </c>
      <c r="E2848" t="s">
        <v>166</v>
      </c>
      <c r="F2848" t="s">
        <v>8270</v>
      </c>
      <c r="G2848" t="s">
        <v>149</v>
      </c>
      <c r="H2848" t="s">
        <v>150</v>
      </c>
      <c r="I2848" t="s">
        <v>136</v>
      </c>
      <c r="J2848" t="s">
        <v>137</v>
      </c>
      <c r="K2848" t="s">
        <v>144</v>
      </c>
      <c r="L2848" t="s">
        <v>8271</v>
      </c>
      <c r="M2848" t="s">
        <v>8272</v>
      </c>
      <c r="N2848">
        <v>0.49111111099999999</v>
      </c>
      <c r="O2848">
        <v>8</v>
      </c>
      <c r="P2848">
        <v>1024</v>
      </c>
      <c r="Q2848">
        <v>14</v>
      </c>
      <c r="R2848">
        <v>427</v>
      </c>
      <c r="S2848">
        <v>18</v>
      </c>
      <c r="T2848">
        <v>254</v>
      </c>
      <c r="U2848">
        <v>2</v>
      </c>
      <c r="V2848">
        <v>2</v>
      </c>
      <c r="W2848">
        <v>31.893754285727795</v>
      </c>
      <c r="X2848">
        <v>323.59836129302772</v>
      </c>
      <c r="Y2848">
        <v>33.294610957957275</v>
      </c>
      <c r="Z2848">
        <v>118.16897270279081</v>
      </c>
      <c r="AA2848">
        <v>86.291451395930963</v>
      </c>
      <c r="AB2848">
        <v>238.3454492968024</v>
      </c>
      <c r="AC2848">
        <v>52.78155741994712</v>
      </c>
      <c r="AD2848">
        <v>2.3502821505295803</v>
      </c>
      <c r="AE2848">
        <v>886.72443950271361</v>
      </c>
    </row>
    <row r="2849" spans="1:31" x14ac:dyDescent="0.3">
      <c r="A2849">
        <v>2487317</v>
      </c>
      <c r="B2849">
        <v>1</v>
      </c>
      <c r="C2849" t="s">
        <v>81</v>
      </c>
      <c r="D2849" t="s">
        <v>123</v>
      </c>
      <c r="E2849" t="s">
        <v>184</v>
      </c>
      <c r="F2849" t="s">
        <v>8273</v>
      </c>
      <c r="G2849" t="s">
        <v>149</v>
      </c>
      <c r="H2849" t="s">
        <v>150</v>
      </c>
      <c r="I2849" t="s">
        <v>136</v>
      </c>
      <c r="J2849" t="s">
        <v>137</v>
      </c>
      <c r="K2849" t="s">
        <v>144</v>
      </c>
      <c r="L2849" t="s">
        <v>8274</v>
      </c>
      <c r="M2849" t="s">
        <v>8275</v>
      </c>
      <c r="N2849">
        <v>1.3080555549999999</v>
      </c>
      <c r="O2849">
        <v>3</v>
      </c>
      <c r="P2849">
        <v>48</v>
      </c>
      <c r="Q2849">
        <v>125</v>
      </c>
      <c r="R2849">
        <v>321</v>
      </c>
      <c r="S2849">
        <v>19</v>
      </c>
      <c r="T2849">
        <v>77</v>
      </c>
      <c r="U2849">
        <v>0</v>
      </c>
      <c r="V2849">
        <v>0</v>
      </c>
      <c r="W2849">
        <v>0.21424512416586694</v>
      </c>
      <c r="X2849">
        <v>8.9711058859325181</v>
      </c>
      <c r="Y2849">
        <v>51.322040364218559</v>
      </c>
      <c r="Z2849">
        <v>108.10178520813167</v>
      </c>
      <c r="AA2849">
        <v>11.265603748104239</v>
      </c>
      <c r="AB2849">
        <v>55.753474471480075</v>
      </c>
      <c r="AC2849">
        <v>0</v>
      </c>
      <c r="AD2849">
        <v>0</v>
      </c>
      <c r="AE2849">
        <v>235.62825480203293</v>
      </c>
    </row>
    <row r="2850" spans="1:31" x14ac:dyDescent="0.3">
      <c r="A2850">
        <v>2487322</v>
      </c>
      <c r="B2850">
        <v>1</v>
      </c>
      <c r="C2850" t="s">
        <v>80</v>
      </c>
      <c r="D2850" t="s">
        <v>95</v>
      </c>
      <c r="E2850" t="s">
        <v>184</v>
      </c>
      <c r="F2850" t="s">
        <v>8276</v>
      </c>
      <c r="G2850" t="s">
        <v>149</v>
      </c>
      <c r="H2850" t="s">
        <v>150</v>
      </c>
      <c r="I2850" t="s">
        <v>136</v>
      </c>
      <c r="J2850" t="s">
        <v>137</v>
      </c>
      <c r="K2850" t="s">
        <v>144</v>
      </c>
      <c r="L2850" t="s">
        <v>8277</v>
      </c>
      <c r="M2850" t="s">
        <v>8278</v>
      </c>
      <c r="N2850">
        <v>0.56222222200000005</v>
      </c>
      <c r="O2850">
        <v>1</v>
      </c>
      <c r="P2850">
        <v>493</v>
      </c>
      <c r="Q2850">
        <v>0</v>
      </c>
      <c r="R2850">
        <v>2</v>
      </c>
      <c r="S2850">
        <v>16</v>
      </c>
      <c r="T2850">
        <v>42</v>
      </c>
      <c r="U2850">
        <v>3</v>
      </c>
      <c r="V2850">
        <v>0</v>
      </c>
      <c r="W2850">
        <v>0.20083656807413336</v>
      </c>
      <c r="X2850">
        <v>60.607762965067728</v>
      </c>
      <c r="Y2850">
        <v>0</v>
      </c>
      <c r="Z2850">
        <v>0.32245370449251781</v>
      </c>
      <c r="AA2850">
        <v>32.972204429554992</v>
      </c>
      <c r="AB2850">
        <v>58.320309772631369</v>
      </c>
      <c r="AC2850">
        <v>138.48805169984618</v>
      </c>
      <c r="AD2850">
        <v>0</v>
      </c>
      <c r="AE2850">
        <v>290.91161913966693</v>
      </c>
    </row>
    <row r="2851" spans="1:31" x14ac:dyDescent="0.3">
      <c r="A2851">
        <v>2487327</v>
      </c>
      <c r="B2851">
        <v>1</v>
      </c>
      <c r="C2851" t="s">
        <v>81</v>
      </c>
      <c r="D2851" t="s">
        <v>126</v>
      </c>
      <c r="E2851" t="s">
        <v>184</v>
      </c>
      <c r="F2851" t="s">
        <v>8279</v>
      </c>
      <c r="G2851" t="s">
        <v>149</v>
      </c>
      <c r="H2851" t="s">
        <v>150</v>
      </c>
      <c r="I2851" t="s">
        <v>506</v>
      </c>
      <c r="J2851" t="s">
        <v>137</v>
      </c>
      <c r="K2851" t="s">
        <v>144</v>
      </c>
      <c r="L2851" t="s">
        <v>8280</v>
      </c>
      <c r="M2851" t="s">
        <v>8281</v>
      </c>
      <c r="N2851">
        <v>8.3333330000000001E-3</v>
      </c>
      <c r="O2851">
        <v>2</v>
      </c>
      <c r="P2851">
        <v>7331</v>
      </c>
      <c r="Q2851">
        <v>189</v>
      </c>
      <c r="R2851">
        <v>1250</v>
      </c>
      <c r="S2851">
        <v>65</v>
      </c>
      <c r="T2851">
        <v>982</v>
      </c>
      <c r="U2851">
        <v>1</v>
      </c>
      <c r="V2851">
        <v>2</v>
      </c>
      <c r="W2851">
        <v>1.5382833505305001E-2</v>
      </c>
      <c r="X2851">
        <v>8.1472761075660927</v>
      </c>
      <c r="Y2851">
        <v>4.0199997412227857</v>
      </c>
      <c r="Z2851">
        <v>1.5604811882334151</v>
      </c>
      <c r="AA2851">
        <v>1.7683574640839983</v>
      </c>
      <c r="AB2851">
        <v>5.9022632476905743</v>
      </c>
      <c r="AC2851">
        <v>2.4027571156636666E-2</v>
      </c>
      <c r="AD2851">
        <v>1.4422840693212501E-2</v>
      </c>
      <c r="AE2851">
        <v>21.452210994152018</v>
      </c>
    </row>
    <row r="2852" spans="1:31" x14ac:dyDescent="0.3">
      <c r="A2852">
        <v>2487328</v>
      </c>
      <c r="B2852">
        <v>1</v>
      </c>
      <c r="C2852" t="s">
        <v>80</v>
      </c>
      <c r="D2852" t="s">
        <v>90</v>
      </c>
      <c r="E2852" t="s">
        <v>153</v>
      </c>
      <c r="F2852" t="s">
        <v>8282</v>
      </c>
      <c r="G2852" t="s">
        <v>244</v>
      </c>
      <c r="H2852" t="s">
        <v>135</v>
      </c>
      <c r="I2852" t="s">
        <v>136</v>
      </c>
      <c r="J2852" t="s">
        <v>137</v>
      </c>
      <c r="K2852" t="s">
        <v>144</v>
      </c>
      <c r="L2852" t="s">
        <v>8283</v>
      </c>
      <c r="M2852" t="s">
        <v>8284</v>
      </c>
      <c r="N2852">
        <v>2.008888888</v>
      </c>
      <c r="O2852">
        <v>0</v>
      </c>
      <c r="P2852">
        <v>13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11.441058643961695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11.441058643961695</v>
      </c>
    </row>
    <row r="2853" spans="1:31" x14ac:dyDescent="0.3">
      <c r="A2853">
        <v>2487331</v>
      </c>
      <c r="B2853">
        <v>1</v>
      </c>
      <c r="C2853" t="s">
        <v>80</v>
      </c>
      <c r="D2853" t="s">
        <v>96</v>
      </c>
      <c r="E2853" t="s">
        <v>132</v>
      </c>
      <c r="F2853" t="s">
        <v>8285</v>
      </c>
      <c r="G2853" t="s">
        <v>181</v>
      </c>
      <c r="H2853" t="s">
        <v>135</v>
      </c>
      <c r="I2853" t="s">
        <v>136</v>
      </c>
      <c r="J2853" t="s">
        <v>137</v>
      </c>
      <c r="K2853" t="s">
        <v>144</v>
      </c>
      <c r="L2853" t="s">
        <v>8286</v>
      </c>
      <c r="M2853" t="s">
        <v>8287</v>
      </c>
      <c r="N2853">
        <v>1.4683333329999999</v>
      </c>
      <c r="O2853">
        <v>0</v>
      </c>
      <c r="P2853">
        <v>96</v>
      </c>
      <c r="Q2853">
        <v>0</v>
      </c>
      <c r="R2853">
        <v>5</v>
      </c>
      <c r="S2853">
        <v>0</v>
      </c>
      <c r="T2853">
        <v>15</v>
      </c>
      <c r="U2853">
        <v>0</v>
      </c>
      <c r="V2853">
        <v>0</v>
      </c>
      <c r="W2853">
        <v>0</v>
      </c>
      <c r="X2853">
        <v>71.117316784603688</v>
      </c>
      <c r="Y2853">
        <v>0</v>
      </c>
      <c r="Z2853">
        <v>5.6883557608818967</v>
      </c>
      <c r="AA2853">
        <v>0</v>
      </c>
      <c r="AB2853">
        <v>32.139284700480545</v>
      </c>
      <c r="AC2853">
        <v>0</v>
      </c>
      <c r="AD2853">
        <v>0</v>
      </c>
      <c r="AE2853">
        <v>108.94495724596612</v>
      </c>
    </row>
    <row r="2854" spans="1:31" x14ac:dyDescent="0.3">
      <c r="A2854">
        <v>2487335</v>
      </c>
      <c r="B2854">
        <v>1</v>
      </c>
      <c r="C2854" t="s">
        <v>80</v>
      </c>
      <c r="D2854" t="s">
        <v>92</v>
      </c>
      <c r="E2854" t="s">
        <v>153</v>
      </c>
      <c r="F2854" t="s">
        <v>8288</v>
      </c>
      <c r="G2854" t="s">
        <v>230</v>
      </c>
      <c r="H2854" t="s">
        <v>135</v>
      </c>
      <c r="I2854" t="s">
        <v>136</v>
      </c>
      <c r="J2854" t="s">
        <v>137</v>
      </c>
      <c r="K2854" t="s">
        <v>144</v>
      </c>
      <c r="L2854" t="s">
        <v>8289</v>
      </c>
      <c r="M2854" t="s">
        <v>8290</v>
      </c>
      <c r="N2854">
        <v>4.8994444440000002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1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9.9192461967408327</v>
      </c>
      <c r="AC2854">
        <v>0</v>
      </c>
      <c r="AD2854">
        <v>0</v>
      </c>
      <c r="AE2854">
        <v>9.9192461967408327</v>
      </c>
    </row>
    <row r="2855" spans="1:31" x14ac:dyDescent="0.3">
      <c r="A2855">
        <v>2487337</v>
      </c>
      <c r="B2855">
        <v>1</v>
      </c>
      <c r="C2855" t="s">
        <v>80</v>
      </c>
      <c r="D2855" t="s">
        <v>106</v>
      </c>
      <c r="E2855" t="s">
        <v>162</v>
      </c>
      <c r="F2855" t="s">
        <v>8291</v>
      </c>
      <c r="G2855" t="s">
        <v>210</v>
      </c>
      <c r="H2855" t="s">
        <v>135</v>
      </c>
      <c r="I2855" t="s">
        <v>136</v>
      </c>
      <c r="J2855" t="s">
        <v>137</v>
      </c>
      <c r="K2855" t="s">
        <v>144</v>
      </c>
      <c r="L2855" t="s">
        <v>8292</v>
      </c>
      <c r="M2855" t="s">
        <v>8293</v>
      </c>
      <c r="N2855">
        <v>1.6769444440000001</v>
      </c>
      <c r="O2855">
        <v>0</v>
      </c>
      <c r="P2855">
        <v>0</v>
      </c>
      <c r="Q2855">
        <v>0</v>
      </c>
      <c r="R2855">
        <v>5</v>
      </c>
      <c r="S2855">
        <v>0</v>
      </c>
      <c r="T2855">
        <v>2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0.29378363512886485</v>
      </c>
      <c r="AA2855">
        <v>0</v>
      </c>
      <c r="AB2855">
        <v>13.680420289353476</v>
      </c>
      <c r="AC2855">
        <v>0</v>
      </c>
      <c r="AD2855">
        <v>0</v>
      </c>
      <c r="AE2855">
        <v>13.974203924482341</v>
      </c>
    </row>
    <row r="2856" spans="1:31" x14ac:dyDescent="0.3">
      <c r="A2856">
        <v>2487339</v>
      </c>
      <c r="B2856">
        <v>1</v>
      </c>
      <c r="C2856" t="s">
        <v>80</v>
      </c>
      <c r="D2856" t="s">
        <v>85</v>
      </c>
      <c r="E2856" t="s">
        <v>153</v>
      </c>
      <c r="F2856" t="s">
        <v>8294</v>
      </c>
      <c r="G2856" t="s">
        <v>244</v>
      </c>
      <c r="H2856" t="s">
        <v>135</v>
      </c>
      <c r="I2856" t="s">
        <v>136</v>
      </c>
      <c r="J2856" t="s">
        <v>137</v>
      </c>
      <c r="K2856" t="s">
        <v>144</v>
      </c>
      <c r="L2856" t="s">
        <v>8295</v>
      </c>
      <c r="M2856" t="s">
        <v>8296</v>
      </c>
      <c r="N2856">
        <v>3.114166666</v>
      </c>
      <c r="O2856">
        <v>0</v>
      </c>
      <c r="P2856">
        <v>20</v>
      </c>
      <c r="Q2856">
        <v>0</v>
      </c>
      <c r="R2856">
        <v>0</v>
      </c>
      <c r="S2856">
        <v>0</v>
      </c>
      <c r="T2856">
        <v>1</v>
      </c>
      <c r="U2856">
        <v>0</v>
      </c>
      <c r="V2856">
        <v>0</v>
      </c>
      <c r="W2856">
        <v>0</v>
      </c>
      <c r="X2856">
        <v>17.445932814043264</v>
      </c>
      <c r="Y2856">
        <v>0</v>
      </c>
      <c r="Z2856">
        <v>0</v>
      </c>
      <c r="AA2856">
        <v>0</v>
      </c>
      <c r="AB2856">
        <v>0.17159813835843055</v>
      </c>
      <c r="AC2856">
        <v>0</v>
      </c>
      <c r="AD2856">
        <v>0</v>
      </c>
      <c r="AE2856">
        <v>17.617530952401694</v>
      </c>
    </row>
    <row r="2857" spans="1:31" x14ac:dyDescent="0.3">
      <c r="A2857">
        <v>2487348</v>
      </c>
      <c r="B2857">
        <v>1</v>
      </c>
      <c r="C2857" t="s">
        <v>80</v>
      </c>
      <c r="D2857" t="s">
        <v>103</v>
      </c>
      <c r="E2857" t="s">
        <v>147</v>
      </c>
      <c r="F2857" t="s">
        <v>8297</v>
      </c>
      <c r="G2857" t="s">
        <v>276</v>
      </c>
      <c r="H2857" t="s">
        <v>150</v>
      </c>
      <c r="I2857" t="s">
        <v>136</v>
      </c>
      <c r="J2857" t="s">
        <v>137</v>
      </c>
      <c r="K2857" t="s">
        <v>144</v>
      </c>
      <c r="L2857" t="s">
        <v>8298</v>
      </c>
      <c r="M2857" t="s">
        <v>8299</v>
      </c>
      <c r="N2857">
        <v>1.68</v>
      </c>
      <c r="O2857">
        <v>0</v>
      </c>
      <c r="P2857">
        <v>1</v>
      </c>
      <c r="Q2857">
        <v>0</v>
      </c>
      <c r="R2857">
        <v>0</v>
      </c>
      <c r="S2857">
        <v>0</v>
      </c>
      <c r="T2857">
        <v>42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21.502700135190004</v>
      </c>
      <c r="AC2857">
        <v>0</v>
      </c>
      <c r="AD2857">
        <v>0</v>
      </c>
      <c r="AE2857">
        <v>21.502700135190004</v>
      </c>
    </row>
    <row r="2858" spans="1:31" x14ac:dyDescent="0.3">
      <c r="A2858">
        <v>2487355</v>
      </c>
      <c r="B2858">
        <v>1</v>
      </c>
      <c r="C2858" t="s">
        <v>80</v>
      </c>
      <c r="D2858" t="s">
        <v>95</v>
      </c>
      <c r="E2858" t="s">
        <v>147</v>
      </c>
      <c r="F2858" t="s">
        <v>8300</v>
      </c>
      <c r="G2858" t="s">
        <v>193</v>
      </c>
      <c r="H2858" t="s">
        <v>150</v>
      </c>
      <c r="I2858" t="s">
        <v>136</v>
      </c>
      <c r="J2858" t="s">
        <v>137</v>
      </c>
      <c r="K2858" t="s">
        <v>144</v>
      </c>
      <c r="L2858" t="s">
        <v>8301</v>
      </c>
      <c r="M2858" t="s">
        <v>8302</v>
      </c>
      <c r="N2858">
        <v>2.0205555550000001</v>
      </c>
      <c r="O2858">
        <v>0</v>
      </c>
      <c r="P2858">
        <v>0</v>
      </c>
      <c r="Q2858">
        <v>0</v>
      </c>
      <c r="R2858">
        <v>0</v>
      </c>
      <c r="S2858">
        <v>4</v>
      </c>
      <c r="T2858">
        <v>0</v>
      </c>
      <c r="U2858">
        <v>1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59.844717097050115</v>
      </c>
      <c r="AB2858">
        <v>0</v>
      </c>
      <c r="AC2858">
        <v>375.95033250912996</v>
      </c>
      <c r="AD2858">
        <v>0</v>
      </c>
      <c r="AE2858">
        <v>435.7950496061801</v>
      </c>
    </row>
    <row r="2859" spans="1:31" x14ac:dyDescent="0.3">
      <c r="A2859">
        <v>2487356</v>
      </c>
      <c r="B2859">
        <v>1</v>
      </c>
      <c r="C2859" t="s">
        <v>80</v>
      </c>
      <c r="D2859" t="s">
        <v>111</v>
      </c>
      <c r="E2859" t="s">
        <v>153</v>
      </c>
      <c r="F2859" t="s">
        <v>8303</v>
      </c>
      <c r="G2859" t="s">
        <v>230</v>
      </c>
      <c r="H2859" t="s">
        <v>135</v>
      </c>
      <c r="I2859" t="s">
        <v>136</v>
      </c>
      <c r="J2859" t="s">
        <v>137</v>
      </c>
      <c r="K2859" t="s">
        <v>144</v>
      </c>
      <c r="L2859" t="s">
        <v>8304</v>
      </c>
      <c r="M2859" t="s">
        <v>8305</v>
      </c>
      <c r="N2859">
        <v>7.7547222219999998</v>
      </c>
      <c r="O2859">
        <v>0</v>
      </c>
      <c r="P2859">
        <v>11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26.092322542023602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26.092322542023602</v>
      </c>
    </row>
    <row r="2860" spans="1:31" x14ac:dyDescent="0.3">
      <c r="A2860">
        <v>2487357</v>
      </c>
      <c r="B2860">
        <v>1</v>
      </c>
      <c r="C2860" t="s">
        <v>80</v>
      </c>
      <c r="D2860" t="s">
        <v>96</v>
      </c>
      <c r="E2860" t="s">
        <v>153</v>
      </c>
      <c r="F2860" t="s">
        <v>8306</v>
      </c>
      <c r="G2860" t="s">
        <v>181</v>
      </c>
      <c r="H2860" t="s">
        <v>135</v>
      </c>
      <c r="I2860" t="s">
        <v>136</v>
      </c>
      <c r="J2860" t="s">
        <v>137</v>
      </c>
      <c r="K2860" t="s">
        <v>144</v>
      </c>
      <c r="L2860" t="s">
        <v>8307</v>
      </c>
      <c r="M2860" t="s">
        <v>8308</v>
      </c>
      <c r="N2860">
        <v>0.51888888799999999</v>
      </c>
      <c r="O2860">
        <v>0</v>
      </c>
      <c r="P2860">
        <v>1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5.8746953784506676E-3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5.8746953784506676E-3</v>
      </c>
    </row>
    <row r="2861" spans="1:31" x14ac:dyDescent="0.3">
      <c r="A2861">
        <v>2487358</v>
      </c>
      <c r="B2861">
        <v>1</v>
      </c>
      <c r="C2861" t="s">
        <v>80</v>
      </c>
      <c r="D2861" t="s">
        <v>105</v>
      </c>
      <c r="E2861" t="s">
        <v>153</v>
      </c>
      <c r="F2861" t="s">
        <v>8309</v>
      </c>
      <c r="G2861" t="s">
        <v>230</v>
      </c>
      <c r="H2861" t="s">
        <v>135</v>
      </c>
      <c r="I2861" t="s">
        <v>136</v>
      </c>
      <c r="J2861" t="s">
        <v>137</v>
      </c>
      <c r="K2861" t="s">
        <v>144</v>
      </c>
      <c r="L2861" t="s">
        <v>8310</v>
      </c>
      <c r="M2861" t="s">
        <v>8311</v>
      </c>
      <c r="N2861">
        <v>3.5477777769999999</v>
      </c>
      <c r="O2861">
        <v>0</v>
      </c>
      <c r="P2861">
        <v>1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0.20754616858487462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0.20754616858487462</v>
      </c>
    </row>
    <row r="2862" spans="1:31" x14ac:dyDescent="0.3">
      <c r="A2862">
        <v>2487359</v>
      </c>
      <c r="B2862">
        <v>1</v>
      </c>
      <c r="C2862" t="s">
        <v>81</v>
      </c>
      <c r="D2862" t="s">
        <v>117</v>
      </c>
      <c r="E2862" t="s">
        <v>166</v>
      </c>
      <c r="F2862" t="s">
        <v>5663</v>
      </c>
      <c r="G2862" t="s">
        <v>149</v>
      </c>
      <c r="H2862" t="s">
        <v>150</v>
      </c>
      <c r="I2862" t="s">
        <v>136</v>
      </c>
      <c r="J2862" t="s">
        <v>137</v>
      </c>
      <c r="K2862" t="s">
        <v>144</v>
      </c>
      <c r="L2862" t="s">
        <v>8312</v>
      </c>
      <c r="M2862" t="s">
        <v>8313</v>
      </c>
      <c r="N2862">
        <v>7.5833333000000003E-2</v>
      </c>
      <c r="O2862">
        <v>2</v>
      </c>
      <c r="P2862">
        <v>550</v>
      </c>
      <c r="Q2862">
        <v>11</v>
      </c>
      <c r="R2862">
        <v>49</v>
      </c>
      <c r="S2862">
        <v>13</v>
      </c>
      <c r="T2862">
        <v>24</v>
      </c>
      <c r="U2862">
        <v>0</v>
      </c>
      <c r="V2862">
        <v>0</v>
      </c>
      <c r="W2862">
        <v>0.13576718161710766</v>
      </c>
      <c r="X2862">
        <v>4.1347761798728184</v>
      </c>
      <c r="Y2862">
        <v>0.27789692738197935</v>
      </c>
      <c r="Z2862">
        <v>0.43316828729753715</v>
      </c>
      <c r="AA2862">
        <v>2.0034805321530795</v>
      </c>
      <c r="AB2862">
        <v>0.75860977830154264</v>
      </c>
      <c r="AC2862">
        <v>0</v>
      </c>
      <c r="AD2862">
        <v>0</v>
      </c>
      <c r="AE2862">
        <v>7.743698886624065</v>
      </c>
    </row>
    <row r="2863" spans="1:31" x14ac:dyDescent="0.3">
      <c r="A2863">
        <v>2487361</v>
      </c>
      <c r="B2863">
        <v>1</v>
      </c>
      <c r="C2863" t="s">
        <v>81</v>
      </c>
      <c r="D2863" t="s">
        <v>127</v>
      </c>
      <c r="E2863" t="s">
        <v>147</v>
      </c>
      <c r="F2863" t="s">
        <v>802</v>
      </c>
      <c r="G2863" t="s">
        <v>134</v>
      </c>
      <c r="H2863" t="s">
        <v>150</v>
      </c>
      <c r="I2863" t="s">
        <v>136</v>
      </c>
      <c r="J2863" t="s">
        <v>137</v>
      </c>
      <c r="K2863" t="s">
        <v>138</v>
      </c>
      <c r="L2863" t="s">
        <v>8314</v>
      </c>
      <c r="M2863" t="s">
        <v>8315</v>
      </c>
      <c r="N2863">
        <v>1.675</v>
      </c>
      <c r="O2863">
        <v>0</v>
      </c>
      <c r="P2863">
        <v>919</v>
      </c>
      <c r="Q2863">
        <v>11</v>
      </c>
      <c r="R2863">
        <v>27</v>
      </c>
      <c r="S2863">
        <v>3</v>
      </c>
      <c r="T2863">
        <v>108</v>
      </c>
      <c r="U2863">
        <v>0</v>
      </c>
      <c r="V2863">
        <v>1</v>
      </c>
      <c r="W2863">
        <v>0</v>
      </c>
      <c r="X2863">
        <v>507.87341559919372</v>
      </c>
      <c r="Y2863">
        <v>3.6741180765106836</v>
      </c>
      <c r="Z2863">
        <v>12.454478686350821</v>
      </c>
      <c r="AA2863">
        <v>32.017945824791212</v>
      </c>
      <c r="AB2863">
        <v>162.25818532427786</v>
      </c>
      <c r="AC2863">
        <v>0</v>
      </c>
      <c r="AD2863">
        <v>30.935202426227562</v>
      </c>
      <c r="AE2863">
        <v>749.21334593735185</v>
      </c>
    </row>
    <row r="2864" spans="1:31" x14ac:dyDescent="0.3">
      <c r="A2864">
        <v>2487368</v>
      </c>
      <c r="B2864">
        <v>1</v>
      </c>
      <c r="C2864" t="s">
        <v>80</v>
      </c>
      <c r="D2864" t="s">
        <v>94</v>
      </c>
      <c r="E2864" t="s">
        <v>166</v>
      </c>
      <c r="F2864" t="s">
        <v>8316</v>
      </c>
      <c r="G2864" t="s">
        <v>149</v>
      </c>
      <c r="H2864" t="s">
        <v>150</v>
      </c>
      <c r="I2864" t="s">
        <v>136</v>
      </c>
      <c r="J2864" t="s">
        <v>137</v>
      </c>
      <c r="K2864" t="s">
        <v>144</v>
      </c>
      <c r="L2864" t="s">
        <v>8317</v>
      </c>
      <c r="M2864" t="s">
        <v>8318</v>
      </c>
      <c r="N2864">
        <v>0.40583333300000002</v>
      </c>
      <c r="O2864">
        <v>0</v>
      </c>
      <c r="P2864">
        <v>3828</v>
      </c>
      <c r="Q2864">
        <v>0</v>
      </c>
      <c r="R2864">
        <v>135</v>
      </c>
      <c r="S2864">
        <v>0</v>
      </c>
      <c r="T2864">
        <v>252</v>
      </c>
      <c r="U2864">
        <v>0</v>
      </c>
      <c r="V2864">
        <v>0</v>
      </c>
      <c r="W2864">
        <v>0</v>
      </c>
      <c r="X2864">
        <v>438.64806228302518</v>
      </c>
      <c r="Y2864">
        <v>0</v>
      </c>
      <c r="Z2864">
        <v>20.687979744763517</v>
      </c>
      <c r="AA2864">
        <v>0</v>
      </c>
      <c r="AB2864">
        <v>155.85849021660633</v>
      </c>
      <c r="AC2864">
        <v>0</v>
      </c>
      <c r="AD2864">
        <v>0</v>
      </c>
      <c r="AE2864">
        <v>615.19453224439508</v>
      </c>
    </row>
    <row r="2865" spans="1:31" x14ac:dyDescent="0.3">
      <c r="A2865">
        <v>2487369</v>
      </c>
      <c r="B2865">
        <v>1</v>
      </c>
      <c r="C2865" t="s">
        <v>80</v>
      </c>
      <c r="D2865" t="s">
        <v>84</v>
      </c>
      <c r="E2865" t="s">
        <v>132</v>
      </c>
      <c r="F2865" t="s">
        <v>8319</v>
      </c>
      <c r="G2865" t="s">
        <v>168</v>
      </c>
      <c r="H2865" t="s">
        <v>135</v>
      </c>
      <c r="I2865" t="s">
        <v>136</v>
      </c>
      <c r="J2865" t="s">
        <v>137</v>
      </c>
      <c r="K2865" t="s">
        <v>138</v>
      </c>
      <c r="L2865" t="s">
        <v>8320</v>
      </c>
      <c r="M2865" t="s">
        <v>8321</v>
      </c>
      <c r="N2865">
        <v>3.1744444440000001</v>
      </c>
      <c r="O2865">
        <v>0</v>
      </c>
      <c r="P2865">
        <v>557</v>
      </c>
      <c r="Q2865">
        <v>0</v>
      </c>
      <c r="R2865">
        <v>0</v>
      </c>
      <c r="S2865">
        <v>0</v>
      </c>
      <c r="T2865">
        <v>20</v>
      </c>
      <c r="U2865">
        <v>0</v>
      </c>
      <c r="V2865">
        <v>0</v>
      </c>
      <c r="W2865">
        <v>0</v>
      </c>
      <c r="X2865">
        <v>486.34635649294046</v>
      </c>
      <c r="Y2865">
        <v>0</v>
      </c>
      <c r="Z2865">
        <v>0</v>
      </c>
      <c r="AA2865">
        <v>0</v>
      </c>
      <c r="AB2865">
        <v>94.461654713754939</v>
      </c>
      <c r="AC2865">
        <v>0</v>
      </c>
      <c r="AD2865">
        <v>0</v>
      </c>
      <c r="AE2865">
        <v>580.80801120669537</v>
      </c>
    </row>
    <row r="2866" spans="1:31" x14ac:dyDescent="0.3">
      <c r="A2866">
        <v>2487370</v>
      </c>
      <c r="B2866">
        <v>1</v>
      </c>
      <c r="C2866" t="s">
        <v>81</v>
      </c>
      <c r="D2866" t="s">
        <v>123</v>
      </c>
      <c r="E2866" t="s">
        <v>147</v>
      </c>
      <c r="F2866" t="s">
        <v>8322</v>
      </c>
      <c r="G2866" t="s">
        <v>149</v>
      </c>
      <c r="H2866" t="s">
        <v>150</v>
      </c>
      <c r="I2866" t="s">
        <v>136</v>
      </c>
      <c r="J2866" t="s">
        <v>137</v>
      </c>
      <c r="K2866" t="s">
        <v>144</v>
      </c>
      <c r="L2866" t="s">
        <v>8323</v>
      </c>
      <c r="M2866" t="s">
        <v>8324</v>
      </c>
      <c r="N2866">
        <v>2.2241666659999999</v>
      </c>
      <c r="O2866">
        <v>0</v>
      </c>
      <c r="P2866">
        <v>0</v>
      </c>
      <c r="Q2866">
        <v>1</v>
      </c>
      <c r="R2866">
        <v>65</v>
      </c>
      <c r="S2866">
        <v>0</v>
      </c>
      <c r="T2866">
        <v>18</v>
      </c>
      <c r="U2866">
        <v>0</v>
      </c>
      <c r="V2866">
        <v>0</v>
      </c>
      <c r="W2866">
        <v>0</v>
      </c>
      <c r="X2866">
        <v>0</v>
      </c>
      <c r="Y2866">
        <v>67.437786035940107</v>
      </c>
      <c r="Z2866">
        <v>70.056398673971103</v>
      </c>
      <c r="AA2866">
        <v>0</v>
      </c>
      <c r="AB2866">
        <v>38.955269061980417</v>
      </c>
      <c r="AC2866">
        <v>0</v>
      </c>
      <c r="AD2866">
        <v>0</v>
      </c>
      <c r="AE2866">
        <v>176.44945377189163</v>
      </c>
    </row>
    <row r="2867" spans="1:31" x14ac:dyDescent="0.3">
      <c r="A2867">
        <v>2487371</v>
      </c>
      <c r="B2867">
        <v>1</v>
      </c>
      <c r="C2867" t="s">
        <v>81</v>
      </c>
      <c r="D2867" t="s">
        <v>127</v>
      </c>
      <c r="E2867" t="s">
        <v>132</v>
      </c>
      <c r="F2867" t="s">
        <v>8325</v>
      </c>
      <c r="G2867" t="s">
        <v>296</v>
      </c>
      <c r="H2867" t="s">
        <v>135</v>
      </c>
      <c r="I2867" t="s">
        <v>136</v>
      </c>
      <c r="J2867" t="s">
        <v>137</v>
      </c>
      <c r="K2867" t="s">
        <v>144</v>
      </c>
      <c r="L2867" t="s">
        <v>8326</v>
      </c>
      <c r="M2867" t="s">
        <v>8327</v>
      </c>
      <c r="N2867">
        <v>0.70361111099999996</v>
      </c>
      <c r="O2867">
        <v>0</v>
      </c>
      <c r="P2867">
        <v>76</v>
      </c>
      <c r="Q2867">
        <v>0</v>
      </c>
      <c r="R2867">
        <v>4</v>
      </c>
      <c r="S2867">
        <v>0</v>
      </c>
      <c r="T2867">
        <v>15</v>
      </c>
      <c r="U2867">
        <v>0</v>
      </c>
      <c r="V2867">
        <v>0</v>
      </c>
      <c r="W2867">
        <v>0</v>
      </c>
      <c r="X2867">
        <v>10.699167140254378</v>
      </c>
      <c r="Y2867">
        <v>0</v>
      </c>
      <c r="Z2867">
        <v>0.44686318642210299</v>
      </c>
      <c r="AA2867">
        <v>0</v>
      </c>
      <c r="AB2867">
        <v>11.977799540461909</v>
      </c>
      <c r="AC2867">
        <v>0</v>
      </c>
      <c r="AD2867">
        <v>0</v>
      </c>
      <c r="AE2867">
        <v>23.12382986713839</v>
      </c>
    </row>
    <row r="2868" spans="1:31" x14ac:dyDescent="0.3">
      <c r="A2868">
        <v>2487374</v>
      </c>
      <c r="B2868">
        <v>1</v>
      </c>
      <c r="C2868" t="s">
        <v>80</v>
      </c>
      <c r="D2868" t="s">
        <v>96</v>
      </c>
      <c r="E2868" t="s">
        <v>147</v>
      </c>
      <c r="F2868" t="s">
        <v>8328</v>
      </c>
      <c r="G2868" t="s">
        <v>276</v>
      </c>
      <c r="H2868" t="s">
        <v>150</v>
      </c>
      <c r="I2868" t="s">
        <v>136</v>
      </c>
      <c r="J2868" t="s">
        <v>137</v>
      </c>
      <c r="K2868" t="s">
        <v>144</v>
      </c>
      <c r="L2868" t="s">
        <v>8329</v>
      </c>
      <c r="M2868" t="s">
        <v>8330</v>
      </c>
      <c r="N2868">
        <v>0.61361111099999999</v>
      </c>
      <c r="O2868">
        <v>0</v>
      </c>
      <c r="P2868">
        <v>343</v>
      </c>
      <c r="Q2868">
        <v>0</v>
      </c>
      <c r="R2868">
        <v>0</v>
      </c>
      <c r="S2868">
        <v>0</v>
      </c>
      <c r="T2868">
        <v>12</v>
      </c>
      <c r="U2868">
        <v>0</v>
      </c>
      <c r="V2868">
        <v>0</v>
      </c>
      <c r="W2868">
        <v>0</v>
      </c>
      <c r="X2868">
        <v>34.061161328169376</v>
      </c>
      <c r="Y2868">
        <v>0</v>
      </c>
      <c r="Z2868">
        <v>0</v>
      </c>
      <c r="AA2868">
        <v>0</v>
      </c>
      <c r="AB2868">
        <v>15.741216240229022</v>
      </c>
      <c r="AC2868">
        <v>0</v>
      </c>
      <c r="AD2868">
        <v>0</v>
      </c>
      <c r="AE2868">
        <v>49.802377568398398</v>
      </c>
    </row>
    <row r="2869" spans="1:31" x14ac:dyDescent="0.3">
      <c r="A2869">
        <v>2487376</v>
      </c>
      <c r="B2869">
        <v>1</v>
      </c>
      <c r="C2869" t="s">
        <v>80</v>
      </c>
      <c r="D2869" t="s">
        <v>92</v>
      </c>
      <c r="E2869" t="s">
        <v>153</v>
      </c>
      <c r="F2869" t="s">
        <v>8331</v>
      </c>
      <c r="G2869" t="s">
        <v>155</v>
      </c>
      <c r="H2869" t="s">
        <v>135</v>
      </c>
      <c r="I2869" t="s">
        <v>136</v>
      </c>
      <c r="J2869" t="s">
        <v>137</v>
      </c>
      <c r="K2869" t="s">
        <v>144</v>
      </c>
      <c r="L2869" t="s">
        <v>8332</v>
      </c>
      <c r="M2869" t="s">
        <v>8333</v>
      </c>
      <c r="N2869">
        <v>1.096944444</v>
      </c>
      <c r="O2869">
        <v>0</v>
      </c>
      <c r="P2869">
        <v>1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0.16050363256656877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0.16050363256656877</v>
      </c>
    </row>
    <row r="2870" spans="1:31" x14ac:dyDescent="0.3">
      <c r="A2870">
        <v>2487379</v>
      </c>
      <c r="B2870">
        <v>1</v>
      </c>
      <c r="C2870" t="s">
        <v>80</v>
      </c>
      <c r="D2870" t="s">
        <v>91</v>
      </c>
      <c r="E2870" t="s">
        <v>147</v>
      </c>
      <c r="F2870" t="s">
        <v>8334</v>
      </c>
      <c r="G2870" t="s">
        <v>168</v>
      </c>
      <c r="H2870" t="s">
        <v>150</v>
      </c>
      <c r="I2870" t="s">
        <v>136</v>
      </c>
      <c r="J2870" t="s">
        <v>137</v>
      </c>
      <c r="K2870" t="s">
        <v>138</v>
      </c>
      <c r="L2870" t="s">
        <v>8335</v>
      </c>
      <c r="M2870" t="s">
        <v>8336</v>
      </c>
      <c r="N2870">
        <v>8.5283333330000008</v>
      </c>
      <c r="O2870">
        <v>0</v>
      </c>
      <c r="P2870">
        <v>3</v>
      </c>
      <c r="Q2870">
        <v>2</v>
      </c>
      <c r="R2870">
        <v>5</v>
      </c>
      <c r="S2870">
        <v>12</v>
      </c>
      <c r="T2870">
        <v>19</v>
      </c>
      <c r="U2870">
        <v>0</v>
      </c>
      <c r="V2870">
        <v>0</v>
      </c>
      <c r="W2870">
        <v>0</v>
      </c>
      <c r="X2870">
        <v>1.1192869649279067</v>
      </c>
      <c r="Y2870">
        <v>3.3089040398848395</v>
      </c>
      <c r="Z2870">
        <v>11.438119926344129</v>
      </c>
      <c r="AA2870">
        <v>735.86935557825825</v>
      </c>
      <c r="AB2870">
        <v>194.48101561403743</v>
      </c>
      <c r="AC2870">
        <v>0</v>
      </c>
      <c r="AD2870">
        <v>0</v>
      </c>
      <c r="AE2870">
        <v>946.21668212345253</v>
      </c>
    </row>
    <row r="2871" spans="1:31" x14ac:dyDescent="0.3">
      <c r="A2871">
        <v>2487381</v>
      </c>
      <c r="B2871">
        <v>1</v>
      </c>
      <c r="C2871" t="s">
        <v>81</v>
      </c>
      <c r="D2871" t="s">
        <v>118</v>
      </c>
      <c r="E2871" t="s">
        <v>184</v>
      </c>
      <c r="F2871" t="s">
        <v>7620</v>
      </c>
      <c r="G2871" t="s">
        <v>149</v>
      </c>
      <c r="H2871" t="s">
        <v>150</v>
      </c>
      <c r="I2871" t="s">
        <v>136</v>
      </c>
      <c r="J2871" t="s">
        <v>137</v>
      </c>
      <c r="K2871" t="s">
        <v>144</v>
      </c>
      <c r="L2871" t="s">
        <v>8337</v>
      </c>
      <c r="M2871" t="s">
        <v>8338</v>
      </c>
      <c r="N2871">
        <v>1.2791666660000001</v>
      </c>
      <c r="O2871">
        <v>3</v>
      </c>
      <c r="P2871">
        <v>396</v>
      </c>
      <c r="Q2871">
        <v>50</v>
      </c>
      <c r="R2871">
        <v>48</v>
      </c>
      <c r="S2871">
        <v>8</v>
      </c>
      <c r="T2871">
        <v>33</v>
      </c>
      <c r="U2871">
        <v>1</v>
      </c>
      <c r="V2871">
        <v>0</v>
      </c>
      <c r="W2871">
        <v>0.80458775597387788</v>
      </c>
      <c r="X2871">
        <v>87.626339299211011</v>
      </c>
      <c r="Y2871">
        <v>81.551571385967691</v>
      </c>
      <c r="Z2871">
        <v>59.239756941491812</v>
      </c>
      <c r="AA2871">
        <v>19.810198582263208</v>
      </c>
      <c r="AB2871">
        <v>15.09953943318966</v>
      </c>
      <c r="AC2871">
        <v>362.4917769079027</v>
      </c>
      <c r="AD2871">
        <v>0</v>
      </c>
      <c r="AE2871">
        <v>626.62377030599998</v>
      </c>
    </row>
    <row r="2872" spans="1:31" x14ac:dyDescent="0.3">
      <c r="A2872">
        <v>2487383</v>
      </c>
      <c r="B2872">
        <v>1</v>
      </c>
      <c r="C2872" t="s">
        <v>80</v>
      </c>
      <c r="D2872" t="s">
        <v>100</v>
      </c>
      <c r="E2872" t="s">
        <v>162</v>
      </c>
      <c r="F2872" t="s">
        <v>8339</v>
      </c>
      <c r="G2872" t="s">
        <v>210</v>
      </c>
      <c r="H2872" t="s">
        <v>135</v>
      </c>
      <c r="I2872" t="s">
        <v>136</v>
      </c>
      <c r="J2872" t="s">
        <v>137</v>
      </c>
      <c r="K2872" t="s">
        <v>144</v>
      </c>
      <c r="L2872" t="s">
        <v>8340</v>
      </c>
      <c r="M2872" t="s">
        <v>8341</v>
      </c>
      <c r="N2872">
        <v>2.0952777770000002</v>
      </c>
      <c r="O2872">
        <v>0</v>
      </c>
      <c r="P2872">
        <v>237</v>
      </c>
      <c r="Q2872">
        <v>0</v>
      </c>
      <c r="R2872">
        <v>1</v>
      </c>
      <c r="S2872">
        <v>0</v>
      </c>
      <c r="T2872">
        <v>21</v>
      </c>
      <c r="U2872">
        <v>0</v>
      </c>
      <c r="V2872">
        <v>0</v>
      </c>
      <c r="W2872">
        <v>0</v>
      </c>
      <c r="X2872">
        <v>98.376641369066888</v>
      </c>
      <c r="Y2872">
        <v>0</v>
      </c>
      <c r="Z2872">
        <v>2.8022822645418281E-2</v>
      </c>
      <c r="AA2872">
        <v>0</v>
      </c>
      <c r="AB2872">
        <v>46.153590879085897</v>
      </c>
      <c r="AC2872">
        <v>0</v>
      </c>
      <c r="AD2872">
        <v>0</v>
      </c>
      <c r="AE2872">
        <v>144.5582550707982</v>
      </c>
    </row>
    <row r="2873" spans="1:31" x14ac:dyDescent="0.3">
      <c r="A2873">
        <v>2487384</v>
      </c>
      <c r="B2873">
        <v>1</v>
      </c>
      <c r="C2873" t="s">
        <v>81</v>
      </c>
      <c r="D2873" t="s">
        <v>122</v>
      </c>
      <c r="E2873" t="s">
        <v>147</v>
      </c>
      <c r="F2873" t="s">
        <v>8342</v>
      </c>
      <c r="G2873" t="s">
        <v>149</v>
      </c>
      <c r="H2873" t="s">
        <v>150</v>
      </c>
      <c r="I2873" t="s">
        <v>136</v>
      </c>
      <c r="J2873" t="s">
        <v>137</v>
      </c>
      <c r="K2873" t="s">
        <v>144</v>
      </c>
      <c r="L2873" t="s">
        <v>8343</v>
      </c>
      <c r="M2873" t="s">
        <v>8344</v>
      </c>
      <c r="N2873">
        <v>0.64055555500000005</v>
      </c>
      <c r="O2873">
        <v>0</v>
      </c>
      <c r="P2873">
        <v>1271</v>
      </c>
      <c r="Q2873">
        <v>0</v>
      </c>
      <c r="R2873">
        <v>0</v>
      </c>
      <c r="S2873">
        <v>1</v>
      </c>
      <c r="T2873">
        <v>23</v>
      </c>
      <c r="U2873">
        <v>0</v>
      </c>
      <c r="V2873">
        <v>0</v>
      </c>
      <c r="W2873">
        <v>0</v>
      </c>
      <c r="X2873">
        <v>174.4738313320579</v>
      </c>
      <c r="Y2873">
        <v>0</v>
      </c>
      <c r="Z2873">
        <v>0</v>
      </c>
      <c r="AA2873">
        <v>1.2946643000683333</v>
      </c>
      <c r="AB2873">
        <v>11.047075353386047</v>
      </c>
      <c r="AC2873">
        <v>0</v>
      </c>
      <c r="AD2873">
        <v>0</v>
      </c>
      <c r="AE2873">
        <v>186.81557098551227</v>
      </c>
    </row>
    <row r="2874" spans="1:31" x14ac:dyDescent="0.3">
      <c r="A2874">
        <v>2487357</v>
      </c>
      <c r="B2874">
        <v>2</v>
      </c>
      <c r="C2874" t="s">
        <v>80</v>
      </c>
      <c r="D2874" t="s">
        <v>96</v>
      </c>
      <c r="E2874" t="s">
        <v>162</v>
      </c>
      <c r="F2874" t="s">
        <v>8345</v>
      </c>
      <c r="G2874" t="s">
        <v>181</v>
      </c>
      <c r="H2874" t="s">
        <v>135</v>
      </c>
      <c r="I2874" t="s">
        <v>136</v>
      </c>
      <c r="J2874" t="s">
        <v>137</v>
      </c>
      <c r="K2874" t="s">
        <v>144</v>
      </c>
      <c r="L2874" t="s">
        <v>8308</v>
      </c>
      <c r="M2874" t="s">
        <v>8346</v>
      </c>
      <c r="N2874">
        <v>1.403888888</v>
      </c>
      <c r="O2874">
        <v>0</v>
      </c>
      <c r="P2874">
        <v>92</v>
      </c>
      <c r="Q2874">
        <v>0</v>
      </c>
      <c r="R2874">
        <v>1</v>
      </c>
      <c r="S2874">
        <v>0</v>
      </c>
      <c r="T2874">
        <v>9</v>
      </c>
      <c r="U2874">
        <v>0</v>
      </c>
      <c r="V2874">
        <v>0</v>
      </c>
      <c r="W2874">
        <v>0</v>
      </c>
      <c r="X2874">
        <v>41.057796169161961</v>
      </c>
      <c r="Y2874">
        <v>0</v>
      </c>
      <c r="Z2874">
        <v>0.83048131235333322</v>
      </c>
      <c r="AA2874">
        <v>0</v>
      </c>
      <c r="AB2874">
        <v>35.086206432427808</v>
      </c>
      <c r="AC2874">
        <v>0</v>
      </c>
      <c r="AD2874">
        <v>0</v>
      </c>
      <c r="AE2874">
        <v>76.974483913943104</v>
      </c>
    </row>
    <row r="2875" spans="1:31" x14ac:dyDescent="0.3">
      <c r="A2875">
        <v>2487387</v>
      </c>
      <c r="B2875">
        <v>1</v>
      </c>
      <c r="C2875" t="s">
        <v>80</v>
      </c>
      <c r="D2875" t="s">
        <v>96</v>
      </c>
      <c r="E2875" t="s">
        <v>153</v>
      </c>
      <c r="F2875" t="s">
        <v>8347</v>
      </c>
      <c r="G2875" t="s">
        <v>230</v>
      </c>
      <c r="H2875" t="s">
        <v>135</v>
      </c>
      <c r="I2875" t="s">
        <v>136</v>
      </c>
      <c r="J2875" t="s">
        <v>137</v>
      </c>
      <c r="K2875" t="s">
        <v>144</v>
      </c>
      <c r="L2875" t="s">
        <v>8348</v>
      </c>
      <c r="M2875" t="s">
        <v>8349</v>
      </c>
      <c r="N2875">
        <v>3.2966666660000001</v>
      </c>
      <c r="O2875">
        <v>0</v>
      </c>
      <c r="P2875">
        <v>3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2.8738022976338837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2.8738022976338837</v>
      </c>
    </row>
    <row r="2876" spans="1:31" x14ac:dyDescent="0.3">
      <c r="A2876">
        <v>2487331</v>
      </c>
      <c r="B2876">
        <v>2</v>
      </c>
      <c r="C2876" t="s">
        <v>80</v>
      </c>
      <c r="D2876" t="s">
        <v>96</v>
      </c>
      <c r="E2876" t="s">
        <v>184</v>
      </c>
      <c r="F2876" t="s">
        <v>8251</v>
      </c>
      <c r="G2876" t="s">
        <v>181</v>
      </c>
      <c r="H2876" t="s">
        <v>150</v>
      </c>
      <c r="I2876" t="s">
        <v>136</v>
      </c>
      <c r="J2876" t="s">
        <v>137</v>
      </c>
      <c r="K2876" t="s">
        <v>144</v>
      </c>
      <c r="L2876" t="s">
        <v>8287</v>
      </c>
      <c r="M2876" t="s">
        <v>8350</v>
      </c>
      <c r="N2876">
        <v>0.84388888799999995</v>
      </c>
      <c r="O2876">
        <v>0</v>
      </c>
      <c r="P2876">
        <v>291</v>
      </c>
      <c r="Q2876">
        <v>11</v>
      </c>
      <c r="R2876">
        <v>31</v>
      </c>
      <c r="S2876">
        <v>12</v>
      </c>
      <c r="T2876">
        <v>55</v>
      </c>
      <c r="U2876">
        <v>3</v>
      </c>
      <c r="V2876">
        <v>0</v>
      </c>
      <c r="W2876">
        <v>0</v>
      </c>
      <c r="X2876">
        <v>113.07993029186777</v>
      </c>
      <c r="Y2876">
        <v>8.1956654096895445</v>
      </c>
      <c r="Z2876">
        <v>16.39875357262995</v>
      </c>
      <c r="AA2876">
        <v>84.995331451800595</v>
      </c>
      <c r="AB2876">
        <v>60.2923886955383</v>
      </c>
      <c r="AC2876">
        <v>592.00061171872255</v>
      </c>
      <c r="AD2876">
        <v>0</v>
      </c>
      <c r="AE2876">
        <v>874.96268114024872</v>
      </c>
    </row>
    <row r="2877" spans="1:31" x14ac:dyDescent="0.3">
      <c r="A2877">
        <v>2487396</v>
      </c>
      <c r="B2877">
        <v>1</v>
      </c>
      <c r="C2877" t="s">
        <v>80</v>
      </c>
      <c r="D2877" t="s">
        <v>84</v>
      </c>
      <c r="E2877" t="s">
        <v>162</v>
      </c>
      <c r="F2877" t="s">
        <v>8351</v>
      </c>
      <c r="G2877" t="s">
        <v>181</v>
      </c>
      <c r="H2877" t="s">
        <v>135</v>
      </c>
      <c r="I2877" t="s">
        <v>136</v>
      </c>
      <c r="J2877" t="s">
        <v>137</v>
      </c>
      <c r="K2877" t="s">
        <v>144</v>
      </c>
      <c r="L2877" t="s">
        <v>8352</v>
      </c>
      <c r="M2877" t="s">
        <v>8353</v>
      </c>
      <c r="N2877">
        <v>0.43444444399999999</v>
      </c>
      <c r="O2877">
        <v>0</v>
      </c>
      <c r="P2877">
        <v>225</v>
      </c>
      <c r="Q2877">
        <v>0</v>
      </c>
      <c r="R2877">
        <v>0</v>
      </c>
      <c r="S2877">
        <v>0</v>
      </c>
      <c r="T2877">
        <v>1</v>
      </c>
      <c r="U2877">
        <v>0</v>
      </c>
      <c r="V2877">
        <v>0</v>
      </c>
      <c r="W2877">
        <v>0</v>
      </c>
      <c r="X2877">
        <v>25.102711459093253</v>
      </c>
      <c r="Y2877">
        <v>0</v>
      </c>
      <c r="Z2877">
        <v>0</v>
      </c>
      <c r="AA2877">
        <v>0</v>
      </c>
      <c r="AB2877">
        <v>4.6306217408832E-2</v>
      </c>
      <c r="AC2877">
        <v>0</v>
      </c>
      <c r="AD2877">
        <v>0</v>
      </c>
      <c r="AE2877">
        <v>25.149017676502087</v>
      </c>
    </row>
    <row r="2878" spans="1:31" x14ac:dyDescent="0.3">
      <c r="A2878">
        <v>2487399</v>
      </c>
      <c r="B2878">
        <v>1</v>
      </c>
      <c r="C2878" t="s">
        <v>80</v>
      </c>
      <c r="D2878" t="s">
        <v>87</v>
      </c>
      <c r="E2878" t="s">
        <v>153</v>
      </c>
      <c r="F2878" t="s">
        <v>8354</v>
      </c>
      <c r="G2878" t="s">
        <v>244</v>
      </c>
      <c r="H2878" t="s">
        <v>135</v>
      </c>
      <c r="I2878" t="s">
        <v>136</v>
      </c>
      <c r="J2878" t="s">
        <v>137</v>
      </c>
      <c r="K2878" t="s">
        <v>144</v>
      </c>
      <c r="L2878" t="s">
        <v>8355</v>
      </c>
      <c r="M2878" t="s">
        <v>8356</v>
      </c>
      <c r="N2878">
        <v>1.457222222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5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4.2731856794318093</v>
      </c>
      <c r="AC2878">
        <v>0</v>
      </c>
      <c r="AD2878">
        <v>0</v>
      </c>
      <c r="AE2878">
        <v>4.2731856794318093</v>
      </c>
    </row>
    <row r="2879" spans="1:31" x14ac:dyDescent="0.3">
      <c r="A2879">
        <v>2487400</v>
      </c>
      <c r="B2879">
        <v>1</v>
      </c>
      <c r="C2879" t="s">
        <v>80</v>
      </c>
      <c r="D2879" t="s">
        <v>82</v>
      </c>
      <c r="E2879" t="s">
        <v>132</v>
      </c>
      <c r="F2879" t="s">
        <v>8357</v>
      </c>
      <c r="G2879" t="s">
        <v>134</v>
      </c>
      <c r="H2879" t="s">
        <v>135</v>
      </c>
      <c r="I2879" t="s">
        <v>136</v>
      </c>
      <c r="J2879" t="s">
        <v>137</v>
      </c>
      <c r="K2879" t="s">
        <v>138</v>
      </c>
      <c r="L2879" t="s">
        <v>8358</v>
      </c>
      <c r="M2879" t="s">
        <v>8359</v>
      </c>
      <c r="N2879">
        <v>0.32055555499999999</v>
      </c>
      <c r="O2879">
        <v>0</v>
      </c>
      <c r="P2879">
        <v>535</v>
      </c>
      <c r="Q2879">
        <v>0</v>
      </c>
      <c r="R2879">
        <v>0</v>
      </c>
      <c r="S2879">
        <v>0</v>
      </c>
      <c r="T2879">
        <v>215</v>
      </c>
      <c r="U2879">
        <v>0</v>
      </c>
      <c r="V2879">
        <v>0</v>
      </c>
      <c r="W2879">
        <v>0</v>
      </c>
      <c r="X2879">
        <v>48.737925996418724</v>
      </c>
      <c r="Y2879">
        <v>0</v>
      </c>
      <c r="Z2879">
        <v>0</v>
      </c>
      <c r="AA2879">
        <v>0</v>
      </c>
      <c r="AB2879">
        <v>106.29879264592002</v>
      </c>
      <c r="AC2879">
        <v>0</v>
      </c>
      <c r="AD2879">
        <v>0</v>
      </c>
      <c r="AE2879">
        <v>155.03671864233874</v>
      </c>
    </row>
    <row r="2880" spans="1:31" x14ac:dyDescent="0.3">
      <c r="A2880">
        <v>2487402</v>
      </c>
      <c r="B2880">
        <v>1</v>
      </c>
      <c r="C2880" t="s">
        <v>80</v>
      </c>
      <c r="D2880" t="s">
        <v>83</v>
      </c>
      <c r="E2880" t="s">
        <v>162</v>
      </c>
      <c r="F2880" t="s">
        <v>7643</v>
      </c>
      <c r="G2880" t="s">
        <v>168</v>
      </c>
      <c r="H2880" t="s">
        <v>135</v>
      </c>
      <c r="I2880" t="s">
        <v>136</v>
      </c>
      <c r="J2880" t="s">
        <v>137</v>
      </c>
      <c r="K2880" t="s">
        <v>138</v>
      </c>
      <c r="L2880" t="s">
        <v>8360</v>
      </c>
      <c r="M2880" t="s">
        <v>8361</v>
      </c>
      <c r="N2880">
        <v>3.5938888879999999</v>
      </c>
      <c r="O2880">
        <v>0</v>
      </c>
      <c r="P2880">
        <v>89</v>
      </c>
      <c r="Q2880">
        <v>0</v>
      </c>
      <c r="R2880">
        <v>0</v>
      </c>
      <c r="S2880">
        <v>0</v>
      </c>
      <c r="T2880">
        <v>17</v>
      </c>
      <c r="U2880">
        <v>0</v>
      </c>
      <c r="V2880">
        <v>0</v>
      </c>
      <c r="W2880">
        <v>0</v>
      </c>
      <c r="X2880">
        <v>71.026614374637191</v>
      </c>
      <c r="Y2880">
        <v>0</v>
      </c>
      <c r="Z2880">
        <v>0</v>
      </c>
      <c r="AA2880">
        <v>0</v>
      </c>
      <c r="AB2880">
        <v>128.75603769531037</v>
      </c>
      <c r="AC2880">
        <v>0</v>
      </c>
      <c r="AD2880">
        <v>0</v>
      </c>
      <c r="AE2880">
        <v>199.78265206994757</v>
      </c>
    </row>
    <row r="2881" spans="1:31" x14ac:dyDescent="0.3">
      <c r="A2881">
        <v>2487404</v>
      </c>
      <c r="B2881">
        <v>1</v>
      </c>
      <c r="C2881" t="s">
        <v>80</v>
      </c>
      <c r="D2881" t="s">
        <v>89</v>
      </c>
      <c r="E2881" t="s">
        <v>132</v>
      </c>
      <c r="F2881" t="s">
        <v>8362</v>
      </c>
      <c r="G2881" t="s">
        <v>134</v>
      </c>
      <c r="H2881" t="s">
        <v>135</v>
      </c>
      <c r="I2881" t="s">
        <v>136</v>
      </c>
      <c r="J2881" t="s">
        <v>137</v>
      </c>
      <c r="K2881" t="s">
        <v>138</v>
      </c>
      <c r="L2881" t="s">
        <v>8363</v>
      </c>
      <c r="M2881" t="s">
        <v>8364</v>
      </c>
      <c r="N2881">
        <v>6.7530555550000004</v>
      </c>
      <c r="O2881">
        <v>0</v>
      </c>
      <c r="P2881">
        <v>99</v>
      </c>
      <c r="Q2881">
        <v>0</v>
      </c>
      <c r="R2881">
        <v>0</v>
      </c>
      <c r="S2881">
        <v>0</v>
      </c>
      <c r="T2881">
        <v>2</v>
      </c>
      <c r="U2881">
        <v>0</v>
      </c>
      <c r="V2881">
        <v>0</v>
      </c>
      <c r="W2881">
        <v>0</v>
      </c>
      <c r="X2881">
        <v>833.68824931455629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833.68824931455629</v>
      </c>
    </row>
    <row r="2882" spans="1:31" x14ac:dyDescent="0.3">
      <c r="A2882">
        <v>2487411</v>
      </c>
      <c r="B2882">
        <v>1</v>
      </c>
      <c r="C2882" t="s">
        <v>80</v>
      </c>
      <c r="D2882" t="s">
        <v>98</v>
      </c>
      <c r="E2882" t="s">
        <v>147</v>
      </c>
      <c r="F2882" t="s">
        <v>8365</v>
      </c>
      <c r="G2882" t="s">
        <v>168</v>
      </c>
      <c r="H2882" t="s">
        <v>150</v>
      </c>
      <c r="I2882" t="s">
        <v>136</v>
      </c>
      <c r="J2882" t="s">
        <v>137</v>
      </c>
      <c r="K2882" t="s">
        <v>138</v>
      </c>
      <c r="L2882" t="s">
        <v>8366</v>
      </c>
      <c r="M2882" t="s">
        <v>8367</v>
      </c>
      <c r="N2882">
        <v>8.5</v>
      </c>
      <c r="O2882">
        <v>0</v>
      </c>
      <c r="P2882">
        <v>130</v>
      </c>
      <c r="Q2882">
        <v>1</v>
      </c>
      <c r="R2882">
        <v>283</v>
      </c>
      <c r="S2882">
        <v>0</v>
      </c>
      <c r="T2882">
        <v>97</v>
      </c>
      <c r="U2882">
        <v>0</v>
      </c>
      <c r="V2882">
        <v>0</v>
      </c>
      <c r="W2882">
        <v>0</v>
      </c>
      <c r="X2882">
        <v>244.80116294348483</v>
      </c>
      <c r="Y2882">
        <v>4.5243151518599998</v>
      </c>
      <c r="Z2882">
        <v>1153.2347738242431</v>
      </c>
      <c r="AA2882">
        <v>0</v>
      </c>
      <c r="AB2882">
        <v>733.83561559614543</v>
      </c>
      <c r="AC2882">
        <v>0</v>
      </c>
      <c r="AD2882">
        <v>0</v>
      </c>
      <c r="AE2882">
        <v>2136.3958675157332</v>
      </c>
    </row>
    <row r="2883" spans="1:31" x14ac:dyDescent="0.3">
      <c r="A2883">
        <v>2487413</v>
      </c>
      <c r="B2883">
        <v>1</v>
      </c>
      <c r="C2883" t="s">
        <v>80</v>
      </c>
      <c r="D2883" t="s">
        <v>93</v>
      </c>
      <c r="E2883" t="s">
        <v>132</v>
      </c>
      <c r="F2883" t="s">
        <v>8368</v>
      </c>
      <c r="G2883" t="s">
        <v>181</v>
      </c>
      <c r="H2883" t="s">
        <v>135</v>
      </c>
      <c r="I2883" t="s">
        <v>136</v>
      </c>
      <c r="J2883" t="s">
        <v>137</v>
      </c>
      <c r="K2883" t="s">
        <v>144</v>
      </c>
      <c r="L2883" t="s">
        <v>8369</v>
      </c>
      <c r="M2883" t="s">
        <v>8370</v>
      </c>
      <c r="N2883">
        <v>0.77694444399999996</v>
      </c>
      <c r="O2883">
        <v>0</v>
      </c>
      <c r="P2883">
        <v>36</v>
      </c>
      <c r="Q2883">
        <v>0</v>
      </c>
      <c r="R2883">
        <v>25</v>
      </c>
      <c r="S2883">
        <v>0</v>
      </c>
      <c r="T2883">
        <v>22</v>
      </c>
      <c r="U2883">
        <v>0</v>
      </c>
      <c r="V2883">
        <v>0</v>
      </c>
      <c r="W2883">
        <v>0</v>
      </c>
      <c r="X2883">
        <v>2.51442101300945</v>
      </c>
      <c r="Y2883">
        <v>0</v>
      </c>
      <c r="Z2883">
        <v>0.91026345890251181</v>
      </c>
      <c r="AA2883">
        <v>0</v>
      </c>
      <c r="AB2883">
        <v>2.5282019790636396</v>
      </c>
      <c r="AC2883">
        <v>0</v>
      </c>
      <c r="AD2883">
        <v>0</v>
      </c>
      <c r="AE2883">
        <v>5.9528864509756012</v>
      </c>
    </row>
    <row r="2884" spans="1:31" x14ac:dyDescent="0.3">
      <c r="A2884">
        <v>2487374</v>
      </c>
      <c r="B2884">
        <v>2</v>
      </c>
      <c r="C2884" t="s">
        <v>80</v>
      </c>
      <c r="D2884" t="s">
        <v>96</v>
      </c>
      <c r="E2884" t="s">
        <v>166</v>
      </c>
      <c r="F2884" t="s">
        <v>8371</v>
      </c>
      <c r="G2884" t="s">
        <v>276</v>
      </c>
      <c r="H2884" t="s">
        <v>150</v>
      </c>
      <c r="I2884" t="s">
        <v>136</v>
      </c>
      <c r="J2884" t="s">
        <v>137</v>
      </c>
      <c r="K2884" t="s">
        <v>144</v>
      </c>
      <c r="L2884" t="s">
        <v>8330</v>
      </c>
      <c r="M2884" t="s">
        <v>8372</v>
      </c>
      <c r="N2884">
        <v>6.7500000000000004E-2</v>
      </c>
      <c r="O2884">
        <v>0</v>
      </c>
      <c r="P2884">
        <v>802</v>
      </c>
      <c r="Q2884">
        <v>0</v>
      </c>
      <c r="R2884">
        <v>0</v>
      </c>
      <c r="S2884">
        <v>2</v>
      </c>
      <c r="T2884">
        <v>25</v>
      </c>
      <c r="U2884">
        <v>0</v>
      </c>
      <c r="V2884">
        <v>0</v>
      </c>
      <c r="W2884">
        <v>0</v>
      </c>
      <c r="X2884">
        <v>11.86938568651343</v>
      </c>
      <c r="Y2884">
        <v>0</v>
      </c>
      <c r="Z2884">
        <v>0</v>
      </c>
      <c r="AA2884">
        <v>3.6444523464654326</v>
      </c>
      <c r="AB2884">
        <v>2.897199358258149</v>
      </c>
      <c r="AC2884">
        <v>0</v>
      </c>
      <c r="AD2884">
        <v>0</v>
      </c>
      <c r="AE2884">
        <v>18.411037391237013</v>
      </c>
    </row>
    <row r="2885" spans="1:31" x14ac:dyDescent="0.3">
      <c r="A2885">
        <v>2487415</v>
      </c>
      <c r="B2885">
        <v>1</v>
      </c>
      <c r="C2885" t="s">
        <v>81</v>
      </c>
      <c r="D2885" t="s">
        <v>118</v>
      </c>
      <c r="E2885" t="s">
        <v>184</v>
      </c>
      <c r="F2885" t="s">
        <v>8373</v>
      </c>
      <c r="G2885" t="s">
        <v>779</v>
      </c>
      <c r="H2885" t="s">
        <v>150</v>
      </c>
      <c r="I2885" t="s">
        <v>136</v>
      </c>
      <c r="J2885" t="s">
        <v>137</v>
      </c>
      <c r="K2885" t="s">
        <v>144</v>
      </c>
      <c r="L2885" t="s">
        <v>8374</v>
      </c>
      <c r="M2885" t="s">
        <v>8375</v>
      </c>
      <c r="N2885">
        <v>1.7583333329999999</v>
      </c>
      <c r="O2885">
        <v>0</v>
      </c>
      <c r="P2885">
        <v>0</v>
      </c>
      <c r="Q2885">
        <v>15</v>
      </c>
      <c r="R2885">
        <v>0</v>
      </c>
      <c r="S2885">
        <v>8</v>
      </c>
      <c r="T2885">
        <v>0</v>
      </c>
      <c r="U2885">
        <v>2</v>
      </c>
      <c r="V2885">
        <v>0</v>
      </c>
      <c r="W2885">
        <v>0</v>
      </c>
      <c r="X2885">
        <v>0</v>
      </c>
      <c r="Y2885">
        <v>63.281336148416727</v>
      </c>
      <c r="Z2885">
        <v>0</v>
      </c>
      <c r="AA2885">
        <v>162.55950242268304</v>
      </c>
      <c r="AB2885">
        <v>0</v>
      </c>
      <c r="AC2885">
        <v>1989.2443847682578</v>
      </c>
      <c r="AD2885">
        <v>0</v>
      </c>
      <c r="AE2885">
        <v>2215.0852233393575</v>
      </c>
    </row>
    <row r="2886" spans="1:31" x14ac:dyDescent="0.3">
      <c r="A2886">
        <v>2487416</v>
      </c>
      <c r="B2886">
        <v>1</v>
      </c>
      <c r="C2886" t="s">
        <v>80</v>
      </c>
      <c r="D2886" t="s">
        <v>103</v>
      </c>
      <c r="E2886" t="s">
        <v>166</v>
      </c>
      <c r="F2886" t="s">
        <v>1837</v>
      </c>
      <c r="G2886" t="s">
        <v>149</v>
      </c>
      <c r="H2886" t="s">
        <v>150</v>
      </c>
      <c r="I2886" t="s">
        <v>136</v>
      </c>
      <c r="J2886" t="s">
        <v>137</v>
      </c>
      <c r="K2886" t="s">
        <v>144</v>
      </c>
      <c r="L2886" t="s">
        <v>8376</v>
      </c>
      <c r="M2886" t="s">
        <v>8377</v>
      </c>
      <c r="N2886">
        <v>0.97416666600000001</v>
      </c>
      <c r="O2886">
        <v>0</v>
      </c>
      <c r="P2886">
        <v>314</v>
      </c>
      <c r="Q2886">
        <v>0</v>
      </c>
      <c r="R2886">
        <v>1</v>
      </c>
      <c r="S2886">
        <v>0</v>
      </c>
      <c r="T2886">
        <v>17</v>
      </c>
      <c r="U2886">
        <v>0</v>
      </c>
      <c r="V2886">
        <v>0</v>
      </c>
      <c r="W2886">
        <v>0</v>
      </c>
      <c r="X2886">
        <v>83.365244716732661</v>
      </c>
      <c r="Y2886">
        <v>0</v>
      </c>
      <c r="Z2886">
        <v>1.5142665517643473E-2</v>
      </c>
      <c r="AA2886">
        <v>0</v>
      </c>
      <c r="AB2886">
        <v>14.843234751278304</v>
      </c>
      <c r="AC2886">
        <v>0</v>
      </c>
      <c r="AD2886">
        <v>0</v>
      </c>
      <c r="AE2886">
        <v>98.223622133528607</v>
      </c>
    </row>
    <row r="2887" spans="1:31" x14ac:dyDescent="0.3">
      <c r="A2887">
        <v>2487417</v>
      </c>
      <c r="B2887">
        <v>1</v>
      </c>
      <c r="C2887" t="s">
        <v>81</v>
      </c>
      <c r="D2887" t="s">
        <v>118</v>
      </c>
      <c r="E2887" t="s">
        <v>132</v>
      </c>
      <c r="F2887" t="s">
        <v>8378</v>
      </c>
      <c r="G2887" t="s">
        <v>134</v>
      </c>
      <c r="H2887" t="s">
        <v>135</v>
      </c>
      <c r="I2887" t="s">
        <v>136</v>
      </c>
      <c r="J2887" t="s">
        <v>137</v>
      </c>
      <c r="K2887" t="s">
        <v>138</v>
      </c>
      <c r="L2887" t="s">
        <v>8379</v>
      </c>
      <c r="M2887" t="s">
        <v>8380</v>
      </c>
      <c r="N2887">
        <v>1.8447222219999999</v>
      </c>
      <c r="O2887">
        <v>0</v>
      </c>
      <c r="P2887">
        <v>24</v>
      </c>
      <c r="Q2887">
        <v>0</v>
      </c>
      <c r="R2887">
        <v>9</v>
      </c>
      <c r="S2887">
        <v>0</v>
      </c>
      <c r="T2887">
        <v>5</v>
      </c>
      <c r="U2887">
        <v>0</v>
      </c>
      <c r="V2887">
        <v>0</v>
      </c>
      <c r="W2887">
        <v>0</v>
      </c>
      <c r="X2887">
        <v>10.32150435626234</v>
      </c>
      <c r="Y2887">
        <v>0</v>
      </c>
      <c r="Z2887">
        <v>4.1409566517234015</v>
      </c>
      <c r="AA2887">
        <v>0</v>
      </c>
      <c r="AB2887">
        <v>4.895844875844527</v>
      </c>
      <c r="AC2887">
        <v>0</v>
      </c>
      <c r="AD2887">
        <v>0</v>
      </c>
      <c r="AE2887">
        <v>19.358305883830269</v>
      </c>
    </row>
    <row r="2888" spans="1:31" x14ac:dyDescent="0.3">
      <c r="A2888">
        <v>2487419</v>
      </c>
      <c r="B2888">
        <v>1</v>
      </c>
      <c r="C2888" t="s">
        <v>81</v>
      </c>
      <c r="D2888" t="s">
        <v>128</v>
      </c>
      <c r="E2888" t="s">
        <v>153</v>
      </c>
      <c r="F2888" t="s">
        <v>8381</v>
      </c>
      <c r="G2888" t="s">
        <v>230</v>
      </c>
      <c r="H2888" t="s">
        <v>135</v>
      </c>
      <c r="I2888" t="s">
        <v>136</v>
      </c>
      <c r="J2888" t="s">
        <v>137</v>
      </c>
      <c r="K2888" t="s">
        <v>144</v>
      </c>
      <c r="L2888" t="s">
        <v>8382</v>
      </c>
      <c r="M2888" t="s">
        <v>8383</v>
      </c>
      <c r="N2888">
        <v>3.355555555</v>
      </c>
      <c r="O2888">
        <v>0</v>
      </c>
      <c r="P2888">
        <v>2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1.2863637899605154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1.2863637899605154</v>
      </c>
    </row>
    <row r="2889" spans="1:31" x14ac:dyDescent="0.3">
      <c r="A2889">
        <v>2487426</v>
      </c>
      <c r="B2889">
        <v>1</v>
      </c>
      <c r="C2889" t="s">
        <v>81</v>
      </c>
      <c r="D2889" t="s">
        <v>117</v>
      </c>
      <c r="E2889" t="s">
        <v>162</v>
      </c>
      <c r="F2889" t="s">
        <v>8384</v>
      </c>
      <c r="G2889" t="s">
        <v>168</v>
      </c>
      <c r="H2889" t="s">
        <v>135</v>
      </c>
      <c r="I2889" t="s">
        <v>136</v>
      </c>
      <c r="J2889" t="s">
        <v>137</v>
      </c>
      <c r="K2889" t="s">
        <v>138</v>
      </c>
      <c r="L2889" t="s">
        <v>8385</v>
      </c>
      <c r="M2889" t="s">
        <v>8386</v>
      </c>
      <c r="N2889">
        <v>4.5413888880000002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2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18.07631471437</v>
      </c>
      <c r="AC2889">
        <v>0</v>
      </c>
      <c r="AD2889">
        <v>0</v>
      </c>
      <c r="AE2889">
        <v>18.07631471437</v>
      </c>
    </row>
    <row r="2890" spans="1:31" x14ac:dyDescent="0.3">
      <c r="A2890">
        <v>2487427</v>
      </c>
      <c r="B2890">
        <v>1</v>
      </c>
      <c r="C2890" t="s">
        <v>81</v>
      </c>
      <c r="D2890" t="s">
        <v>123</v>
      </c>
      <c r="E2890" t="s">
        <v>147</v>
      </c>
      <c r="F2890" t="s">
        <v>8387</v>
      </c>
      <c r="G2890" t="s">
        <v>149</v>
      </c>
      <c r="H2890" t="s">
        <v>150</v>
      </c>
      <c r="I2890" t="s">
        <v>136</v>
      </c>
      <c r="J2890" t="s">
        <v>137</v>
      </c>
      <c r="K2890" t="s">
        <v>144</v>
      </c>
      <c r="L2890" t="s">
        <v>8388</v>
      </c>
      <c r="M2890" t="s">
        <v>8389</v>
      </c>
      <c r="N2890">
        <v>0.4425</v>
      </c>
      <c r="O2890">
        <v>7</v>
      </c>
      <c r="P2890">
        <v>8</v>
      </c>
      <c r="Q2890">
        <v>157</v>
      </c>
      <c r="R2890">
        <v>156</v>
      </c>
      <c r="S2890">
        <v>30</v>
      </c>
      <c r="T2890">
        <v>13</v>
      </c>
      <c r="U2890">
        <v>0</v>
      </c>
      <c r="V2890">
        <v>0</v>
      </c>
      <c r="W2890">
        <v>0.56904848546301001</v>
      </c>
      <c r="X2890">
        <v>2.5144439883265615</v>
      </c>
      <c r="Y2890">
        <v>33.35075385177251</v>
      </c>
      <c r="Z2890">
        <v>20.106051458099799</v>
      </c>
      <c r="AA2890">
        <v>9.4180926266262919</v>
      </c>
      <c r="AB2890">
        <v>4.8292366990841957</v>
      </c>
      <c r="AC2890">
        <v>0</v>
      </c>
      <c r="AD2890">
        <v>0</v>
      </c>
      <c r="AE2890">
        <v>70.787627109372366</v>
      </c>
    </row>
    <row r="2891" spans="1:31" x14ac:dyDescent="0.3">
      <c r="A2891">
        <v>2487430</v>
      </c>
      <c r="B2891">
        <v>1</v>
      </c>
      <c r="C2891" t="s">
        <v>80</v>
      </c>
      <c r="D2891" t="s">
        <v>110</v>
      </c>
      <c r="E2891" t="s">
        <v>141</v>
      </c>
      <c r="F2891" t="s">
        <v>8390</v>
      </c>
      <c r="G2891" t="s">
        <v>466</v>
      </c>
      <c r="H2891" t="s">
        <v>135</v>
      </c>
      <c r="I2891" t="s">
        <v>136</v>
      </c>
      <c r="J2891" t="s">
        <v>137</v>
      </c>
      <c r="K2891" t="s">
        <v>144</v>
      </c>
      <c r="L2891" t="s">
        <v>8391</v>
      </c>
      <c r="M2891" t="s">
        <v>8392</v>
      </c>
      <c r="N2891">
        <v>0.97555555500000002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1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47.929797349969114</v>
      </c>
      <c r="AC2891">
        <v>0</v>
      </c>
      <c r="AD2891">
        <v>0</v>
      </c>
      <c r="AE2891">
        <v>47.929797349969114</v>
      </c>
    </row>
    <row r="2892" spans="1:31" x14ac:dyDescent="0.3">
      <c r="A2892">
        <v>2487437</v>
      </c>
      <c r="B2892">
        <v>1</v>
      </c>
      <c r="C2892" t="s">
        <v>80</v>
      </c>
      <c r="D2892" t="s">
        <v>96</v>
      </c>
      <c r="E2892" t="s">
        <v>162</v>
      </c>
      <c r="F2892" t="s">
        <v>7148</v>
      </c>
      <c r="G2892" t="s">
        <v>168</v>
      </c>
      <c r="H2892" t="s">
        <v>135</v>
      </c>
      <c r="I2892" t="s">
        <v>136</v>
      </c>
      <c r="J2892" t="s">
        <v>137</v>
      </c>
      <c r="K2892" t="s">
        <v>138</v>
      </c>
      <c r="L2892" t="s">
        <v>8393</v>
      </c>
      <c r="M2892" t="s">
        <v>8394</v>
      </c>
      <c r="N2892">
        <v>6.5561111109999999</v>
      </c>
      <c r="O2892">
        <v>0</v>
      </c>
      <c r="P2892">
        <v>60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127.58737483667673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127.58737483667673</v>
      </c>
    </row>
    <row r="2893" spans="1:31" x14ac:dyDescent="0.3">
      <c r="A2893">
        <v>2487440</v>
      </c>
      <c r="B2893">
        <v>1</v>
      </c>
      <c r="C2893" t="s">
        <v>80</v>
      </c>
      <c r="D2893" t="s">
        <v>100</v>
      </c>
      <c r="E2893" t="s">
        <v>162</v>
      </c>
      <c r="F2893" t="s">
        <v>8395</v>
      </c>
      <c r="G2893" t="s">
        <v>210</v>
      </c>
      <c r="H2893" t="s">
        <v>135</v>
      </c>
      <c r="I2893" t="s">
        <v>136</v>
      </c>
      <c r="J2893" t="s">
        <v>137</v>
      </c>
      <c r="K2893" t="s">
        <v>144</v>
      </c>
      <c r="L2893" t="s">
        <v>8396</v>
      </c>
      <c r="M2893" t="s">
        <v>8397</v>
      </c>
      <c r="N2893">
        <v>0.646666666</v>
      </c>
      <c r="O2893">
        <v>0</v>
      </c>
      <c r="P2893">
        <v>156</v>
      </c>
      <c r="Q2893">
        <v>0</v>
      </c>
      <c r="R2893">
        <v>0</v>
      </c>
      <c r="S2893">
        <v>0</v>
      </c>
      <c r="T2893">
        <v>13</v>
      </c>
      <c r="U2893">
        <v>0</v>
      </c>
      <c r="V2893">
        <v>0</v>
      </c>
      <c r="W2893">
        <v>0</v>
      </c>
      <c r="X2893">
        <v>28.270106815140153</v>
      </c>
      <c r="Y2893">
        <v>0</v>
      </c>
      <c r="Z2893">
        <v>0</v>
      </c>
      <c r="AA2893">
        <v>0</v>
      </c>
      <c r="AB2893">
        <v>9.9047934162831517</v>
      </c>
      <c r="AC2893">
        <v>0</v>
      </c>
      <c r="AD2893">
        <v>0</v>
      </c>
      <c r="AE2893">
        <v>38.174900231423308</v>
      </c>
    </row>
    <row r="2894" spans="1:31" x14ac:dyDescent="0.3">
      <c r="A2894">
        <v>2487441</v>
      </c>
      <c r="B2894">
        <v>1</v>
      </c>
      <c r="C2894" t="s">
        <v>80</v>
      </c>
      <c r="D2894" t="s">
        <v>105</v>
      </c>
      <c r="E2894" t="s">
        <v>132</v>
      </c>
      <c r="F2894" t="s">
        <v>8398</v>
      </c>
      <c r="G2894" t="s">
        <v>181</v>
      </c>
      <c r="H2894" t="s">
        <v>135</v>
      </c>
      <c r="I2894" t="s">
        <v>136</v>
      </c>
      <c r="J2894" t="s">
        <v>137</v>
      </c>
      <c r="K2894" t="s">
        <v>144</v>
      </c>
      <c r="L2894" t="s">
        <v>8399</v>
      </c>
      <c r="M2894" t="s">
        <v>8400</v>
      </c>
      <c r="N2894">
        <v>0.461666666</v>
      </c>
      <c r="O2894">
        <v>0</v>
      </c>
      <c r="P2894">
        <v>14</v>
      </c>
      <c r="Q2894">
        <v>0</v>
      </c>
      <c r="R2894">
        <v>19</v>
      </c>
      <c r="S2894">
        <v>0</v>
      </c>
      <c r="T2894">
        <v>8</v>
      </c>
      <c r="U2894">
        <v>0</v>
      </c>
      <c r="V2894">
        <v>0</v>
      </c>
      <c r="W2894">
        <v>0</v>
      </c>
      <c r="X2894">
        <v>1.0613519782193876</v>
      </c>
      <c r="Y2894">
        <v>0</v>
      </c>
      <c r="Z2894">
        <v>2.3181565096320655</v>
      </c>
      <c r="AA2894">
        <v>0</v>
      </c>
      <c r="AB2894">
        <v>8.8939613573938061</v>
      </c>
      <c r="AC2894">
        <v>0</v>
      </c>
      <c r="AD2894">
        <v>0</v>
      </c>
      <c r="AE2894">
        <v>12.273469845245259</v>
      </c>
    </row>
    <row r="2895" spans="1:31" x14ac:dyDescent="0.3">
      <c r="A2895">
        <v>2487442</v>
      </c>
      <c r="B2895">
        <v>1</v>
      </c>
      <c r="C2895" t="s">
        <v>80</v>
      </c>
      <c r="D2895" t="s">
        <v>85</v>
      </c>
      <c r="E2895" t="s">
        <v>132</v>
      </c>
      <c r="F2895" t="s">
        <v>8401</v>
      </c>
      <c r="G2895" t="s">
        <v>134</v>
      </c>
      <c r="H2895" t="s">
        <v>135</v>
      </c>
      <c r="I2895" t="s">
        <v>136</v>
      </c>
      <c r="J2895" t="s">
        <v>137</v>
      </c>
      <c r="K2895" t="s">
        <v>138</v>
      </c>
      <c r="L2895" t="s">
        <v>8402</v>
      </c>
      <c r="M2895" t="s">
        <v>8403</v>
      </c>
      <c r="N2895">
        <v>1.2733333330000001</v>
      </c>
      <c r="O2895">
        <v>0</v>
      </c>
      <c r="P2895">
        <v>401</v>
      </c>
      <c r="Q2895">
        <v>0</v>
      </c>
      <c r="R2895">
        <v>0</v>
      </c>
      <c r="S2895">
        <v>0</v>
      </c>
      <c r="T2895">
        <v>21</v>
      </c>
      <c r="U2895">
        <v>0</v>
      </c>
      <c r="V2895">
        <v>0</v>
      </c>
      <c r="W2895">
        <v>0</v>
      </c>
      <c r="X2895">
        <v>159.80634187718496</v>
      </c>
      <c r="Y2895">
        <v>0</v>
      </c>
      <c r="Z2895">
        <v>0</v>
      </c>
      <c r="AA2895">
        <v>0</v>
      </c>
      <c r="AB2895">
        <v>44.428464115340361</v>
      </c>
      <c r="AC2895">
        <v>0</v>
      </c>
      <c r="AD2895">
        <v>0</v>
      </c>
      <c r="AE2895">
        <v>204.23480599252531</v>
      </c>
    </row>
    <row r="2896" spans="1:31" x14ac:dyDescent="0.3">
      <c r="A2896">
        <v>2487446</v>
      </c>
      <c r="B2896">
        <v>1</v>
      </c>
      <c r="C2896" t="s">
        <v>80</v>
      </c>
      <c r="D2896" t="s">
        <v>106</v>
      </c>
      <c r="E2896" t="s">
        <v>166</v>
      </c>
      <c r="F2896" t="s">
        <v>8404</v>
      </c>
      <c r="G2896" t="s">
        <v>149</v>
      </c>
      <c r="H2896" t="s">
        <v>150</v>
      </c>
      <c r="I2896" t="s">
        <v>136</v>
      </c>
      <c r="J2896" t="s">
        <v>137</v>
      </c>
      <c r="K2896" t="s">
        <v>144</v>
      </c>
      <c r="L2896" t="s">
        <v>8405</v>
      </c>
      <c r="M2896" t="s">
        <v>8406</v>
      </c>
      <c r="N2896">
        <v>9.2777777000000006E-2</v>
      </c>
      <c r="O2896">
        <v>1</v>
      </c>
      <c r="P2896">
        <v>4</v>
      </c>
      <c r="Q2896">
        <v>68</v>
      </c>
      <c r="R2896">
        <v>327</v>
      </c>
      <c r="S2896">
        <v>22</v>
      </c>
      <c r="T2896">
        <v>61</v>
      </c>
      <c r="U2896">
        <v>0</v>
      </c>
      <c r="V2896">
        <v>0</v>
      </c>
      <c r="W2896">
        <v>3.6589126746846938E-2</v>
      </c>
      <c r="X2896">
        <v>0.20482063020934047</v>
      </c>
      <c r="Y2896">
        <v>31.861051767433505</v>
      </c>
      <c r="Z2896">
        <v>30.998194664460872</v>
      </c>
      <c r="AA2896">
        <v>5.5931701078733562</v>
      </c>
      <c r="AB2896">
        <v>13.806211437753651</v>
      </c>
      <c r="AC2896">
        <v>0</v>
      </c>
      <c r="AD2896">
        <v>0</v>
      </c>
      <c r="AE2896">
        <v>82.500037734477573</v>
      </c>
    </row>
    <row r="2897" spans="1:31" x14ac:dyDescent="0.3">
      <c r="A2897">
        <v>2487447</v>
      </c>
      <c r="B2897">
        <v>1</v>
      </c>
      <c r="C2897" t="s">
        <v>80</v>
      </c>
      <c r="D2897" t="s">
        <v>101</v>
      </c>
      <c r="E2897" t="s">
        <v>162</v>
      </c>
      <c r="F2897" t="s">
        <v>8407</v>
      </c>
      <c r="G2897" t="s">
        <v>210</v>
      </c>
      <c r="H2897" t="s">
        <v>135</v>
      </c>
      <c r="I2897" t="s">
        <v>136</v>
      </c>
      <c r="J2897" t="s">
        <v>137</v>
      </c>
      <c r="K2897" t="s">
        <v>144</v>
      </c>
      <c r="L2897" t="s">
        <v>8408</v>
      </c>
      <c r="M2897" t="s">
        <v>8409</v>
      </c>
      <c r="N2897">
        <v>0.5575</v>
      </c>
      <c r="O2897">
        <v>0</v>
      </c>
      <c r="P2897">
        <v>103</v>
      </c>
      <c r="Q2897">
        <v>0</v>
      </c>
      <c r="R2897">
        <v>0</v>
      </c>
      <c r="S2897">
        <v>0</v>
      </c>
      <c r="T2897">
        <v>9</v>
      </c>
      <c r="U2897">
        <v>0</v>
      </c>
      <c r="V2897">
        <v>0</v>
      </c>
      <c r="W2897">
        <v>0</v>
      </c>
      <c r="X2897">
        <v>14.979688841471514</v>
      </c>
      <c r="Y2897">
        <v>0</v>
      </c>
      <c r="Z2897">
        <v>0</v>
      </c>
      <c r="AA2897">
        <v>0</v>
      </c>
      <c r="AB2897">
        <v>3.9681453803337661</v>
      </c>
      <c r="AC2897">
        <v>0</v>
      </c>
      <c r="AD2897">
        <v>0</v>
      </c>
      <c r="AE2897">
        <v>18.94783422180528</v>
      </c>
    </row>
    <row r="2898" spans="1:31" x14ac:dyDescent="0.3">
      <c r="A2898">
        <v>2487449</v>
      </c>
      <c r="B2898">
        <v>1</v>
      </c>
      <c r="C2898" t="s">
        <v>80</v>
      </c>
      <c r="D2898" t="s">
        <v>97</v>
      </c>
      <c r="E2898" t="s">
        <v>166</v>
      </c>
      <c r="F2898" t="s">
        <v>7942</v>
      </c>
      <c r="G2898" t="s">
        <v>779</v>
      </c>
      <c r="H2898" t="s">
        <v>150</v>
      </c>
      <c r="I2898" t="s">
        <v>136</v>
      </c>
      <c r="J2898" t="s">
        <v>137</v>
      </c>
      <c r="K2898" t="s">
        <v>144</v>
      </c>
      <c r="L2898" t="s">
        <v>8410</v>
      </c>
      <c r="M2898" t="s">
        <v>8411</v>
      </c>
      <c r="N2898">
        <v>2.5586111109999998</v>
      </c>
      <c r="O2898">
        <v>8</v>
      </c>
      <c r="P2898">
        <v>744</v>
      </c>
      <c r="Q2898">
        <v>11</v>
      </c>
      <c r="R2898">
        <v>364</v>
      </c>
      <c r="S2898">
        <v>14</v>
      </c>
      <c r="T2898">
        <v>197</v>
      </c>
      <c r="U2898">
        <v>1</v>
      </c>
      <c r="V2898">
        <v>2</v>
      </c>
      <c r="W2898">
        <v>163.56026905713802</v>
      </c>
      <c r="X2898">
        <v>1265.3460813732388</v>
      </c>
      <c r="Y2898">
        <v>145.51668769246072</v>
      </c>
      <c r="Z2898">
        <v>564.56534236641846</v>
      </c>
      <c r="AA2898">
        <v>500.50562404755811</v>
      </c>
      <c r="AB2898">
        <v>1531.7780623601354</v>
      </c>
      <c r="AC2898">
        <v>108.22773827172909</v>
      </c>
      <c r="AD2898">
        <v>16.114538301871619</v>
      </c>
      <c r="AE2898">
        <v>4295.6143434705509</v>
      </c>
    </row>
    <row r="2899" spans="1:31" x14ac:dyDescent="0.3">
      <c r="A2899">
        <v>2487450</v>
      </c>
      <c r="B2899">
        <v>1</v>
      </c>
      <c r="C2899" t="s">
        <v>80</v>
      </c>
      <c r="D2899" t="s">
        <v>84</v>
      </c>
      <c r="E2899" t="s">
        <v>147</v>
      </c>
      <c r="F2899" t="s">
        <v>8412</v>
      </c>
      <c r="G2899" t="s">
        <v>134</v>
      </c>
      <c r="H2899" t="s">
        <v>150</v>
      </c>
      <c r="I2899" t="s">
        <v>136</v>
      </c>
      <c r="J2899" t="s">
        <v>137</v>
      </c>
      <c r="K2899" t="s">
        <v>138</v>
      </c>
      <c r="L2899" t="s">
        <v>8413</v>
      </c>
      <c r="M2899" t="s">
        <v>8414</v>
      </c>
      <c r="N2899">
        <v>0.90083333300000001</v>
      </c>
      <c r="O2899">
        <v>0</v>
      </c>
      <c r="P2899">
        <v>0</v>
      </c>
      <c r="Q2899">
        <v>0</v>
      </c>
      <c r="R2899">
        <v>0</v>
      </c>
      <c r="S2899">
        <v>1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46.900735284011418</v>
      </c>
      <c r="AB2899">
        <v>0</v>
      </c>
      <c r="AC2899">
        <v>0</v>
      </c>
      <c r="AD2899">
        <v>0</v>
      </c>
      <c r="AE2899">
        <v>46.900735284011418</v>
      </c>
    </row>
    <row r="2900" spans="1:31" x14ac:dyDescent="0.3">
      <c r="A2900">
        <v>2487452</v>
      </c>
      <c r="B2900">
        <v>1</v>
      </c>
      <c r="C2900" t="s">
        <v>80</v>
      </c>
      <c r="D2900" t="s">
        <v>88</v>
      </c>
      <c r="E2900" t="s">
        <v>141</v>
      </c>
      <c r="F2900" t="s">
        <v>7836</v>
      </c>
      <c r="G2900" t="s">
        <v>466</v>
      </c>
      <c r="H2900" t="s">
        <v>135</v>
      </c>
      <c r="I2900" t="s">
        <v>136</v>
      </c>
      <c r="J2900" t="s">
        <v>137</v>
      </c>
      <c r="K2900" t="s">
        <v>144</v>
      </c>
      <c r="L2900" t="s">
        <v>8415</v>
      </c>
      <c r="M2900" t="s">
        <v>8416</v>
      </c>
      <c r="N2900">
        <v>3.34</v>
      </c>
      <c r="O2900">
        <v>0</v>
      </c>
      <c r="P2900">
        <v>44</v>
      </c>
      <c r="Q2900">
        <v>0</v>
      </c>
      <c r="R2900">
        <v>0</v>
      </c>
      <c r="S2900">
        <v>0</v>
      </c>
      <c r="T2900">
        <v>1</v>
      </c>
      <c r="U2900">
        <v>0</v>
      </c>
      <c r="V2900">
        <v>0</v>
      </c>
      <c r="W2900">
        <v>0</v>
      </c>
      <c r="X2900">
        <v>37.080492047219614</v>
      </c>
      <c r="Y2900">
        <v>0</v>
      </c>
      <c r="Z2900">
        <v>0</v>
      </c>
      <c r="AA2900">
        <v>0</v>
      </c>
      <c r="AB2900">
        <v>9.0308335985494342E-2</v>
      </c>
      <c r="AC2900">
        <v>0</v>
      </c>
      <c r="AD2900">
        <v>0</v>
      </c>
      <c r="AE2900">
        <v>37.170800383205112</v>
      </c>
    </row>
    <row r="2901" spans="1:31" x14ac:dyDescent="0.3">
      <c r="A2901">
        <v>2487458</v>
      </c>
      <c r="B2901">
        <v>1</v>
      </c>
      <c r="C2901" t="s">
        <v>80</v>
      </c>
      <c r="D2901" t="s">
        <v>96</v>
      </c>
      <c r="E2901" t="s">
        <v>162</v>
      </c>
      <c r="F2901" t="s">
        <v>456</v>
      </c>
      <c r="G2901" t="s">
        <v>210</v>
      </c>
      <c r="H2901" t="s">
        <v>135</v>
      </c>
      <c r="I2901" t="s">
        <v>136</v>
      </c>
      <c r="J2901" t="s">
        <v>137</v>
      </c>
      <c r="K2901" t="s">
        <v>144</v>
      </c>
      <c r="L2901" t="s">
        <v>8417</v>
      </c>
      <c r="M2901" t="s">
        <v>8418</v>
      </c>
      <c r="N2901">
        <v>3.7736111110000001</v>
      </c>
      <c r="O2901">
        <v>0</v>
      </c>
      <c r="P2901">
        <v>14</v>
      </c>
      <c r="Q2901">
        <v>0</v>
      </c>
      <c r="R2901">
        <v>0</v>
      </c>
      <c r="S2901">
        <v>0</v>
      </c>
      <c r="T2901">
        <v>1</v>
      </c>
      <c r="U2901">
        <v>0</v>
      </c>
      <c r="V2901">
        <v>0</v>
      </c>
      <c r="W2901">
        <v>0</v>
      </c>
      <c r="X2901">
        <v>28.379469059023823</v>
      </c>
      <c r="Y2901">
        <v>0</v>
      </c>
      <c r="Z2901">
        <v>0</v>
      </c>
      <c r="AA2901">
        <v>0</v>
      </c>
      <c r="AB2901">
        <v>3.6001506446129588</v>
      </c>
      <c r="AC2901">
        <v>0</v>
      </c>
      <c r="AD2901">
        <v>0</v>
      </c>
      <c r="AE2901">
        <v>31.979619703636782</v>
      </c>
    </row>
    <row r="2902" spans="1:31" x14ac:dyDescent="0.3">
      <c r="A2902">
        <v>2487459</v>
      </c>
      <c r="B2902">
        <v>1</v>
      </c>
      <c r="C2902" t="s">
        <v>81</v>
      </c>
      <c r="D2902" t="s">
        <v>115</v>
      </c>
      <c r="E2902" t="s">
        <v>162</v>
      </c>
      <c r="F2902" t="s">
        <v>8419</v>
      </c>
      <c r="G2902" t="s">
        <v>210</v>
      </c>
      <c r="H2902" t="s">
        <v>135</v>
      </c>
      <c r="I2902" t="s">
        <v>136</v>
      </c>
      <c r="J2902" t="s">
        <v>137</v>
      </c>
      <c r="K2902" t="s">
        <v>144</v>
      </c>
      <c r="L2902" t="s">
        <v>8420</v>
      </c>
      <c r="M2902" t="s">
        <v>8421</v>
      </c>
      <c r="N2902">
        <v>4.119444444</v>
      </c>
      <c r="O2902">
        <v>0</v>
      </c>
      <c r="P2902">
        <v>3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0.10587618117504946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0.10587618117504946</v>
      </c>
    </row>
    <row r="2903" spans="1:31" x14ac:dyDescent="0.3">
      <c r="A2903">
        <v>2487464</v>
      </c>
      <c r="B2903">
        <v>1</v>
      </c>
      <c r="C2903" t="s">
        <v>80</v>
      </c>
      <c r="D2903" t="s">
        <v>96</v>
      </c>
      <c r="E2903" t="s">
        <v>184</v>
      </c>
      <c r="F2903" t="s">
        <v>4284</v>
      </c>
      <c r="G2903" t="s">
        <v>149</v>
      </c>
      <c r="H2903" t="s">
        <v>150</v>
      </c>
      <c r="I2903" t="s">
        <v>136</v>
      </c>
      <c r="J2903" t="s">
        <v>137</v>
      </c>
      <c r="K2903" t="s">
        <v>144</v>
      </c>
      <c r="L2903" t="s">
        <v>8422</v>
      </c>
      <c r="M2903" t="s">
        <v>8423</v>
      </c>
      <c r="N2903">
        <v>0.50638888800000004</v>
      </c>
      <c r="O2903">
        <v>0</v>
      </c>
      <c r="P2903">
        <v>0</v>
      </c>
      <c r="Q2903">
        <v>0</v>
      </c>
      <c r="R2903">
        <v>0</v>
      </c>
      <c r="S2903">
        <v>2</v>
      </c>
      <c r="T2903">
        <v>0</v>
      </c>
      <c r="U2903">
        <v>1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30.5518721337532</v>
      </c>
      <c r="AB2903">
        <v>0</v>
      </c>
      <c r="AC2903">
        <v>95.058533811735003</v>
      </c>
      <c r="AD2903">
        <v>0</v>
      </c>
      <c r="AE2903">
        <v>125.6104059454882</v>
      </c>
    </row>
    <row r="2904" spans="1:31" x14ac:dyDescent="0.3">
      <c r="A2904">
        <v>2487465</v>
      </c>
      <c r="B2904">
        <v>1</v>
      </c>
      <c r="C2904" t="s">
        <v>81</v>
      </c>
      <c r="D2904" t="s">
        <v>120</v>
      </c>
      <c r="E2904" t="s">
        <v>162</v>
      </c>
      <c r="F2904" t="s">
        <v>8424</v>
      </c>
      <c r="G2904" t="s">
        <v>210</v>
      </c>
      <c r="H2904" t="s">
        <v>135</v>
      </c>
      <c r="I2904" t="s">
        <v>136</v>
      </c>
      <c r="J2904" t="s">
        <v>137</v>
      </c>
      <c r="K2904" t="s">
        <v>144</v>
      </c>
      <c r="L2904" t="s">
        <v>8425</v>
      </c>
      <c r="M2904" t="s">
        <v>8426</v>
      </c>
      <c r="N2904">
        <v>1.0636111109999999</v>
      </c>
      <c r="O2904">
        <v>0</v>
      </c>
      <c r="P2904">
        <v>69</v>
      </c>
      <c r="Q2904">
        <v>0</v>
      </c>
      <c r="R2904">
        <v>0</v>
      </c>
      <c r="S2904">
        <v>0</v>
      </c>
      <c r="T2904">
        <v>9</v>
      </c>
      <c r="U2904">
        <v>0</v>
      </c>
      <c r="V2904">
        <v>0</v>
      </c>
      <c r="W2904">
        <v>0</v>
      </c>
      <c r="X2904">
        <v>24.683950425180321</v>
      </c>
      <c r="Y2904">
        <v>0</v>
      </c>
      <c r="Z2904">
        <v>0</v>
      </c>
      <c r="AA2904">
        <v>0</v>
      </c>
      <c r="AB2904">
        <v>8.8795283737740558</v>
      </c>
      <c r="AC2904">
        <v>0</v>
      </c>
      <c r="AD2904">
        <v>0</v>
      </c>
      <c r="AE2904">
        <v>33.563478798954378</v>
      </c>
    </row>
    <row r="2905" spans="1:31" x14ac:dyDescent="0.3">
      <c r="A2905">
        <v>2487467</v>
      </c>
      <c r="B2905">
        <v>1</v>
      </c>
      <c r="C2905" t="s">
        <v>80</v>
      </c>
      <c r="D2905" t="s">
        <v>103</v>
      </c>
      <c r="E2905" t="s">
        <v>147</v>
      </c>
      <c r="F2905" t="s">
        <v>8427</v>
      </c>
      <c r="G2905" t="s">
        <v>1152</v>
      </c>
      <c r="H2905" t="s">
        <v>150</v>
      </c>
      <c r="I2905" t="s">
        <v>136</v>
      </c>
      <c r="J2905" t="s">
        <v>137</v>
      </c>
      <c r="K2905" t="s">
        <v>144</v>
      </c>
      <c r="L2905" t="s">
        <v>8428</v>
      </c>
      <c r="M2905" t="s">
        <v>8429</v>
      </c>
      <c r="N2905">
        <v>2.8572222219999999</v>
      </c>
      <c r="O2905">
        <v>0</v>
      </c>
      <c r="P2905">
        <v>3302</v>
      </c>
      <c r="Q2905">
        <v>0</v>
      </c>
      <c r="R2905">
        <v>28</v>
      </c>
      <c r="S2905">
        <v>0</v>
      </c>
      <c r="T2905">
        <v>301</v>
      </c>
      <c r="U2905">
        <v>0</v>
      </c>
      <c r="V2905">
        <v>0</v>
      </c>
      <c r="W2905">
        <v>0</v>
      </c>
      <c r="X2905">
        <v>2566.2839694885615</v>
      </c>
      <c r="Y2905">
        <v>0</v>
      </c>
      <c r="Z2905">
        <v>27.343749356094911</v>
      </c>
      <c r="AA2905">
        <v>0</v>
      </c>
      <c r="AB2905">
        <v>773.19764981846481</v>
      </c>
      <c r="AC2905">
        <v>0</v>
      </c>
      <c r="AD2905">
        <v>0</v>
      </c>
      <c r="AE2905">
        <v>3366.8253686631215</v>
      </c>
    </row>
    <row r="2906" spans="1:31" x14ac:dyDescent="0.3">
      <c r="A2906">
        <v>2487430</v>
      </c>
      <c r="B2906">
        <v>2</v>
      </c>
      <c r="C2906" t="s">
        <v>80</v>
      </c>
      <c r="D2906" t="s">
        <v>110</v>
      </c>
      <c r="E2906" t="s">
        <v>132</v>
      </c>
      <c r="F2906" t="s">
        <v>8430</v>
      </c>
      <c r="G2906" t="s">
        <v>466</v>
      </c>
      <c r="H2906" t="s">
        <v>135</v>
      </c>
      <c r="I2906" t="s">
        <v>136</v>
      </c>
      <c r="J2906" t="s">
        <v>137</v>
      </c>
      <c r="K2906" t="s">
        <v>144</v>
      </c>
      <c r="L2906" t="s">
        <v>8392</v>
      </c>
      <c r="M2906" t="s">
        <v>8431</v>
      </c>
      <c r="N2906">
        <v>1.3416666660000001</v>
      </c>
      <c r="O2906">
        <v>0</v>
      </c>
      <c r="P2906">
        <v>61</v>
      </c>
      <c r="Q2906">
        <v>0</v>
      </c>
      <c r="R2906">
        <v>0</v>
      </c>
      <c r="S2906">
        <v>0</v>
      </c>
      <c r="T2906">
        <v>82</v>
      </c>
      <c r="U2906">
        <v>0</v>
      </c>
      <c r="V2906">
        <v>1</v>
      </c>
      <c r="W2906">
        <v>0</v>
      </c>
      <c r="X2906">
        <v>22.138408381880016</v>
      </c>
      <c r="Y2906">
        <v>0</v>
      </c>
      <c r="Z2906">
        <v>0</v>
      </c>
      <c r="AA2906">
        <v>0</v>
      </c>
      <c r="AB2906">
        <v>255.72672629441118</v>
      </c>
      <c r="AC2906">
        <v>0</v>
      </c>
      <c r="AD2906">
        <v>1.2897895782583177</v>
      </c>
      <c r="AE2906">
        <v>279.15492425454948</v>
      </c>
    </row>
    <row r="2907" spans="1:31" x14ac:dyDescent="0.3">
      <c r="A2907">
        <v>2487486</v>
      </c>
      <c r="B2907">
        <v>1</v>
      </c>
      <c r="C2907" t="s">
        <v>80</v>
      </c>
      <c r="D2907" t="s">
        <v>95</v>
      </c>
      <c r="E2907" t="s">
        <v>147</v>
      </c>
      <c r="F2907" t="s">
        <v>8432</v>
      </c>
      <c r="G2907" t="s">
        <v>779</v>
      </c>
      <c r="H2907" t="s">
        <v>150</v>
      </c>
      <c r="I2907" t="s">
        <v>136</v>
      </c>
      <c r="J2907" t="s">
        <v>137</v>
      </c>
      <c r="K2907" t="s">
        <v>144</v>
      </c>
      <c r="L2907" t="s">
        <v>8433</v>
      </c>
      <c r="M2907" t="s">
        <v>8434</v>
      </c>
      <c r="N2907">
        <v>1.8830555550000001</v>
      </c>
      <c r="O2907">
        <v>2</v>
      </c>
      <c r="P2907">
        <v>493</v>
      </c>
      <c r="Q2907">
        <v>0</v>
      </c>
      <c r="R2907">
        <v>2</v>
      </c>
      <c r="S2907">
        <v>18</v>
      </c>
      <c r="T2907">
        <v>42</v>
      </c>
      <c r="U2907">
        <v>5</v>
      </c>
      <c r="V2907">
        <v>0</v>
      </c>
      <c r="W2907">
        <v>3.0591971737285961</v>
      </c>
      <c r="X2907">
        <v>205.46994706325864</v>
      </c>
      <c r="Y2907">
        <v>0</v>
      </c>
      <c r="Z2907">
        <v>1.0991109727137176</v>
      </c>
      <c r="AA2907">
        <v>1162.8191584199028</v>
      </c>
      <c r="AB2907">
        <v>213.02939242500725</v>
      </c>
      <c r="AC2907">
        <v>1117.397897457467</v>
      </c>
      <c r="AD2907">
        <v>0</v>
      </c>
      <c r="AE2907">
        <v>2702.8747035120778</v>
      </c>
    </row>
    <row r="2908" spans="1:31" x14ac:dyDescent="0.3">
      <c r="A2908">
        <v>2487488</v>
      </c>
      <c r="B2908">
        <v>1</v>
      </c>
      <c r="C2908" t="s">
        <v>80</v>
      </c>
      <c r="D2908" t="s">
        <v>97</v>
      </c>
      <c r="E2908" t="s">
        <v>153</v>
      </c>
      <c r="F2908" t="s">
        <v>8435</v>
      </c>
      <c r="G2908" t="s">
        <v>230</v>
      </c>
      <c r="H2908" t="s">
        <v>135</v>
      </c>
      <c r="I2908" t="s">
        <v>136</v>
      </c>
      <c r="J2908" t="s">
        <v>137</v>
      </c>
      <c r="K2908" t="s">
        <v>144</v>
      </c>
      <c r="L2908" t="s">
        <v>8436</v>
      </c>
      <c r="M2908" t="s">
        <v>8437</v>
      </c>
      <c r="N2908">
        <v>2.9277777770000002</v>
      </c>
      <c r="O2908">
        <v>0</v>
      </c>
      <c r="P2908">
        <v>1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0.17480687293147634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0.17480687293147634</v>
      </c>
    </row>
    <row r="2909" spans="1:31" x14ac:dyDescent="0.3">
      <c r="A2909">
        <v>2487490</v>
      </c>
      <c r="B2909">
        <v>1</v>
      </c>
      <c r="C2909" t="s">
        <v>81</v>
      </c>
      <c r="D2909" t="s">
        <v>127</v>
      </c>
      <c r="E2909" t="s">
        <v>166</v>
      </c>
      <c r="F2909" t="s">
        <v>8438</v>
      </c>
      <c r="G2909" t="s">
        <v>134</v>
      </c>
      <c r="H2909" t="s">
        <v>150</v>
      </c>
      <c r="I2909" t="s">
        <v>136</v>
      </c>
      <c r="J2909" t="s">
        <v>137</v>
      </c>
      <c r="K2909" t="s">
        <v>138</v>
      </c>
      <c r="L2909" t="s">
        <v>8439</v>
      </c>
      <c r="M2909" t="s">
        <v>8440</v>
      </c>
      <c r="N2909">
        <v>4.573611111</v>
      </c>
      <c r="O2909">
        <v>0</v>
      </c>
      <c r="P2909">
        <v>274</v>
      </c>
      <c r="Q2909">
        <v>0</v>
      </c>
      <c r="R2909">
        <v>19</v>
      </c>
      <c r="S2909">
        <v>3</v>
      </c>
      <c r="T2909">
        <v>32</v>
      </c>
      <c r="U2909">
        <v>2</v>
      </c>
      <c r="V2909">
        <v>0</v>
      </c>
      <c r="W2909">
        <v>0</v>
      </c>
      <c r="X2909">
        <v>297.62623855533258</v>
      </c>
      <c r="Y2909">
        <v>0</v>
      </c>
      <c r="Z2909">
        <v>64.558937982632742</v>
      </c>
      <c r="AA2909">
        <v>69.063219071775137</v>
      </c>
      <c r="AB2909">
        <v>171.43277997063754</v>
      </c>
      <c r="AC2909">
        <v>257.86806959505788</v>
      </c>
      <c r="AD2909">
        <v>0</v>
      </c>
      <c r="AE2909">
        <v>860.54924517543577</v>
      </c>
    </row>
    <row r="2910" spans="1:31" x14ac:dyDescent="0.3">
      <c r="A2910">
        <v>2487499</v>
      </c>
      <c r="B2910">
        <v>1</v>
      </c>
      <c r="C2910" t="s">
        <v>81</v>
      </c>
      <c r="D2910" t="s">
        <v>123</v>
      </c>
      <c r="E2910" t="s">
        <v>147</v>
      </c>
      <c r="F2910" t="s">
        <v>8441</v>
      </c>
      <c r="G2910" t="s">
        <v>134</v>
      </c>
      <c r="H2910" t="s">
        <v>150</v>
      </c>
      <c r="I2910" t="s">
        <v>136</v>
      </c>
      <c r="J2910" t="s">
        <v>137</v>
      </c>
      <c r="K2910" t="s">
        <v>138</v>
      </c>
      <c r="L2910" t="s">
        <v>8442</v>
      </c>
      <c r="M2910" t="s">
        <v>8443</v>
      </c>
      <c r="N2910">
        <v>3.5213888880000002</v>
      </c>
      <c r="O2910">
        <v>0</v>
      </c>
      <c r="P2910">
        <v>1965</v>
      </c>
      <c r="Q2910">
        <v>3</v>
      </c>
      <c r="R2910">
        <v>0</v>
      </c>
      <c r="S2910">
        <v>18</v>
      </c>
      <c r="T2910">
        <v>122</v>
      </c>
      <c r="U2910">
        <v>0</v>
      </c>
      <c r="V2910">
        <v>0</v>
      </c>
      <c r="W2910">
        <v>0</v>
      </c>
      <c r="X2910">
        <v>1864.9070256613916</v>
      </c>
      <c r="Y2910">
        <v>8.5701934327024141</v>
      </c>
      <c r="Z2910">
        <v>0</v>
      </c>
      <c r="AA2910">
        <v>366.94131719306893</v>
      </c>
      <c r="AB2910">
        <v>654.61003874851133</v>
      </c>
      <c r="AC2910">
        <v>0</v>
      </c>
      <c r="AD2910">
        <v>0</v>
      </c>
      <c r="AE2910">
        <v>2895.0285750356743</v>
      </c>
    </row>
    <row r="2911" spans="1:31" x14ac:dyDescent="0.3">
      <c r="A2911">
        <v>2487505</v>
      </c>
      <c r="B2911">
        <v>1</v>
      </c>
      <c r="C2911" t="s">
        <v>81</v>
      </c>
      <c r="D2911" t="s">
        <v>118</v>
      </c>
      <c r="E2911" t="s">
        <v>184</v>
      </c>
      <c r="F2911" t="s">
        <v>1469</v>
      </c>
      <c r="G2911" t="s">
        <v>149</v>
      </c>
      <c r="H2911" t="s">
        <v>150</v>
      </c>
      <c r="I2911" t="s">
        <v>136</v>
      </c>
      <c r="J2911" t="s">
        <v>137</v>
      </c>
      <c r="K2911" t="s">
        <v>144</v>
      </c>
      <c r="L2911" t="s">
        <v>8444</v>
      </c>
      <c r="M2911" t="s">
        <v>8445</v>
      </c>
      <c r="N2911">
        <v>0.71972222200000002</v>
      </c>
      <c r="O2911">
        <v>3</v>
      </c>
      <c r="P2911">
        <v>396</v>
      </c>
      <c r="Q2911">
        <v>127</v>
      </c>
      <c r="R2911">
        <v>110</v>
      </c>
      <c r="S2911">
        <v>14</v>
      </c>
      <c r="T2911">
        <v>38</v>
      </c>
      <c r="U2911">
        <v>2</v>
      </c>
      <c r="V2911">
        <v>0</v>
      </c>
      <c r="W2911">
        <v>0.43077522052811135</v>
      </c>
      <c r="X2911">
        <v>48.076255313817036</v>
      </c>
      <c r="Y2911">
        <v>94.574379317353078</v>
      </c>
      <c r="Z2911">
        <v>43.946704412656061</v>
      </c>
      <c r="AA2911">
        <v>25.185764429793377</v>
      </c>
      <c r="AB2911">
        <v>10.595025564055065</v>
      </c>
      <c r="AC2911">
        <v>207.68209425946975</v>
      </c>
      <c r="AD2911">
        <v>0</v>
      </c>
      <c r="AE2911">
        <v>430.49099851767249</v>
      </c>
    </row>
    <row r="2912" spans="1:31" x14ac:dyDescent="0.3">
      <c r="A2912">
        <v>2487510</v>
      </c>
      <c r="B2912">
        <v>1</v>
      </c>
      <c r="C2912" t="s">
        <v>81</v>
      </c>
      <c r="D2912" t="s">
        <v>119</v>
      </c>
      <c r="E2912" t="s">
        <v>132</v>
      </c>
      <c r="F2912" t="s">
        <v>8446</v>
      </c>
      <c r="G2912" t="s">
        <v>296</v>
      </c>
      <c r="H2912" t="s">
        <v>135</v>
      </c>
      <c r="I2912" t="s">
        <v>136</v>
      </c>
      <c r="J2912" t="s">
        <v>137</v>
      </c>
      <c r="K2912" t="s">
        <v>144</v>
      </c>
      <c r="L2912" t="s">
        <v>8447</v>
      </c>
      <c r="M2912" t="s">
        <v>8448</v>
      </c>
      <c r="N2912">
        <v>1.3847222219999999</v>
      </c>
      <c r="O2912">
        <v>0</v>
      </c>
      <c r="P2912">
        <v>94</v>
      </c>
      <c r="Q2912">
        <v>0</v>
      </c>
      <c r="R2912">
        <v>11</v>
      </c>
      <c r="S2912">
        <v>0</v>
      </c>
      <c r="T2912">
        <v>3</v>
      </c>
      <c r="U2912">
        <v>0</v>
      </c>
      <c r="V2912">
        <v>0</v>
      </c>
      <c r="W2912">
        <v>0</v>
      </c>
      <c r="X2912">
        <v>26.190612886553396</v>
      </c>
      <c r="Y2912">
        <v>0</v>
      </c>
      <c r="Z2912">
        <v>3.248332054838976</v>
      </c>
      <c r="AA2912">
        <v>0</v>
      </c>
      <c r="AB2912">
        <v>2.7640140127321544</v>
      </c>
      <c r="AC2912">
        <v>0</v>
      </c>
      <c r="AD2912">
        <v>0</v>
      </c>
      <c r="AE2912">
        <v>32.202958954124526</v>
      </c>
    </row>
    <row r="2913" spans="1:31" x14ac:dyDescent="0.3">
      <c r="A2913">
        <v>2487513</v>
      </c>
      <c r="B2913">
        <v>1</v>
      </c>
      <c r="C2913" t="s">
        <v>80</v>
      </c>
      <c r="D2913" t="s">
        <v>83</v>
      </c>
      <c r="E2913" t="s">
        <v>153</v>
      </c>
      <c r="F2913" t="s">
        <v>8449</v>
      </c>
      <c r="G2913" t="s">
        <v>155</v>
      </c>
      <c r="H2913" t="s">
        <v>135</v>
      </c>
      <c r="I2913" t="s">
        <v>136</v>
      </c>
      <c r="J2913" t="s">
        <v>137</v>
      </c>
      <c r="K2913" t="s">
        <v>144</v>
      </c>
      <c r="L2913" t="s">
        <v>8450</v>
      </c>
      <c r="M2913" t="s">
        <v>8451</v>
      </c>
      <c r="N2913">
        <v>5.1619444440000004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3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6.2387699612820011</v>
      </c>
      <c r="AC2913">
        <v>0</v>
      </c>
      <c r="AD2913">
        <v>0</v>
      </c>
      <c r="AE2913">
        <v>6.2387699612820011</v>
      </c>
    </row>
    <row r="2914" spans="1:31" x14ac:dyDescent="0.3">
      <c r="A2914">
        <v>2487514</v>
      </c>
      <c r="B2914">
        <v>1</v>
      </c>
      <c r="C2914" t="s">
        <v>81</v>
      </c>
      <c r="D2914" t="s">
        <v>123</v>
      </c>
      <c r="E2914" t="s">
        <v>147</v>
      </c>
      <c r="F2914" t="s">
        <v>8452</v>
      </c>
      <c r="G2914" t="s">
        <v>134</v>
      </c>
      <c r="H2914" t="s">
        <v>150</v>
      </c>
      <c r="I2914" t="s">
        <v>136</v>
      </c>
      <c r="J2914" t="s">
        <v>137</v>
      </c>
      <c r="K2914" t="s">
        <v>138</v>
      </c>
      <c r="L2914" t="s">
        <v>8453</v>
      </c>
      <c r="M2914" t="s">
        <v>8454</v>
      </c>
      <c r="N2914">
        <v>3.6544444440000001</v>
      </c>
      <c r="O2914">
        <v>0</v>
      </c>
      <c r="P2914">
        <v>5</v>
      </c>
      <c r="Q2914">
        <v>0</v>
      </c>
      <c r="R2914">
        <v>0</v>
      </c>
      <c r="S2914">
        <v>0</v>
      </c>
      <c r="T2914">
        <v>542</v>
      </c>
      <c r="U2914">
        <v>1</v>
      </c>
      <c r="V2914">
        <v>10</v>
      </c>
      <c r="W2914">
        <v>0</v>
      </c>
      <c r="X2914">
        <v>7.5225709521409705</v>
      </c>
      <c r="Y2914">
        <v>0</v>
      </c>
      <c r="Z2914">
        <v>0</v>
      </c>
      <c r="AA2914">
        <v>0</v>
      </c>
      <c r="AB2914">
        <v>1494.4244337699092</v>
      </c>
      <c r="AC2914">
        <v>23.462930709559309</v>
      </c>
      <c r="AD2914">
        <v>745.5222761089093</v>
      </c>
      <c r="AE2914">
        <v>2270.9322115405189</v>
      </c>
    </row>
    <row r="2915" spans="1:31" x14ac:dyDescent="0.3">
      <c r="A2915">
        <v>2487518</v>
      </c>
      <c r="B2915">
        <v>1</v>
      </c>
      <c r="C2915" t="s">
        <v>80</v>
      </c>
      <c r="D2915" t="s">
        <v>83</v>
      </c>
      <c r="E2915" t="s">
        <v>162</v>
      </c>
      <c r="F2915" t="s">
        <v>8455</v>
      </c>
      <c r="G2915" t="s">
        <v>466</v>
      </c>
      <c r="H2915" t="s">
        <v>135</v>
      </c>
      <c r="I2915" t="s">
        <v>136</v>
      </c>
      <c r="J2915" t="s">
        <v>137</v>
      </c>
      <c r="K2915" t="s">
        <v>144</v>
      </c>
      <c r="L2915" t="s">
        <v>8456</v>
      </c>
      <c r="M2915" t="s">
        <v>8457</v>
      </c>
      <c r="N2915">
        <v>1.3833333329999999</v>
      </c>
      <c r="O2915">
        <v>0</v>
      </c>
      <c r="P2915">
        <v>138</v>
      </c>
      <c r="Q2915">
        <v>0</v>
      </c>
      <c r="R2915">
        <v>0</v>
      </c>
      <c r="S2915">
        <v>0</v>
      </c>
      <c r="T2915">
        <v>16</v>
      </c>
      <c r="U2915">
        <v>0</v>
      </c>
      <c r="V2915">
        <v>0</v>
      </c>
      <c r="W2915">
        <v>0</v>
      </c>
      <c r="X2915">
        <v>69.108824383799089</v>
      </c>
      <c r="Y2915">
        <v>0</v>
      </c>
      <c r="Z2915">
        <v>0</v>
      </c>
      <c r="AA2915">
        <v>0</v>
      </c>
      <c r="AB2915">
        <v>23.686585546681147</v>
      </c>
      <c r="AC2915">
        <v>0</v>
      </c>
      <c r="AD2915">
        <v>0</v>
      </c>
      <c r="AE2915">
        <v>92.795409930480233</v>
      </c>
    </row>
    <row r="2916" spans="1:31" x14ac:dyDescent="0.3">
      <c r="A2916">
        <v>2487521</v>
      </c>
      <c r="B2916">
        <v>1</v>
      </c>
      <c r="C2916" t="s">
        <v>80</v>
      </c>
      <c r="D2916" t="s">
        <v>85</v>
      </c>
      <c r="E2916" t="s">
        <v>132</v>
      </c>
      <c r="F2916" t="s">
        <v>8458</v>
      </c>
      <c r="G2916" t="s">
        <v>134</v>
      </c>
      <c r="H2916" t="s">
        <v>135</v>
      </c>
      <c r="I2916" t="s">
        <v>136</v>
      </c>
      <c r="J2916" t="s">
        <v>137</v>
      </c>
      <c r="K2916" t="s">
        <v>138</v>
      </c>
      <c r="L2916" t="s">
        <v>8459</v>
      </c>
      <c r="M2916" t="s">
        <v>8460</v>
      </c>
      <c r="N2916">
        <v>0.39694444400000001</v>
      </c>
      <c r="O2916">
        <v>0</v>
      </c>
      <c r="P2916">
        <v>777</v>
      </c>
      <c r="Q2916">
        <v>0</v>
      </c>
      <c r="R2916">
        <v>0</v>
      </c>
      <c r="S2916">
        <v>0</v>
      </c>
      <c r="T2916">
        <v>31</v>
      </c>
      <c r="U2916">
        <v>0</v>
      </c>
      <c r="V2916">
        <v>0</v>
      </c>
      <c r="W2916">
        <v>0</v>
      </c>
      <c r="X2916">
        <v>84.748691822711734</v>
      </c>
      <c r="Y2916">
        <v>0</v>
      </c>
      <c r="Z2916">
        <v>0</v>
      </c>
      <c r="AA2916">
        <v>0</v>
      </c>
      <c r="AB2916">
        <v>9.3982135552684696</v>
      </c>
      <c r="AC2916">
        <v>0</v>
      </c>
      <c r="AD2916">
        <v>0</v>
      </c>
      <c r="AE2916">
        <v>94.146905377980204</v>
      </c>
    </row>
    <row r="2917" spans="1:31" x14ac:dyDescent="0.3">
      <c r="A2917">
        <v>2487528</v>
      </c>
      <c r="B2917">
        <v>1</v>
      </c>
      <c r="C2917" t="s">
        <v>80</v>
      </c>
      <c r="D2917" t="s">
        <v>91</v>
      </c>
      <c r="E2917" t="s">
        <v>147</v>
      </c>
      <c r="F2917" t="s">
        <v>8461</v>
      </c>
      <c r="G2917" t="s">
        <v>193</v>
      </c>
      <c r="H2917" t="s">
        <v>150</v>
      </c>
      <c r="I2917" t="s">
        <v>136</v>
      </c>
      <c r="J2917" t="s">
        <v>137</v>
      </c>
      <c r="K2917" t="s">
        <v>144</v>
      </c>
      <c r="L2917" t="s">
        <v>8462</v>
      </c>
      <c r="M2917" t="s">
        <v>8463</v>
      </c>
      <c r="N2917">
        <v>1.132222222</v>
      </c>
      <c r="O2917">
        <v>0</v>
      </c>
      <c r="P2917">
        <v>0</v>
      </c>
      <c r="Q2917">
        <v>2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4.8428521013099957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4.8428521013099957</v>
      </c>
    </row>
    <row r="2918" spans="1:31" x14ac:dyDescent="0.3">
      <c r="A2918">
        <v>2487533</v>
      </c>
      <c r="B2918">
        <v>1</v>
      </c>
      <c r="C2918" t="s">
        <v>80</v>
      </c>
      <c r="D2918" t="s">
        <v>105</v>
      </c>
      <c r="E2918" t="s">
        <v>132</v>
      </c>
      <c r="F2918" t="s">
        <v>8398</v>
      </c>
      <c r="G2918" t="s">
        <v>181</v>
      </c>
      <c r="H2918" t="s">
        <v>135</v>
      </c>
      <c r="I2918" t="s">
        <v>136</v>
      </c>
      <c r="J2918" t="s">
        <v>137</v>
      </c>
      <c r="K2918" t="s">
        <v>144</v>
      </c>
      <c r="L2918" t="s">
        <v>8464</v>
      </c>
      <c r="M2918" t="s">
        <v>8465</v>
      </c>
      <c r="N2918">
        <v>0.78111111099999997</v>
      </c>
      <c r="O2918">
        <v>0</v>
      </c>
      <c r="P2918">
        <v>14</v>
      </c>
      <c r="Q2918">
        <v>0</v>
      </c>
      <c r="R2918">
        <v>19</v>
      </c>
      <c r="S2918">
        <v>0</v>
      </c>
      <c r="T2918">
        <v>8</v>
      </c>
      <c r="U2918">
        <v>0</v>
      </c>
      <c r="V2918">
        <v>0</v>
      </c>
      <c r="W2918">
        <v>0</v>
      </c>
      <c r="X2918">
        <v>1.7424727505373243</v>
      </c>
      <c r="Y2918">
        <v>0</v>
      </c>
      <c r="Z2918">
        <v>3.7661930064130269</v>
      </c>
      <c r="AA2918">
        <v>0</v>
      </c>
      <c r="AB2918">
        <v>14.383051594766894</v>
      </c>
      <c r="AC2918">
        <v>0</v>
      </c>
      <c r="AD2918">
        <v>0</v>
      </c>
      <c r="AE2918">
        <v>19.891717351717244</v>
      </c>
    </row>
    <row r="2919" spans="1:31" x14ac:dyDescent="0.3">
      <c r="A2919">
        <v>2487534</v>
      </c>
      <c r="B2919">
        <v>1</v>
      </c>
      <c r="C2919" t="s">
        <v>80</v>
      </c>
      <c r="D2919" t="s">
        <v>88</v>
      </c>
      <c r="E2919" t="s">
        <v>153</v>
      </c>
      <c r="F2919" t="s">
        <v>8466</v>
      </c>
      <c r="G2919" t="s">
        <v>244</v>
      </c>
      <c r="H2919" t="s">
        <v>135</v>
      </c>
      <c r="I2919" t="s">
        <v>136</v>
      </c>
      <c r="J2919" t="s">
        <v>137</v>
      </c>
      <c r="K2919" t="s">
        <v>144</v>
      </c>
      <c r="L2919" t="s">
        <v>8467</v>
      </c>
      <c r="M2919" t="s">
        <v>8468</v>
      </c>
      <c r="N2919">
        <v>0.81527777700000004</v>
      </c>
      <c r="O2919">
        <v>0</v>
      </c>
      <c r="P2919">
        <v>6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1.8401608145414041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1.8401608145414041</v>
      </c>
    </row>
    <row r="2920" spans="1:31" x14ac:dyDescent="0.3">
      <c r="A2920">
        <v>2487542</v>
      </c>
      <c r="B2920">
        <v>1</v>
      </c>
      <c r="C2920" t="s">
        <v>80</v>
      </c>
      <c r="D2920" t="s">
        <v>85</v>
      </c>
      <c r="E2920" t="s">
        <v>132</v>
      </c>
      <c r="F2920" t="s">
        <v>8469</v>
      </c>
      <c r="G2920" t="s">
        <v>134</v>
      </c>
      <c r="H2920" t="s">
        <v>135</v>
      </c>
      <c r="I2920" t="s">
        <v>136</v>
      </c>
      <c r="J2920" t="s">
        <v>137</v>
      </c>
      <c r="K2920" t="s">
        <v>138</v>
      </c>
      <c r="L2920" t="s">
        <v>8470</v>
      </c>
      <c r="M2920" t="s">
        <v>8471</v>
      </c>
      <c r="N2920">
        <v>0.57027777700000004</v>
      </c>
      <c r="O2920">
        <v>0</v>
      </c>
      <c r="P2920">
        <v>732</v>
      </c>
      <c r="Q2920">
        <v>0</v>
      </c>
      <c r="R2920">
        <v>0</v>
      </c>
      <c r="S2920">
        <v>0</v>
      </c>
      <c r="T2920">
        <v>55</v>
      </c>
      <c r="U2920">
        <v>0</v>
      </c>
      <c r="V2920">
        <v>0</v>
      </c>
      <c r="W2920">
        <v>0</v>
      </c>
      <c r="X2920">
        <v>108.48627776089272</v>
      </c>
      <c r="Y2920">
        <v>0</v>
      </c>
      <c r="Z2920">
        <v>0</v>
      </c>
      <c r="AA2920">
        <v>0</v>
      </c>
      <c r="AB2920">
        <v>23.735718513448131</v>
      </c>
      <c r="AC2920">
        <v>0</v>
      </c>
      <c r="AD2920">
        <v>0</v>
      </c>
      <c r="AE2920">
        <v>132.22199627434085</v>
      </c>
    </row>
    <row r="2921" spans="1:31" x14ac:dyDescent="0.3">
      <c r="A2921">
        <v>2487544</v>
      </c>
      <c r="B2921">
        <v>1</v>
      </c>
      <c r="C2921" t="s">
        <v>80</v>
      </c>
      <c r="D2921" t="s">
        <v>108</v>
      </c>
      <c r="E2921" t="s">
        <v>162</v>
      </c>
      <c r="F2921" t="s">
        <v>8472</v>
      </c>
      <c r="G2921" t="s">
        <v>537</v>
      </c>
      <c r="H2921" t="s">
        <v>135</v>
      </c>
      <c r="I2921" t="s">
        <v>136</v>
      </c>
      <c r="J2921" t="s">
        <v>137</v>
      </c>
      <c r="K2921" t="s">
        <v>144</v>
      </c>
      <c r="L2921" t="s">
        <v>8473</v>
      </c>
      <c r="M2921" t="s">
        <v>8474</v>
      </c>
      <c r="N2921">
        <v>3.457222222</v>
      </c>
      <c r="O2921">
        <v>0</v>
      </c>
      <c r="P2921">
        <v>12</v>
      </c>
      <c r="Q2921">
        <v>0</v>
      </c>
      <c r="R2921">
        <v>4</v>
      </c>
      <c r="S2921">
        <v>0</v>
      </c>
      <c r="T2921">
        <v>4</v>
      </c>
      <c r="U2921">
        <v>0</v>
      </c>
      <c r="V2921">
        <v>0</v>
      </c>
      <c r="W2921">
        <v>0</v>
      </c>
      <c r="X2921">
        <v>4.9813567685011444</v>
      </c>
      <c r="Y2921">
        <v>0</v>
      </c>
      <c r="Z2921">
        <v>0.72077023857046341</v>
      </c>
      <c r="AA2921">
        <v>0</v>
      </c>
      <c r="AB2921">
        <v>0.39404153711126999</v>
      </c>
      <c r="AC2921">
        <v>0</v>
      </c>
      <c r="AD2921">
        <v>0</v>
      </c>
      <c r="AE2921">
        <v>6.0961685441828779</v>
      </c>
    </row>
    <row r="2922" spans="1:31" x14ac:dyDescent="0.3">
      <c r="A2922">
        <v>2487548</v>
      </c>
      <c r="B2922">
        <v>1</v>
      </c>
      <c r="C2922" t="s">
        <v>80</v>
      </c>
      <c r="D2922" t="s">
        <v>110</v>
      </c>
      <c r="E2922" t="s">
        <v>141</v>
      </c>
      <c r="F2922" t="s">
        <v>8390</v>
      </c>
      <c r="G2922" t="s">
        <v>466</v>
      </c>
      <c r="H2922" t="s">
        <v>135</v>
      </c>
      <c r="I2922" t="s">
        <v>136</v>
      </c>
      <c r="J2922" t="s">
        <v>137</v>
      </c>
      <c r="K2922" t="s">
        <v>144</v>
      </c>
      <c r="L2922" t="s">
        <v>8475</v>
      </c>
      <c r="M2922" t="s">
        <v>8476</v>
      </c>
      <c r="N2922">
        <v>3.523055555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1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158.15083268970616</v>
      </c>
      <c r="AC2922">
        <v>0</v>
      </c>
      <c r="AD2922">
        <v>0</v>
      </c>
      <c r="AE2922">
        <v>158.15083268970616</v>
      </c>
    </row>
    <row r="2923" spans="1:31" x14ac:dyDescent="0.3">
      <c r="A2923">
        <v>2487555</v>
      </c>
      <c r="B2923">
        <v>1</v>
      </c>
      <c r="C2923" t="s">
        <v>80</v>
      </c>
      <c r="D2923" t="s">
        <v>105</v>
      </c>
      <c r="E2923" t="s">
        <v>141</v>
      </c>
      <c r="F2923" t="s">
        <v>8477</v>
      </c>
      <c r="G2923" t="s">
        <v>181</v>
      </c>
      <c r="H2923" t="s">
        <v>135</v>
      </c>
      <c r="I2923" t="s">
        <v>136</v>
      </c>
      <c r="J2923" t="s">
        <v>137</v>
      </c>
      <c r="K2923" t="s">
        <v>144</v>
      </c>
      <c r="L2923" t="s">
        <v>8478</v>
      </c>
      <c r="M2923" t="s">
        <v>8479</v>
      </c>
      <c r="N2923">
        <v>1.2055555549999999</v>
      </c>
      <c r="O2923">
        <v>0</v>
      </c>
      <c r="P2923">
        <v>106</v>
      </c>
      <c r="Q2923">
        <v>0</v>
      </c>
      <c r="R2923">
        <v>0</v>
      </c>
      <c r="S2923">
        <v>0</v>
      </c>
      <c r="T2923">
        <v>7</v>
      </c>
      <c r="U2923">
        <v>0</v>
      </c>
      <c r="V2923">
        <v>0</v>
      </c>
      <c r="W2923">
        <v>0</v>
      </c>
      <c r="X2923">
        <v>30.230526810687628</v>
      </c>
      <c r="Y2923">
        <v>0</v>
      </c>
      <c r="Z2923">
        <v>0</v>
      </c>
      <c r="AA2923">
        <v>0</v>
      </c>
      <c r="AB2923">
        <v>25.061508033448202</v>
      </c>
      <c r="AC2923">
        <v>0</v>
      </c>
      <c r="AD2923">
        <v>0</v>
      </c>
      <c r="AE2923">
        <v>55.292034844135827</v>
      </c>
    </row>
    <row r="2924" spans="1:31" x14ac:dyDescent="0.3">
      <c r="A2924">
        <v>2487557</v>
      </c>
      <c r="B2924">
        <v>1</v>
      </c>
      <c r="C2924" t="s">
        <v>81</v>
      </c>
      <c r="D2924" t="s">
        <v>127</v>
      </c>
      <c r="E2924" t="s">
        <v>184</v>
      </c>
      <c r="F2924" t="s">
        <v>8480</v>
      </c>
      <c r="G2924" t="s">
        <v>149</v>
      </c>
      <c r="H2924" t="s">
        <v>150</v>
      </c>
      <c r="I2924" t="s">
        <v>506</v>
      </c>
      <c r="J2924" t="s">
        <v>137</v>
      </c>
      <c r="K2924" t="s">
        <v>144</v>
      </c>
      <c r="L2924" t="s">
        <v>8481</v>
      </c>
      <c r="M2924" t="s">
        <v>8482</v>
      </c>
      <c r="N2924">
        <v>1.1111111E-2</v>
      </c>
      <c r="O2924">
        <v>18</v>
      </c>
      <c r="P2924">
        <v>2829</v>
      </c>
      <c r="Q2924">
        <v>613</v>
      </c>
      <c r="R2924">
        <v>344</v>
      </c>
      <c r="S2924">
        <v>61</v>
      </c>
      <c r="T2924">
        <v>296</v>
      </c>
      <c r="U2924">
        <v>7</v>
      </c>
      <c r="V2924">
        <v>0</v>
      </c>
      <c r="W2924">
        <v>4.3206730161575564E-2</v>
      </c>
      <c r="X2924">
        <v>5.4512273682395458</v>
      </c>
      <c r="Y2924">
        <v>3.1986830181575407</v>
      </c>
      <c r="Z2924">
        <v>1.0578331847553402</v>
      </c>
      <c r="AA2924">
        <v>13.157756535827923</v>
      </c>
      <c r="AB2924">
        <v>2.3449467210495714</v>
      </c>
      <c r="AC2924">
        <v>10.458183879633733</v>
      </c>
      <c r="AD2924">
        <v>0</v>
      </c>
      <c r="AE2924">
        <v>35.711837437825231</v>
      </c>
    </row>
    <row r="2925" spans="1:31" x14ac:dyDescent="0.3">
      <c r="A2925">
        <v>2487559</v>
      </c>
      <c r="B2925">
        <v>1</v>
      </c>
      <c r="C2925" t="s">
        <v>80</v>
      </c>
      <c r="D2925" t="s">
        <v>90</v>
      </c>
      <c r="E2925" t="s">
        <v>153</v>
      </c>
      <c r="F2925" t="s">
        <v>8282</v>
      </c>
      <c r="G2925" t="s">
        <v>230</v>
      </c>
      <c r="H2925" t="s">
        <v>135</v>
      </c>
      <c r="I2925" t="s">
        <v>136</v>
      </c>
      <c r="J2925" t="s">
        <v>137</v>
      </c>
      <c r="K2925" t="s">
        <v>144</v>
      </c>
      <c r="L2925" t="s">
        <v>8483</v>
      </c>
      <c r="M2925" t="s">
        <v>8484</v>
      </c>
      <c r="N2925">
        <v>4.2744444440000002</v>
      </c>
      <c r="O2925">
        <v>0</v>
      </c>
      <c r="P2925">
        <v>13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22.745731299608135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22.745731299608135</v>
      </c>
    </row>
    <row r="2926" spans="1:31" x14ac:dyDescent="0.3">
      <c r="A2926">
        <v>2487560</v>
      </c>
      <c r="B2926">
        <v>1</v>
      </c>
      <c r="C2926" t="s">
        <v>81</v>
      </c>
      <c r="D2926" t="s">
        <v>113</v>
      </c>
      <c r="E2926" t="s">
        <v>147</v>
      </c>
      <c r="F2926" t="s">
        <v>8485</v>
      </c>
      <c r="G2926" t="s">
        <v>193</v>
      </c>
      <c r="H2926" t="s">
        <v>150</v>
      </c>
      <c r="I2926" t="s">
        <v>136</v>
      </c>
      <c r="J2926" t="s">
        <v>137</v>
      </c>
      <c r="K2926" t="s">
        <v>144</v>
      </c>
      <c r="L2926" t="s">
        <v>8486</v>
      </c>
      <c r="M2926" t="s">
        <v>8487</v>
      </c>
      <c r="N2926">
        <v>3.3991666660000002</v>
      </c>
      <c r="O2926">
        <v>0</v>
      </c>
      <c r="P2926">
        <v>0</v>
      </c>
      <c r="Q2926">
        <v>0</v>
      </c>
      <c r="R2926">
        <v>12</v>
      </c>
      <c r="S2926">
        <v>0</v>
      </c>
      <c r="T2926">
        <v>1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13.357158662142069</v>
      </c>
      <c r="AA2926">
        <v>0</v>
      </c>
      <c r="AB2926">
        <v>6.4291630591466662</v>
      </c>
      <c r="AC2926">
        <v>0</v>
      </c>
      <c r="AD2926">
        <v>0</v>
      </c>
      <c r="AE2926">
        <v>19.786321721288736</v>
      </c>
    </row>
    <row r="2927" spans="1:31" x14ac:dyDescent="0.3">
      <c r="A2927">
        <v>2487564</v>
      </c>
      <c r="B2927">
        <v>1</v>
      </c>
      <c r="C2927" t="s">
        <v>80</v>
      </c>
      <c r="D2927" t="s">
        <v>102</v>
      </c>
      <c r="E2927" t="s">
        <v>153</v>
      </c>
      <c r="F2927" t="s">
        <v>8488</v>
      </c>
      <c r="G2927" t="s">
        <v>155</v>
      </c>
      <c r="H2927" t="s">
        <v>135</v>
      </c>
      <c r="I2927" t="s">
        <v>136</v>
      </c>
      <c r="J2927" t="s">
        <v>137</v>
      </c>
      <c r="K2927" t="s">
        <v>144</v>
      </c>
      <c r="L2927" t="s">
        <v>8489</v>
      </c>
      <c r="M2927" t="s">
        <v>8490</v>
      </c>
      <c r="N2927">
        <v>1.0733333329999999</v>
      </c>
      <c r="O2927">
        <v>0</v>
      </c>
      <c r="P2927">
        <v>1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0.12308521986177817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0.12308521986177817</v>
      </c>
    </row>
    <row r="2928" spans="1:31" x14ac:dyDescent="0.3">
      <c r="A2928">
        <v>2487570</v>
      </c>
      <c r="B2928">
        <v>1</v>
      </c>
      <c r="C2928" t="s">
        <v>81</v>
      </c>
      <c r="D2928" t="s">
        <v>127</v>
      </c>
      <c r="E2928" t="s">
        <v>166</v>
      </c>
      <c r="F2928" t="s">
        <v>8491</v>
      </c>
      <c r="G2928" t="s">
        <v>134</v>
      </c>
      <c r="H2928" t="s">
        <v>150</v>
      </c>
      <c r="I2928" t="s">
        <v>136</v>
      </c>
      <c r="J2928" t="s">
        <v>137</v>
      </c>
      <c r="K2928" t="s">
        <v>138</v>
      </c>
      <c r="L2928" t="s">
        <v>8492</v>
      </c>
      <c r="M2928" t="s">
        <v>8493</v>
      </c>
      <c r="N2928">
        <v>4.6247222219999999</v>
      </c>
      <c r="O2928">
        <v>0</v>
      </c>
      <c r="P2928">
        <v>394</v>
      </c>
      <c r="Q2928">
        <v>29</v>
      </c>
      <c r="R2928">
        <v>64</v>
      </c>
      <c r="S2928">
        <v>3</v>
      </c>
      <c r="T2928">
        <v>52</v>
      </c>
      <c r="U2928">
        <v>0</v>
      </c>
      <c r="V2928">
        <v>0</v>
      </c>
      <c r="W2928">
        <v>0</v>
      </c>
      <c r="X2928">
        <v>358.02672490721147</v>
      </c>
      <c r="Y2928">
        <v>171.08592960677259</v>
      </c>
      <c r="Z2928">
        <v>92.101323164591079</v>
      </c>
      <c r="AA2928">
        <v>17.386604867232997</v>
      </c>
      <c r="AB2928">
        <v>173.20053343346956</v>
      </c>
      <c r="AC2928">
        <v>0</v>
      </c>
      <c r="AD2928">
        <v>0</v>
      </c>
      <c r="AE2928">
        <v>811.80111597927782</v>
      </c>
    </row>
    <row r="2929" spans="1:31" x14ac:dyDescent="0.3">
      <c r="A2929">
        <v>2487574</v>
      </c>
      <c r="B2929">
        <v>1</v>
      </c>
      <c r="C2929" t="s">
        <v>81</v>
      </c>
      <c r="D2929" t="s">
        <v>128</v>
      </c>
      <c r="E2929" t="s">
        <v>166</v>
      </c>
      <c r="F2929" t="s">
        <v>4079</v>
      </c>
      <c r="G2929" t="s">
        <v>149</v>
      </c>
      <c r="H2929" t="s">
        <v>150</v>
      </c>
      <c r="I2929" t="s">
        <v>136</v>
      </c>
      <c r="J2929" t="s">
        <v>137</v>
      </c>
      <c r="K2929" t="s">
        <v>144</v>
      </c>
      <c r="L2929" t="s">
        <v>8494</v>
      </c>
      <c r="M2929" t="s">
        <v>8495</v>
      </c>
      <c r="N2929">
        <v>0.13888888799999999</v>
      </c>
      <c r="O2929">
        <v>20</v>
      </c>
      <c r="P2929">
        <v>133</v>
      </c>
      <c r="Q2929">
        <v>301</v>
      </c>
      <c r="R2929">
        <v>96</v>
      </c>
      <c r="S2929">
        <v>10</v>
      </c>
      <c r="T2929">
        <v>7</v>
      </c>
      <c r="U2929">
        <v>0</v>
      </c>
      <c r="V2929">
        <v>0</v>
      </c>
      <c r="W2929">
        <v>0.43906052462474998</v>
      </c>
      <c r="X2929">
        <v>5.0410239965018873</v>
      </c>
      <c r="Y2929">
        <v>12.299358989478375</v>
      </c>
      <c r="Z2929">
        <v>4.6766655395751391</v>
      </c>
      <c r="AA2929">
        <v>1.3327270627922778</v>
      </c>
      <c r="AB2929">
        <v>1.3809050264178335</v>
      </c>
      <c r="AC2929">
        <v>0</v>
      </c>
      <c r="AD2929">
        <v>0</v>
      </c>
      <c r="AE2929">
        <v>25.169741139390261</v>
      </c>
    </row>
    <row r="2930" spans="1:31" x14ac:dyDescent="0.3">
      <c r="A2930">
        <v>2487575</v>
      </c>
      <c r="B2930">
        <v>1</v>
      </c>
      <c r="C2930" t="s">
        <v>81</v>
      </c>
      <c r="D2930" t="s">
        <v>112</v>
      </c>
      <c r="E2930" t="s">
        <v>153</v>
      </c>
      <c r="F2930" t="s">
        <v>8496</v>
      </c>
      <c r="G2930" t="s">
        <v>155</v>
      </c>
      <c r="H2930" t="s">
        <v>135</v>
      </c>
      <c r="I2930" t="s">
        <v>136</v>
      </c>
      <c r="J2930" t="s">
        <v>137</v>
      </c>
      <c r="K2930" t="s">
        <v>144</v>
      </c>
      <c r="L2930" t="s">
        <v>8497</v>
      </c>
      <c r="M2930" t="s">
        <v>8498</v>
      </c>
      <c r="N2930">
        <v>1.963333333</v>
      </c>
      <c r="O2930">
        <v>0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1.04923333708</v>
      </c>
      <c r="AA2930">
        <v>0</v>
      </c>
      <c r="AB2930">
        <v>0</v>
      </c>
      <c r="AC2930">
        <v>0</v>
      </c>
      <c r="AD2930">
        <v>0</v>
      </c>
      <c r="AE2930">
        <v>1.04923333708</v>
      </c>
    </row>
    <row r="2931" spans="1:31" x14ac:dyDescent="0.3">
      <c r="A2931">
        <v>2487577</v>
      </c>
      <c r="B2931">
        <v>1</v>
      </c>
      <c r="C2931" t="s">
        <v>81</v>
      </c>
      <c r="D2931" t="s">
        <v>118</v>
      </c>
      <c r="E2931" t="s">
        <v>147</v>
      </c>
      <c r="F2931" t="s">
        <v>8499</v>
      </c>
      <c r="G2931" t="s">
        <v>193</v>
      </c>
      <c r="H2931" t="s">
        <v>150</v>
      </c>
      <c r="I2931" t="s">
        <v>136</v>
      </c>
      <c r="J2931" t="s">
        <v>137</v>
      </c>
      <c r="K2931" t="s">
        <v>144</v>
      </c>
      <c r="L2931" t="s">
        <v>8500</v>
      </c>
      <c r="M2931" t="s">
        <v>8501</v>
      </c>
      <c r="N2931">
        <v>2.360833333</v>
      </c>
      <c r="O2931">
        <v>0</v>
      </c>
      <c r="P2931">
        <v>0</v>
      </c>
      <c r="Q2931">
        <v>1</v>
      </c>
      <c r="R2931">
        <v>0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0</v>
      </c>
      <c r="Y2931">
        <v>0.70124109294342485</v>
      </c>
      <c r="Z2931">
        <v>0</v>
      </c>
      <c r="AA2931">
        <v>0</v>
      </c>
      <c r="AB2931">
        <v>0</v>
      </c>
      <c r="AC2931">
        <v>3343.1965126562368</v>
      </c>
      <c r="AD2931">
        <v>0</v>
      </c>
      <c r="AE2931">
        <v>3343.8977537491801</v>
      </c>
    </row>
    <row r="2932" spans="1:31" x14ac:dyDescent="0.3">
      <c r="A2932">
        <v>2487578</v>
      </c>
      <c r="B2932">
        <v>1</v>
      </c>
      <c r="C2932" t="s">
        <v>80</v>
      </c>
      <c r="D2932" t="s">
        <v>83</v>
      </c>
      <c r="E2932" t="s">
        <v>153</v>
      </c>
      <c r="F2932" t="s">
        <v>8502</v>
      </c>
      <c r="G2932" t="s">
        <v>155</v>
      </c>
      <c r="H2932" t="s">
        <v>135</v>
      </c>
      <c r="I2932" t="s">
        <v>136</v>
      </c>
      <c r="J2932" t="s">
        <v>137</v>
      </c>
      <c r="K2932" t="s">
        <v>144</v>
      </c>
      <c r="L2932" t="s">
        <v>8503</v>
      </c>
      <c r="M2932" t="s">
        <v>8504</v>
      </c>
      <c r="N2932">
        <v>2.1655555550000001</v>
      </c>
      <c r="O2932">
        <v>0</v>
      </c>
      <c r="P2932">
        <v>6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4.0047922742080546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4.0047922742080546</v>
      </c>
    </row>
    <row r="2933" spans="1:31" x14ac:dyDescent="0.3">
      <c r="A2933">
        <v>2487580</v>
      </c>
      <c r="B2933">
        <v>1</v>
      </c>
      <c r="C2933" t="s">
        <v>80</v>
      </c>
      <c r="D2933" t="s">
        <v>93</v>
      </c>
      <c r="E2933" t="s">
        <v>153</v>
      </c>
      <c r="F2933" t="s">
        <v>8505</v>
      </c>
      <c r="G2933" t="s">
        <v>155</v>
      </c>
      <c r="H2933" t="s">
        <v>135</v>
      </c>
      <c r="I2933" t="s">
        <v>136</v>
      </c>
      <c r="J2933" t="s">
        <v>137</v>
      </c>
      <c r="K2933" t="s">
        <v>144</v>
      </c>
      <c r="L2933" t="s">
        <v>8506</v>
      </c>
      <c r="M2933" t="s">
        <v>8507</v>
      </c>
      <c r="N2933">
        <v>4.693333333</v>
      </c>
      <c r="O2933">
        <v>0</v>
      </c>
      <c r="P2933">
        <v>2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1.6373647152379545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1.6373647152379545</v>
      </c>
    </row>
    <row r="2934" spans="1:31" x14ac:dyDescent="0.3">
      <c r="A2934">
        <v>2487518</v>
      </c>
      <c r="B2934">
        <v>2</v>
      </c>
      <c r="C2934" t="s">
        <v>80</v>
      </c>
      <c r="D2934" t="s">
        <v>83</v>
      </c>
      <c r="E2934" t="s">
        <v>132</v>
      </c>
      <c r="F2934" t="s">
        <v>8508</v>
      </c>
      <c r="G2934" t="s">
        <v>466</v>
      </c>
      <c r="H2934" t="s">
        <v>135</v>
      </c>
      <c r="I2934" t="s">
        <v>136</v>
      </c>
      <c r="J2934" t="s">
        <v>137</v>
      </c>
      <c r="K2934" t="s">
        <v>144</v>
      </c>
      <c r="L2934" t="s">
        <v>8457</v>
      </c>
      <c r="M2934" t="s">
        <v>8509</v>
      </c>
      <c r="N2934">
        <v>1.5055555549999999</v>
      </c>
      <c r="O2934">
        <v>0</v>
      </c>
      <c r="P2934">
        <v>845</v>
      </c>
      <c r="Q2934">
        <v>0</v>
      </c>
      <c r="R2934">
        <v>0</v>
      </c>
      <c r="S2934">
        <v>0</v>
      </c>
      <c r="T2934">
        <v>117</v>
      </c>
      <c r="U2934">
        <v>0</v>
      </c>
      <c r="V2934">
        <v>0</v>
      </c>
      <c r="W2934">
        <v>0</v>
      </c>
      <c r="X2934">
        <v>462.82458190334575</v>
      </c>
      <c r="Y2934">
        <v>0</v>
      </c>
      <c r="Z2934">
        <v>0</v>
      </c>
      <c r="AA2934">
        <v>0</v>
      </c>
      <c r="AB2934">
        <v>149.84151065296635</v>
      </c>
      <c r="AC2934">
        <v>0</v>
      </c>
      <c r="AD2934">
        <v>0</v>
      </c>
      <c r="AE2934">
        <v>612.66609255631215</v>
      </c>
    </row>
    <row r="2935" spans="1:31" x14ac:dyDescent="0.3">
      <c r="A2935">
        <v>2487583</v>
      </c>
      <c r="B2935">
        <v>1</v>
      </c>
      <c r="C2935" t="s">
        <v>80</v>
      </c>
      <c r="D2935" t="s">
        <v>92</v>
      </c>
      <c r="E2935" t="s">
        <v>162</v>
      </c>
      <c r="F2935" t="s">
        <v>3224</v>
      </c>
      <c r="G2935" t="s">
        <v>181</v>
      </c>
      <c r="H2935" t="s">
        <v>135</v>
      </c>
      <c r="I2935" t="s">
        <v>136</v>
      </c>
      <c r="J2935" t="s">
        <v>137</v>
      </c>
      <c r="K2935" t="s">
        <v>144</v>
      </c>
      <c r="L2935" t="s">
        <v>8510</v>
      </c>
      <c r="M2935" t="s">
        <v>8511</v>
      </c>
      <c r="N2935">
        <v>1.240555555</v>
      </c>
      <c r="O2935">
        <v>0</v>
      </c>
      <c r="P2935">
        <v>163</v>
      </c>
      <c r="Q2935">
        <v>0</v>
      </c>
      <c r="R2935">
        <v>0</v>
      </c>
      <c r="S2935">
        <v>0</v>
      </c>
      <c r="T2935">
        <v>4</v>
      </c>
      <c r="U2935">
        <v>0</v>
      </c>
      <c r="V2935">
        <v>0</v>
      </c>
      <c r="W2935">
        <v>0</v>
      </c>
      <c r="X2935">
        <v>27.831298602732183</v>
      </c>
      <c r="Y2935">
        <v>0</v>
      </c>
      <c r="Z2935">
        <v>0</v>
      </c>
      <c r="AA2935">
        <v>0</v>
      </c>
      <c r="AB2935">
        <v>5.9913939469712787</v>
      </c>
      <c r="AC2935">
        <v>0</v>
      </c>
      <c r="AD2935">
        <v>0</v>
      </c>
      <c r="AE2935">
        <v>33.822692549703461</v>
      </c>
    </row>
    <row r="2936" spans="1:31" x14ac:dyDescent="0.3">
      <c r="A2936">
        <v>2487584</v>
      </c>
      <c r="B2936">
        <v>1</v>
      </c>
      <c r="C2936" t="s">
        <v>80</v>
      </c>
      <c r="D2936" t="s">
        <v>84</v>
      </c>
      <c r="E2936" t="s">
        <v>132</v>
      </c>
      <c r="F2936" t="s">
        <v>8512</v>
      </c>
      <c r="G2936" t="s">
        <v>168</v>
      </c>
      <c r="H2936" t="s">
        <v>135</v>
      </c>
      <c r="I2936" t="s">
        <v>136</v>
      </c>
      <c r="J2936" t="s">
        <v>137</v>
      </c>
      <c r="K2936" t="s">
        <v>138</v>
      </c>
      <c r="L2936" t="s">
        <v>8513</v>
      </c>
      <c r="M2936" t="s">
        <v>8514</v>
      </c>
      <c r="N2936">
        <v>3.2250000000000001</v>
      </c>
      <c r="O2936">
        <v>0</v>
      </c>
      <c r="P2936">
        <v>420</v>
      </c>
      <c r="Q2936">
        <v>0</v>
      </c>
      <c r="R2936">
        <v>0</v>
      </c>
      <c r="S2936">
        <v>0</v>
      </c>
      <c r="T2936">
        <v>4</v>
      </c>
      <c r="U2936">
        <v>0</v>
      </c>
      <c r="V2936">
        <v>0</v>
      </c>
      <c r="W2936">
        <v>0</v>
      </c>
      <c r="X2936">
        <v>311.38927418526561</v>
      </c>
      <c r="Y2936">
        <v>0</v>
      </c>
      <c r="Z2936">
        <v>0</v>
      </c>
      <c r="AA2936">
        <v>0</v>
      </c>
      <c r="AB2936">
        <v>6.8253522231058277</v>
      </c>
      <c r="AC2936">
        <v>0</v>
      </c>
      <c r="AD2936">
        <v>0</v>
      </c>
      <c r="AE2936">
        <v>318.21462640837143</v>
      </c>
    </row>
    <row r="2937" spans="1:31" x14ac:dyDescent="0.3">
      <c r="A2937">
        <v>2487585</v>
      </c>
      <c r="B2937">
        <v>1</v>
      </c>
      <c r="C2937" t="s">
        <v>80</v>
      </c>
      <c r="D2937" t="s">
        <v>85</v>
      </c>
      <c r="E2937" t="s">
        <v>147</v>
      </c>
      <c r="F2937" t="s">
        <v>8515</v>
      </c>
      <c r="G2937" t="s">
        <v>426</v>
      </c>
      <c r="H2937" t="s">
        <v>150</v>
      </c>
      <c r="I2937" t="s">
        <v>136</v>
      </c>
      <c r="J2937" t="s">
        <v>137</v>
      </c>
      <c r="K2937" t="s">
        <v>144</v>
      </c>
      <c r="L2937" t="s">
        <v>8516</v>
      </c>
      <c r="M2937" t="s">
        <v>8517</v>
      </c>
      <c r="N2937">
        <v>0.93388888800000003</v>
      </c>
      <c r="O2937">
        <v>0</v>
      </c>
      <c r="P2937">
        <v>401</v>
      </c>
      <c r="Q2937">
        <v>0</v>
      </c>
      <c r="R2937">
        <v>0</v>
      </c>
      <c r="S2937">
        <v>0</v>
      </c>
      <c r="T2937">
        <v>21</v>
      </c>
      <c r="U2937">
        <v>0</v>
      </c>
      <c r="V2937">
        <v>0</v>
      </c>
      <c r="W2937">
        <v>0</v>
      </c>
      <c r="X2937">
        <v>110.56776725285539</v>
      </c>
      <c r="Y2937">
        <v>0</v>
      </c>
      <c r="Z2937">
        <v>0</v>
      </c>
      <c r="AA2937">
        <v>0</v>
      </c>
      <c r="AB2937">
        <v>30.625436945702212</v>
      </c>
      <c r="AC2937">
        <v>0</v>
      </c>
      <c r="AD2937">
        <v>0</v>
      </c>
      <c r="AE2937">
        <v>141.19320419855759</v>
      </c>
    </row>
    <row r="2938" spans="1:31" x14ac:dyDescent="0.3">
      <c r="A2938">
        <v>2487586</v>
      </c>
      <c r="B2938">
        <v>1</v>
      </c>
      <c r="C2938" t="s">
        <v>81</v>
      </c>
      <c r="D2938" t="s">
        <v>112</v>
      </c>
      <c r="E2938" t="s">
        <v>162</v>
      </c>
      <c r="F2938" t="s">
        <v>8518</v>
      </c>
      <c r="G2938" t="s">
        <v>210</v>
      </c>
      <c r="H2938" t="s">
        <v>135</v>
      </c>
      <c r="I2938" t="s">
        <v>136</v>
      </c>
      <c r="J2938" t="s">
        <v>137</v>
      </c>
      <c r="K2938" t="s">
        <v>144</v>
      </c>
      <c r="L2938" t="s">
        <v>8383</v>
      </c>
      <c r="M2938" t="s">
        <v>8519</v>
      </c>
      <c r="N2938">
        <v>1.9897222219999999</v>
      </c>
      <c r="O2938">
        <v>0</v>
      </c>
      <c r="P2938">
        <v>38</v>
      </c>
      <c r="Q2938">
        <v>0</v>
      </c>
      <c r="R2938">
        <v>0</v>
      </c>
      <c r="S2938">
        <v>0</v>
      </c>
      <c r="T2938">
        <v>1</v>
      </c>
      <c r="U2938">
        <v>0</v>
      </c>
      <c r="V2938">
        <v>0</v>
      </c>
      <c r="W2938">
        <v>0</v>
      </c>
      <c r="X2938">
        <v>3.6705382068489327</v>
      </c>
      <c r="Y2938">
        <v>0</v>
      </c>
      <c r="Z2938">
        <v>0</v>
      </c>
      <c r="AA2938">
        <v>0</v>
      </c>
      <c r="AB2938">
        <v>3.6729386853434284E-2</v>
      </c>
      <c r="AC2938">
        <v>0</v>
      </c>
      <c r="AD2938">
        <v>0</v>
      </c>
      <c r="AE2938">
        <v>3.7072675937023671</v>
      </c>
    </row>
    <row r="2939" spans="1:31" x14ac:dyDescent="0.3">
      <c r="A2939">
        <v>2487588</v>
      </c>
      <c r="B2939">
        <v>1</v>
      </c>
      <c r="C2939" t="s">
        <v>80</v>
      </c>
      <c r="D2939" t="s">
        <v>82</v>
      </c>
      <c r="E2939" t="s">
        <v>153</v>
      </c>
      <c r="F2939" t="s">
        <v>8520</v>
      </c>
      <c r="G2939" t="s">
        <v>244</v>
      </c>
      <c r="H2939" t="s">
        <v>135</v>
      </c>
      <c r="I2939" t="s">
        <v>136</v>
      </c>
      <c r="J2939" t="s">
        <v>137</v>
      </c>
      <c r="K2939" t="s">
        <v>144</v>
      </c>
      <c r="L2939" t="s">
        <v>8521</v>
      </c>
      <c r="M2939" t="s">
        <v>8522</v>
      </c>
      <c r="N2939">
        <v>3.0330555549999998</v>
      </c>
      <c r="O2939">
        <v>0</v>
      </c>
      <c r="P2939">
        <v>14</v>
      </c>
      <c r="Q2939">
        <v>0</v>
      </c>
      <c r="R2939">
        <v>0</v>
      </c>
      <c r="S2939">
        <v>0</v>
      </c>
      <c r="T2939">
        <v>2</v>
      </c>
      <c r="U2939">
        <v>0</v>
      </c>
      <c r="V2939">
        <v>0</v>
      </c>
      <c r="W2939">
        <v>0</v>
      </c>
      <c r="X2939">
        <v>9.3649637133714254</v>
      </c>
      <c r="Y2939">
        <v>0</v>
      </c>
      <c r="Z2939">
        <v>0</v>
      </c>
      <c r="AA2939">
        <v>0</v>
      </c>
      <c r="AB2939">
        <v>3.9931774473822639</v>
      </c>
      <c r="AC2939">
        <v>0</v>
      </c>
      <c r="AD2939">
        <v>0</v>
      </c>
      <c r="AE2939">
        <v>13.358141160753689</v>
      </c>
    </row>
    <row r="2940" spans="1:31" x14ac:dyDescent="0.3">
      <c r="A2940">
        <v>2487591</v>
      </c>
      <c r="B2940">
        <v>1</v>
      </c>
      <c r="C2940" t="s">
        <v>80</v>
      </c>
      <c r="D2940" t="s">
        <v>82</v>
      </c>
      <c r="E2940" t="s">
        <v>132</v>
      </c>
      <c r="F2940" t="s">
        <v>8523</v>
      </c>
      <c r="G2940" t="s">
        <v>134</v>
      </c>
      <c r="H2940" t="s">
        <v>135</v>
      </c>
      <c r="I2940" t="s">
        <v>136</v>
      </c>
      <c r="J2940" t="s">
        <v>137</v>
      </c>
      <c r="K2940" t="s">
        <v>138</v>
      </c>
      <c r="L2940" t="s">
        <v>8524</v>
      </c>
      <c r="M2940" t="s">
        <v>8525</v>
      </c>
      <c r="N2940">
        <v>1.2833333330000001</v>
      </c>
      <c r="O2940">
        <v>0</v>
      </c>
      <c r="P2940">
        <v>467</v>
      </c>
      <c r="Q2940">
        <v>0</v>
      </c>
      <c r="R2940">
        <v>0</v>
      </c>
      <c r="S2940">
        <v>0</v>
      </c>
      <c r="T2940">
        <v>33</v>
      </c>
      <c r="U2940">
        <v>0</v>
      </c>
      <c r="V2940">
        <v>0</v>
      </c>
      <c r="W2940">
        <v>0</v>
      </c>
      <c r="X2940">
        <v>205.28659361397663</v>
      </c>
      <c r="Y2940">
        <v>0</v>
      </c>
      <c r="Z2940">
        <v>0</v>
      </c>
      <c r="AA2940">
        <v>0</v>
      </c>
      <c r="AB2940">
        <v>65.535278487924529</v>
      </c>
      <c r="AC2940">
        <v>0</v>
      </c>
      <c r="AD2940">
        <v>0</v>
      </c>
      <c r="AE2940">
        <v>270.82187210190114</v>
      </c>
    </row>
    <row r="2941" spans="1:31" x14ac:dyDescent="0.3">
      <c r="A2941">
        <v>2487598</v>
      </c>
      <c r="B2941">
        <v>1</v>
      </c>
      <c r="C2941" t="s">
        <v>80</v>
      </c>
      <c r="D2941" t="s">
        <v>90</v>
      </c>
      <c r="E2941" t="s">
        <v>162</v>
      </c>
      <c r="F2941" t="s">
        <v>8526</v>
      </c>
      <c r="G2941" t="s">
        <v>530</v>
      </c>
      <c r="H2941" t="s">
        <v>135</v>
      </c>
      <c r="I2941" t="s">
        <v>136</v>
      </c>
      <c r="J2941" t="s">
        <v>137</v>
      </c>
      <c r="K2941" t="s">
        <v>144</v>
      </c>
      <c r="L2941" t="s">
        <v>8527</v>
      </c>
      <c r="M2941" t="s">
        <v>8528</v>
      </c>
      <c r="N2941">
        <v>2.9963888879999998</v>
      </c>
      <c r="O2941">
        <v>0</v>
      </c>
      <c r="P2941">
        <v>4</v>
      </c>
      <c r="Q2941">
        <v>0</v>
      </c>
      <c r="R2941">
        <v>0</v>
      </c>
      <c r="S2941">
        <v>0</v>
      </c>
      <c r="T2941">
        <v>95</v>
      </c>
      <c r="U2941">
        <v>0</v>
      </c>
      <c r="V2941">
        <v>2</v>
      </c>
      <c r="W2941">
        <v>0</v>
      </c>
      <c r="X2941">
        <v>0.6210849579746176</v>
      </c>
      <c r="Y2941">
        <v>0</v>
      </c>
      <c r="Z2941">
        <v>0</v>
      </c>
      <c r="AA2941">
        <v>0</v>
      </c>
      <c r="AB2941">
        <v>209.12274750697492</v>
      </c>
      <c r="AC2941">
        <v>0</v>
      </c>
      <c r="AD2941">
        <v>49.281314394340257</v>
      </c>
      <c r="AE2941">
        <v>259.0251468592898</v>
      </c>
    </row>
    <row r="2942" spans="1:31" x14ac:dyDescent="0.3">
      <c r="A2942">
        <v>2487600</v>
      </c>
      <c r="B2942">
        <v>1</v>
      </c>
      <c r="C2942" t="s">
        <v>80</v>
      </c>
      <c r="D2942" t="s">
        <v>82</v>
      </c>
      <c r="E2942" t="s">
        <v>162</v>
      </c>
      <c r="F2942" t="s">
        <v>8529</v>
      </c>
      <c r="G2942" t="s">
        <v>159</v>
      </c>
      <c r="H2942" t="s">
        <v>135</v>
      </c>
      <c r="I2942" t="s">
        <v>136</v>
      </c>
      <c r="J2942" t="s">
        <v>3</v>
      </c>
      <c r="K2942" t="s">
        <v>144</v>
      </c>
      <c r="L2942" t="s">
        <v>8530</v>
      </c>
      <c r="M2942" t="s">
        <v>8531</v>
      </c>
      <c r="N2942">
        <v>3.0094444440000001</v>
      </c>
      <c r="O2942">
        <v>0</v>
      </c>
      <c r="P2942">
        <v>125</v>
      </c>
      <c r="Q2942">
        <v>0</v>
      </c>
      <c r="R2942">
        <v>0</v>
      </c>
      <c r="S2942">
        <v>0</v>
      </c>
      <c r="T2942">
        <v>12</v>
      </c>
      <c r="U2942">
        <v>0</v>
      </c>
      <c r="V2942">
        <v>0</v>
      </c>
      <c r="W2942">
        <v>0</v>
      </c>
      <c r="X2942">
        <v>113.13853771437132</v>
      </c>
      <c r="Y2942">
        <v>0</v>
      </c>
      <c r="Z2942">
        <v>0</v>
      </c>
      <c r="AA2942">
        <v>0</v>
      </c>
      <c r="AB2942">
        <v>10.110705906923242</v>
      </c>
      <c r="AC2942">
        <v>0</v>
      </c>
      <c r="AD2942">
        <v>0</v>
      </c>
      <c r="AE2942">
        <v>123.24924362129457</v>
      </c>
    </row>
    <row r="2943" spans="1:31" x14ac:dyDescent="0.3">
      <c r="A2943">
        <v>2487605</v>
      </c>
      <c r="B2943">
        <v>1</v>
      </c>
      <c r="C2943" t="s">
        <v>81</v>
      </c>
      <c r="D2943" t="s">
        <v>120</v>
      </c>
      <c r="E2943" t="s">
        <v>166</v>
      </c>
      <c r="F2943" t="s">
        <v>754</v>
      </c>
      <c r="G2943" t="s">
        <v>149</v>
      </c>
      <c r="H2943" t="s">
        <v>150</v>
      </c>
      <c r="I2943" t="s">
        <v>136</v>
      </c>
      <c r="J2943" t="s">
        <v>137</v>
      </c>
      <c r="K2943" t="s">
        <v>144</v>
      </c>
      <c r="L2943" t="s">
        <v>8532</v>
      </c>
      <c r="M2943" t="s">
        <v>8533</v>
      </c>
      <c r="N2943">
        <v>0.273888888</v>
      </c>
      <c r="O2943">
        <v>1</v>
      </c>
      <c r="P2943">
        <v>1208</v>
      </c>
      <c r="Q2943">
        <v>111</v>
      </c>
      <c r="R2943">
        <v>66</v>
      </c>
      <c r="S2943">
        <v>29</v>
      </c>
      <c r="T2943">
        <v>67</v>
      </c>
      <c r="U2943">
        <v>2</v>
      </c>
      <c r="V2943">
        <v>0</v>
      </c>
      <c r="W2943">
        <v>1.1682126381047056E-2</v>
      </c>
      <c r="X2943">
        <v>47.00035642246867</v>
      </c>
      <c r="Y2943">
        <v>10.673783475844168</v>
      </c>
      <c r="Z2943">
        <v>2.1107679832556467</v>
      </c>
      <c r="AA2943">
        <v>33.800440867940701</v>
      </c>
      <c r="AB2943">
        <v>9.6712211905268664</v>
      </c>
      <c r="AC2943">
        <v>34.843416312922528</v>
      </c>
      <c r="AD2943">
        <v>0</v>
      </c>
      <c r="AE2943">
        <v>138.11166837933962</v>
      </c>
    </row>
    <row r="2944" spans="1:31" x14ac:dyDescent="0.3">
      <c r="A2944">
        <v>2487488</v>
      </c>
      <c r="B2944">
        <v>2</v>
      </c>
      <c r="C2944" t="s">
        <v>80</v>
      </c>
      <c r="D2944" t="s">
        <v>97</v>
      </c>
      <c r="E2944" t="s">
        <v>132</v>
      </c>
      <c r="F2944" t="s">
        <v>8534</v>
      </c>
      <c r="G2944" t="s">
        <v>230</v>
      </c>
      <c r="H2944" t="s">
        <v>135</v>
      </c>
      <c r="I2944" t="s">
        <v>136</v>
      </c>
      <c r="J2944" t="s">
        <v>137</v>
      </c>
      <c r="K2944" t="s">
        <v>144</v>
      </c>
      <c r="L2944" t="s">
        <v>8437</v>
      </c>
      <c r="M2944" t="s">
        <v>8535</v>
      </c>
      <c r="N2944">
        <v>0.73</v>
      </c>
      <c r="O2944">
        <v>0</v>
      </c>
      <c r="P2944">
        <v>277</v>
      </c>
      <c r="Q2944">
        <v>0</v>
      </c>
      <c r="R2944">
        <v>2</v>
      </c>
      <c r="S2944">
        <v>0</v>
      </c>
      <c r="T2944">
        <v>31</v>
      </c>
      <c r="U2944">
        <v>0</v>
      </c>
      <c r="V2944">
        <v>0</v>
      </c>
      <c r="W2944">
        <v>0</v>
      </c>
      <c r="X2944">
        <v>63.605454765834104</v>
      </c>
      <c r="Y2944">
        <v>0</v>
      </c>
      <c r="Z2944">
        <v>0.19815658936486802</v>
      </c>
      <c r="AA2944">
        <v>0</v>
      </c>
      <c r="AB2944">
        <v>25.649346024484416</v>
      </c>
      <c r="AC2944">
        <v>0</v>
      </c>
      <c r="AD2944">
        <v>0</v>
      </c>
      <c r="AE2944">
        <v>89.452957379683397</v>
      </c>
    </row>
    <row r="2945" spans="1:31" x14ac:dyDescent="0.3">
      <c r="A2945">
        <v>2487612</v>
      </c>
      <c r="B2945">
        <v>1</v>
      </c>
      <c r="C2945" t="s">
        <v>80</v>
      </c>
      <c r="D2945" t="s">
        <v>94</v>
      </c>
      <c r="E2945" t="s">
        <v>132</v>
      </c>
      <c r="F2945" t="s">
        <v>8536</v>
      </c>
      <c r="G2945" t="s">
        <v>181</v>
      </c>
      <c r="H2945" t="s">
        <v>135</v>
      </c>
      <c r="I2945" t="s">
        <v>136</v>
      </c>
      <c r="J2945" t="s">
        <v>137</v>
      </c>
      <c r="K2945" t="s">
        <v>144</v>
      </c>
      <c r="L2945" t="s">
        <v>8537</v>
      </c>
      <c r="M2945" t="s">
        <v>8538</v>
      </c>
      <c r="N2945">
        <v>0.59638888800000001</v>
      </c>
      <c r="O2945">
        <v>0</v>
      </c>
      <c r="P2945">
        <v>212</v>
      </c>
      <c r="Q2945">
        <v>0</v>
      </c>
      <c r="R2945">
        <v>1</v>
      </c>
      <c r="S2945">
        <v>0</v>
      </c>
      <c r="T2945">
        <v>14</v>
      </c>
      <c r="U2945">
        <v>0</v>
      </c>
      <c r="V2945">
        <v>0</v>
      </c>
      <c r="W2945">
        <v>0</v>
      </c>
      <c r="X2945">
        <v>18.485581069091751</v>
      </c>
      <c r="Y2945">
        <v>0</v>
      </c>
      <c r="Z2945">
        <v>0.94590903570075791</v>
      </c>
      <c r="AA2945">
        <v>0</v>
      </c>
      <c r="AB2945">
        <v>7.9897065955226783</v>
      </c>
      <c r="AC2945">
        <v>0</v>
      </c>
      <c r="AD2945">
        <v>0</v>
      </c>
      <c r="AE2945">
        <v>27.421196700315186</v>
      </c>
    </row>
    <row r="2946" spans="1:31" x14ac:dyDescent="0.3">
      <c r="A2946">
        <v>2487615</v>
      </c>
      <c r="B2946">
        <v>1</v>
      </c>
      <c r="C2946" t="s">
        <v>80</v>
      </c>
      <c r="D2946" t="s">
        <v>90</v>
      </c>
      <c r="E2946" t="s">
        <v>162</v>
      </c>
      <c r="F2946" t="s">
        <v>7301</v>
      </c>
      <c r="G2946" t="s">
        <v>210</v>
      </c>
      <c r="H2946" t="s">
        <v>135</v>
      </c>
      <c r="I2946" t="s">
        <v>136</v>
      </c>
      <c r="J2946" t="s">
        <v>137</v>
      </c>
      <c r="K2946" t="s">
        <v>144</v>
      </c>
      <c r="L2946" t="s">
        <v>8539</v>
      </c>
      <c r="M2946" t="s">
        <v>8540</v>
      </c>
      <c r="N2946">
        <v>0.65444444400000001</v>
      </c>
      <c r="O2946">
        <v>0</v>
      </c>
      <c r="P2946">
        <v>66</v>
      </c>
      <c r="Q2946">
        <v>0</v>
      </c>
      <c r="R2946">
        <v>0</v>
      </c>
      <c r="S2946">
        <v>0</v>
      </c>
      <c r="T2946">
        <v>16</v>
      </c>
      <c r="U2946">
        <v>0</v>
      </c>
      <c r="V2946">
        <v>0</v>
      </c>
      <c r="W2946">
        <v>0</v>
      </c>
      <c r="X2946">
        <v>14.966965055808528</v>
      </c>
      <c r="Y2946">
        <v>0</v>
      </c>
      <c r="Z2946">
        <v>0</v>
      </c>
      <c r="AA2946">
        <v>0</v>
      </c>
      <c r="AB2946">
        <v>9.1788176734961056</v>
      </c>
      <c r="AC2946">
        <v>0</v>
      </c>
      <c r="AD2946">
        <v>0</v>
      </c>
      <c r="AE2946">
        <v>24.145782729304635</v>
      </c>
    </row>
    <row r="2947" spans="1:31" x14ac:dyDescent="0.3">
      <c r="A2947">
        <v>2487616</v>
      </c>
      <c r="B2947">
        <v>1</v>
      </c>
      <c r="C2947" t="s">
        <v>81</v>
      </c>
      <c r="D2947" t="s">
        <v>128</v>
      </c>
      <c r="E2947" t="s">
        <v>153</v>
      </c>
      <c r="F2947" t="s">
        <v>8541</v>
      </c>
      <c r="G2947" t="s">
        <v>155</v>
      </c>
      <c r="H2947" t="s">
        <v>135</v>
      </c>
      <c r="I2947" t="s">
        <v>136</v>
      </c>
      <c r="J2947" t="s">
        <v>137</v>
      </c>
      <c r="K2947" t="s">
        <v>144</v>
      </c>
      <c r="L2947" t="s">
        <v>8542</v>
      </c>
      <c r="M2947" t="s">
        <v>8543</v>
      </c>
      <c r="N2947">
        <v>3.7636111109999999</v>
      </c>
      <c r="O2947">
        <v>0</v>
      </c>
      <c r="P2947">
        <v>1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0.16772435393741417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0.16772435393741417</v>
      </c>
    </row>
    <row r="2948" spans="1:31" x14ac:dyDescent="0.3">
      <c r="A2948">
        <v>2487625</v>
      </c>
      <c r="B2948">
        <v>1</v>
      </c>
      <c r="C2948" t="s">
        <v>80</v>
      </c>
      <c r="D2948" t="s">
        <v>105</v>
      </c>
      <c r="E2948" t="s">
        <v>162</v>
      </c>
      <c r="F2948" t="s">
        <v>8544</v>
      </c>
      <c r="G2948" t="s">
        <v>181</v>
      </c>
      <c r="H2948" t="s">
        <v>135</v>
      </c>
      <c r="I2948" t="s">
        <v>136</v>
      </c>
      <c r="J2948" t="s">
        <v>137</v>
      </c>
      <c r="K2948" t="s">
        <v>144</v>
      </c>
      <c r="L2948" t="s">
        <v>8545</v>
      </c>
      <c r="M2948" t="s">
        <v>8546</v>
      </c>
      <c r="N2948">
        <v>0.78361111100000003</v>
      </c>
      <c r="O2948">
        <v>0</v>
      </c>
      <c r="P2948">
        <v>2</v>
      </c>
      <c r="Q2948">
        <v>0</v>
      </c>
      <c r="R2948">
        <v>4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0.51005129746616307</v>
      </c>
      <c r="Y2948">
        <v>0</v>
      </c>
      <c r="Z2948">
        <v>1.2175713900252612E-2</v>
      </c>
      <c r="AA2948">
        <v>0</v>
      </c>
      <c r="AB2948">
        <v>0</v>
      </c>
      <c r="AC2948">
        <v>0</v>
      </c>
      <c r="AD2948">
        <v>0</v>
      </c>
      <c r="AE2948">
        <v>0.52222701136641569</v>
      </c>
    </row>
    <row r="2949" spans="1:31" x14ac:dyDescent="0.3">
      <c r="A2949">
        <v>2487628</v>
      </c>
      <c r="B2949">
        <v>1</v>
      </c>
      <c r="C2949" t="s">
        <v>80</v>
      </c>
      <c r="D2949" t="s">
        <v>92</v>
      </c>
      <c r="E2949" t="s">
        <v>153</v>
      </c>
      <c r="F2949" t="s">
        <v>8547</v>
      </c>
      <c r="G2949" t="s">
        <v>155</v>
      </c>
      <c r="H2949" t="s">
        <v>135</v>
      </c>
      <c r="I2949" t="s">
        <v>136</v>
      </c>
      <c r="J2949" t="s">
        <v>137</v>
      </c>
      <c r="K2949" t="s">
        <v>144</v>
      </c>
      <c r="L2949" t="s">
        <v>8548</v>
      </c>
      <c r="M2949" t="s">
        <v>8549</v>
      </c>
      <c r="N2949">
        <v>3.6625000000000001</v>
      </c>
      <c r="O2949">
        <v>0</v>
      </c>
      <c r="P2949">
        <v>1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0.48533184512069627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0.48533184512069627</v>
      </c>
    </row>
    <row r="2950" spans="1:31" x14ac:dyDescent="0.3">
      <c r="A2950">
        <v>2487629</v>
      </c>
      <c r="B2950">
        <v>1</v>
      </c>
      <c r="C2950" t="s">
        <v>80</v>
      </c>
      <c r="D2950" t="s">
        <v>93</v>
      </c>
      <c r="E2950" t="s">
        <v>132</v>
      </c>
      <c r="F2950" t="s">
        <v>8550</v>
      </c>
      <c r="G2950" t="s">
        <v>181</v>
      </c>
      <c r="H2950" t="s">
        <v>135</v>
      </c>
      <c r="I2950" t="s">
        <v>136</v>
      </c>
      <c r="J2950" t="s">
        <v>137</v>
      </c>
      <c r="K2950" t="s">
        <v>144</v>
      </c>
      <c r="L2950" t="s">
        <v>8551</v>
      </c>
      <c r="M2950" t="s">
        <v>8552</v>
      </c>
      <c r="N2950">
        <v>1.3619444439999999</v>
      </c>
      <c r="O2950">
        <v>0</v>
      </c>
      <c r="P2950">
        <v>45</v>
      </c>
      <c r="Q2950">
        <v>0</v>
      </c>
      <c r="R2950">
        <v>12</v>
      </c>
      <c r="S2950">
        <v>0</v>
      </c>
      <c r="T2950">
        <v>7</v>
      </c>
      <c r="U2950">
        <v>0</v>
      </c>
      <c r="V2950">
        <v>0</v>
      </c>
      <c r="W2950">
        <v>0</v>
      </c>
      <c r="X2950">
        <v>7.9635761222017045</v>
      </c>
      <c r="Y2950">
        <v>0</v>
      </c>
      <c r="Z2950">
        <v>1.6591527091174674</v>
      </c>
      <c r="AA2950">
        <v>0</v>
      </c>
      <c r="AB2950">
        <v>5.2387434284016781</v>
      </c>
      <c r="AC2950">
        <v>0</v>
      </c>
      <c r="AD2950">
        <v>0</v>
      </c>
      <c r="AE2950">
        <v>14.86147225972085</v>
      </c>
    </row>
    <row r="2951" spans="1:31" x14ac:dyDescent="0.3">
      <c r="A2951">
        <v>2487632</v>
      </c>
      <c r="B2951">
        <v>1</v>
      </c>
      <c r="C2951" t="s">
        <v>80</v>
      </c>
      <c r="D2951" t="s">
        <v>83</v>
      </c>
      <c r="E2951" t="s">
        <v>153</v>
      </c>
      <c r="F2951" t="s">
        <v>8553</v>
      </c>
      <c r="G2951" t="s">
        <v>155</v>
      </c>
      <c r="H2951" t="s">
        <v>135</v>
      </c>
      <c r="I2951" t="s">
        <v>136</v>
      </c>
      <c r="J2951" t="s">
        <v>137</v>
      </c>
      <c r="K2951" t="s">
        <v>144</v>
      </c>
      <c r="L2951" t="s">
        <v>8554</v>
      </c>
      <c r="M2951" t="s">
        <v>8555</v>
      </c>
      <c r="N2951">
        <v>2.5049999999999999</v>
      </c>
      <c r="O2951">
        <v>0</v>
      </c>
      <c r="P2951">
        <v>4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2.5071557775170974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2.5071557775170974</v>
      </c>
    </row>
    <row r="2952" spans="1:31" x14ac:dyDescent="0.3">
      <c r="A2952">
        <v>2487639</v>
      </c>
      <c r="B2952">
        <v>1</v>
      </c>
      <c r="C2952" t="s">
        <v>80</v>
      </c>
      <c r="D2952" t="s">
        <v>105</v>
      </c>
      <c r="E2952" t="s">
        <v>162</v>
      </c>
      <c r="F2952" t="s">
        <v>8556</v>
      </c>
      <c r="G2952" t="s">
        <v>210</v>
      </c>
      <c r="H2952" t="s">
        <v>135</v>
      </c>
      <c r="I2952" t="s">
        <v>136</v>
      </c>
      <c r="J2952" t="s">
        <v>137</v>
      </c>
      <c r="K2952" t="s">
        <v>144</v>
      </c>
      <c r="L2952" t="s">
        <v>8557</v>
      </c>
      <c r="M2952" t="s">
        <v>8558</v>
      </c>
      <c r="N2952">
        <v>1.016388888</v>
      </c>
      <c r="O2952">
        <v>0</v>
      </c>
      <c r="P2952">
        <v>17</v>
      </c>
      <c r="Q2952">
        <v>0</v>
      </c>
      <c r="R2952">
        <v>0</v>
      </c>
      <c r="S2952">
        <v>0</v>
      </c>
      <c r="T2952">
        <v>1</v>
      </c>
      <c r="U2952">
        <v>0</v>
      </c>
      <c r="V2952">
        <v>0</v>
      </c>
      <c r="W2952">
        <v>0</v>
      </c>
      <c r="X2952">
        <v>4.0108034281342402</v>
      </c>
      <c r="Y2952">
        <v>0</v>
      </c>
      <c r="Z2952">
        <v>0</v>
      </c>
      <c r="AA2952">
        <v>0</v>
      </c>
      <c r="AB2952">
        <v>1.8601607947266667</v>
      </c>
      <c r="AC2952">
        <v>0</v>
      </c>
      <c r="AD2952">
        <v>0</v>
      </c>
      <c r="AE2952">
        <v>5.8709642228609074</v>
      </c>
    </row>
    <row r="2953" spans="1:31" x14ac:dyDescent="0.3">
      <c r="A2953">
        <v>2487656</v>
      </c>
      <c r="B2953">
        <v>1</v>
      </c>
      <c r="C2953" t="s">
        <v>80</v>
      </c>
      <c r="D2953" t="s">
        <v>101</v>
      </c>
      <c r="E2953" t="s">
        <v>184</v>
      </c>
      <c r="F2953" t="s">
        <v>6888</v>
      </c>
      <c r="G2953" t="s">
        <v>181</v>
      </c>
      <c r="H2953" t="s">
        <v>150</v>
      </c>
      <c r="I2953" t="s">
        <v>136</v>
      </c>
      <c r="J2953" t="s">
        <v>137</v>
      </c>
      <c r="K2953" t="s">
        <v>144</v>
      </c>
      <c r="L2953" t="s">
        <v>8559</v>
      </c>
      <c r="M2953" t="s">
        <v>8560</v>
      </c>
      <c r="N2953">
        <v>0.75277777700000004</v>
      </c>
      <c r="O2953">
        <v>3</v>
      </c>
      <c r="P2953">
        <v>5</v>
      </c>
      <c r="Q2953">
        <v>3</v>
      </c>
      <c r="R2953">
        <v>5</v>
      </c>
      <c r="S2953">
        <v>2</v>
      </c>
      <c r="T2953">
        <v>1</v>
      </c>
      <c r="U2953">
        <v>0</v>
      </c>
      <c r="V2953">
        <v>0</v>
      </c>
      <c r="W2953">
        <v>0.91213786418905651</v>
      </c>
      <c r="X2953">
        <v>3.2840191255291202</v>
      </c>
      <c r="Y2953">
        <v>15.928570255741608</v>
      </c>
      <c r="Z2953">
        <v>0.82028890146195776</v>
      </c>
      <c r="AA2953">
        <v>2.5613295038833335</v>
      </c>
      <c r="AB2953">
        <v>5.9206626496920003E-2</v>
      </c>
      <c r="AC2953">
        <v>0</v>
      </c>
      <c r="AD2953">
        <v>0</v>
      </c>
      <c r="AE2953">
        <v>23.565552277301993</v>
      </c>
    </row>
    <row r="2954" spans="1:31" x14ac:dyDescent="0.3">
      <c r="A2954">
        <v>2487657</v>
      </c>
      <c r="B2954">
        <v>1</v>
      </c>
      <c r="C2954" t="s">
        <v>80</v>
      </c>
      <c r="D2954" t="s">
        <v>92</v>
      </c>
      <c r="E2954" t="s">
        <v>141</v>
      </c>
      <c r="F2954" t="s">
        <v>8561</v>
      </c>
      <c r="G2954" t="s">
        <v>210</v>
      </c>
      <c r="H2954" t="s">
        <v>135</v>
      </c>
      <c r="I2954" t="s">
        <v>136</v>
      </c>
      <c r="J2954" t="s">
        <v>137</v>
      </c>
      <c r="K2954" t="s">
        <v>144</v>
      </c>
      <c r="L2954" t="s">
        <v>8562</v>
      </c>
      <c r="M2954" t="s">
        <v>8563</v>
      </c>
      <c r="N2954">
        <v>2.375</v>
      </c>
      <c r="O2954">
        <v>0</v>
      </c>
      <c r="P2954">
        <v>187</v>
      </c>
      <c r="Q2954">
        <v>0</v>
      </c>
      <c r="R2954">
        <v>0</v>
      </c>
      <c r="S2954">
        <v>0</v>
      </c>
      <c r="T2954">
        <v>31</v>
      </c>
      <c r="U2954">
        <v>0</v>
      </c>
      <c r="V2954">
        <v>0</v>
      </c>
      <c r="W2954">
        <v>0</v>
      </c>
      <c r="X2954">
        <v>105.30415173355999</v>
      </c>
      <c r="Y2954">
        <v>0</v>
      </c>
      <c r="Z2954">
        <v>0</v>
      </c>
      <c r="AA2954">
        <v>0</v>
      </c>
      <c r="AB2954">
        <v>87.044578002681277</v>
      </c>
      <c r="AC2954">
        <v>0</v>
      </c>
      <c r="AD2954">
        <v>0</v>
      </c>
      <c r="AE2954">
        <v>192.34872973624127</v>
      </c>
    </row>
    <row r="2955" spans="1:31" x14ac:dyDescent="0.3">
      <c r="A2955">
        <v>2487658</v>
      </c>
      <c r="B2955">
        <v>1</v>
      </c>
      <c r="C2955" t="s">
        <v>81</v>
      </c>
      <c r="D2955" t="s">
        <v>127</v>
      </c>
      <c r="E2955" t="s">
        <v>153</v>
      </c>
      <c r="F2955" t="s">
        <v>8564</v>
      </c>
      <c r="G2955" t="s">
        <v>244</v>
      </c>
      <c r="H2955" t="s">
        <v>135</v>
      </c>
      <c r="I2955" t="s">
        <v>136</v>
      </c>
      <c r="J2955" t="s">
        <v>137</v>
      </c>
      <c r="K2955" t="s">
        <v>144</v>
      </c>
      <c r="L2955" t="s">
        <v>8565</v>
      </c>
      <c r="M2955" t="s">
        <v>8566</v>
      </c>
      <c r="N2955">
        <v>2.1772222220000002</v>
      </c>
      <c r="O2955">
        <v>0</v>
      </c>
      <c r="P2955">
        <v>3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2.0116563974515089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2.0116563974515089</v>
      </c>
    </row>
    <row r="2956" spans="1:31" x14ac:dyDescent="0.3">
      <c r="A2956">
        <v>2487659</v>
      </c>
      <c r="B2956">
        <v>1</v>
      </c>
      <c r="C2956" t="s">
        <v>80</v>
      </c>
      <c r="D2956" t="s">
        <v>101</v>
      </c>
      <c r="E2956" t="s">
        <v>141</v>
      </c>
      <c r="F2956" t="s">
        <v>8567</v>
      </c>
      <c r="G2956" t="s">
        <v>210</v>
      </c>
      <c r="H2956" t="s">
        <v>135</v>
      </c>
      <c r="I2956" t="s">
        <v>136</v>
      </c>
      <c r="J2956" t="s">
        <v>137</v>
      </c>
      <c r="K2956" t="s">
        <v>144</v>
      </c>
      <c r="L2956" t="s">
        <v>8568</v>
      </c>
      <c r="M2956" t="s">
        <v>8569</v>
      </c>
      <c r="N2956">
        <v>2.6747222220000002</v>
      </c>
      <c r="O2956">
        <v>0</v>
      </c>
      <c r="P2956">
        <v>18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3.9632488741814837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3.9632488741814837</v>
      </c>
    </row>
    <row r="2957" spans="1:31" x14ac:dyDescent="0.3">
      <c r="A2957">
        <v>2487661</v>
      </c>
      <c r="B2957">
        <v>1</v>
      </c>
      <c r="C2957" t="s">
        <v>80</v>
      </c>
      <c r="D2957" t="s">
        <v>105</v>
      </c>
      <c r="E2957" t="s">
        <v>147</v>
      </c>
      <c r="F2957" t="s">
        <v>8570</v>
      </c>
      <c r="G2957" t="s">
        <v>193</v>
      </c>
      <c r="H2957" t="s">
        <v>150</v>
      </c>
      <c r="I2957" t="s">
        <v>136</v>
      </c>
      <c r="J2957" t="s">
        <v>137</v>
      </c>
      <c r="K2957" t="s">
        <v>144</v>
      </c>
      <c r="L2957" t="s">
        <v>8571</v>
      </c>
      <c r="M2957" t="s">
        <v>8572</v>
      </c>
      <c r="N2957">
        <v>2.196111111</v>
      </c>
      <c r="O2957">
        <v>0</v>
      </c>
      <c r="P2957">
        <v>0</v>
      </c>
      <c r="Q2957">
        <v>0</v>
      </c>
      <c r="R2957">
        <v>0</v>
      </c>
      <c r="S2957">
        <v>1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16.467719154833549</v>
      </c>
      <c r="AB2957">
        <v>0</v>
      </c>
      <c r="AC2957">
        <v>0</v>
      </c>
      <c r="AD2957">
        <v>0</v>
      </c>
      <c r="AE2957">
        <v>16.467719154833549</v>
      </c>
    </row>
    <row r="2958" spans="1:31" x14ac:dyDescent="0.3">
      <c r="A2958">
        <v>2487663</v>
      </c>
      <c r="B2958">
        <v>1</v>
      </c>
      <c r="C2958" t="s">
        <v>81</v>
      </c>
      <c r="D2958" t="s">
        <v>123</v>
      </c>
      <c r="E2958" t="s">
        <v>213</v>
      </c>
      <c r="F2958" t="s">
        <v>8573</v>
      </c>
      <c r="G2958" t="s">
        <v>181</v>
      </c>
      <c r="H2958" t="s">
        <v>150</v>
      </c>
      <c r="I2958" t="s">
        <v>136</v>
      </c>
      <c r="J2958" t="s">
        <v>137</v>
      </c>
      <c r="K2958" t="s">
        <v>144</v>
      </c>
      <c r="L2958" t="s">
        <v>8574</v>
      </c>
      <c r="M2958" t="s">
        <v>8575</v>
      </c>
      <c r="N2958">
        <v>2.551666666</v>
      </c>
      <c r="O2958">
        <v>0</v>
      </c>
      <c r="P2958">
        <v>14</v>
      </c>
      <c r="Q2958">
        <v>1</v>
      </c>
      <c r="R2958">
        <v>2</v>
      </c>
      <c r="S2958">
        <v>10</v>
      </c>
      <c r="T2958">
        <v>190</v>
      </c>
      <c r="U2958">
        <v>10</v>
      </c>
      <c r="V2958">
        <v>3</v>
      </c>
      <c r="W2958">
        <v>0</v>
      </c>
      <c r="X2958">
        <v>14.941312123794546</v>
      </c>
      <c r="Y2958">
        <v>2.6506155056767788</v>
      </c>
      <c r="Z2958">
        <v>23.85595939355888</v>
      </c>
      <c r="AA2958">
        <v>678.41708862644191</v>
      </c>
      <c r="AB2958">
        <v>564.55814294968695</v>
      </c>
      <c r="AC2958">
        <v>6177.2391158596065</v>
      </c>
      <c r="AD2958">
        <v>55.228226086329613</v>
      </c>
      <c r="AE2958">
        <v>7516.8904605450953</v>
      </c>
    </row>
    <row r="2959" spans="1:31" x14ac:dyDescent="0.3">
      <c r="A2959">
        <v>2487669</v>
      </c>
      <c r="B2959">
        <v>1</v>
      </c>
      <c r="C2959" t="s">
        <v>80</v>
      </c>
      <c r="D2959" t="s">
        <v>84</v>
      </c>
      <c r="E2959" t="s">
        <v>141</v>
      </c>
      <c r="F2959" t="s">
        <v>8576</v>
      </c>
      <c r="G2959" t="s">
        <v>210</v>
      </c>
      <c r="H2959" t="s">
        <v>135</v>
      </c>
      <c r="I2959" t="s">
        <v>136</v>
      </c>
      <c r="J2959" t="s">
        <v>137</v>
      </c>
      <c r="K2959" t="s">
        <v>144</v>
      </c>
      <c r="L2959" t="s">
        <v>8577</v>
      </c>
      <c r="M2959" t="s">
        <v>8578</v>
      </c>
      <c r="N2959">
        <v>1.123888888</v>
      </c>
      <c r="O2959">
        <v>0</v>
      </c>
      <c r="P2959">
        <v>186</v>
      </c>
      <c r="Q2959">
        <v>0</v>
      </c>
      <c r="R2959">
        <v>0</v>
      </c>
      <c r="S2959">
        <v>0</v>
      </c>
      <c r="T2959">
        <v>8</v>
      </c>
      <c r="U2959">
        <v>0</v>
      </c>
      <c r="V2959">
        <v>0</v>
      </c>
      <c r="W2959">
        <v>0</v>
      </c>
      <c r="X2959">
        <v>48.550525300195233</v>
      </c>
      <c r="Y2959">
        <v>0</v>
      </c>
      <c r="Z2959">
        <v>0</v>
      </c>
      <c r="AA2959">
        <v>0</v>
      </c>
      <c r="AB2959">
        <v>4.7849075682993245</v>
      </c>
      <c r="AC2959">
        <v>0</v>
      </c>
      <c r="AD2959">
        <v>0</v>
      </c>
      <c r="AE2959">
        <v>53.335432868494557</v>
      </c>
    </row>
    <row r="2960" spans="1:31" x14ac:dyDescent="0.3">
      <c r="A2960">
        <v>2487670</v>
      </c>
      <c r="B2960">
        <v>1</v>
      </c>
      <c r="C2960" t="s">
        <v>80</v>
      </c>
      <c r="D2960" t="s">
        <v>84</v>
      </c>
      <c r="E2960" t="s">
        <v>162</v>
      </c>
      <c r="F2960" t="s">
        <v>8579</v>
      </c>
      <c r="G2960" t="s">
        <v>530</v>
      </c>
      <c r="H2960" t="s">
        <v>135</v>
      </c>
      <c r="I2960" t="s">
        <v>136</v>
      </c>
      <c r="J2960" t="s">
        <v>137</v>
      </c>
      <c r="K2960" t="s">
        <v>144</v>
      </c>
      <c r="L2960" t="s">
        <v>8580</v>
      </c>
      <c r="M2960" t="s">
        <v>8581</v>
      </c>
      <c r="N2960">
        <v>3.8563888880000001</v>
      </c>
      <c r="O2960">
        <v>0</v>
      </c>
      <c r="P2960">
        <v>176</v>
      </c>
      <c r="Q2960">
        <v>0</v>
      </c>
      <c r="R2960">
        <v>0</v>
      </c>
      <c r="S2960">
        <v>0</v>
      </c>
      <c r="T2960">
        <v>4</v>
      </c>
      <c r="U2960">
        <v>0</v>
      </c>
      <c r="V2960">
        <v>0</v>
      </c>
      <c r="W2960">
        <v>0</v>
      </c>
      <c r="X2960">
        <v>213.84462628676036</v>
      </c>
      <c r="Y2960">
        <v>0</v>
      </c>
      <c r="Z2960">
        <v>0</v>
      </c>
      <c r="AA2960">
        <v>0</v>
      </c>
      <c r="AB2960">
        <v>21.934025783232638</v>
      </c>
      <c r="AC2960">
        <v>0</v>
      </c>
      <c r="AD2960">
        <v>0</v>
      </c>
      <c r="AE2960">
        <v>235.778652069993</v>
      </c>
    </row>
    <row r="2961" spans="1:31" x14ac:dyDescent="0.3">
      <c r="A2961">
        <v>2487675</v>
      </c>
      <c r="B2961">
        <v>1</v>
      </c>
      <c r="C2961" t="s">
        <v>80</v>
      </c>
      <c r="D2961" t="s">
        <v>104</v>
      </c>
      <c r="E2961" t="s">
        <v>153</v>
      </c>
      <c r="F2961" t="s">
        <v>8582</v>
      </c>
      <c r="G2961" t="s">
        <v>159</v>
      </c>
      <c r="H2961" t="s">
        <v>135</v>
      </c>
      <c r="I2961" t="s">
        <v>136</v>
      </c>
      <c r="J2961" t="s">
        <v>3</v>
      </c>
      <c r="K2961" t="s">
        <v>144</v>
      </c>
      <c r="L2961" t="s">
        <v>8583</v>
      </c>
      <c r="M2961" t="s">
        <v>8584</v>
      </c>
      <c r="N2961">
        <v>2.784166666</v>
      </c>
      <c r="O2961">
        <v>0</v>
      </c>
      <c r="P2961">
        <v>1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0.45879495480263033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0.45879495480263033</v>
      </c>
    </row>
    <row r="2962" spans="1:31" x14ac:dyDescent="0.3">
      <c r="A2962">
        <v>2487560</v>
      </c>
      <c r="B2962">
        <v>2</v>
      </c>
      <c r="C2962" t="s">
        <v>81</v>
      </c>
      <c r="D2962" t="s">
        <v>113</v>
      </c>
      <c r="E2962" t="s">
        <v>184</v>
      </c>
      <c r="F2962" t="s">
        <v>8585</v>
      </c>
      <c r="G2962" t="s">
        <v>193</v>
      </c>
      <c r="H2962" t="s">
        <v>150</v>
      </c>
      <c r="I2962" t="s">
        <v>136</v>
      </c>
      <c r="J2962" t="s">
        <v>137</v>
      </c>
      <c r="K2962" t="s">
        <v>144</v>
      </c>
      <c r="L2962" t="s">
        <v>8487</v>
      </c>
      <c r="M2962" t="s">
        <v>8586</v>
      </c>
      <c r="N2962">
        <v>1.1125</v>
      </c>
      <c r="O2962">
        <v>0</v>
      </c>
      <c r="P2962">
        <v>1</v>
      </c>
      <c r="Q2962">
        <v>3</v>
      </c>
      <c r="R2962">
        <v>99</v>
      </c>
      <c r="S2962">
        <v>0</v>
      </c>
      <c r="T2962">
        <v>4</v>
      </c>
      <c r="U2962">
        <v>0</v>
      </c>
      <c r="V2962">
        <v>0</v>
      </c>
      <c r="W2962">
        <v>0</v>
      </c>
      <c r="X2962">
        <v>3.101704630617778E-4</v>
      </c>
      <c r="Y2962">
        <v>4.6792256157449366</v>
      </c>
      <c r="Z2962">
        <v>50.348005959043192</v>
      </c>
      <c r="AA2962">
        <v>0</v>
      </c>
      <c r="AB2962">
        <v>3.8785154420582737</v>
      </c>
      <c r="AC2962">
        <v>0</v>
      </c>
      <c r="AD2962">
        <v>0</v>
      </c>
      <c r="AE2962">
        <v>58.906057187309464</v>
      </c>
    </row>
    <row r="2963" spans="1:31" x14ac:dyDescent="0.3">
      <c r="A2963">
        <v>2487684</v>
      </c>
      <c r="B2963">
        <v>1</v>
      </c>
      <c r="C2963" t="s">
        <v>81</v>
      </c>
      <c r="D2963" t="s">
        <v>122</v>
      </c>
      <c r="E2963" t="s">
        <v>162</v>
      </c>
      <c r="F2963" t="s">
        <v>8587</v>
      </c>
      <c r="G2963" t="s">
        <v>280</v>
      </c>
      <c r="H2963" t="s">
        <v>135</v>
      </c>
      <c r="I2963" t="s">
        <v>136</v>
      </c>
      <c r="J2963" t="s">
        <v>137</v>
      </c>
      <c r="K2963" t="s">
        <v>144</v>
      </c>
      <c r="L2963" t="s">
        <v>8588</v>
      </c>
      <c r="M2963" t="s">
        <v>8589</v>
      </c>
      <c r="N2963">
        <v>1.7691666660000001</v>
      </c>
      <c r="O2963">
        <v>0</v>
      </c>
      <c r="P2963">
        <v>88</v>
      </c>
      <c r="Q2963">
        <v>0</v>
      </c>
      <c r="R2963">
        <v>0</v>
      </c>
      <c r="S2963">
        <v>0</v>
      </c>
      <c r="T2963">
        <v>10</v>
      </c>
      <c r="U2963">
        <v>0</v>
      </c>
      <c r="V2963">
        <v>0</v>
      </c>
      <c r="W2963">
        <v>0</v>
      </c>
      <c r="X2963">
        <v>18.822415180955836</v>
      </c>
      <c r="Y2963">
        <v>0</v>
      </c>
      <c r="Z2963">
        <v>0</v>
      </c>
      <c r="AA2963">
        <v>0</v>
      </c>
      <c r="AB2963">
        <v>4.6563871544095887</v>
      </c>
      <c r="AC2963">
        <v>0</v>
      </c>
      <c r="AD2963">
        <v>0</v>
      </c>
      <c r="AE2963">
        <v>23.478802335365426</v>
      </c>
    </row>
    <row r="2964" spans="1:31" x14ac:dyDescent="0.3">
      <c r="A2964">
        <v>2487685</v>
      </c>
      <c r="B2964">
        <v>1</v>
      </c>
      <c r="C2964" t="s">
        <v>80</v>
      </c>
      <c r="D2964" t="s">
        <v>99</v>
      </c>
      <c r="E2964" t="s">
        <v>162</v>
      </c>
      <c r="F2964" t="s">
        <v>8590</v>
      </c>
      <c r="G2964" t="s">
        <v>652</v>
      </c>
      <c r="H2964" t="s">
        <v>135</v>
      </c>
      <c r="I2964" t="s">
        <v>136</v>
      </c>
      <c r="J2964" t="s">
        <v>137</v>
      </c>
      <c r="K2964" t="s">
        <v>144</v>
      </c>
      <c r="L2964" t="s">
        <v>8591</v>
      </c>
      <c r="M2964" t="s">
        <v>8592</v>
      </c>
      <c r="N2964">
        <v>1.248611111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2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0.11235979894161886</v>
      </c>
      <c r="AC2964">
        <v>0</v>
      </c>
      <c r="AD2964">
        <v>0</v>
      </c>
      <c r="AE2964">
        <v>0.11235979894161886</v>
      </c>
    </row>
    <row r="2965" spans="1:31" x14ac:dyDescent="0.3">
      <c r="A2965">
        <v>2487686</v>
      </c>
      <c r="B2965">
        <v>1</v>
      </c>
      <c r="C2965" t="s">
        <v>80</v>
      </c>
      <c r="D2965" t="s">
        <v>106</v>
      </c>
      <c r="E2965" t="s">
        <v>184</v>
      </c>
      <c r="F2965" t="s">
        <v>8593</v>
      </c>
      <c r="G2965" t="s">
        <v>193</v>
      </c>
      <c r="H2965" t="s">
        <v>150</v>
      </c>
      <c r="I2965" t="s">
        <v>136</v>
      </c>
      <c r="J2965" t="s">
        <v>137</v>
      </c>
      <c r="K2965" t="s">
        <v>144</v>
      </c>
      <c r="L2965" t="s">
        <v>8594</v>
      </c>
      <c r="M2965" t="s">
        <v>8595</v>
      </c>
      <c r="N2965">
        <v>2.7052777770000001</v>
      </c>
      <c r="O2965">
        <v>0</v>
      </c>
      <c r="P2965">
        <v>75</v>
      </c>
      <c r="Q2965">
        <v>15</v>
      </c>
      <c r="R2965">
        <v>26</v>
      </c>
      <c r="S2965">
        <v>2</v>
      </c>
      <c r="T2965">
        <v>16</v>
      </c>
      <c r="U2965">
        <v>1</v>
      </c>
      <c r="V2965">
        <v>0</v>
      </c>
      <c r="W2965">
        <v>0</v>
      </c>
      <c r="X2965">
        <v>75.091050953185345</v>
      </c>
      <c r="Y2965">
        <v>4.4990682373020023</v>
      </c>
      <c r="Z2965">
        <v>39.516147556336612</v>
      </c>
      <c r="AA2965">
        <v>15.874108932161709</v>
      </c>
      <c r="AB2965">
        <v>33.576749708161991</v>
      </c>
      <c r="AC2965">
        <v>152.06564250663126</v>
      </c>
      <c r="AD2965">
        <v>0</v>
      </c>
      <c r="AE2965">
        <v>320.62276789377893</v>
      </c>
    </row>
    <row r="2966" spans="1:31" x14ac:dyDescent="0.3">
      <c r="A2966">
        <v>2487688</v>
      </c>
      <c r="B2966">
        <v>1</v>
      </c>
      <c r="C2966" t="s">
        <v>80</v>
      </c>
      <c r="D2966" t="s">
        <v>93</v>
      </c>
      <c r="E2966" t="s">
        <v>166</v>
      </c>
      <c r="F2966" t="s">
        <v>8596</v>
      </c>
      <c r="G2966" t="s">
        <v>149</v>
      </c>
      <c r="H2966" t="s">
        <v>150</v>
      </c>
      <c r="I2966" t="s">
        <v>136</v>
      </c>
      <c r="J2966" t="s">
        <v>137</v>
      </c>
      <c r="K2966" t="s">
        <v>144</v>
      </c>
      <c r="L2966" t="s">
        <v>8597</v>
      </c>
      <c r="M2966" t="s">
        <v>8598</v>
      </c>
      <c r="N2966">
        <v>0.60555555500000002</v>
      </c>
      <c r="O2966">
        <v>1</v>
      </c>
      <c r="P2966">
        <v>1649</v>
      </c>
      <c r="Q2966">
        <v>4</v>
      </c>
      <c r="R2966">
        <v>196</v>
      </c>
      <c r="S2966">
        <v>12</v>
      </c>
      <c r="T2966">
        <v>344</v>
      </c>
      <c r="U2966">
        <v>2</v>
      </c>
      <c r="V2966">
        <v>4</v>
      </c>
      <c r="W2966">
        <v>17.674886965482834</v>
      </c>
      <c r="X2966">
        <v>187.02861179877806</v>
      </c>
      <c r="Y2966">
        <v>2.8224515722785615</v>
      </c>
      <c r="Z2966">
        <v>45.576413555346008</v>
      </c>
      <c r="AA2966">
        <v>25.045189561255089</v>
      </c>
      <c r="AB2966">
        <v>146.7449234409622</v>
      </c>
      <c r="AC2966">
        <v>62.265814657224581</v>
      </c>
      <c r="AD2966">
        <v>106.10666549062056</v>
      </c>
      <c r="AE2966">
        <v>593.26495704194792</v>
      </c>
    </row>
    <row r="2967" spans="1:31" x14ac:dyDescent="0.3">
      <c r="A2967">
        <v>2487690</v>
      </c>
      <c r="B2967">
        <v>1</v>
      </c>
      <c r="C2967" t="s">
        <v>80</v>
      </c>
      <c r="D2967" t="s">
        <v>96</v>
      </c>
      <c r="E2967" t="s">
        <v>153</v>
      </c>
      <c r="F2967" t="s">
        <v>8599</v>
      </c>
      <c r="G2967" t="s">
        <v>159</v>
      </c>
      <c r="H2967" t="s">
        <v>135</v>
      </c>
      <c r="I2967" t="s">
        <v>136</v>
      </c>
      <c r="J2967" t="s">
        <v>3</v>
      </c>
      <c r="K2967" t="s">
        <v>144</v>
      </c>
      <c r="L2967" t="s">
        <v>8600</v>
      </c>
      <c r="M2967" t="s">
        <v>8601</v>
      </c>
      <c r="N2967">
        <v>1.914722222</v>
      </c>
      <c r="O2967">
        <v>0</v>
      </c>
      <c r="P2967">
        <v>1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1.0198676524934553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1.0198676524934553</v>
      </c>
    </row>
    <row r="2968" spans="1:31" x14ac:dyDescent="0.3">
      <c r="A2968">
        <v>2487692</v>
      </c>
      <c r="B2968">
        <v>1</v>
      </c>
      <c r="C2968" t="s">
        <v>80</v>
      </c>
      <c r="D2968" t="s">
        <v>108</v>
      </c>
      <c r="E2968" t="s">
        <v>162</v>
      </c>
      <c r="F2968" t="s">
        <v>8602</v>
      </c>
      <c r="G2968" t="s">
        <v>210</v>
      </c>
      <c r="H2968" t="s">
        <v>135</v>
      </c>
      <c r="I2968" t="s">
        <v>136</v>
      </c>
      <c r="J2968" t="s">
        <v>137</v>
      </c>
      <c r="K2968" t="s">
        <v>144</v>
      </c>
      <c r="L2968" t="s">
        <v>8603</v>
      </c>
      <c r="M2968" t="s">
        <v>8604</v>
      </c>
      <c r="N2968">
        <v>2.9047222220000002</v>
      </c>
      <c r="O2968">
        <v>0</v>
      </c>
      <c r="P2968">
        <v>7</v>
      </c>
      <c r="Q2968">
        <v>0</v>
      </c>
      <c r="R2968">
        <v>3</v>
      </c>
      <c r="S2968">
        <v>0</v>
      </c>
      <c r="T2968">
        <v>1</v>
      </c>
      <c r="U2968">
        <v>0</v>
      </c>
      <c r="V2968">
        <v>0</v>
      </c>
      <c r="W2968">
        <v>0</v>
      </c>
      <c r="X2968">
        <v>1.5872606028636997</v>
      </c>
      <c r="Y2968">
        <v>0</v>
      </c>
      <c r="Z2968">
        <v>1.3850747355593336</v>
      </c>
      <c r="AA2968">
        <v>0</v>
      </c>
      <c r="AB2968">
        <v>0.23205030534317511</v>
      </c>
      <c r="AC2968">
        <v>0</v>
      </c>
      <c r="AD2968">
        <v>0</v>
      </c>
      <c r="AE2968">
        <v>3.2043856437662086</v>
      </c>
    </row>
    <row r="2969" spans="1:31" x14ac:dyDescent="0.3">
      <c r="A2969">
        <v>2487694</v>
      </c>
      <c r="B2969">
        <v>1</v>
      </c>
      <c r="C2969" t="s">
        <v>81</v>
      </c>
      <c r="D2969" t="s">
        <v>113</v>
      </c>
      <c r="E2969" t="s">
        <v>147</v>
      </c>
      <c r="F2969" t="s">
        <v>8605</v>
      </c>
      <c r="G2969" t="s">
        <v>193</v>
      </c>
      <c r="H2969" t="s">
        <v>150</v>
      </c>
      <c r="I2969" t="s">
        <v>136</v>
      </c>
      <c r="J2969" t="s">
        <v>137</v>
      </c>
      <c r="K2969" t="s">
        <v>144</v>
      </c>
      <c r="L2969" t="s">
        <v>8606</v>
      </c>
      <c r="M2969" t="s">
        <v>8607</v>
      </c>
      <c r="N2969">
        <v>2.0811111109999998</v>
      </c>
      <c r="O2969">
        <v>0</v>
      </c>
      <c r="P2969">
        <v>387</v>
      </c>
      <c r="Q2969">
        <v>0</v>
      </c>
      <c r="R2969">
        <v>104</v>
      </c>
      <c r="S2969">
        <v>0</v>
      </c>
      <c r="T2969">
        <v>27</v>
      </c>
      <c r="U2969">
        <v>0</v>
      </c>
      <c r="V2969">
        <v>0</v>
      </c>
      <c r="W2969">
        <v>0</v>
      </c>
      <c r="X2969">
        <v>216.81967209092701</v>
      </c>
      <c r="Y2969">
        <v>0</v>
      </c>
      <c r="Z2969">
        <v>61.683430154445013</v>
      </c>
      <c r="AA2969">
        <v>0</v>
      </c>
      <c r="AB2969">
        <v>49.506981987762266</v>
      </c>
      <c r="AC2969">
        <v>0</v>
      </c>
      <c r="AD2969">
        <v>0</v>
      </c>
      <c r="AE2969">
        <v>328.01008423313431</v>
      </c>
    </row>
    <row r="2970" spans="1:31" x14ac:dyDescent="0.3">
      <c r="A2970">
        <v>2487356</v>
      </c>
      <c r="B2970">
        <v>2</v>
      </c>
      <c r="C2970" t="s">
        <v>80</v>
      </c>
      <c r="D2970" t="s">
        <v>111</v>
      </c>
      <c r="E2970" t="s">
        <v>162</v>
      </c>
      <c r="F2970" t="s">
        <v>8608</v>
      </c>
      <c r="G2970" t="s">
        <v>230</v>
      </c>
      <c r="H2970" t="s">
        <v>135</v>
      </c>
      <c r="I2970" t="s">
        <v>136</v>
      </c>
      <c r="J2970" t="s">
        <v>137</v>
      </c>
      <c r="K2970" t="s">
        <v>144</v>
      </c>
      <c r="L2970" t="s">
        <v>8305</v>
      </c>
      <c r="M2970" t="s">
        <v>8609</v>
      </c>
      <c r="N2970">
        <v>0.36472222199999998</v>
      </c>
      <c r="O2970">
        <v>0</v>
      </c>
      <c r="P2970">
        <v>117</v>
      </c>
      <c r="Q2970">
        <v>0</v>
      </c>
      <c r="R2970">
        <v>0</v>
      </c>
      <c r="S2970">
        <v>0</v>
      </c>
      <c r="T2970">
        <v>11</v>
      </c>
      <c r="U2970">
        <v>0</v>
      </c>
      <c r="V2970">
        <v>0</v>
      </c>
      <c r="W2970">
        <v>0</v>
      </c>
      <c r="X2970">
        <v>11.701480633529963</v>
      </c>
      <c r="Y2970">
        <v>0</v>
      </c>
      <c r="Z2970">
        <v>0</v>
      </c>
      <c r="AA2970">
        <v>0</v>
      </c>
      <c r="AB2970">
        <v>7.2287093200017853</v>
      </c>
      <c r="AC2970">
        <v>0</v>
      </c>
      <c r="AD2970">
        <v>0</v>
      </c>
      <c r="AE2970">
        <v>18.930189953531748</v>
      </c>
    </row>
    <row r="2971" spans="1:31" x14ac:dyDescent="0.3">
      <c r="A2971">
        <v>2487696</v>
      </c>
      <c r="B2971">
        <v>1</v>
      </c>
      <c r="C2971" t="s">
        <v>80</v>
      </c>
      <c r="D2971" t="s">
        <v>110</v>
      </c>
      <c r="E2971" t="s">
        <v>153</v>
      </c>
      <c r="F2971" t="s">
        <v>8610</v>
      </c>
      <c r="G2971" t="s">
        <v>155</v>
      </c>
      <c r="H2971" t="s">
        <v>135</v>
      </c>
      <c r="I2971" t="s">
        <v>136</v>
      </c>
      <c r="J2971" t="s">
        <v>137</v>
      </c>
      <c r="K2971" t="s">
        <v>144</v>
      </c>
      <c r="L2971" t="s">
        <v>8611</v>
      </c>
      <c r="M2971" t="s">
        <v>8612</v>
      </c>
      <c r="N2971">
        <v>2.6425000000000001</v>
      </c>
      <c r="O2971">
        <v>0</v>
      </c>
      <c r="P2971">
        <v>13</v>
      </c>
      <c r="Q2971">
        <v>0</v>
      </c>
      <c r="R2971">
        <v>0</v>
      </c>
      <c r="S2971">
        <v>0</v>
      </c>
      <c r="T2971">
        <v>6</v>
      </c>
      <c r="U2971">
        <v>0</v>
      </c>
      <c r="V2971">
        <v>0</v>
      </c>
      <c r="W2971">
        <v>0</v>
      </c>
      <c r="X2971">
        <v>10.113866005430978</v>
      </c>
      <c r="Y2971">
        <v>0</v>
      </c>
      <c r="Z2971">
        <v>0</v>
      </c>
      <c r="AA2971">
        <v>0</v>
      </c>
      <c r="AB2971">
        <v>3.7807625534191018</v>
      </c>
      <c r="AC2971">
        <v>0</v>
      </c>
      <c r="AD2971">
        <v>0</v>
      </c>
      <c r="AE2971">
        <v>13.89462855885008</v>
      </c>
    </row>
    <row r="2972" spans="1:31" x14ac:dyDescent="0.3">
      <c r="A2972">
        <v>2487698</v>
      </c>
      <c r="B2972">
        <v>1</v>
      </c>
      <c r="C2972" t="s">
        <v>80</v>
      </c>
      <c r="D2972" t="s">
        <v>96</v>
      </c>
      <c r="E2972" t="s">
        <v>147</v>
      </c>
      <c r="F2972" t="s">
        <v>8613</v>
      </c>
      <c r="G2972" t="s">
        <v>193</v>
      </c>
      <c r="H2972" t="s">
        <v>150</v>
      </c>
      <c r="I2972" t="s">
        <v>136</v>
      </c>
      <c r="J2972" t="s">
        <v>137</v>
      </c>
      <c r="K2972" t="s">
        <v>144</v>
      </c>
      <c r="L2972" t="s">
        <v>8614</v>
      </c>
      <c r="M2972" t="s">
        <v>8615</v>
      </c>
      <c r="N2972">
        <v>2.5319444440000001</v>
      </c>
      <c r="O2972">
        <v>0</v>
      </c>
      <c r="P2972">
        <v>0</v>
      </c>
      <c r="Q2972">
        <v>0</v>
      </c>
      <c r="R2972">
        <v>0</v>
      </c>
      <c r="S2972">
        <v>2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30.259253648016152</v>
      </c>
      <c r="AB2972">
        <v>0</v>
      </c>
      <c r="AC2972">
        <v>0</v>
      </c>
      <c r="AD2972">
        <v>0</v>
      </c>
      <c r="AE2972">
        <v>30.259253648016152</v>
      </c>
    </row>
    <row r="2973" spans="1:31" x14ac:dyDescent="0.3">
      <c r="A2973">
        <v>2487513</v>
      </c>
      <c r="B2973">
        <v>2</v>
      </c>
      <c r="C2973" t="s">
        <v>80</v>
      </c>
      <c r="D2973" t="s">
        <v>83</v>
      </c>
      <c r="E2973" t="s">
        <v>162</v>
      </c>
      <c r="F2973" t="s">
        <v>6900</v>
      </c>
      <c r="G2973" t="s">
        <v>155</v>
      </c>
      <c r="H2973" t="s">
        <v>135</v>
      </c>
      <c r="I2973" t="s">
        <v>136</v>
      </c>
      <c r="J2973" t="s">
        <v>137</v>
      </c>
      <c r="K2973" t="s">
        <v>144</v>
      </c>
      <c r="L2973" t="s">
        <v>8451</v>
      </c>
      <c r="M2973" t="s">
        <v>8616</v>
      </c>
      <c r="N2973">
        <v>0.94305555500000005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16</v>
      </c>
      <c r="U2973">
        <v>0</v>
      </c>
      <c r="V2973">
        <v>2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30.709106640859261</v>
      </c>
      <c r="AC2973">
        <v>0</v>
      </c>
      <c r="AD2973">
        <v>33.543347841363143</v>
      </c>
      <c r="AE2973">
        <v>64.252454482222404</v>
      </c>
    </row>
    <row r="2974" spans="1:31" x14ac:dyDescent="0.3">
      <c r="A2974">
        <v>2487713</v>
      </c>
      <c r="B2974">
        <v>1</v>
      </c>
      <c r="C2974" t="s">
        <v>80</v>
      </c>
      <c r="D2974" t="s">
        <v>83</v>
      </c>
      <c r="E2974" t="s">
        <v>153</v>
      </c>
      <c r="F2974" t="s">
        <v>8617</v>
      </c>
      <c r="G2974" t="s">
        <v>244</v>
      </c>
      <c r="H2974" t="s">
        <v>135</v>
      </c>
      <c r="I2974" t="s">
        <v>136</v>
      </c>
      <c r="J2974" t="s">
        <v>137</v>
      </c>
      <c r="K2974" t="s">
        <v>144</v>
      </c>
      <c r="L2974" t="s">
        <v>8618</v>
      </c>
      <c r="M2974" t="s">
        <v>8619</v>
      </c>
      <c r="N2974">
        <v>0.885833333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2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5.6884142874222379</v>
      </c>
      <c r="AC2974">
        <v>0</v>
      </c>
      <c r="AD2974">
        <v>0</v>
      </c>
      <c r="AE2974">
        <v>5.6884142874222379</v>
      </c>
    </row>
    <row r="2975" spans="1:31" x14ac:dyDescent="0.3">
      <c r="A2975">
        <v>2487715</v>
      </c>
      <c r="B2975">
        <v>1</v>
      </c>
      <c r="C2975" t="s">
        <v>80</v>
      </c>
      <c r="D2975" t="s">
        <v>85</v>
      </c>
      <c r="E2975" t="s">
        <v>162</v>
      </c>
      <c r="F2975" t="s">
        <v>8620</v>
      </c>
      <c r="G2975" t="s">
        <v>210</v>
      </c>
      <c r="H2975" t="s">
        <v>135</v>
      </c>
      <c r="I2975" t="s">
        <v>136</v>
      </c>
      <c r="J2975" t="s">
        <v>137</v>
      </c>
      <c r="K2975" t="s">
        <v>144</v>
      </c>
      <c r="L2975" t="s">
        <v>8621</v>
      </c>
      <c r="M2975" t="s">
        <v>8622</v>
      </c>
      <c r="N2975">
        <v>2.2166666660000001</v>
      </c>
      <c r="O2975">
        <v>0</v>
      </c>
      <c r="P2975">
        <v>189</v>
      </c>
      <c r="Q2975">
        <v>0</v>
      </c>
      <c r="R2975">
        <v>0</v>
      </c>
      <c r="S2975">
        <v>0</v>
      </c>
      <c r="T2975">
        <v>6</v>
      </c>
      <c r="U2975">
        <v>0</v>
      </c>
      <c r="V2975">
        <v>0</v>
      </c>
      <c r="W2975">
        <v>0</v>
      </c>
      <c r="X2975">
        <v>123.93308353577143</v>
      </c>
      <c r="Y2975">
        <v>0</v>
      </c>
      <c r="Z2975">
        <v>0</v>
      </c>
      <c r="AA2975">
        <v>0</v>
      </c>
      <c r="AB2975">
        <v>3.8345131192097948</v>
      </c>
      <c r="AC2975">
        <v>0</v>
      </c>
      <c r="AD2975">
        <v>0</v>
      </c>
      <c r="AE2975">
        <v>127.76759665498122</v>
      </c>
    </row>
    <row r="2976" spans="1:31" x14ac:dyDescent="0.3">
      <c r="A2976">
        <v>2487716</v>
      </c>
      <c r="B2976">
        <v>1</v>
      </c>
      <c r="C2976" t="s">
        <v>80</v>
      </c>
      <c r="D2976" t="s">
        <v>108</v>
      </c>
      <c r="E2976" t="s">
        <v>162</v>
      </c>
      <c r="F2976" t="s">
        <v>8623</v>
      </c>
      <c r="G2976" t="s">
        <v>210</v>
      </c>
      <c r="H2976" t="s">
        <v>135</v>
      </c>
      <c r="I2976" t="s">
        <v>136</v>
      </c>
      <c r="J2976" t="s">
        <v>137</v>
      </c>
      <c r="K2976" t="s">
        <v>144</v>
      </c>
      <c r="L2976" t="s">
        <v>8624</v>
      </c>
      <c r="M2976" t="s">
        <v>8625</v>
      </c>
      <c r="N2976">
        <v>5.2072222220000004</v>
      </c>
      <c r="O2976">
        <v>0</v>
      </c>
      <c r="P2976">
        <v>7</v>
      </c>
      <c r="Q2976">
        <v>0</v>
      </c>
      <c r="R2976">
        <v>5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1.0100223709913905</v>
      </c>
      <c r="Y2976">
        <v>0</v>
      </c>
      <c r="Z2976">
        <v>2.606832792532928</v>
      </c>
      <c r="AA2976">
        <v>0</v>
      </c>
      <c r="AB2976">
        <v>0</v>
      </c>
      <c r="AC2976">
        <v>0</v>
      </c>
      <c r="AD2976">
        <v>0</v>
      </c>
      <c r="AE2976">
        <v>3.6168551635243187</v>
      </c>
    </row>
    <row r="2977" spans="1:31" x14ac:dyDescent="0.3">
      <c r="A2977">
        <v>2487723</v>
      </c>
      <c r="B2977">
        <v>1</v>
      </c>
      <c r="C2977" t="s">
        <v>80</v>
      </c>
      <c r="D2977" t="s">
        <v>84</v>
      </c>
      <c r="E2977" t="s">
        <v>141</v>
      </c>
      <c r="F2977" t="s">
        <v>5320</v>
      </c>
      <c r="G2977" t="s">
        <v>530</v>
      </c>
      <c r="H2977" t="s">
        <v>135</v>
      </c>
      <c r="I2977" t="s">
        <v>136</v>
      </c>
      <c r="J2977" t="s">
        <v>137</v>
      </c>
      <c r="K2977" t="s">
        <v>144</v>
      </c>
      <c r="L2977" t="s">
        <v>8626</v>
      </c>
      <c r="M2977" t="s">
        <v>8627</v>
      </c>
      <c r="N2977">
        <v>6.3094444440000004</v>
      </c>
      <c r="O2977">
        <v>0</v>
      </c>
      <c r="P2977">
        <v>232</v>
      </c>
      <c r="Q2977">
        <v>0</v>
      </c>
      <c r="R2977">
        <v>0</v>
      </c>
      <c r="S2977">
        <v>0</v>
      </c>
      <c r="T2977">
        <v>11</v>
      </c>
      <c r="U2977">
        <v>0</v>
      </c>
      <c r="V2977">
        <v>0</v>
      </c>
      <c r="W2977">
        <v>0</v>
      </c>
      <c r="X2977">
        <v>381.50670308184937</v>
      </c>
      <c r="Y2977">
        <v>0</v>
      </c>
      <c r="Z2977">
        <v>0</v>
      </c>
      <c r="AA2977">
        <v>0</v>
      </c>
      <c r="AB2977">
        <v>25.980167242000519</v>
      </c>
      <c r="AC2977">
        <v>0</v>
      </c>
      <c r="AD2977">
        <v>0</v>
      </c>
      <c r="AE2977">
        <v>407.48687032384987</v>
      </c>
    </row>
    <row r="2978" spans="1:31" x14ac:dyDescent="0.3">
      <c r="A2978">
        <v>2487726</v>
      </c>
      <c r="B2978">
        <v>1</v>
      </c>
      <c r="C2978" t="s">
        <v>80</v>
      </c>
      <c r="D2978" t="s">
        <v>95</v>
      </c>
      <c r="E2978" t="s">
        <v>162</v>
      </c>
      <c r="F2978" t="s">
        <v>8628</v>
      </c>
      <c r="G2978" t="s">
        <v>181</v>
      </c>
      <c r="H2978" t="s">
        <v>135</v>
      </c>
      <c r="I2978" t="s">
        <v>136</v>
      </c>
      <c r="J2978" t="s">
        <v>137</v>
      </c>
      <c r="K2978" t="s">
        <v>144</v>
      </c>
      <c r="L2978" t="s">
        <v>8629</v>
      </c>
      <c r="M2978" t="s">
        <v>8630</v>
      </c>
      <c r="N2978">
        <v>0.89722222200000001</v>
      </c>
      <c r="O2978">
        <v>0</v>
      </c>
      <c r="P2978">
        <v>148</v>
      </c>
      <c r="Q2978">
        <v>0</v>
      </c>
      <c r="R2978">
        <v>3</v>
      </c>
      <c r="S2978">
        <v>0</v>
      </c>
      <c r="T2978">
        <v>4</v>
      </c>
      <c r="U2978">
        <v>0</v>
      </c>
      <c r="V2978">
        <v>0</v>
      </c>
      <c r="W2978">
        <v>0</v>
      </c>
      <c r="X2978">
        <v>24.605656457881619</v>
      </c>
      <c r="Y2978">
        <v>0</v>
      </c>
      <c r="Z2978">
        <v>0.11417743519567489</v>
      </c>
      <c r="AA2978">
        <v>0</v>
      </c>
      <c r="AB2978">
        <v>2.0856995943425671E-2</v>
      </c>
      <c r="AC2978">
        <v>0</v>
      </c>
      <c r="AD2978">
        <v>0</v>
      </c>
      <c r="AE2978">
        <v>24.740690889020719</v>
      </c>
    </row>
    <row r="2979" spans="1:31" x14ac:dyDescent="0.3">
      <c r="A2979">
        <v>2487728</v>
      </c>
      <c r="B2979">
        <v>1</v>
      </c>
      <c r="C2979" t="s">
        <v>80</v>
      </c>
      <c r="D2979" t="s">
        <v>93</v>
      </c>
      <c r="E2979" t="s">
        <v>132</v>
      </c>
      <c r="F2979" t="s">
        <v>8631</v>
      </c>
      <c r="G2979" t="s">
        <v>181</v>
      </c>
      <c r="H2979" t="s">
        <v>135</v>
      </c>
      <c r="I2979" t="s">
        <v>136</v>
      </c>
      <c r="J2979" t="s">
        <v>137</v>
      </c>
      <c r="K2979" t="s">
        <v>144</v>
      </c>
      <c r="L2979" t="s">
        <v>8632</v>
      </c>
      <c r="M2979" t="s">
        <v>8633</v>
      </c>
      <c r="N2979">
        <v>0.45611111100000001</v>
      </c>
      <c r="O2979">
        <v>0</v>
      </c>
      <c r="P2979">
        <v>444</v>
      </c>
      <c r="Q2979">
        <v>0</v>
      </c>
      <c r="R2979">
        <v>6</v>
      </c>
      <c r="S2979">
        <v>0</v>
      </c>
      <c r="T2979">
        <v>67</v>
      </c>
      <c r="U2979">
        <v>0</v>
      </c>
      <c r="V2979">
        <v>0</v>
      </c>
      <c r="W2979">
        <v>0</v>
      </c>
      <c r="X2979">
        <v>44.973074107948086</v>
      </c>
      <c r="Y2979">
        <v>0</v>
      </c>
      <c r="Z2979">
        <v>2.7719260288497636</v>
      </c>
      <c r="AA2979">
        <v>0</v>
      </c>
      <c r="AB2979">
        <v>27.401536564273741</v>
      </c>
      <c r="AC2979">
        <v>0</v>
      </c>
      <c r="AD2979">
        <v>0</v>
      </c>
      <c r="AE2979">
        <v>75.146536701071597</v>
      </c>
    </row>
    <row r="2980" spans="1:31" x14ac:dyDescent="0.3">
      <c r="A2980">
        <v>2487729</v>
      </c>
      <c r="B2980">
        <v>1</v>
      </c>
      <c r="C2980" t="s">
        <v>81</v>
      </c>
      <c r="D2980" t="s">
        <v>123</v>
      </c>
      <c r="E2980" t="s">
        <v>147</v>
      </c>
      <c r="F2980" t="s">
        <v>8634</v>
      </c>
      <c r="G2980" t="s">
        <v>149</v>
      </c>
      <c r="H2980" t="s">
        <v>150</v>
      </c>
      <c r="I2980" t="s">
        <v>136</v>
      </c>
      <c r="J2980" t="s">
        <v>137</v>
      </c>
      <c r="K2980" t="s">
        <v>144</v>
      </c>
      <c r="L2980" t="s">
        <v>8574</v>
      </c>
      <c r="M2980" t="s">
        <v>8635</v>
      </c>
      <c r="N2980">
        <v>2.610833333</v>
      </c>
      <c r="O2980">
        <v>0</v>
      </c>
      <c r="P2980">
        <v>337</v>
      </c>
      <c r="Q2980">
        <v>0</v>
      </c>
      <c r="R2980">
        <v>0</v>
      </c>
      <c r="S2980">
        <v>0</v>
      </c>
      <c r="T2980">
        <v>3</v>
      </c>
      <c r="U2980">
        <v>0</v>
      </c>
      <c r="V2980">
        <v>0</v>
      </c>
      <c r="W2980">
        <v>0</v>
      </c>
      <c r="X2980">
        <v>318.28496766872394</v>
      </c>
      <c r="Y2980">
        <v>0</v>
      </c>
      <c r="Z2980">
        <v>0</v>
      </c>
      <c r="AA2980">
        <v>0</v>
      </c>
      <c r="AB2980">
        <v>10.719433928128092</v>
      </c>
      <c r="AC2980">
        <v>0</v>
      </c>
      <c r="AD2980">
        <v>0</v>
      </c>
      <c r="AE2980">
        <v>329.00440159685201</v>
      </c>
    </row>
    <row r="2981" spans="1:31" x14ac:dyDescent="0.3">
      <c r="A2981">
        <v>2487731</v>
      </c>
      <c r="B2981">
        <v>1</v>
      </c>
      <c r="C2981" t="s">
        <v>80</v>
      </c>
      <c r="D2981" t="s">
        <v>99</v>
      </c>
      <c r="E2981" t="s">
        <v>153</v>
      </c>
      <c r="F2981" t="s">
        <v>8636</v>
      </c>
      <c r="G2981" t="s">
        <v>230</v>
      </c>
      <c r="H2981" t="s">
        <v>135</v>
      </c>
      <c r="I2981" t="s">
        <v>136</v>
      </c>
      <c r="J2981" t="s">
        <v>137</v>
      </c>
      <c r="K2981" t="s">
        <v>144</v>
      </c>
      <c r="L2981" t="s">
        <v>8637</v>
      </c>
      <c r="M2981" t="s">
        <v>8638</v>
      </c>
      <c r="N2981">
        <v>2.1947222219999998</v>
      </c>
      <c r="O2981">
        <v>0</v>
      </c>
      <c r="P2981">
        <v>4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1.8797552826580188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1.8797552826580188</v>
      </c>
    </row>
    <row r="2982" spans="1:31" x14ac:dyDescent="0.3">
      <c r="A2982">
        <v>2487736</v>
      </c>
      <c r="B2982">
        <v>1</v>
      </c>
      <c r="C2982" t="s">
        <v>80</v>
      </c>
      <c r="D2982" t="s">
        <v>103</v>
      </c>
      <c r="E2982" t="s">
        <v>153</v>
      </c>
      <c r="F2982" t="s">
        <v>8639</v>
      </c>
      <c r="G2982" t="s">
        <v>159</v>
      </c>
      <c r="H2982" t="s">
        <v>135</v>
      </c>
      <c r="I2982" t="s">
        <v>136</v>
      </c>
      <c r="J2982" t="s">
        <v>3</v>
      </c>
      <c r="K2982" t="s">
        <v>144</v>
      </c>
      <c r="L2982" t="s">
        <v>8640</v>
      </c>
      <c r="M2982" t="s">
        <v>8641</v>
      </c>
      <c r="N2982">
        <v>0.72722222199999997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1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0.31529044067306722</v>
      </c>
      <c r="AC2982">
        <v>0</v>
      </c>
      <c r="AD2982">
        <v>0</v>
      </c>
      <c r="AE2982">
        <v>0.31529044067306722</v>
      </c>
    </row>
    <row r="2983" spans="1:31" x14ac:dyDescent="0.3">
      <c r="A2983">
        <v>2487737</v>
      </c>
      <c r="B2983">
        <v>1</v>
      </c>
      <c r="C2983" t="s">
        <v>80</v>
      </c>
      <c r="D2983" t="s">
        <v>92</v>
      </c>
      <c r="E2983" t="s">
        <v>153</v>
      </c>
      <c r="F2983" t="s">
        <v>8642</v>
      </c>
      <c r="G2983" t="s">
        <v>244</v>
      </c>
      <c r="H2983" t="s">
        <v>135</v>
      </c>
      <c r="I2983" t="s">
        <v>136</v>
      </c>
      <c r="J2983" t="s">
        <v>137</v>
      </c>
      <c r="K2983" t="s">
        <v>144</v>
      </c>
      <c r="L2983" t="s">
        <v>8643</v>
      </c>
      <c r="M2983" t="s">
        <v>8644</v>
      </c>
      <c r="N2983">
        <v>0.40444444400000001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1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1.6926264163831246</v>
      </c>
      <c r="AC2983">
        <v>0</v>
      </c>
      <c r="AD2983">
        <v>0</v>
      </c>
      <c r="AE2983">
        <v>1.6926264163831246</v>
      </c>
    </row>
    <row r="2984" spans="1:31" x14ac:dyDescent="0.3">
      <c r="A2984">
        <v>2487738</v>
      </c>
      <c r="B2984">
        <v>1</v>
      </c>
      <c r="C2984" t="s">
        <v>81</v>
      </c>
      <c r="D2984" t="s">
        <v>114</v>
      </c>
      <c r="E2984" t="s">
        <v>153</v>
      </c>
      <c r="F2984" t="s">
        <v>8645</v>
      </c>
      <c r="G2984" t="s">
        <v>155</v>
      </c>
      <c r="H2984" t="s">
        <v>135</v>
      </c>
      <c r="I2984" t="s">
        <v>136</v>
      </c>
      <c r="J2984" t="s">
        <v>137</v>
      </c>
      <c r="K2984" t="s">
        <v>144</v>
      </c>
      <c r="L2984" t="s">
        <v>8646</v>
      </c>
      <c r="M2984" t="s">
        <v>8647</v>
      </c>
      <c r="N2984">
        <v>2.4125000000000001</v>
      </c>
      <c r="O2984">
        <v>0</v>
      </c>
      <c r="P2984">
        <v>1</v>
      </c>
      <c r="Q2984">
        <v>0</v>
      </c>
      <c r="R2984">
        <v>0</v>
      </c>
      <c r="S2984">
        <v>0</v>
      </c>
      <c r="T2984">
        <v>1</v>
      </c>
      <c r="U2984">
        <v>0</v>
      </c>
      <c r="V2984">
        <v>0</v>
      </c>
      <c r="W2984">
        <v>0</v>
      </c>
      <c r="X2984">
        <v>0.24946396290626452</v>
      </c>
      <c r="Y2984">
        <v>0</v>
      </c>
      <c r="Z2984">
        <v>0</v>
      </c>
      <c r="AA2984">
        <v>0</v>
      </c>
      <c r="AB2984">
        <v>0.40440775912197741</v>
      </c>
      <c r="AC2984">
        <v>0</v>
      </c>
      <c r="AD2984">
        <v>0</v>
      </c>
      <c r="AE2984">
        <v>0.65387172202824195</v>
      </c>
    </row>
    <row r="2985" spans="1:31" x14ac:dyDescent="0.3">
      <c r="A2985">
        <v>2487741</v>
      </c>
      <c r="B2985">
        <v>1</v>
      </c>
      <c r="C2985" t="s">
        <v>80</v>
      </c>
      <c r="D2985" t="s">
        <v>90</v>
      </c>
      <c r="E2985" t="s">
        <v>153</v>
      </c>
      <c r="F2985" t="s">
        <v>8648</v>
      </c>
      <c r="G2985" t="s">
        <v>155</v>
      </c>
      <c r="H2985" t="s">
        <v>135</v>
      </c>
      <c r="I2985" t="s">
        <v>136</v>
      </c>
      <c r="J2985" t="s">
        <v>137</v>
      </c>
      <c r="K2985" t="s">
        <v>144</v>
      </c>
      <c r="L2985" t="s">
        <v>8649</v>
      </c>
      <c r="M2985" t="s">
        <v>8650</v>
      </c>
      <c r="N2985">
        <v>1.625</v>
      </c>
      <c r="O2985">
        <v>0</v>
      </c>
      <c r="P2985">
        <v>2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1.9546425812877068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1.9546425812877068</v>
      </c>
    </row>
    <row r="2986" spans="1:31" x14ac:dyDescent="0.3">
      <c r="A2986">
        <v>2487742</v>
      </c>
      <c r="B2986">
        <v>1</v>
      </c>
      <c r="C2986" t="s">
        <v>80</v>
      </c>
      <c r="D2986" t="s">
        <v>97</v>
      </c>
      <c r="E2986" t="s">
        <v>162</v>
      </c>
      <c r="F2986" t="s">
        <v>8651</v>
      </c>
      <c r="G2986" t="s">
        <v>181</v>
      </c>
      <c r="H2986" t="s">
        <v>135</v>
      </c>
      <c r="I2986" t="s">
        <v>136</v>
      </c>
      <c r="J2986" t="s">
        <v>137</v>
      </c>
      <c r="K2986" t="s">
        <v>144</v>
      </c>
      <c r="L2986" t="s">
        <v>8652</v>
      </c>
      <c r="M2986" t="s">
        <v>8653</v>
      </c>
      <c r="N2986">
        <v>0.38</v>
      </c>
      <c r="O2986">
        <v>0</v>
      </c>
      <c r="P2986">
        <v>41</v>
      </c>
      <c r="Q2986">
        <v>0</v>
      </c>
      <c r="R2986">
        <v>0</v>
      </c>
      <c r="S2986">
        <v>0</v>
      </c>
      <c r="T2986">
        <v>1</v>
      </c>
      <c r="U2986">
        <v>0</v>
      </c>
      <c r="V2986">
        <v>0</v>
      </c>
      <c r="W2986">
        <v>0</v>
      </c>
      <c r="X2986">
        <v>6.9125373359222504</v>
      </c>
      <c r="Y2986">
        <v>0</v>
      </c>
      <c r="Z2986">
        <v>0</v>
      </c>
      <c r="AA2986">
        <v>0</v>
      </c>
      <c r="AB2986">
        <v>4.3120404498258061E-2</v>
      </c>
      <c r="AC2986">
        <v>0</v>
      </c>
      <c r="AD2986">
        <v>0</v>
      </c>
      <c r="AE2986">
        <v>6.9556577404205084</v>
      </c>
    </row>
    <row r="2987" spans="1:31" x14ac:dyDescent="0.3">
      <c r="A2987">
        <v>2487743</v>
      </c>
      <c r="B2987">
        <v>1</v>
      </c>
      <c r="C2987" t="s">
        <v>80</v>
      </c>
      <c r="D2987" t="s">
        <v>82</v>
      </c>
      <c r="E2987" t="s">
        <v>162</v>
      </c>
      <c r="F2987" t="s">
        <v>8654</v>
      </c>
      <c r="G2987" t="s">
        <v>210</v>
      </c>
      <c r="H2987" t="s">
        <v>135</v>
      </c>
      <c r="I2987" t="s">
        <v>136</v>
      </c>
      <c r="J2987" t="s">
        <v>137</v>
      </c>
      <c r="K2987" t="s">
        <v>144</v>
      </c>
      <c r="L2987" t="s">
        <v>8655</v>
      </c>
      <c r="M2987" t="s">
        <v>8656</v>
      </c>
      <c r="N2987">
        <v>1.4755555549999999</v>
      </c>
      <c r="O2987">
        <v>0</v>
      </c>
      <c r="P2987">
        <v>154</v>
      </c>
      <c r="Q2987">
        <v>0</v>
      </c>
      <c r="R2987">
        <v>0</v>
      </c>
      <c r="S2987">
        <v>0</v>
      </c>
      <c r="T2987">
        <v>8</v>
      </c>
      <c r="U2987">
        <v>0</v>
      </c>
      <c r="V2987">
        <v>0</v>
      </c>
      <c r="W2987">
        <v>0</v>
      </c>
      <c r="X2987">
        <v>95.323984963344358</v>
      </c>
      <c r="Y2987">
        <v>0</v>
      </c>
      <c r="Z2987">
        <v>0</v>
      </c>
      <c r="AA2987">
        <v>0</v>
      </c>
      <c r="AB2987">
        <v>14.431352545377109</v>
      </c>
      <c r="AC2987">
        <v>0</v>
      </c>
      <c r="AD2987">
        <v>0</v>
      </c>
      <c r="AE2987">
        <v>109.75533750872147</v>
      </c>
    </row>
    <row r="2988" spans="1:31" x14ac:dyDescent="0.3">
      <c r="A2988">
        <v>2487744</v>
      </c>
      <c r="B2988">
        <v>1</v>
      </c>
      <c r="C2988" t="s">
        <v>80</v>
      </c>
      <c r="D2988" t="s">
        <v>97</v>
      </c>
      <c r="E2988" t="s">
        <v>153</v>
      </c>
      <c r="F2988" t="s">
        <v>8657</v>
      </c>
      <c r="G2988" t="s">
        <v>230</v>
      </c>
      <c r="H2988" t="s">
        <v>135</v>
      </c>
      <c r="I2988" t="s">
        <v>136</v>
      </c>
      <c r="J2988" t="s">
        <v>137</v>
      </c>
      <c r="K2988" t="s">
        <v>144</v>
      </c>
      <c r="L2988" t="s">
        <v>8658</v>
      </c>
      <c r="M2988" t="s">
        <v>8659</v>
      </c>
      <c r="N2988">
        <v>1.143333333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1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0.94819515382341668</v>
      </c>
      <c r="AC2988">
        <v>0</v>
      </c>
      <c r="AD2988">
        <v>0</v>
      </c>
      <c r="AE2988">
        <v>0.94819515382341668</v>
      </c>
    </row>
    <row r="2989" spans="1:31" x14ac:dyDescent="0.3">
      <c r="A2989">
        <v>2487746</v>
      </c>
      <c r="B2989">
        <v>1</v>
      </c>
      <c r="C2989" t="s">
        <v>80</v>
      </c>
      <c r="D2989" t="s">
        <v>86</v>
      </c>
      <c r="E2989" t="s">
        <v>162</v>
      </c>
      <c r="F2989" t="s">
        <v>8660</v>
      </c>
      <c r="G2989" t="s">
        <v>181</v>
      </c>
      <c r="H2989" t="s">
        <v>135</v>
      </c>
      <c r="I2989" t="s">
        <v>136</v>
      </c>
      <c r="J2989" t="s">
        <v>137</v>
      </c>
      <c r="K2989" t="s">
        <v>144</v>
      </c>
      <c r="L2989" t="s">
        <v>8661</v>
      </c>
      <c r="M2989" t="s">
        <v>8662</v>
      </c>
      <c r="N2989">
        <v>0.33472222200000001</v>
      </c>
      <c r="O2989">
        <v>0</v>
      </c>
      <c r="P2989">
        <v>282</v>
      </c>
      <c r="Q2989">
        <v>0</v>
      </c>
      <c r="R2989">
        <v>0</v>
      </c>
      <c r="S2989">
        <v>0</v>
      </c>
      <c r="T2989">
        <v>22</v>
      </c>
      <c r="U2989">
        <v>0</v>
      </c>
      <c r="V2989">
        <v>0</v>
      </c>
      <c r="W2989">
        <v>0</v>
      </c>
      <c r="X2989">
        <v>20.975342914861994</v>
      </c>
      <c r="Y2989">
        <v>0</v>
      </c>
      <c r="Z2989">
        <v>0</v>
      </c>
      <c r="AA2989">
        <v>0</v>
      </c>
      <c r="AB2989">
        <v>8.6472717883478687</v>
      </c>
      <c r="AC2989">
        <v>0</v>
      </c>
      <c r="AD2989">
        <v>0</v>
      </c>
      <c r="AE2989">
        <v>29.622614703209862</v>
      </c>
    </row>
    <row r="2990" spans="1:31" x14ac:dyDescent="0.3">
      <c r="A2990">
        <v>2487580</v>
      </c>
      <c r="B2990">
        <v>2</v>
      </c>
      <c r="C2990" t="s">
        <v>80</v>
      </c>
      <c r="D2990" t="s">
        <v>93</v>
      </c>
      <c r="E2990" t="s">
        <v>132</v>
      </c>
      <c r="F2990" t="s">
        <v>8663</v>
      </c>
      <c r="G2990" t="s">
        <v>155</v>
      </c>
      <c r="H2990" t="s">
        <v>135</v>
      </c>
      <c r="I2990" t="s">
        <v>136</v>
      </c>
      <c r="J2990" t="s">
        <v>137</v>
      </c>
      <c r="K2990" t="s">
        <v>144</v>
      </c>
      <c r="L2990" t="s">
        <v>8507</v>
      </c>
      <c r="M2990" t="s">
        <v>8664</v>
      </c>
      <c r="N2990">
        <v>1.53</v>
      </c>
      <c r="O2990">
        <v>0</v>
      </c>
      <c r="P2990">
        <v>171</v>
      </c>
      <c r="Q2990">
        <v>0</v>
      </c>
      <c r="R2990">
        <v>8</v>
      </c>
      <c r="S2990">
        <v>0</v>
      </c>
      <c r="T2990">
        <v>38</v>
      </c>
      <c r="U2990">
        <v>0</v>
      </c>
      <c r="V2990">
        <v>0</v>
      </c>
      <c r="W2990">
        <v>0</v>
      </c>
      <c r="X2990">
        <v>57.481324854349438</v>
      </c>
      <c r="Y2990">
        <v>0</v>
      </c>
      <c r="Z2990">
        <v>12.361751567552105</v>
      </c>
      <c r="AA2990">
        <v>0</v>
      </c>
      <c r="AB2990">
        <v>33.037521213368933</v>
      </c>
      <c r="AC2990">
        <v>0</v>
      </c>
      <c r="AD2990">
        <v>0</v>
      </c>
      <c r="AE2990">
        <v>102.88059763527048</v>
      </c>
    </row>
    <row r="2991" spans="1:31" x14ac:dyDescent="0.3">
      <c r="A2991">
        <v>2487749</v>
      </c>
      <c r="B2991">
        <v>1</v>
      </c>
      <c r="C2991" t="s">
        <v>80</v>
      </c>
      <c r="D2991" t="s">
        <v>82</v>
      </c>
      <c r="E2991" t="s">
        <v>162</v>
      </c>
      <c r="F2991" t="s">
        <v>8529</v>
      </c>
      <c r="G2991" t="s">
        <v>210</v>
      </c>
      <c r="H2991" t="s">
        <v>135</v>
      </c>
      <c r="I2991" t="s">
        <v>136</v>
      </c>
      <c r="J2991" t="s">
        <v>137</v>
      </c>
      <c r="K2991" t="s">
        <v>144</v>
      </c>
      <c r="L2991" t="s">
        <v>8665</v>
      </c>
      <c r="M2991" t="s">
        <v>8666</v>
      </c>
      <c r="N2991">
        <v>1.130833333</v>
      </c>
      <c r="O2991">
        <v>0</v>
      </c>
      <c r="P2991">
        <v>125</v>
      </c>
      <c r="Q2991">
        <v>0</v>
      </c>
      <c r="R2991">
        <v>0</v>
      </c>
      <c r="S2991">
        <v>0</v>
      </c>
      <c r="T2991">
        <v>12</v>
      </c>
      <c r="U2991">
        <v>0</v>
      </c>
      <c r="V2991">
        <v>0</v>
      </c>
      <c r="W2991">
        <v>0</v>
      </c>
      <c r="X2991">
        <v>46.549719645131944</v>
      </c>
      <c r="Y2991">
        <v>0</v>
      </c>
      <c r="Z2991">
        <v>0</v>
      </c>
      <c r="AA2991">
        <v>0</v>
      </c>
      <c r="AB2991">
        <v>3.1368254449925805</v>
      </c>
      <c r="AC2991">
        <v>0</v>
      </c>
      <c r="AD2991">
        <v>0</v>
      </c>
      <c r="AE2991">
        <v>49.686545090124525</v>
      </c>
    </row>
    <row r="2992" spans="1:31" x14ac:dyDescent="0.3">
      <c r="A2992">
        <v>2487751</v>
      </c>
      <c r="B2992">
        <v>1</v>
      </c>
      <c r="C2992" t="s">
        <v>80</v>
      </c>
      <c r="D2992" t="s">
        <v>97</v>
      </c>
      <c r="E2992" t="s">
        <v>153</v>
      </c>
      <c r="F2992" t="s">
        <v>3200</v>
      </c>
      <c r="G2992" t="s">
        <v>159</v>
      </c>
      <c r="H2992" t="s">
        <v>135</v>
      </c>
      <c r="I2992" t="s">
        <v>136</v>
      </c>
      <c r="J2992" t="s">
        <v>3</v>
      </c>
      <c r="K2992" t="s">
        <v>144</v>
      </c>
      <c r="L2992" t="s">
        <v>8667</v>
      </c>
      <c r="M2992" t="s">
        <v>8668</v>
      </c>
      <c r="N2992">
        <v>2.1</v>
      </c>
      <c r="O2992">
        <v>0</v>
      </c>
      <c r="P2992">
        <v>1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0.66319810151900438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0.66319810151900438</v>
      </c>
    </row>
    <row r="2993" spans="1:31" x14ac:dyDescent="0.3">
      <c r="A2993">
        <v>2487752</v>
      </c>
      <c r="B2993">
        <v>1</v>
      </c>
      <c r="C2993" t="s">
        <v>80</v>
      </c>
      <c r="D2993" t="s">
        <v>106</v>
      </c>
      <c r="E2993" t="s">
        <v>132</v>
      </c>
      <c r="F2993" t="s">
        <v>8669</v>
      </c>
      <c r="G2993" t="s">
        <v>181</v>
      </c>
      <c r="H2993" t="s">
        <v>135</v>
      </c>
      <c r="I2993" t="s">
        <v>136</v>
      </c>
      <c r="J2993" t="s">
        <v>137</v>
      </c>
      <c r="K2993" t="s">
        <v>144</v>
      </c>
      <c r="L2993" t="s">
        <v>8670</v>
      </c>
      <c r="M2993" t="s">
        <v>8671</v>
      </c>
      <c r="N2993">
        <v>0.57361111099999995</v>
      </c>
      <c r="O2993">
        <v>0</v>
      </c>
      <c r="P2993">
        <v>2</v>
      </c>
      <c r="Q2993">
        <v>0</v>
      </c>
      <c r="R2993">
        <v>10</v>
      </c>
      <c r="S2993">
        <v>0</v>
      </c>
      <c r="T2993">
        <v>3</v>
      </c>
      <c r="U2993">
        <v>0</v>
      </c>
      <c r="V2993">
        <v>0</v>
      </c>
      <c r="W2993">
        <v>0</v>
      </c>
      <c r="X2993">
        <v>0.94940564575025554</v>
      </c>
      <c r="Y2993">
        <v>0</v>
      </c>
      <c r="Z2993">
        <v>0.95789705202615272</v>
      </c>
      <c r="AA2993">
        <v>0</v>
      </c>
      <c r="AB2993">
        <v>4.8739596144474397</v>
      </c>
      <c r="AC2993">
        <v>0</v>
      </c>
      <c r="AD2993">
        <v>0</v>
      </c>
      <c r="AE2993">
        <v>6.7812623122238485</v>
      </c>
    </row>
    <row r="2994" spans="1:31" x14ac:dyDescent="0.3">
      <c r="A2994">
        <v>2487754</v>
      </c>
      <c r="B2994">
        <v>1</v>
      </c>
      <c r="C2994" t="s">
        <v>80</v>
      </c>
      <c r="D2994" t="s">
        <v>99</v>
      </c>
      <c r="E2994" t="s">
        <v>162</v>
      </c>
      <c r="F2994" t="s">
        <v>8672</v>
      </c>
      <c r="G2994" t="s">
        <v>210</v>
      </c>
      <c r="H2994" t="s">
        <v>135</v>
      </c>
      <c r="I2994" t="s">
        <v>136</v>
      </c>
      <c r="J2994" t="s">
        <v>137</v>
      </c>
      <c r="K2994" t="s">
        <v>144</v>
      </c>
      <c r="L2994" t="s">
        <v>8673</v>
      </c>
      <c r="M2994" t="s">
        <v>8674</v>
      </c>
      <c r="N2994">
        <v>3.1730555549999999</v>
      </c>
      <c r="O2994">
        <v>0</v>
      </c>
      <c r="P2994">
        <v>37</v>
      </c>
      <c r="Q2994">
        <v>0</v>
      </c>
      <c r="R2994">
        <v>0</v>
      </c>
      <c r="S2994">
        <v>0</v>
      </c>
      <c r="T2994">
        <v>7</v>
      </c>
      <c r="U2994">
        <v>0</v>
      </c>
      <c r="V2994">
        <v>0</v>
      </c>
      <c r="W2994">
        <v>0</v>
      </c>
      <c r="X2994">
        <v>37.301404829198368</v>
      </c>
      <c r="Y2994">
        <v>0</v>
      </c>
      <c r="Z2994">
        <v>0</v>
      </c>
      <c r="AA2994">
        <v>0</v>
      </c>
      <c r="AB2994">
        <v>33.362385345618833</v>
      </c>
      <c r="AC2994">
        <v>0</v>
      </c>
      <c r="AD2994">
        <v>0</v>
      </c>
      <c r="AE2994">
        <v>70.663790174817194</v>
      </c>
    </row>
    <row r="2995" spans="1:31" x14ac:dyDescent="0.3">
      <c r="A2995">
        <v>2487759</v>
      </c>
      <c r="B2995">
        <v>1</v>
      </c>
      <c r="C2995" t="s">
        <v>80</v>
      </c>
      <c r="D2995" t="s">
        <v>89</v>
      </c>
      <c r="E2995" t="s">
        <v>162</v>
      </c>
      <c r="F2995" t="s">
        <v>1582</v>
      </c>
      <c r="G2995" t="s">
        <v>210</v>
      </c>
      <c r="H2995" t="s">
        <v>135</v>
      </c>
      <c r="I2995" t="s">
        <v>136</v>
      </c>
      <c r="J2995" t="s">
        <v>137</v>
      </c>
      <c r="K2995" t="s">
        <v>144</v>
      </c>
      <c r="L2995" t="s">
        <v>8675</v>
      </c>
      <c r="M2995" t="s">
        <v>8676</v>
      </c>
      <c r="N2995">
        <v>2.0886111110000001</v>
      </c>
      <c r="O2995">
        <v>0</v>
      </c>
      <c r="P2995">
        <v>42</v>
      </c>
      <c r="Q2995">
        <v>0</v>
      </c>
      <c r="R2995">
        <v>3</v>
      </c>
      <c r="S2995">
        <v>0</v>
      </c>
      <c r="T2995">
        <v>7</v>
      </c>
      <c r="U2995">
        <v>0</v>
      </c>
      <c r="V2995">
        <v>0</v>
      </c>
      <c r="W2995">
        <v>0</v>
      </c>
      <c r="X2995">
        <v>35.443536025627068</v>
      </c>
      <c r="Y2995">
        <v>0</v>
      </c>
      <c r="Z2995">
        <v>1.5229840568656712</v>
      </c>
      <c r="AA2995">
        <v>0</v>
      </c>
      <c r="AB2995">
        <v>24.89052181430457</v>
      </c>
      <c r="AC2995">
        <v>0</v>
      </c>
      <c r="AD2995">
        <v>0</v>
      </c>
      <c r="AE2995">
        <v>61.857041896797313</v>
      </c>
    </row>
    <row r="2996" spans="1:31" x14ac:dyDescent="0.3">
      <c r="A2996">
        <v>2487760</v>
      </c>
      <c r="B2996">
        <v>1</v>
      </c>
      <c r="C2996" t="s">
        <v>80</v>
      </c>
      <c r="D2996" t="s">
        <v>98</v>
      </c>
      <c r="E2996" t="s">
        <v>132</v>
      </c>
      <c r="F2996" t="s">
        <v>8677</v>
      </c>
      <c r="G2996" t="s">
        <v>181</v>
      </c>
      <c r="H2996" t="s">
        <v>135</v>
      </c>
      <c r="I2996" t="s">
        <v>136</v>
      </c>
      <c r="J2996" t="s">
        <v>137</v>
      </c>
      <c r="K2996" t="s">
        <v>144</v>
      </c>
      <c r="L2996" t="s">
        <v>8678</v>
      </c>
      <c r="M2996" t="s">
        <v>8679</v>
      </c>
      <c r="N2996">
        <v>0.37416666599999998</v>
      </c>
      <c r="O2996">
        <v>0</v>
      </c>
      <c r="P2996">
        <v>35</v>
      </c>
      <c r="Q2996">
        <v>0</v>
      </c>
      <c r="R2996">
        <v>50</v>
      </c>
      <c r="S2996">
        <v>0</v>
      </c>
      <c r="T2996">
        <v>14</v>
      </c>
      <c r="U2996">
        <v>0</v>
      </c>
      <c r="V2996">
        <v>0</v>
      </c>
      <c r="W2996">
        <v>0</v>
      </c>
      <c r="X2996">
        <v>3.7579545028521437</v>
      </c>
      <c r="Y2996">
        <v>0</v>
      </c>
      <c r="Z2996">
        <v>12.122842530901313</v>
      </c>
      <c r="AA2996">
        <v>0</v>
      </c>
      <c r="AB2996">
        <v>2.0480464979416615</v>
      </c>
      <c r="AC2996">
        <v>0</v>
      </c>
      <c r="AD2996">
        <v>0</v>
      </c>
      <c r="AE2996">
        <v>17.928843531695119</v>
      </c>
    </row>
    <row r="2997" spans="1:31" x14ac:dyDescent="0.3">
      <c r="A2997">
        <v>2487762</v>
      </c>
      <c r="B2997">
        <v>1</v>
      </c>
      <c r="C2997" t="s">
        <v>81</v>
      </c>
      <c r="D2997" t="s">
        <v>120</v>
      </c>
      <c r="E2997" t="s">
        <v>162</v>
      </c>
      <c r="F2997" t="s">
        <v>3171</v>
      </c>
      <c r="G2997" t="s">
        <v>210</v>
      </c>
      <c r="H2997" t="s">
        <v>135</v>
      </c>
      <c r="I2997" t="s">
        <v>136</v>
      </c>
      <c r="J2997" t="s">
        <v>137</v>
      </c>
      <c r="K2997" t="s">
        <v>144</v>
      </c>
      <c r="L2997" t="s">
        <v>8680</v>
      </c>
      <c r="M2997" t="s">
        <v>8681</v>
      </c>
      <c r="N2997">
        <v>0.63416666600000005</v>
      </c>
      <c r="O2997">
        <v>0</v>
      </c>
      <c r="P2997">
        <v>198</v>
      </c>
      <c r="Q2997">
        <v>0</v>
      </c>
      <c r="R2997">
        <v>0</v>
      </c>
      <c r="S2997">
        <v>0</v>
      </c>
      <c r="T2997">
        <v>37</v>
      </c>
      <c r="U2997">
        <v>0</v>
      </c>
      <c r="V2997">
        <v>0</v>
      </c>
      <c r="W2997">
        <v>0</v>
      </c>
      <c r="X2997">
        <v>27.288229235257525</v>
      </c>
      <c r="Y2997">
        <v>0</v>
      </c>
      <c r="Z2997">
        <v>0</v>
      </c>
      <c r="AA2997">
        <v>0</v>
      </c>
      <c r="AB2997">
        <v>11.813767012693168</v>
      </c>
      <c r="AC2997">
        <v>0</v>
      </c>
      <c r="AD2997">
        <v>0</v>
      </c>
      <c r="AE2997">
        <v>39.101996247950694</v>
      </c>
    </row>
    <row r="2998" spans="1:31" x14ac:dyDescent="0.3">
      <c r="A2998">
        <v>2487763</v>
      </c>
      <c r="B2998">
        <v>1</v>
      </c>
      <c r="C2998" t="s">
        <v>80</v>
      </c>
      <c r="D2998" t="s">
        <v>83</v>
      </c>
      <c r="E2998" t="s">
        <v>153</v>
      </c>
      <c r="F2998" t="s">
        <v>8682</v>
      </c>
      <c r="G2998" t="s">
        <v>155</v>
      </c>
      <c r="H2998" t="s">
        <v>135</v>
      </c>
      <c r="I2998" t="s">
        <v>136</v>
      </c>
      <c r="J2998" t="s">
        <v>137</v>
      </c>
      <c r="K2998" t="s">
        <v>144</v>
      </c>
      <c r="L2998" t="s">
        <v>8683</v>
      </c>
      <c r="M2998" t="s">
        <v>8684</v>
      </c>
      <c r="N2998">
        <v>1.0780555549999999</v>
      </c>
      <c r="O2998">
        <v>0</v>
      </c>
      <c r="P2998">
        <v>1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8.5793119538612364E-2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8.5793119538612364E-2</v>
      </c>
    </row>
    <row r="2999" spans="1:31" x14ac:dyDescent="0.3">
      <c r="A2999">
        <v>2487764</v>
      </c>
      <c r="B2999">
        <v>1</v>
      </c>
      <c r="C2999" t="s">
        <v>81</v>
      </c>
      <c r="D2999" t="s">
        <v>118</v>
      </c>
      <c r="E2999" t="s">
        <v>147</v>
      </c>
      <c r="F2999" t="s">
        <v>8685</v>
      </c>
      <c r="G2999" t="s">
        <v>193</v>
      </c>
      <c r="H2999" t="s">
        <v>150</v>
      </c>
      <c r="I2999" t="s">
        <v>136</v>
      </c>
      <c r="J2999" t="s">
        <v>137</v>
      </c>
      <c r="K2999" t="s">
        <v>144</v>
      </c>
      <c r="L2999" t="s">
        <v>8686</v>
      </c>
      <c r="M2999" t="s">
        <v>8687</v>
      </c>
      <c r="N2999">
        <v>0.67833333299999998</v>
      </c>
      <c r="O2999">
        <v>0</v>
      </c>
      <c r="P2999">
        <v>99</v>
      </c>
      <c r="Q2999">
        <v>0</v>
      </c>
      <c r="R2999">
        <v>7</v>
      </c>
      <c r="S2999">
        <v>0</v>
      </c>
      <c r="T2999">
        <v>6</v>
      </c>
      <c r="U2999">
        <v>0</v>
      </c>
      <c r="V2999">
        <v>0</v>
      </c>
      <c r="W2999">
        <v>0</v>
      </c>
      <c r="X2999">
        <v>13.171264073517133</v>
      </c>
      <c r="Y2999">
        <v>0</v>
      </c>
      <c r="Z2999">
        <v>1.0211710912851832</v>
      </c>
      <c r="AA2999">
        <v>0</v>
      </c>
      <c r="AB2999">
        <v>1.3827380004416083</v>
      </c>
      <c r="AC2999">
        <v>0</v>
      </c>
      <c r="AD2999">
        <v>0</v>
      </c>
      <c r="AE2999">
        <v>15.575173165243925</v>
      </c>
    </row>
    <row r="3000" spans="1:31" x14ac:dyDescent="0.3">
      <c r="A3000">
        <v>2487767</v>
      </c>
      <c r="B3000">
        <v>1</v>
      </c>
      <c r="C3000" t="s">
        <v>80</v>
      </c>
      <c r="D3000" t="s">
        <v>87</v>
      </c>
      <c r="E3000" t="s">
        <v>141</v>
      </c>
      <c r="F3000" t="s">
        <v>8688</v>
      </c>
      <c r="G3000" t="s">
        <v>1532</v>
      </c>
      <c r="H3000" t="s">
        <v>135</v>
      </c>
      <c r="I3000" t="s">
        <v>136</v>
      </c>
      <c r="J3000" t="s">
        <v>137</v>
      </c>
      <c r="K3000" t="s">
        <v>144</v>
      </c>
      <c r="L3000" t="s">
        <v>8689</v>
      </c>
      <c r="M3000" t="s">
        <v>8690</v>
      </c>
      <c r="N3000">
        <v>1.400833333</v>
      </c>
      <c r="O3000">
        <v>0</v>
      </c>
      <c r="P3000">
        <v>135</v>
      </c>
      <c r="Q3000">
        <v>0</v>
      </c>
      <c r="R3000">
        <v>0</v>
      </c>
      <c r="S3000">
        <v>0</v>
      </c>
      <c r="T3000">
        <v>46</v>
      </c>
      <c r="U3000">
        <v>0</v>
      </c>
      <c r="V3000">
        <v>0</v>
      </c>
      <c r="W3000">
        <v>0</v>
      </c>
      <c r="X3000">
        <v>57.356496562152557</v>
      </c>
      <c r="Y3000">
        <v>0</v>
      </c>
      <c r="Z3000">
        <v>0</v>
      </c>
      <c r="AA3000">
        <v>0</v>
      </c>
      <c r="AB3000">
        <v>49.084387259959534</v>
      </c>
      <c r="AC3000">
        <v>0</v>
      </c>
      <c r="AD3000">
        <v>0</v>
      </c>
      <c r="AE3000">
        <v>106.44088382211208</v>
      </c>
    </row>
    <row r="3001" spans="1:31" x14ac:dyDescent="0.3">
      <c r="A3001">
        <v>2487770</v>
      </c>
      <c r="B3001">
        <v>1</v>
      </c>
      <c r="C3001" t="s">
        <v>80</v>
      </c>
      <c r="D3001" t="s">
        <v>82</v>
      </c>
      <c r="E3001" t="s">
        <v>153</v>
      </c>
      <c r="F3001" t="s">
        <v>8691</v>
      </c>
      <c r="G3001" t="s">
        <v>155</v>
      </c>
      <c r="H3001" t="s">
        <v>135</v>
      </c>
      <c r="I3001" t="s">
        <v>136</v>
      </c>
      <c r="J3001" t="s">
        <v>137</v>
      </c>
      <c r="K3001" t="s">
        <v>144</v>
      </c>
      <c r="L3001" t="s">
        <v>8692</v>
      </c>
      <c r="M3001" t="s">
        <v>8693</v>
      </c>
      <c r="N3001">
        <v>1.5180555549999999</v>
      </c>
      <c r="O3001">
        <v>0</v>
      </c>
      <c r="P3001">
        <v>4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2.8154097591556337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2.8154097591556337</v>
      </c>
    </row>
    <row r="3002" spans="1:31" x14ac:dyDescent="0.3">
      <c r="A3002">
        <v>2487773</v>
      </c>
      <c r="B3002">
        <v>1</v>
      </c>
      <c r="C3002" t="s">
        <v>80</v>
      </c>
      <c r="D3002" t="s">
        <v>105</v>
      </c>
      <c r="E3002" t="s">
        <v>162</v>
      </c>
      <c r="F3002" t="s">
        <v>8694</v>
      </c>
      <c r="G3002" t="s">
        <v>537</v>
      </c>
      <c r="H3002" t="s">
        <v>135</v>
      </c>
      <c r="I3002" t="s">
        <v>136</v>
      </c>
      <c r="J3002" t="s">
        <v>137</v>
      </c>
      <c r="K3002" t="s">
        <v>144</v>
      </c>
      <c r="L3002" t="s">
        <v>8695</v>
      </c>
      <c r="M3002" t="s">
        <v>8696</v>
      </c>
      <c r="N3002">
        <v>3.4866666660000001</v>
      </c>
      <c r="O3002">
        <v>0</v>
      </c>
      <c r="P3002">
        <v>2</v>
      </c>
      <c r="Q3002">
        <v>0</v>
      </c>
      <c r="R3002">
        <v>4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2.5133661490441201</v>
      </c>
      <c r="Y3002">
        <v>0</v>
      </c>
      <c r="Z3002">
        <v>5.3199047224236004E-2</v>
      </c>
      <c r="AA3002">
        <v>0</v>
      </c>
      <c r="AB3002">
        <v>0</v>
      </c>
      <c r="AC3002">
        <v>0</v>
      </c>
      <c r="AD3002">
        <v>0</v>
      </c>
      <c r="AE3002">
        <v>2.566565196268356</v>
      </c>
    </row>
    <row r="3003" spans="1:31" x14ac:dyDescent="0.3">
      <c r="A3003">
        <v>2487698</v>
      </c>
      <c r="B3003">
        <v>2</v>
      </c>
      <c r="C3003" t="s">
        <v>80</v>
      </c>
      <c r="D3003" t="s">
        <v>96</v>
      </c>
      <c r="E3003" t="s">
        <v>213</v>
      </c>
      <c r="F3003" t="s">
        <v>7467</v>
      </c>
      <c r="G3003" t="s">
        <v>193</v>
      </c>
      <c r="H3003" t="s">
        <v>150</v>
      </c>
      <c r="I3003" t="s">
        <v>136</v>
      </c>
      <c r="J3003" t="s">
        <v>137</v>
      </c>
      <c r="K3003" t="s">
        <v>144</v>
      </c>
      <c r="L3003" t="s">
        <v>8615</v>
      </c>
      <c r="M3003" t="s">
        <v>8697</v>
      </c>
      <c r="N3003">
        <v>0.28527777700000001</v>
      </c>
      <c r="O3003">
        <v>0</v>
      </c>
      <c r="P3003">
        <v>0</v>
      </c>
      <c r="Q3003">
        <v>4</v>
      </c>
      <c r="R3003">
        <v>0</v>
      </c>
      <c r="S3003">
        <v>11</v>
      </c>
      <c r="T3003">
        <v>0</v>
      </c>
      <c r="U3003">
        <v>2</v>
      </c>
      <c r="V3003">
        <v>0</v>
      </c>
      <c r="W3003">
        <v>0</v>
      </c>
      <c r="X3003">
        <v>0</v>
      </c>
      <c r="Y3003">
        <v>5.6271506042435853</v>
      </c>
      <c r="Z3003">
        <v>0</v>
      </c>
      <c r="AA3003">
        <v>23.759059885911515</v>
      </c>
      <c r="AB3003">
        <v>0</v>
      </c>
      <c r="AC3003">
        <v>62.468317963690566</v>
      </c>
      <c r="AD3003">
        <v>0</v>
      </c>
      <c r="AE3003">
        <v>91.85452845384566</v>
      </c>
    </row>
    <row r="3004" spans="1:31" x14ac:dyDescent="0.3">
      <c r="A3004">
        <v>2487780</v>
      </c>
      <c r="B3004">
        <v>1</v>
      </c>
      <c r="C3004" t="s">
        <v>80</v>
      </c>
      <c r="D3004" t="s">
        <v>97</v>
      </c>
      <c r="E3004" t="s">
        <v>162</v>
      </c>
      <c r="F3004" t="s">
        <v>8698</v>
      </c>
      <c r="G3004" t="s">
        <v>181</v>
      </c>
      <c r="H3004" t="s">
        <v>135</v>
      </c>
      <c r="I3004" t="s">
        <v>136</v>
      </c>
      <c r="J3004" t="s">
        <v>137</v>
      </c>
      <c r="K3004" t="s">
        <v>144</v>
      </c>
      <c r="L3004" t="s">
        <v>8699</v>
      </c>
      <c r="M3004" t="s">
        <v>8700</v>
      </c>
      <c r="N3004">
        <v>0.329444444</v>
      </c>
      <c r="O3004">
        <v>0</v>
      </c>
      <c r="P3004">
        <v>63</v>
      </c>
      <c r="Q3004">
        <v>0</v>
      </c>
      <c r="R3004">
        <v>3</v>
      </c>
      <c r="S3004">
        <v>0</v>
      </c>
      <c r="T3004">
        <v>5</v>
      </c>
      <c r="U3004">
        <v>0</v>
      </c>
      <c r="V3004">
        <v>0</v>
      </c>
      <c r="W3004">
        <v>0</v>
      </c>
      <c r="X3004">
        <v>6.7722453147613706</v>
      </c>
      <c r="Y3004">
        <v>0</v>
      </c>
      <c r="Z3004">
        <v>1.0271075739720279E-2</v>
      </c>
      <c r="AA3004">
        <v>0</v>
      </c>
      <c r="AB3004">
        <v>1.4044361022497602</v>
      </c>
      <c r="AC3004">
        <v>0</v>
      </c>
      <c r="AD3004">
        <v>0</v>
      </c>
      <c r="AE3004">
        <v>8.1869524927508515</v>
      </c>
    </row>
    <row r="3005" spans="1:31" x14ac:dyDescent="0.3">
      <c r="A3005">
        <v>2487670</v>
      </c>
      <c r="B3005">
        <v>2</v>
      </c>
      <c r="C3005" t="s">
        <v>80</v>
      </c>
      <c r="D3005" t="s">
        <v>84</v>
      </c>
      <c r="E3005" t="s">
        <v>132</v>
      </c>
      <c r="F3005" t="s">
        <v>8701</v>
      </c>
      <c r="G3005" t="s">
        <v>530</v>
      </c>
      <c r="H3005" t="s">
        <v>135</v>
      </c>
      <c r="I3005" t="s">
        <v>136</v>
      </c>
      <c r="J3005" t="s">
        <v>137</v>
      </c>
      <c r="K3005" t="s">
        <v>144</v>
      </c>
      <c r="L3005" t="s">
        <v>8581</v>
      </c>
      <c r="M3005" t="s">
        <v>8702</v>
      </c>
      <c r="N3005">
        <v>1.358333333</v>
      </c>
      <c r="O3005">
        <v>0</v>
      </c>
      <c r="P3005">
        <v>587</v>
      </c>
      <c r="Q3005">
        <v>0</v>
      </c>
      <c r="R3005">
        <v>0</v>
      </c>
      <c r="S3005">
        <v>0</v>
      </c>
      <c r="T3005">
        <v>19</v>
      </c>
      <c r="U3005">
        <v>0</v>
      </c>
      <c r="V3005">
        <v>1</v>
      </c>
      <c r="W3005">
        <v>0</v>
      </c>
      <c r="X3005">
        <v>236.81829788586197</v>
      </c>
      <c r="Y3005">
        <v>0</v>
      </c>
      <c r="Z3005">
        <v>0</v>
      </c>
      <c r="AA3005">
        <v>0</v>
      </c>
      <c r="AB3005">
        <v>22.819188558160135</v>
      </c>
      <c r="AC3005">
        <v>0</v>
      </c>
      <c r="AD3005">
        <v>102.12973526886</v>
      </c>
      <c r="AE3005">
        <v>361.76722171288213</v>
      </c>
    </row>
    <row r="3006" spans="1:31" x14ac:dyDescent="0.3">
      <c r="A3006">
        <v>2487783</v>
      </c>
      <c r="B3006">
        <v>1</v>
      </c>
      <c r="C3006" t="s">
        <v>80</v>
      </c>
      <c r="D3006" t="s">
        <v>82</v>
      </c>
      <c r="E3006" t="s">
        <v>153</v>
      </c>
      <c r="F3006" t="s">
        <v>8703</v>
      </c>
      <c r="G3006" t="s">
        <v>230</v>
      </c>
      <c r="H3006" t="s">
        <v>135</v>
      </c>
      <c r="I3006" t="s">
        <v>136</v>
      </c>
      <c r="J3006" t="s">
        <v>137</v>
      </c>
      <c r="K3006" t="s">
        <v>144</v>
      </c>
      <c r="L3006" t="s">
        <v>8704</v>
      </c>
      <c r="M3006" t="s">
        <v>8705</v>
      </c>
      <c r="N3006">
        <v>6.6069444439999998</v>
      </c>
      <c r="O3006">
        <v>0</v>
      </c>
      <c r="P3006">
        <v>11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30.138810411444783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30.138810411444783</v>
      </c>
    </row>
    <row r="3007" spans="1:31" x14ac:dyDescent="0.3">
      <c r="A3007">
        <v>2487784</v>
      </c>
      <c r="B3007">
        <v>1</v>
      </c>
      <c r="C3007" t="s">
        <v>80</v>
      </c>
      <c r="D3007" t="s">
        <v>101</v>
      </c>
      <c r="E3007" t="s">
        <v>153</v>
      </c>
      <c r="F3007" t="s">
        <v>8706</v>
      </c>
      <c r="G3007" t="s">
        <v>230</v>
      </c>
      <c r="H3007" t="s">
        <v>135</v>
      </c>
      <c r="I3007" t="s">
        <v>136</v>
      </c>
      <c r="J3007" t="s">
        <v>137</v>
      </c>
      <c r="K3007" t="s">
        <v>144</v>
      </c>
      <c r="L3007" t="s">
        <v>8707</v>
      </c>
      <c r="M3007" t="s">
        <v>8708</v>
      </c>
      <c r="N3007">
        <v>3.4597222219999999</v>
      </c>
      <c r="O3007">
        <v>0</v>
      </c>
      <c r="P3007">
        <v>2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2.0317368598523844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2.0317368598523844</v>
      </c>
    </row>
    <row r="3008" spans="1:31" x14ac:dyDescent="0.3">
      <c r="A3008">
        <v>2487786</v>
      </c>
      <c r="B3008">
        <v>1</v>
      </c>
      <c r="C3008" t="s">
        <v>80</v>
      </c>
      <c r="D3008" t="s">
        <v>103</v>
      </c>
      <c r="E3008" t="s">
        <v>153</v>
      </c>
      <c r="F3008" t="s">
        <v>8709</v>
      </c>
      <c r="G3008" t="s">
        <v>244</v>
      </c>
      <c r="H3008" t="s">
        <v>135</v>
      </c>
      <c r="I3008" t="s">
        <v>136</v>
      </c>
      <c r="J3008" t="s">
        <v>137</v>
      </c>
      <c r="K3008" t="s">
        <v>144</v>
      </c>
      <c r="L3008" t="s">
        <v>8710</v>
      </c>
      <c r="M3008" t="s">
        <v>8711</v>
      </c>
      <c r="N3008">
        <v>0.45027777699999999</v>
      </c>
      <c r="O3008">
        <v>0</v>
      </c>
      <c r="P3008">
        <v>35</v>
      </c>
      <c r="Q3008">
        <v>0</v>
      </c>
      <c r="R3008">
        <v>0</v>
      </c>
      <c r="S3008">
        <v>0</v>
      </c>
      <c r="T3008">
        <v>1</v>
      </c>
      <c r="U3008">
        <v>0</v>
      </c>
      <c r="V3008">
        <v>0</v>
      </c>
      <c r="W3008">
        <v>0</v>
      </c>
      <c r="X3008">
        <v>3.9667961290594462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3.9667961290594462</v>
      </c>
    </row>
    <row r="3009" spans="1:31" x14ac:dyDescent="0.3">
      <c r="A3009">
        <v>2487788</v>
      </c>
      <c r="B3009">
        <v>1</v>
      </c>
      <c r="C3009" t="s">
        <v>80</v>
      </c>
      <c r="D3009" t="s">
        <v>82</v>
      </c>
      <c r="E3009" t="s">
        <v>141</v>
      </c>
      <c r="F3009" t="s">
        <v>8712</v>
      </c>
      <c r="G3009" t="s">
        <v>181</v>
      </c>
      <c r="H3009" t="s">
        <v>135</v>
      </c>
      <c r="I3009" t="s">
        <v>136</v>
      </c>
      <c r="J3009" t="s">
        <v>137</v>
      </c>
      <c r="K3009" t="s">
        <v>144</v>
      </c>
      <c r="L3009" t="s">
        <v>8713</v>
      </c>
      <c r="M3009" t="s">
        <v>8714</v>
      </c>
      <c r="N3009">
        <v>0.71583333299999996</v>
      </c>
      <c r="O3009">
        <v>0</v>
      </c>
      <c r="P3009">
        <v>34</v>
      </c>
      <c r="Q3009">
        <v>0</v>
      </c>
      <c r="R3009">
        <v>0</v>
      </c>
      <c r="S3009">
        <v>0</v>
      </c>
      <c r="T3009">
        <v>5</v>
      </c>
      <c r="U3009">
        <v>0</v>
      </c>
      <c r="V3009">
        <v>0</v>
      </c>
      <c r="W3009">
        <v>0</v>
      </c>
      <c r="X3009">
        <v>12.294833189029571</v>
      </c>
      <c r="Y3009">
        <v>0</v>
      </c>
      <c r="Z3009">
        <v>0</v>
      </c>
      <c r="AA3009">
        <v>0</v>
      </c>
      <c r="AB3009">
        <v>8.7180096058285503</v>
      </c>
      <c r="AC3009">
        <v>0</v>
      </c>
      <c r="AD3009">
        <v>0</v>
      </c>
      <c r="AE3009">
        <v>21.012842794858123</v>
      </c>
    </row>
    <row r="3010" spans="1:31" x14ac:dyDescent="0.3">
      <c r="A3010">
        <v>2487789</v>
      </c>
      <c r="B3010">
        <v>1</v>
      </c>
      <c r="C3010" t="s">
        <v>80</v>
      </c>
      <c r="D3010" t="s">
        <v>110</v>
      </c>
      <c r="E3010" t="s">
        <v>153</v>
      </c>
      <c r="F3010" t="s">
        <v>8715</v>
      </c>
      <c r="G3010" t="s">
        <v>155</v>
      </c>
      <c r="H3010" t="s">
        <v>135</v>
      </c>
      <c r="I3010" t="s">
        <v>136</v>
      </c>
      <c r="J3010" t="s">
        <v>137</v>
      </c>
      <c r="K3010" t="s">
        <v>144</v>
      </c>
      <c r="L3010" t="s">
        <v>8716</v>
      </c>
      <c r="M3010" t="s">
        <v>8717</v>
      </c>
      <c r="N3010">
        <v>1.5169444439999999</v>
      </c>
      <c r="O3010">
        <v>0</v>
      </c>
      <c r="P3010">
        <v>1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0.3686102591695139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0.3686102591695139</v>
      </c>
    </row>
    <row r="3011" spans="1:31" x14ac:dyDescent="0.3">
      <c r="A3011">
        <v>2487790</v>
      </c>
      <c r="B3011">
        <v>1</v>
      </c>
      <c r="C3011" t="s">
        <v>80</v>
      </c>
      <c r="D3011" t="s">
        <v>107</v>
      </c>
      <c r="E3011" t="s">
        <v>184</v>
      </c>
      <c r="F3011" t="s">
        <v>8718</v>
      </c>
      <c r="G3011" t="s">
        <v>149</v>
      </c>
      <c r="H3011" t="s">
        <v>150</v>
      </c>
      <c r="I3011" t="s">
        <v>136</v>
      </c>
      <c r="J3011" t="s">
        <v>137</v>
      </c>
      <c r="K3011" t="s">
        <v>144</v>
      </c>
      <c r="L3011" t="s">
        <v>8719</v>
      </c>
      <c r="M3011" t="s">
        <v>8720</v>
      </c>
      <c r="N3011">
        <v>2.2488888880000002</v>
      </c>
      <c r="O3011">
        <v>0</v>
      </c>
      <c r="P3011">
        <v>1</v>
      </c>
      <c r="Q3011">
        <v>0</v>
      </c>
      <c r="R3011">
        <v>19</v>
      </c>
      <c r="S3011">
        <v>2</v>
      </c>
      <c r="T3011">
        <v>2</v>
      </c>
      <c r="U3011">
        <v>0</v>
      </c>
      <c r="V3011">
        <v>0</v>
      </c>
      <c r="W3011">
        <v>0</v>
      </c>
      <c r="X3011">
        <v>0.41228053152673333</v>
      </c>
      <c r="Y3011">
        <v>0</v>
      </c>
      <c r="Z3011">
        <v>31.566113201478498</v>
      </c>
      <c r="AA3011">
        <v>87.360288560972052</v>
      </c>
      <c r="AB3011">
        <v>27.595542837026272</v>
      </c>
      <c r="AC3011">
        <v>0</v>
      </c>
      <c r="AD3011">
        <v>0</v>
      </c>
      <c r="AE3011">
        <v>146.93422513100356</v>
      </c>
    </row>
    <row r="3012" spans="1:31" x14ac:dyDescent="0.3">
      <c r="A3012">
        <v>2487791</v>
      </c>
      <c r="B3012">
        <v>1</v>
      </c>
      <c r="C3012" t="s">
        <v>80</v>
      </c>
      <c r="D3012" t="s">
        <v>110</v>
      </c>
      <c r="E3012" t="s">
        <v>153</v>
      </c>
      <c r="F3012" t="s">
        <v>8610</v>
      </c>
      <c r="G3012" t="s">
        <v>155</v>
      </c>
      <c r="H3012" t="s">
        <v>135</v>
      </c>
      <c r="I3012" t="s">
        <v>136</v>
      </c>
      <c r="J3012" t="s">
        <v>137</v>
      </c>
      <c r="K3012" t="s">
        <v>144</v>
      </c>
      <c r="L3012" t="s">
        <v>8721</v>
      </c>
      <c r="M3012" t="s">
        <v>8722</v>
      </c>
      <c r="N3012">
        <v>1.375</v>
      </c>
      <c r="O3012">
        <v>0</v>
      </c>
      <c r="P3012">
        <v>13</v>
      </c>
      <c r="Q3012">
        <v>0</v>
      </c>
      <c r="R3012">
        <v>0</v>
      </c>
      <c r="S3012">
        <v>0</v>
      </c>
      <c r="T3012">
        <v>6</v>
      </c>
      <c r="U3012">
        <v>0</v>
      </c>
      <c r="V3012">
        <v>0</v>
      </c>
      <c r="W3012">
        <v>0</v>
      </c>
      <c r="X3012">
        <v>5.576696486711981</v>
      </c>
      <c r="Y3012">
        <v>0</v>
      </c>
      <c r="Z3012">
        <v>0</v>
      </c>
      <c r="AA3012">
        <v>0</v>
      </c>
      <c r="AB3012">
        <v>1.5783890720815601</v>
      </c>
      <c r="AC3012">
        <v>0</v>
      </c>
      <c r="AD3012">
        <v>0</v>
      </c>
      <c r="AE3012">
        <v>7.1550855587935409</v>
      </c>
    </row>
    <row r="3013" spans="1:31" x14ac:dyDescent="0.3">
      <c r="A3013">
        <v>2487794</v>
      </c>
      <c r="B3013">
        <v>1</v>
      </c>
      <c r="C3013" t="s">
        <v>80</v>
      </c>
      <c r="D3013" t="s">
        <v>97</v>
      </c>
      <c r="E3013" t="s">
        <v>153</v>
      </c>
      <c r="F3013" t="s">
        <v>8723</v>
      </c>
      <c r="G3013" t="s">
        <v>155</v>
      </c>
      <c r="H3013" t="s">
        <v>135</v>
      </c>
      <c r="I3013" t="s">
        <v>136</v>
      </c>
      <c r="J3013" t="s">
        <v>137</v>
      </c>
      <c r="K3013" t="s">
        <v>144</v>
      </c>
      <c r="L3013" t="s">
        <v>8724</v>
      </c>
      <c r="M3013" t="s">
        <v>8725</v>
      </c>
      <c r="N3013">
        <v>1.86</v>
      </c>
      <c r="O3013">
        <v>0</v>
      </c>
      <c r="P3013">
        <v>1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0.70318240037649138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0.70318240037649138</v>
      </c>
    </row>
    <row r="3014" spans="1:31" x14ac:dyDescent="0.3">
      <c r="A3014">
        <v>2487795</v>
      </c>
      <c r="B3014">
        <v>1</v>
      </c>
      <c r="C3014" t="s">
        <v>80</v>
      </c>
      <c r="D3014" t="s">
        <v>98</v>
      </c>
      <c r="E3014" t="s">
        <v>153</v>
      </c>
      <c r="F3014" t="s">
        <v>8726</v>
      </c>
      <c r="G3014" t="s">
        <v>155</v>
      </c>
      <c r="H3014" t="s">
        <v>135</v>
      </c>
      <c r="I3014" t="s">
        <v>136</v>
      </c>
      <c r="J3014" t="s">
        <v>137</v>
      </c>
      <c r="K3014" t="s">
        <v>144</v>
      </c>
      <c r="L3014" t="s">
        <v>8727</v>
      </c>
      <c r="M3014" t="s">
        <v>8728</v>
      </c>
      <c r="N3014">
        <v>1.916388888</v>
      </c>
      <c r="O3014">
        <v>0</v>
      </c>
      <c r="P3014">
        <v>2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0.67259020330158381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0.67259020330158381</v>
      </c>
    </row>
    <row r="3015" spans="1:31" x14ac:dyDescent="0.3">
      <c r="A3015">
        <v>2487796</v>
      </c>
      <c r="B3015">
        <v>1</v>
      </c>
      <c r="C3015" t="s">
        <v>80</v>
      </c>
      <c r="D3015" t="s">
        <v>101</v>
      </c>
      <c r="E3015" t="s">
        <v>184</v>
      </c>
      <c r="F3015" t="s">
        <v>6888</v>
      </c>
      <c r="G3015" t="s">
        <v>276</v>
      </c>
      <c r="H3015" t="s">
        <v>150</v>
      </c>
      <c r="I3015" t="s">
        <v>136</v>
      </c>
      <c r="J3015" t="s">
        <v>137</v>
      </c>
      <c r="K3015" t="s">
        <v>144</v>
      </c>
      <c r="L3015" t="s">
        <v>8729</v>
      </c>
      <c r="M3015" t="s">
        <v>8730</v>
      </c>
      <c r="N3015">
        <v>1.0930555550000001</v>
      </c>
      <c r="O3015">
        <v>3</v>
      </c>
      <c r="P3015">
        <v>5</v>
      </c>
      <c r="Q3015">
        <v>3</v>
      </c>
      <c r="R3015">
        <v>5</v>
      </c>
      <c r="S3015">
        <v>2</v>
      </c>
      <c r="T3015">
        <v>1</v>
      </c>
      <c r="U3015">
        <v>0</v>
      </c>
      <c r="V3015">
        <v>0</v>
      </c>
      <c r="W3015">
        <v>1.8787591560833998</v>
      </c>
      <c r="X3015">
        <v>5.3570760765579797</v>
      </c>
      <c r="Y3015">
        <v>21.82338712413069</v>
      </c>
      <c r="Z3015">
        <v>1.1306450082981545</v>
      </c>
      <c r="AA3015">
        <v>2.7668531353466665</v>
      </c>
      <c r="AB3015">
        <v>5.8496012938083007E-2</v>
      </c>
      <c r="AC3015">
        <v>0</v>
      </c>
      <c r="AD3015">
        <v>0</v>
      </c>
      <c r="AE3015">
        <v>33.015216513354972</v>
      </c>
    </row>
    <row r="3016" spans="1:31" x14ac:dyDescent="0.3">
      <c r="A3016">
        <v>2487797</v>
      </c>
      <c r="B3016">
        <v>1</v>
      </c>
      <c r="C3016" t="s">
        <v>80</v>
      </c>
      <c r="D3016" t="s">
        <v>105</v>
      </c>
      <c r="E3016" t="s">
        <v>153</v>
      </c>
      <c r="F3016" t="s">
        <v>8731</v>
      </c>
      <c r="G3016" t="s">
        <v>244</v>
      </c>
      <c r="H3016" t="s">
        <v>135</v>
      </c>
      <c r="I3016" t="s">
        <v>136</v>
      </c>
      <c r="J3016" t="s">
        <v>137</v>
      </c>
      <c r="K3016" t="s">
        <v>144</v>
      </c>
      <c r="L3016" t="s">
        <v>8732</v>
      </c>
      <c r="M3016" t="s">
        <v>8733</v>
      </c>
      <c r="N3016">
        <v>0.80805555500000004</v>
      </c>
      <c r="O3016">
        <v>0</v>
      </c>
      <c r="P3016">
        <v>4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0.58812876289868599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0.58812876289868599</v>
      </c>
    </row>
    <row r="3017" spans="1:31" x14ac:dyDescent="0.3">
      <c r="A3017">
        <v>2487798</v>
      </c>
      <c r="B3017">
        <v>1</v>
      </c>
      <c r="C3017" t="s">
        <v>80</v>
      </c>
      <c r="D3017" t="s">
        <v>83</v>
      </c>
      <c r="E3017" t="s">
        <v>132</v>
      </c>
      <c r="F3017" t="s">
        <v>8734</v>
      </c>
      <c r="G3017" t="s">
        <v>181</v>
      </c>
      <c r="H3017" t="s">
        <v>135</v>
      </c>
      <c r="I3017" t="s">
        <v>136</v>
      </c>
      <c r="J3017" t="s">
        <v>137</v>
      </c>
      <c r="K3017" t="s">
        <v>144</v>
      </c>
      <c r="L3017" t="s">
        <v>8735</v>
      </c>
      <c r="M3017" t="s">
        <v>8736</v>
      </c>
      <c r="N3017">
        <v>0.26611111100000001</v>
      </c>
      <c r="O3017">
        <v>0</v>
      </c>
      <c r="P3017">
        <v>1</v>
      </c>
      <c r="Q3017">
        <v>0</v>
      </c>
      <c r="R3017">
        <v>0</v>
      </c>
      <c r="S3017">
        <v>0</v>
      </c>
      <c r="T3017">
        <v>85</v>
      </c>
      <c r="U3017">
        <v>0</v>
      </c>
      <c r="V3017">
        <v>3</v>
      </c>
      <c r="W3017">
        <v>0</v>
      </c>
      <c r="X3017">
        <v>0.20614596721091627</v>
      </c>
      <c r="Y3017">
        <v>0</v>
      </c>
      <c r="Z3017">
        <v>0</v>
      </c>
      <c r="AA3017">
        <v>0</v>
      </c>
      <c r="AB3017">
        <v>27.101782620682883</v>
      </c>
      <c r="AC3017">
        <v>0</v>
      </c>
      <c r="AD3017">
        <v>5.7964871846084414</v>
      </c>
      <c r="AE3017">
        <v>33.104415772502236</v>
      </c>
    </row>
    <row r="3018" spans="1:31" x14ac:dyDescent="0.3">
      <c r="A3018">
        <v>2487800</v>
      </c>
      <c r="B3018">
        <v>1</v>
      </c>
      <c r="C3018" t="s">
        <v>80</v>
      </c>
      <c r="D3018" t="s">
        <v>93</v>
      </c>
      <c r="E3018" t="s">
        <v>153</v>
      </c>
      <c r="F3018" t="s">
        <v>8737</v>
      </c>
      <c r="G3018" t="s">
        <v>155</v>
      </c>
      <c r="H3018" t="s">
        <v>135</v>
      </c>
      <c r="I3018" t="s">
        <v>136</v>
      </c>
      <c r="J3018" t="s">
        <v>137</v>
      </c>
      <c r="K3018" t="s">
        <v>144</v>
      </c>
      <c r="L3018" t="s">
        <v>8738</v>
      </c>
      <c r="M3018" t="s">
        <v>8739</v>
      </c>
      <c r="N3018">
        <v>1.9669444439999999</v>
      </c>
      <c r="O3018">
        <v>0</v>
      </c>
      <c r="P3018">
        <v>1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0.55303041838611111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0.55303041838611111</v>
      </c>
    </row>
    <row r="3019" spans="1:31" x14ac:dyDescent="0.3">
      <c r="A3019">
        <v>2487808</v>
      </c>
      <c r="B3019">
        <v>1</v>
      </c>
      <c r="C3019" t="s">
        <v>80</v>
      </c>
      <c r="D3019" t="s">
        <v>88</v>
      </c>
      <c r="E3019" t="s">
        <v>132</v>
      </c>
      <c r="F3019" t="s">
        <v>3408</v>
      </c>
      <c r="G3019" t="s">
        <v>296</v>
      </c>
      <c r="H3019" t="s">
        <v>135</v>
      </c>
      <c r="I3019" t="s">
        <v>136</v>
      </c>
      <c r="J3019" t="s">
        <v>137</v>
      </c>
      <c r="K3019" t="s">
        <v>144</v>
      </c>
      <c r="L3019" t="s">
        <v>8740</v>
      </c>
      <c r="M3019" t="s">
        <v>8741</v>
      </c>
      <c r="N3019">
        <v>1.2441666659999999</v>
      </c>
      <c r="O3019">
        <v>0</v>
      </c>
      <c r="P3019">
        <v>393</v>
      </c>
      <c r="Q3019">
        <v>0</v>
      </c>
      <c r="R3019">
        <v>0</v>
      </c>
      <c r="S3019">
        <v>0</v>
      </c>
      <c r="T3019">
        <v>13</v>
      </c>
      <c r="U3019">
        <v>0</v>
      </c>
      <c r="V3019">
        <v>0</v>
      </c>
      <c r="W3019">
        <v>0</v>
      </c>
      <c r="X3019">
        <v>142.02789797246024</v>
      </c>
      <c r="Y3019">
        <v>0</v>
      </c>
      <c r="Z3019">
        <v>0</v>
      </c>
      <c r="AA3019">
        <v>0</v>
      </c>
      <c r="AB3019">
        <v>124.51842522913117</v>
      </c>
      <c r="AC3019">
        <v>0</v>
      </c>
      <c r="AD3019">
        <v>0</v>
      </c>
      <c r="AE3019">
        <v>266.54632320159141</v>
      </c>
    </row>
    <row r="3020" spans="1:31" x14ac:dyDescent="0.3">
      <c r="A3020">
        <v>2487813</v>
      </c>
      <c r="B3020">
        <v>1</v>
      </c>
      <c r="C3020" t="s">
        <v>80</v>
      </c>
      <c r="D3020" t="s">
        <v>82</v>
      </c>
      <c r="E3020" t="s">
        <v>153</v>
      </c>
      <c r="F3020" t="s">
        <v>8742</v>
      </c>
      <c r="G3020" t="s">
        <v>230</v>
      </c>
      <c r="H3020" t="s">
        <v>135</v>
      </c>
      <c r="I3020" t="s">
        <v>136</v>
      </c>
      <c r="J3020" t="s">
        <v>137</v>
      </c>
      <c r="K3020" t="s">
        <v>144</v>
      </c>
      <c r="L3020" t="s">
        <v>8743</v>
      </c>
      <c r="M3020" t="s">
        <v>8744</v>
      </c>
      <c r="N3020">
        <v>4.3519444439999999</v>
      </c>
      <c r="O3020">
        <v>0</v>
      </c>
      <c r="P3020">
        <v>1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8.8782364622689691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8.8782364622689691</v>
      </c>
    </row>
    <row r="3021" spans="1:31" x14ac:dyDescent="0.3">
      <c r="A3021">
        <v>2487814</v>
      </c>
      <c r="B3021">
        <v>1</v>
      </c>
      <c r="C3021" t="s">
        <v>80</v>
      </c>
      <c r="D3021" t="s">
        <v>96</v>
      </c>
      <c r="E3021" t="s">
        <v>153</v>
      </c>
      <c r="F3021" t="s">
        <v>8745</v>
      </c>
      <c r="G3021" t="s">
        <v>244</v>
      </c>
      <c r="H3021" t="s">
        <v>135</v>
      </c>
      <c r="I3021" t="s">
        <v>136</v>
      </c>
      <c r="J3021" t="s">
        <v>137</v>
      </c>
      <c r="K3021" t="s">
        <v>144</v>
      </c>
      <c r="L3021" t="s">
        <v>8746</v>
      </c>
      <c r="M3021" t="s">
        <v>8747</v>
      </c>
      <c r="N3021">
        <v>2.6638888879999998</v>
      </c>
      <c r="O3021">
        <v>0</v>
      </c>
      <c r="P3021">
        <v>1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1.5677866149333863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1.5677866149333863</v>
      </c>
    </row>
    <row r="3022" spans="1:31" x14ac:dyDescent="0.3">
      <c r="A3022">
        <v>2487819</v>
      </c>
      <c r="B3022">
        <v>1</v>
      </c>
      <c r="C3022" t="s">
        <v>81</v>
      </c>
      <c r="D3022" t="s">
        <v>118</v>
      </c>
      <c r="E3022" t="s">
        <v>153</v>
      </c>
      <c r="F3022" t="s">
        <v>8748</v>
      </c>
      <c r="G3022" t="s">
        <v>244</v>
      </c>
      <c r="H3022" t="s">
        <v>135</v>
      </c>
      <c r="I3022" t="s">
        <v>136</v>
      </c>
      <c r="J3022" t="s">
        <v>137</v>
      </c>
      <c r="K3022" t="s">
        <v>144</v>
      </c>
      <c r="L3022" t="s">
        <v>8749</v>
      </c>
      <c r="M3022" t="s">
        <v>8750</v>
      </c>
      <c r="N3022">
        <v>1.336944444</v>
      </c>
      <c r="O3022">
        <v>0</v>
      </c>
      <c r="P3022">
        <v>5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3.8973623646263418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3.8973623646263418</v>
      </c>
    </row>
    <row r="3023" spans="1:31" x14ac:dyDescent="0.3">
      <c r="A3023">
        <v>2487821</v>
      </c>
      <c r="B3023">
        <v>1</v>
      </c>
      <c r="C3023" t="s">
        <v>80</v>
      </c>
      <c r="D3023" t="s">
        <v>90</v>
      </c>
      <c r="E3023" t="s">
        <v>132</v>
      </c>
      <c r="F3023" t="s">
        <v>8751</v>
      </c>
      <c r="G3023" t="s">
        <v>2766</v>
      </c>
      <c r="H3023" t="s">
        <v>135</v>
      </c>
      <c r="I3023" t="s">
        <v>136</v>
      </c>
      <c r="J3023" t="s">
        <v>137</v>
      </c>
      <c r="K3023" t="s">
        <v>144</v>
      </c>
      <c r="L3023" t="s">
        <v>8752</v>
      </c>
      <c r="M3023" t="s">
        <v>8753</v>
      </c>
      <c r="N3023">
        <v>0.41166666600000001</v>
      </c>
      <c r="O3023">
        <v>0</v>
      </c>
      <c r="P3023">
        <v>9</v>
      </c>
      <c r="Q3023">
        <v>0</v>
      </c>
      <c r="R3023">
        <v>0</v>
      </c>
      <c r="S3023">
        <v>0</v>
      </c>
      <c r="T3023">
        <v>201</v>
      </c>
      <c r="U3023">
        <v>0</v>
      </c>
      <c r="V3023">
        <v>3</v>
      </c>
      <c r="W3023">
        <v>0</v>
      </c>
      <c r="X3023">
        <v>1.0386134183834359</v>
      </c>
      <c r="Y3023">
        <v>0</v>
      </c>
      <c r="Z3023">
        <v>0</v>
      </c>
      <c r="AA3023">
        <v>0</v>
      </c>
      <c r="AB3023">
        <v>40.207288085652316</v>
      </c>
      <c r="AC3023">
        <v>0</v>
      </c>
      <c r="AD3023">
        <v>3.490443917827347</v>
      </c>
      <c r="AE3023">
        <v>44.736345421863099</v>
      </c>
    </row>
    <row r="3024" spans="1:31" x14ac:dyDescent="0.3">
      <c r="A3024">
        <v>2487822</v>
      </c>
      <c r="B3024">
        <v>1</v>
      </c>
      <c r="C3024" t="s">
        <v>80</v>
      </c>
      <c r="D3024" t="s">
        <v>101</v>
      </c>
      <c r="E3024" t="s">
        <v>147</v>
      </c>
      <c r="F3024" t="s">
        <v>8754</v>
      </c>
      <c r="G3024" t="s">
        <v>193</v>
      </c>
      <c r="H3024" t="s">
        <v>150</v>
      </c>
      <c r="I3024" t="s">
        <v>136</v>
      </c>
      <c r="J3024" t="s">
        <v>137</v>
      </c>
      <c r="K3024" t="s">
        <v>144</v>
      </c>
      <c r="L3024" t="s">
        <v>8755</v>
      </c>
      <c r="M3024" t="s">
        <v>8756</v>
      </c>
      <c r="N3024">
        <v>4.0197222220000004</v>
      </c>
      <c r="O3024">
        <v>0</v>
      </c>
      <c r="P3024">
        <v>38</v>
      </c>
      <c r="Q3024">
        <v>0</v>
      </c>
      <c r="R3024">
        <v>0</v>
      </c>
      <c r="S3024">
        <v>0</v>
      </c>
      <c r="T3024">
        <v>11</v>
      </c>
      <c r="U3024">
        <v>0</v>
      </c>
      <c r="V3024">
        <v>0</v>
      </c>
      <c r="W3024">
        <v>0</v>
      </c>
      <c r="X3024">
        <v>79.710487391706479</v>
      </c>
      <c r="Y3024">
        <v>0</v>
      </c>
      <c r="Z3024">
        <v>0</v>
      </c>
      <c r="AA3024">
        <v>0</v>
      </c>
      <c r="AB3024">
        <v>28.262977364127156</v>
      </c>
      <c r="AC3024">
        <v>0</v>
      </c>
      <c r="AD3024">
        <v>0</v>
      </c>
      <c r="AE3024">
        <v>107.97346475583363</v>
      </c>
    </row>
    <row r="3025" spans="1:31" x14ac:dyDescent="0.3">
      <c r="A3025">
        <v>2487825</v>
      </c>
      <c r="B3025">
        <v>1</v>
      </c>
      <c r="C3025" t="s">
        <v>80</v>
      </c>
      <c r="D3025" t="s">
        <v>94</v>
      </c>
      <c r="E3025" t="s">
        <v>166</v>
      </c>
      <c r="F3025" t="s">
        <v>8757</v>
      </c>
      <c r="G3025" t="s">
        <v>149</v>
      </c>
      <c r="H3025" t="s">
        <v>150</v>
      </c>
      <c r="I3025" t="s">
        <v>136</v>
      </c>
      <c r="J3025" t="s">
        <v>137</v>
      </c>
      <c r="K3025" t="s">
        <v>144</v>
      </c>
      <c r="L3025" t="s">
        <v>8758</v>
      </c>
      <c r="M3025" t="s">
        <v>8759</v>
      </c>
      <c r="N3025">
        <v>8.7777777000000001E-2</v>
      </c>
      <c r="O3025">
        <v>0</v>
      </c>
      <c r="P3025">
        <v>8007</v>
      </c>
      <c r="Q3025">
        <v>0</v>
      </c>
      <c r="R3025">
        <v>0</v>
      </c>
      <c r="S3025">
        <v>0</v>
      </c>
      <c r="T3025">
        <v>650</v>
      </c>
      <c r="U3025">
        <v>0</v>
      </c>
      <c r="V3025">
        <v>0</v>
      </c>
      <c r="W3025">
        <v>0</v>
      </c>
      <c r="X3025">
        <v>178.7852563803786</v>
      </c>
      <c r="Y3025">
        <v>0</v>
      </c>
      <c r="Z3025">
        <v>0</v>
      </c>
      <c r="AA3025">
        <v>0</v>
      </c>
      <c r="AB3025">
        <v>45.145583882264006</v>
      </c>
      <c r="AC3025">
        <v>0</v>
      </c>
      <c r="AD3025">
        <v>0</v>
      </c>
      <c r="AE3025">
        <v>223.93084026264262</v>
      </c>
    </row>
    <row r="3026" spans="1:31" x14ac:dyDescent="0.3">
      <c r="A3026">
        <v>2487826</v>
      </c>
      <c r="B3026">
        <v>1</v>
      </c>
      <c r="C3026" t="s">
        <v>80</v>
      </c>
      <c r="D3026" t="s">
        <v>101</v>
      </c>
      <c r="E3026" t="s">
        <v>162</v>
      </c>
      <c r="F3026" t="s">
        <v>8760</v>
      </c>
      <c r="G3026" t="s">
        <v>537</v>
      </c>
      <c r="H3026" t="s">
        <v>135</v>
      </c>
      <c r="I3026" t="s">
        <v>136</v>
      </c>
      <c r="J3026" t="s">
        <v>137</v>
      </c>
      <c r="K3026" t="s">
        <v>144</v>
      </c>
      <c r="L3026" t="s">
        <v>8761</v>
      </c>
      <c r="M3026" t="s">
        <v>8762</v>
      </c>
      <c r="N3026">
        <v>6.3311111110000002</v>
      </c>
      <c r="O3026">
        <v>0</v>
      </c>
      <c r="P3026">
        <v>9</v>
      </c>
      <c r="Q3026">
        <v>0</v>
      </c>
      <c r="R3026">
        <v>3</v>
      </c>
      <c r="S3026">
        <v>0</v>
      </c>
      <c r="T3026">
        <v>6</v>
      </c>
      <c r="U3026">
        <v>0</v>
      </c>
      <c r="V3026">
        <v>0</v>
      </c>
      <c r="W3026">
        <v>0</v>
      </c>
      <c r="X3026">
        <v>17.125237293356367</v>
      </c>
      <c r="Y3026">
        <v>0</v>
      </c>
      <c r="Z3026">
        <v>14.699915936213436</v>
      </c>
      <c r="AA3026">
        <v>0</v>
      </c>
      <c r="AB3026">
        <v>99.086105056446428</v>
      </c>
      <c r="AC3026">
        <v>0</v>
      </c>
      <c r="AD3026">
        <v>0</v>
      </c>
      <c r="AE3026">
        <v>130.91125828601622</v>
      </c>
    </row>
    <row r="3027" spans="1:31" x14ac:dyDescent="0.3">
      <c r="A3027">
        <v>2487827</v>
      </c>
      <c r="B3027">
        <v>1</v>
      </c>
      <c r="C3027" t="s">
        <v>80</v>
      </c>
      <c r="D3027" t="s">
        <v>94</v>
      </c>
      <c r="E3027" t="s">
        <v>147</v>
      </c>
      <c r="F3027" t="s">
        <v>8763</v>
      </c>
      <c r="G3027" t="s">
        <v>186</v>
      </c>
      <c r="H3027" t="s">
        <v>150</v>
      </c>
      <c r="I3027" t="s">
        <v>136</v>
      </c>
      <c r="J3027" t="s">
        <v>137</v>
      </c>
      <c r="K3027" t="s">
        <v>144</v>
      </c>
      <c r="L3027" t="s">
        <v>8764</v>
      </c>
      <c r="M3027" t="s">
        <v>8765</v>
      </c>
      <c r="N3027">
        <v>2.926666666</v>
      </c>
      <c r="O3027">
        <v>0</v>
      </c>
      <c r="P3027">
        <v>3932</v>
      </c>
      <c r="Q3027">
        <v>0</v>
      </c>
      <c r="R3027">
        <v>0</v>
      </c>
      <c r="S3027">
        <v>0</v>
      </c>
      <c r="T3027">
        <v>426</v>
      </c>
      <c r="U3027">
        <v>0</v>
      </c>
      <c r="V3027">
        <v>0</v>
      </c>
      <c r="W3027">
        <v>0</v>
      </c>
      <c r="X3027">
        <v>2797.9354707614011</v>
      </c>
      <c r="Y3027">
        <v>0</v>
      </c>
      <c r="Z3027">
        <v>0</v>
      </c>
      <c r="AA3027">
        <v>0</v>
      </c>
      <c r="AB3027">
        <v>965.16154428034054</v>
      </c>
      <c r="AC3027">
        <v>0</v>
      </c>
      <c r="AD3027">
        <v>0</v>
      </c>
      <c r="AE3027">
        <v>3763.0970150417415</v>
      </c>
    </row>
    <row r="3028" spans="1:31" x14ac:dyDescent="0.3">
      <c r="A3028">
        <v>2487829</v>
      </c>
      <c r="B3028">
        <v>1</v>
      </c>
      <c r="C3028" t="s">
        <v>81</v>
      </c>
      <c r="D3028" t="s">
        <v>123</v>
      </c>
      <c r="E3028" t="s">
        <v>184</v>
      </c>
      <c r="F3028" t="s">
        <v>8766</v>
      </c>
      <c r="G3028" t="s">
        <v>779</v>
      </c>
      <c r="H3028" t="s">
        <v>150</v>
      </c>
      <c r="I3028" t="s">
        <v>136</v>
      </c>
      <c r="J3028" t="s">
        <v>137</v>
      </c>
      <c r="K3028" t="s">
        <v>144</v>
      </c>
      <c r="L3028" t="s">
        <v>8767</v>
      </c>
      <c r="M3028" t="s">
        <v>8768</v>
      </c>
      <c r="N3028">
        <v>2.7080555550000001</v>
      </c>
      <c r="O3028">
        <v>2</v>
      </c>
      <c r="P3028">
        <v>211</v>
      </c>
      <c r="Q3028">
        <v>24</v>
      </c>
      <c r="R3028">
        <v>53</v>
      </c>
      <c r="S3028">
        <v>3</v>
      </c>
      <c r="T3028">
        <v>22</v>
      </c>
      <c r="U3028">
        <v>1</v>
      </c>
      <c r="V3028">
        <v>0</v>
      </c>
      <c r="W3028">
        <v>16.45104367749077</v>
      </c>
      <c r="X3028">
        <v>117.27485875329202</v>
      </c>
      <c r="Y3028">
        <v>29.859014032746966</v>
      </c>
      <c r="Z3028">
        <v>39.052373298068019</v>
      </c>
      <c r="AA3028">
        <v>0</v>
      </c>
      <c r="AB3028">
        <v>34.222810326398431</v>
      </c>
      <c r="AC3028">
        <v>68.615690457677744</v>
      </c>
      <c r="AD3028">
        <v>0</v>
      </c>
      <c r="AE3028">
        <v>305.47579054567393</v>
      </c>
    </row>
    <row r="3029" spans="1:31" x14ac:dyDescent="0.3">
      <c r="A3029">
        <v>2487831</v>
      </c>
      <c r="B3029">
        <v>1</v>
      </c>
      <c r="C3029" t="s">
        <v>81</v>
      </c>
      <c r="D3029" t="s">
        <v>122</v>
      </c>
      <c r="E3029" t="s">
        <v>166</v>
      </c>
      <c r="F3029" t="s">
        <v>1604</v>
      </c>
      <c r="G3029" t="s">
        <v>149</v>
      </c>
      <c r="H3029" t="s">
        <v>150</v>
      </c>
      <c r="I3029" t="s">
        <v>136</v>
      </c>
      <c r="J3029" t="s">
        <v>137</v>
      </c>
      <c r="K3029" t="s">
        <v>144</v>
      </c>
      <c r="L3029" t="s">
        <v>8769</v>
      </c>
      <c r="M3029" t="s">
        <v>8770</v>
      </c>
      <c r="N3029">
        <v>0.29499999999999998</v>
      </c>
      <c r="O3029">
        <v>10</v>
      </c>
      <c r="P3029">
        <v>865</v>
      </c>
      <c r="Q3029">
        <v>70</v>
      </c>
      <c r="R3029">
        <v>40</v>
      </c>
      <c r="S3029">
        <v>22</v>
      </c>
      <c r="T3029">
        <v>56</v>
      </c>
      <c r="U3029">
        <v>0</v>
      </c>
      <c r="V3029">
        <v>1</v>
      </c>
      <c r="W3029">
        <v>0.38914268803982394</v>
      </c>
      <c r="X3029">
        <v>30.559509773694973</v>
      </c>
      <c r="Y3029">
        <v>15.602265709648698</v>
      </c>
      <c r="Z3029">
        <v>1.7691400020913994</v>
      </c>
      <c r="AA3029">
        <v>16.549984434858288</v>
      </c>
      <c r="AB3029">
        <v>5.7280636790327364</v>
      </c>
      <c r="AC3029">
        <v>0</v>
      </c>
      <c r="AD3029">
        <v>2.9484152934824998E-2</v>
      </c>
      <c r="AE3029">
        <v>70.627590440300764</v>
      </c>
    </row>
    <row r="3030" spans="1:31" x14ac:dyDescent="0.3">
      <c r="A3030">
        <v>2487833</v>
      </c>
      <c r="B3030">
        <v>1</v>
      </c>
      <c r="C3030" t="s">
        <v>80</v>
      </c>
      <c r="D3030" t="s">
        <v>84</v>
      </c>
      <c r="E3030" t="s">
        <v>141</v>
      </c>
      <c r="F3030" t="s">
        <v>5320</v>
      </c>
      <c r="G3030" t="s">
        <v>143</v>
      </c>
      <c r="H3030" t="s">
        <v>135</v>
      </c>
      <c r="I3030" t="s">
        <v>136</v>
      </c>
      <c r="J3030" t="s">
        <v>137</v>
      </c>
      <c r="K3030" t="s">
        <v>144</v>
      </c>
      <c r="L3030" t="s">
        <v>8771</v>
      </c>
      <c r="M3030" t="s">
        <v>8772</v>
      </c>
      <c r="N3030">
        <v>1.6941666660000001</v>
      </c>
      <c r="O3030">
        <v>0</v>
      </c>
      <c r="P3030">
        <v>232</v>
      </c>
      <c r="Q3030">
        <v>0</v>
      </c>
      <c r="R3030">
        <v>0</v>
      </c>
      <c r="S3030">
        <v>0</v>
      </c>
      <c r="T3030">
        <v>11</v>
      </c>
      <c r="U3030">
        <v>0</v>
      </c>
      <c r="V3030">
        <v>0</v>
      </c>
      <c r="W3030">
        <v>0</v>
      </c>
      <c r="X3030">
        <v>87.230631990491645</v>
      </c>
      <c r="Y3030">
        <v>0</v>
      </c>
      <c r="Z3030">
        <v>0</v>
      </c>
      <c r="AA3030">
        <v>0</v>
      </c>
      <c r="AB3030">
        <v>4.8398986184319046</v>
      </c>
      <c r="AC3030">
        <v>0</v>
      </c>
      <c r="AD3030">
        <v>0</v>
      </c>
      <c r="AE3030">
        <v>92.070530608923548</v>
      </c>
    </row>
    <row r="3031" spans="1:31" x14ac:dyDescent="0.3">
      <c r="A3031">
        <v>2487834</v>
      </c>
      <c r="B3031">
        <v>1</v>
      </c>
      <c r="C3031" t="s">
        <v>80</v>
      </c>
      <c r="D3031" t="s">
        <v>83</v>
      </c>
      <c r="E3031" t="s">
        <v>162</v>
      </c>
      <c r="F3031" t="s">
        <v>6900</v>
      </c>
      <c r="G3031" t="s">
        <v>280</v>
      </c>
      <c r="H3031" t="s">
        <v>135</v>
      </c>
      <c r="I3031" t="s">
        <v>136</v>
      </c>
      <c r="J3031" t="s">
        <v>137</v>
      </c>
      <c r="K3031" t="s">
        <v>144</v>
      </c>
      <c r="L3031" t="s">
        <v>8773</v>
      </c>
      <c r="M3031" t="s">
        <v>8774</v>
      </c>
      <c r="N3031">
        <v>5.1527777769999998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16</v>
      </c>
      <c r="U3031">
        <v>0</v>
      </c>
      <c r="V3031">
        <v>2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93.142000595958223</v>
      </c>
      <c r="AC3031">
        <v>0</v>
      </c>
      <c r="AD3031">
        <v>92.239319624694488</v>
      </c>
      <c r="AE3031">
        <v>185.3813202206527</v>
      </c>
    </row>
    <row r="3032" spans="1:31" x14ac:dyDescent="0.3">
      <c r="A3032">
        <v>2487838</v>
      </c>
      <c r="B3032">
        <v>1</v>
      </c>
      <c r="C3032" t="s">
        <v>80</v>
      </c>
      <c r="D3032" t="s">
        <v>84</v>
      </c>
      <c r="E3032" t="s">
        <v>153</v>
      </c>
      <c r="F3032" t="s">
        <v>8775</v>
      </c>
      <c r="G3032" t="s">
        <v>8776</v>
      </c>
      <c r="H3032" t="s">
        <v>135</v>
      </c>
      <c r="I3032" t="s">
        <v>136</v>
      </c>
      <c r="J3032" t="s">
        <v>137</v>
      </c>
      <c r="K3032" t="s">
        <v>144</v>
      </c>
      <c r="L3032" t="s">
        <v>8777</v>
      </c>
      <c r="M3032" t="s">
        <v>8778</v>
      </c>
      <c r="N3032">
        <v>3.3827777769999998</v>
      </c>
      <c r="O3032">
        <v>0</v>
      </c>
      <c r="P3032">
        <v>2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3.3821471211070757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3.3821471211070757</v>
      </c>
    </row>
    <row r="3033" spans="1:31" x14ac:dyDescent="0.3">
      <c r="A3033">
        <v>2487840</v>
      </c>
      <c r="B3033">
        <v>1</v>
      </c>
      <c r="C3033" t="s">
        <v>80</v>
      </c>
      <c r="D3033" t="s">
        <v>85</v>
      </c>
      <c r="E3033" t="s">
        <v>141</v>
      </c>
      <c r="F3033" t="s">
        <v>894</v>
      </c>
      <c r="G3033" t="s">
        <v>466</v>
      </c>
      <c r="H3033" t="s">
        <v>135</v>
      </c>
      <c r="I3033" t="s">
        <v>136</v>
      </c>
      <c r="J3033" t="s">
        <v>137</v>
      </c>
      <c r="K3033" t="s">
        <v>144</v>
      </c>
      <c r="L3033" t="s">
        <v>8779</v>
      </c>
      <c r="M3033" t="s">
        <v>8780</v>
      </c>
      <c r="N3033">
        <v>1.832222222</v>
      </c>
      <c r="O3033">
        <v>0</v>
      </c>
      <c r="P3033">
        <v>14</v>
      </c>
      <c r="Q3033">
        <v>0</v>
      </c>
      <c r="R3033">
        <v>0</v>
      </c>
      <c r="S3033">
        <v>0</v>
      </c>
      <c r="T3033">
        <v>72</v>
      </c>
      <c r="U3033">
        <v>0</v>
      </c>
      <c r="V3033">
        <v>0</v>
      </c>
      <c r="W3033">
        <v>0</v>
      </c>
      <c r="X3033">
        <v>5.2431718243591821</v>
      </c>
      <c r="Y3033">
        <v>0</v>
      </c>
      <c r="Z3033">
        <v>0</v>
      </c>
      <c r="AA3033">
        <v>0</v>
      </c>
      <c r="AB3033">
        <v>28.739422430225734</v>
      </c>
      <c r="AC3033">
        <v>0</v>
      </c>
      <c r="AD3033">
        <v>0</v>
      </c>
      <c r="AE3033">
        <v>33.982594254584917</v>
      </c>
    </row>
    <row r="3034" spans="1:31" x14ac:dyDescent="0.3">
      <c r="A3034">
        <v>2487843</v>
      </c>
      <c r="B3034">
        <v>1</v>
      </c>
      <c r="C3034" t="s">
        <v>80</v>
      </c>
      <c r="D3034" t="s">
        <v>103</v>
      </c>
      <c r="E3034" t="s">
        <v>141</v>
      </c>
      <c r="F3034" t="s">
        <v>8781</v>
      </c>
      <c r="G3034" t="s">
        <v>210</v>
      </c>
      <c r="H3034" t="s">
        <v>135</v>
      </c>
      <c r="I3034" t="s">
        <v>136</v>
      </c>
      <c r="J3034" t="s">
        <v>137</v>
      </c>
      <c r="K3034" t="s">
        <v>144</v>
      </c>
      <c r="L3034" t="s">
        <v>8782</v>
      </c>
      <c r="M3034" t="s">
        <v>8783</v>
      </c>
      <c r="N3034">
        <v>0.89777777700000005</v>
      </c>
      <c r="O3034">
        <v>0</v>
      </c>
      <c r="P3034">
        <v>14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2.470273910158574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2.470273910158574</v>
      </c>
    </row>
    <row r="3035" spans="1:31" x14ac:dyDescent="0.3">
      <c r="A3035">
        <v>2487783</v>
      </c>
      <c r="B3035">
        <v>2</v>
      </c>
      <c r="C3035" t="s">
        <v>80</v>
      </c>
      <c r="D3035" t="s">
        <v>82</v>
      </c>
      <c r="E3035" t="s">
        <v>132</v>
      </c>
      <c r="F3035" t="s">
        <v>8784</v>
      </c>
      <c r="G3035" t="s">
        <v>230</v>
      </c>
      <c r="H3035" t="s">
        <v>135</v>
      </c>
      <c r="I3035" t="s">
        <v>136</v>
      </c>
      <c r="J3035" t="s">
        <v>137</v>
      </c>
      <c r="K3035" t="s">
        <v>144</v>
      </c>
      <c r="L3035" t="s">
        <v>8705</v>
      </c>
      <c r="M3035" t="s">
        <v>8785</v>
      </c>
      <c r="N3035">
        <v>0.35138888800000001</v>
      </c>
      <c r="O3035">
        <v>0</v>
      </c>
      <c r="P3035">
        <v>801</v>
      </c>
      <c r="Q3035">
        <v>0</v>
      </c>
      <c r="R3035">
        <v>0</v>
      </c>
      <c r="S3035">
        <v>0</v>
      </c>
      <c r="T3035">
        <v>63</v>
      </c>
      <c r="U3035">
        <v>0</v>
      </c>
      <c r="V3035">
        <v>0</v>
      </c>
      <c r="W3035">
        <v>0</v>
      </c>
      <c r="X3035">
        <v>102.64857180116007</v>
      </c>
      <c r="Y3035">
        <v>0</v>
      </c>
      <c r="Z3035">
        <v>0</v>
      </c>
      <c r="AA3035">
        <v>0</v>
      </c>
      <c r="AB3035">
        <v>9.6652639013650443</v>
      </c>
      <c r="AC3035">
        <v>0</v>
      </c>
      <c r="AD3035">
        <v>0</v>
      </c>
      <c r="AE3035">
        <v>112.31383570252513</v>
      </c>
    </row>
    <row r="3036" spans="1:31" x14ac:dyDescent="0.3">
      <c r="A3036">
        <v>2487852</v>
      </c>
      <c r="B3036">
        <v>1</v>
      </c>
      <c r="C3036" t="s">
        <v>80</v>
      </c>
      <c r="D3036" t="s">
        <v>103</v>
      </c>
      <c r="E3036" t="s">
        <v>153</v>
      </c>
      <c r="F3036" t="s">
        <v>8709</v>
      </c>
      <c r="G3036" t="s">
        <v>230</v>
      </c>
      <c r="H3036" t="s">
        <v>135</v>
      </c>
      <c r="I3036" t="s">
        <v>136</v>
      </c>
      <c r="J3036" t="s">
        <v>137</v>
      </c>
      <c r="K3036" t="s">
        <v>144</v>
      </c>
      <c r="L3036" t="s">
        <v>8786</v>
      </c>
      <c r="M3036" t="s">
        <v>8787</v>
      </c>
      <c r="N3036">
        <v>7.6808333329999998</v>
      </c>
      <c r="O3036">
        <v>0</v>
      </c>
      <c r="P3036">
        <v>35</v>
      </c>
      <c r="Q3036">
        <v>0</v>
      </c>
      <c r="R3036">
        <v>0</v>
      </c>
      <c r="S3036">
        <v>0</v>
      </c>
      <c r="T3036">
        <v>1</v>
      </c>
      <c r="U3036">
        <v>0</v>
      </c>
      <c r="V3036">
        <v>0</v>
      </c>
      <c r="W3036">
        <v>0</v>
      </c>
      <c r="X3036">
        <v>60.737850571221877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60.737850571221877</v>
      </c>
    </row>
    <row r="3037" spans="1:31" x14ac:dyDescent="0.3">
      <c r="A3037">
        <v>2487855</v>
      </c>
      <c r="B3037">
        <v>1</v>
      </c>
      <c r="C3037" t="s">
        <v>80</v>
      </c>
      <c r="D3037" t="s">
        <v>94</v>
      </c>
      <c r="E3037" t="s">
        <v>166</v>
      </c>
      <c r="F3037" t="s">
        <v>8788</v>
      </c>
      <c r="G3037" t="s">
        <v>149</v>
      </c>
      <c r="H3037" t="s">
        <v>150</v>
      </c>
      <c r="I3037" t="s">
        <v>136</v>
      </c>
      <c r="J3037" t="s">
        <v>137</v>
      </c>
      <c r="K3037" t="s">
        <v>144</v>
      </c>
      <c r="L3037" t="s">
        <v>8789</v>
      </c>
      <c r="M3037" t="s">
        <v>8790</v>
      </c>
      <c r="N3037">
        <v>0.23361111100000001</v>
      </c>
      <c r="O3037">
        <v>0</v>
      </c>
      <c r="P3037">
        <v>286</v>
      </c>
      <c r="Q3037">
        <v>0</v>
      </c>
      <c r="R3037">
        <v>1</v>
      </c>
      <c r="S3037">
        <v>5</v>
      </c>
      <c r="T3037">
        <v>26</v>
      </c>
      <c r="U3037">
        <v>0</v>
      </c>
      <c r="V3037">
        <v>0</v>
      </c>
      <c r="W3037">
        <v>0</v>
      </c>
      <c r="X3037">
        <v>6.2523240601514312</v>
      </c>
      <c r="Y3037">
        <v>0</v>
      </c>
      <c r="Z3037">
        <v>3.4109080039836696E-2</v>
      </c>
      <c r="AA3037">
        <v>1.7196660980877609</v>
      </c>
      <c r="AB3037">
        <v>0.69080884419224864</v>
      </c>
      <c r="AC3037">
        <v>0</v>
      </c>
      <c r="AD3037">
        <v>0</v>
      </c>
      <c r="AE3037">
        <v>8.6969080824712783</v>
      </c>
    </row>
    <row r="3038" spans="1:31" x14ac:dyDescent="0.3">
      <c r="A3038">
        <v>2487857</v>
      </c>
      <c r="B3038">
        <v>1</v>
      </c>
      <c r="C3038" t="s">
        <v>81</v>
      </c>
      <c r="D3038" t="s">
        <v>123</v>
      </c>
      <c r="E3038" t="s">
        <v>166</v>
      </c>
      <c r="F3038" t="s">
        <v>8791</v>
      </c>
      <c r="G3038" t="s">
        <v>149</v>
      </c>
      <c r="H3038" t="s">
        <v>150</v>
      </c>
      <c r="I3038" t="s">
        <v>136</v>
      </c>
      <c r="J3038" t="s">
        <v>137</v>
      </c>
      <c r="K3038" t="s">
        <v>144</v>
      </c>
      <c r="L3038" t="s">
        <v>8792</v>
      </c>
      <c r="M3038" t="s">
        <v>8793</v>
      </c>
      <c r="N3038">
        <v>0.64694444399999995</v>
      </c>
      <c r="O3038">
        <v>0</v>
      </c>
      <c r="P3038">
        <v>1120</v>
      </c>
      <c r="Q3038">
        <v>13</v>
      </c>
      <c r="R3038">
        <v>131</v>
      </c>
      <c r="S3038">
        <v>10</v>
      </c>
      <c r="T3038">
        <v>104</v>
      </c>
      <c r="U3038">
        <v>0</v>
      </c>
      <c r="V3038">
        <v>0</v>
      </c>
      <c r="W3038">
        <v>0</v>
      </c>
      <c r="X3038">
        <v>114.11675451543977</v>
      </c>
      <c r="Y3038">
        <v>24.113782386909513</v>
      </c>
      <c r="Z3038">
        <v>27.039604329020989</v>
      </c>
      <c r="AA3038">
        <v>19.45911144320705</v>
      </c>
      <c r="AB3038">
        <v>39.108899213923337</v>
      </c>
      <c r="AC3038">
        <v>0</v>
      </c>
      <c r="AD3038">
        <v>0</v>
      </c>
      <c r="AE3038">
        <v>223.83815188850065</v>
      </c>
    </row>
    <row r="3039" spans="1:31" x14ac:dyDescent="0.3">
      <c r="A3039">
        <v>2487859</v>
      </c>
      <c r="B3039">
        <v>1</v>
      </c>
      <c r="C3039" t="s">
        <v>80</v>
      </c>
      <c r="D3039" t="s">
        <v>96</v>
      </c>
      <c r="E3039" t="s">
        <v>153</v>
      </c>
      <c r="F3039" t="s">
        <v>8794</v>
      </c>
      <c r="G3039" t="s">
        <v>244</v>
      </c>
      <c r="H3039" t="s">
        <v>135</v>
      </c>
      <c r="I3039" t="s">
        <v>136</v>
      </c>
      <c r="J3039" t="s">
        <v>137</v>
      </c>
      <c r="K3039" t="s">
        <v>144</v>
      </c>
      <c r="L3039" t="s">
        <v>8795</v>
      </c>
      <c r="M3039" t="s">
        <v>8796</v>
      </c>
      <c r="N3039">
        <v>3.409444444</v>
      </c>
      <c r="O3039">
        <v>0</v>
      </c>
      <c r="P3039">
        <v>1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0.9433307940193475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0.9433307940193475</v>
      </c>
    </row>
    <row r="3040" spans="1:31" x14ac:dyDescent="0.3">
      <c r="A3040">
        <v>2487861</v>
      </c>
      <c r="B3040">
        <v>1</v>
      </c>
      <c r="C3040" t="s">
        <v>80</v>
      </c>
      <c r="D3040" t="s">
        <v>99</v>
      </c>
      <c r="E3040" t="s">
        <v>162</v>
      </c>
      <c r="F3040" t="s">
        <v>8797</v>
      </c>
      <c r="G3040" t="s">
        <v>210</v>
      </c>
      <c r="H3040" t="s">
        <v>135</v>
      </c>
      <c r="I3040" t="s">
        <v>136</v>
      </c>
      <c r="J3040" t="s">
        <v>137</v>
      </c>
      <c r="K3040" t="s">
        <v>144</v>
      </c>
      <c r="L3040" t="s">
        <v>8798</v>
      </c>
      <c r="M3040" t="s">
        <v>8799</v>
      </c>
      <c r="N3040">
        <v>3.011111111</v>
      </c>
      <c r="O3040">
        <v>0</v>
      </c>
      <c r="P3040">
        <v>55</v>
      </c>
      <c r="Q3040">
        <v>0</v>
      </c>
      <c r="R3040">
        <v>0</v>
      </c>
      <c r="S3040">
        <v>0</v>
      </c>
      <c r="T3040">
        <v>17</v>
      </c>
      <c r="U3040">
        <v>0</v>
      </c>
      <c r="V3040">
        <v>0</v>
      </c>
      <c r="W3040">
        <v>0</v>
      </c>
      <c r="X3040">
        <v>36.468287733684313</v>
      </c>
      <c r="Y3040">
        <v>0</v>
      </c>
      <c r="Z3040">
        <v>0</v>
      </c>
      <c r="AA3040">
        <v>0</v>
      </c>
      <c r="AB3040">
        <v>31.766557111457402</v>
      </c>
      <c r="AC3040">
        <v>0</v>
      </c>
      <c r="AD3040">
        <v>0</v>
      </c>
      <c r="AE3040">
        <v>68.234844845141708</v>
      </c>
    </row>
    <row r="3041" spans="1:31" x14ac:dyDescent="0.3">
      <c r="A3041">
        <v>2487863</v>
      </c>
      <c r="B3041">
        <v>1</v>
      </c>
      <c r="C3041" t="s">
        <v>80</v>
      </c>
      <c r="D3041" t="s">
        <v>106</v>
      </c>
      <c r="E3041" t="s">
        <v>162</v>
      </c>
      <c r="F3041" t="s">
        <v>8800</v>
      </c>
      <c r="G3041" t="s">
        <v>2914</v>
      </c>
      <c r="H3041" t="s">
        <v>135</v>
      </c>
      <c r="I3041" t="s">
        <v>136</v>
      </c>
      <c r="J3041" t="s">
        <v>137</v>
      </c>
      <c r="K3041" t="s">
        <v>144</v>
      </c>
      <c r="L3041" t="s">
        <v>8801</v>
      </c>
      <c r="M3041" t="s">
        <v>8802</v>
      </c>
      <c r="N3041">
        <v>1.6744444439999999</v>
      </c>
      <c r="O3041">
        <v>0</v>
      </c>
      <c r="P3041">
        <v>13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1.0396655846279268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1.0396655846279268</v>
      </c>
    </row>
    <row r="3042" spans="1:31" x14ac:dyDescent="0.3">
      <c r="A3042">
        <v>2487864</v>
      </c>
      <c r="B3042">
        <v>1</v>
      </c>
      <c r="C3042" t="s">
        <v>80</v>
      </c>
      <c r="D3042" t="s">
        <v>100</v>
      </c>
      <c r="E3042" t="s">
        <v>166</v>
      </c>
      <c r="F3042" t="s">
        <v>5986</v>
      </c>
      <c r="G3042" t="s">
        <v>149</v>
      </c>
      <c r="H3042" t="s">
        <v>150</v>
      </c>
      <c r="I3042" t="s">
        <v>136</v>
      </c>
      <c r="J3042" t="s">
        <v>137</v>
      </c>
      <c r="K3042" t="s">
        <v>144</v>
      </c>
      <c r="L3042" t="s">
        <v>8803</v>
      </c>
      <c r="M3042" t="s">
        <v>8804</v>
      </c>
      <c r="N3042">
        <v>0.27222222200000001</v>
      </c>
      <c r="O3042">
        <v>2</v>
      </c>
      <c r="P3042">
        <v>1447</v>
      </c>
      <c r="Q3042">
        <v>14</v>
      </c>
      <c r="R3042">
        <v>152</v>
      </c>
      <c r="S3042">
        <v>31</v>
      </c>
      <c r="T3042">
        <v>136</v>
      </c>
      <c r="U3042">
        <v>0</v>
      </c>
      <c r="V3042">
        <v>0</v>
      </c>
      <c r="W3042">
        <v>0.12282070601381</v>
      </c>
      <c r="X3042">
        <v>145.23456810187423</v>
      </c>
      <c r="Y3042">
        <v>20.331148909423131</v>
      </c>
      <c r="Z3042">
        <v>22.566402818625171</v>
      </c>
      <c r="AA3042">
        <v>57.432129705643632</v>
      </c>
      <c r="AB3042">
        <v>43.001733551661744</v>
      </c>
      <c r="AC3042">
        <v>0</v>
      </c>
      <c r="AD3042">
        <v>0</v>
      </c>
      <c r="AE3042">
        <v>288.68880379324173</v>
      </c>
    </row>
    <row r="3043" spans="1:31" x14ac:dyDescent="0.3">
      <c r="A3043">
        <v>2487868</v>
      </c>
      <c r="B3043">
        <v>1</v>
      </c>
      <c r="C3043" t="s">
        <v>81</v>
      </c>
      <c r="D3043" t="s">
        <v>128</v>
      </c>
      <c r="E3043" t="s">
        <v>184</v>
      </c>
      <c r="F3043" t="s">
        <v>8805</v>
      </c>
      <c r="G3043" t="s">
        <v>149</v>
      </c>
      <c r="H3043" t="s">
        <v>150</v>
      </c>
      <c r="I3043" t="s">
        <v>136</v>
      </c>
      <c r="J3043" t="s">
        <v>137</v>
      </c>
      <c r="K3043" t="s">
        <v>144</v>
      </c>
      <c r="L3043" t="s">
        <v>8806</v>
      </c>
      <c r="M3043" t="s">
        <v>8807</v>
      </c>
      <c r="N3043">
        <v>2.7774999999999999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1657.9032832180546</v>
      </c>
      <c r="AD3043">
        <v>0</v>
      </c>
      <c r="AE3043">
        <v>1657.9032832180546</v>
      </c>
    </row>
    <row r="3044" spans="1:31" x14ac:dyDescent="0.3">
      <c r="A3044">
        <v>2487870</v>
      </c>
      <c r="B3044">
        <v>1</v>
      </c>
      <c r="C3044" t="s">
        <v>81</v>
      </c>
      <c r="D3044" t="s">
        <v>114</v>
      </c>
      <c r="E3044" t="s">
        <v>184</v>
      </c>
      <c r="F3044" t="s">
        <v>8808</v>
      </c>
      <c r="G3044" t="s">
        <v>149</v>
      </c>
      <c r="H3044" t="s">
        <v>150</v>
      </c>
      <c r="I3044" t="s">
        <v>136</v>
      </c>
      <c r="J3044" t="s">
        <v>137</v>
      </c>
      <c r="K3044" t="s">
        <v>144</v>
      </c>
      <c r="L3044" t="s">
        <v>8809</v>
      </c>
      <c r="M3044" t="s">
        <v>8810</v>
      </c>
      <c r="N3044">
        <v>5.5555555E-2</v>
      </c>
      <c r="O3044">
        <v>0</v>
      </c>
      <c r="P3044">
        <v>659</v>
      </c>
      <c r="Q3044">
        <v>0</v>
      </c>
      <c r="R3044">
        <v>1</v>
      </c>
      <c r="S3044">
        <v>8</v>
      </c>
      <c r="T3044">
        <v>40</v>
      </c>
      <c r="U3044">
        <v>0</v>
      </c>
      <c r="V3044">
        <v>0</v>
      </c>
      <c r="W3044">
        <v>0</v>
      </c>
      <c r="X3044">
        <v>3.5619908876951993</v>
      </c>
      <c r="Y3044">
        <v>0</v>
      </c>
      <c r="Z3044">
        <v>5.7985647835555555E-3</v>
      </c>
      <c r="AA3044">
        <v>0.87007423066666667</v>
      </c>
      <c r="AB3044">
        <v>1.0884367675668998</v>
      </c>
      <c r="AC3044">
        <v>0</v>
      </c>
      <c r="AD3044">
        <v>0</v>
      </c>
      <c r="AE3044">
        <v>5.5263004507123208</v>
      </c>
    </row>
    <row r="3045" spans="1:31" x14ac:dyDescent="0.3">
      <c r="A3045">
        <v>2487876</v>
      </c>
      <c r="B3045">
        <v>1</v>
      </c>
      <c r="C3045" t="s">
        <v>81</v>
      </c>
      <c r="D3045" t="s">
        <v>119</v>
      </c>
      <c r="E3045" t="s">
        <v>184</v>
      </c>
      <c r="F3045" t="s">
        <v>8811</v>
      </c>
      <c r="G3045" t="s">
        <v>149</v>
      </c>
      <c r="H3045" t="s">
        <v>150</v>
      </c>
      <c r="I3045" t="s">
        <v>506</v>
      </c>
      <c r="J3045" t="s">
        <v>137</v>
      </c>
      <c r="K3045" t="s">
        <v>144</v>
      </c>
      <c r="L3045" t="s">
        <v>8812</v>
      </c>
      <c r="M3045" t="s">
        <v>8813</v>
      </c>
      <c r="N3045">
        <v>1.6666666E-2</v>
      </c>
      <c r="O3045">
        <v>0</v>
      </c>
      <c r="P3045">
        <v>1657</v>
      </c>
      <c r="Q3045">
        <v>121</v>
      </c>
      <c r="R3045">
        <v>388</v>
      </c>
      <c r="S3045">
        <v>9</v>
      </c>
      <c r="T3045">
        <v>89</v>
      </c>
      <c r="U3045">
        <v>0</v>
      </c>
      <c r="V3045">
        <v>0</v>
      </c>
      <c r="W3045">
        <v>0</v>
      </c>
      <c r="X3045">
        <v>3.6812592992249131</v>
      </c>
      <c r="Y3045">
        <v>1.1615038504769111</v>
      </c>
      <c r="Z3045">
        <v>2.9033149742807933</v>
      </c>
      <c r="AA3045">
        <v>0.90887914586611329</v>
      </c>
      <c r="AB3045">
        <v>1.0824417626631397</v>
      </c>
      <c r="AC3045">
        <v>0</v>
      </c>
      <c r="AD3045">
        <v>0</v>
      </c>
      <c r="AE3045">
        <v>9.7373990325118687</v>
      </c>
    </row>
    <row r="3046" spans="1:31" x14ac:dyDescent="0.3">
      <c r="A3046">
        <v>2487879</v>
      </c>
      <c r="B3046">
        <v>1</v>
      </c>
      <c r="C3046" t="s">
        <v>81</v>
      </c>
      <c r="D3046" t="s">
        <v>120</v>
      </c>
      <c r="E3046" t="s">
        <v>184</v>
      </c>
      <c r="F3046" t="s">
        <v>2340</v>
      </c>
      <c r="G3046" t="s">
        <v>149</v>
      </c>
      <c r="H3046" t="s">
        <v>150</v>
      </c>
      <c r="I3046" t="s">
        <v>136</v>
      </c>
      <c r="J3046" t="s">
        <v>137</v>
      </c>
      <c r="K3046" t="s">
        <v>144</v>
      </c>
      <c r="L3046" t="s">
        <v>8814</v>
      </c>
      <c r="M3046" t="s">
        <v>8815</v>
      </c>
      <c r="N3046">
        <v>1.7150000000000001</v>
      </c>
      <c r="O3046">
        <v>0</v>
      </c>
      <c r="P3046">
        <v>93</v>
      </c>
      <c r="Q3046">
        <v>49</v>
      </c>
      <c r="R3046">
        <v>1</v>
      </c>
      <c r="S3046">
        <v>13</v>
      </c>
      <c r="T3046">
        <v>5</v>
      </c>
      <c r="U3046">
        <v>0</v>
      </c>
      <c r="V3046">
        <v>0</v>
      </c>
      <c r="W3046">
        <v>0</v>
      </c>
      <c r="X3046">
        <v>51.831665148023269</v>
      </c>
      <c r="Y3046">
        <v>62.111385274073115</v>
      </c>
      <c r="Z3046">
        <v>2.962407586866975E-2</v>
      </c>
      <c r="AA3046">
        <v>124.72162794669346</v>
      </c>
      <c r="AB3046">
        <v>7.7286963316584902</v>
      </c>
      <c r="AC3046">
        <v>0</v>
      </c>
      <c r="AD3046">
        <v>0</v>
      </c>
      <c r="AE3046">
        <v>246.42299877631697</v>
      </c>
    </row>
    <row r="3047" spans="1:31" x14ac:dyDescent="0.3">
      <c r="A3047">
        <v>2487880</v>
      </c>
      <c r="B3047">
        <v>1</v>
      </c>
      <c r="C3047" t="s">
        <v>80</v>
      </c>
      <c r="D3047" t="s">
        <v>82</v>
      </c>
      <c r="E3047" t="s">
        <v>153</v>
      </c>
      <c r="F3047" t="s">
        <v>8816</v>
      </c>
      <c r="G3047" t="s">
        <v>244</v>
      </c>
      <c r="H3047" t="s">
        <v>135</v>
      </c>
      <c r="I3047" t="s">
        <v>136</v>
      </c>
      <c r="J3047" t="s">
        <v>137</v>
      </c>
      <c r="K3047" t="s">
        <v>144</v>
      </c>
      <c r="L3047" t="s">
        <v>8817</v>
      </c>
      <c r="M3047" t="s">
        <v>8818</v>
      </c>
      <c r="N3047">
        <v>0.68777777699999998</v>
      </c>
      <c r="O3047">
        <v>0</v>
      </c>
      <c r="P3047">
        <v>1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0.11719393918089151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0.11719393918089151</v>
      </c>
    </row>
    <row r="3048" spans="1:31" x14ac:dyDescent="0.3">
      <c r="A3048">
        <v>2487886</v>
      </c>
      <c r="B3048">
        <v>1</v>
      </c>
      <c r="C3048" t="s">
        <v>81</v>
      </c>
      <c r="D3048" t="s">
        <v>123</v>
      </c>
      <c r="E3048" t="s">
        <v>184</v>
      </c>
      <c r="F3048" t="s">
        <v>1911</v>
      </c>
      <c r="G3048" t="s">
        <v>149</v>
      </c>
      <c r="H3048" t="s">
        <v>150</v>
      </c>
      <c r="I3048" t="s">
        <v>136</v>
      </c>
      <c r="J3048" t="s">
        <v>137</v>
      </c>
      <c r="K3048" t="s">
        <v>144</v>
      </c>
      <c r="L3048" t="s">
        <v>8819</v>
      </c>
      <c r="M3048" t="s">
        <v>8820</v>
      </c>
      <c r="N3048">
        <v>0.82722222199999995</v>
      </c>
      <c r="O3048">
        <v>1</v>
      </c>
      <c r="P3048">
        <v>372</v>
      </c>
      <c r="Q3048">
        <v>145</v>
      </c>
      <c r="R3048">
        <v>55</v>
      </c>
      <c r="S3048">
        <v>14</v>
      </c>
      <c r="T3048">
        <v>36</v>
      </c>
      <c r="U3048">
        <v>0</v>
      </c>
      <c r="V3048">
        <v>0</v>
      </c>
      <c r="W3048">
        <v>0.20973814502444449</v>
      </c>
      <c r="X3048">
        <v>39.197622442655074</v>
      </c>
      <c r="Y3048">
        <v>87.246304965531294</v>
      </c>
      <c r="Z3048">
        <v>11.002268693530588</v>
      </c>
      <c r="AA3048">
        <v>9.8407276293249559</v>
      </c>
      <c r="AB3048">
        <v>19.939092947978821</v>
      </c>
      <c r="AC3048">
        <v>0</v>
      </c>
      <c r="AD3048">
        <v>0</v>
      </c>
      <c r="AE3048">
        <v>167.43575482404518</v>
      </c>
    </row>
    <row r="3049" spans="1:31" x14ac:dyDescent="0.3">
      <c r="A3049">
        <v>2487887</v>
      </c>
      <c r="B3049">
        <v>1</v>
      </c>
      <c r="C3049" t="s">
        <v>80</v>
      </c>
      <c r="D3049" t="s">
        <v>83</v>
      </c>
      <c r="E3049" t="s">
        <v>132</v>
      </c>
      <c r="F3049" t="s">
        <v>8821</v>
      </c>
      <c r="G3049" t="s">
        <v>168</v>
      </c>
      <c r="H3049" t="s">
        <v>135</v>
      </c>
      <c r="I3049" t="s">
        <v>136</v>
      </c>
      <c r="J3049" t="s">
        <v>137</v>
      </c>
      <c r="K3049" t="s">
        <v>138</v>
      </c>
      <c r="L3049" t="s">
        <v>8822</v>
      </c>
      <c r="M3049" t="s">
        <v>8823</v>
      </c>
      <c r="N3049">
        <v>3.2427777770000001</v>
      </c>
      <c r="O3049">
        <v>0</v>
      </c>
      <c r="P3049">
        <v>103</v>
      </c>
      <c r="Q3049">
        <v>0</v>
      </c>
      <c r="R3049">
        <v>0</v>
      </c>
      <c r="S3049">
        <v>0</v>
      </c>
      <c r="T3049">
        <v>8</v>
      </c>
      <c r="U3049">
        <v>0</v>
      </c>
      <c r="V3049">
        <v>0</v>
      </c>
      <c r="W3049">
        <v>0</v>
      </c>
      <c r="X3049">
        <v>88.881231477434156</v>
      </c>
      <c r="Y3049">
        <v>0</v>
      </c>
      <c r="Z3049">
        <v>0</v>
      </c>
      <c r="AA3049">
        <v>0</v>
      </c>
      <c r="AB3049">
        <v>57.581506107954887</v>
      </c>
      <c r="AC3049">
        <v>0</v>
      </c>
      <c r="AD3049">
        <v>0</v>
      </c>
      <c r="AE3049">
        <v>146.46273758538905</v>
      </c>
    </row>
    <row r="3050" spans="1:31" x14ac:dyDescent="0.3">
      <c r="A3050">
        <v>2487889</v>
      </c>
      <c r="B3050">
        <v>1</v>
      </c>
      <c r="C3050" t="s">
        <v>80</v>
      </c>
      <c r="D3050" t="s">
        <v>83</v>
      </c>
      <c r="E3050" t="s">
        <v>147</v>
      </c>
      <c r="F3050" t="s">
        <v>8824</v>
      </c>
      <c r="G3050" t="s">
        <v>193</v>
      </c>
      <c r="H3050" t="s">
        <v>150</v>
      </c>
      <c r="I3050" t="s">
        <v>136</v>
      </c>
      <c r="J3050" t="s">
        <v>137</v>
      </c>
      <c r="K3050" t="s">
        <v>144</v>
      </c>
      <c r="L3050" t="s">
        <v>8825</v>
      </c>
      <c r="M3050" t="s">
        <v>8826</v>
      </c>
      <c r="N3050">
        <v>1.809722222</v>
      </c>
      <c r="O3050">
        <v>0</v>
      </c>
      <c r="P3050">
        <v>0</v>
      </c>
      <c r="Q3050">
        <v>0</v>
      </c>
      <c r="R3050">
        <v>0</v>
      </c>
      <c r="S3050">
        <v>2</v>
      </c>
      <c r="T3050">
        <v>0</v>
      </c>
      <c r="U3050">
        <v>5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7.3292063642158043</v>
      </c>
      <c r="AB3050">
        <v>0</v>
      </c>
      <c r="AC3050">
        <v>146.71264319009026</v>
      </c>
      <c r="AD3050">
        <v>0</v>
      </c>
      <c r="AE3050">
        <v>154.04184955430605</v>
      </c>
    </row>
    <row r="3051" spans="1:31" x14ac:dyDescent="0.3">
      <c r="A3051">
        <v>2487892</v>
      </c>
      <c r="B3051">
        <v>1</v>
      </c>
      <c r="C3051" t="s">
        <v>81</v>
      </c>
      <c r="D3051" t="s">
        <v>127</v>
      </c>
      <c r="E3051" t="s">
        <v>184</v>
      </c>
      <c r="F3051" t="s">
        <v>8827</v>
      </c>
      <c r="G3051" t="s">
        <v>134</v>
      </c>
      <c r="H3051" t="s">
        <v>150</v>
      </c>
      <c r="I3051" t="s">
        <v>136</v>
      </c>
      <c r="J3051" t="s">
        <v>137</v>
      </c>
      <c r="K3051" t="s">
        <v>138</v>
      </c>
      <c r="L3051" t="s">
        <v>8828</v>
      </c>
      <c r="M3051" t="s">
        <v>8829</v>
      </c>
      <c r="N3051">
        <v>1.0844444440000001</v>
      </c>
      <c r="O3051">
        <v>0</v>
      </c>
      <c r="P3051">
        <v>0</v>
      </c>
      <c r="Q3051">
        <v>32</v>
      </c>
      <c r="R3051">
        <v>0</v>
      </c>
      <c r="S3051">
        <v>6</v>
      </c>
      <c r="T3051">
        <v>0</v>
      </c>
      <c r="U3051">
        <v>2</v>
      </c>
      <c r="V3051">
        <v>0</v>
      </c>
      <c r="W3051">
        <v>0</v>
      </c>
      <c r="X3051">
        <v>0</v>
      </c>
      <c r="Y3051">
        <v>11.540394103912574</v>
      </c>
      <c r="Z3051">
        <v>0</v>
      </c>
      <c r="AA3051">
        <v>29.657513237280721</v>
      </c>
      <c r="AB3051">
        <v>0</v>
      </c>
      <c r="AC3051">
        <v>401.29834592165997</v>
      </c>
      <c r="AD3051">
        <v>0</v>
      </c>
      <c r="AE3051">
        <v>442.49625326285326</v>
      </c>
    </row>
    <row r="3052" spans="1:31" x14ac:dyDescent="0.3">
      <c r="A3052">
        <v>2487894</v>
      </c>
      <c r="B3052">
        <v>1</v>
      </c>
      <c r="C3052" t="s">
        <v>80</v>
      </c>
      <c r="D3052" t="s">
        <v>93</v>
      </c>
      <c r="E3052" t="s">
        <v>132</v>
      </c>
      <c r="F3052" t="s">
        <v>8830</v>
      </c>
      <c r="G3052" t="s">
        <v>168</v>
      </c>
      <c r="H3052" t="s">
        <v>135</v>
      </c>
      <c r="I3052" t="s">
        <v>136</v>
      </c>
      <c r="J3052" t="s">
        <v>137</v>
      </c>
      <c r="K3052" t="s">
        <v>138</v>
      </c>
      <c r="L3052" t="s">
        <v>8831</v>
      </c>
      <c r="M3052" t="s">
        <v>8832</v>
      </c>
      <c r="N3052">
        <v>7.7463888880000003</v>
      </c>
      <c r="O3052">
        <v>0</v>
      </c>
      <c r="P3052">
        <v>215</v>
      </c>
      <c r="Q3052">
        <v>0</v>
      </c>
      <c r="R3052">
        <v>1</v>
      </c>
      <c r="S3052">
        <v>0</v>
      </c>
      <c r="T3052">
        <v>21</v>
      </c>
      <c r="U3052">
        <v>0</v>
      </c>
      <c r="V3052">
        <v>0</v>
      </c>
      <c r="W3052">
        <v>0</v>
      </c>
      <c r="X3052">
        <v>451.70818355867323</v>
      </c>
      <c r="Y3052">
        <v>0</v>
      </c>
      <c r="Z3052">
        <v>4.2609084630999998</v>
      </c>
      <c r="AA3052">
        <v>0</v>
      </c>
      <c r="AB3052">
        <v>150.393945013126</v>
      </c>
      <c r="AC3052">
        <v>0</v>
      </c>
      <c r="AD3052">
        <v>0</v>
      </c>
      <c r="AE3052">
        <v>606.36303703489921</v>
      </c>
    </row>
    <row r="3053" spans="1:31" x14ac:dyDescent="0.3">
      <c r="A3053">
        <v>2487895</v>
      </c>
      <c r="B3053">
        <v>1</v>
      </c>
      <c r="C3053" t="s">
        <v>80</v>
      </c>
      <c r="D3053" t="s">
        <v>83</v>
      </c>
      <c r="E3053" t="s">
        <v>147</v>
      </c>
      <c r="F3053" t="s">
        <v>8833</v>
      </c>
      <c r="G3053" t="s">
        <v>168</v>
      </c>
      <c r="H3053" t="s">
        <v>150</v>
      </c>
      <c r="I3053" t="s">
        <v>136</v>
      </c>
      <c r="J3053" t="s">
        <v>137</v>
      </c>
      <c r="K3053" t="s">
        <v>138</v>
      </c>
      <c r="L3053" t="s">
        <v>8834</v>
      </c>
      <c r="M3053" t="s">
        <v>8835</v>
      </c>
      <c r="N3053">
        <v>9.09</v>
      </c>
      <c r="O3053">
        <v>0</v>
      </c>
      <c r="P3053">
        <v>158</v>
      </c>
      <c r="Q3053">
        <v>0</v>
      </c>
      <c r="R3053">
        <v>0</v>
      </c>
      <c r="S3053">
        <v>0</v>
      </c>
      <c r="T3053">
        <v>7</v>
      </c>
      <c r="U3053">
        <v>0</v>
      </c>
      <c r="V3053">
        <v>0</v>
      </c>
      <c r="W3053">
        <v>0</v>
      </c>
      <c r="X3053">
        <v>475.96665016444342</v>
      </c>
      <c r="Y3053">
        <v>0</v>
      </c>
      <c r="Z3053">
        <v>0</v>
      </c>
      <c r="AA3053">
        <v>0</v>
      </c>
      <c r="AB3053">
        <v>22.970266246688368</v>
      </c>
      <c r="AC3053">
        <v>0</v>
      </c>
      <c r="AD3053">
        <v>0</v>
      </c>
      <c r="AE3053">
        <v>498.93691641113179</v>
      </c>
    </row>
    <row r="3054" spans="1:31" x14ac:dyDescent="0.3">
      <c r="A3054">
        <v>2487898</v>
      </c>
      <c r="B3054">
        <v>1</v>
      </c>
      <c r="C3054" t="s">
        <v>80</v>
      </c>
      <c r="D3054" t="s">
        <v>110</v>
      </c>
      <c r="E3054" t="s">
        <v>132</v>
      </c>
      <c r="F3054" t="s">
        <v>6335</v>
      </c>
      <c r="G3054" t="s">
        <v>134</v>
      </c>
      <c r="H3054" t="s">
        <v>135</v>
      </c>
      <c r="I3054" t="s">
        <v>136</v>
      </c>
      <c r="J3054" t="s">
        <v>137</v>
      </c>
      <c r="K3054" t="s">
        <v>138</v>
      </c>
      <c r="L3054" t="s">
        <v>8836</v>
      </c>
      <c r="M3054" t="s">
        <v>8837</v>
      </c>
      <c r="N3054">
        <v>0.64111111099999996</v>
      </c>
      <c r="O3054">
        <v>0</v>
      </c>
      <c r="P3054">
        <v>480</v>
      </c>
      <c r="Q3054">
        <v>0</v>
      </c>
      <c r="R3054">
        <v>0</v>
      </c>
      <c r="S3054">
        <v>0</v>
      </c>
      <c r="T3054">
        <v>25</v>
      </c>
      <c r="U3054">
        <v>0</v>
      </c>
      <c r="V3054">
        <v>0</v>
      </c>
      <c r="W3054">
        <v>0</v>
      </c>
      <c r="X3054">
        <v>78.395483659180215</v>
      </c>
      <c r="Y3054">
        <v>0</v>
      </c>
      <c r="Z3054">
        <v>0</v>
      </c>
      <c r="AA3054">
        <v>0</v>
      </c>
      <c r="AB3054">
        <v>9.9975768710200033</v>
      </c>
      <c r="AC3054">
        <v>0</v>
      </c>
      <c r="AD3054">
        <v>0</v>
      </c>
      <c r="AE3054">
        <v>88.393060530200216</v>
      </c>
    </row>
    <row r="3055" spans="1:31" x14ac:dyDescent="0.3">
      <c r="A3055">
        <v>2487899</v>
      </c>
      <c r="B3055">
        <v>1</v>
      </c>
      <c r="C3055" t="s">
        <v>80</v>
      </c>
      <c r="D3055" t="s">
        <v>101</v>
      </c>
      <c r="E3055" t="s">
        <v>162</v>
      </c>
      <c r="F3055" t="s">
        <v>8838</v>
      </c>
      <c r="G3055" t="s">
        <v>181</v>
      </c>
      <c r="H3055" t="s">
        <v>135</v>
      </c>
      <c r="I3055" t="s">
        <v>136</v>
      </c>
      <c r="J3055" t="s">
        <v>137</v>
      </c>
      <c r="K3055" t="s">
        <v>144</v>
      </c>
      <c r="L3055" t="s">
        <v>8839</v>
      </c>
      <c r="M3055" t="s">
        <v>8840</v>
      </c>
      <c r="N3055">
        <v>0.66055555499999996</v>
      </c>
      <c r="O3055">
        <v>0</v>
      </c>
      <c r="P3055">
        <v>24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5.1937125909555002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5.1937125909555002</v>
      </c>
    </row>
    <row r="3056" spans="1:31" x14ac:dyDescent="0.3">
      <c r="A3056">
        <v>2487900</v>
      </c>
      <c r="B3056">
        <v>1</v>
      </c>
      <c r="C3056" t="s">
        <v>80</v>
      </c>
      <c r="D3056" t="s">
        <v>84</v>
      </c>
      <c r="E3056" t="s">
        <v>132</v>
      </c>
      <c r="F3056" t="s">
        <v>8841</v>
      </c>
      <c r="G3056" t="s">
        <v>168</v>
      </c>
      <c r="H3056" t="s">
        <v>135</v>
      </c>
      <c r="I3056" t="s">
        <v>136</v>
      </c>
      <c r="J3056" t="s">
        <v>137</v>
      </c>
      <c r="K3056" t="s">
        <v>138</v>
      </c>
      <c r="L3056" t="s">
        <v>8842</v>
      </c>
      <c r="M3056" t="s">
        <v>8843</v>
      </c>
      <c r="N3056">
        <v>3.287222222</v>
      </c>
      <c r="O3056">
        <v>0</v>
      </c>
      <c r="P3056">
        <v>413</v>
      </c>
      <c r="Q3056">
        <v>0</v>
      </c>
      <c r="R3056">
        <v>0</v>
      </c>
      <c r="S3056">
        <v>0</v>
      </c>
      <c r="T3056">
        <v>6</v>
      </c>
      <c r="U3056">
        <v>0</v>
      </c>
      <c r="V3056">
        <v>0</v>
      </c>
      <c r="W3056">
        <v>0</v>
      </c>
      <c r="X3056">
        <v>324.48419010014243</v>
      </c>
      <c r="Y3056">
        <v>0</v>
      </c>
      <c r="Z3056">
        <v>0</v>
      </c>
      <c r="AA3056">
        <v>0</v>
      </c>
      <c r="AB3056">
        <v>76.736710783800234</v>
      </c>
      <c r="AC3056">
        <v>0</v>
      </c>
      <c r="AD3056">
        <v>0</v>
      </c>
      <c r="AE3056">
        <v>401.22090088394265</v>
      </c>
    </row>
    <row r="3057" spans="1:31" x14ac:dyDescent="0.3">
      <c r="A3057">
        <v>2487901</v>
      </c>
      <c r="B3057">
        <v>1</v>
      </c>
      <c r="C3057" t="s">
        <v>80</v>
      </c>
      <c r="D3057" t="s">
        <v>102</v>
      </c>
      <c r="E3057" t="s">
        <v>162</v>
      </c>
      <c r="F3057" t="s">
        <v>8844</v>
      </c>
      <c r="G3057" t="s">
        <v>210</v>
      </c>
      <c r="H3057" t="s">
        <v>135</v>
      </c>
      <c r="I3057" t="s">
        <v>136</v>
      </c>
      <c r="J3057" t="s">
        <v>137</v>
      </c>
      <c r="K3057" t="s">
        <v>144</v>
      </c>
      <c r="L3057" t="s">
        <v>8845</v>
      </c>
      <c r="M3057" t="s">
        <v>8846</v>
      </c>
      <c r="N3057">
        <v>1.2633333330000001</v>
      </c>
      <c r="O3057">
        <v>0</v>
      </c>
      <c r="P3057">
        <v>97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31.406929917395566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31.406929917395566</v>
      </c>
    </row>
    <row r="3058" spans="1:31" x14ac:dyDescent="0.3">
      <c r="A3058">
        <v>2487903</v>
      </c>
      <c r="B3058">
        <v>1</v>
      </c>
      <c r="C3058" t="s">
        <v>80</v>
      </c>
      <c r="D3058" t="s">
        <v>96</v>
      </c>
      <c r="E3058" t="s">
        <v>147</v>
      </c>
      <c r="F3058" t="s">
        <v>8847</v>
      </c>
      <c r="G3058" t="s">
        <v>134</v>
      </c>
      <c r="H3058" t="s">
        <v>150</v>
      </c>
      <c r="I3058" t="s">
        <v>136</v>
      </c>
      <c r="J3058" t="s">
        <v>137</v>
      </c>
      <c r="K3058" t="s">
        <v>138</v>
      </c>
      <c r="L3058" t="s">
        <v>8848</v>
      </c>
      <c r="M3058" t="s">
        <v>8849</v>
      </c>
      <c r="N3058">
        <v>5.1641666659999999</v>
      </c>
      <c r="O3058">
        <v>2</v>
      </c>
      <c r="P3058">
        <v>996</v>
      </c>
      <c r="Q3058">
        <v>5</v>
      </c>
      <c r="R3058">
        <v>6</v>
      </c>
      <c r="S3058">
        <v>7</v>
      </c>
      <c r="T3058">
        <v>141</v>
      </c>
      <c r="U3058">
        <v>1</v>
      </c>
      <c r="V3058">
        <v>0</v>
      </c>
      <c r="W3058">
        <v>31.819507118667243</v>
      </c>
      <c r="X3058">
        <v>2675.9297604237986</v>
      </c>
      <c r="Y3058">
        <v>18.081299413040195</v>
      </c>
      <c r="Z3058">
        <v>12.721746835980003</v>
      </c>
      <c r="AA3058">
        <v>584.45345263411605</v>
      </c>
      <c r="AB3058">
        <v>1311.4280636400968</v>
      </c>
      <c r="AC3058">
        <v>90.155719285967237</v>
      </c>
      <c r="AD3058">
        <v>0</v>
      </c>
      <c r="AE3058">
        <v>4724.5895493516655</v>
      </c>
    </row>
    <row r="3059" spans="1:31" x14ac:dyDescent="0.3">
      <c r="A3059">
        <v>2487905</v>
      </c>
      <c r="B3059">
        <v>1</v>
      </c>
      <c r="C3059" t="s">
        <v>81</v>
      </c>
      <c r="D3059" t="s">
        <v>118</v>
      </c>
      <c r="E3059" t="s">
        <v>184</v>
      </c>
      <c r="F3059" t="s">
        <v>1469</v>
      </c>
      <c r="G3059" t="s">
        <v>134</v>
      </c>
      <c r="H3059" t="s">
        <v>150</v>
      </c>
      <c r="I3059" t="s">
        <v>136</v>
      </c>
      <c r="J3059" t="s">
        <v>137</v>
      </c>
      <c r="K3059" t="s">
        <v>138</v>
      </c>
      <c r="L3059" t="s">
        <v>8850</v>
      </c>
      <c r="M3059" t="s">
        <v>8851</v>
      </c>
      <c r="N3059">
        <v>6.8791666659999997</v>
      </c>
      <c r="O3059">
        <v>3</v>
      </c>
      <c r="P3059">
        <v>396</v>
      </c>
      <c r="Q3059">
        <v>127</v>
      </c>
      <c r="R3059">
        <v>110</v>
      </c>
      <c r="S3059">
        <v>14</v>
      </c>
      <c r="T3059">
        <v>38</v>
      </c>
      <c r="U3059">
        <v>2</v>
      </c>
      <c r="V3059">
        <v>0</v>
      </c>
      <c r="W3059">
        <v>3.9892076836973818</v>
      </c>
      <c r="X3059">
        <v>445.04950511048696</v>
      </c>
      <c r="Y3059">
        <v>870.41254209053534</v>
      </c>
      <c r="Z3059">
        <v>399.62078189644126</v>
      </c>
      <c r="AA3059">
        <v>233.2926355769838</v>
      </c>
      <c r="AB3059">
        <v>96.71043191392215</v>
      </c>
      <c r="AC3059">
        <v>2102.835095296593</v>
      </c>
      <c r="AD3059">
        <v>0</v>
      </c>
      <c r="AE3059">
        <v>4151.9101995686597</v>
      </c>
    </row>
    <row r="3060" spans="1:31" x14ac:dyDescent="0.3">
      <c r="A3060">
        <v>2487907</v>
      </c>
      <c r="B3060">
        <v>1</v>
      </c>
      <c r="C3060" t="s">
        <v>80</v>
      </c>
      <c r="D3060" t="s">
        <v>90</v>
      </c>
      <c r="E3060" t="s">
        <v>162</v>
      </c>
      <c r="F3060" t="s">
        <v>7301</v>
      </c>
      <c r="G3060" t="s">
        <v>466</v>
      </c>
      <c r="H3060" t="s">
        <v>135</v>
      </c>
      <c r="I3060" t="s">
        <v>136</v>
      </c>
      <c r="J3060" t="s">
        <v>137</v>
      </c>
      <c r="K3060" t="s">
        <v>144</v>
      </c>
      <c r="L3060" t="s">
        <v>8852</v>
      </c>
      <c r="M3060" t="s">
        <v>8853</v>
      </c>
      <c r="N3060">
        <v>1.634166666</v>
      </c>
      <c r="O3060">
        <v>0</v>
      </c>
      <c r="P3060">
        <v>66</v>
      </c>
      <c r="Q3060">
        <v>0</v>
      </c>
      <c r="R3060">
        <v>0</v>
      </c>
      <c r="S3060">
        <v>0</v>
      </c>
      <c r="T3060">
        <v>16</v>
      </c>
      <c r="U3060">
        <v>0</v>
      </c>
      <c r="V3060">
        <v>0</v>
      </c>
      <c r="W3060">
        <v>0</v>
      </c>
      <c r="X3060">
        <v>39.679138359569066</v>
      </c>
      <c r="Y3060">
        <v>0</v>
      </c>
      <c r="Z3060">
        <v>0</v>
      </c>
      <c r="AA3060">
        <v>0</v>
      </c>
      <c r="AB3060">
        <v>24.794947835075952</v>
      </c>
      <c r="AC3060">
        <v>0</v>
      </c>
      <c r="AD3060">
        <v>0</v>
      </c>
      <c r="AE3060">
        <v>64.474086194645025</v>
      </c>
    </row>
    <row r="3061" spans="1:31" x14ac:dyDescent="0.3">
      <c r="A3061">
        <v>2487909</v>
      </c>
      <c r="B3061">
        <v>1</v>
      </c>
      <c r="C3061" t="s">
        <v>80</v>
      </c>
      <c r="D3061" t="s">
        <v>105</v>
      </c>
      <c r="E3061" t="s">
        <v>147</v>
      </c>
      <c r="F3061" t="s">
        <v>8570</v>
      </c>
      <c r="G3061" t="s">
        <v>149</v>
      </c>
      <c r="H3061" t="s">
        <v>150</v>
      </c>
      <c r="I3061" t="s">
        <v>136</v>
      </c>
      <c r="J3061" t="s">
        <v>137</v>
      </c>
      <c r="K3061" t="s">
        <v>144</v>
      </c>
      <c r="L3061" t="s">
        <v>8854</v>
      </c>
      <c r="M3061" t="s">
        <v>8855</v>
      </c>
      <c r="N3061">
        <v>1.7208333330000001</v>
      </c>
      <c r="O3061">
        <v>0</v>
      </c>
      <c r="P3061">
        <v>0</v>
      </c>
      <c r="Q3061">
        <v>0</v>
      </c>
      <c r="R3061">
        <v>0</v>
      </c>
      <c r="S3061">
        <v>1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16.786729692143371</v>
      </c>
      <c r="AB3061">
        <v>0</v>
      </c>
      <c r="AC3061">
        <v>0</v>
      </c>
      <c r="AD3061">
        <v>0</v>
      </c>
      <c r="AE3061">
        <v>16.786729692143371</v>
      </c>
    </row>
    <row r="3062" spans="1:31" x14ac:dyDescent="0.3">
      <c r="A3062">
        <v>2487910</v>
      </c>
      <c r="B3062">
        <v>1</v>
      </c>
      <c r="C3062" t="s">
        <v>80</v>
      </c>
      <c r="D3062" t="s">
        <v>111</v>
      </c>
      <c r="E3062" t="s">
        <v>132</v>
      </c>
      <c r="F3062" t="s">
        <v>8856</v>
      </c>
      <c r="G3062" t="s">
        <v>530</v>
      </c>
      <c r="H3062" t="s">
        <v>135</v>
      </c>
      <c r="I3062" t="s">
        <v>136</v>
      </c>
      <c r="J3062" t="s">
        <v>137</v>
      </c>
      <c r="K3062" t="s">
        <v>144</v>
      </c>
      <c r="L3062" t="s">
        <v>8857</v>
      </c>
      <c r="M3062" t="s">
        <v>8858</v>
      </c>
      <c r="N3062">
        <v>0.33500000000000002</v>
      </c>
      <c r="O3062">
        <v>0</v>
      </c>
      <c r="P3062">
        <v>10</v>
      </c>
      <c r="Q3062">
        <v>0</v>
      </c>
      <c r="R3062">
        <v>12</v>
      </c>
      <c r="S3062">
        <v>0</v>
      </c>
      <c r="T3062">
        <v>10</v>
      </c>
      <c r="U3062">
        <v>0</v>
      </c>
      <c r="V3062">
        <v>0</v>
      </c>
      <c r="W3062">
        <v>0</v>
      </c>
      <c r="X3062">
        <v>1.4639432490502187</v>
      </c>
      <c r="Y3062">
        <v>0</v>
      </c>
      <c r="Z3062">
        <v>1.7309975232503705</v>
      </c>
      <c r="AA3062">
        <v>0</v>
      </c>
      <c r="AB3062">
        <v>8.1389610352568589</v>
      </c>
      <c r="AC3062">
        <v>0</v>
      </c>
      <c r="AD3062">
        <v>0</v>
      </c>
      <c r="AE3062">
        <v>11.333901807557448</v>
      </c>
    </row>
    <row r="3063" spans="1:31" x14ac:dyDescent="0.3">
      <c r="A3063">
        <v>2487911</v>
      </c>
      <c r="B3063">
        <v>1</v>
      </c>
      <c r="C3063" t="s">
        <v>80</v>
      </c>
      <c r="D3063" t="s">
        <v>82</v>
      </c>
      <c r="E3063" t="s">
        <v>132</v>
      </c>
      <c r="F3063" t="s">
        <v>2222</v>
      </c>
      <c r="G3063" t="s">
        <v>181</v>
      </c>
      <c r="H3063" t="s">
        <v>135</v>
      </c>
      <c r="I3063" t="s">
        <v>136</v>
      </c>
      <c r="J3063" t="s">
        <v>137</v>
      </c>
      <c r="K3063" t="s">
        <v>144</v>
      </c>
      <c r="L3063" t="s">
        <v>8859</v>
      </c>
      <c r="M3063" t="s">
        <v>8860</v>
      </c>
      <c r="N3063">
        <v>1.227222222</v>
      </c>
      <c r="O3063">
        <v>0</v>
      </c>
      <c r="P3063">
        <v>284</v>
      </c>
      <c r="Q3063">
        <v>0</v>
      </c>
      <c r="R3063">
        <v>0</v>
      </c>
      <c r="S3063">
        <v>0</v>
      </c>
      <c r="T3063">
        <v>27</v>
      </c>
      <c r="U3063">
        <v>0</v>
      </c>
      <c r="V3063">
        <v>1</v>
      </c>
      <c r="W3063">
        <v>0</v>
      </c>
      <c r="X3063">
        <v>59.049638684519984</v>
      </c>
      <c r="Y3063">
        <v>0</v>
      </c>
      <c r="Z3063">
        <v>0</v>
      </c>
      <c r="AA3063">
        <v>0</v>
      </c>
      <c r="AB3063">
        <v>15.758648932078344</v>
      </c>
      <c r="AC3063">
        <v>0</v>
      </c>
      <c r="AD3063">
        <v>16.129633441093922</v>
      </c>
      <c r="AE3063">
        <v>90.93792105769225</v>
      </c>
    </row>
    <row r="3064" spans="1:31" x14ac:dyDescent="0.3">
      <c r="A3064">
        <v>2487912</v>
      </c>
      <c r="B3064">
        <v>1</v>
      </c>
      <c r="C3064" t="s">
        <v>81</v>
      </c>
      <c r="D3064" t="s">
        <v>123</v>
      </c>
      <c r="E3064" t="s">
        <v>184</v>
      </c>
      <c r="F3064" t="s">
        <v>8861</v>
      </c>
      <c r="G3064" t="s">
        <v>134</v>
      </c>
      <c r="H3064" t="s">
        <v>150</v>
      </c>
      <c r="I3064" t="s">
        <v>136</v>
      </c>
      <c r="J3064" t="s">
        <v>137</v>
      </c>
      <c r="K3064" t="s">
        <v>138</v>
      </c>
      <c r="L3064" t="s">
        <v>8862</v>
      </c>
      <c r="M3064" t="s">
        <v>8863</v>
      </c>
      <c r="N3064">
        <v>2.7827777770000002</v>
      </c>
      <c r="O3064">
        <v>0</v>
      </c>
      <c r="P3064">
        <v>667</v>
      </c>
      <c r="Q3064">
        <v>0</v>
      </c>
      <c r="R3064">
        <v>18</v>
      </c>
      <c r="S3064">
        <v>0</v>
      </c>
      <c r="T3064">
        <v>132</v>
      </c>
      <c r="U3064">
        <v>0</v>
      </c>
      <c r="V3064">
        <v>0</v>
      </c>
      <c r="W3064">
        <v>0</v>
      </c>
      <c r="X3064">
        <v>350.35789339944222</v>
      </c>
      <c r="Y3064">
        <v>0</v>
      </c>
      <c r="Z3064">
        <v>8.2621127037673823</v>
      </c>
      <c r="AA3064">
        <v>0</v>
      </c>
      <c r="AB3064">
        <v>236.03369869636029</v>
      </c>
      <c r="AC3064">
        <v>0</v>
      </c>
      <c r="AD3064">
        <v>0</v>
      </c>
      <c r="AE3064">
        <v>594.65370479956994</v>
      </c>
    </row>
    <row r="3065" spans="1:31" x14ac:dyDescent="0.3">
      <c r="A3065">
        <v>2487914</v>
      </c>
      <c r="B3065">
        <v>1</v>
      </c>
      <c r="C3065" t="s">
        <v>80</v>
      </c>
      <c r="D3065" t="s">
        <v>91</v>
      </c>
      <c r="E3065" t="s">
        <v>166</v>
      </c>
      <c r="F3065" t="s">
        <v>8864</v>
      </c>
      <c r="G3065" t="s">
        <v>134</v>
      </c>
      <c r="H3065" t="s">
        <v>150</v>
      </c>
      <c r="I3065" t="s">
        <v>136</v>
      </c>
      <c r="J3065" t="s">
        <v>137</v>
      </c>
      <c r="K3065" t="s">
        <v>138</v>
      </c>
      <c r="L3065" t="s">
        <v>8865</v>
      </c>
      <c r="M3065" t="s">
        <v>8866</v>
      </c>
      <c r="N3065">
        <v>6.1719444440000002</v>
      </c>
      <c r="O3065">
        <v>7</v>
      </c>
      <c r="P3065">
        <v>1699</v>
      </c>
      <c r="Q3065">
        <v>11</v>
      </c>
      <c r="R3065">
        <v>64</v>
      </c>
      <c r="S3065">
        <v>10</v>
      </c>
      <c r="T3065">
        <v>88</v>
      </c>
      <c r="U3065">
        <v>0</v>
      </c>
      <c r="V3065">
        <v>2</v>
      </c>
      <c r="W3065">
        <v>87.94117582187252</v>
      </c>
      <c r="X3065">
        <v>1809.3795924259432</v>
      </c>
      <c r="Y3065">
        <v>13.050627937362453</v>
      </c>
      <c r="Z3065">
        <v>62.638528646512682</v>
      </c>
      <c r="AA3065">
        <v>481.62807006787023</v>
      </c>
      <c r="AB3065">
        <v>461.18178775623727</v>
      </c>
      <c r="AC3065">
        <v>0</v>
      </c>
      <c r="AD3065">
        <v>26.794564163390778</v>
      </c>
      <c r="AE3065">
        <v>2942.614346819189</v>
      </c>
    </row>
    <row r="3066" spans="1:31" x14ac:dyDescent="0.3">
      <c r="A3066">
        <v>2487915</v>
      </c>
      <c r="B3066">
        <v>1</v>
      </c>
      <c r="C3066" t="s">
        <v>81</v>
      </c>
      <c r="D3066" t="s">
        <v>127</v>
      </c>
      <c r="E3066" t="s">
        <v>153</v>
      </c>
      <c r="F3066" t="s">
        <v>8867</v>
      </c>
      <c r="G3066" t="s">
        <v>155</v>
      </c>
      <c r="H3066" t="s">
        <v>135</v>
      </c>
      <c r="I3066" t="s">
        <v>136</v>
      </c>
      <c r="J3066" t="s">
        <v>137</v>
      </c>
      <c r="K3066" t="s">
        <v>144</v>
      </c>
      <c r="L3066" t="s">
        <v>8868</v>
      </c>
      <c r="M3066" t="s">
        <v>8869</v>
      </c>
      <c r="N3066">
        <v>3.3733333330000002</v>
      </c>
      <c r="O3066">
        <v>0</v>
      </c>
      <c r="P3066">
        <v>1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0.24031847727619338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0.24031847727619338</v>
      </c>
    </row>
    <row r="3067" spans="1:31" x14ac:dyDescent="0.3">
      <c r="A3067">
        <v>2487921</v>
      </c>
      <c r="B3067">
        <v>1</v>
      </c>
      <c r="C3067" t="s">
        <v>80</v>
      </c>
      <c r="D3067" t="s">
        <v>90</v>
      </c>
      <c r="E3067" t="s">
        <v>147</v>
      </c>
      <c r="F3067" t="s">
        <v>8870</v>
      </c>
      <c r="G3067" t="s">
        <v>134</v>
      </c>
      <c r="H3067" t="s">
        <v>150</v>
      </c>
      <c r="I3067" t="s">
        <v>136</v>
      </c>
      <c r="J3067" t="s">
        <v>137</v>
      </c>
      <c r="K3067" t="s">
        <v>138</v>
      </c>
      <c r="L3067" t="s">
        <v>8871</v>
      </c>
      <c r="M3067" t="s">
        <v>8872</v>
      </c>
      <c r="N3067">
        <v>5.8261111110000003</v>
      </c>
      <c r="O3067">
        <v>0</v>
      </c>
      <c r="P3067">
        <v>1674</v>
      </c>
      <c r="Q3067">
        <v>0</v>
      </c>
      <c r="R3067">
        <v>0</v>
      </c>
      <c r="S3067">
        <v>0</v>
      </c>
      <c r="T3067">
        <v>103</v>
      </c>
      <c r="U3067">
        <v>0</v>
      </c>
      <c r="V3067">
        <v>0</v>
      </c>
      <c r="W3067">
        <v>0</v>
      </c>
      <c r="X3067">
        <v>2764.5752135121925</v>
      </c>
      <c r="Y3067">
        <v>0</v>
      </c>
      <c r="Z3067">
        <v>0</v>
      </c>
      <c r="AA3067">
        <v>0</v>
      </c>
      <c r="AB3067">
        <v>657.59369938694954</v>
      </c>
      <c r="AC3067">
        <v>0</v>
      </c>
      <c r="AD3067">
        <v>0</v>
      </c>
      <c r="AE3067">
        <v>3422.168912899142</v>
      </c>
    </row>
    <row r="3068" spans="1:31" x14ac:dyDescent="0.3">
      <c r="A3068">
        <v>2487922</v>
      </c>
      <c r="B3068">
        <v>1</v>
      </c>
      <c r="C3068" t="s">
        <v>81</v>
      </c>
      <c r="D3068" t="s">
        <v>123</v>
      </c>
      <c r="E3068" t="s">
        <v>184</v>
      </c>
      <c r="F3068" t="s">
        <v>8873</v>
      </c>
      <c r="G3068" t="s">
        <v>134</v>
      </c>
      <c r="H3068" t="s">
        <v>150</v>
      </c>
      <c r="I3068" t="s">
        <v>136</v>
      </c>
      <c r="J3068" t="s">
        <v>137</v>
      </c>
      <c r="K3068" t="s">
        <v>138</v>
      </c>
      <c r="L3068" t="s">
        <v>8874</v>
      </c>
      <c r="M3068" t="s">
        <v>8875</v>
      </c>
      <c r="N3068">
        <v>2.6472222219999999</v>
      </c>
      <c r="O3068">
        <v>0</v>
      </c>
      <c r="P3068">
        <v>266</v>
      </c>
      <c r="Q3068">
        <v>0</v>
      </c>
      <c r="R3068">
        <v>20</v>
      </c>
      <c r="S3068">
        <v>0</v>
      </c>
      <c r="T3068">
        <v>30</v>
      </c>
      <c r="U3068">
        <v>0</v>
      </c>
      <c r="V3068">
        <v>0</v>
      </c>
      <c r="W3068">
        <v>0</v>
      </c>
      <c r="X3068">
        <v>131.34118077277168</v>
      </c>
      <c r="Y3068">
        <v>0</v>
      </c>
      <c r="Z3068">
        <v>5.2497635991444422</v>
      </c>
      <c r="AA3068">
        <v>0</v>
      </c>
      <c r="AB3068">
        <v>34.65600698615367</v>
      </c>
      <c r="AC3068">
        <v>0</v>
      </c>
      <c r="AD3068">
        <v>0</v>
      </c>
      <c r="AE3068">
        <v>171.24695135806979</v>
      </c>
    </row>
    <row r="3069" spans="1:31" x14ac:dyDescent="0.3">
      <c r="A3069">
        <v>2487924</v>
      </c>
      <c r="B3069">
        <v>1</v>
      </c>
      <c r="C3069" t="s">
        <v>80</v>
      </c>
      <c r="D3069" t="s">
        <v>97</v>
      </c>
      <c r="E3069" t="s">
        <v>162</v>
      </c>
      <c r="F3069" t="s">
        <v>8876</v>
      </c>
      <c r="G3069" t="s">
        <v>168</v>
      </c>
      <c r="H3069" t="s">
        <v>135</v>
      </c>
      <c r="I3069" t="s">
        <v>136</v>
      </c>
      <c r="J3069" t="s">
        <v>137</v>
      </c>
      <c r="K3069" t="s">
        <v>138</v>
      </c>
      <c r="L3069" t="s">
        <v>8877</v>
      </c>
      <c r="M3069" t="s">
        <v>8878</v>
      </c>
      <c r="N3069">
        <v>7.761111111</v>
      </c>
      <c r="O3069">
        <v>0</v>
      </c>
      <c r="P3069">
        <v>18</v>
      </c>
      <c r="Q3069">
        <v>0</v>
      </c>
      <c r="R3069">
        <v>0</v>
      </c>
      <c r="S3069">
        <v>0</v>
      </c>
      <c r="T3069">
        <v>4</v>
      </c>
      <c r="U3069">
        <v>0</v>
      </c>
      <c r="V3069">
        <v>0</v>
      </c>
      <c r="W3069">
        <v>0</v>
      </c>
      <c r="X3069">
        <v>39.180785467996515</v>
      </c>
      <c r="Y3069">
        <v>0</v>
      </c>
      <c r="Z3069">
        <v>0</v>
      </c>
      <c r="AA3069">
        <v>0</v>
      </c>
      <c r="AB3069">
        <v>15.264031767090136</v>
      </c>
      <c r="AC3069">
        <v>0</v>
      </c>
      <c r="AD3069">
        <v>0</v>
      </c>
      <c r="AE3069">
        <v>54.444817235086653</v>
      </c>
    </row>
    <row r="3070" spans="1:31" x14ac:dyDescent="0.3">
      <c r="A3070">
        <v>2487925</v>
      </c>
      <c r="B3070">
        <v>1</v>
      </c>
      <c r="C3070" t="s">
        <v>81</v>
      </c>
      <c r="D3070" t="s">
        <v>120</v>
      </c>
      <c r="E3070" t="s">
        <v>153</v>
      </c>
      <c r="F3070" t="s">
        <v>8879</v>
      </c>
      <c r="G3070" t="s">
        <v>244</v>
      </c>
      <c r="H3070" t="s">
        <v>135</v>
      </c>
      <c r="I3070" t="s">
        <v>136</v>
      </c>
      <c r="J3070" t="s">
        <v>137</v>
      </c>
      <c r="K3070" t="s">
        <v>144</v>
      </c>
      <c r="L3070" t="s">
        <v>8880</v>
      </c>
      <c r="M3070" t="s">
        <v>8881</v>
      </c>
      <c r="N3070">
        <v>1.8877777769999999</v>
      </c>
      <c r="O3070">
        <v>0</v>
      </c>
      <c r="P3070">
        <v>7</v>
      </c>
      <c r="Q3070">
        <v>0</v>
      </c>
      <c r="R3070">
        <v>0</v>
      </c>
      <c r="S3070">
        <v>0</v>
      </c>
      <c r="T3070">
        <v>1</v>
      </c>
      <c r="U3070">
        <v>0</v>
      </c>
      <c r="V3070">
        <v>0</v>
      </c>
      <c r="W3070">
        <v>0</v>
      </c>
      <c r="X3070">
        <v>3.6001144826150018</v>
      </c>
      <c r="Y3070">
        <v>0</v>
      </c>
      <c r="Z3070">
        <v>0</v>
      </c>
      <c r="AA3070">
        <v>0</v>
      </c>
      <c r="AB3070">
        <v>3.8359846937591664</v>
      </c>
      <c r="AC3070">
        <v>0</v>
      </c>
      <c r="AD3070">
        <v>0</v>
      </c>
      <c r="AE3070">
        <v>7.4360991763741682</v>
      </c>
    </row>
    <row r="3071" spans="1:31" x14ac:dyDescent="0.3">
      <c r="A3071">
        <v>2487927</v>
      </c>
      <c r="B3071">
        <v>1</v>
      </c>
      <c r="C3071" t="s">
        <v>80</v>
      </c>
      <c r="D3071" t="s">
        <v>89</v>
      </c>
      <c r="E3071" t="s">
        <v>132</v>
      </c>
      <c r="F3071" t="s">
        <v>8882</v>
      </c>
      <c r="G3071" t="s">
        <v>134</v>
      </c>
      <c r="H3071" t="s">
        <v>135</v>
      </c>
      <c r="I3071" t="s">
        <v>136</v>
      </c>
      <c r="J3071" t="s">
        <v>137</v>
      </c>
      <c r="K3071" t="s">
        <v>138</v>
      </c>
      <c r="L3071" t="s">
        <v>8883</v>
      </c>
      <c r="M3071" t="s">
        <v>8884</v>
      </c>
      <c r="N3071">
        <v>6.4294444439999996</v>
      </c>
      <c r="O3071">
        <v>0</v>
      </c>
      <c r="P3071">
        <v>183</v>
      </c>
      <c r="Q3071">
        <v>0</v>
      </c>
      <c r="R3071">
        <v>0</v>
      </c>
      <c r="S3071">
        <v>0</v>
      </c>
      <c r="T3071">
        <v>7</v>
      </c>
      <c r="U3071">
        <v>0</v>
      </c>
      <c r="V3071">
        <v>0</v>
      </c>
      <c r="W3071">
        <v>0</v>
      </c>
      <c r="X3071">
        <v>582.67079098044871</v>
      </c>
      <c r="Y3071">
        <v>0</v>
      </c>
      <c r="Z3071">
        <v>0</v>
      </c>
      <c r="AA3071">
        <v>0</v>
      </c>
      <c r="AB3071">
        <v>59.819402690494002</v>
      </c>
      <c r="AC3071">
        <v>0</v>
      </c>
      <c r="AD3071">
        <v>0</v>
      </c>
      <c r="AE3071">
        <v>642.49019367094274</v>
      </c>
    </row>
    <row r="3072" spans="1:31" x14ac:dyDescent="0.3">
      <c r="A3072">
        <v>2487930</v>
      </c>
      <c r="B3072">
        <v>1</v>
      </c>
      <c r="C3072" t="s">
        <v>81</v>
      </c>
      <c r="D3072" t="s">
        <v>118</v>
      </c>
      <c r="E3072" t="s">
        <v>132</v>
      </c>
      <c r="F3072" t="s">
        <v>8885</v>
      </c>
      <c r="G3072" t="s">
        <v>134</v>
      </c>
      <c r="H3072" t="s">
        <v>135</v>
      </c>
      <c r="I3072" t="s">
        <v>136</v>
      </c>
      <c r="J3072" t="s">
        <v>137</v>
      </c>
      <c r="K3072" t="s">
        <v>138</v>
      </c>
      <c r="L3072" t="s">
        <v>8886</v>
      </c>
      <c r="M3072" t="s">
        <v>8887</v>
      </c>
      <c r="N3072">
        <v>1.034166666</v>
      </c>
      <c r="O3072">
        <v>0</v>
      </c>
      <c r="P3072">
        <v>741</v>
      </c>
      <c r="Q3072">
        <v>0</v>
      </c>
      <c r="R3072">
        <v>0</v>
      </c>
      <c r="S3072">
        <v>0</v>
      </c>
      <c r="T3072">
        <v>20</v>
      </c>
      <c r="U3072">
        <v>0</v>
      </c>
      <c r="V3072">
        <v>0</v>
      </c>
      <c r="W3072">
        <v>0</v>
      </c>
      <c r="X3072">
        <v>203.75483406173115</v>
      </c>
      <c r="Y3072">
        <v>0</v>
      </c>
      <c r="Z3072">
        <v>0</v>
      </c>
      <c r="AA3072">
        <v>0</v>
      </c>
      <c r="AB3072">
        <v>25.707344660198288</v>
      </c>
      <c r="AC3072">
        <v>0</v>
      </c>
      <c r="AD3072">
        <v>0</v>
      </c>
      <c r="AE3072">
        <v>229.46217872192943</v>
      </c>
    </row>
    <row r="3073" spans="1:31" x14ac:dyDescent="0.3">
      <c r="A3073">
        <v>2487931</v>
      </c>
      <c r="B3073">
        <v>1</v>
      </c>
      <c r="C3073" t="s">
        <v>80</v>
      </c>
      <c r="D3073" t="s">
        <v>96</v>
      </c>
      <c r="E3073" t="s">
        <v>153</v>
      </c>
      <c r="F3073" t="s">
        <v>8888</v>
      </c>
      <c r="G3073" t="s">
        <v>181</v>
      </c>
      <c r="H3073" t="s">
        <v>135</v>
      </c>
      <c r="I3073" t="s">
        <v>136</v>
      </c>
      <c r="J3073" t="s">
        <v>137</v>
      </c>
      <c r="K3073" t="s">
        <v>144</v>
      </c>
      <c r="L3073" t="s">
        <v>8889</v>
      </c>
      <c r="M3073" t="s">
        <v>8890</v>
      </c>
      <c r="N3073">
        <v>1.8791666659999999</v>
      </c>
      <c r="O3073">
        <v>0</v>
      </c>
      <c r="P3073">
        <v>1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0.51054992108833341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0.51054992108833341</v>
      </c>
    </row>
    <row r="3074" spans="1:31" x14ac:dyDescent="0.3">
      <c r="A3074">
        <v>2487932</v>
      </c>
      <c r="B3074">
        <v>1</v>
      </c>
      <c r="C3074" t="s">
        <v>80</v>
      </c>
      <c r="D3074" t="s">
        <v>91</v>
      </c>
      <c r="E3074" t="s">
        <v>166</v>
      </c>
      <c r="F3074" t="s">
        <v>8891</v>
      </c>
      <c r="G3074" t="s">
        <v>134</v>
      </c>
      <c r="H3074" t="s">
        <v>150</v>
      </c>
      <c r="I3074" t="s">
        <v>136</v>
      </c>
      <c r="J3074" t="s">
        <v>137</v>
      </c>
      <c r="K3074" t="s">
        <v>138</v>
      </c>
      <c r="L3074" t="s">
        <v>8892</v>
      </c>
      <c r="M3074" t="s">
        <v>8893</v>
      </c>
      <c r="N3074">
        <v>5.9166666660000002</v>
      </c>
      <c r="O3074">
        <v>6</v>
      </c>
      <c r="P3074">
        <v>28</v>
      </c>
      <c r="Q3074">
        <v>40</v>
      </c>
      <c r="R3074">
        <v>22</v>
      </c>
      <c r="S3074">
        <v>29</v>
      </c>
      <c r="T3074">
        <v>63</v>
      </c>
      <c r="U3074">
        <v>1</v>
      </c>
      <c r="V3074">
        <v>0</v>
      </c>
      <c r="W3074">
        <v>16.472690745137115</v>
      </c>
      <c r="X3074">
        <v>35.736321635436326</v>
      </c>
      <c r="Y3074">
        <v>112.47767229532198</v>
      </c>
      <c r="Z3074">
        <v>20.766666260210314</v>
      </c>
      <c r="AA3074">
        <v>1291.8047993812945</v>
      </c>
      <c r="AB3074">
        <v>620.70357455784267</v>
      </c>
      <c r="AC3074">
        <v>210.48098792253333</v>
      </c>
      <c r="AD3074">
        <v>0</v>
      </c>
      <c r="AE3074">
        <v>2308.442712797776</v>
      </c>
    </row>
    <row r="3075" spans="1:31" x14ac:dyDescent="0.3">
      <c r="A3075">
        <v>2487934</v>
      </c>
      <c r="B3075">
        <v>1</v>
      </c>
      <c r="C3075" t="s">
        <v>80</v>
      </c>
      <c r="D3075" t="s">
        <v>83</v>
      </c>
      <c r="E3075" t="s">
        <v>162</v>
      </c>
      <c r="F3075" t="s">
        <v>8894</v>
      </c>
      <c r="G3075" t="s">
        <v>1101</v>
      </c>
      <c r="H3075" t="s">
        <v>135</v>
      </c>
      <c r="I3075" t="s">
        <v>136</v>
      </c>
      <c r="J3075" t="s">
        <v>137</v>
      </c>
      <c r="K3075" t="s">
        <v>144</v>
      </c>
      <c r="L3075" t="s">
        <v>8895</v>
      </c>
      <c r="M3075" t="s">
        <v>8896</v>
      </c>
      <c r="N3075">
        <v>1.4175</v>
      </c>
      <c r="O3075">
        <v>0</v>
      </c>
      <c r="P3075">
        <v>1</v>
      </c>
      <c r="Q3075">
        <v>0</v>
      </c>
      <c r="R3075">
        <v>0</v>
      </c>
      <c r="S3075">
        <v>0</v>
      </c>
      <c r="T3075">
        <v>10</v>
      </c>
      <c r="U3075">
        <v>0</v>
      </c>
      <c r="V3075">
        <v>0</v>
      </c>
      <c r="W3075">
        <v>0</v>
      </c>
      <c r="X3075">
        <v>0.14311300072747024</v>
      </c>
      <c r="Y3075">
        <v>0</v>
      </c>
      <c r="Z3075">
        <v>0</v>
      </c>
      <c r="AA3075">
        <v>0</v>
      </c>
      <c r="AB3075">
        <v>15.493202191001807</v>
      </c>
      <c r="AC3075">
        <v>0</v>
      </c>
      <c r="AD3075">
        <v>0</v>
      </c>
      <c r="AE3075">
        <v>15.636315191729278</v>
      </c>
    </row>
    <row r="3076" spans="1:31" x14ac:dyDescent="0.3">
      <c r="A3076">
        <v>2487938</v>
      </c>
      <c r="B3076">
        <v>1</v>
      </c>
      <c r="C3076" t="s">
        <v>80</v>
      </c>
      <c r="D3076" t="s">
        <v>107</v>
      </c>
      <c r="E3076" t="s">
        <v>184</v>
      </c>
      <c r="F3076" t="s">
        <v>2762</v>
      </c>
      <c r="G3076" t="s">
        <v>149</v>
      </c>
      <c r="H3076" t="s">
        <v>150</v>
      </c>
      <c r="I3076" t="s">
        <v>136</v>
      </c>
      <c r="J3076" t="s">
        <v>137</v>
      </c>
      <c r="K3076" t="s">
        <v>144</v>
      </c>
      <c r="L3076" t="s">
        <v>8897</v>
      </c>
      <c r="M3076" t="s">
        <v>8898</v>
      </c>
      <c r="N3076">
        <v>0.63861111100000001</v>
      </c>
      <c r="O3076">
        <v>16</v>
      </c>
      <c r="P3076">
        <v>8699</v>
      </c>
      <c r="Q3076">
        <v>17</v>
      </c>
      <c r="R3076">
        <v>44</v>
      </c>
      <c r="S3076">
        <v>28</v>
      </c>
      <c r="T3076">
        <v>573</v>
      </c>
      <c r="U3076">
        <v>0</v>
      </c>
      <c r="V3076">
        <v>10</v>
      </c>
      <c r="W3076">
        <v>56.30166123375863</v>
      </c>
      <c r="X3076">
        <v>683.59165235718262</v>
      </c>
      <c r="Y3076">
        <v>8.3953517271798113</v>
      </c>
      <c r="Z3076">
        <v>19.291368980256621</v>
      </c>
      <c r="AA3076">
        <v>245.0324291675451</v>
      </c>
      <c r="AB3076">
        <v>398.22349232791709</v>
      </c>
      <c r="AC3076">
        <v>0</v>
      </c>
      <c r="AD3076">
        <v>15.801951552242203</v>
      </c>
      <c r="AE3076">
        <v>1426.6379073460819</v>
      </c>
    </row>
    <row r="3077" spans="1:31" x14ac:dyDescent="0.3">
      <c r="A3077">
        <v>2487942</v>
      </c>
      <c r="B3077">
        <v>1</v>
      </c>
      <c r="C3077" t="s">
        <v>80</v>
      </c>
      <c r="D3077" t="s">
        <v>101</v>
      </c>
      <c r="E3077" t="s">
        <v>147</v>
      </c>
      <c r="F3077" t="s">
        <v>3572</v>
      </c>
      <c r="G3077" t="s">
        <v>193</v>
      </c>
      <c r="H3077" t="s">
        <v>150</v>
      </c>
      <c r="I3077" t="s">
        <v>136</v>
      </c>
      <c r="J3077" t="s">
        <v>137</v>
      </c>
      <c r="K3077" t="s">
        <v>144</v>
      </c>
      <c r="L3077" t="s">
        <v>8899</v>
      </c>
      <c r="M3077" t="s">
        <v>8900</v>
      </c>
      <c r="N3077">
        <v>5.8177777769999999</v>
      </c>
      <c r="O3077">
        <v>7</v>
      </c>
      <c r="P3077">
        <v>239</v>
      </c>
      <c r="Q3077">
        <v>2</v>
      </c>
      <c r="R3077">
        <v>63</v>
      </c>
      <c r="S3077">
        <v>20</v>
      </c>
      <c r="T3077">
        <v>56</v>
      </c>
      <c r="U3077">
        <v>0</v>
      </c>
      <c r="V3077">
        <v>0</v>
      </c>
      <c r="W3077">
        <v>4.6020954859531713</v>
      </c>
      <c r="X3077">
        <v>471.6255133306733</v>
      </c>
      <c r="Y3077">
        <v>6.2935184617530533</v>
      </c>
      <c r="Z3077">
        <v>92.883224678359312</v>
      </c>
      <c r="AA3077">
        <v>755.63552543930905</v>
      </c>
      <c r="AB3077">
        <v>810.15669080451914</v>
      </c>
      <c r="AC3077">
        <v>0</v>
      </c>
      <c r="AD3077">
        <v>0</v>
      </c>
      <c r="AE3077">
        <v>2141.1965682005671</v>
      </c>
    </row>
    <row r="3078" spans="1:31" x14ac:dyDescent="0.3">
      <c r="A3078">
        <v>2487943</v>
      </c>
      <c r="B3078">
        <v>1</v>
      </c>
      <c r="C3078" t="s">
        <v>81</v>
      </c>
      <c r="D3078" t="s">
        <v>123</v>
      </c>
      <c r="E3078" t="s">
        <v>147</v>
      </c>
      <c r="F3078" t="s">
        <v>8901</v>
      </c>
      <c r="G3078" t="s">
        <v>134</v>
      </c>
      <c r="H3078" t="s">
        <v>150</v>
      </c>
      <c r="I3078" t="s">
        <v>136</v>
      </c>
      <c r="J3078" t="s">
        <v>137</v>
      </c>
      <c r="K3078" t="s">
        <v>138</v>
      </c>
      <c r="L3078" t="s">
        <v>8902</v>
      </c>
      <c r="M3078" t="s">
        <v>8903</v>
      </c>
      <c r="N3078">
        <v>2.4172222219999999</v>
      </c>
      <c r="O3078">
        <v>2</v>
      </c>
      <c r="P3078">
        <v>19</v>
      </c>
      <c r="Q3078">
        <v>99</v>
      </c>
      <c r="R3078">
        <v>19</v>
      </c>
      <c r="S3078">
        <v>6</v>
      </c>
      <c r="T3078">
        <v>24</v>
      </c>
      <c r="U3078">
        <v>0</v>
      </c>
      <c r="V3078">
        <v>0</v>
      </c>
      <c r="W3078">
        <v>0.38886516429412499</v>
      </c>
      <c r="X3078">
        <v>4.310494692016289</v>
      </c>
      <c r="Y3078">
        <v>109.85052702704533</v>
      </c>
      <c r="Z3078">
        <v>12.090974896677777</v>
      </c>
      <c r="AA3078">
        <v>9.6365640735671736</v>
      </c>
      <c r="AB3078">
        <v>4.1694463327958831</v>
      </c>
      <c r="AC3078">
        <v>0</v>
      </c>
      <c r="AD3078">
        <v>0</v>
      </c>
      <c r="AE3078">
        <v>140.44687218639658</v>
      </c>
    </row>
    <row r="3079" spans="1:31" x14ac:dyDescent="0.3">
      <c r="A3079">
        <v>2487944</v>
      </c>
      <c r="B3079">
        <v>1</v>
      </c>
      <c r="C3079" t="s">
        <v>80</v>
      </c>
      <c r="D3079" t="s">
        <v>91</v>
      </c>
      <c r="E3079" t="s">
        <v>153</v>
      </c>
      <c r="F3079" t="s">
        <v>8904</v>
      </c>
      <c r="G3079" t="s">
        <v>159</v>
      </c>
      <c r="H3079" t="s">
        <v>135</v>
      </c>
      <c r="I3079" t="s">
        <v>136</v>
      </c>
      <c r="J3079" t="s">
        <v>3</v>
      </c>
      <c r="K3079" t="s">
        <v>144</v>
      </c>
      <c r="L3079" t="s">
        <v>8905</v>
      </c>
      <c r="M3079" t="s">
        <v>8906</v>
      </c>
      <c r="N3079">
        <v>1.4594444440000001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1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0.92824016944537813</v>
      </c>
      <c r="AC3079">
        <v>0</v>
      </c>
      <c r="AD3079">
        <v>0</v>
      </c>
      <c r="AE3079">
        <v>0.92824016944537813</v>
      </c>
    </row>
    <row r="3080" spans="1:31" x14ac:dyDescent="0.3">
      <c r="A3080">
        <v>2487945</v>
      </c>
      <c r="B3080">
        <v>1</v>
      </c>
      <c r="C3080" t="s">
        <v>80</v>
      </c>
      <c r="D3080" t="s">
        <v>104</v>
      </c>
      <c r="E3080" t="s">
        <v>166</v>
      </c>
      <c r="F3080" t="s">
        <v>1071</v>
      </c>
      <c r="G3080" t="s">
        <v>134</v>
      </c>
      <c r="H3080" t="s">
        <v>150</v>
      </c>
      <c r="I3080" t="s">
        <v>136</v>
      </c>
      <c r="J3080" t="s">
        <v>137</v>
      </c>
      <c r="K3080" t="s">
        <v>138</v>
      </c>
      <c r="L3080" t="s">
        <v>8907</v>
      </c>
      <c r="M3080" t="s">
        <v>8908</v>
      </c>
      <c r="N3080">
        <v>5.414722222</v>
      </c>
      <c r="O3080">
        <v>10</v>
      </c>
      <c r="P3080">
        <v>209</v>
      </c>
      <c r="Q3080">
        <v>9</v>
      </c>
      <c r="R3080">
        <v>32</v>
      </c>
      <c r="S3080">
        <v>17</v>
      </c>
      <c r="T3080">
        <v>65</v>
      </c>
      <c r="U3080">
        <v>1</v>
      </c>
      <c r="V3080">
        <v>0</v>
      </c>
      <c r="W3080">
        <v>187.14887976296947</v>
      </c>
      <c r="X3080">
        <v>612.20250730624275</v>
      </c>
      <c r="Y3080">
        <v>47.621474386263678</v>
      </c>
      <c r="Z3080">
        <v>188.11756474095472</v>
      </c>
      <c r="AA3080">
        <v>1586.4244291998689</v>
      </c>
      <c r="AB3080">
        <v>957.42930365318898</v>
      </c>
      <c r="AC3080">
        <v>186.03007225232321</v>
      </c>
      <c r="AD3080">
        <v>0</v>
      </c>
      <c r="AE3080">
        <v>3764.9742313018119</v>
      </c>
    </row>
    <row r="3081" spans="1:31" x14ac:dyDescent="0.3">
      <c r="A3081">
        <v>2487948</v>
      </c>
      <c r="B3081">
        <v>1</v>
      </c>
      <c r="C3081" t="s">
        <v>80</v>
      </c>
      <c r="D3081" t="s">
        <v>91</v>
      </c>
      <c r="E3081" t="s">
        <v>166</v>
      </c>
      <c r="F3081" t="s">
        <v>8909</v>
      </c>
      <c r="G3081" t="s">
        <v>134</v>
      </c>
      <c r="H3081" t="s">
        <v>150</v>
      </c>
      <c r="I3081" t="s">
        <v>136</v>
      </c>
      <c r="J3081" t="s">
        <v>137</v>
      </c>
      <c r="K3081" t="s">
        <v>138</v>
      </c>
      <c r="L3081" t="s">
        <v>8910</v>
      </c>
      <c r="M3081" t="s">
        <v>8911</v>
      </c>
      <c r="N3081">
        <v>1.8474999999999999</v>
      </c>
      <c r="O3081">
        <v>0</v>
      </c>
      <c r="P3081">
        <v>0</v>
      </c>
      <c r="Q3081">
        <v>0</v>
      </c>
      <c r="R3081">
        <v>0</v>
      </c>
      <c r="S3081">
        <v>6</v>
      </c>
      <c r="T3081">
        <v>2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2579.2344141604722</v>
      </c>
      <c r="AB3081">
        <v>3.9084460455583709</v>
      </c>
      <c r="AC3081">
        <v>0</v>
      </c>
      <c r="AD3081">
        <v>0</v>
      </c>
      <c r="AE3081">
        <v>2583.1428602060305</v>
      </c>
    </row>
    <row r="3082" spans="1:31" x14ac:dyDescent="0.3">
      <c r="A3082">
        <v>2487950</v>
      </c>
      <c r="B3082">
        <v>1</v>
      </c>
      <c r="C3082" t="s">
        <v>80</v>
      </c>
      <c r="D3082" t="s">
        <v>93</v>
      </c>
      <c r="E3082" t="s">
        <v>166</v>
      </c>
      <c r="F3082" t="s">
        <v>3901</v>
      </c>
      <c r="G3082" t="s">
        <v>168</v>
      </c>
      <c r="H3082" t="s">
        <v>150</v>
      </c>
      <c r="I3082" t="s">
        <v>136</v>
      </c>
      <c r="J3082" t="s">
        <v>137</v>
      </c>
      <c r="K3082" t="s">
        <v>138</v>
      </c>
      <c r="L3082" t="s">
        <v>8912</v>
      </c>
      <c r="M3082" t="s">
        <v>8913</v>
      </c>
      <c r="N3082">
        <v>9.5377777770000005</v>
      </c>
      <c r="O3082">
        <v>1</v>
      </c>
      <c r="P3082">
        <v>179</v>
      </c>
      <c r="Q3082">
        <v>12</v>
      </c>
      <c r="R3082">
        <v>8</v>
      </c>
      <c r="S3082">
        <v>2</v>
      </c>
      <c r="T3082">
        <v>50</v>
      </c>
      <c r="U3082">
        <v>1</v>
      </c>
      <c r="V3082">
        <v>0</v>
      </c>
      <c r="W3082">
        <v>6.6927157605992758</v>
      </c>
      <c r="X3082">
        <v>319.50275552842413</v>
      </c>
      <c r="Y3082">
        <v>193.12174004744611</v>
      </c>
      <c r="Z3082">
        <v>21.835420556024594</v>
      </c>
      <c r="AA3082">
        <v>17.829599007491368</v>
      </c>
      <c r="AB3082">
        <v>189.03615467076827</v>
      </c>
      <c r="AC3082">
        <v>845.52969581602065</v>
      </c>
      <c r="AD3082">
        <v>0</v>
      </c>
      <c r="AE3082">
        <v>1593.5480813867744</v>
      </c>
    </row>
    <row r="3083" spans="1:31" x14ac:dyDescent="0.3">
      <c r="A3083">
        <v>2487951</v>
      </c>
      <c r="B3083">
        <v>1</v>
      </c>
      <c r="C3083" t="s">
        <v>80</v>
      </c>
      <c r="D3083" t="s">
        <v>104</v>
      </c>
      <c r="E3083" t="s">
        <v>166</v>
      </c>
      <c r="F3083" t="s">
        <v>8914</v>
      </c>
      <c r="G3083" t="s">
        <v>134</v>
      </c>
      <c r="H3083" t="s">
        <v>150</v>
      </c>
      <c r="I3083" t="s">
        <v>136</v>
      </c>
      <c r="J3083" t="s">
        <v>137</v>
      </c>
      <c r="K3083" t="s">
        <v>138</v>
      </c>
      <c r="L3083" t="s">
        <v>8915</v>
      </c>
      <c r="M3083" t="s">
        <v>8916</v>
      </c>
      <c r="N3083">
        <v>5.170833333</v>
      </c>
      <c r="O3083">
        <v>22</v>
      </c>
      <c r="P3083">
        <v>476</v>
      </c>
      <c r="Q3083">
        <v>6</v>
      </c>
      <c r="R3083">
        <v>18</v>
      </c>
      <c r="S3083">
        <v>10</v>
      </c>
      <c r="T3083">
        <v>41</v>
      </c>
      <c r="U3083">
        <v>0</v>
      </c>
      <c r="V3083">
        <v>0</v>
      </c>
      <c r="W3083">
        <v>375.92296280314849</v>
      </c>
      <c r="X3083">
        <v>1395.2667188533846</v>
      </c>
      <c r="Y3083">
        <v>28.70942501042034</v>
      </c>
      <c r="Z3083">
        <v>47.635034974605418</v>
      </c>
      <c r="AA3083">
        <v>397.27773848070524</v>
      </c>
      <c r="AB3083">
        <v>480.42266521130813</v>
      </c>
      <c r="AC3083">
        <v>0</v>
      </c>
      <c r="AD3083">
        <v>0</v>
      </c>
      <c r="AE3083">
        <v>2725.234545333572</v>
      </c>
    </row>
    <row r="3084" spans="1:31" x14ac:dyDescent="0.3">
      <c r="A3084">
        <v>2487953</v>
      </c>
      <c r="B3084">
        <v>1</v>
      </c>
      <c r="C3084" t="s">
        <v>80</v>
      </c>
      <c r="D3084" t="s">
        <v>105</v>
      </c>
      <c r="E3084" t="s">
        <v>162</v>
      </c>
      <c r="F3084" t="s">
        <v>2198</v>
      </c>
      <c r="G3084" t="s">
        <v>168</v>
      </c>
      <c r="H3084" t="s">
        <v>135</v>
      </c>
      <c r="I3084" t="s">
        <v>136</v>
      </c>
      <c r="J3084" t="s">
        <v>137</v>
      </c>
      <c r="K3084" t="s">
        <v>138</v>
      </c>
      <c r="L3084" t="s">
        <v>8917</v>
      </c>
      <c r="M3084" t="s">
        <v>8918</v>
      </c>
      <c r="N3084">
        <v>3.5236111110000001</v>
      </c>
      <c r="O3084">
        <v>0</v>
      </c>
      <c r="P3084">
        <v>92</v>
      </c>
      <c r="Q3084">
        <v>0</v>
      </c>
      <c r="R3084">
        <v>0</v>
      </c>
      <c r="S3084">
        <v>0</v>
      </c>
      <c r="T3084">
        <v>7</v>
      </c>
      <c r="U3084">
        <v>0</v>
      </c>
      <c r="V3084">
        <v>0</v>
      </c>
      <c r="W3084">
        <v>0</v>
      </c>
      <c r="X3084">
        <v>88.814664673249482</v>
      </c>
      <c r="Y3084">
        <v>0</v>
      </c>
      <c r="Z3084">
        <v>0</v>
      </c>
      <c r="AA3084">
        <v>0</v>
      </c>
      <c r="AB3084">
        <v>29.929802860070975</v>
      </c>
      <c r="AC3084">
        <v>0</v>
      </c>
      <c r="AD3084">
        <v>0</v>
      </c>
      <c r="AE3084">
        <v>118.74446753332046</v>
      </c>
    </row>
    <row r="3085" spans="1:31" x14ac:dyDescent="0.3">
      <c r="A3085">
        <v>2487954</v>
      </c>
      <c r="B3085">
        <v>1</v>
      </c>
      <c r="C3085" t="s">
        <v>80</v>
      </c>
      <c r="D3085" t="s">
        <v>90</v>
      </c>
      <c r="E3085" t="s">
        <v>153</v>
      </c>
      <c r="F3085" t="s">
        <v>8919</v>
      </c>
      <c r="G3085" t="s">
        <v>155</v>
      </c>
      <c r="H3085" t="s">
        <v>135</v>
      </c>
      <c r="I3085" t="s">
        <v>136</v>
      </c>
      <c r="J3085" t="s">
        <v>137</v>
      </c>
      <c r="K3085" t="s">
        <v>144</v>
      </c>
      <c r="L3085" t="s">
        <v>8920</v>
      </c>
      <c r="M3085" t="s">
        <v>8921</v>
      </c>
      <c r="N3085">
        <v>1.409444444</v>
      </c>
      <c r="O3085">
        <v>0</v>
      </c>
      <c r="P3085">
        <v>5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1.9208553159542416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1.9208553159542416</v>
      </c>
    </row>
    <row r="3086" spans="1:31" x14ac:dyDescent="0.3">
      <c r="A3086">
        <v>2487955</v>
      </c>
      <c r="B3086">
        <v>1</v>
      </c>
      <c r="C3086" t="s">
        <v>81</v>
      </c>
      <c r="D3086" t="s">
        <v>127</v>
      </c>
      <c r="E3086" t="s">
        <v>153</v>
      </c>
      <c r="F3086" t="s">
        <v>8922</v>
      </c>
      <c r="G3086" t="s">
        <v>155</v>
      </c>
      <c r="H3086" t="s">
        <v>135</v>
      </c>
      <c r="I3086" t="s">
        <v>136</v>
      </c>
      <c r="J3086" t="s">
        <v>137</v>
      </c>
      <c r="K3086" t="s">
        <v>144</v>
      </c>
      <c r="L3086" t="s">
        <v>8923</v>
      </c>
      <c r="M3086" t="s">
        <v>8924</v>
      </c>
      <c r="N3086">
        <v>1.4441666660000001</v>
      </c>
      <c r="O3086">
        <v>0</v>
      </c>
      <c r="P3086">
        <v>1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3.0356918420744752E-2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3.0356918420744752E-2</v>
      </c>
    </row>
    <row r="3087" spans="1:31" x14ac:dyDescent="0.3">
      <c r="A3087">
        <v>2487956</v>
      </c>
      <c r="B3087">
        <v>1</v>
      </c>
      <c r="C3087" t="s">
        <v>80</v>
      </c>
      <c r="D3087" t="s">
        <v>83</v>
      </c>
      <c r="E3087" t="s">
        <v>132</v>
      </c>
      <c r="F3087" t="s">
        <v>8925</v>
      </c>
      <c r="G3087" t="s">
        <v>134</v>
      </c>
      <c r="H3087" t="s">
        <v>135</v>
      </c>
      <c r="I3087" t="s">
        <v>136</v>
      </c>
      <c r="J3087" t="s">
        <v>137</v>
      </c>
      <c r="K3087" t="s">
        <v>138</v>
      </c>
      <c r="L3087" t="s">
        <v>8926</v>
      </c>
      <c r="M3087" t="s">
        <v>8927</v>
      </c>
      <c r="N3087">
        <v>1.8416666660000001</v>
      </c>
      <c r="O3087">
        <v>0</v>
      </c>
      <c r="P3087">
        <v>351</v>
      </c>
      <c r="Q3087">
        <v>0</v>
      </c>
      <c r="R3087">
        <v>0</v>
      </c>
      <c r="S3087">
        <v>0</v>
      </c>
      <c r="T3087">
        <v>1</v>
      </c>
      <c r="U3087">
        <v>0</v>
      </c>
      <c r="V3087">
        <v>0</v>
      </c>
      <c r="W3087">
        <v>0</v>
      </c>
      <c r="X3087">
        <v>178.76701134628971</v>
      </c>
      <c r="Y3087">
        <v>0</v>
      </c>
      <c r="Z3087">
        <v>0</v>
      </c>
      <c r="AA3087">
        <v>0</v>
      </c>
      <c r="AB3087">
        <v>0.33468558951483834</v>
      </c>
      <c r="AC3087">
        <v>0</v>
      </c>
      <c r="AD3087">
        <v>0</v>
      </c>
      <c r="AE3087">
        <v>179.10169693580454</v>
      </c>
    </row>
    <row r="3088" spans="1:31" x14ac:dyDescent="0.3">
      <c r="A3088">
        <v>2487957</v>
      </c>
      <c r="B3088">
        <v>1</v>
      </c>
      <c r="C3088" t="s">
        <v>81</v>
      </c>
      <c r="D3088" t="s">
        <v>119</v>
      </c>
      <c r="E3088" t="s">
        <v>147</v>
      </c>
      <c r="F3088" t="s">
        <v>5578</v>
      </c>
      <c r="G3088" t="s">
        <v>149</v>
      </c>
      <c r="H3088" t="s">
        <v>150</v>
      </c>
      <c r="I3088" t="s">
        <v>136</v>
      </c>
      <c r="J3088" t="s">
        <v>137</v>
      </c>
      <c r="K3088" t="s">
        <v>144</v>
      </c>
      <c r="L3088" t="s">
        <v>8928</v>
      </c>
      <c r="M3088" t="s">
        <v>8929</v>
      </c>
      <c r="N3088">
        <v>0.92277777699999997</v>
      </c>
      <c r="O3088">
        <v>0</v>
      </c>
      <c r="P3088">
        <v>197</v>
      </c>
      <c r="Q3088">
        <v>0</v>
      </c>
      <c r="R3088">
        <v>69</v>
      </c>
      <c r="S3088">
        <v>0</v>
      </c>
      <c r="T3088">
        <v>12</v>
      </c>
      <c r="U3088">
        <v>0</v>
      </c>
      <c r="V3088">
        <v>0</v>
      </c>
      <c r="W3088">
        <v>0</v>
      </c>
      <c r="X3088">
        <v>35.78574126278216</v>
      </c>
      <c r="Y3088">
        <v>0</v>
      </c>
      <c r="Z3088">
        <v>24.567522103268367</v>
      </c>
      <c r="AA3088">
        <v>0</v>
      </c>
      <c r="AB3088">
        <v>9.3495835709825972</v>
      </c>
      <c r="AC3088">
        <v>0</v>
      </c>
      <c r="AD3088">
        <v>0</v>
      </c>
      <c r="AE3088">
        <v>69.702846937033129</v>
      </c>
    </row>
    <row r="3089" spans="1:31" x14ac:dyDescent="0.3">
      <c r="A3089">
        <v>2487960</v>
      </c>
      <c r="B3089">
        <v>1</v>
      </c>
      <c r="C3089" t="s">
        <v>80</v>
      </c>
      <c r="D3089" t="s">
        <v>103</v>
      </c>
      <c r="E3089" t="s">
        <v>162</v>
      </c>
      <c r="F3089" t="s">
        <v>8930</v>
      </c>
      <c r="G3089" t="s">
        <v>168</v>
      </c>
      <c r="H3089" t="s">
        <v>135</v>
      </c>
      <c r="I3089" t="s">
        <v>136</v>
      </c>
      <c r="J3089" t="s">
        <v>137</v>
      </c>
      <c r="K3089" t="s">
        <v>138</v>
      </c>
      <c r="L3089" t="s">
        <v>8931</v>
      </c>
      <c r="M3089" t="s">
        <v>8932</v>
      </c>
      <c r="N3089">
        <v>6.7666666659999999</v>
      </c>
      <c r="O3089">
        <v>0</v>
      </c>
      <c r="P3089">
        <v>244</v>
      </c>
      <c r="Q3089">
        <v>0</v>
      </c>
      <c r="R3089">
        <v>0</v>
      </c>
      <c r="S3089">
        <v>0</v>
      </c>
      <c r="T3089">
        <v>20</v>
      </c>
      <c r="U3089">
        <v>0</v>
      </c>
      <c r="V3089">
        <v>0</v>
      </c>
      <c r="W3089">
        <v>0</v>
      </c>
      <c r="X3089">
        <v>369.30438611701845</v>
      </c>
      <c r="Y3089">
        <v>0</v>
      </c>
      <c r="Z3089">
        <v>0</v>
      </c>
      <c r="AA3089">
        <v>0</v>
      </c>
      <c r="AB3089">
        <v>163.23465391629099</v>
      </c>
      <c r="AC3089">
        <v>0</v>
      </c>
      <c r="AD3089">
        <v>0</v>
      </c>
      <c r="AE3089">
        <v>532.53904003330945</v>
      </c>
    </row>
    <row r="3090" spans="1:31" x14ac:dyDescent="0.3">
      <c r="A3090">
        <v>2487962</v>
      </c>
      <c r="B3090">
        <v>1</v>
      </c>
      <c r="C3090" t="s">
        <v>80</v>
      </c>
      <c r="D3090" t="s">
        <v>103</v>
      </c>
      <c r="E3090" t="s">
        <v>132</v>
      </c>
      <c r="F3090" t="s">
        <v>8933</v>
      </c>
      <c r="G3090" t="s">
        <v>168</v>
      </c>
      <c r="H3090" t="s">
        <v>135</v>
      </c>
      <c r="I3090" t="s">
        <v>136</v>
      </c>
      <c r="J3090" t="s">
        <v>137</v>
      </c>
      <c r="K3090" t="s">
        <v>138</v>
      </c>
      <c r="L3090" t="s">
        <v>8934</v>
      </c>
      <c r="M3090" t="s">
        <v>8935</v>
      </c>
      <c r="N3090">
        <v>5.8425000000000002</v>
      </c>
      <c r="O3090">
        <v>0</v>
      </c>
      <c r="P3090">
        <v>317</v>
      </c>
      <c r="Q3090">
        <v>0</v>
      </c>
      <c r="R3090">
        <v>1</v>
      </c>
      <c r="S3090">
        <v>0</v>
      </c>
      <c r="T3090">
        <v>36</v>
      </c>
      <c r="U3090">
        <v>0</v>
      </c>
      <c r="V3090">
        <v>0</v>
      </c>
      <c r="W3090">
        <v>0</v>
      </c>
      <c r="X3090">
        <v>463.27289326703266</v>
      </c>
      <c r="Y3090">
        <v>0</v>
      </c>
      <c r="Z3090">
        <v>1.9467756437102437</v>
      </c>
      <c r="AA3090">
        <v>0</v>
      </c>
      <c r="AB3090">
        <v>266.28430871818875</v>
      </c>
      <c r="AC3090">
        <v>0</v>
      </c>
      <c r="AD3090">
        <v>0</v>
      </c>
      <c r="AE3090">
        <v>731.50397762893158</v>
      </c>
    </row>
    <row r="3091" spans="1:31" x14ac:dyDescent="0.3">
      <c r="A3091">
        <v>2487963</v>
      </c>
      <c r="B3091">
        <v>1</v>
      </c>
      <c r="C3091" t="s">
        <v>80</v>
      </c>
      <c r="D3091" t="s">
        <v>94</v>
      </c>
      <c r="E3091" t="s">
        <v>147</v>
      </c>
      <c r="F3091" t="s">
        <v>8936</v>
      </c>
      <c r="G3091" t="s">
        <v>193</v>
      </c>
      <c r="H3091" t="s">
        <v>150</v>
      </c>
      <c r="I3091" t="s">
        <v>136</v>
      </c>
      <c r="J3091" t="s">
        <v>137</v>
      </c>
      <c r="K3091" t="s">
        <v>144</v>
      </c>
      <c r="L3091" t="s">
        <v>8937</v>
      </c>
      <c r="M3091" t="s">
        <v>8938</v>
      </c>
      <c r="N3091">
        <v>3.1297222219999998</v>
      </c>
      <c r="O3091">
        <v>0</v>
      </c>
      <c r="P3091">
        <v>109</v>
      </c>
      <c r="Q3091">
        <v>0</v>
      </c>
      <c r="R3091">
        <v>0</v>
      </c>
      <c r="S3091">
        <v>0</v>
      </c>
      <c r="T3091">
        <v>2</v>
      </c>
      <c r="U3091">
        <v>0</v>
      </c>
      <c r="V3091">
        <v>0</v>
      </c>
      <c r="W3091">
        <v>0</v>
      </c>
      <c r="X3091">
        <v>42.163980182135631</v>
      </c>
      <c r="Y3091">
        <v>0</v>
      </c>
      <c r="Z3091">
        <v>0</v>
      </c>
      <c r="AA3091">
        <v>0</v>
      </c>
      <c r="AB3091">
        <v>4.8003820779733336E-2</v>
      </c>
      <c r="AC3091">
        <v>0</v>
      </c>
      <c r="AD3091">
        <v>0</v>
      </c>
      <c r="AE3091">
        <v>42.211984002915365</v>
      </c>
    </row>
    <row r="3092" spans="1:31" x14ac:dyDescent="0.3">
      <c r="A3092">
        <v>2487863</v>
      </c>
      <c r="B3092">
        <v>2</v>
      </c>
      <c r="C3092" t="s">
        <v>80</v>
      </c>
      <c r="D3092" t="s">
        <v>106</v>
      </c>
      <c r="E3092" t="s">
        <v>132</v>
      </c>
      <c r="F3092" t="s">
        <v>8939</v>
      </c>
      <c r="G3092" t="s">
        <v>2914</v>
      </c>
      <c r="H3092" t="s">
        <v>135</v>
      </c>
      <c r="I3092" t="s">
        <v>136</v>
      </c>
      <c r="J3092" t="s">
        <v>137</v>
      </c>
      <c r="K3092" t="s">
        <v>144</v>
      </c>
      <c r="L3092" t="s">
        <v>8802</v>
      </c>
      <c r="M3092" t="s">
        <v>8940</v>
      </c>
      <c r="N3092">
        <v>1.963055555</v>
      </c>
      <c r="O3092">
        <v>0</v>
      </c>
      <c r="P3092">
        <v>19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1.7411359283915657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1.7411359283915657</v>
      </c>
    </row>
    <row r="3093" spans="1:31" x14ac:dyDescent="0.3">
      <c r="A3093">
        <v>2487969</v>
      </c>
      <c r="B3093">
        <v>1</v>
      </c>
      <c r="C3093" t="s">
        <v>80</v>
      </c>
      <c r="D3093" t="s">
        <v>98</v>
      </c>
      <c r="E3093" t="s">
        <v>147</v>
      </c>
      <c r="F3093" t="s">
        <v>8941</v>
      </c>
      <c r="G3093" t="s">
        <v>168</v>
      </c>
      <c r="H3093" t="s">
        <v>150</v>
      </c>
      <c r="I3093" t="s">
        <v>136</v>
      </c>
      <c r="J3093" t="s">
        <v>137</v>
      </c>
      <c r="K3093" t="s">
        <v>138</v>
      </c>
      <c r="L3093" t="s">
        <v>8942</v>
      </c>
      <c r="M3093" t="s">
        <v>8943</v>
      </c>
      <c r="N3093">
        <v>8.3252777770000002</v>
      </c>
      <c r="O3093">
        <v>0</v>
      </c>
      <c r="P3093">
        <v>159</v>
      </c>
      <c r="Q3093">
        <v>1</v>
      </c>
      <c r="R3093">
        <v>315</v>
      </c>
      <c r="S3093">
        <v>0</v>
      </c>
      <c r="T3093">
        <v>104</v>
      </c>
      <c r="U3093">
        <v>0</v>
      </c>
      <c r="V3093">
        <v>0</v>
      </c>
      <c r="W3093">
        <v>0</v>
      </c>
      <c r="X3093">
        <v>290.71934078333192</v>
      </c>
      <c r="Y3093">
        <v>4.2196342581333326</v>
      </c>
      <c r="Z3093">
        <v>1276.9793280628007</v>
      </c>
      <c r="AA3093">
        <v>0</v>
      </c>
      <c r="AB3093">
        <v>681.18513371186589</v>
      </c>
      <c r="AC3093">
        <v>0</v>
      </c>
      <c r="AD3093">
        <v>0</v>
      </c>
      <c r="AE3093">
        <v>2253.1034368161318</v>
      </c>
    </row>
    <row r="3094" spans="1:31" x14ac:dyDescent="0.3">
      <c r="A3094">
        <v>2487970</v>
      </c>
      <c r="B3094">
        <v>1</v>
      </c>
      <c r="C3094" t="s">
        <v>80</v>
      </c>
      <c r="D3094" t="s">
        <v>97</v>
      </c>
      <c r="E3094" t="s">
        <v>147</v>
      </c>
      <c r="F3094" t="s">
        <v>8944</v>
      </c>
      <c r="G3094" t="s">
        <v>168</v>
      </c>
      <c r="H3094" t="s">
        <v>150</v>
      </c>
      <c r="I3094" t="s">
        <v>136</v>
      </c>
      <c r="J3094" t="s">
        <v>137</v>
      </c>
      <c r="K3094" t="s">
        <v>138</v>
      </c>
      <c r="L3094" t="s">
        <v>8945</v>
      </c>
      <c r="M3094" t="s">
        <v>8946</v>
      </c>
      <c r="N3094">
        <v>1.6758333329999999</v>
      </c>
      <c r="O3094">
        <v>0</v>
      </c>
      <c r="P3094">
        <v>32</v>
      </c>
      <c r="Q3094">
        <v>0</v>
      </c>
      <c r="R3094">
        <v>0</v>
      </c>
      <c r="S3094">
        <v>0</v>
      </c>
      <c r="T3094">
        <v>1</v>
      </c>
      <c r="U3094">
        <v>0</v>
      </c>
      <c r="V3094">
        <v>0</v>
      </c>
      <c r="W3094">
        <v>0</v>
      </c>
      <c r="X3094">
        <v>97.084135345218826</v>
      </c>
      <c r="Y3094">
        <v>0</v>
      </c>
      <c r="Z3094">
        <v>0</v>
      </c>
      <c r="AA3094">
        <v>0</v>
      </c>
      <c r="AB3094">
        <v>0.28597032565611591</v>
      </c>
      <c r="AC3094">
        <v>0</v>
      </c>
      <c r="AD3094">
        <v>0</v>
      </c>
      <c r="AE3094">
        <v>97.370105670874935</v>
      </c>
    </row>
    <row r="3095" spans="1:31" x14ac:dyDescent="0.3">
      <c r="A3095">
        <v>2487971</v>
      </c>
      <c r="B3095">
        <v>1</v>
      </c>
      <c r="C3095" t="s">
        <v>80</v>
      </c>
      <c r="D3095" t="s">
        <v>92</v>
      </c>
      <c r="E3095" t="s">
        <v>147</v>
      </c>
      <c r="F3095" t="s">
        <v>1577</v>
      </c>
      <c r="G3095" t="s">
        <v>168</v>
      </c>
      <c r="H3095" t="s">
        <v>150</v>
      </c>
      <c r="I3095" t="s">
        <v>136</v>
      </c>
      <c r="J3095" t="s">
        <v>137</v>
      </c>
      <c r="K3095" t="s">
        <v>138</v>
      </c>
      <c r="L3095" t="s">
        <v>8947</v>
      </c>
      <c r="M3095" t="s">
        <v>8948</v>
      </c>
      <c r="N3095">
        <v>6.7622222220000001</v>
      </c>
      <c r="O3095">
        <v>0</v>
      </c>
      <c r="P3095">
        <v>334</v>
      </c>
      <c r="Q3095">
        <v>0</v>
      </c>
      <c r="R3095">
        <v>0</v>
      </c>
      <c r="S3095">
        <v>7</v>
      </c>
      <c r="T3095">
        <v>32</v>
      </c>
      <c r="U3095">
        <v>1</v>
      </c>
      <c r="V3095">
        <v>0</v>
      </c>
      <c r="W3095">
        <v>0</v>
      </c>
      <c r="X3095">
        <v>961.1824674734911</v>
      </c>
      <c r="Y3095">
        <v>0</v>
      </c>
      <c r="Z3095">
        <v>0</v>
      </c>
      <c r="AA3095">
        <v>679.47860060506969</v>
      </c>
      <c r="AB3095">
        <v>537.55230612211426</v>
      </c>
      <c r="AC3095">
        <v>9.543323113851315</v>
      </c>
      <c r="AD3095">
        <v>0</v>
      </c>
      <c r="AE3095">
        <v>2187.7566973145263</v>
      </c>
    </row>
    <row r="3096" spans="1:31" x14ac:dyDescent="0.3">
      <c r="A3096">
        <v>2487972</v>
      </c>
      <c r="B3096">
        <v>1</v>
      </c>
      <c r="C3096" t="s">
        <v>81</v>
      </c>
      <c r="D3096" t="s">
        <v>113</v>
      </c>
      <c r="E3096" t="s">
        <v>147</v>
      </c>
      <c r="F3096" t="s">
        <v>8949</v>
      </c>
      <c r="G3096" t="s">
        <v>149</v>
      </c>
      <c r="H3096" t="s">
        <v>150</v>
      </c>
      <c r="I3096" t="s">
        <v>136</v>
      </c>
      <c r="J3096" t="s">
        <v>137</v>
      </c>
      <c r="K3096" t="s">
        <v>144</v>
      </c>
      <c r="L3096" t="s">
        <v>8950</v>
      </c>
      <c r="M3096" t="s">
        <v>8951</v>
      </c>
      <c r="N3096">
        <v>1.083611111</v>
      </c>
      <c r="O3096">
        <v>4</v>
      </c>
      <c r="P3096">
        <v>122</v>
      </c>
      <c r="Q3096">
        <v>18</v>
      </c>
      <c r="R3096">
        <v>39</v>
      </c>
      <c r="S3096">
        <v>4</v>
      </c>
      <c r="T3096">
        <v>50</v>
      </c>
      <c r="U3096">
        <v>0</v>
      </c>
      <c r="V3096">
        <v>0</v>
      </c>
      <c r="W3096">
        <v>7.3458053896088966</v>
      </c>
      <c r="X3096">
        <v>18.99852113569148</v>
      </c>
      <c r="Y3096">
        <v>17.159393639944362</v>
      </c>
      <c r="Z3096">
        <v>6.6609522996306092</v>
      </c>
      <c r="AA3096">
        <v>11.041309380108355</v>
      </c>
      <c r="AB3096">
        <v>39.003904170778519</v>
      </c>
      <c r="AC3096">
        <v>0</v>
      </c>
      <c r="AD3096">
        <v>0</v>
      </c>
      <c r="AE3096">
        <v>100.20988601576221</v>
      </c>
    </row>
    <row r="3097" spans="1:31" x14ac:dyDescent="0.3">
      <c r="A3097">
        <v>2487974</v>
      </c>
      <c r="B3097">
        <v>1</v>
      </c>
      <c r="C3097" t="s">
        <v>80</v>
      </c>
      <c r="D3097" t="s">
        <v>98</v>
      </c>
      <c r="E3097" t="s">
        <v>166</v>
      </c>
      <c r="F3097" t="s">
        <v>8952</v>
      </c>
      <c r="G3097" t="s">
        <v>149</v>
      </c>
      <c r="H3097" t="s">
        <v>150</v>
      </c>
      <c r="I3097" t="s">
        <v>136</v>
      </c>
      <c r="J3097" t="s">
        <v>137</v>
      </c>
      <c r="K3097" t="s">
        <v>144</v>
      </c>
      <c r="L3097" t="s">
        <v>8953</v>
      </c>
      <c r="M3097" t="s">
        <v>8954</v>
      </c>
      <c r="N3097">
        <v>0.44388888799999998</v>
      </c>
      <c r="O3097">
        <v>0</v>
      </c>
      <c r="P3097">
        <v>504</v>
      </c>
      <c r="Q3097">
        <v>17</v>
      </c>
      <c r="R3097">
        <v>131</v>
      </c>
      <c r="S3097">
        <v>5</v>
      </c>
      <c r="T3097">
        <v>108</v>
      </c>
      <c r="U3097">
        <v>0</v>
      </c>
      <c r="V3097">
        <v>0</v>
      </c>
      <c r="W3097">
        <v>0</v>
      </c>
      <c r="X3097">
        <v>65.848173802037536</v>
      </c>
      <c r="Y3097">
        <v>3.8980063024951894</v>
      </c>
      <c r="Z3097">
        <v>32.315929966355391</v>
      </c>
      <c r="AA3097">
        <v>6.161281209697175</v>
      </c>
      <c r="AB3097">
        <v>40.207464085728525</v>
      </c>
      <c r="AC3097">
        <v>0</v>
      </c>
      <c r="AD3097">
        <v>0</v>
      </c>
      <c r="AE3097">
        <v>148.43085536631381</v>
      </c>
    </row>
    <row r="3098" spans="1:31" x14ac:dyDescent="0.3">
      <c r="A3098">
        <v>2487978</v>
      </c>
      <c r="B3098">
        <v>1</v>
      </c>
      <c r="C3098" t="s">
        <v>81</v>
      </c>
      <c r="D3098" t="s">
        <v>114</v>
      </c>
      <c r="E3098" t="s">
        <v>147</v>
      </c>
      <c r="F3098" t="s">
        <v>5501</v>
      </c>
      <c r="G3098" t="s">
        <v>2551</v>
      </c>
      <c r="H3098" t="s">
        <v>150</v>
      </c>
      <c r="I3098" t="s">
        <v>136</v>
      </c>
      <c r="J3098" t="s">
        <v>137</v>
      </c>
      <c r="K3098" t="s">
        <v>138</v>
      </c>
      <c r="L3098" t="s">
        <v>8955</v>
      </c>
      <c r="M3098" t="s">
        <v>8956</v>
      </c>
      <c r="N3098">
        <v>1.578888888</v>
      </c>
      <c r="O3098">
        <v>0</v>
      </c>
      <c r="P3098">
        <v>31</v>
      </c>
      <c r="Q3098">
        <v>0</v>
      </c>
      <c r="R3098">
        <v>13</v>
      </c>
      <c r="S3098">
        <v>1</v>
      </c>
      <c r="T3098">
        <v>5</v>
      </c>
      <c r="U3098">
        <v>0</v>
      </c>
      <c r="V3098">
        <v>0</v>
      </c>
      <c r="W3098">
        <v>0</v>
      </c>
      <c r="X3098">
        <v>3.9243855399838323</v>
      </c>
      <c r="Y3098">
        <v>0</v>
      </c>
      <c r="Z3098">
        <v>6.1304884285002013</v>
      </c>
      <c r="AA3098">
        <v>330.3957574206629</v>
      </c>
      <c r="AB3098">
        <v>10.10894059210769</v>
      </c>
      <c r="AC3098">
        <v>0</v>
      </c>
      <c r="AD3098">
        <v>0</v>
      </c>
      <c r="AE3098">
        <v>350.55957198125463</v>
      </c>
    </row>
    <row r="3099" spans="1:31" x14ac:dyDescent="0.3">
      <c r="A3099">
        <v>2487979</v>
      </c>
      <c r="B3099">
        <v>1</v>
      </c>
      <c r="C3099" t="s">
        <v>80</v>
      </c>
      <c r="D3099" t="s">
        <v>93</v>
      </c>
      <c r="E3099" t="s">
        <v>132</v>
      </c>
      <c r="F3099" t="s">
        <v>1513</v>
      </c>
      <c r="G3099" t="s">
        <v>168</v>
      </c>
      <c r="H3099" t="s">
        <v>135</v>
      </c>
      <c r="I3099" t="s">
        <v>136</v>
      </c>
      <c r="J3099" t="s">
        <v>137</v>
      </c>
      <c r="K3099" t="s">
        <v>138</v>
      </c>
      <c r="L3099" t="s">
        <v>8957</v>
      </c>
      <c r="M3099" t="s">
        <v>8958</v>
      </c>
      <c r="N3099">
        <v>8.9244444440000006</v>
      </c>
      <c r="O3099">
        <v>0</v>
      </c>
      <c r="P3099">
        <v>228</v>
      </c>
      <c r="Q3099">
        <v>0</v>
      </c>
      <c r="R3099">
        <v>2</v>
      </c>
      <c r="S3099">
        <v>0</v>
      </c>
      <c r="T3099">
        <v>45</v>
      </c>
      <c r="U3099">
        <v>0</v>
      </c>
      <c r="V3099">
        <v>0</v>
      </c>
      <c r="W3099">
        <v>0</v>
      </c>
      <c r="X3099">
        <v>436.32856173512778</v>
      </c>
      <c r="Y3099">
        <v>0</v>
      </c>
      <c r="Z3099">
        <v>9.2841906017806881</v>
      </c>
      <c r="AA3099">
        <v>0</v>
      </c>
      <c r="AB3099">
        <v>536.99029312227549</v>
      </c>
      <c r="AC3099">
        <v>0</v>
      </c>
      <c r="AD3099">
        <v>0</v>
      </c>
      <c r="AE3099">
        <v>982.60304545918393</v>
      </c>
    </row>
    <row r="3100" spans="1:31" x14ac:dyDescent="0.3">
      <c r="A3100">
        <v>2487980</v>
      </c>
      <c r="B3100">
        <v>1</v>
      </c>
      <c r="C3100" t="s">
        <v>80</v>
      </c>
      <c r="D3100" t="s">
        <v>91</v>
      </c>
      <c r="E3100" t="s">
        <v>147</v>
      </c>
      <c r="F3100" t="s">
        <v>8959</v>
      </c>
      <c r="G3100" t="s">
        <v>168</v>
      </c>
      <c r="H3100" t="s">
        <v>150</v>
      </c>
      <c r="I3100" t="s">
        <v>136</v>
      </c>
      <c r="J3100" t="s">
        <v>137</v>
      </c>
      <c r="K3100" t="s">
        <v>138</v>
      </c>
      <c r="L3100" t="s">
        <v>8960</v>
      </c>
      <c r="M3100" t="s">
        <v>8961</v>
      </c>
      <c r="N3100">
        <v>7.6486111110000001</v>
      </c>
      <c r="O3100">
        <v>0</v>
      </c>
      <c r="P3100">
        <v>3</v>
      </c>
      <c r="Q3100">
        <v>2</v>
      </c>
      <c r="R3100">
        <v>5</v>
      </c>
      <c r="S3100">
        <v>12</v>
      </c>
      <c r="T3100">
        <v>19</v>
      </c>
      <c r="U3100">
        <v>0</v>
      </c>
      <c r="V3100">
        <v>0</v>
      </c>
      <c r="W3100">
        <v>0</v>
      </c>
      <c r="X3100">
        <v>0.98394195184808153</v>
      </c>
      <c r="Y3100">
        <v>2.8061102848723567</v>
      </c>
      <c r="Z3100">
        <v>10.084021865744164</v>
      </c>
      <c r="AA3100">
        <v>632.53797767375772</v>
      </c>
      <c r="AB3100">
        <v>167.86099912517722</v>
      </c>
      <c r="AC3100">
        <v>0</v>
      </c>
      <c r="AD3100">
        <v>0</v>
      </c>
      <c r="AE3100">
        <v>814.27305090139953</v>
      </c>
    </row>
    <row r="3101" spans="1:31" x14ac:dyDescent="0.3">
      <c r="A3101">
        <v>2487984</v>
      </c>
      <c r="B3101">
        <v>1</v>
      </c>
      <c r="C3101" t="s">
        <v>81</v>
      </c>
      <c r="D3101" t="s">
        <v>127</v>
      </c>
      <c r="E3101" t="s">
        <v>162</v>
      </c>
      <c r="F3101" t="s">
        <v>8962</v>
      </c>
      <c r="G3101" t="s">
        <v>210</v>
      </c>
      <c r="H3101" t="s">
        <v>135</v>
      </c>
      <c r="I3101" t="s">
        <v>136</v>
      </c>
      <c r="J3101" t="s">
        <v>137</v>
      </c>
      <c r="K3101" t="s">
        <v>144</v>
      </c>
      <c r="L3101" t="s">
        <v>8963</v>
      </c>
      <c r="M3101" t="s">
        <v>8964</v>
      </c>
      <c r="N3101">
        <v>2.173611111</v>
      </c>
      <c r="O3101">
        <v>0</v>
      </c>
      <c r="P3101">
        <v>42</v>
      </c>
      <c r="Q3101">
        <v>0</v>
      </c>
      <c r="R3101">
        <v>2</v>
      </c>
      <c r="S3101">
        <v>0</v>
      </c>
      <c r="T3101">
        <v>7</v>
      </c>
      <c r="U3101">
        <v>0</v>
      </c>
      <c r="V3101">
        <v>0</v>
      </c>
      <c r="W3101">
        <v>0</v>
      </c>
      <c r="X3101">
        <v>26.299961036527762</v>
      </c>
      <c r="Y3101">
        <v>0</v>
      </c>
      <c r="Z3101">
        <v>3.4536522507863057E-2</v>
      </c>
      <c r="AA3101">
        <v>0</v>
      </c>
      <c r="AB3101">
        <v>11.887054780398087</v>
      </c>
      <c r="AC3101">
        <v>0</v>
      </c>
      <c r="AD3101">
        <v>0</v>
      </c>
      <c r="AE3101">
        <v>38.221552339433714</v>
      </c>
    </row>
    <row r="3102" spans="1:31" x14ac:dyDescent="0.3">
      <c r="A3102">
        <v>2487986</v>
      </c>
      <c r="B3102">
        <v>1</v>
      </c>
      <c r="C3102" t="s">
        <v>81</v>
      </c>
      <c r="D3102" t="s">
        <v>114</v>
      </c>
      <c r="E3102" t="s">
        <v>162</v>
      </c>
      <c r="F3102" t="s">
        <v>5213</v>
      </c>
      <c r="G3102" t="s">
        <v>134</v>
      </c>
      <c r="H3102" t="s">
        <v>135</v>
      </c>
      <c r="I3102" t="s">
        <v>136</v>
      </c>
      <c r="J3102" t="s">
        <v>137</v>
      </c>
      <c r="K3102" t="s">
        <v>138</v>
      </c>
      <c r="L3102" t="s">
        <v>8965</v>
      </c>
      <c r="M3102" t="s">
        <v>8966</v>
      </c>
      <c r="N3102">
        <v>1.5591666660000001</v>
      </c>
      <c r="O3102">
        <v>0</v>
      </c>
      <c r="P3102">
        <v>4</v>
      </c>
      <c r="Q3102">
        <v>0</v>
      </c>
      <c r="R3102">
        <v>1</v>
      </c>
      <c r="S3102">
        <v>0</v>
      </c>
      <c r="T3102">
        <v>0</v>
      </c>
      <c r="U3102">
        <v>0</v>
      </c>
      <c r="V3102">
        <v>1</v>
      </c>
      <c r="W3102">
        <v>0</v>
      </c>
      <c r="X3102">
        <v>1.6290921934689642</v>
      </c>
      <c r="Y3102">
        <v>0</v>
      </c>
      <c r="Z3102">
        <v>2.396651441054717E-2</v>
      </c>
      <c r="AA3102">
        <v>0</v>
      </c>
      <c r="AB3102">
        <v>0</v>
      </c>
      <c r="AC3102">
        <v>0</v>
      </c>
      <c r="AD3102">
        <v>276.85305395803999</v>
      </c>
      <c r="AE3102">
        <v>278.50611266591949</v>
      </c>
    </row>
    <row r="3103" spans="1:31" x14ac:dyDescent="0.3">
      <c r="A3103">
        <v>2487987</v>
      </c>
      <c r="B3103">
        <v>1</v>
      </c>
      <c r="C3103" t="s">
        <v>81</v>
      </c>
      <c r="D3103" t="s">
        <v>123</v>
      </c>
      <c r="E3103" t="s">
        <v>147</v>
      </c>
      <c r="F3103" t="s">
        <v>8967</v>
      </c>
      <c r="G3103" t="s">
        <v>168</v>
      </c>
      <c r="H3103" t="s">
        <v>150</v>
      </c>
      <c r="I3103" t="s">
        <v>136</v>
      </c>
      <c r="J3103" t="s">
        <v>137</v>
      </c>
      <c r="K3103" t="s">
        <v>138</v>
      </c>
      <c r="L3103" t="s">
        <v>8968</v>
      </c>
      <c r="M3103" t="s">
        <v>8969</v>
      </c>
      <c r="N3103">
        <v>2.6572222220000001</v>
      </c>
      <c r="O3103">
        <v>0</v>
      </c>
      <c r="P3103">
        <v>2421</v>
      </c>
      <c r="Q3103">
        <v>0</v>
      </c>
      <c r="R3103">
        <v>0</v>
      </c>
      <c r="S3103">
        <v>1</v>
      </c>
      <c r="T3103">
        <v>87</v>
      </c>
      <c r="U3103">
        <v>0</v>
      </c>
      <c r="V3103">
        <v>0</v>
      </c>
      <c r="W3103">
        <v>0</v>
      </c>
      <c r="X3103">
        <v>1563.451404884149</v>
      </c>
      <c r="Y3103">
        <v>0</v>
      </c>
      <c r="Z3103">
        <v>0</v>
      </c>
      <c r="AA3103">
        <v>4.9538832492600005</v>
      </c>
      <c r="AB3103">
        <v>175.68664253413584</v>
      </c>
      <c r="AC3103">
        <v>0</v>
      </c>
      <c r="AD3103">
        <v>0</v>
      </c>
      <c r="AE3103">
        <v>1744.0919306675448</v>
      </c>
    </row>
    <row r="3104" spans="1:31" x14ac:dyDescent="0.3">
      <c r="A3104">
        <v>2487988</v>
      </c>
      <c r="B3104">
        <v>1</v>
      </c>
      <c r="C3104" t="s">
        <v>80</v>
      </c>
      <c r="D3104" t="s">
        <v>82</v>
      </c>
      <c r="E3104" t="s">
        <v>153</v>
      </c>
      <c r="F3104" t="s">
        <v>8970</v>
      </c>
      <c r="G3104" t="s">
        <v>230</v>
      </c>
      <c r="H3104" t="s">
        <v>135</v>
      </c>
      <c r="I3104" t="s">
        <v>136</v>
      </c>
      <c r="J3104" t="s">
        <v>137</v>
      </c>
      <c r="K3104" t="s">
        <v>144</v>
      </c>
      <c r="L3104" t="s">
        <v>8971</v>
      </c>
      <c r="M3104" t="s">
        <v>8972</v>
      </c>
      <c r="N3104">
        <v>6.8930555550000001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1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12.165058284318503</v>
      </c>
      <c r="AC3104">
        <v>0</v>
      </c>
      <c r="AD3104">
        <v>0</v>
      </c>
      <c r="AE3104">
        <v>12.165058284318503</v>
      </c>
    </row>
    <row r="3105" spans="1:31" x14ac:dyDescent="0.3">
      <c r="A3105">
        <v>2487990</v>
      </c>
      <c r="B3105">
        <v>1</v>
      </c>
      <c r="C3105" t="s">
        <v>80</v>
      </c>
      <c r="D3105" t="s">
        <v>88</v>
      </c>
      <c r="E3105" t="s">
        <v>153</v>
      </c>
      <c r="F3105" t="s">
        <v>8973</v>
      </c>
      <c r="G3105" t="s">
        <v>155</v>
      </c>
      <c r="H3105" t="s">
        <v>135</v>
      </c>
      <c r="I3105" t="s">
        <v>136</v>
      </c>
      <c r="J3105" t="s">
        <v>137</v>
      </c>
      <c r="K3105" t="s">
        <v>144</v>
      </c>
      <c r="L3105" t="s">
        <v>8974</v>
      </c>
      <c r="M3105" t="s">
        <v>8975</v>
      </c>
      <c r="N3105">
        <v>6.426111111</v>
      </c>
      <c r="O3105">
        <v>0</v>
      </c>
      <c r="P3105">
        <v>4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7.0120509073283319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7.0120509073283319</v>
      </c>
    </row>
    <row r="3106" spans="1:31" x14ac:dyDescent="0.3">
      <c r="A3106">
        <v>2487991</v>
      </c>
      <c r="B3106">
        <v>1</v>
      </c>
      <c r="C3106" t="s">
        <v>80</v>
      </c>
      <c r="D3106" t="s">
        <v>92</v>
      </c>
      <c r="E3106" t="s">
        <v>166</v>
      </c>
      <c r="F3106" t="s">
        <v>2681</v>
      </c>
      <c r="G3106" t="s">
        <v>134</v>
      </c>
      <c r="H3106" t="s">
        <v>150</v>
      </c>
      <c r="I3106" t="s">
        <v>136</v>
      </c>
      <c r="J3106" t="s">
        <v>137</v>
      </c>
      <c r="K3106" t="s">
        <v>138</v>
      </c>
      <c r="L3106" t="s">
        <v>8976</v>
      </c>
      <c r="M3106" t="s">
        <v>8977</v>
      </c>
      <c r="N3106">
        <v>9.0333333329999999</v>
      </c>
      <c r="O3106">
        <v>4</v>
      </c>
      <c r="P3106">
        <v>191</v>
      </c>
      <c r="Q3106">
        <v>5</v>
      </c>
      <c r="R3106">
        <v>3</v>
      </c>
      <c r="S3106">
        <v>7</v>
      </c>
      <c r="T3106">
        <v>26</v>
      </c>
      <c r="U3106">
        <v>0</v>
      </c>
      <c r="V3106">
        <v>0</v>
      </c>
      <c r="W3106">
        <v>14.859099234192104</v>
      </c>
      <c r="X3106">
        <v>223.43877694713623</v>
      </c>
      <c r="Y3106">
        <v>83.296417471572411</v>
      </c>
      <c r="Z3106">
        <v>0.24534875123586836</v>
      </c>
      <c r="AA3106">
        <v>126.85976979784051</v>
      </c>
      <c r="AB3106">
        <v>256.71931842487379</v>
      </c>
      <c r="AC3106">
        <v>0</v>
      </c>
      <c r="AD3106">
        <v>0</v>
      </c>
      <c r="AE3106">
        <v>705.4187306268509</v>
      </c>
    </row>
    <row r="3107" spans="1:31" x14ac:dyDescent="0.3">
      <c r="A3107">
        <v>2487992</v>
      </c>
      <c r="B3107">
        <v>1</v>
      </c>
      <c r="C3107" t="s">
        <v>80</v>
      </c>
      <c r="D3107" t="s">
        <v>102</v>
      </c>
      <c r="E3107" t="s">
        <v>162</v>
      </c>
      <c r="F3107" t="s">
        <v>8978</v>
      </c>
      <c r="G3107" t="s">
        <v>210</v>
      </c>
      <c r="H3107" t="s">
        <v>135</v>
      </c>
      <c r="I3107" t="s">
        <v>136</v>
      </c>
      <c r="J3107" t="s">
        <v>137</v>
      </c>
      <c r="K3107" t="s">
        <v>144</v>
      </c>
      <c r="L3107" t="s">
        <v>8979</v>
      </c>
      <c r="M3107" t="s">
        <v>8980</v>
      </c>
      <c r="N3107">
        <v>1.4838888880000001</v>
      </c>
      <c r="O3107">
        <v>0</v>
      </c>
      <c r="P3107">
        <v>4</v>
      </c>
      <c r="Q3107">
        <v>0</v>
      </c>
      <c r="R3107">
        <v>3</v>
      </c>
      <c r="S3107">
        <v>0</v>
      </c>
      <c r="T3107">
        <v>4</v>
      </c>
      <c r="U3107">
        <v>0</v>
      </c>
      <c r="V3107">
        <v>0</v>
      </c>
      <c r="W3107">
        <v>0</v>
      </c>
      <c r="X3107">
        <v>2.0353749226833195</v>
      </c>
      <c r="Y3107">
        <v>0</v>
      </c>
      <c r="Z3107">
        <v>0.43819116783063183</v>
      </c>
      <c r="AA3107">
        <v>0</v>
      </c>
      <c r="AB3107">
        <v>11.355650193285511</v>
      </c>
      <c r="AC3107">
        <v>0</v>
      </c>
      <c r="AD3107">
        <v>0</v>
      </c>
      <c r="AE3107">
        <v>13.829216283799463</v>
      </c>
    </row>
    <row r="3108" spans="1:31" x14ac:dyDescent="0.3">
      <c r="A3108">
        <v>2487993</v>
      </c>
      <c r="B3108">
        <v>1</v>
      </c>
      <c r="C3108" t="s">
        <v>81</v>
      </c>
      <c r="D3108" t="s">
        <v>114</v>
      </c>
      <c r="E3108" t="s">
        <v>147</v>
      </c>
      <c r="F3108" t="s">
        <v>8981</v>
      </c>
      <c r="G3108" t="s">
        <v>193</v>
      </c>
      <c r="H3108" t="s">
        <v>150</v>
      </c>
      <c r="I3108" t="s">
        <v>136</v>
      </c>
      <c r="J3108" t="s">
        <v>137</v>
      </c>
      <c r="K3108" t="s">
        <v>144</v>
      </c>
      <c r="L3108" t="s">
        <v>8982</v>
      </c>
      <c r="M3108" t="s">
        <v>8983</v>
      </c>
      <c r="N3108">
        <v>1.4550000000000001</v>
      </c>
      <c r="O3108">
        <v>0</v>
      </c>
      <c r="P3108">
        <v>207</v>
      </c>
      <c r="Q3108">
        <v>0</v>
      </c>
      <c r="R3108">
        <v>0</v>
      </c>
      <c r="S3108">
        <v>1</v>
      </c>
      <c r="T3108">
        <v>18</v>
      </c>
      <c r="U3108">
        <v>0</v>
      </c>
      <c r="V3108">
        <v>0</v>
      </c>
      <c r="W3108">
        <v>0</v>
      </c>
      <c r="X3108">
        <v>32.49852955815868</v>
      </c>
      <c r="Y3108">
        <v>0</v>
      </c>
      <c r="Z3108">
        <v>0</v>
      </c>
      <c r="AA3108">
        <v>2.8711653376999999</v>
      </c>
      <c r="AB3108">
        <v>11.108598930897763</v>
      </c>
      <c r="AC3108">
        <v>0</v>
      </c>
      <c r="AD3108">
        <v>0</v>
      </c>
      <c r="AE3108">
        <v>46.478293826756442</v>
      </c>
    </row>
    <row r="3109" spans="1:31" x14ac:dyDescent="0.3">
      <c r="A3109">
        <v>2487994</v>
      </c>
      <c r="B3109">
        <v>1</v>
      </c>
      <c r="C3109" t="s">
        <v>80</v>
      </c>
      <c r="D3109" t="s">
        <v>88</v>
      </c>
      <c r="E3109" t="s">
        <v>141</v>
      </c>
      <c r="F3109" t="s">
        <v>4109</v>
      </c>
      <c r="G3109" t="s">
        <v>210</v>
      </c>
      <c r="H3109" t="s">
        <v>135</v>
      </c>
      <c r="I3109" t="s">
        <v>136</v>
      </c>
      <c r="J3109" t="s">
        <v>137</v>
      </c>
      <c r="K3109" t="s">
        <v>144</v>
      </c>
      <c r="L3109" t="s">
        <v>8984</v>
      </c>
      <c r="M3109" t="s">
        <v>8985</v>
      </c>
      <c r="N3109">
        <v>2.1586111109999999</v>
      </c>
      <c r="O3109">
        <v>0</v>
      </c>
      <c r="P3109">
        <v>145</v>
      </c>
      <c r="Q3109">
        <v>0</v>
      </c>
      <c r="R3109">
        <v>0</v>
      </c>
      <c r="S3109">
        <v>0</v>
      </c>
      <c r="T3109">
        <v>27</v>
      </c>
      <c r="U3109">
        <v>0</v>
      </c>
      <c r="V3109">
        <v>0</v>
      </c>
      <c r="W3109">
        <v>0</v>
      </c>
      <c r="X3109">
        <v>78.576193786389297</v>
      </c>
      <c r="Y3109">
        <v>0</v>
      </c>
      <c r="Z3109">
        <v>0</v>
      </c>
      <c r="AA3109">
        <v>0</v>
      </c>
      <c r="AB3109">
        <v>90.993557056002388</v>
      </c>
      <c r="AC3109">
        <v>0</v>
      </c>
      <c r="AD3109">
        <v>0</v>
      </c>
      <c r="AE3109">
        <v>169.56975084239167</v>
      </c>
    </row>
    <row r="3110" spans="1:31" x14ac:dyDescent="0.3">
      <c r="A3110">
        <v>2487996</v>
      </c>
      <c r="B3110">
        <v>1</v>
      </c>
      <c r="C3110" t="s">
        <v>81</v>
      </c>
      <c r="D3110" t="s">
        <v>122</v>
      </c>
      <c r="E3110" t="s">
        <v>162</v>
      </c>
      <c r="F3110" t="s">
        <v>8986</v>
      </c>
      <c r="G3110" t="s">
        <v>210</v>
      </c>
      <c r="H3110" t="s">
        <v>135</v>
      </c>
      <c r="I3110" t="s">
        <v>136</v>
      </c>
      <c r="J3110" t="s">
        <v>137</v>
      </c>
      <c r="K3110" t="s">
        <v>144</v>
      </c>
      <c r="L3110" t="s">
        <v>8987</v>
      </c>
      <c r="M3110" t="s">
        <v>8988</v>
      </c>
      <c r="N3110">
        <v>1.390833333</v>
      </c>
      <c r="O3110">
        <v>0</v>
      </c>
      <c r="P3110">
        <v>2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0.38095691103547946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0.38095691103547946</v>
      </c>
    </row>
    <row r="3111" spans="1:31" x14ac:dyDescent="0.3">
      <c r="A3111">
        <v>2487998</v>
      </c>
      <c r="B3111">
        <v>1</v>
      </c>
      <c r="C3111" t="s">
        <v>80</v>
      </c>
      <c r="D3111" t="s">
        <v>87</v>
      </c>
      <c r="E3111" t="s">
        <v>147</v>
      </c>
      <c r="F3111" t="s">
        <v>8989</v>
      </c>
      <c r="G3111" t="s">
        <v>203</v>
      </c>
      <c r="H3111" t="s">
        <v>150</v>
      </c>
      <c r="I3111" t="s">
        <v>136</v>
      </c>
      <c r="J3111" t="s">
        <v>137</v>
      </c>
      <c r="K3111" t="s">
        <v>144</v>
      </c>
      <c r="L3111" t="s">
        <v>8990</v>
      </c>
      <c r="M3111" t="s">
        <v>8991</v>
      </c>
      <c r="N3111">
        <v>0.26944444400000001</v>
      </c>
      <c r="O3111">
        <v>0</v>
      </c>
      <c r="P3111">
        <v>1</v>
      </c>
      <c r="Q3111">
        <v>0</v>
      </c>
      <c r="R3111">
        <v>0</v>
      </c>
      <c r="S3111">
        <v>0</v>
      </c>
      <c r="T3111">
        <v>33</v>
      </c>
      <c r="U3111">
        <v>0</v>
      </c>
      <c r="V3111">
        <v>8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44.004513837640062</v>
      </c>
      <c r="AC3111">
        <v>0</v>
      </c>
      <c r="AD3111">
        <v>88.60225183034639</v>
      </c>
      <c r="AE3111">
        <v>132.60676566798645</v>
      </c>
    </row>
    <row r="3112" spans="1:31" x14ac:dyDescent="0.3">
      <c r="A3112">
        <v>2488004</v>
      </c>
      <c r="B3112">
        <v>1</v>
      </c>
      <c r="C3112" t="s">
        <v>81</v>
      </c>
      <c r="D3112" t="s">
        <v>123</v>
      </c>
      <c r="E3112" t="s">
        <v>166</v>
      </c>
      <c r="F3112" t="s">
        <v>8992</v>
      </c>
      <c r="G3112" t="s">
        <v>134</v>
      </c>
      <c r="H3112" t="s">
        <v>150</v>
      </c>
      <c r="I3112" t="s">
        <v>136</v>
      </c>
      <c r="J3112" t="s">
        <v>137</v>
      </c>
      <c r="K3112" t="s">
        <v>138</v>
      </c>
      <c r="L3112" t="s">
        <v>8993</v>
      </c>
      <c r="M3112" t="s">
        <v>8994</v>
      </c>
      <c r="N3112">
        <v>1.193888888</v>
      </c>
      <c r="O3112">
        <v>15</v>
      </c>
      <c r="P3112">
        <v>913</v>
      </c>
      <c r="Q3112">
        <v>406</v>
      </c>
      <c r="R3112">
        <v>218</v>
      </c>
      <c r="S3112">
        <v>26</v>
      </c>
      <c r="T3112">
        <v>72</v>
      </c>
      <c r="U3112">
        <v>4</v>
      </c>
      <c r="V3112">
        <v>0</v>
      </c>
      <c r="W3112">
        <v>10.191515274367427</v>
      </c>
      <c r="X3112">
        <v>187.06850189634727</v>
      </c>
      <c r="Y3112">
        <v>426.16685882966817</v>
      </c>
      <c r="Z3112">
        <v>136.8198942410794</v>
      </c>
      <c r="AA3112">
        <v>191.05193609046509</v>
      </c>
      <c r="AB3112">
        <v>76.819734766929656</v>
      </c>
      <c r="AC3112">
        <v>209.96424576354681</v>
      </c>
      <c r="AD3112">
        <v>0</v>
      </c>
      <c r="AE3112">
        <v>1238.082686862404</v>
      </c>
    </row>
    <row r="3113" spans="1:31" x14ac:dyDescent="0.3">
      <c r="A3113">
        <v>2488005</v>
      </c>
      <c r="B3113">
        <v>1</v>
      </c>
      <c r="C3113" t="s">
        <v>80</v>
      </c>
      <c r="D3113" t="s">
        <v>101</v>
      </c>
      <c r="E3113" t="s">
        <v>147</v>
      </c>
      <c r="F3113" t="s">
        <v>8995</v>
      </c>
      <c r="G3113" t="s">
        <v>134</v>
      </c>
      <c r="H3113" t="s">
        <v>150</v>
      </c>
      <c r="I3113" t="s">
        <v>136</v>
      </c>
      <c r="J3113" t="s">
        <v>137</v>
      </c>
      <c r="K3113" t="s">
        <v>138</v>
      </c>
      <c r="L3113" t="s">
        <v>8996</v>
      </c>
      <c r="M3113" t="s">
        <v>8997</v>
      </c>
      <c r="N3113">
        <v>3.7250000000000001</v>
      </c>
      <c r="O3113">
        <v>0</v>
      </c>
      <c r="P3113">
        <v>95</v>
      </c>
      <c r="Q3113">
        <v>0</v>
      </c>
      <c r="R3113">
        <v>0</v>
      </c>
      <c r="S3113">
        <v>0</v>
      </c>
      <c r="T3113">
        <v>3</v>
      </c>
      <c r="U3113">
        <v>0</v>
      </c>
      <c r="V3113">
        <v>0</v>
      </c>
      <c r="W3113">
        <v>0</v>
      </c>
      <c r="X3113">
        <v>42.875106863349572</v>
      </c>
      <c r="Y3113">
        <v>0</v>
      </c>
      <c r="Z3113">
        <v>0</v>
      </c>
      <c r="AA3113">
        <v>0</v>
      </c>
      <c r="AB3113">
        <v>100.18731591101859</v>
      </c>
      <c r="AC3113">
        <v>0</v>
      </c>
      <c r="AD3113">
        <v>0</v>
      </c>
      <c r="AE3113">
        <v>143.06242277436814</v>
      </c>
    </row>
    <row r="3114" spans="1:31" x14ac:dyDescent="0.3">
      <c r="A3114">
        <v>2488011</v>
      </c>
      <c r="B3114">
        <v>1</v>
      </c>
      <c r="C3114" t="s">
        <v>81</v>
      </c>
      <c r="D3114" t="s">
        <v>112</v>
      </c>
      <c r="E3114" t="s">
        <v>166</v>
      </c>
      <c r="F3114" t="s">
        <v>8998</v>
      </c>
      <c r="G3114" t="s">
        <v>149</v>
      </c>
      <c r="H3114" t="s">
        <v>150</v>
      </c>
      <c r="I3114" t="s">
        <v>136</v>
      </c>
      <c r="J3114" t="s">
        <v>137</v>
      </c>
      <c r="K3114" t="s">
        <v>144</v>
      </c>
      <c r="L3114" t="s">
        <v>8999</v>
      </c>
      <c r="M3114" t="s">
        <v>9000</v>
      </c>
      <c r="N3114">
        <v>1.1924999999999999</v>
      </c>
      <c r="O3114">
        <v>3</v>
      </c>
      <c r="P3114">
        <v>359</v>
      </c>
      <c r="Q3114">
        <v>175</v>
      </c>
      <c r="R3114">
        <v>82</v>
      </c>
      <c r="S3114">
        <v>16</v>
      </c>
      <c r="T3114">
        <v>52</v>
      </c>
      <c r="U3114">
        <v>4</v>
      </c>
      <c r="V3114">
        <v>0</v>
      </c>
      <c r="W3114">
        <v>12.170970242360719</v>
      </c>
      <c r="X3114">
        <v>84.162157546324224</v>
      </c>
      <c r="Y3114">
        <v>1471.8777914089928</v>
      </c>
      <c r="Z3114">
        <v>50.005479777858042</v>
      </c>
      <c r="AA3114">
        <v>2097.9764382081189</v>
      </c>
      <c r="AB3114">
        <v>25.364329381132766</v>
      </c>
      <c r="AC3114">
        <v>1251.6794707142776</v>
      </c>
      <c r="AD3114">
        <v>0</v>
      </c>
      <c r="AE3114">
        <v>4993.2366372790657</v>
      </c>
    </row>
    <row r="3115" spans="1:31" x14ac:dyDescent="0.3">
      <c r="A3115">
        <v>2488012</v>
      </c>
      <c r="B3115">
        <v>1</v>
      </c>
      <c r="C3115" t="s">
        <v>81</v>
      </c>
      <c r="D3115" t="s">
        <v>112</v>
      </c>
      <c r="E3115" t="s">
        <v>166</v>
      </c>
      <c r="F3115" t="s">
        <v>9001</v>
      </c>
      <c r="G3115" t="s">
        <v>149</v>
      </c>
      <c r="H3115" t="s">
        <v>150</v>
      </c>
      <c r="I3115" t="s">
        <v>136</v>
      </c>
      <c r="J3115" t="s">
        <v>137</v>
      </c>
      <c r="K3115" t="s">
        <v>144</v>
      </c>
      <c r="L3115" t="s">
        <v>8999</v>
      </c>
      <c r="M3115" t="s">
        <v>9002</v>
      </c>
      <c r="N3115">
        <v>0.36416666600000003</v>
      </c>
      <c r="O3115">
        <v>0</v>
      </c>
      <c r="P3115">
        <v>522</v>
      </c>
      <c r="Q3115">
        <v>6</v>
      </c>
      <c r="R3115">
        <v>8</v>
      </c>
      <c r="S3115">
        <v>1</v>
      </c>
      <c r="T3115">
        <v>61</v>
      </c>
      <c r="U3115">
        <v>0</v>
      </c>
      <c r="V3115">
        <v>1</v>
      </c>
      <c r="W3115">
        <v>0</v>
      </c>
      <c r="X3115">
        <v>37.929247203196965</v>
      </c>
      <c r="Y3115">
        <v>2.521792962379664</v>
      </c>
      <c r="Z3115">
        <v>0.39060447431900874</v>
      </c>
      <c r="AA3115">
        <v>0.71392032970500008</v>
      </c>
      <c r="AB3115">
        <v>21.506883239714991</v>
      </c>
      <c r="AC3115">
        <v>0</v>
      </c>
      <c r="AD3115">
        <v>1.1853386853087433</v>
      </c>
      <c r="AE3115">
        <v>64.247786894624383</v>
      </c>
    </row>
    <row r="3116" spans="1:31" x14ac:dyDescent="0.3">
      <c r="A3116">
        <v>2488013</v>
      </c>
      <c r="B3116">
        <v>1</v>
      </c>
      <c r="C3116" t="s">
        <v>81</v>
      </c>
      <c r="D3116" t="s">
        <v>123</v>
      </c>
      <c r="E3116" t="s">
        <v>166</v>
      </c>
      <c r="F3116" t="s">
        <v>8791</v>
      </c>
      <c r="G3116" t="s">
        <v>168</v>
      </c>
      <c r="H3116" t="s">
        <v>150</v>
      </c>
      <c r="I3116" t="s">
        <v>136</v>
      </c>
      <c r="J3116" t="s">
        <v>137</v>
      </c>
      <c r="K3116" t="s">
        <v>138</v>
      </c>
      <c r="L3116" t="s">
        <v>9003</v>
      </c>
      <c r="M3116" t="s">
        <v>9004</v>
      </c>
      <c r="N3116">
        <v>2.1936111110000001</v>
      </c>
      <c r="O3116">
        <v>0</v>
      </c>
      <c r="P3116">
        <v>1119</v>
      </c>
      <c r="Q3116">
        <v>13</v>
      </c>
      <c r="R3116">
        <v>131</v>
      </c>
      <c r="S3116">
        <v>10</v>
      </c>
      <c r="T3116">
        <v>105</v>
      </c>
      <c r="U3116">
        <v>0</v>
      </c>
      <c r="V3116">
        <v>0</v>
      </c>
      <c r="W3116">
        <v>0</v>
      </c>
      <c r="X3116">
        <v>402.67800056351871</v>
      </c>
      <c r="Y3116">
        <v>74.957904337249843</v>
      </c>
      <c r="Z3116">
        <v>89.010125381811648</v>
      </c>
      <c r="AA3116">
        <v>75.908042884430472</v>
      </c>
      <c r="AB3116">
        <v>173.17944429689882</v>
      </c>
      <c r="AC3116">
        <v>0</v>
      </c>
      <c r="AD3116">
        <v>0</v>
      </c>
      <c r="AE3116">
        <v>815.73351746390961</v>
      </c>
    </row>
    <row r="3117" spans="1:31" x14ac:dyDescent="0.3">
      <c r="A3117">
        <v>2488015</v>
      </c>
      <c r="B3117">
        <v>1</v>
      </c>
      <c r="C3117" t="s">
        <v>80</v>
      </c>
      <c r="D3117" t="s">
        <v>92</v>
      </c>
      <c r="E3117" t="s">
        <v>153</v>
      </c>
      <c r="F3117" t="s">
        <v>9005</v>
      </c>
      <c r="G3117" t="s">
        <v>230</v>
      </c>
      <c r="H3117" t="s">
        <v>135</v>
      </c>
      <c r="I3117" t="s">
        <v>136</v>
      </c>
      <c r="J3117" t="s">
        <v>137</v>
      </c>
      <c r="K3117" t="s">
        <v>144</v>
      </c>
      <c r="L3117" t="s">
        <v>9006</v>
      </c>
      <c r="M3117" t="s">
        <v>9007</v>
      </c>
      <c r="N3117">
        <v>5.2238888880000003</v>
      </c>
      <c r="O3117">
        <v>0</v>
      </c>
      <c r="P3117">
        <v>1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1.8092867535478232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1.8092867535478232</v>
      </c>
    </row>
    <row r="3118" spans="1:31" x14ac:dyDescent="0.3">
      <c r="A3118">
        <v>2488025</v>
      </c>
      <c r="B3118">
        <v>1</v>
      </c>
      <c r="C3118" t="s">
        <v>81</v>
      </c>
      <c r="D3118" t="s">
        <v>120</v>
      </c>
      <c r="E3118" t="s">
        <v>184</v>
      </c>
      <c r="F3118" t="s">
        <v>324</v>
      </c>
      <c r="G3118" t="s">
        <v>149</v>
      </c>
      <c r="H3118" t="s">
        <v>150</v>
      </c>
      <c r="I3118" t="s">
        <v>136</v>
      </c>
      <c r="J3118" t="s">
        <v>137</v>
      </c>
      <c r="K3118" t="s">
        <v>144</v>
      </c>
      <c r="L3118" t="s">
        <v>9008</v>
      </c>
      <c r="M3118" t="s">
        <v>9009</v>
      </c>
      <c r="N3118">
        <v>1.6969444440000001</v>
      </c>
      <c r="O3118">
        <v>2</v>
      </c>
      <c r="P3118">
        <v>484</v>
      </c>
      <c r="Q3118">
        <v>31</v>
      </c>
      <c r="R3118">
        <v>46</v>
      </c>
      <c r="S3118">
        <v>8</v>
      </c>
      <c r="T3118">
        <v>36</v>
      </c>
      <c r="U3118">
        <v>0</v>
      </c>
      <c r="V3118">
        <v>0</v>
      </c>
      <c r="W3118">
        <v>0.39847533016111103</v>
      </c>
      <c r="X3118">
        <v>103.9248486942257</v>
      </c>
      <c r="Y3118">
        <v>12.4532527035208</v>
      </c>
      <c r="Z3118">
        <v>10.579721842037536</v>
      </c>
      <c r="AA3118">
        <v>86.24909952767149</v>
      </c>
      <c r="AB3118">
        <v>28.357211672720904</v>
      </c>
      <c r="AC3118">
        <v>0</v>
      </c>
      <c r="AD3118">
        <v>0</v>
      </c>
      <c r="AE3118">
        <v>241.96260977033754</v>
      </c>
    </row>
    <row r="3119" spans="1:31" x14ac:dyDescent="0.3">
      <c r="A3119">
        <v>2488028</v>
      </c>
      <c r="B3119">
        <v>1</v>
      </c>
      <c r="C3119" t="s">
        <v>81</v>
      </c>
      <c r="D3119" t="s">
        <v>122</v>
      </c>
      <c r="E3119" t="s">
        <v>162</v>
      </c>
      <c r="F3119" t="s">
        <v>9010</v>
      </c>
      <c r="G3119" t="s">
        <v>210</v>
      </c>
      <c r="H3119" t="s">
        <v>135</v>
      </c>
      <c r="I3119" t="s">
        <v>136</v>
      </c>
      <c r="J3119" t="s">
        <v>137</v>
      </c>
      <c r="K3119" t="s">
        <v>144</v>
      </c>
      <c r="L3119" t="s">
        <v>9011</v>
      </c>
      <c r="M3119" t="s">
        <v>9012</v>
      </c>
      <c r="N3119">
        <v>1.1888888879999999</v>
      </c>
      <c r="O3119">
        <v>0</v>
      </c>
      <c r="P3119">
        <v>76</v>
      </c>
      <c r="Q3119">
        <v>0</v>
      </c>
      <c r="R3119">
        <v>0</v>
      </c>
      <c r="S3119">
        <v>0</v>
      </c>
      <c r="T3119">
        <v>3</v>
      </c>
      <c r="U3119">
        <v>0</v>
      </c>
      <c r="V3119">
        <v>0</v>
      </c>
      <c r="W3119">
        <v>0</v>
      </c>
      <c r="X3119">
        <v>22.878505092899172</v>
      </c>
      <c r="Y3119">
        <v>0</v>
      </c>
      <c r="Z3119">
        <v>0</v>
      </c>
      <c r="AA3119">
        <v>0</v>
      </c>
      <c r="AB3119">
        <v>14.186846645882587</v>
      </c>
      <c r="AC3119">
        <v>0</v>
      </c>
      <c r="AD3119">
        <v>0</v>
      </c>
      <c r="AE3119">
        <v>37.065351738781757</v>
      </c>
    </row>
    <row r="3120" spans="1:31" x14ac:dyDescent="0.3">
      <c r="A3120">
        <v>2487907</v>
      </c>
      <c r="B3120">
        <v>2</v>
      </c>
      <c r="C3120" t="s">
        <v>80</v>
      </c>
      <c r="D3120" t="s">
        <v>90</v>
      </c>
      <c r="E3120" t="s">
        <v>132</v>
      </c>
      <c r="F3120" t="s">
        <v>3021</v>
      </c>
      <c r="G3120" t="s">
        <v>466</v>
      </c>
      <c r="H3120" t="s">
        <v>135</v>
      </c>
      <c r="I3120" t="s">
        <v>136</v>
      </c>
      <c r="J3120" t="s">
        <v>137</v>
      </c>
      <c r="K3120" t="s">
        <v>144</v>
      </c>
      <c r="L3120" t="s">
        <v>8853</v>
      </c>
      <c r="M3120" t="s">
        <v>9013</v>
      </c>
      <c r="N3120">
        <v>1.2980555549999999</v>
      </c>
      <c r="O3120">
        <v>0</v>
      </c>
      <c r="P3120">
        <v>672</v>
      </c>
      <c r="Q3120">
        <v>0</v>
      </c>
      <c r="R3120">
        <v>0</v>
      </c>
      <c r="S3120">
        <v>0</v>
      </c>
      <c r="T3120">
        <v>56</v>
      </c>
      <c r="U3120">
        <v>0</v>
      </c>
      <c r="V3120">
        <v>1</v>
      </c>
      <c r="W3120">
        <v>0</v>
      </c>
      <c r="X3120">
        <v>228.64075742468268</v>
      </c>
      <c r="Y3120">
        <v>0</v>
      </c>
      <c r="Z3120">
        <v>0</v>
      </c>
      <c r="AA3120">
        <v>0</v>
      </c>
      <c r="AB3120">
        <v>60.91909788774602</v>
      </c>
      <c r="AC3120">
        <v>0</v>
      </c>
      <c r="AD3120">
        <v>16.184883418549642</v>
      </c>
      <c r="AE3120">
        <v>305.74473873097833</v>
      </c>
    </row>
    <row r="3121" spans="1:31" x14ac:dyDescent="0.3">
      <c r="A3121">
        <v>2487934</v>
      </c>
      <c r="B3121">
        <v>2</v>
      </c>
      <c r="C3121" t="s">
        <v>80</v>
      </c>
      <c r="D3121" t="s">
        <v>83</v>
      </c>
      <c r="E3121" t="s">
        <v>132</v>
      </c>
      <c r="F3121" t="s">
        <v>9014</v>
      </c>
      <c r="G3121" t="s">
        <v>1101</v>
      </c>
      <c r="H3121" t="s">
        <v>135</v>
      </c>
      <c r="I3121" t="s">
        <v>136</v>
      </c>
      <c r="J3121" t="s">
        <v>137</v>
      </c>
      <c r="K3121" t="s">
        <v>144</v>
      </c>
      <c r="L3121" t="s">
        <v>8896</v>
      </c>
      <c r="M3121" t="s">
        <v>9015</v>
      </c>
      <c r="N3121">
        <v>0.59305555499999996</v>
      </c>
      <c r="O3121">
        <v>0</v>
      </c>
      <c r="P3121">
        <v>1</v>
      </c>
      <c r="Q3121">
        <v>0</v>
      </c>
      <c r="R3121">
        <v>0</v>
      </c>
      <c r="S3121">
        <v>0</v>
      </c>
      <c r="T3121">
        <v>70</v>
      </c>
      <c r="U3121">
        <v>0</v>
      </c>
      <c r="V3121">
        <v>0</v>
      </c>
      <c r="W3121">
        <v>0</v>
      </c>
      <c r="X3121">
        <v>5.862510364762312E-2</v>
      </c>
      <c r="Y3121">
        <v>0</v>
      </c>
      <c r="Z3121">
        <v>0</v>
      </c>
      <c r="AA3121">
        <v>0</v>
      </c>
      <c r="AB3121">
        <v>26.153548192333478</v>
      </c>
      <c r="AC3121">
        <v>0</v>
      </c>
      <c r="AD3121">
        <v>0</v>
      </c>
      <c r="AE3121">
        <v>26.212173295981103</v>
      </c>
    </row>
    <row r="3122" spans="1:31" x14ac:dyDescent="0.3">
      <c r="A3122">
        <v>2488038</v>
      </c>
      <c r="B3122">
        <v>1</v>
      </c>
      <c r="C3122" t="s">
        <v>80</v>
      </c>
      <c r="D3122" t="s">
        <v>110</v>
      </c>
      <c r="E3122" t="s">
        <v>132</v>
      </c>
      <c r="F3122" t="s">
        <v>9016</v>
      </c>
      <c r="G3122" t="s">
        <v>134</v>
      </c>
      <c r="H3122" t="s">
        <v>135</v>
      </c>
      <c r="I3122" t="s">
        <v>136</v>
      </c>
      <c r="J3122" t="s">
        <v>137</v>
      </c>
      <c r="K3122" t="s">
        <v>138</v>
      </c>
      <c r="L3122" t="s">
        <v>9017</v>
      </c>
      <c r="M3122" t="s">
        <v>9018</v>
      </c>
      <c r="N3122">
        <v>0.41388888800000001</v>
      </c>
      <c r="O3122">
        <v>0</v>
      </c>
      <c r="P3122">
        <v>789</v>
      </c>
      <c r="Q3122">
        <v>0</v>
      </c>
      <c r="R3122">
        <v>0</v>
      </c>
      <c r="S3122">
        <v>0</v>
      </c>
      <c r="T3122">
        <v>65</v>
      </c>
      <c r="U3122">
        <v>0</v>
      </c>
      <c r="V3122">
        <v>1</v>
      </c>
      <c r="W3122">
        <v>0</v>
      </c>
      <c r="X3122">
        <v>86.730574634621945</v>
      </c>
      <c r="Y3122">
        <v>0</v>
      </c>
      <c r="Z3122">
        <v>0</v>
      </c>
      <c r="AA3122">
        <v>0</v>
      </c>
      <c r="AB3122">
        <v>22.025896313355513</v>
      </c>
      <c r="AC3122">
        <v>0</v>
      </c>
      <c r="AD3122">
        <v>8.3347350407436516E-2</v>
      </c>
      <c r="AE3122">
        <v>108.8398182983849</v>
      </c>
    </row>
    <row r="3123" spans="1:31" x14ac:dyDescent="0.3">
      <c r="A3123">
        <v>2488039</v>
      </c>
      <c r="B3123">
        <v>1</v>
      </c>
      <c r="C3123" t="s">
        <v>81</v>
      </c>
      <c r="D3123" t="s">
        <v>118</v>
      </c>
      <c r="E3123" t="s">
        <v>132</v>
      </c>
      <c r="F3123" t="s">
        <v>9019</v>
      </c>
      <c r="G3123" t="s">
        <v>134</v>
      </c>
      <c r="H3123" t="s">
        <v>135</v>
      </c>
      <c r="I3123" t="s">
        <v>136</v>
      </c>
      <c r="J3123" t="s">
        <v>137</v>
      </c>
      <c r="K3123" t="s">
        <v>138</v>
      </c>
      <c r="L3123" t="s">
        <v>9020</v>
      </c>
      <c r="M3123" t="s">
        <v>9021</v>
      </c>
      <c r="N3123">
        <v>3.5313888879999999</v>
      </c>
      <c r="O3123">
        <v>0</v>
      </c>
      <c r="P3123">
        <v>371</v>
      </c>
      <c r="Q3123">
        <v>0</v>
      </c>
      <c r="R3123">
        <v>1</v>
      </c>
      <c r="S3123">
        <v>0</v>
      </c>
      <c r="T3123">
        <v>12</v>
      </c>
      <c r="U3123">
        <v>0</v>
      </c>
      <c r="V3123">
        <v>1</v>
      </c>
      <c r="W3123">
        <v>0</v>
      </c>
      <c r="X3123">
        <v>313.10301655643593</v>
      </c>
      <c r="Y3123">
        <v>0</v>
      </c>
      <c r="Z3123">
        <v>0.74701328669353662</v>
      </c>
      <c r="AA3123">
        <v>0</v>
      </c>
      <c r="AB3123">
        <v>49.25432383647621</v>
      </c>
      <c r="AC3123">
        <v>0</v>
      </c>
      <c r="AD3123">
        <v>41.275716104260177</v>
      </c>
      <c r="AE3123">
        <v>404.38006978386585</v>
      </c>
    </row>
    <row r="3124" spans="1:31" x14ac:dyDescent="0.3">
      <c r="A3124">
        <v>2488040</v>
      </c>
      <c r="B3124">
        <v>1</v>
      </c>
      <c r="C3124" t="s">
        <v>80</v>
      </c>
      <c r="D3124" t="s">
        <v>87</v>
      </c>
      <c r="E3124" t="s">
        <v>147</v>
      </c>
      <c r="F3124" t="s">
        <v>9022</v>
      </c>
      <c r="G3124" t="s">
        <v>168</v>
      </c>
      <c r="H3124" t="s">
        <v>150</v>
      </c>
      <c r="I3124" t="s">
        <v>136</v>
      </c>
      <c r="J3124" t="s">
        <v>137</v>
      </c>
      <c r="K3124" t="s">
        <v>138</v>
      </c>
      <c r="L3124" t="s">
        <v>9023</v>
      </c>
      <c r="M3124" t="s">
        <v>9024</v>
      </c>
      <c r="N3124">
        <v>3.86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17</v>
      </c>
      <c r="U3124">
        <v>0</v>
      </c>
      <c r="V3124">
        <v>7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148.12681622506381</v>
      </c>
      <c r="AC3124">
        <v>0</v>
      </c>
      <c r="AD3124">
        <v>2561.9098628415409</v>
      </c>
      <c r="AE3124">
        <v>2710.0366790666048</v>
      </c>
    </row>
    <row r="3125" spans="1:31" x14ac:dyDescent="0.3">
      <c r="A3125">
        <v>2488042</v>
      </c>
      <c r="B3125">
        <v>1</v>
      </c>
      <c r="C3125" t="s">
        <v>80</v>
      </c>
      <c r="D3125" t="s">
        <v>99</v>
      </c>
      <c r="E3125" t="s">
        <v>162</v>
      </c>
      <c r="F3125" t="s">
        <v>9025</v>
      </c>
      <c r="G3125" t="s">
        <v>210</v>
      </c>
      <c r="H3125" t="s">
        <v>135</v>
      </c>
      <c r="I3125" t="s">
        <v>136</v>
      </c>
      <c r="J3125" t="s">
        <v>137</v>
      </c>
      <c r="K3125" t="s">
        <v>144</v>
      </c>
      <c r="L3125" t="s">
        <v>9026</v>
      </c>
      <c r="M3125" t="s">
        <v>9027</v>
      </c>
      <c r="N3125">
        <v>4.181944444</v>
      </c>
      <c r="O3125">
        <v>0</v>
      </c>
      <c r="P3125">
        <v>20</v>
      </c>
      <c r="Q3125">
        <v>0</v>
      </c>
      <c r="R3125">
        <v>2</v>
      </c>
      <c r="S3125">
        <v>0</v>
      </c>
      <c r="T3125">
        <v>3</v>
      </c>
      <c r="U3125">
        <v>0</v>
      </c>
      <c r="V3125">
        <v>0</v>
      </c>
      <c r="W3125">
        <v>0</v>
      </c>
      <c r="X3125">
        <v>20.762161966241496</v>
      </c>
      <c r="Y3125">
        <v>0</v>
      </c>
      <c r="Z3125">
        <v>5.5834644551701214</v>
      </c>
      <c r="AA3125">
        <v>0</v>
      </c>
      <c r="AB3125">
        <v>8.9205195087183764</v>
      </c>
      <c r="AC3125">
        <v>0</v>
      </c>
      <c r="AD3125">
        <v>0</v>
      </c>
      <c r="AE3125">
        <v>35.266145930129994</v>
      </c>
    </row>
    <row r="3126" spans="1:31" x14ac:dyDescent="0.3">
      <c r="A3126">
        <v>2488043</v>
      </c>
      <c r="B3126">
        <v>1</v>
      </c>
      <c r="C3126" t="s">
        <v>80</v>
      </c>
      <c r="D3126" t="s">
        <v>93</v>
      </c>
      <c r="E3126" t="s">
        <v>162</v>
      </c>
      <c r="F3126" t="s">
        <v>9028</v>
      </c>
      <c r="G3126" t="s">
        <v>181</v>
      </c>
      <c r="H3126" t="s">
        <v>135</v>
      </c>
      <c r="I3126" t="s">
        <v>136</v>
      </c>
      <c r="J3126" t="s">
        <v>137</v>
      </c>
      <c r="K3126" t="s">
        <v>144</v>
      </c>
      <c r="L3126" t="s">
        <v>9029</v>
      </c>
      <c r="M3126" t="s">
        <v>9030</v>
      </c>
      <c r="N3126">
        <v>1.558888888</v>
      </c>
      <c r="O3126">
        <v>0</v>
      </c>
      <c r="P3126">
        <v>0</v>
      </c>
      <c r="Q3126">
        <v>0</v>
      </c>
      <c r="R3126">
        <v>2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7.782120524860459</v>
      </c>
      <c r="AA3126">
        <v>0</v>
      </c>
      <c r="AB3126">
        <v>0</v>
      </c>
      <c r="AC3126">
        <v>0</v>
      </c>
      <c r="AD3126">
        <v>0</v>
      </c>
      <c r="AE3126">
        <v>7.782120524860459</v>
      </c>
    </row>
    <row r="3127" spans="1:31" x14ac:dyDescent="0.3">
      <c r="A3127">
        <v>2488047</v>
      </c>
      <c r="B3127">
        <v>1</v>
      </c>
      <c r="C3127" t="s">
        <v>80</v>
      </c>
      <c r="D3127" t="s">
        <v>101</v>
      </c>
      <c r="E3127" t="s">
        <v>147</v>
      </c>
      <c r="F3127" t="s">
        <v>9031</v>
      </c>
      <c r="G3127" t="s">
        <v>193</v>
      </c>
      <c r="H3127" t="s">
        <v>150</v>
      </c>
      <c r="I3127" t="s">
        <v>136</v>
      </c>
      <c r="J3127" t="s">
        <v>137</v>
      </c>
      <c r="K3127" t="s">
        <v>144</v>
      </c>
      <c r="L3127" t="s">
        <v>9032</v>
      </c>
      <c r="M3127" t="s">
        <v>9033</v>
      </c>
      <c r="N3127">
        <v>7.2583333330000004</v>
      </c>
      <c r="O3127">
        <v>0</v>
      </c>
      <c r="P3127">
        <v>72</v>
      </c>
      <c r="Q3127">
        <v>0</v>
      </c>
      <c r="R3127">
        <v>0</v>
      </c>
      <c r="S3127">
        <v>0</v>
      </c>
      <c r="T3127">
        <v>10</v>
      </c>
      <c r="U3127">
        <v>0</v>
      </c>
      <c r="V3127">
        <v>0</v>
      </c>
      <c r="W3127">
        <v>0</v>
      </c>
      <c r="X3127">
        <v>262.42866186701872</v>
      </c>
      <c r="Y3127">
        <v>0</v>
      </c>
      <c r="Z3127">
        <v>0</v>
      </c>
      <c r="AA3127">
        <v>0</v>
      </c>
      <c r="AB3127">
        <v>78.096669369270614</v>
      </c>
      <c r="AC3127">
        <v>0</v>
      </c>
      <c r="AD3127">
        <v>0</v>
      </c>
      <c r="AE3127">
        <v>340.52533123628933</v>
      </c>
    </row>
    <row r="3128" spans="1:31" x14ac:dyDescent="0.3">
      <c r="A3128">
        <v>2488048</v>
      </c>
      <c r="B3128">
        <v>1</v>
      </c>
      <c r="C3128" t="s">
        <v>80</v>
      </c>
      <c r="D3128" t="s">
        <v>86</v>
      </c>
      <c r="E3128" t="s">
        <v>162</v>
      </c>
      <c r="F3128" t="s">
        <v>3961</v>
      </c>
      <c r="G3128" t="s">
        <v>181</v>
      </c>
      <c r="H3128" t="s">
        <v>135</v>
      </c>
      <c r="I3128" t="s">
        <v>136</v>
      </c>
      <c r="J3128" t="s">
        <v>137</v>
      </c>
      <c r="K3128" t="s">
        <v>144</v>
      </c>
      <c r="L3128" t="s">
        <v>9034</v>
      </c>
      <c r="M3128" t="s">
        <v>9035</v>
      </c>
      <c r="N3128">
        <v>1.236111111</v>
      </c>
      <c r="O3128">
        <v>0</v>
      </c>
      <c r="P3128">
        <v>37</v>
      </c>
      <c r="Q3128">
        <v>0</v>
      </c>
      <c r="R3128">
        <v>3</v>
      </c>
      <c r="S3128">
        <v>0</v>
      </c>
      <c r="T3128">
        <v>4</v>
      </c>
      <c r="U3128">
        <v>0</v>
      </c>
      <c r="V3128">
        <v>0</v>
      </c>
      <c r="W3128">
        <v>0</v>
      </c>
      <c r="X3128">
        <v>103.92032639122489</v>
      </c>
      <c r="Y3128">
        <v>0</v>
      </c>
      <c r="Z3128">
        <v>1.2666025075331493</v>
      </c>
      <c r="AA3128">
        <v>0</v>
      </c>
      <c r="AB3128">
        <v>3.3437981180585776</v>
      </c>
      <c r="AC3128">
        <v>0</v>
      </c>
      <c r="AD3128">
        <v>0</v>
      </c>
      <c r="AE3128">
        <v>108.53072701681661</v>
      </c>
    </row>
    <row r="3129" spans="1:31" x14ac:dyDescent="0.3">
      <c r="A3129">
        <v>2487931</v>
      </c>
      <c r="B3129">
        <v>2</v>
      </c>
      <c r="C3129" t="s">
        <v>80</v>
      </c>
      <c r="D3129" t="s">
        <v>96</v>
      </c>
      <c r="E3129" t="s">
        <v>162</v>
      </c>
      <c r="F3129" t="s">
        <v>9036</v>
      </c>
      <c r="G3129" t="s">
        <v>181</v>
      </c>
      <c r="H3129" t="s">
        <v>135</v>
      </c>
      <c r="I3129" t="s">
        <v>136</v>
      </c>
      <c r="J3129" t="s">
        <v>137</v>
      </c>
      <c r="K3129" t="s">
        <v>144</v>
      </c>
      <c r="L3129" t="s">
        <v>8890</v>
      </c>
      <c r="M3129" t="s">
        <v>9037</v>
      </c>
      <c r="N3129">
        <v>2.326944444</v>
      </c>
      <c r="O3129">
        <v>0</v>
      </c>
      <c r="P3129">
        <v>33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40.545830549245629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40.545830549245629</v>
      </c>
    </row>
    <row r="3130" spans="1:31" x14ac:dyDescent="0.3">
      <c r="A3130">
        <v>2488058</v>
      </c>
      <c r="B3130">
        <v>1</v>
      </c>
      <c r="C3130" t="s">
        <v>80</v>
      </c>
      <c r="D3130" t="s">
        <v>90</v>
      </c>
      <c r="E3130" t="s">
        <v>162</v>
      </c>
      <c r="F3130" t="s">
        <v>9038</v>
      </c>
      <c r="G3130" t="s">
        <v>210</v>
      </c>
      <c r="H3130" t="s">
        <v>135</v>
      </c>
      <c r="I3130" t="s">
        <v>136</v>
      </c>
      <c r="J3130" t="s">
        <v>137</v>
      </c>
      <c r="K3130" t="s">
        <v>144</v>
      </c>
      <c r="L3130" t="s">
        <v>9039</v>
      </c>
      <c r="M3130" t="s">
        <v>9040</v>
      </c>
      <c r="N3130">
        <v>1.8544444440000001</v>
      </c>
      <c r="O3130">
        <v>0</v>
      </c>
      <c r="P3130">
        <v>18</v>
      </c>
      <c r="Q3130">
        <v>0</v>
      </c>
      <c r="R3130">
        <v>0</v>
      </c>
      <c r="S3130">
        <v>0</v>
      </c>
      <c r="T3130">
        <v>1</v>
      </c>
      <c r="U3130">
        <v>0</v>
      </c>
      <c r="V3130">
        <v>0</v>
      </c>
      <c r="W3130">
        <v>0</v>
      </c>
      <c r="X3130">
        <v>8.8874763937124435</v>
      </c>
      <c r="Y3130">
        <v>0</v>
      </c>
      <c r="Z3130">
        <v>0</v>
      </c>
      <c r="AA3130">
        <v>0</v>
      </c>
      <c r="AB3130">
        <v>0.8041497256418626</v>
      </c>
      <c r="AC3130">
        <v>0</v>
      </c>
      <c r="AD3130">
        <v>0</v>
      </c>
      <c r="AE3130">
        <v>9.6916261193543054</v>
      </c>
    </row>
    <row r="3131" spans="1:31" x14ac:dyDescent="0.3">
      <c r="A3131">
        <v>2488064</v>
      </c>
      <c r="B3131">
        <v>1</v>
      </c>
      <c r="C3131" t="s">
        <v>80</v>
      </c>
      <c r="D3131" t="s">
        <v>82</v>
      </c>
      <c r="E3131" t="s">
        <v>132</v>
      </c>
      <c r="F3131" t="s">
        <v>2222</v>
      </c>
      <c r="G3131" t="s">
        <v>181</v>
      </c>
      <c r="H3131" t="s">
        <v>135</v>
      </c>
      <c r="I3131" t="s">
        <v>136</v>
      </c>
      <c r="J3131" t="s">
        <v>137</v>
      </c>
      <c r="K3131" t="s">
        <v>144</v>
      </c>
      <c r="L3131" t="s">
        <v>9041</v>
      </c>
      <c r="M3131" t="s">
        <v>9042</v>
      </c>
      <c r="N3131">
        <v>0.84416666600000001</v>
      </c>
      <c r="O3131">
        <v>0</v>
      </c>
      <c r="P3131">
        <v>284</v>
      </c>
      <c r="Q3131">
        <v>0</v>
      </c>
      <c r="R3131">
        <v>0</v>
      </c>
      <c r="S3131">
        <v>0</v>
      </c>
      <c r="T3131">
        <v>27</v>
      </c>
      <c r="U3131">
        <v>0</v>
      </c>
      <c r="V3131">
        <v>1</v>
      </c>
      <c r="W3131">
        <v>0</v>
      </c>
      <c r="X3131">
        <v>39.416486467263141</v>
      </c>
      <c r="Y3131">
        <v>0</v>
      </c>
      <c r="Z3131">
        <v>0</v>
      </c>
      <c r="AA3131">
        <v>0</v>
      </c>
      <c r="AB3131">
        <v>10.333125373114704</v>
      </c>
      <c r="AC3131">
        <v>0</v>
      </c>
      <c r="AD3131">
        <v>9.7027782738225845</v>
      </c>
      <c r="AE3131">
        <v>59.452390114200426</v>
      </c>
    </row>
    <row r="3132" spans="1:31" x14ac:dyDescent="0.3">
      <c r="A3132">
        <v>2488065</v>
      </c>
      <c r="B3132">
        <v>1</v>
      </c>
      <c r="C3132" t="s">
        <v>81</v>
      </c>
      <c r="D3132" t="s">
        <v>112</v>
      </c>
      <c r="E3132" t="s">
        <v>162</v>
      </c>
      <c r="F3132" t="s">
        <v>9043</v>
      </c>
      <c r="G3132" t="s">
        <v>210</v>
      </c>
      <c r="H3132" t="s">
        <v>135</v>
      </c>
      <c r="I3132" t="s">
        <v>136</v>
      </c>
      <c r="J3132" t="s">
        <v>137</v>
      </c>
      <c r="K3132" t="s">
        <v>144</v>
      </c>
      <c r="L3132" t="s">
        <v>9044</v>
      </c>
      <c r="M3132" t="s">
        <v>9045</v>
      </c>
      <c r="N3132">
        <v>3.116666666</v>
      </c>
      <c r="O3132">
        <v>0</v>
      </c>
      <c r="P3132">
        <v>3</v>
      </c>
      <c r="Q3132">
        <v>0</v>
      </c>
      <c r="R3132">
        <v>4</v>
      </c>
      <c r="S3132">
        <v>0</v>
      </c>
      <c r="T3132">
        <v>1</v>
      </c>
      <c r="U3132">
        <v>0</v>
      </c>
      <c r="V3132">
        <v>0</v>
      </c>
      <c r="W3132">
        <v>0</v>
      </c>
      <c r="X3132">
        <v>1.8463221507256669E-2</v>
      </c>
      <c r="Y3132">
        <v>0</v>
      </c>
      <c r="Z3132">
        <v>7.6468330777878499E-2</v>
      </c>
      <c r="AA3132">
        <v>0</v>
      </c>
      <c r="AB3132">
        <v>0.13053406689034136</v>
      </c>
      <c r="AC3132">
        <v>0</v>
      </c>
      <c r="AD3132">
        <v>0</v>
      </c>
      <c r="AE3132">
        <v>0.22546561917547653</v>
      </c>
    </row>
    <row r="3133" spans="1:31" x14ac:dyDescent="0.3">
      <c r="A3133">
        <v>2488067</v>
      </c>
      <c r="B3133">
        <v>1</v>
      </c>
      <c r="C3133" t="s">
        <v>80</v>
      </c>
      <c r="D3133" t="s">
        <v>100</v>
      </c>
      <c r="E3133" t="s">
        <v>162</v>
      </c>
      <c r="F3133" t="s">
        <v>9046</v>
      </c>
      <c r="G3133" t="s">
        <v>530</v>
      </c>
      <c r="H3133" t="s">
        <v>135</v>
      </c>
      <c r="I3133" t="s">
        <v>136</v>
      </c>
      <c r="J3133" t="s">
        <v>137</v>
      </c>
      <c r="K3133" t="s">
        <v>144</v>
      </c>
      <c r="L3133" t="s">
        <v>9047</v>
      </c>
      <c r="M3133" t="s">
        <v>9048</v>
      </c>
      <c r="N3133">
        <v>1.8352777769999999</v>
      </c>
      <c r="O3133">
        <v>0</v>
      </c>
      <c r="P3133">
        <v>1</v>
      </c>
      <c r="Q3133">
        <v>0</v>
      </c>
      <c r="R3133">
        <v>6</v>
      </c>
      <c r="S3133">
        <v>0</v>
      </c>
      <c r="T3133">
        <v>2</v>
      </c>
      <c r="U3133">
        <v>0</v>
      </c>
      <c r="V3133">
        <v>0</v>
      </c>
      <c r="W3133">
        <v>0</v>
      </c>
      <c r="X3133">
        <v>0.21960280855666403</v>
      </c>
      <c r="Y3133">
        <v>0</v>
      </c>
      <c r="Z3133">
        <v>5.0632139660074356E-2</v>
      </c>
      <c r="AA3133">
        <v>0</v>
      </c>
      <c r="AB3133">
        <v>1.2116648939918651</v>
      </c>
      <c r="AC3133">
        <v>0</v>
      </c>
      <c r="AD3133">
        <v>0</v>
      </c>
      <c r="AE3133">
        <v>1.4818998422086034</v>
      </c>
    </row>
    <row r="3134" spans="1:31" x14ac:dyDescent="0.3">
      <c r="A3134">
        <v>2488068</v>
      </c>
      <c r="B3134">
        <v>1</v>
      </c>
      <c r="C3134" t="s">
        <v>80</v>
      </c>
      <c r="D3134" t="s">
        <v>92</v>
      </c>
      <c r="E3134" t="s">
        <v>141</v>
      </c>
      <c r="F3134" t="s">
        <v>9049</v>
      </c>
      <c r="G3134" t="s">
        <v>466</v>
      </c>
      <c r="H3134" t="s">
        <v>135</v>
      </c>
      <c r="I3134" t="s">
        <v>136</v>
      </c>
      <c r="J3134" t="s">
        <v>137</v>
      </c>
      <c r="K3134" t="s">
        <v>144</v>
      </c>
      <c r="L3134" t="s">
        <v>9050</v>
      </c>
      <c r="M3134" t="s">
        <v>9051</v>
      </c>
      <c r="N3134">
        <v>3.540277777</v>
      </c>
      <c r="O3134">
        <v>0</v>
      </c>
      <c r="P3134">
        <v>13</v>
      </c>
      <c r="Q3134">
        <v>0</v>
      </c>
      <c r="R3134">
        <v>0</v>
      </c>
      <c r="S3134">
        <v>0</v>
      </c>
      <c r="T3134">
        <v>8</v>
      </c>
      <c r="U3134">
        <v>0</v>
      </c>
      <c r="V3134">
        <v>0</v>
      </c>
      <c r="W3134">
        <v>0</v>
      </c>
      <c r="X3134">
        <v>12.559809434416955</v>
      </c>
      <c r="Y3134">
        <v>0</v>
      </c>
      <c r="Z3134">
        <v>0</v>
      </c>
      <c r="AA3134">
        <v>0</v>
      </c>
      <c r="AB3134">
        <v>28.693587870961998</v>
      </c>
      <c r="AC3134">
        <v>0</v>
      </c>
      <c r="AD3134">
        <v>0</v>
      </c>
      <c r="AE3134">
        <v>41.253397305378954</v>
      </c>
    </row>
    <row r="3135" spans="1:31" x14ac:dyDescent="0.3">
      <c r="A3135">
        <v>2488048</v>
      </c>
      <c r="B3135">
        <v>2</v>
      </c>
      <c r="C3135" t="s">
        <v>80</v>
      </c>
      <c r="D3135" t="s">
        <v>86</v>
      </c>
      <c r="E3135" t="s">
        <v>132</v>
      </c>
      <c r="F3135" t="s">
        <v>3479</v>
      </c>
      <c r="G3135" t="s">
        <v>181</v>
      </c>
      <c r="H3135" t="s">
        <v>135</v>
      </c>
      <c r="I3135" t="s">
        <v>136</v>
      </c>
      <c r="J3135" t="s">
        <v>137</v>
      </c>
      <c r="K3135" t="s">
        <v>144</v>
      </c>
      <c r="L3135" t="s">
        <v>9035</v>
      </c>
      <c r="M3135" t="s">
        <v>9052</v>
      </c>
      <c r="N3135">
        <v>0.62333333300000004</v>
      </c>
      <c r="O3135">
        <v>0</v>
      </c>
      <c r="P3135">
        <v>145</v>
      </c>
      <c r="Q3135">
        <v>0</v>
      </c>
      <c r="R3135">
        <v>3</v>
      </c>
      <c r="S3135">
        <v>0</v>
      </c>
      <c r="T3135">
        <v>16</v>
      </c>
      <c r="U3135">
        <v>0</v>
      </c>
      <c r="V3135">
        <v>0</v>
      </c>
      <c r="W3135">
        <v>0</v>
      </c>
      <c r="X3135">
        <v>114.47349196460682</v>
      </c>
      <c r="Y3135">
        <v>0</v>
      </c>
      <c r="Z3135">
        <v>0.63836143694698477</v>
      </c>
      <c r="AA3135">
        <v>0</v>
      </c>
      <c r="AB3135">
        <v>23.390443447243378</v>
      </c>
      <c r="AC3135">
        <v>0</v>
      </c>
      <c r="AD3135">
        <v>0</v>
      </c>
      <c r="AE3135">
        <v>138.50229684879719</v>
      </c>
    </row>
    <row r="3136" spans="1:31" x14ac:dyDescent="0.3">
      <c r="A3136">
        <v>2488093</v>
      </c>
      <c r="B3136">
        <v>1</v>
      </c>
      <c r="C3136" t="s">
        <v>80</v>
      </c>
      <c r="D3136" t="s">
        <v>96</v>
      </c>
      <c r="E3136" t="s">
        <v>153</v>
      </c>
      <c r="F3136" t="s">
        <v>7775</v>
      </c>
      <c r="G3136" t="s">
        <v>230</v>
      </c>
      <c r="H3136" t="s">
        <v>135</v>
      </c>
      <c r="I3136" t="s">
        <v>136</v>
      </c>
      <c r="J3136" t="s">
        <v>137</v>
      </c>
      <c r="K3136" t="s">
        <v>144</v>
      </c>
      <c r="L3136" t="s">
        <v>9053</v>
      </c>
      <c r="M3136" t="s">
        <v>9054</v>
      </c>
      <c r="N3136">
        <v>5.0508333329999999</v>
      </c>
      <c r="O3136">
        <v>0</v>
      </c>
      <c r="P3136">
        <v>1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3.0320165674783213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3.0320165674783213</v>
      </c>
    </row>
    <row r="3137" spans="1:31" x14ac:dyDescent="0.3">
      <c r="A3137">
        <v>2488095</v>
      </c>
      <c r="B3137">
        <v>1</v>
      </c>
      <c r="C3137" t="s">
        <v>80</v>
      </c>
      <c r="D3137" t="s">
        <v>105</v>
      </c>
      <c r="E3137" t="s">
        <v>166</v>
      </c>
      <c r="F3137" t="s">
        <v>189</v>
      </c>
      <c r="G3137" t="s">
        <v>149</v>
      </c>
      <c r="H3137" t="s">
        <v>150</v>
      </c>
      <c r="I3137" t="s">
        <v>136</v>
      </c>
      <c r="J3137" t="s">
        <v>137</v>
      </c>
      <c r="K3137" t="s">
        <v>144</v>
      </c>
      <c r="L3137" t="s">
        <v>9055</v>
      </c>
      <c r="M3137" t="s">
        <v>9056</v>
      </c>
      <c r="N3137">
        <v>0.29861111099999998</v>
      </c>
      <c r="O3137">
        <v>4</v>
      </c>
      <c r="P3137">
        <v>329</v>
      </c>
      <c r="Q3137">
        <v>6</v>
      </c>
      <c r="R3137">
        <v>4</v>
      </c>
      <c r="S3137">
        <v>37</v>
      </c>
      <c r="T3137">
        <v>163</v>
      </c>
      <c r="U3137">
        <v>24</v>
      </c>
      <c r="V3137">
        <v>37</v>
      </c>
      <c r="W3137">
        <v>2.7247401050099063</v>
      </c>
      <c r="X3137">
        <v>29.706714696825742</v>
      </c>
      <c r="Y3137">
        <v>2.4121020269260454</v>
      </c>
      <c r="Z3137">
        <v>3.4907462235234799</v>
      </c>
      <c r="AA3137">
        <v>128.20300132672429</v>
      </c>
      <c r="AB3137">
        <v>207.09181213722786</v>
      </c>
      <c r="AC3137">
        <v>1051.4174704248014</v>
      </c>
      <c r="AD3137">
        <v>459.87270402906512</v>
      </c>
      <c r="AE3137">
        <v>1884.9192909701037</v>
      </c>
    </row>
    <row r="3138" spans="1:31" x14ac:dyDescent="0.3">
      <c r="A3138">
        <v>2488097</v>
      </c>
      <c r="B3138">
        <v>1</v>
      </c>
      <c r="C3138" t="s">
        <v>81</v>
      </c>
      <c r="D3138" t="s">
        <v>123</v>
      </c>
      <c r="E3138" t="s">
        <v>153</v>
      </c>
      <c r="F3138" t="s">
        <v>9057</v>
      </c>
      <c r="G3138" t="s">
        <v>159</v>
      </c>
      <c r="H3138" t="s">
        <v>135</v>
      </c>
      <c r="I3138" t="s">
        <v>136</v>
      </c>
      <c r="J3138" t="s">
        <v>3</v>
      </c>
      <c r="K3138" t="s">
        <v>144</v>
      </c>
      <c r="L3138" t="s">
        <v>9058</v>
      </c>
      <c r="M3138" t="s">
        <v>9059</v>
      </c>
      <c r="N3138">
        <v>3.551388888</v>
      </c>
      <c r="O3138">
        <v>0</v>
      </c>
      <c r="P3138">
        <v>9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6.1400008448297347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6.1400008448297347</v>
      </c>
    </row>
    <row r="3139" spans="1:31" x14ac:dyDescent="0.3">
      <c r="A3139">
        <v>2488098</v>
      </c>
      <c r="B3139">
        <v>1</v>
      </c>
      <c r="C3139" t="s">
        <v>81</v>
      </c>
      <c r="D3139" t="s">
        <v>118</v>
      </c>
      <c r="E3139" t="s">
        <v>147</v>
      </c>
      <c r="F3139" t="s">
        <v>9060</v>
      </c>
      <c r="G3139" t="s">
        <v>193</v>
      </c>
      <c r="H3139" t="s">
        <v>150</v>
      </c>
      <c r="I3139" t="s">
        <v>136</v>
      </c>
      <c r="J3139" t="s">
        <v>137</v>
      </c>
      <c r="K3139" t="s">
        <v>144</v>
      </c>
      <c r="L3139" t="s">
        <v>9061</v>
      </c>
      <c r="M3139" t="s">
        <v>9062</v>
      </c>
      <c r="N3139">
        <v>4.9305555549999998</v>
      </c>
      <c r="O3139">
        <v>0</v>
      </c>
      <c r="P3139">
        <v>2</v>
      </c>
      <c r="Q3139">
        <v>5</v>
      </c>
      <c r="R3139">
        <v>8</v>
      </c>
      <c r="S3139">
        <v>0</v>
      </c>
      <c r="T3139">
        <v>1</v>
      </c>
      <c r="U3139">
        <v>0</v>
      </c>
      <c r="V3139">
        <v>0</v>
      </c>
      <c r="W3139">
        <v>0</v>
      </c>
      <c r="X3139">
        <v>2.2669865356930836E-3</v>
      </c>
      <c r="Y3139">
        <v>8.2264479343125636</v>
      </c>
      <c r="Z3139">
        <v>0.49761173369729006</v>
      </c>
      <c r="AA3139">
        <v>0</v>
      </c>
      <c r="AB3139">
        <v>9.1589708229066655</v>
      </c>
      <c r="AC3139">
        <v>0</v>
      </c>
      <c r="AD3139">
        <v>0</v>
      </c>
      <c r="AE3139">
        <v>17.885297477452212</v>
      </c>
    </row>
    <row r="3140" spans="1:31" x14ac:dyDescent="0.3">
      <c r="A3140">
        <v>2488099</v>
      </c>
      <c r="B3140">
        <v>1</v>
      </c>
      <c r="C3140" t="s">
        <v>81</v>
      </c>
      <c r="D3140" t="s">
        <v>128</v>
      </c>
      <c r="E3140" t="s">
        <v>153</v>
      </c>
      <c r="F3140" t="s">
        <v>9063</v>
      </c>
      <c r="G3140" t="s">
        <v>230</v>
      </c>
      <c r="H3140" t="s">
        <v>135</v>
      </c>
      <c r="I3140" t="s">
        <v>136</v>
      </c>
      <c r="J3140" t="s">
        <v>137</v>
      </c>
      <c r="K3140" t="s">
        <v>144</v>
      </c>
      <c r="L3140" t="s">
        <v>9064</v>
      </c>
      <c r="M3140" t="s">
        <v>9065</v>
      </c>
      <c r="N3140">
        <v>3.3286111109999998</v>
      </c>
      <c r="O3140">
        <v>0</v>
      </c>
      <c r="P3140">
        <v>7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2.848348812371472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2.848348812371472</v>
      </c>
    </row>
    <row r="3141" spans="1:31" x14ac:dyDescent="0.3">
      <c r="A3141">
        <v>2488102</v>
      </c>
      <c r="B3141">
        <v>1</v>
      </c>
      <c r="C3141" t="s">
        <v>80</v>
      </c>
      <c r="D3141" t="s">
        <v>84</v>
      </c>
      <c r="E3141" t="s">
        <v>141</v>
      </c>
      <c r="F3141" t="s">
        <v>5320</v>
      </c>
      <c r="G3141" t="s">
        <v>466</v>
      </c>
      <c r="H3141" t="s">
        <v>135</v>
      </c>
      <c r="I3141" t="s">
        <v>136</v>
      </c>
      <c r="J3141" t="s">
        <v>137</v>
      </c>
      <c r="K3141" t="s">
        <v>144</v>
      </c>
      <c r="L3141" t="s">
        <v>9066</v>
      </c>
      <c r="M3141" t="s">
        <v>9067</v>
      </c>
      <c r="N3141">
        <v>0.58722222199999996</v>
      </c>
      <c r="O3141">
        <v>0</v>
      </c>
      <c r="P3141">
        <v>232</v>
      </c>
      <c r="Q3141">
        <v>0</v>
      </c>
      <c r="R3141">
        <v>0</v>
      </c>
      <c r="S3141">
        <v>0</v>
      </c>
      <c r="T3141">
        <v>11</v>
      </c>
      <c r="U3141">
        <v>0</v>
      </c>
      <c r="V3141">
        <v>0</v>
      </c>
      <c r="W3141">
        <v>0</v>
      </c>
      <c r="X3141">
        <v>33.550311624137592</v>
      </c>
      <c r="Y3141">
        <v>0</v>
      </c>
      <c r="Z3141">
        <v>0</v>
      </c>
      <c r="AA3141">
        <v>0</v>
      </c>
      <c r="AB3141">
        <v>3.618037598993443</v>
      </c>
      <c r="AC3141">
        <v>0</v>
      </c>
      <c r="AD3141">
        <v>0</v>
      </c>
      <c r="AE3141">
        <v>37.168349223131038</v>
      </c>
    </row>
    <row r="3142" spans="1:31" x14ac:dyDescent="0.3">
      <c r="A3142">
        <v>2488116</v>
      </c>
      <c r="B3142">
        <v>1</v>
      </c>
      <c r="C3142" t="s">
        <v>80</v>
      </c>
      <c r="D3142" t="s">
        <v>105</v>
      </c>
      <c r="E3142" t="s">
        <v>184</v>
      </c>
      <c r="F3142" t="s">
        <v>725</v>
      </c>
      <c r="G3142" t="s">
        <v>149</v>
      </c>
      <c r="H3142" t="s">
        <v>150</v>
      </c>
      <c r="I3142" t="s">
        <v>136</v>
      </c>
      <c r="J3142" t="s">
        <v>137</v>
      </c>
      <c r="K3142" t="s">
        <v>144</v>
      </c>
      <c r="L3142" t="s">
        <v>9068</v>
      </c>
      <c r="M3142" t="s">
        <v>9069</v>
      </c>
      <c r="N3142">
        <v>0.99</v>
      </c>
      <c r="O3142">
        <v>1</v>
      </c>
      <c r="P3142">
        <v>3</v>
      </c>
      <c r="Q3142">
        <v>0</v>
      </c>
      <c r="R3142">
        <v>2</v>
      </c>
      <c r="S3142">
        <v>10</v>
      </c>
      <c r="T3142">
        <v>11</v>
      </c>
      <c r="U3142">
        <v>1</v>
      </c>
      <c r="V3142">
        <v>0</v>
      </c>
      <c r="W3142">
        <v>2.1494482203430447</v>
      </c>
      <c r="X3142">
        <v>0.94832149048226277</v>
      </c>
      <c r="Y3142">
        <v>0</v>
      </c>
      <c r="Z3142">
        <v>0.64223101398454763</v>
      </c>
      <c r="AA3142">
        <v>50.037072121521049</v>
      </c>
      <c r="AB3142">
        <v>23.063318562107952</v>
      </c>
      <c r="AC3142">
        <v>681.05122650246915</v>
      </c>
      <c r="AD3142">
        <v>0</v>
      </c>
      <c r="AE3142">
        <v>757.89161791090805</v>
      </c>
    </row>
    <row r="3143" spans="1:31" x14ac:dyDescent="0.3">
      <c r="A3143">
        <v>2488118</v>
      </c>
      <c r="B3143">
        <v>1</v>
      </c>
      <c r="C3143" t="s">
        <v>80</v>
      </c>
      <c r="D3143" t="s">
        <v>93</v>
      </c>
      <c r="E3143" t="s">
        <v>162</v>
      </c>
      <c r="F3143" t="s">
        <v>7863</v>
      </c>
      <c r="G3143" t="s">
        <v>181</v>
      </c>
      <c r="H3143" t="s">
        <v>135</v>
      </c>
      <c r="I3143" t="s">
        <v>136</v>
      </c>
      <c r="J3143" t="s">
        <v>137</v>
      </c>
      <c r="K3143" t="s">
        <v>144</v>
      </c>
      <c r="L3143" t="s">
        <v>9070</v>
      </c>
      <c r="M3143" t="s">
        <v>9071</v>
      </c>
      <c r="N3143">
        <v>0.21833333299999999</v>
      </c>
      <c r="O3143">
        <v>0</v>
      </c>
      <c r="P3143">
        <v>0</v>
      </c>
      <c r="Q3143">
        <v>0</v>
      </c>
      <c r="R3143">
        <v>5</v>
      </c>
      <c r="S3143">
        <v>0</v>
      </c>
      <c r="T3143">
        <v>3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0.96703407108404416</v>
      </c>
      <c r="AA3143">
        <v>0</v>
      </c>
      <c r="AB3143">
        <v>0.22757758919342669</v>
      </c>
      <c r="AC3143">
        <v>0</v>
      </c>
      <c r="AD3143">
        <v>0</v>
      </c>
      <c r="AE3143">
        <v>1.1946116602774708</v>
      </c>
    </row>
    <row r="3144" spans="1:31" x14ac:dyDescent="0.3">
      <c r="A3144">
        <v>2488119</v>
      </c>
      <c r="B3144">
        <v>1</v>
      </c>
      <c r="C3144" t="s">
        <v>80</v>
      </c>
      <c r="D3144" t="s">
        <v>96</v>
      </c>
      <c r="E3144" t="s">
        <v>132</v>
      </c>
      <c r="F3144" t="s">
        <v>9072</v>
      </c>
      <c r="G3144" t="s">
        <v>181</v>
      </c>
      <c r="H3144" t="s">
        <v>135</v>
      </c>
      <c r="I3144" t="s">
        <v>136</v>
      </c>
      <c r="J3144" t="s">
        <v>137</v>
      </c>
      <c r="K3144" t="s">
        <v>144</v>
      </c>
      <c r="L3144" t="s">
        <v>9073</v>
      </c>
      <c r="M3144" t="s">
        <v>9074</v>
      </c>
      <c r="N3144">
        <v>1.633611111</v>
      </c>
      <c r="O3144">
        <v>0</v>
      </c>
      <c r="P3144">
        <v>183</v>
      </c>
      <c r="Q3144">
        <v>0</v>
      </c>
      <c r="R3144">
        <v>1</v>
      </c>
      <c r="S3144">
        <v>0</v>
      </c>
      <c r="T3144">
        <v>14</v>
      </c>
      <c r="U3144">
        <v>0</v>
      </c>
      <c r="V3144">
        <v>0</v>
      </c>
      <c r="W3144">
        <v>0</v>
      </c>
      <c r="X3144">
        <v>91.714594814456362</v>
      </c>
      <c r="Y3144">
        <v>0</v>
      </c>
      <c r="Z3144">
        <v>5.3076931195745504E-2</v>
      </c>
      <c r="AA3144">
        <v>0</v>
      </c>
      <c r="AB3144">
        <v>27.651855153323808</v>
      </c>
      <c r="AC3144">
        <v>0</v>
      </c>
      <c r="AD3144">
        <v>0</v>
      </c>
      <c r="AE3144">
        <v>119.41952689897592</v>
      </c>
    </row>
    <row r="3145" spans="1:31" x14ac:dyDescent="0.3">
      <c r="A3145">
        <v>2488120</v>
      </c>
      <c r="B3145">
        <v>1</v>
      </c>
      <c r="C3145" t="s">
        <v>80</v>
      </c>
      <c r="D3145" t="s">
        <v>92</v>
      </c>
      <c r="E3145" t="s">
        <v>141</v>
      </c>
      <c r="F3145" t="s">
        <v>1228</v>
      </c>
      <c r="G3145" t="s">
        <v>181</v>
      </c>
      <c r="H3145" t="s">
        <v>135</v>
      </c>
      <c r="I3145" t="s">
        <v>136</v>
      </c>
      <c r="J3145" t="s">
        <v>137</v>
      </c>
      <c r="K3145" t="s">
        <v>144</v>
      </c>
      <c r="L3145" t="s">
        <v>9075</v>
      </c>
      <c r="M3145" t="s">
        <v>9076</v>
      </c>
      <c r="N3145">
        <v>3.5847222219999999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6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9.584710470604886</v>
      </c>
      <c r="AC3145">
        <v>0</v>
      </c>
      <c r="AD3145">
        <v>0</v>
      </c>
      <c r="AE3145">
        <v>9.584710470604886</v>
      </c>
    </row>
    <row r="3146" spans="1:31" x14ac:dyDescent="0.3">
      <c r="A3146">
        <v>2488102</v>
      </c>
      <c r="B3146">
        <v>2</v>
      </c>
      <c r="C3146" t="s">
        <v>80</v>
      </c>
      <c r="D3146" t="s">
        <v>84</v>
      </c>
      <c r="E3146" t="s">
        <v>132</v>
      </c>
      <c r="F3146" t="s">
        <v>9077</v>
      </c>
      <c r="G3146" t="s">
        <v>466</v>
      </c>
      <c r="H3146" t="s">
        <v>135</v>
      </c>
      <c r="I3146" t="s">
        <v>136</v>
      </c>
      <c r="J3146" t="s">
        <v>137</v>
      </c>
      <c r="K3146" t="s">
        <v>144</v>
      </c>
      <c r="L3146" t="s">
        <v>9067</v>
      </c>
      <c r="M3146" t="s">
        <v>9078</v>
      </c>
      <c r="N3146">
        <v>0.509444444</v>
      </c>
      <c r="O3146">
        <v>0</v>
      </c>
      <c r="P3146">
        <v>829</v>
      </c>
      <c r="Q3146">
        <v>0</v>
      </c>
      <c r="R3146">
        <v>0</v>
      </c>
      <c r="S3146">
        <v>0</v>
      </c>
      <c r="T3146">
        <v>65</v>
      </c>
      <c r="U3146">
        <v>0</v>
      </c>
      <c r="V3146">
        <v>0</v>
      </c>
      <c r="W3146">
        <v>0</v>
      </c>
      <c r="X3146">
        <v>97.684789785018836</v>
      </c>
      <c r="Y3146">
        <v>0</v>
      </c>
      <c r="Z3146">
        <v>0</v>
      </c>
      <c r="AA3146">
        <v>0</v>
      </c>
      <c r="AB3146">
        <v>78.974557426545232</v>
      </c>
      <c r="AC3146">
        <v>0</v>
      </c>
      <c r="AD3146">
        <v>0</v>
      </c>
      <c r="AE3146">
        <v>176.65934721156407</v>
      </c>
    </row>
    <row r="3147" spans="1:31" x14ac:dyDescent="0.3">
      <c r="A3147">
        <v>2488118</v>
      </c>
      <c r="B3147">
        <v>2</v>
      </c>
      <c r="C3147" t="s">
        <v>80</v>
      </c>
      <c r="D3147" t="s">
        <v>93</v>
      </c>
      <c r="E3147" t="s">
        <v>132</v>
      </c>
      <c r="F3147" t="s">
        <v>9079</v>
      </c>
      <c r="G3147" t="s">
        <v>181</v>
      </c>
      <c r="H3147" t="s">
        <v>135</v>
      </c>
      <c r="I3147" t="s">
        <v>136</v>
      </c>
      <c r="J3147" t="s">
        <v>137</v>
      </c>
      <c r="K3147" t="s">
        <v>144</v>
      </c>
      <c r="L3147" t="s">
        <v>9071</v>
      </c>
      <c r="M3147" t="s">
        <v>9080</v>
      </c>
      <c r="N3147">
        <v>2.5474999999999999</v>
      </c>
      <c r="O3147">
        <v>0</v>
      </c>
      <c r="P3147">
        <v>3</v>
      </c>
      <c r="Q3147">
        <v>0</v>
      </c>
      <c r="R3147">
        <v>20</v>
      </c>
      <c r="S3147">
        <v>0</v>
      </c>
      <c r="T3147">
        <v>14</v>
      </c>
      <c r="U3147">
        <v>0</v>
      </c>
      <c r="V3147">
        <v>0</v>
      </c>
      <c r="W3147">
        <v>0</v>
      </c>
      <c r="X3147">
        <v>1.8320295919432414</v>
      </c>
      <c r="Y3147">
        <v>0</v>
      </c>
      <c r="Z3147">
        <v>31.574404959006134</v>
      </c>
      <c r="AA3147">
        <v>0</v>
      </c>
      <c r="AB3147">
        <v>25.696896467051527</v>
      </c>
      <c r="AC3147">
        <v>0</v>
      </c>
      <c r="AD3147">
        <v>0</v>
      </c>
      <c r="AE3147">
        <v>59.103331018000901</v>
      </c>
    </row>
    <row r="3148" spans="1:31" x14ac:dyDescent="0.3">
      <c r="A3148">
        <v>2488126</v>
      </c>
      <c r="B3148">
        <v>1</v>
      </c>
      <c r="C3148" t="s">
        <v>80</v>
      </c>
      <c r="D3148" t="s">
        <v>84</v>
      </c>
      <c r="E3148" t="s">
        <v>132</v>
      </c>
      <c r="F3148" t="s">
        <v>9081</v>
      </c>
      <c r="G3148" t="s">
        <v>168</v>
      </c>
      <c r="H3148" t="s">
        <v>135</v>
      </c>
      <c r="I3148" t="s">
        <v>136</v>
      </c>
      <c r="J3148" t="s">
        <v>137</v>
      </c>
      <c r="K3148" t="s">
        <v>138</v>
      </c>
      <c r="L3148" t="s">
        <v>9082</v>
      </c>
      <c r="M3148" t="s">
        <v>9083</v>
      </c>
      <c r="N3148">
        <v>3.040277777</v>
      </c>
      <c r="O3148">
        <v>0</v>
      </c>
      <c r="P3148">
        <v>752</v>
      </c>
      <c r="Q3148">
        <v>0</v>
      </c>
      <c r="R3148">
        <v>0</v>
      </c>
      <c r="S3148">
        <v>0</v>
      </c>
      <c r="T3148">
        <v>8</v>
      </c>
      <c r="U3148">
        <v>0</v>
      </c>
      <c r="V3148">
        <v>0</v>
      </c>
      <c r="W3148">
        <v>0</v>
      </c>
      <c r="X3148">
        <v>479.31401066397444</v>
      </c>
      <c r="Y3148">
        <v>0</v>
      </c>
      <c r="Z3148">
        <v>0</v>
      </c>
      <c r="AA3148">
        <v>0</v>
      </c>
      <c r="AB3148">
        <v>22.54223820593079</v>
      </c>
      <c r="AC3148">
        <v>0</v>
      </c>
      <c r="AD3148">
        <v>0</v>
      </c>
      <c r="AE3148">
        <v>501.85624886990524</v>
      </c>
    </row>
    <row r="3149" spans="1:31" x14ac:dyDescent="0.3">
      <c r="A3149">
        <v>2488131</v>
      </c>
      <c r="B3149">
        <v>1</v>
      </c>
      <c r="C3149" t="s">
        <v>80</v>
      </c>
      <c r="D3149" t="s">
        <v>110</v>
      </c>
      <c r="E3149" t="s">
        <v>153</v>
      </c>
      <c r="F3149" t="s">
        <v>9084</v>
      </c>
      <c r="G3149" t="s">
        <v>155</v>
      </c>
      <c r="H3149" t="s">
        <v>135</v>
      </c>
      <c r="I3149" t="s">
        <v>136</v>
      </c>
      <c r="J3149" t="s">
        <v>137</v>
      </c>
      <c r="K3149" t="s">
        <v>144</v>
      </c>
      <c r="L3149" t="s">
        <v>9085</v>
      </c>
      <c r="M3149" t="s">
        <v>9086</v>
      </c>
      <c r="N3149">
        <v>0.57388888800000004</v>
      </c>
      <c r="O3149">
        <v>0</v>
      </c>
      <c r="P3149">
        <v>1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0.6310183310941071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0.6310183310941071</v>
      </c>
    </row>
    <row r="3150" spans="1:31" x14ac:dyDescent="0.3">
      <c r="A3150">
        <v>2488134</v>
      </c>
      <c r="B3150">
        <v>1</v>
      </c>
      <c r="C3150" t="s">
        <v>80</v>
      </c>
      <c r="D3150" t="s">
        <v>96</v>
      </c>
      <c r="E3150" t="s">
        <v>166</v>
      </c>
      <c r="F3150" t="s">
        <v>9087</v>
      </c>
      <c r="G3150" t="s">
        <v>149</v>
      </c>
      <c r="H3150" t="s">
        <v>150</v>
      </c>
      <c r="I3150" t="s">
        <v>136</v>
      </c>
      <c r="J3150" t="s">
        <v>137</v>
      </c>
      <c r="K3150" t="s">
        <v>144</v>
      </c>
      <c r="L3150" t="s">
        <v>9088</v>
      </c>
      <c r="M3150" t="s">
        <v>9089</v>
      </c>
      <c r="N3150">
        <v>0.33750000000000002</v>
      </c>
      <c r="O3150">
        <v>0</v>
      </c>
      <c r="P3150">
        <v>1657</v>
      </c>
      <c r="Q3150">
        <v>0</v>
      </c>
      <c r="R3150">
        <v>2</v>
      </c>
      <c r="S3150">
        <v>1</v>
      </c>
      <c r="T3150">
        <v>376</v>
      </c>
      <c r="U3150">
        <v>0</v>
      </c>
      <c r="V3150">
        <v>0</v>
      </c>
      <c r="W3150">
        <v>0</v>
      </c>
      <c r="X3150">
        <v>247.15276815548447</v>
      </c>
      <c r="Y3150">
        <v>0</v>
      </c>
      <c r="Z3150">
        <v>4.4401993916400005E-3</v>
      </c>
      <c r="AA3150">
        <v>55.607617520168972</v>
      </c>
      <c r="AB3150">
        <v>284.5344400010427</v>
      </c>
      <c r="AC3150">
        <v>0</v>
      </c>
      <c r="AD3150">
        <v>0</v>
      </c>
      <c r="AE3150">
        <v>587.2992658760877</v>
      </c>
    </row>
    <row r="3151" spans="1:31" x14ac:dyDescent="0.3">
      <c r="A3151">
        <v>2488135</v>
      </c>
      <c r="B3151">
        <v>1</v>
      </c>
      <c r="C3151" t="s">
        <v>80</v>
      </c>
      <c r="D3151" t="s">
        <v>84</v>
      </c>
      <c r="E3151" t="s">
        <v>141</v>
      </c>
      <c r="F3151" t="s">
        <v>5320</v>
      </c>
      <c r="G3151" t="s">
        <v>466</v>
      </c>
      <c r="H3151" t="s">
        <v>135</v>
      </c>
      <c r="I3151" t="s">
        <v>136</v>
      </c>
      <c r="J3151" t="s">
        <v>137</v>
      </c>
      <c r="K3151" t="s">
        <v>144</v>
      </c>
      <c r="L3151" t="s">
        <v>9090</v>
      </c>
      <c r="M3151" t="s">
        <v>9091</v>
      </c>
      <c r="N3151">
        <v>6.1477777769999999</v>
      </c>
      <c r="O3151">
        <v>0</v>
      </c>
      <c r="P3151">
        <v>232</v>
      </c>
      <c r="Q3151">
        <v>0</v>
      </c>
      <c r="R3151">
        <v>0</v>
      </c>
      <c r="S3151">
        <v>0</v>
      </c>
      <c r="T3151">
        <v>11</v>
      </c>
      <c r="U3151">
        <v>0</v>
      </c>
      <c r="V3151">
        <v>0</v>
      </c>
      <c r="W3151">
        <v>0</v>
      </c>
      <c r="X3151">
        <v>356.33826588522095</v>
      </c>
      <c r="Y3151">
        <v>0</v>
      </c>
      <c r="Z3151">
        <v>0</v>
      </c>
      <c r="AA3151">
        <v>0</v>
      </c>
      <c r="AB3151">
        <v>32.257565114449406</v>
      </c>
      <c r="AC3151">
        <v>0</v>
      </c>
      <c r="AD3151">
        <v>0</v>
      </c>
      <c r="AE3151">
        <v>388.59583099967034</v>
      </c>
    </row>
    <row r="3152" spans="1:31" x14ac:dyDescent="0.3">
      <c r="A3152">
        <v>2488136</v>
      </c>
      <c r="B3152">
        <v>1</v>
      </c>
      <c r="C3152" t="s">
        <v>81</v>
      </c>
      <c r="D3152" t="s">
        <v>128</v>
      </c>
      <c r="E3152" t="s">
        <v>153</v>
      </c>
      <c r="F3152" t="s">
        <v>9092</v>
      </c>
      <c r="G3152" t="s">
        <v>230</v>
      </c>
      <c r="H3152" t="s">
        <v>135</v>
      </c>
      <c r="I3152" t="s">
        <v>136</v>
      </c>
      <c r="J3152" t="s">
        <v>137</v>
      </c>
      <c r="K3152" t="s">
        <v>144</v>
      </c>
      <c r="L3152" t="s">
        <v>9093</v>
      </c>
      <c r="M3152" t="s">
        <v>9094</v>
      </c>
      <c r="N3152">
        <v>8.6150000000000002</v>
      </c>
      <c r="O3152">
        <v>0</v>
      </c>
      <c r="P3152">
        <v>12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15.661587786265809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15.661587786265809</v>
      </c>
    </row>
    <row r="3153" spans="1:31" x14ac:dyDescent="0.3">
      <c r="A3153">
        <v>2488142</v>
      </c>
      <c r="B3153">
        <v>1</v>
      </c>
      <c r="C3153" t="s">
        <v>81</v>
      </c>
      <c r="D3153" t="s">
        <v>123</v>
      </c>
      <c r="E3153" t="s">
        <v>147</v>
      </c>
      <c r="F3153" t="s">
        <v>9095</v>
      </c>
      <c r="G3153" t="s">
        <v>134</v>
      </c>
      <c r="H3153" t="s">
        <v>150</v>
      </c>
      <c r="I3153" t="s">
        <v>136</v>
      </c>
      <c r="J3153" t="s">
        <v>137</v>
      </c>
      <c r="K3153" t="s">
        <v>138</v>
      </c>
      <c r="L3153" t="s">
        <v>9096</v>
      </c>
      <c r="M3153" t="s">
        <v>9097</v>
      </c>
      <c r="N3153">
        <v>3.0444444439999998</v>
      </c>
      <c r="O3153">
        <v>0</v>
      </c>
      <c r="P3153">
        <v>2421</v>
      </c>
      <c r="Q3153">
        <v>0</v>
      </c>
      <c r="R3153">
        <v>0</v>
      </c>
      <c r="S3153">
        <v>1</v>
      </c>
      <c r="T3153">
        <v>87</v>
      </c>
      <c r="U3153">
        <v>0</v>
      </c>
      <c r="V3153">
        <v>0</v>
      </c>
      <c r="W3153">
        <v>0</v>
      </c>
      <c r="X3153">
        <v>1709.7210127029639</v>
      </c>
      <c r="Y3153">
        <v>0</v>
      </c>
      <c r="Z3153">
        <v>0</v>
      </c>
      <c r="AA3153">
        <v>5.0153952574641671</v>
      </c>
      <c r="AB3153">
        <v>179.00729448335829</v>
      </c>
      <c r="AC3153">
        <v>0</v>
      </c>
      <c r="AD3153">
        <v>0</v>
      </c>
      <c r="AE3153">
        <v>1893.7437024437863</v>
      </c>
    </row>
    <row r="3154" spans="1:31" x14ac:dyDescent="0.3">
      <c r="A3154">
        <v>2488143</v>
      </c>
      <c r="B3154">
        <v>1</v>
      </c>
      <c r="C3154" t="s">
        <v>81</v>
      </c>
      <c r="D3154" t="s">
        <v>127</v>
      </c>
      <c r="E3154" t="s">
        <v>132</v>
      </c>
      <c r="F3154" t="s">
        <v>9098</v>
      </c>
      <c r="G3154" t="s">
        <v>296</v>
      </c>
      <c r="H3154" t="s">
        <v>135</v>
      </c>
      <c r="I3154" t="s">
        <v>136</v>
      </c>
      <c r="J3154" t="s">
        <v>137</v>
      </c>
      <c r="K3154" t="s">
        <v>144</v>
      </c>
      <c r="L3154" t="s">
        <v>9099</v>
      </c>
      <c r="M3154" t="s">
        <v>9100</v>
      </c>
      <c r="N3154">
        <v>5.4052777770000002</v>
      </c>
      <c r="O3154">
        <v>0</v>
      </c>
      <c r="P3154">
        <v>0</v>
      </c>
      <c r="Q3154">
        <v>0</v>
      </c>
      <c r="R3154">
        <v>8</v>
      </c>
      <c r="S3154">
        <v>0</v>
      </c>
      <c r="T3154">
        <v>1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36.379263626228926</v>
      </c>
      <c r="AA3154">
        <v>0</v>
      </c>
      <c r="AB3154">
        <v>8.8042547961041642</v>
      </c>
      <c r="AC3154">
        <v>0</v>
      </c>
      <c r="AD3154">
        <v>0</v>
      </c>
      <c r="AE3154">
        <v>45.183518422333094</v>
      </c>
    </row>
    <row r="3155" spans="1:31" x14ac:dyDescent="0.3">
      <c r="A3155">
        <v>2488144</v>
      </c>
      <c r="B3155">
        <v>1</v>
      </c>
      <c r="C3155" t="s">
        <v>80</v>
      </c>
      <c r="D3155" t="s">
        <v>96</v>
      </c>
      <c r="E3155" t="s">
        <v>132</v>
      </c>
      <c r="F3155" t="s">
        <v>9101</v>
      </c>
      <c r="G3155" t="s">
        <v>1532</v>
      </c>
      <c r="H3155" t="s">
        <v>135</v>
      </c>
      <c r="I3155" t="s">
        <v>136</v>
      </c>
      <c r="J3155" t="s">
        <v>137</v>
      </c>
      <c r="K3155" t="s">
        <v>144</v>
      </c>
      <c r="L3155" t="s">
        <v>9102</v>
      </c>
      <c r="M3155" t="s">
        <v>9103</v>
      </c>
      <c r="N3155">
        <v>2.0983333329999998</v>
      </c>
      <c r="O3155">
        <v>0</v>
      </c>
      <c r="P3155">
        <v>310</v>
      </c>
      <c r="Q3155">
        <v>0</v>
      </c>
      <c r="R3155">
        <v>0</v>
      </c>
      <c r="S3155">
        <v>0</v>
      </c>
      <c r="T3155">
        <v>267</v>
      </c>
      <c r="U3155">
        <v>0</v>
      </c>
      <c r="V3155">
        <v>0</v>
      </c>
      <c r="W3155">
        <v>0</v>
      </c>
      <c r="X3155">
        <v>297.77536704654966</v>
      </c>
      <c r="Y3155">
        <v>0</v>
      </c>
      <c r="Z3155">
        <v>0</v>
      </c>
      <c r="AA3155">
        <v>0</v>
      </c>
      <c r="AB3155">
        <v>599.74825479138872</v>
      </c>
      <c r="AC3155">
        <v>0</v>
      </c>
      <c r="AD3155">
        <v>0</v>
      </c>
      <c r="AE3155">
        <v>897.52362183793844</v>
      </c>
    </row>
    <row r="3156" spans="1:31" x14ac:dyDescent="0.3">
      <c r="A3156">
        <v>2488151</v>
      </c>
      <c r="B3156">
        <v>1</v>
      </c>
      <c r="C3156" t="s">
        <v>81</v>
      </c>
      <c r="D3156" t="s">
        <v>127</v>
      </c>
      <c r="E3156" t="s">
        <v>147</v>
      </c>
      <c r="F3156" t="s">
        <v>3165</v>
      </c>
      <c r="G3156" t="s">
        <v>149</v>
      </c>
      <c r="H3156" t="s">
        <v>150</v>
      </c>
      <c r="I3156" t="s">
        <v>136</v>
      </c>
      <c r="J3156" t="s">
        <v>137</v>
      </c>
      <c r="K3156" t="s">
        <v>144</v>
      </c>
      <c r="L3156" t="s">
        <v>9104</v>
      </c>
      <c r="M3156" t="s">
        <v>9105</v>
      </c>
      <c r="N3156">
        <v>0.939722222</v>
      </c>
      <c r="O3156">
        <v>6</v>
      </c>
      <c r="P3156">
        <v>0</v>
      </c>
      <c r="Q3156">
        <v>156</v>
      </c>
      <c r="R3156">
        <v>6</v>
      </c>
      <c r="S3156">
        <v>10</v>
      </c>
      <c r="T3156">
        <v>0</v>
      </c>
      <c r="U3156">
        <v>0</v>
      </c>
      <c r="V3156">
        <v>0</v>
      </c>
      <c r="W3156">
        <v>1.208694518096354</v>
      </c>
      <c r="X3156">
        <v>0</v>
      </c>
      <c r="Y3156">
        <v>39.148907964052142</v>
      </c>
      <c r="Z3156">
        <v>2.3330779497327008</v>
      </c>
      <c r="AA3156">
        <v>111.40562787636985</v>
      </c>
      <c r="AB3156">
        <v>0</v>
      </c>
      <c r="AC3156">
        <v>0</v>
      </c>
      <c r="AD3156">
        <v>0</v>
      </c>
      <c r="AE3156">
        <v>154.09630830825103</v>
      </c>
    </row>
    <row r="3157" spans="1:31" x14ac:dyDescent="0.3">
      <c r="A3157">
        <v>2488159</v>
      </c>
      <c r="B3157">
        <v>1</v>
      </c>
      <c r="C3157" t="s">
        <v>80</v>
      </c>
      <c r="D3157" t="s">
        <v>88</v>
      </c>
      <c r="E3157" t="s">
        <v>147</v>
      </c>
      <c r="F3157" t="s">
        <v>9106</v>
      </c>
      <c r="G3157" t="s">
        <v>426</v>
      </c>
      <c r="H3157" t="s">
        <v>150</v>
      </c>
      <c r="I3157" t="s">
        <v>136</v>
      </c>
      <c r="J3157" t="s">
        <v>137</v>
      </c>
      <c r="K3157" t="s">
        <v>144</v>
      </c>
      <c r="L3157" t="s">
        <v>9107</v>
      </c>
      <c r="M3157" t="s">
        <v>9108</v>
      </c>
      <c r="N3157">
        <v>1.3019444440000001</v>
      </c>
      <c r="O3157">
        <v>0</v>
      </c>
      <c r="P3157">
        <v>393</v>
      </c>
      <c r="Q3157">
        <v>0</v>
      </c>
      <c r="R3157">
        <v>0</v>
      </c>
      <c r="S3157">
        <v>0</v>
      </c>
      <c r="T3157">
        <v>13</v>
      </c>
      <c r="U3157">
        <v>0</v>
      </c>
      <c r="V3157">
        <v>0</v>
      </c>
      <c r="W3157">
        <v>0</v>
      </c>
      <c r="X3157">
        <v>133.8166691298907</v>
      </c>
      <c r="Y3157">
        <v>0</v>
      </c>
      <c r="Z3157">
        <v>0</v>
      </c>
      <c r="AA3157">
        <v>0</v>
      </c>
      <c r="AB3157">
        <v>207.46042922128527</v>
      </c>
      <c r="AC3157">
        <v>0</v>
      </c>
      <c r="AD3157">
        <v>0</v>
      </c>
      <c r="AE3157">
        <v>341.27709835117594</v>
      </c>
    </row>
    <row r="3158" spans="1:31" x14ac:dyDescent="0.3">
      <c r="A3158">
        <v>2488161</v>
      </c>
      <c r="B3158">
        <v>1</v>
      </c>
      <c r="C3158" t="s">
        <v>80</v>
      </c>
      <c r="D3158" t="s">
        <v>82</v>
      </c>
      <c r="E3158" t="s">
        <v>153</v>
      </c>
      <c r="F3158" t="s">
        <v>9109</v>
      </c>
      <c r="G3158" t="s">
        <v>159</v>
      </c>
      <c r="H3158" t="s">
        <v>135</v>
      </c>
      <c r="I3158" t="s">
        <v>136</v>
      </c>
      <c r="J3158" t="s">
        <v>3</v>
      </c>
      <c r="K3158" t="s">
        <v>144</v>
      </c>
      <c r="L3158" t="s">
        <v>9110</v>
      </c>
      <c r="M3158" t="s">
        <v>9111</v>
      </c>
      <c r="N3158">
        <v>5.3213888880000004</v>
      </c>
      <c r="O3158">
        <v>0</v>
      </c>
      <c r="P3158">
        <v>5</v>
      </c>
      <c r="Q3158">
        <v>0</v>
      </c>
      <c r="R3158">
        <v>0</v>
      </c>
      <c r="S3158">
        <v>0</v>
      </c>
      <c r="T3158">
        <v>2</v>
      </c>
      <c r="U3158">
        <v>0</v>
      </c>
      <c r="V3158">
        <v>0</v>
      </c>
      <c r="W3158">
        <v>0</v>
      </c>
      <c r="X3158">
        <v>6.479577575790799</v>
      </c>
      <c r="Y3158">
        <v>0</v>
      </c>
      <c r="Z3158">
        <v>0</v>
      </c>
      <c r="AA3158">
        <v>0</v>
      </c>
      <c r="AB3158">
        <v>2.2084037625490014</v>
      </c>
      <c r="AC3158">
        <v>0</v>
      </c>
      <c r="AD3158">
        <v>0</v>
      </c>
      <c r="AE3158">
        <v>8.6879813383397995</v>
      </c>
    </row>
    <row r="3159" spans="1:31" x14ac:dyDescent="0.3">
      <c r="A3159">
        <v>2488162</v>
      </c>
      <c r="B3159">
        <v>1</v>
      </c>
      <c r="C3159" t="s">
        <v>80</v>
      </c>
      <c r="D3159" t="s">
        <v>102</v>
      </c>
      <c r="E3159" t="s">
        <v>166</v>
      </c>
      <c r="F3159" t="s">
        <v>9112</v>
      </c>
      <c r="G3159" t="s">
        <v>149</v>
      </c>
      <c r="H3159" t="s">
        <v>150</v>
      </c>
      <c r="I3159" t="s">
        <v>136</v>
      </c>
      <c r="J3159" t="s">
        <v>137</v>
      </c>
      <c r="K3159" t="s">
        <v>144</v>
      </c>
      <c r="L3159" t="s">
        <v>9113</v>
      </c>
      <c r="M3159" t="s">
        <v>9114</v>
      </c>
      <c r="N3159">
        <v>0.18722222199999999</v>
      </c>
      <c r="O3159">
        <v>0</v>
      </c>
      <c r="P3159">
        <v>67</v>
      </c>
      <c r="Q3159">
        <v>36</v>
      </c>
      <c r="R3159">
        <v>450</v>
      </c>
      <c r="S3159">
        <v>3</v>
      </c>
      <c r="T3159">
        <v>90</v>
      </c>
      <c r="U3159">
        <v>1</v>
      </c>
      <c r="V3159">
        <v>0</v>
      </c>
      <c r="W3159">
        <v>0</v>
      </c>
      <c r="X3159">
        <v>3.0086057137045357</v>
      </c>
      <c r="Y3159">
        <v>1.0021069029479119</v>
      </c>
      <c r="Z3159">
        <v>26.028963767722747</v>
      </c>
      <c r="AA3159">
        <v>0.97612051179499992</v>
      </c>
      <c r="AB3159">
        <v>17.448008148756681</v>
      </c>
      <c r="AC3159">
        <v>2.3368519043760001</v>
      </c>
      <c r="AD3159">
        <v>0</v>
      </c>
      <c r="AE3159">
        <v>50.800656949302869</v>
      </c>
    </row>
    <row r="3160" spans="1:31" x14ac:dyDescent="0.3">
      <c r="A3160">
        <v>2488163</v>
      </c>
      <c r="B3160">
        <v>1</v>
      </c>
      <c r="C3160" t="s">
        <v>80</v>
      </c>
      <c r="D3160" t="s">
        <v>83</v>
      </c>
      <c r="E3160" t="s">
        <v>153</v>
      </c>
      <c r="F3160" t="s">
        <v>8617</v>
      </c>
      <c r="G3160" t="s">
        <v>244</v>
      </c>
      <c r="H3160" t="s">
        <v>135</v>
      </c>
      <c r="I3160" t="s">
        <v>136</v>
      </c>
      <c r="J3160" t="s">
        <v>137</v>
      </c>
      <c r="K3160" t="s">
        <v>144</v>
      </c>
      <c r="L3160" t="s">
        <v>9115</v>
      </c>
      <c r="M3160" t="s">
        <v>9116</v>
      </c>
      <c r="N3160">
        <v>1.6755555550000001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2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12.015961749521606</v>
      </c>
      <c r="AC3160">
        <v>0</v>
      </c>
      <c r="AD3160">
        <v>0</v>
      </c>
      <c r="AE3160">
        <v>12.015961749521606</v>
      </c>
    </row>
    <row r="3161" spans="1:31" x14ac:dyDescent="0.3">
      <c r="A3161">
        <v>2488165</v>
      </c>
      <c r="B3161">
        <v>1</v>
      </c>
      <c r="C3161" t="s">
        <v>81</v>
      </c>
      <c r="D3161" t="s">
        <v>127</v>
      </c>
      <c r="E3161" t="s">
        <v>132</v>
      </c>
      <c r="F3161" t="s">
        <v>9117</v>
      </c>
      <c r="G3161" t="s">
        <v>296</v>
      </c>
      <c r="H3161" t="s">
        <v>135</v>
      </c>
      <c r="I3161" t="s">
        <v>136</v>
      </c>
      <c r="J3161" t="s">
        <v>137</v>
      </c>
      <c r="K3161" t="s">
        <v>144</v>
      </c>
      <c r="L3161" t="s">
        <v>9118</v>
      </c>
      <c r="M3161" t="s">
        <v>9119</v>
      </c>
      <c r="N3161">
        <v>7.215833333</v>
      </c>
      <c r="O3161">
        <v>0</v>
      </c>
      <c r="P3161">
        <v>1</v>
      </c>
      <c r="Q3161">
        <v>0</v>
      </c>
      <c r="R3161">
        <v>5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1.8552085531776113E-3</v>
      </c>
      <c r="Y3161">
        <v>0</v>
      </c>
      <c r="Z3161">
        <v>10.923041887246313</v>
      </c>
      <c r="AA3161">
        <v>0</v>
      </c>
      <c r="AB3161">
        <v>0</v>
      </c>
      <c r="AC3161">
        <v>0</v>
      </c>
      <c r="AD3161">
        <v>0</v>
      </c>
      <c r="AE3161">
        <v>10.924897095799491</v>
      </c>
    </row>
    <row r="3162" spans="1:31" x14ac:dyDescent="0.3">
      <c r="A3162">
        <v>2488167</v>
      </c>
      <c r="B3162">
        <v>1</v>
      </c>
      <c r="C3162" t="s">
        <v>81</v>
      </c>
      <c r="D3162" t="s">
        <v>113</v>
      </c>
      <c r="E3162" t="s">
        <v>147</v>
      </c>
      <c r="F3162" t="s">
        <v>9120</v>
      </c>
      <c r="G3162" t="s">
        <v>6205</v>
      </c>
      <c r="H3162" t="s">
        <v>150</v>
      </c>
      <c r="I3162" t="s">
        <v>136</v>
      </c>
      <c r="J3162" t="s">
        <v>137</v>
      </c>
      <c r="K3162" t="s">
        <v>144</v>
      </c>
      <c r="L3162" t="s">
        <v>9121</v>
      </c>
      <c r="M3162" t="s">
        <v>9122</v>
      </c>
      <c r="N3162">
        <v>0.62916666600000004</v>
      </c>
      <c r="O3162">
        <v>0</v>
      </c>
      <c r="P3162">
        <v>16</v>
      </c>
      <c r="Q3162">
        <v>0</v>
      </c>
      <c r="R3162">
        <v>1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0.88196587542137261</v>
      </c>
      <c r="Y3162">
        <v>0</v>
      </c>
      <c r="Z3162">
        <v>6.5739088073609999E-3</v>
      </c>
      <c r="AA3162">
        <v>0</v>
      </c>
      <c r="AB3162">
        <v>0</v>
      </c>
      <c r="AC3162">
        <v>0</v>
      </c>
      <c r="AD3162">
        <v>0</v>
      </c>
      <c r="AE3162">
        <v>0.88853978422873359</v>
      </c>
    </row>
    <row r="3163" spans="1:31" x14ac:dyDescent="0.3">
      <c r="A3163">
        <v>2488168</v>
      </c>
      <c r="B3163">
        <v>1</v>
      </c>
      <c r="C3163" t="s">
        <v>81</v>
      </c>
      <c r="D3163" t="s">
        <v>123</v>
      </c>
      <c r="E3163" t="s">
        <v>184</v>
      </c>
      <c r="F3163" t="s">
        <v>2596</v>
      </c>
      <c r="G3163" t="s">
        <v>149</v>
      </c>
      <c r="H3163" t="s">
        <v>150</v>
      </c>
      <c r="I3163" t="s">
        <v>136</v>
      </c>
      <c r="J3163" t="s">
        <v>137</v>
      </c>
      <c r="K3163" t="s">
        <v>144</v>
      </c>
      <c r="L3163" t="s">
        <v>9123</v>
      </c>
      <c r="M3163" t="s">
        <v>9124</v>
      </c>
      <c r="N3163">
        <v>0.96083333299999996</v>
      </c>
      <c r="O3163">
        <v>2</v>
      </c>
      <c r="P3163">
        <v>183</v>
      </c>
      <c r="Q3163">
        <v>23</v>
      </c>
      <c r="R3163">
        <v>52</v>
      </c>
      <c r="S3163">
        <v>1</v>
      </c>
      <c r="T3163">
        <v>22</v>
      </c>
      <c r="U3163">
        <v>1</v>
      </c>
      <c r="V3163">
        <v>0</v>
      </c>
      <c r="W3163">
        <v>5.3108676533588994</v>
      </c>
      <c r="X3163">
        <v>37.164119914330641</v>
      </c>
      <c r="Y3163">
        <v>12.58392502290374</v>
      </c>
      <c r="Z3163">
        <v>19.055992787574073</v>
      </c>
      <c r="AA3163">
        <v>1.6312558029074999</v>
      </c>
      <c r="AB3163">
        <v>24.357328909789739</v>
      </c>
      <c r="AC3163">
        <v>66.35496108619293</v>
      </c>
      <c r="AD3163">
        <v>0</v>
      </c>
      <c r="AE3163">
        <v>166.45845117705753</v>
      </c>
    </row>
    <row r="3164" spans="1:31" x14ac:dyDescent="0.3">
      <c r="A3164">
        <v>2488119</v>
      </c>
      <c r="B3164">
        <v>2</v>
      </c>
      <c r="C3164" t="s">
        <v>80</v>
      </c>
      <c r="D3164" t="s">
        <v>96</v>
      </c>
      <c r="E3164" t="s">
        <v>147</v>
      </c>
      <c r="F3164" t="s">
        <v>9125</v>
      </c>
      <c r="G3164" t="s">
        <v>181</v>
      </c>
      <c r="H3164" t="s">
        <v>150</v>
      </c>
      <c r="I3164" t="s">
        <v>136</v>
      </c>
      <c r="J3164" t="s">
        <v>137</v>
      </c>
      <c r="K3164" t="s">
        <v>144</v>
      </c>
      <c r="L3164" t="s">
        <v>9074</v>
      </c>
      <c r="M3164" t="s">
        <v>9126</v>
      </c>
      <c r="N3164">
        <v>1.0433333330000001</v>
      </c>
      <c r="O3164">
        <v>0</v>
      </c>
      <c r="P3164">
        <v>182</v>
      </c>
      <c r="Q3164">
        <v>0</v>
      </c>
      <c r="R3164">
        <v>1</v>
      </c>
      <c r="S3164">
        <v>0</v>
      </c>
      <c r="T3164">
        <v>14</v>
      </c>
      <c r="U3164">
        <v>0</v>
      </c>
      <c r="V3164">
        <v>0</v>
      </c>
      <c r="W3164">
        <v>0</v>
      </c>
      <c r="X3164">
        <v>57.806066419166534</v>
      </c>
      <c r="Y3164">
        <v>0</v>
      </c>
      <c r="Z3164">
        <v>3.2741632748313501E-2</v>
      </c>
      <c r="AA3164">
        <v>0</v>
      </c>
      <c r="AB3164">
        <v>13.501739288554239</v>
      </c>
      <c r="AC3164">
        <v>0</v>
      </c>
      <c r="AD3164">
        <v>0</v>
      </c>
      <c r="AE3164">
        <v>71.340547340469087</v>
      </c>
    </row>
    <row r="3165" spans="1:31" x14ac:dyDescent="0.3">
      <c r="A3165">
        <v>2488177</v>
      </c>
      <c r="B3165">
        <v>1</v>
      </c>
      <c r="C3165" t="s">
        <v>80</v>
      </c>
      <c r="D3165" t="s">
        <v>98</v>
      </c>
      <c r="E3165" t="s">
        <v>162</v>
      </c>
      <c r="F3165" t="s">
        <v>9127</v>
      </c>
      <c r="G3165" t="s">
        <v>159</v>
      </c>
      <c r="H3165" t="s">
        <v>135</v>
      </c>
      <c r="I3165" t="s">
        <v>136</v>
      </c>
      <c r="J3165" t="s">
        <v>3</v>
      </c>
      <c r="K3165" t="s">
        <v>144</v>
      </c>
      <c r="L3165" t="s">
        <v>9128</v>
      </c>
      <c r="M3165" t="s">
        <v>9129</v>
      </c>
      <c r="N3165">
        <v>2.758888888</v>
      </c>
      <c r="O3165">
        <v>0</v>
      </c>
      <c r="P3165">
        <v>11</v>
      </c>
      <c r="Q3165">
        <v>0</v>
      </c>
      <c r="R3165">
        <v>4</v>
      </c>
      <c r="S3165">
        <v>0</v>
      </c>
      <c r="T3165">
        <v>7</v>
      </c>
      <c r="U3165">
        <v>0</v>
      </c>
      <c r="V3165">
        <v>0</v>
      </c>
      <c r="W3165">
        <v>0</v>
      </c>
      <c r="X3165">
        <v>4.8721498096877784</v>
      </c>
      <c r="Y3165">
        <v>0</v>
      </c>
      <c r="Z3165">
        <v>4.1036070498777679</v>
      </c>
      <c r="AA3165">
        <v>0</v>
      </c>
      <c r="AB3165">
        <v>23.315350135663245</v>
      </c>
      <c r="AC3165">
        <v>0</v>
      </c>
      <c r="AD3165">
        <v>0</v>
      </c>
      <c r="AE3165">
        <v>32.291106995228787</v>
      </c>
    </row>
    <row r="3166" spans="1:31" x14ac:dyDescent="0.3">
      <c r="A3166">
        <v>2488181</v>
      </c>
      <c r="B3166">
        <v>1</v>
      </c>
      <c r="C3166" t="s">
        <v>80</v>
      </c>
      <c r="D3166" t="s">
        <v>97</v>
      </c>
      <c r="E3166" t="s">
        <v>162</v>
      </c>
      <c r="F3166" t="s">
        <v>9130</v>
      </c>
      <c r="G3166" t="s">
        <v>181</v>
      </c>
      <c r="H3166" t="s">
        <v>135</v>
      </c>
      <c r="I3166" t="s">
        <v>136</v>
      </c>
      <c r="J3166" t="s">
        <v>137</v>
      </c>
      <c r="K3166" t="s">
        <v>144</v>
      </c>
      <c r="L3166" t="s">
        <v>9131</v>
      </c>
      <c r="M3166" t="s">
        <v>9132</v>
      </c>
      <c r="N3166">
        <v>0.67500000000000004</v>
      </c>
      <c r="O3166">
        <v>0</v>
      </c>
      <c r="P3166">
        <v>97</v>
      </c>
      <c r="Q3166">
        <v>0</v>
      </c>
      <c r="R3166">
        <v>1</v>
      </c>
      <c r="S3166">
        <v>0</v>
      </c>
      <c r="T3166">
        <v>9</v>
      </c>
      <c r="U3166">
        <v>0</v>
      </c>
      <c r="V3166">
        <v>0</v>
      </c>
      <c r="W3166">
        <v>0</v>
      </c>
      <c r="X3166">
        <v>25.910892925179997</v>
      </c>
      <c r="Y3166">
        <v>0</v>
      </c>
      <c r="Z3166">
        <v>2.7226174377600002E-3</v>
      </c>
      <c r="AA3166">
        <v>0</v>
      </c>
      <c r="AB3166">
        <v>5.6204766466509382</v>
      </c>
      <c r="AC3166">
        <v>0</v>
      </c>
      <c r="AD3166">
        <v>0</v>
      </c>
      <c r="AE3166">
        <v>31.534092189268698</v>
      </c>
    </row>
    <row r="3167" spans="1:31" x14ac:dyDescent="0.3">
      <c r="A3167">
        <v>2488182</v>
      </c>
      <c r="B3167">
        <v>1</v>
      </c>
      <c r="C3167" t="s">
        <v>81</v>
      </c>
      <c r="D3167" t="s">
        <v>112</v>
      </c>
      <c r="E3167" t="s">
        <v>132</v>
      </c>
      <c r="F3167" t="s">
        <v>9133</v>
      </c>
      <c r="G3167" t="s">
        <v>159</v>
      </c>
      <c r="H3167" t="s">
        <v>135</v>
      </c>
      <c r="I3167" t="s">
        <v>136</v>
      </c>
      <c r="J3167" t="s">
        <v>3</v>
      </c>
      <c r="K3167" t="s">
        <v>144</v>
      </c>
      <c r="L3167" t="s">
        <v>9134</v>
      </c>
      <c r="M3167" t="s">
        <v>9135</v>
      </c>
      <c r="N3167">
        <v>2.400833333</v>
      </c>
      <c r="O3167">
        <v>0</v>
      </c>
      <c r="P3167">
        <v>115</v>
      </c>
      <c r="Q3167">
        <v>0</v>
      </c>
      <c r="R3167">
        <v>10</v>
      </c>
      <c r="S3167">
        <v>0</v>
      </c>
      <c r="T3167">
        <v>11</v>
      </c>
      <c r="U3167">
        <v>0</v>
      </c>
      <c r="V3167">
        <v>0</v>
      </c>
      <c r="W3167">
        <v>0</v>
      </c>
      <c r="X3167">
        <v>25.3770009029198</v>
      </c>
      <c r="Y3167">
        <v>0</v>
      </c>
      <c r="Z3167">
        <v>1.3981878341768432</v>
      </c>
      <c r="AA3167">
        <v>0</v>
      </c>
      <c r="AB3167">
        <v>5.5439838979598646</v>
      </c>
      <c r="AC3167">
        <v>0</v>
      </c>
      <c r="AD3167">
        <v>0</v>
      </c>
      <c r="AE3167">
        <v>32.319172635056503</v>
      </c>
    </row>
    <row r="3168" spans="1:31" x14ac:dyDescent="0.3">
      <c r="A3168">
        <v>2488185</v>
      </c>
      <c r="B3168">
        <v>1</v>
      </c>
      <c r="C3168" t="s">
        <v>80</v>
      </c>
      <c r="D3168" t="s">
        <v>82</v>
      </c>
      <c r="E3168" t="s">
        <v>153</v>
      </c>
      <c r="F3168" t="s">
        <v>9136</v>
      </c>
      <c r="G3168" t="s">
        <v>230</v>
      </c>
      <c r="H3168" t="s">
        <v>135</v>
      </c>
      <c r="I3168" t="s">
        <v>136</v>
      </c>
      <c r="J3168" t="s">
        <v>137</v>
      </c>
      <c r="K3168" t="s">
        <v>144</v>
      </c>
      <c r="L3168" t="s">
        <v>9137</v>
      </c>
      <c r="M3168" t="s">
        <v>9138</v>
      </c>
      <c r="N3168">
        <v>1.399444444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2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2.6434914076113603</v>
      </c>
      <c r="AC3168">
        <v>0</v>
      </c>
      <c r="AD3168">
        <v>0</v>
      </c>
      <c r="AE3168">
        <v>2.6434914076113603</v>
      </c>
    </row>
    <row r="3169" spans="1:31" x14ac:dyDescent="0.3">
      <c r="A3169">
        <v>2488188</v>
      </c>
      <c r="B3169">
        <v>1</v>
      </c>
      <c r="C3169" t="s">
        <v>80</v>
      </c>
      <c r="D3169" t="s">
        <v>96</v>
      </c>
      <c r="E3169" t="s">
        <v>153</v>
      </c>
      <c r="F3169" t="s">
        <v>9139</v>
      </c>
      <c r="G3169" t="s">
        <v>159</v>
      </c>
      <c r="H3169" t="s">
        <v>135</v>
      </c>
      <c r="I3169" t="s">
        <v>136</v>
      </c>
      <c r="J3169" t="s">
        <v>3</v>
      </c>
      <c r="K3169" t="s">
        <v>144</v>
      </c>
      <c r="L3169" t="s">
        <v>9140</v>
      </c>
      <c r="M3169" t="s">
        <v>9141</v>
      </c>
      <c r="N3169">
        <v>3.42</v>
      </c>
      <c r="O3169">
        <v>0</v>
      </c>
      <c r="P3169">
        <v>1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5.9004240740186314E-2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5.9004240740186314E-2</v>
      </c>
    </row>
    <row r="3170" spans="1:31" x14ac:dyDescent="0.3">
      <c r="A3170">
        <v>2488191</v>
      </c>
      <c r="B3170">
        <v>1</v>
      </c>
      <c r="C3170" t="s">
        <v>80</v>
      </c>
      <c r="D3170" t="s">
        <v>107</v>
      </c>
      <c r="E3170" t="s">
        <v>153</v>
      </c>
      <c r="F3170" t="s">
        <v>9142</v>
      </c>
      <c r="G3170" t="s">
        <v>230</v>
      </c>
      <c r="H3170" t="s">
        <v>135</v>
      </c>
      <c r="I3170" t="s">
        <v>136</v>
      </c>
      <c r="J3170" t="s">
        <v>137</v>
      </c>
      <c r="K3170" t="s">
        <v>144</v>
      </c>
      <c r="L3170" t="s">
        <v>9143</v>
      </c>
      <c r="M3170" t="s">
        <v>9144</v>
      </c>
      <c r="N3170">
        <v>2.3252777770000002</v>
      </c>
      <c r="O3170">
        <v>0</v>
      </c>
      <c r="P3170">
        <v>1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5.8895545781625466E-2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5.8895545781625466E-2</v>
      </c>
    </row>
    <row r="3171" spans="1:31" x14ac:dyDescent="0.3">
      <c r="A3171">
        <v>2488209</v>
      </c>
      <c r="B3171">
        <v>1</v>
      </c>
      <c r="C3171" t="s">
        <v>80</v>
      </c>
      <c r="D3171" t="s">
        <v>96</v>
      </c>
      <c r="E3171" t="s">
        <v>153</v>
      </c>
      <c r="F3171" t="s">
        <v>9145</v>
      </c>
      <c r="G3171" t="s">
        <v>230</v>
      </c>
      <c r="H3171" t="s">
        <v>135</v>
      </c>
      <c r="I3171" t="s">
        <v>136</v>
      </c>
      <c r="J3171" t="s">
        <v>137</v>
      </c>
      <c r="K3171" t="s">
        <v>144</v>
      </c>
      <c r="L3171" t="s">
        <v>9146</v>
      </c>
      <c r="M3171" t="s">
        <v>9147</v>
      </c>
      <c r="N3171">
        <v>3.806944444</v>
      </c>
      <c r="O3171">
        <v>0</v>
      </c>
      <c r="P3171">
        <v>1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2.5798218014216259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2.5798218014216259</v>
      </c>
    </row>
    <row r="3172" spans="1:31" x14ac:dyDescent="0.3">
      <c r="A3172">
        <v>2488215</v>
      </c>
      <c r="B3172">
        <v>1</v>
      </c>
      <c r="C3172" t="s">
        <v>80</v>
      </c>
      <c r="D3172" t="s">
        <v>90</v>
      </c>
      <c r="E3172" t="s">
        <v>162</v>
      </c>
      <c r="F3172" t="s">
        <v>9148</v>
      </c>
      <c r="G3172" t="s">
        <v>466</v>
      </c>
      <c r="H3172" t="s">
        <v>135</v>
      </c>
      <c r="I3172" t="s">
        <v>136</v>
      </c>
      <c r="J3172" t="s">
        <v>137</v>
      </c>
      <c r="K3172" t="s">
        <v>144</v>
      </c>
      <c r="L3172" t="s">
        <v>9149</v>
      </c>
      <c r="M3172" t="s">
        <v>9150</v>
      </c>
      <c r="N3172">
        <v>3.7458333330000002</v>
      </c>
      <c r="O3172">
        <v>0</v>
      </c>
      <c r="P3172">
        <v>138</v>
      </c>
      <c r="Q3172">
        <v>0</v>
      </c>
      <c r="R3172">
        <v>0</v>
      </c>
      <c r="S3172">
        <v>0</v>
      </c>
      <c r="T3172">
        <v>5</v>
      </c>
      <c r="U3172">
        <v>0</v>
      </c>
      <c r="V3172">
        <v>0</v>
      </c>
      <c r="W3172">
        <v>0</v>
      </c>
      <c r="X3172">
        <v>117.02129140561125</v>
      </c>
      <c r="Y3172">
        <v>0</v>
      </c>
      <c r="Z3172">
        <v>0</v>
      </c>
      <c r="AA3172">
        <v>0</v>
      </c>
      <c r="AB3172">
        <v>7.9926635384668501</v>
      </c>
      <c r="AC3172">
        <v>0</v>
      </c>
      <c r="AD3172">
        <v>0</v>
      </c>
      <c r="AE3172">
        <v>125.01395494407811</v>
      </c>
    </row>
    <row r="3173" spans="1:31" x14ac:dyDescent="0.3">
      <c r="A3173">
        <v>2488220</v>
      </c>
      <c r="B3173">
        <v>1</v>
      </c>
      <c r="C3173" t="s">
        <v>80</v>
      </c>
      <c r="D3173" t="s">
        <v>97</v>
      </c>
      <c r="E3173" t="s">
        <v>153</v>
      </c>
      <c r="F3173" t="s">
        <v>3200</v>
      </c>
      <c r="G3173" t="s">
        <v>159</v>
      </c>
      <c r="H3173" t="s">
        <v>135</v>
      </c>
      <c r="I3173" t="s">
        <v>136</v>
      </c>
      <c r="J3173" t="s">
        <v>3</v>
      </c>
      <c r="K3173" t="s">
        <v>144</v>
      </c>
      <c r="L3173" t="s">
        <v>9151</v>
      </c>
      <c r="M3173" t="s">
        <v>9152</v>
      </c>
      <c r="N3173">
        <v>1.225833333</v>
      </c>
      <c r="O3173">
        <v>0</v>
      </c>
      <c r="P3173">
        <v>1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0.35131686454985417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0.35131686454985417</v>
      </c>
    </row>
    <row r="3174" spans="1:31" x14ac:dyDescent="0.3">
      <c r="A3174">
        <v>2488232</v>
      </c>
      <c r="B3174">
        <v>1</v>
      </c>
      <c r="C3174" t="s">
        <v>80</v>
      </c>
      <c r="D3174" t="s">
        <v>92</v>
      </c>
      <c r="E3174" t="s">
        <v>153</v>
      </c>
      <c r="F3174" t="s">
        <v>9153</v>
      </c>
      <c r="G3174" t="s">
        <v>230</v>
      </c>
      <c r="H3174" t="s">
        <v>135</v>
      </c>
      <c r="I3174" t="s">
        <v>136</v>
      </c>
      <c r="J3174" t="s">
        <v>137</v>
      </c>
      <c r="K3174" t="s">
        <v>144</v>
      </c>
      <c r="L3174" t="s">
        <v>9154</v>
      </c>
      <c r="M3174" t="s">
        <v>9155</v>
      </c>
      <c r="N3174">
        <v>3.7994444440000001</v>
      </c>
      <c r="O3174">
        <v>0</v>
      </c>
      <c r="P3174">
        <v>1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0.35783178367403523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0.35783178367403523</v>
      </c>
    </row>
    <row r="3175" spans="1:31" x14ac:dyDescent="0.3">
      <c r="A3175">
        <v>2488243</v>
      </c>
      <c r="B3175">
        <v>1</v>
      </c>
      <c r="C3175" t="s">
        <v>81</v>
      </c>
      <c r="D3175" t="s">
        <v>113</v>
      </c>
      <c r="E3175" t="s">
        <v>153</v>
      </c>
      <c r="F3175" t="s">
        <v>9156</v>
      </c>
      <c r="G3175" t="s">
        <v>155</v>
      </c>
      <c r="H3175" t="s">
        <v>135</v>
      </c>
      <c r="I3175" t="s">
        <v>136</v>
      </c>
      <c r="J3175" t="s">
        <v>137</v>
      </c>
      <c r="K3175" t="s">
        <v>144</v>
      </c>
      <c r="L3175" t="s">
        <v>9157</v>
      </c>
      <c r="M3175" t="s">
        <v>9158</v>
      </c>
      <c r="N3175">
        <v>1.826944444</v>
      </c>
      <c r="O3175">
        <v>0</v>
      </c>
      <c r="P3175">
        <v>1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5.9734081774467505E-2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5.9734081774467505E-2</v>
      </c>
    </row>
    <row r="3176" spans="1:31" x14ac:dyDescent="0.3">
      <c r="A3176">
        <v>2488244</v>
      </c>
      <c r="B3176">
        <v>1</v>
      </c>
      <c r="C3176" t="s">
        <v>81</v>
      </c>
      <c r="D3176" t="s">
        <v>123</v>
      </c>
      <c r="E3176" t="s">
        <v>132</v>
      </c>
      <c r="F3176" t="s">
        <v>9159</v>
      </c>
      <c r="G3176" t="s">
        <v>296</v>
      </c>
      <c r="H3176" t="s">
        <v>135</v>
      </c>
      <c r="I3176" t="s">
        <v>136</v>
      </c>
      <c r="J3176" t="s">
        <v>137</v>
      </c>
      <c r="K3176" t="s">
        <v>144</v>
      </c>
      <c r="L3176" t="s">
        <v>9160</v>
      </c>
      <c r="M3176" t="s">
        <v>9161</v>
      </c>
      <c r="N3176">
        <v>1.3661111109999999</v>
      </c>
      <c r="O3176">
        <v>0</v>
      </c>
      <c r="P3176">
        <v>174</v>
      </c>
      <c r="Q3176">
        <v>0</v>
      </c>
      <c r="R3176">
        <v>7</v>
      </c>
      <c r="S3176">
        <v>0</v>
      </c>
      <c r="T3176">
        <v>14</v>
      </c>
      <c r="U3176">
        <v>0</v>
      </c>
      <c r="V3176">
        <v>0</v>
      </c>
      <c r="W3176">
        <v>0</v>
      </c>
      <c r="X3176">
        <v>46.108660270518925</v>
      </c>
      <c r="Y3176">
        <v>0</v>
      </c>
      <c r="Z3176">
        <v>0.19662236130774638</v>
      </c>
      <c r="AA3176">
        <v>0</v>
      </c>
      <c r="AB3176">
        <v>7.9688923562361937</v>
      </c>
      <c r="AC3176">
        <v>0</v>
      </c>
      <c r="AD3176">
        <v>0</v>
      </c>
      <c r="AE3176">
        <v>54.274174988062867</v>
      </c>
    </row>
    <row r="3177" spans="1:31" x14ac:dyDescent="0.3">
      <c r="A3177">
        <v>2488247</v>
      </c>
      <c r="B3177">
        <v>1</v>
      </c>
      <c r="C3177" t="s">
        <v>81</v>
      </c>
      <c r="D3177" t="s">
        <v>123</v>
      </c>
      <c r="E3177" t="s">
        <v>162</v>
      </c>
      <c r="F3177" t="s">
        <v>9162</v>
      </c>
      <c r="G3177" t="s">
        <v>181</v>
      </c>
      <c r="H3177" t="s">
        <v>135</v>
      </c>
      <c r="I3177" t="s">
        <v>136</v>
      </c>
      <c r="J3177" t="s">
        <v>137</v>
      </c>
      <c r="K3177" t="s">
        <v>144</v>
      </c>
      <c r="L3177" t="s">
        <v>9163</v>
      </c>
      <c r="M3177" t="s">
        <v>9164</v>
      </c>
      <c r="N3177">
        <v>0.55277777699999997</v>
      </c>
      <c r="O3177">
        <v>0</v>
      </c>
      <c r="P3177">
        <v>526</v>
      </c>
      <c r="Q3177">
        <v>0</v>
      </c>
      <c r="R3177">
        <v>0</v>
      </c>
      <c r="S3177">
        <v>0</v>
      </c>
      <c r="T3177">
        <v>31</v>
      </c>
      <c r="U3177">
        <v>0</v>
      </c>
      <c r="V3177">
        <v>0</v>
      </c>
      <c r="W3177">
        <v>0</v>
      </c>
      <c r="X3177">
        <v>54.282236357886795</v>
      </c>
      <c r="Y3177">
        <v>0</v>
      </c>
      <c r="Z3177">
        <v>0</v>
      </c>
      <c r="AA3177">
        <v>0</v>
      </c>
      <c r="AB3177">
        <v>15.48561653978061</v>
      </c>
      <c r="AC3177">
        <v>0</v>
      </c>
      <c r="AD3177">
        <v>0</v>
      </c>
      <c r="AE3177">
        <v>69.76785289766741</v>
      </c>
    </row>
    <row r="3178" spans="1:31" x14ac:dyDescent="0.3">
      <c r="A3178">
        <v>2488248</v>
      </c>
      <c r="B3178">
        <v>1</v>
      </c>
      <c r="C3178" t="s">
        <v>80</v>
      </c>
      <c r="D3178" t="s">
        <v>82</v>
      </c>
      <c r="E3178" t="s">
        <v>153</v>
      </c>
      <c r="F3178" t="s">
        <v>9165</v>
      </c>
      <c r="G3178" t="s">
        <v>155</v>
      </c>
      <c r="H3178" t="s">
        <v>135</v>
      </c>
      <c r="I3178" t="s">
        <v>136</v>
      </c>
      <c r="J3178" t="s">
        <v>137</v>
      </c>
      <c r="K3178" t="s">
        <v>144</v>
      </c>
      <c r="L3178" t="s">
        <v>9166</v>
      </c>
      <c r="M3178" t="s">
        <v>9167</v>
      </c>
      <c r="N3178">
        <v>2.5225</v>
      </c>
      <c r="O3178">
        <v>0</v>
      </c>
      <c r="P3178">
        <v>3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2.1795699796552239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2.1795699796552239</v>
      </c>
    </row>
    <row r="3179" spans="1:31" x14ac:dyDescent="0.3">
      <c r="A3179">
        <v>2488249</v>
      </c>
      <c r="B3179">
        <v>1</v>
      </c>
      <c r="C3179" t="s">
        <v>80</v>
      </c>
      <c r="D3179" t="s">
        <v>93</v>
      </c>
      <c r="E3179" t="s">
        <v>132</v>
      </c>
      <c r="F3179" t="s">
        <v>9168</v>
      </c>
      <c r="G3179" t="s">
        <v>181</v>
      </c>
      <c r="H3179" t="s">
        <v>135</v>
      </c>
      <c r="I3179" t="s">
        <v>136</v>
      </c>
      <c r="J3179" t="s">
        <v>137</v>
      </c>
      <c r="K3179" t="s">
        <v>144</v>
      </c>
      <c r="L3179" t="s">
        <v>9169</v>
      </c>
      <c r="M3179" t="s">
        <v>9170</v>
      </c>
      <c r="N3179">
        <v>0.65416666599999995</v>
      </c>
      <c r="O3179">
        <v>0</v>
      </c>
      <c r="P3179">
        <v>18</v>
      </c>
      <c r="Q3179">
        <v>0</v>
      </c>
      <c r="R3179">
        <v>7</v>
      </c>
      <c r="S3179">
        <v>0</v>
      </c>
      <c r="T3179">
        <v>6</v>
      </c>
      <c r="U3179">
        <v>0</v>
      </c>
      <c r="V3179">
        <v>0</v>
      </c>
      <c r="W3179">
        <v>0</v>
      </c>
      <c r="X3179">
        <v>3.1706348914538585</v>
      </c>
      <c r="Y3179">
        <v>0</v>
      </c>
      <c r="Z3179">
        <v>1.1944436629034976</v>
      </c>
      <c r="AA3179">
        <v>0</v>
      </c>
      <c r="AB3179">
        <v>2.2456104644952317</v>
      </c>
      <c r="AC3179">
        <v>0</v>
      </c>
      <c r="AD3179">
        <v>0</v>
      </c>
      <c r="AE3179">
        <v>6.6106890188525878</v>
      </c>
    </row>
    <row r="3180" spans="1:31" x14ac:dyDescent="0.3">
      <c r="A3180">
        <v>2488252</v>
      </c>
      <c r="B3180">
        <v>1</v>
      </c>
      <c r="C3180" t="s">
        <v>81</v>
      </c>
      <c r="D3180" t="s">
        <v>117</v>
      </c>
      <c r="E3180" t="s">
        <v>153</v>
      </c>
      <c r="F3180" t="s">
        <v>9171</v>
      </c>
      <c r="G3180" t="s">
        <v>244</v>
      </c>
      <c r="H3180" t="s">
        <v>135</v>
      </c>
      <c r="I3180" t="s">
        <v>136</v>
      </c>
      <c r="J3180" t="s">
        <v>137</v>
      </c>
      <c r="K3180" t="s">
        <v>144</v>
      </c>
      <c r="L3180" t="s">
        <v>9172</v>
      </c>
      <c r="M3180" t="s">
        <v>9173</v>
      </c>
      <c r="N3180">
        <v>0.75333333300000005</v>
      </c>
      <c r="O3180">
        <v>0</v>
      </c>
      <c r="P3180">
        <v>2</v>
      </c>
      <c r="Q3180">
        <v>0</v>
      </c>
      <c r="R3180">
        <v>0</v>
      </c>
      <c r="S3180">
        <v>0</v>
      </c>
      <c r="T3180">
        <v>1</v>
      </c>
      <c r="U3180">
        <v>0</v>
      </c>
      <c r="V3180">
        <v>0</v>
      </c>
      <c r="W3180">
        <v>0</v>
      </c>
      <c r="X3180">
        <v>0.26646492129733468</v>
      </c>
      <c r="Y3180">
        <v>0</v>
      </c>
      <c r="Z3180">
        <v>0</v>
      </c>
      <c r="AA3180">
        <v>0</v>
      </c>
      <c r="AB3180">
        <v>6.5003236569894693E-2</v>
      </c>
      <c r="AC3180">
        <v>0</v>
      </c>
      <c r="AD3180">
        <v>0</v>
      </c>
      <c r="AE3180">
        <v>0.33146815786722938</v>
      </c>
    </row>
    <row r="3181" spans="1:31" x14ac:dyDescent="0.3">
      <c r="A3181">
        <v>2488254</v>
      </c>
      <c r="B3181">
        <v>1</v>
      </c>
      <c r="C3181" t="s">
        <v>80</v>
      </c>
      <c r="D3181" t="s">
        <v>99</v>
      </c>
      <c r="E3181" t="s">
        <v>153</v>
      </c>
      <c r="F3181" t="s">
        <v>9174</v>
      </c>
      <c r="G3181" t="s">
        <v>230</v>
      </c>
      <c r="H3181" t="s">
        <v>135</v>
      </c>
      <c r="I3181" t="s">
        <v>136</v>
      </c>
      <c r="J3181" t="s">
        <v>137</v>
      </c>
      <c r="K3181" t="s">
        <v>144</v>
      </c>
      <c r="L3181" t="s">
        <v>9175</v>
      </c>
      <c r="M3181" t="s">
        <v>9176</v>
      </c>
      <c r="N3181">
        <v>4.8472222220000001</v>
      </c>
      <c r="O3181">
        <v>0</v>
      </c>
      <c r="P3181">
        <v>1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1.6072417415078373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1.6072417415078373</v>
      </c>
    </row>
    <row r="3182" spans="1:31" x14ac:dyDescent="0.3">
      <c r="A3182">
        <v>2488255</v>
      </c>
      <c r="B3182">
        <v>1</v>
      </c>
      <c r="C3182" t="s">
        <v>81</v>
      </c>
      <c r="D3182" t="s">
        <v>113</v>
      </c>
      <c r="E3182" t="s">
        <v>132</v>
      </c>
      <c r="F3182" t="s">
        <v>9177</v>
      </c>
      <c r="G3182" t="s">
        <v>181</v>
      </c>
      <c r="H3182" t="s">
        <v>135</v>
      </c>
      <c r="I3182" t="s">
        <v>136</v>
      </c>
      <c r="J3182" t="s">
        <v>137</v>
      </c>
      <c r="K3182" t="s">
        <v>144</v>
      </c>
      <c r="L3182" t="s">
        <v>9178</v>
      </c>
      <c r="M3182" t="s">
        <v>9179</v>
      </c>
      <c r="N3182">
        <v>1.0780555549999999</v>
      </c>
      <c r="O3182">
        <v>0</v>
      </c>
      <c r="P3182">
        <v>84</v>
      </c>
      <c r="Q3182">
        <v>0</v>
      </c>
      <c r="R3182">
        <v>10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8.6675478258500256</v>
      </c>
      <c r="Y3182">
        <v>0</v>
      </c>
      <c r="Z3182">
        <v>0.70972114599780856</v>
      </c>
      <c r="AA3182">
        <v>0</v>
      </c>
      <c r="AB3182">
        <v>0</v>
      </c>
      <c r="AC3182">
        <v>0</v>
      </c>
      <c r="AD3182">
        <v>0</v>
      </c>
      <c r="AE3182">
        <v>9.3772689718478333</v>
      </c>
    </row>
    <row r="3183" spans="1:31" x14ac:dyDescent="0.3">
      <c r="A3183">
        <v>2488256</v>
      </c>
      <c r="B3183">
        <v>1</v>
      </c>
      <c r="C3183" t="s">
        <v>80</v>
      </c>
      <c r="D3183" t="s">
        <v>92</v>
      </c>
      <c r="E3183" t="s">
        <v>162</v>
      </c>
      <c r="F3183" t="s">
        <v>3256</v>
      </c>
      <c r="G3183" t="s">
        <v>280</v>
      </c>
      <c r="H3183" t="s">
        <v>135</v>
      </c>
      <c r="I3183" t="s">
        <v>136</v>
      </c>
      <c r="J3183" t="s">
        <v>137</v>
      </c>
      <c r="K3183" t="s">
        <v>144</v>
      </c>
      <c r="L3183" t="s">
        <v>9180</v>
      </c>
      <c r="M3183" t="s">
        <v>9181</v>
      </c>
      <c r="N3183">
        <v>0.58666666599999995</v>
      </c>
      <c r="O3183">
        <v>0</v>
      </c>
      <c r="P3183">
        <v>100</v>
      </c>
      <c r="Q3183">
        <v>0</v>
      </c>
      <c r="R3183">
        <v>2</v>
      </c>
      <c r="S3183">
        <v>0</v>
      </c>
      <c r="T3183">
        <v>16</v>
      </c>
      <c r="U3183">
        <v>0</v>
      </c>
      <c r="V3183">
        <v>0</v>
      </c>
      <c r="W3183">
        <v>0</v>
      </c>
      <c r="X3183">
        <v>10.965529821102237</v>
      </c>
      <c r="Y3183">
        <v>0</v>
      </c>
      <c r="Z3183">
        <v>7.4573317247739343E-2</v>
      </c>
      <c r="AA3183">
        <v>0</v>
      </c>
      <c r="AB3183">
        <v>3.828777390755135</v>
      </c>
      <c r="AC3183">
        <v>0</v>
      </c>
      <c r="AD3183">
        <v>0</v>
      </c>
      <c r="AE3183">
        <v>14.868880529105112</v>
      </c>
    </row>
    <row r="3184" spans="1:31" x14ac:dyDescent="0.3">
      <c r="A3184">
        <v>2488258</v>
      </c>
      <c r="B3184">
        <v>1</v>
      </c>
      <c r="C3184" t="s">
        <v>80</v>
      </c>
      <c r="D3184" t="s">
        <v>107</v>
      </c>
      <c r="E3184" t="s">
        <v>153</v>
      </c>
      <c r="F3184" t="s">
        <v>9182</v>
      </c>
      <c r="G3184" t="s">
        <v>230</v>
      </c>
      <c r="H3184" t="s">
        <v>135</v>
      </c>
      <c r="I3184" t="s">
        <v>136</v>
      </c>
      <c r="J3184" t="s">
        <v>137</v>
      </c>
      <c r="K3184" t="s">
        <v>144</v>
      </c>
      <c r="L3184" t="s">
        <v>9183</v>
      </c>
      <c r="M3184" t="s">
        <v>9184</v>
      </c>
      <c r="N3184">
        <v>1.223333333</v>
      </c>
      <c r="O3184">
        <v>0</v>
      </c>
      <c r="P3184">
        <v>1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1.1009737188988001E-2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1.1009737188988001E-2</v>
      </c>
    </row>
    <row r="3185" spans="1:31" x14ac:dyDescent="0.3">
      <c r="A3185">
        <v>2488260</v>
      </c>
      <c r="B3185">
        <v>1</v>
      </c>
      <c r="C3185" t="s">
        <v>81</v>
      </c>
      <c r="D3185" t="s">
        <v>124</v>
      </c>
      <c r="E3185" t="s">
        <v>147</v>
      </c>
      <c r="F3185" t="s">
        <v>9185</v>
      </c>
      <c r="G3185" t="s">
        <v>193</v>
      </c>
      <c r="H3185" t="s">
        <v>150</v>
      </c>
      <c r="I3185" t="s">
        <v>136</v>
      </c>
      <c r="J3185" t="s">
        <v>137</v>
      </c>
      <c r="K3185" t="s">
        <v>144</v>
      </c>
      <c r="L3185" t="s">
        <v>9186</v>
      </c>
      <c r="M3185" t="s">
        <v>9187</v>
      </c>
      <c r="N3185">
        <v>2.2549999999999999</v>
      </c>
      <c r="O3185">
        <v>1</v>
      </c>
      <c r="P3185">
        <v>8</v>
      </c>
      <c r="Q3185">
        <v>6</v>
      </c>
      <c r="R3185">
        <v>81</v>
      </c>
      <c r="S3185">
        <v>0</v>
      </c>
      <c r="T3185">
        <v>6</v>
      </c>
      <c r="U3185">
        <v>1</v>
      </c>
      <c r="V3185">
        <v>0</v>
      </c>
      <c r="W3185">
        <v>6.0682862547066667E-2</v>
      </c>
      <c r="X3185">
        <v>7.6608481312334273</v>
      </c>
      <c r="Y3185">
        <v>5.0260603806765598</v>
      </c>
      <c r="Z3185">
        <v>125.77951083959124</v>
      </c>
      <c r="AA3185">
        <v>0</v>
      </c>
      <c r="AB3185">
        <v>6.0075262603625132</v>
      </c>
      <c r="AC3185">
        <v>24.2163993778885</v>
      </c>
      <c r="AD3185">
        <v>0</v>
      </c>
      <c r="AE3185">
        <v>168.7510278522993</v>
      </c>
    </row>
    <row r="3186" spans="1:31" x14ac:dyDescent="0.3">
      <c r="A3186">
        <v>2488268</v>
      </c>
      <c r="B3186">
        <v>1</v>
      </c>
      <c r="C3186" t="s">
        <v>80</v>
      </c>
      <c r="D3186" t="s">
        <v>94</v>
      </c>
      <c r="E3186" t="s">
        <v>162</v>
      </c>
      <c r="F3186" t="s">
        <v>9188</v>
      </c>
      <c r="G3186" t="s">
        <v>210</v>
      </c>
      <c r="H3186" t="s">
        <v>135</v>
      </c>
      <c r="I3186" t="s">
        <v>136</v>
      </c>
      <c r="J3186" t="s">
        <v>137</v>
      </c>
      <c r="K3186" t="s">
        <v>144</v>
      </c>
      <c r="L3186" t="s">
        <v>9189</v>
      </c>
      <c r="M3186" t="s">
        <v>9190</v>
      </c>
      <c r="N3186">
        <v>1.334166666</v>
      </c>
      <c r="O3186">
        <v>0</v>
      </c>
      <c r="P3186">
        <v>22</v>
      </c>
      <c r="Q3186">
        <v>0</v>
      </c>
      <c r="R3186">
        <v>4</v>
      </c>
      <c r="S3186">
        <v>0</v>
      </c>
      <c r="T3186">
        <v>1</v>
      </c>
      <c r="U3186">
        <v>0</v>
      </c>
      <c r="V3186">
        <v>0</v>
      </c>
      <c r="W3186">
        <v>0</v>
      </c>
      <c r="X3186">
        <v>5.7291871216594625</v>
      </c>
      <c r="Y3186">
        <v>0</v>
      </c>
      <c r="Z3186">
        <v>1.0145533436578056</v>
      </c>
      <c r="AA3186">
        <v>0</v>
      </c>
      <c r="AB3186">
        <v>1.8443226371142987</v>
      </c>
      <c r="AC3186">
        <v>0</v>
      </c>
      <c r="AD3186">
        <v>0</v>
      </c>
      <c r="AE3186">
        <v>8.5880631024315672</v>
      </c>
    </row>
    <row r="3187" spans="1:31" x14ac:dyDescent="0.3">
      <c r="A3187">
        <v>2488256</v>
      </c>
      <c r="B3187">
        <v>2</v>
      </c>
      <c r="C3187" t="s">
        <v>80</v>
      </c>
      <c r="D3187" t="s">
        <v>92</v>
      </c>
      <c r="E3187" t="s">
        <v>132</v>
      </c>
      <c r="F3187" t="s">
        <v>9191</v>
      </c>
      <c r="G3187" t="s">
        <v>280</v>
      </c>
      <c r="H3187" t="s">
        <v>135</v>
      </c>
      <c r="I3187" t="s">
        <v>136</v>
      </c>
      <c r="J3187" t="s">
        <v>137</v>
      </c>
      <c r="K3187" t="s">
        <v>144</v>
      </c>
      <c r="L3187" t="s">
        <v>9181</v>
      </c>
      <c r="M3187" t="s">
        <v>9192</v>
      </c>
      <c r="N3187">
        <v>0.48694444399999998</v>
      </c>
      <c r="O3187">
        <v>0</v>
      </c>
      <c r="P3187">
        <v>135</v>
      </c>
      <c r="Q3187">
        <v>0</v>
      </c>
      <c r="R3187">
        <v>5</v>
      </c>
      <c r="S3187">
        <v>0</v>
      </c>
      <c r="T3187">
        <v>43</v>
      </c>
      <c r="U3187">
        <v>0</v>
      </c>
      <c r="V3187">
        <v>1</v>
      </c>
      <c r="W3187">
        <v>0</v>
      </c>
      <c r="X3187">
        <v>13.786466195988668</v>
      </c>
      <c r="Y3187">
        <v>0</v>
      </c>
      <c r="Z3187">
        <v>0.39074655557184684</v>
      </c>
      <c r="AA3187">
        <v>0</v>
      </c>
      <c r="AB3187">
        <v>12.59768012286726</v>
      </c>
      <c r="AC3187">
        <v>0</v>
      </c>
      <c r="AD3187">
        <v>0</v>
      </c>
      <c r="AE3187">
        <v>26.774892874427774</v>
      </c>
    </row>
    <row r="3188" spans="1:31" x14ac:dyDescent="0.3">
      <c r="A3188">
        <v>2488272</v>
      </c>
      <c r="B3188">
        <v>1</v>
      </c>
      <c r="C3188" t="s">
        <v>81</v>
      </c>
      <c r="D3188" t="s">
        <v>122</v>
      </c>
      <c r="E3188" t="s">
        <v>166</v>
      </c>
      <c r="F3188" t="s">
        <v>3128</v>
      </c>
      <c r="G3188" t="s">
        <v>149</v>
      </c>
      <c r="H3188" t="s">
        <v>150</v>
      </c>
      <c r="I3188" t="s">
        <v>136</v>
      </c>
      <c r="J3188" t="s">
        <v>137</v>
      </c>
      <c r="K3188" t="s">
        <v>144</v>
      </c>
      <c r="L3188" t="s">
        <v>9193</v>
      </c>
      <c r="M3188" t="s">
        <v>9194</v>
      </c>
      <c r="N3188">
        <v>0.20583333300000001</v>
      </c>
      <c r="O3188">
        <v>2</v>
      </c>
      <c r="P3188">
        <v>113</v>
      </c>
      <c r="Q3188">
        <v>13</v>
      </c>
      <c r="R3188">
        <v>0</v>
      </c>
      <c r="S3188">
        <v>9</v>
      </c>
      <c r="T3188">
        <v>4</v>
      </c>
      <c r="U3188">
        <v>2</v>
      </c>
      <c r="V3188">
        <v>0</v>
      </c>
      <c r="W3188">
        <v>2.5929522374695334E-2</v>
      </c>
      <c r="X3188">
        <v>2.50022243935426</v>
      </c>
      <c r="Y3188">
        <v>2.7036469995014571</v>
      </c>
      <c r="Z3188">
        <v>0</v>
      </c>
      <c r="AA3188">
        <v>6.3388038442795942</v>
      </c>
      <c r="AB3188">
        <v>0.30887293998103726</v>
      </c>
      <c r="AC3188">
        <v>19.267430932019806</v>
      </c>
      <c r="AD3188">
        <v>0</v>
      </c>
      <c r="AE3188">
        <v>31.144906677510853</v>
      </c>
    </row>
    <row r="3189" spans="1:31" x14ac:dyDescent="0.3">
      <c r="A3189">
        <v>2488275</v>
      </c>
      <c r="B3189">
        <v>1</v>
      </c>
      <c r="C3189" t="s">
        <v>80</v>
      </c>
      <c r="D3189" t="s">
        <v>106</v>
      </c>
      <c r="E3189" t="s">
        <v>147</v>
      </c>
      <c r="F3189" t="s">
        <v>9195</v>
      </c>
      <c r="G3189" t="s">
        <v>276</v>
      </c>
      <c r="H3189" t="s">
        <v>150</v>
      </c>
      <c r="I3189" t="s">
        <v>136</v>
      </c>
      <c r="J3189" t="s">
        <v>137</v>
      </c>
      <c r="K3189" t="s">
        <v>144</v>
      </c>
      <c r="L3189" t="s">
        <v>9196</v>
      </c>
      <c r="M3189" t="s">
        <v>9197</v>
      </c>
      <c r="N3189">
        <v>1.068333333</v>
      </c>
      <c r="O3189">
        <v>0</v>
      </c>
      <c r="P3189">
        <v>7</v>
      </c>
      <c r="Q3189">
        <v>2</v>
      </c>
      <c r="R3189">
        <v>36</v>
      </c>
      <c r="S3189">
        <v>1</v>
      </c>
      <c r="T3189">
        <v>7</v>
      </c>
      <c r="U3189">
        <v>0</v>
      </c>
      <c r="V3189">
        <v>0</v>
      </c>
      <c r="W3189">
        <v>0</v>
      </c>
      <c r="X3189">
        <v>4.0425245260712597</v>
      </c>
      <c r="Y3189">
        <v>0.38404432036827441</v>
      </c>
      <c r="Z3189">
        <v>44.913798104876236</v>
      </c>
      <c r="AA3189">
        <v>0.31791670564548213</v>
      </c>
      <c r="AB3189">
        <v>6.3040275529151009</v>
      </c>
      <c r="AC3189">
        <v>0</v>
      </c>
      <c r="AD3189">
        <v>0</v>
      </c>
      <c r="AE3189">
        <v>55.962311209876354</v>
      </c>
    </row>
    <row r="3190" spans="1:31" x14ac:dyDescent="0.3">
      <c r="A3190">
        <v>2488282</v>
      </c>
      <c r="B3190">
        <v>1</v>
      </c>
      <c r="C3190" t="s">
        <v>80</v>
      </c>
      <c r="D3190" t="s">
        <v>93</v>
      </c>
      <c r="E3190" t="s">
        <v>132</v>
      </c>
      <c r="F3190" t="s">
        <v>9198</v>
      </c>
      <c r="G3190" t="s">
        <v>181</v>
      </c>
      <c r="H3190" t="s">
        <v>135</v>
      </c>
      <c r="I3190" t="s">
        <v>136</v>
      </c>
      <c r="J3190" t="s">
        <v>137</v>
      </c>
      <c r="K3190" t="s">
        <v>144</v>
      </c>
      <c r="L3190" t="s">
        <v>9199</v>
      </c>
      <c r="M3190" t="s">
        <v>9200</v>
      </c>
      <c r="N3190">
        <v>0.63277777700000004</v>
      </c>
      <c r="O3190">
        <v>0</v>
      </c>
      <c r="P3190">
        <v>92</v>
      </c>
      <c r="Q3190">
        <v>0</v>
      </c>
      <c r="R3190">
        <v>12</v>
      </c>
      <c r="S3190">
        <v>0</v>
      </c>
      <c r="T3190">
        <v>18</v>
      </c>
      <c r="U3190">
        <v>0</v>
      </c>
      <c r="V3190">
        <v>0</v>
      </c>
      <c r="W3190">
        <v>0</v>
      </c>
      <c r="X3190">
        <v>8.9428982931592049</v>
      </c>
      <c r="Y3190">
        <v>0</v>
      </c>
      <c r="Z3190">
        <v>1.4426265033619579</v>
      </c>
      <c r="AA3190">
        <v>0</v>
      </c>
      <c r="AB3190">
        <v>12.891338230459343</v>
      </c>
      <c r="AC3190">
        <v>0</v>
      </c>
      <c r="AD3190">
        <v>0</v>
      </c>
      <c r="AE3190">
        <v>23.276863026980507</v>
      </c>
    </row>
    <row r="3191" spans="1:31" x14ac:dyDescent="0.3">
      <c r="A3191">
        <v>2488289</v>
      </c>
      <c r="B3191">
        <v>1</v>
      </c>
      <c r="C3191" t="s">
        <v>80</v>
      </c>
      <c r="D3191" t="s">
        <v>92</v>
      </c>
      <c r="E3191" t="s">
        <v>153</v>
      </c>
      <c r="F3191" t="s">
        <v>9201</v>
      </c>
      <c r="G3191" t="s">
        <v>244</v>
      </c>
      <c r="H3191" t="s">
        <v>135</v>
      </c>
      <c r="I3191" t="s">
        <v>136</v>
      </c>
      <c r="J3191" t="s">
        <v>137</v>
      </c>
      <c r="K3191" t="s">
        <v>144</v>
      </c>
      <c r="L3191" t="s">
        <v>9202</v>
      </c>
      <c r="M3191" t="s">
        <v>9203</v>
      </c>
      <c r="N3191">
        <v>1.7466666660000001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1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1.7614847781463749</v>
      </c>
      <c r="AC3191">
        <v>0</v>
      </c>
      <c r="AD3191">
        <v>0</v>
      </c>
      <c r="AE3191">
        <v>1.7614847781463749</v>
      </c>
    </row>
    <row r="3192" spans="1:31" x14ac:dyDescent="0.3">
      <c r="A3192">
        <v>2488293</v>
      </c>
      <c r="B3192">
        <v>1</v>
      </c>
      <c r="C3192" t="s">
        <v>81</v>
      </c>
      <c r="D3192" t="s">
        <v>123</v>
      </c>
      <c r="E3192" t="s">
        <v>153</v>
      </c>
      <c r="F3192" t="s">
        <v>9204</v>
      </c>
      <c r="G3192" t="s">
        <v>244</v>
      </c>
      <c r="H3192" t="s">
        <v>135</v>
      </c>
      <c r="I3192" t="s">
        <v>136</v>
      </c>
      <c r="J3192" t="s">
        <v>137</v>
      </c>
      <c r="K3192" t="s">
        <v>144</v>
      </c>
      <c r="L3192" t="s">
        <v>9205</v>
      </c>
      <c r="M3192" t="s">
        <v>9206</v>
      </c>
      <c r="N3192">
        <v>1.5436111109999999</v>
      </c>
      <c r="O3192">
        <v>0</v>
      </c>
      <c r="P3192">
        <v>3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0.94856303253383734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0.94856303253383734</v>
      </c>
    </row>
    <row r="3193" spans="1:31" x14ac:dyDescent="0.3">
      <c r="A3193">
        <v>2488295</v>
      </c>
      <c r="B3193">
        <v>1</v>
      </c>
      <c r="C3193" t="s">
        <v>80</v>
      </c>
      <c r="D3193" t="s">
        <v>102</v>
      </c>
      <c r="E3193" t="s">
        <v>162</v>
      </c>
      <c r="F3193" t="s">
        <v>9207</v>
      </c>
      <c r="G3193" t="s">
        <v>181</v>
      </c>
      <c r="H3193" t="s">
        <v>135</v>
      </c>
      <c r="I3193" t="s">
        <v>136</v>
      </c>
      <c r="J3193" t="s">
        <v>137</v>
      </c>
      <c r="K3193" t="s">
        <v>144</v>
      </c>
      <c r="L3193" t="s">
        <v>9208</v>
      </c>
      <c r="M3193" t="s">
        <v>9209</v>
      </c>
      <c r="N3193">
        <v>0.45972222200000001</v>
      </c>
      <c r="O3193">
        <v>0</v>
      </c>
      <c r="P3193">
        <v>34</v>
      </c>
      <c r="Q3193">
        <v>0</v>
      </c>
      <c r="R3193">
        <v>2</v>
      </c>
      <c r="S3193">
        <v>0</v>
      </c>
      <c r="T3193">
        <v>5</v>
      </c>
      <c r="U3193">
        <v>0</v>
      </c>
      <c r="V3193">
        <v>0</v>
      </c>
      <c r="W3193">
        <v>0</v>
      </c>
      <c r="X3193">
        <v>3.9594023955393554</v>
      </c>
      <c r="Y3193">
        <v>0</v>
      </c>
      <c r="Z3193">
        <v>0.12772050797731499</v>
      </c>
      <c r="AA3193">
        <v>0</v>
      </c>
      <c r="AB3193">
        <v>0.50519490975277503</v>
      </c>
      <c r="AC3193">
        <v>0</v>
      </c>
      <c r="AD3193">
        <v>0</v>
      </c>
      <c r="AE3193">
        <v>4.5923178132694451</v>
      </c>
    </row>
    <row r="3194" spans="1:31" x14ac:dyDescent="0.3">
      <c r="A3194">
        <v>2488302</v>
      </c>
      <c r="B3194">
        <v>1</v>
      </c>
      <c r="C3194" t="s">
        <v>81</v>
      </c>
      <c r="D3194" t="s">
        <v>113</v>
      </c>
      <c r="E3194" t="s">
        <v>162</v>
      </c>
      <c r="F3194" t="s">
        <v>9210</v>
      </c>
      <c r="G3194" t="s">
        <v>210</v>
      </c>
      <c r="H3194" t="s">
        <v>135</v>
      </c>
      <c r="I3194" t="s">
        <v>136</v>
      </c>
      <c r="J3194" t="s">
        <v>137</v>
      </c>
      <c r="K3194" t="s">
        <v>144</v>
      </c>
      <c r="L3194" t="s">
        <v>9211</v>
      </c>
      <c r="M3194" t="s">
        <v>9212</v>
      </c>
      <c r="N3194">
        <v>2.1158333329999999</v>
      </c>
      <c r="O3194">
        <v>0</v>
      </c>
      <c r="P3194">
        <v>26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8.4005434146801026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8.4005434146801026</v>
      </c>
    </row>
    <row r="3195" spans="1:31" x14ac:dyDescent="0.3">
      <c r="A3195">
        <v>2488304</v>
      </c>
      <c r="B3195">
        <v>1</v>
      </c>
      <c r="C3195" t="s">
        <v>80</v>
      </c>
      <c r="D3195" t="s">
        <v>100</v>
      </c>
      <c r="E3195" t="s">
        <v>162</v>
      </c>
      <c r="F3195" t="s">
        <v>9213</v>
      </c>
      <c r="G3195" t="s">
        <v>1101</v>
      </c>
      <c r="H3195" t="s">
        <v>135</v>
      </c>
      <c r="I3195" t="s">
        <v>136</v>
      </c>
      <c r="J3195" t="s">
        <v>137</v>
      </c>
      <c r="K3195" t="s">
        <v>144</v>
      </c>
      <c r="L3195" t="s">
        <v>9214</v>
      </c>
      <c r="M3195" t="s">
        <v>9215</v>
      </c>
      <c r="N3195">
        <v>2.5547222220000001</v>
      </c>
      <c r="O3195">
        <v>0</v>
      </c>
      <c r="P3195">
        <v>130</v>
      </c>
      <c r="Q3195">
        <v>0</v>
      </c>
      <c r="R3195">
        <v>0</v>
      </c>
      <c r="S3195">
        <v>0</v>
      </c>
      <c r="T3195">
        <v>8</v>
      </c>
      <c r="U3195">
        <v>0</v>
      </c>
      <c r="V3195">
        <v>0</v>
      </c>
      <c r="W3195">
        <v>0</v>
      </c>
      <c r="X3195">
        <v>62.781520295886146</v>
      </c>
      <c r="Y3195">
        <v>0</v>
      </c>
      <c r="Z3195">
        <v>0</v>
      </c>
      <c r="AA3195">
        <v>0</v>
      </c>
      <c r="AB3195">
        <v>9.433477738901102</v>
      </c>
      <c r="AC3195">
        <v>0</v>
      </c>
      <c r="AD3195">
        <v>0</v>
      </c>
      <c r="AE3195">
        <v>72.214998034787243</v>
      </c>
    </row>
    <row r="3196" spans="1:31" x14ac:dyDescent="0.3">
      <c r="A3196">
        <v>2488305</v>
      </c>
      <c r="B3196">
        <v>1</v>
      </c>
      <c r="C3196" t="s">
        <v>80</v>
      </c>
      <c r="D3196" t="s">
        <v>90</v>
      </c>
      <c r="E3196" t="s">
        <v>153</v>
      </c>
      <c r="F3196" t="s">
        <v>9216</v>
      </c>
      <c r="G3196" t="s">
        <v>155</v>
      </c>
      <c r="H3196" t="s">
        <v>135</v>
      </c>
      <c r="I3196" t="s">
        <v>136</v>
      </c>
      <c r="J3196" t="s">
        <v>137</v>
      </c>
      <c r="K3196" t="s">
        <v>144</v>
      </c>
      <c r="L3196" t="s">
        <v>9217</v>
      </c>
      <c r="M3196" t="s">
        <v>9218</v>
      </c>
      <c r="N3196">
        <v>1.265833333</v>
      </c>
      <c r="O3196">
        <v>0</v>
      </c>
      <c r="P3196">
        <v>3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0.56545267431044488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0.56545267431044488</v>
      </c>
    </row>
    <row r="3197" spans="1:31" x14ac:dyDescent="0.3">
      <c r="A3197">
        <v>2488309</v>
      </c>
      <c r="B3197">
        <v>1</v>
      </c>
      <c r="C3197" t="s">
        <v>80</v>
      </c>
      <c r="D3197" t="s">
        <v>92</v>
      </c>
      <c r="E3197" t="s">
        <v>153</v>
      </c>
      <c r="F3197" t="s">
        <v>3146</v>
      </c>
      <c r="G3197" t="s">
        <v>244</v>
      </c>
      <c r="H3197" t="s">
        <v>135</v>
      </c>
      <c r="I3197" t="s">
        <v>136</v>
      </c>
      <c r="J3197" t="s">
        <v>137</v>
      </c>
      <c r="K3197" t="s">
        <v>144</v>
      </c>
      <c r="L3197" t="s">
        <v>9219</v>
      </c>
      <c r="M3197" t="s">
        <v>9220</v>
      </c>
      <c r="N3197">
        <v>1.656666666</v>
      </c>
      <c r="O3197">
        <v>0</v>
      </c>
      <c r="P3197">
        <v>1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0.2669151503153292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0.2669151503153292</v>
      </c>
    </row>
    <row r="3198" spans="1:31" x14ac:dyDescent="0.3">
      <c r="A3198">
        <v>2488260</v>
      </c>
      <c r="B3198">
        <v>2</v>
      </c>
      <c r="C3198" t="s">
        <v>81</v>
      </c>
      <c r="D3198" t="s">
        <v>124</v>
      </c>
      <c r="E3198" t="s">
        <v>184</v>
      </c>
      <c r="F3198" t="s">
        <v>7451</v>
      </c>
      <c r="G3198" t="s">
        <v>193</v>
      </c>
      <c r="H3198" t="s">
        <v>150</v>
      </c>
      <c r="I3198" t="s">
        <v>136</v>
      </c>
      <c r="J3198" t="s">
        <v>137</v>
      </c>
      <c r="K3198" t="s">
        <v>144</v>
      </c>
      <c r="L3198" t="s">
        <v>9187</v>
      </c>
      <c r="M3198" t="s">
        <v>9221</v>
      </c>
      <c r="N3198">
        <v>1.785555555</v>
      </c>
      <c r="O3198">
        <v>4</v>
      </c>
      <c r="P3198">
        <v>463</v>
      </c>
      <c r="Q3198">
        <v>131</v>
      </c>
      <c r="R3198">
        <v>157</v>
      </c>
      <c r="S3198">
        <v>9</v>
      </c>
      <c r="T3198">
        <v>42</v>
      </c>
      <c r="U3198">
        <v>4</v>
      </c>
      <c r="V3198">
        <v>0</v>
      </c>
      <c r="W3198">
        <v>14.081983933513367</v>
      </c>
      <c r="X3198">
        <v>160.85461137449019</v>
      </c>
      <c r="Y3198">
        <v>356.35497685748629</v>
      </c>
      <c r="Z3198">
        <v>128.75895094618932</v>
      </c>
      <c r="AA3198">
        <v>13.384447906114286</v>
      </c>
      <c r="AB3198">
        <v>44.570922337504449</v>
      </c>
      <c r="AC3198">
        <v>129.15191215368884</v>
      </c>
      <c r="AD3198">
        <v>0</v>
      </c>
      <c r="AE3198">
        <v>847.15780550898671</v>
      </c>
    </row>
    <row r="3199" spans="1:31" x14ac:dyDescent="0.3">
      <c r="A3199">
        <v>2488314</v>
      </c>
      <c r="B3199">
        <v>1</v>
      </c>
      <c r="C3199" t="s">
        <v>80</v>
      </c>
      <c r="D3199" t="s">
        <v>107</v>
      </c>
      <c r="E3199" t="s">
        <v>162</v>
      </c>
      <c r="F3199" t="s">
        <v>9222</v>
      </c>
      <c r="G3199" t="s">
        <v>181</v>
      </c>
      <c r="H3199" t="s">
        <v>135</v>
      </c>
      <c r="I3199" t="s">
        <v>136</v>
      </c>
      <c r="J3199" t="s">
        <v>137</v>
      </c>
      <c r="K3199" t="s">
        <v>144</v>
      </c>
      <c r="L3199" t="s">
        <v>9223</v>
      </c>
      <c r="M3199" t="s">
        <v>9224</v>
      </c>
      <c r="N3199">
        <v>0.48583333299999998</v>
      </c>
      <c r="O3199">
        <v>0</v>
      </c>
      <c r="P3199">
        <v>47</v>
      </c>
      <c r="Q3199">
        <v>0</v>
      </c>
      <c r="R3199">
        <v>1</v>
      </c>
      <c r="S3199">
        <v>0</v>
      </c>
      <c r="T3199">
        <v>4</v>
      </c>
      <c r="U3199">
        <v>0</v>
      </c>
      <c r="V3199">
        <v>0</v>
      </c>
      <c r="W3199">
        <v>0</v>
      </c>
      <c r="X3199">
        <v>4.7880609622126897</v>
      </c>
      <c r="Y3199">
        <v>0</v>
      </c>
      <c r="Z3199">
        <v>0.19321895442071751</v>
      </c>
      <c r="AA3199">
        <v>0</v>
      </c>
      <c r="AB3199">
        <v>0.60801703538404395</v>
      </c>
      <c r="AC3199">
        <v>0</v>
      </c>
      <c r="AD3199">
        <v>0</v>
      </c>
      <c r="AE3199">
        <v>5.5892969520174507</v>
      </c>
    </row>
    <row r="3200" spans="1:31" x14ac:dyDescent="0.3">
      <c r="A3200">
        <v>2488317</v>
      </c>
      <c r="B3200">
        <v>1</v>
      </c>
      <c r="C3200" t="s">
        <v>80</v>
      </c>
      <c r="D3200" t="s">
        <v>85</v>
      </c>
      <c r="E3200" t="s">
        <v>153</v>
      </c>
      <c r="F3200" t="s">
        <v>9225</v>
      </c>
      <c r="G3200" t="s">
        <v>155</v>
      </c>
      <c r="H3200" t="s">
        <v>135</v>
      </c>
      <c r="I3200" t="s">
        <v>136</v>
      </c>
      <c r="J3200" t="s">
        <v>137</v>
      </c>
      <c r="K3200" t="s">
        <v>144</v>
      </c>
      <c r="L3200" t="s">
        <v>9226</v>
      </c>
      <c r="M3200" t="s">
        <v>9227</v>
      </c>
      <c r="N3200">
        <v>1.0247222220000001</v>
      </c>
      <c r="O3200">
        <v>0</v>
      </c>
      <c r="P3200">
        <v>11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5.4689002788039733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5.4689002788039733</v>
      </c>
    </row>
    <row r="3201" spans="1:31" x14ac:dyDescent="0.3">
      <c r="A3201">
        <v>2488320</v>
      </c>
      <c r="B3201">
        <v>1</v>
      </c>
      <c r="C3201" t="s">
        <v>80</v>
      </c>
      <c r="D3201" t="s">
        <v>100</v>
      </c>
      <c r="E3201" t="s">
        <v>147</v>
      </c>
      <c r="F3201" t="s">
        <v>9228</v>
      </c>
      <c r="G3201" t="s">
        <v>149</v>
      </c>
      <c r="H3201" t="s">
        <v>150</v>
      </c>
      <c r="I3201" t="s">
        <v>136</v>
      </c>
      <c r="J3201" t="s">
        <v>137</v>
      </c>
      <c r="K3201" t="s">
        <v>144</v>
      </c>
      <c r="L3201" t="s">
        <v>9229</v>
      </c>
      <c r="M3201" t="s">
        <v>9230</v>
      </c>
      <c r="N3201">
        <v>0.65333333299999996</v>
      </c>
      <c r="O3201">
        <v>0</v>
      </c>
      <c r="P3201">
        <v>69</v>
      </c>
      <c r="Q3201">
        <v>0</v>
      </c>
      <c r="R3201">
        <v>15</v>
      </c>
      <c r="S3201">
        <v>0</v>
      </c>
      <c r="T3201">
        <v>34</v>
      </c>
      <c r="U3201">
        <v>0</v>
      </c>
      <c r="V3201">
        <v>1</v>
      </c>
      <c r="W3201">
        <v>0</v>
      </c>
      <c r="X3201">
        <v>16.044645779671136</v>
      </c>
      <c r="Y3201">
        <v>0</v>
      </c>
      <c r="Z3201">
        <v>6.8122748689783483</v>
      </c>
      <c r="AA3201">
        <v>0</v>
      </c>
      <c r="AB3201">
        <v>9.8221324922448012</v>
      </c>
      <c r="AC3201">
        <v>0</v>
      </c>
      <c r="AD3201">
        <v>2.332957954572E-2</v>
      </c>
      <c r="AE3201">
        <v>32.702382720439999</v>
      </c>
    </row>
    <row r="3202" spans="1:31" x14ac:dyDescent="0.3">
      <c r="A3202">
        <v>2488320</v>
      </c>
      <c r="B3202">
        <v>2</v>
      </c>
      <c r="C3202" t="s">
        <v>80</v>
      </c>
      <c r="D3202" t="s">
        <v>100</v>
      </c>
      <c r="E3202" t="s">
        <v>166</v>
      </c>
      <c r="F3202" t="s">
        <v>9231</v>
      </c>
      <c r="G3202" t="s">
        <v>149</v>
      </c>
      <c r="H3202" t="s">
        <v>150</v>
      </c>
      <c r="I3202" t="s">
        <v>136</v>
      </c>
      <c r="J3202" t="s">
        <v>137</v>
      </c>
      <c r="K3202" t="s">
        <v>144</v>
      </c>
      <c r="L3202" t="s">
        <v>9230</v>
      </c>
      <c r="M3202" t="s">
        <v>9232</v>
      </c>
      <c r="N3202">
        <v>0.40805555500000001</v>
      </c>
      <c r="O3202">
        <v>5</v>
      </c>
      <c r="P3202">
        <v>412</v>
      </c>
      <c r="Q3202">
        <v>4</v>
      </c>
      <c r="R3202">
        <v>65</v>
      </c>
      <c r="S3202">
        <v>16</v>
      </c>
      <c r="T3202">
        <v>106</v>
      </c>
      <c r="U3202">
        <v>5</v>
      </c>
      <c r="V3202">
        <v>1</v>
      </c>
      <c r="W3202">
        <v>1.0553731029775149</v>
      </c>
      <c r="X3202">
        <v>63.922886277254776</v>
      </c>
      <c r="Y3202">
        <v>1.0191569728281886</v>
      </c>
      <c r="Z3202">
        <v>16.046229701464423</v>
      </c>
      <c r="AA3202">
        <v>28.032897417992032</v>
      </c>
      <c r="AB3202">
        <v>20.892758868184039</v>
      </c>
      <c r="AC3202">
        <v>78.682636486261998</v>
      </c>
      <c r="AD3202">
        <v>1.4123258546702501E-2</v>
      </c>
      <c r="AE3202">
        <v>209.66606208550968</v>
      </c>
    </row>
    <row r="3203" spans="1:31" x14ac:dyDescent="0.3">
      <c r="A3203">
        <v>2488299</v>
      </c>
      <c r="B3203">
        <v>2</v>
      </c>
      <c r="C3203" t="s">
        <v>81</v>
      </c>
      <c r="D3203" t="s">
        <v>128</v>
      </c>
      <c r="E3203" t="s">
        <v>184</v>
      </c>
      <c r="F3203" t="s">
        <v>9233</v>
      </c>
      <c r="G3203" t="s">
        <v>181</v>
      </c>
      <c r="H3203" t="s">
        <v>150</v>
      </c>
      <c r="I3203" t="s">
        <v>136</v>
      </c>
      <c r="J3203" t="s">
        <v>137</v>
      </c>
      <c r="K3203" t="s">
        <v>144</v>
      </c>
      <c r="L3203" t="s">
        <v>9234</v>
      </c>
      <c r="M3203" t="s">
        <v>9235</v>
      </c>
      <c r="N3203">
        <v>1.1727777770000001</v>
      </c>
      <c r="O3203">
        <v>0</v>
      </c>
      <c r="P3203">
        <v>0</v>
      </c>
      <c r="Q3203">
        <v>0</v>
      </c>
      <c r="R3203">
        <v>1</v>
      </c>
      <c r="S3203">
        <v>1</v>
      </c>
      <c r="T3203">
        <v>38</v>
      </c>
      <c r="U3203">
        <v>1</v>
      </c>
      <c r="V3203">
        <v>47</v>
      </c>
      <c r="W3203">
        <v>0</v>
      </c>
      <c r="X3203">
        <v>0</v>
      </c>
      <c r="Y3203">
        <v>0</v>
      </c>
      <c r="Z3203">
        <v>0</v>
      </c>
      <c r="AA3203">
        <v>11.90079295312154</v>
      </c>
      <c r="AB3203">
        <v>398.6496171921267</v>
      </c>
      <c r="AC3203">
        <v>39.873581254873848</v>
      </c>
      <c r="AD3203">
        <v>1964.890931679764</v>
      </c>
      <c r="AE3203">
        <v>2415.3149230798863</v>
      </c>
    </row>
    <row r="3204" spans="1:31" x14ac:dyDescent="0.3">
      <c r="A3204">
        <v>2488328</v>
      </c>
      <c r="B3204">
        <v>1</v>
      </c>
      <c r="C3204" t="s">
        <v>80</v>
      </c>
      <c r="D3204" t="s">
        <v>101</v>
      </c>
      <c r="E3204" t="s">
        <v>162</v>
      </c>
      <c r="F3204" t="s">
        <v>954</v>
      </c>
      <c r="G3204" t="s">
        <v>210</v>
      </c>
      <c r="H3204" t="s">
        <v>135</v>
      </c>
      <c r="I3204" t="s">
        <v>136</v>
      </c>
      <c r="J3204" t="s">
        <v>137</v>
      </c>
      <c r="K3204" t="s">
        <v>144</v>
      </c>
      <c r="L3204" t="s">
        <v>9236</v>
      </c>
      <c r="M3204" t="s">
        <v>9237</v>
      </c>
      <c r="N3204">
        <v>1.1686111109999999</v>
      </c>
      <c r="O3204">
        <v>0</v>
      </c>
      <c r="P3204">
        <v>36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7.0922165845046763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7.0922165845046763</v>
      </c>
    </row>
    <row r="3205" spans="1:31" x14ac:dyDescent="0.3">
      <c r="A3205">
        <v>2488329</v>
      </c>
      <c r="B3205">
        <v>1</v>
      </c>
      <c r="C3205" t="s">
        <v>80</v>
      </c>
      <c r="D3205" t="s">
        <v>111</v>
      </c>
      <c r="E3205" t="s">
        <v>162</v>
      </c>
      <c r="F3205" t="s">
        <v>9238</v>
      </c>
      <c r="G3205" t="s">
        <v>181</v>
      </c>
      <c r="H3205" t="s">
        <v>135</v>
      </c>
      <c r="I3205" t="s">
        <v>136</v>
      </c>
      <c r="J3205" t="s">
        <v>137</v>
      </c>
      <c r="K3205" t="s">
        <v>144</v>
      </c>
      <c r="L3205" t="s">
        <v>9239</v>
      </c>
      <c r="M3205" t="s">
        <v>9240</v>
      </c>
      <c r="N3205">
        <v>0.55249999999999999</v>
      </c>
      <c r="O3205">
        <v>0</v>
      </c>
      <c r="P3205">
        <v>80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14.225390321571815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14.225390321571815</v>
      </c>
    </row>
    <row r="3206" spans="1:31" x14ac:dyDescent="0.3">
      <c r="A3206">
        <v>2488335</v>
      </c>
      <c r="B3206">
        <v>1</v>
      </c>
      <c r="C3206" t="s">
        <v>81</v>
      </c>
      <c r="D3206" t="s">
        <v>123</v>
      </c>
      <c r="E3206" t="s">
        <v>153</v>
      </c>
      <c r="F3206" t="s">
        <v>9241</v>
      </c>
      <c r="G3206" t="s">
        <v>244</v>
      </c>
      <c r="H3206" t="s">
        <v>135</v>
      </c>
      <c r="I3206" t="s">
        <v>136</v>
      </c>
      <c r="J3206" t="s">
        <v>137</v>
      </c>
      <c r="K3206" t="s">
        <v>144</v>
      </c>
      <c r="L3206" t="s">
        <v>9242</v>
      </c>
      <c r="M3206" t="s">
        <v>9243</v>
      </c>
      <c r="N3206">
        <v>0.68861111100000005</v>
      </c>
      <c r="O3206">
        <v>0</v>
      </c>
      <c r="P3206">
        <v>1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0.38044652842500276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0.38044652842500276</v>
      </c>
    </row>
    <row r="3207" spans="1:31" x14ac:dyDescent="0.3">
      <c r="A3207">
        <v>2488337</v>
      </c>
      <c r="B3207">
        <v>1</v>
      </c>
      <c r="C3207" t="s">
        <v>81</v>
      </c>
      <c r="D3207" t="s">
        <v>119</v>
      </c>
      <c r="E3207" t="s">
        <v>147</v>
      </c>
      <c r="F3207" t="s">
        <v>9244</v>
      </c>
      <c r="G3207" t="s">
        <v>149</v>
      </c>
      <c r="H3207" t="s">
        <v>150</v>
      </c>
      <c r="I3207" t="s">
        <v>136</v>
      </c>
      <c r="J3207" t="s">
        <v>137</v>
      </c>
      <c r="K3207" t="s">
        <v>144</v>
      </c>
      <c r="L3207" t="s">
        <v>9245</v>
      </c>
      <c r="M3207" t="s">
        <v>9246</v>
      </c>
      <c r="N3207">
        <v>0.44527777699999999</v>
      </c>
      <c r="O3207">
        <v>1</v>
      </c>
      <c r="P3207">
        <v>1509</v>
      </c>
      <c r="Q3207">
        <v>0</v>
      </c>
      <c r="R3207">
        <v>97</v>
      </c>
      <c r="S3207">
        <v>0</v>
      </c>
      <c r="T3207">
        <v>52</v>
      </c>
      <c r="U3207">
        <v>0</v>
      </c>
      <c r="V3207">
        <v>0</v>
      </c>
      <c r="W3207">
        <v>0.12727373244111112</v>
      </c>
      <c r="X3207">
        <v>157.79285556674162</v>
      </c>
      <c r="Y3207">
        <v>0</v>
      </c>
      <c r="Z3207">
        <v>7.6728698051312803</v>
      </c>
      <c r="AA3207">
        <v>0</v>
      </c>
      <c r="AB3207">
        <v>8.2064916912980586</v>
      </c>
      <c r="AC3207">
        <v>0</v>
      </c>
      <c r="AD3207">
        <v>0</v>
      </c>
      <c r="AE3207">
        <v>173.79949079561209</v>
      </c>
    </row>
    <row r="3208" spans="1:31" x14ac:dyDescent="0.3">
      <c r="A3208">
        <v>2488340</v>
      </c>
      <c r="B3208">
        <v>1</v>
      </c>
      <c r="C3208" t="s">
        <v>81</v>
      </c>
      <c r="D3208" t="s">
        <v>119</v>
      </c>
      <c r="E3208" t="s">
        <v>147</v>
      </c>
      <c r="F3208" t="s">
        <v>9247</v>
      </c>
      <c r="G3208" t="s">
        <v>149</v>
      </c>
      <c r="H3208" t="s">
        <v>150</v>
      </c>
      <c r="I3208" t="s">
        <v>136</v>
      </c>
      <c r="J3208" t="s">
        <v>137</v>
      </c>
      <c r="K3208" t="s">
        <v>144</v>
      </c>
      <c r="L3208" t="s">
        <v>9248</v>
      </c>
      <c r="M3208" t="s">
        <v>9249</v>
      </c>
      <c r="N3208">
        <v>0.71972222200000002</v>
      </c>
      <c r="O3208">
        <v>0</v>
      </c>
      <c r="P3208">
        <v>13</v>
      </c>
      <c r="Q3208">
        <v>0</v>
      </c>
      <c r="R3208">
        <v>37</v>
      </c>
      <c r="S3208">
        <v>0</v>
      </c>
      <c r="T3208">
        <v>4</v>
      </c>
      <c r="U3208">
        <v>0</v>
      </c>
      <c r="V3208">
        <v>0</v>
      </c>
      <c r="W3208">
        <v>0</v>
      </c>
      <c r="X3208">
        <v>1.5469837015617138</v>
      </c>
      <c r="Y3208">
        <v>0</v>
      </c>
      <c r="Z3208">
        <v>9.1075969081326189</v>
      </c>
      <c r="AA3208">
        <v>0</v>
      </c>
      <c r="AB3208">
        <v>1.9226495283405822</v>
      </c>
      <c r="AC3208">
        <v>0</v>
      </c>
      <c r="AD3208">
        <v>0</v>
      </c>
      <c r="AE3208">
        <v>12.577230138034915</v>
      </c>
    </row>
    <row r="3209" spans="1:31" x14ac:dyDescent="0.3">
      <c r="A3209">
        <v>2488341</v>
      </c>
      <c r="B3209">
        <v>1</v>
      </c>
      <c r="C3209" t="s">
        <v>80</v>
      </c>
      <c r="D3209" t="s">
        <v>96</v>
      </c>
      <c r="E3209" t="s">
        <v>153</v>
      </c>
      <c r="F3209" t="s">
        <v>9250</v>
      </c>
      <c r="G3209" t="s">
        <v>155</v>
      </c>
      <c r="H3209" t="s">
        <v>135</v>
      </c>
      <c r="I3209" t="s">
        <v>136</v>
      </c>
      <c r="J3209" t="s">
        <v>137</v>
      </c>
      <c r="K3209" t="s">
        <v>144</v>
      </c>
      <c r="L3209" t="s">
        <v>9251</v>
      </c>
      <c r="M3209" t="s">
        <v>9252</v>
      </c>
      <c r="N3209">
        <v>2.258611111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1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8.098183342527443E-2</v>
      </c>
      <c r="AC3209">
        <v>0</v>
      </c>
      <c r="AD3209">
        <v>0</v>
      </c>
      <c r="AE3209">
        <v>8.098183342527443E-2</v>
      </c>
    </row>
    <row r="3210" spans="1:31" x14ac:dyDescent="0.3">
      <c r="A3210">
        <v>2488342</v>
      </c>
      <c r="B3210">
        <v>1</v>
      </c>
      <c r="C3210" t="s">
        <v>80</v>
      </c>
      <c r="D3210" t="s">
        <v>100</v>
      </c>
      <c r="E3210" t="s">
        <v>184</v>
      </c>
      <c r="F3210" t="s">
        <v>9253</v>
      </c>
      <c r="G3210" t="s">
        <v>149</v>
      </c>
      <c r="H3210" t="s">
        <v>150</v>
      </c>
      <c r="I3210" t="s">
        <v>136</v>
      </c>
      <c r="J3210" t="s">
        <v>137</v>
      </c>
      <c r="K3210" t="s">
        <v>144</v>
      </c>
      <c r="L3210" t="s">
        <v>9254</v>
      </c>
      <c r="M3210" t="s">
        <v>9255</v>
      </c>
      <c r="N3210">
        <v>0.77111111099999996</v>
      </c>
      <c r="O3210">
        <v>0</v>
      </c>
      <c r="P3210">
        <v>4</v>
      </c>
      <c r="Q3210">
        <v>58</v>
      </c>
      <c r="R3210">
        <v>72</v>
      </c>
      <c r="S3210">
        <v>2</v>
      </c>
      <c r="T3210">
        <v>5</v>
      </c>
      <c r="U3210">
        <v>0</v>
      </c>
      <c r="V3210">
        <v>0</v>
      </c>
      <c r="W3210">
        <v>0</v>
      </c>
      <c r="X3210">
        <v>2.2566314801278597</v>
      </c>
      <c r="Y3210">
        <v>24.748491418290612</v>
      </c>
      <c r="Z3210">
        <v>61.682679138852208</v>
      </c>
      <c r="AA3210">
        <v>31.649568186993442</v>
      </c>
      <c r="AB3210">
        <v>0.2129031307598091</v>
      </c>
      <c r="AC3210">
        <v>0</v>
      </c>
      <c r="AD3210">
        <v>0</v>
      </c>
      <c r="AE3210">
        <v>120.55027335502392</v>
      </c>
    </row>
    <row r="3211" spans="1:31" x14ac:dyDescent="0.3">
      <c r="A3211">
        <v>2488344</v>
      </c>
      <c r="B3211">
        <v>1</v>
      </c>
      <c r="C3211" t="s">
        <v>80</v>
      </c>
      <c r="D3211" t="s">
        <v>93</v>
      </c>
      <c r="E3211" t="s">
        <v>162</v>
      </c>
      <c r="F3211" t="s">
        <v>9256</v>
      </c>
      <c r="G3211" t="s">
        <v>210</v>
      </c>
      <c r="H3211" t="s">
        <v>135</v>
      </c>
      <c r="I3211" t="s">
        <v>136</v>
      </c>
      <c r="J3211" t="s">
        <v>137</v>
      </c>
      <c r="K3211" t="s">
        <v>144</v>
      </c>
      <c r="L3211" t="s">
        <v>9257</v>
      </c>
      <c r="M3211" t="s">
        <v>9258</v>
      </c>
      <c r="N3211">
        <v>0.76694444399999995</v>
      </c>
      <c r="O3211">
        <v>0</v>
      </c>
      <c r="P3211">
        <v>42</v>
      </c>
      <c r="Q3211">
        <v>0</v>
      </c>
      <c r="R3211">
        <v>0</v>
      </c>
      <c r="S3211">
        <v>0</v>
      </c>
      <c r="T3211">
        <v>16</v>
      </c>
      <c r="U3211">
        <v>0</v>
      </c>
      <c r="V3211">
        <v>0</v>
      </c>
      <c r="W3211">
        <v>0</v>
      </c>
      <c r="X3211">
        <v>10.857056494940064</v>
      </c>
      <c r="Y3211">
        <v>0</v>
      </c>
      <c r="Z3211">
        <v>0</v>
      </c>
      <c r="AA3211">
        <v>0</v>
      </c>
      <c r="AB3211">
        <v>8.6940022131095063</v>
      </c>
      <c r="AC3211">
        <v>0</v>
      </c>
      <c r="AD3211">
        <v>0</v>
      </c>
      <c r="AE3211">
        <v>19.55105870804957</v>
      </c>
    </row>
    <row r="3212" spans="1:31" x14ac:dyDescent="0.3">
      <c r="A3212">
        <v>2488346</v>
      </c>
      <c r="B3212">
        <v>1</v>
      </c>
      <c r="C3212" t="s">
        <v>81</v>
      </c>
      <c r="D3212" t="s">
        <v>112</v>
      </c>
      <c r="E3212" t="s">
        <v>132</v>
      </c>
      <c r="F3212" t="s">
        <v>9259</v>
      </c>
      <c r="G3212" t="s">
        <v>296</v>
      </c>
      <c r="H3212" t="s">
        <v>135</v>
      </c>
      <c r="I3212" t="s">
        <v>136</v>
      </c>
      <c r="J3212" t="s">
        <v>137</v>
      </c>
      <c r="K3212" t="s">
        <v>144</v>
      </c>
      <c r="L3212" t="s">
        <v>9260</v>
      </c>
      <c r="M3212" t="s">
        <v>9261</v>
      </c>
      <c r="N3212">
        <v>0.78111111099999997</v>
      </c>
      <c r="O3212">
        <v>0</v>
      </c>
      <c r="P3212">
        <v>561</v>
      </c>
      <c r="Q3212">
        <v>0</v>
      </c>
      <c r="R3212">
        <v>3</v>
      </c>
      <c r="S3212">
        <v>0</v>
      </c>
      <c r="T3212">
        <v>67</v>
      </c>
      <c r="U3212">
        <v>0</v>
      </c>
      <c r="V3212">
        <v>0</v>
      </c>
      <c r="W3212">
        <v>0</v>
      </c>
      <c r="X3212">
        <v>88.196428215925465</v>
      </c>
      <c r="Y3212">
        <v>0</v>
      </c>
      <c r="Z3212">
        <v>0</v>
      </c>
      <c r="AA3212">
        <v>0</v>
      </c>
      <c r="AB3212">
        <v>19.226239149904416</v>
      </c>
      <c r="AC3212">
        <v>0</v>
      </c>
      <c r="AD3212">
        <v>0</v>
      </c>
      <c r="AE3212">
        <v>107.42266736582988</v>
      </c>
    </row>
    <row r="3213" spans="1:31" x14ac:dyDescent="0.3">
      <c r="A3213">
        <v>2488349</v>
      </c>
      <c r="B3213">
        <v>1</v>
      </c>
      <c r="C3213" t="s">
        <v>81</v>
      </c>
      <c r="D3213" t="s">
        <v>112</v>
      </c>
      <c r="E3213" t="s">
        <v>141</v>
      </c>
      <c r="F3213" t="s">
        <v>9262</v>
      </c>
      <c r="G3213" t="s">
        <v>466</v>
      </c>
      <c r="H3213" t="s">
        <v>135</v>
      </c>
      <c r="I3213" t="s">
        <v>136</v>
      </c>
      <c r="J3213" t="s">
        <v>137</v>
      </c>
      <c r="K3213" t="s">
        <v>144</v>
      </c>
      <c r="L3213" t="s">
        <v>9263</v>
      </c>
      <c r="M3213" t="s">
        <v>9264</v>
      </c>
      <c r="N3213">
        <v>2.0044444440000002</v>
      </c>
      <c r="O3213">
        <v>0</v>
      </c>
      <c r="P3213">
        <v>212</v>
      </c>
      <c r="Q3213">
        <v>0</v>
      </c>
      <c r="R3213">
        <v>0</v>
      </c>
      <c r="S3213">
        <v>0</v>
      </c>
      <c r="T3213">
        <v>10</v>
      </c>
      <c r="U3213">
        <v>0</v>
      </c>
      <c r="V3213">
        <v>0</v>
      </c>
      <c r="W3213">
        <v>0</v>
      </c>
      <c r="X3213">
        <v>78.887032182316105</v>
      </c>
      <c r="Y3213">
        <v>0</v>
      </c>
      <c r="Z3213">
        <v>0</v>
      </c>
      <c r="AA3213">
        <v>0</v>
      </c>
      <c r="AB3213">
        <v>11.721789952041743</v>
      </c>
      <c r="AC3213">
        <v>0</v>
      </c>
      <c r="AD3213">
        <v>0</v>
      </c>
      <c r="AE3213">
        <v>90.608822134357851</v>
      </c>
    </row>
    <row r="3214" spans="1:31" x14ac:dyDescent="0.3">
      <c r="A3214">
        <v>2488352</v>
      </c>
      <c r="B3214">
        <v>1</v>
      </c>
      <c r="C3214" t="s">
        <v>80</v>
      </c>
      <c r="D3214" t="s">
        <v>88</v>
      </c>
      <c r="E3214" t="s">
        <v>141</v>
      </c>
      <c r="F3214" t="s">
        <v>4109</v>
      </c>
      <c r="G3214" t="s">
        <v>210</v>
      </c>
      <c r="H3214" t="s">
        <v>135</v>
      </c>
      <c r="I3214" t="s">
        <v>136</v>
      </c>
      <c r="J3214" t="s">
        <v>137</v>
      </c>
      <c r="K3214" t="s">
        <v>144</v>
      </c>
      <c r="L3214" t="s">
        <v>9265</v>
      </c>
      <c r="M3214" t="s">
        <v>9266</v>
      </c>
      <c r="N3214">
        <v>3.4186111110000001</v>
      </c>
      <c r="O3214">
        <v>0</v>
      </c>
      <c r="P3214">
        <v>145</v>
      </c>
      <c r="Q3214">
        <v>0</v>
      </c>
      <c r="R3214">
        <v>0</v>
      </c>
      <c r="S3214">
        <v>0</v>
      </c>
      <c r="T3214">
        <v>27</v>
      </c>
      <c r="U3214">
        <v>0</v>
      </c>
      <c r="V3214">
        <v>0</v>
      </c>
      <c r="W3214">
        <v>0</v>
      </c>
      <c r="X3214">
        <v>112.04370144153289</v>
      </c>
      <c r="Y3214">
        <v>0</v>
      </c>
      <c r="Z3214">
        <v>0</v>
      </c>
      <c r="AA3214">
        <v>0</v>
      </c>
      <c r="AB3214">
        <v>64.399349603433535</v>
      </c>
      <c r="AC3214">
        <v>0</v>
      </c>
      <c r="AD3214">
        <v>0</v>
      </c>
      <c r="AE3214">
        <v>176.44305104496641</v>
      </c>
    </row>
    <row r="3215" spans="1:31" x14ac:dyDescent="0.3">
      <c r="A3215">
        <v>2488360</v>
      </c>
      <c r="B3215">
        <v>1</v>
      </c>
      <c r="C3215" t="s">
        <v>80</v>
      </c>
      <c r="D3215" t="s">
        <v>99</v>
      </c>
      <c r="E3215" t="s">
        <v>166</v>
      </c>
      <c r="F3215" t="s">
        <v>9267</v>
      </c>
      <c r="G3215" t="s">
        <v>203</v>
      </c>
      <c r="H3215" t="s">
        <v>150</v>
      </c>
      <c r="I3215" t="s">
        <v>136</v>
      </c>
      <c r="J3215" t="s">
        <v>137</v>
      </c>
      <c r="K3215" t="s">
        <v>138</v>
      </c>
      <c r="L3215" t="s">
        <v>9268</v>
      </c>
      <c r="M3215" t="s">
        <v>9269</v>
      </c>
      <c r="N3215">
        <v>0.19166666600000001</v>
      </c>
      <c r="O3215">
        <v>9</v>
      </c>
      <c r="P3215">
        <v>4758</v>
      </c>
      <c r="Q3215">
        <v>14</v>
      </c>
      <c r="R3215">
        <v>194</v>
      </c>
      <c r="S3215">
        <v>28</v>
      </c>
      <c r="T3215">
        <v>651</v>
      </c>
      <c r="U3215">
        <v>0</v>
      </c>
      <c r="V3215">
        <v>9</v>
      </c>
      <c r="W3215">
        <v>9.6546785191518865</v>
      </c>
      <c r="X3215">
        <v>214.0932760597253</v>
      </c>
      <c r="Y3215">
        <v>1.9671327029382963</v>
      </c>
      <c r="Z3215">
        <v>7.6912193543563232</v>
      </c>
      <c r="AA3215">
        <v>32.3720891891127</v>
      </c>
      <c r="AB3215">
        <v>66.538162323185773</v>
      </c>
      <c r="AC3215">
        <v>0</v>
      </c>
      <c r="AD3215">
        <v>3.3822178907363547</v>
      </c>
      <c r="AE3215">
        <v>335.69877603920662</v>
      </c>
    </row>
    <row r="3216" spans="1:31" x14ac:dyDescent="0.3">
      <c r="A3216">
        <v>2488364</v>
      </c>
      <c r="B3216">
        <v>1</v>
      </c>
      <c r="C3216" t="s">
        <v>80</v>
      </c>
      <c r="D3216" t="s">
        <v>96</v>
      </c>
      <c r="E3216" t="s">
        <v>153</v>
      </c>
      <c r="F3216" t="s">
        <v>9270</v>
      </c>
      <c r="G3216" t="s">
        <v>155</v>
      </c>
      <c r="H3216" t="s">
        <v>135</v>
      </c>
      <c r="I3216" t="s">
        <v>136</v>
      </c>
      <c r="J3216" t="s">
        <v>137</v>
      </c>
      <c r="K3216" t="s">
        <v>144</v>
      </c>
      <c r="L3216" t="s">
        <v>9271</v>
      </c>
      <c r="M3216" t="s">
        <v>9272</v>
      </c>
      <c r="N3216">
        <v>0.87333333300000004</v>
      </c>
      <c r="O3216">
        <v>0</v>
      </c>
      <c r="P3216">
        <v>1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0.72345108674377778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0.72345108674377778</v>
      </c>
    </row>
    <row r="3217" spans="1:31" x14ac:dyDescent="0.3">
      <c r="A3217">
        <v>2488366</v>
      </c>
      <c r="B3217">
        <v>1</v>
      </c>
      <c r="C3217" t="s">
        <v>80</v>
      </c>
      <c r="D3217" t="s">
        <v>105</v>
      </c>
      <c r="E3217" t="s">
        <v>147</v>
      </c>
      <c r="F3217" t="s">
        <v>9273</v>
      </c>
      <c r="G3217" t="s">
        <v>6044</v>
      </c>
      <c r="H3217" t="s">
        <v>150</v>
      </c>
      <c r="I3217" t="s">
        <v>136</v>
      </c>
      <c r="J3217" t="s">
        <v>137</v>
      </c>
      <c r="K3217" t="s">
        <v>144</v>
      </c>
      <c r="L3217" t="s">
        <v>9274</v>
      </c>
      <c r="M3217" t="s">
        <v>9275</v>
      </c>
      <c r="N3217">
        <v>0.44444444399999999</v>
      </c>
      <c r="O3217">
        <v>0</v>
      </c>
      <c r="P3217">
        <v>335</v>
      </c>
      <c r="Q3217">
        <v>0</v>
      </c>
      <c r="R3217">
        <v>0</v>
      </c>
      <c r="S3217">
        <v>0</v>
      </c>
      <c r="T3217">
        <v>25</v>
      </c>
      <c r="U3217">
        <v>0</v>
      </c>
      <c r="V3217">
        <v>0</v>
      </c>
      <c r="W3217">
        <v>0</v>
      </c>
      <c r="X3217">
        <v>39.123543522274204</v>
      </c>
      <c r="Y3217">
        <v>0</v>
      </c>
      <c r="Z3217">
        <v>0</v>
      </c>
      <c r="AA3217">
        <v>0</v>
      </c>
      <c r="AB3217">
        <v>6.9569441533517526</v>
      </c>
      <c r="AC3217">
        <v>0</v>
      </c>
      <c r="AD3217">
        <v>0</v>
      </c>
      <c r="AE3217">
        <v>46.08048767562596</v>
      </c>
    </row>
    <row r="3218" spans="1:31" x14ac:dyDescent="0.3">
      <c r="A3218">
        <v>2488370</v>
      </c>
      <c r="B3218">
        <v>1</v>
      </c>
      <c r="C3218" t="s">
        <v>80</v>
      </c>
      <c r="D3218" t="s">
        <v>100</v>
      </c>
      <c r="E3218" t="s">
        <v>147</v>
      </c>
      <c r="F3218" t="s">
        <v>9276</v>
      </c>
      <c r="G3218" t="s">
        <v>349</v>
      </c>
      <c r="H3218" t="s">
        <v>150</v>
      </c>
      <c r="I3218" t="s">
        <v>136</v>
      </c>
      <c r="J3218" t="s">
        <v>137</v>
      </c>
      <c r="K3218" t="s">
        <v>144</v>
      </c>
      <c r="L3218" t="s">
        <v>9277</v>
      </c>
      <c r="M3218" t="s">
        <v>9278</v>
      </c>
      <c r="N3218">
        <v>0.54888888800000002</v>
      </c>
      <c r="O3218">
        <v>0</v>
      </c>
      <c r="P3218">
        <v>680</v>
      </c>
      <c r="Q3218">
        <v>0</v>
      </c>
      <c r="R3218">
        <v>14</v>
      </c>
      <c r="S3218">
        <v>1</v>
      </c>
      <c r="T3218">
        <v>89</v>
      </c>
      <c r="U3218">
        <v>1</v>
      </c>
      <c r="V3218">
        <v>0</v>
      </c>
      <c r="W3218">
        <v>0</v>
      </c>
      <c r="X3218">
        <v>85.628260953563412</v>
      </c>
      <c r="Y3218">
        <v>0</v>
      </c>
      <c r="Z3218">
        <v>2.9378854635541054</v>
      </c>
      <c r="AA3218">
        <v>5.251875437780793</v>
      </c>
      <c r="AB3218">
        <v>31.931972429902636</v>
      </c>
      <c r="AC3218">
        <v>8.4468022795854516</v>
      </c>
      <c r="AD3218">
        <v>0</v>
      </c>
      <c r="AE3218">
        <v>134.1967965643864</v>
      </c>
    </row>
    <row r="3219" spans="1:31" x14ac:dyDescent="0.3">
      <c r="A3219">
        <v>2488371</v>
      </c>
      <c r="B3219">
        <v>1</v>
      </c>
      <c r="C3219" t="s">
        <v>81</v>
      </c>
      <c r="D3219" t="s">
        <v>112</v>
      </c>
      <c r="E3219" t="s">
        <v>166</v>
      </c>
      <c r="F3219" t="s">
        <v>9279</v>
      </c>
      <c r="G3219" t="s">
        <v>149</v>
      </c>
      <c r="H3219" t="s">
        <v>150</v>
      </c>
      <c r="I3219" t="s">
        <v>136</v>
      </c>
      <c r="J3219" t="s">
        <v>137</v>
      </c>
      <c r="K3219" t="s">
        <v>144</v>
      </c>
      <c r="L3219" t="s">
        <v>9280</v>
      </c>
      <c r="M3219" t="s">
        <v>9281</v>
      </c>
      <c r="N3219">
        <v>0.82611111100000001</v>
      </c>
      <c r="O3219">
        <v>3</v>
      </c>
      <c r="P3219">
        <v>2299</v>
      </c>
      <c r="Q3219">
        <v>311</v>
      </c>
      <c r="R3219">
        <v>339</v>
      </c>
      <c r="S3219">
        <v>58</v>
      </c>
      <c r="T3219">
        <v>298</v>
      </c>
      <c r="U3219">
        <v>15</v>
      </c>
      <c r="V3219">
        <v>2</v>
      </c>
      <c r="W3219">
        <v>0.30660300548648722</v>
      </c>
      <c r="X3219">
        <v>310.0135118527138</v>
      </c>
      <c r="Y3219">
        <v>305.75029585964631</v>
      </c>
      <c r="Z3219">
        <v>52.601391049069072</v>
      </c>
      <c r="AA3219">
        <v>340.01786629629851</v>
      </c>
      <c r="AB3219">
        <v>102.11620315665458</v>
      </c>
      <c r="AC3219">
        <v>1124.535639926115</v>
      </c>
      <c r="AD3219">
        <v>5.4742066742499453</v>
      </c>
      <c r="AE3219">
        <v>2240.8157178202337</v>
      </c>
    </row>
    <row r="3220" spans="1:31" x14ac:dyDescent="0.3">
      <c r="A3220">
        <v>2488373</v>
      </c>
      <c r="B3220">
        <v>1</v>
      </c>
      <c r="C3220" t="s">
        <v>81</v>
      </c>
      <c r="D3220" t="s">
        <v>118</v>
      </c>
      <c r="E3220" t="s">
        <v>147</v>
      </c>
      <c r="F3220" t="s">
        <v>9282</v>
      </c>
      <c r="G3220" t="s">
        <v>1962</v>
      </c>
      <c r="H3220" t="s">
        <v>150</v>
      </c>
      <c r="I3220" t="s">
        <v>136</v>
      </c>
      <c r="J3220" t="s">
        <v>3</v>
      </c>
      <c r="K3220" t="s">
        <v>144</v>
      </c>
      <c r="L3220" t="s">
        <v>9283</v>
      </c>
      <c r="M3220" t="s">
        <v>9284</v>
      </c>
      <c r="N3220">
        <v>6.6408333329999998</v>
      </c>
      <c r="O3220">
        <v>0</v>
      </c>
      <c r="P3220">
        <v>326</v>
      </c>
      <c r="Q3220">
        <v>9</v>
      </c>
      <c r="R3220">
        <v>78</v>
      </c>
      <c r="S3220">
        <v>8</v>
      </c>
      <c r="T3220">
        <v>65</v>
      </c>
      <c r="U3220">
        <v>1</v>
      </c>
      <c r="V3220">
        <v>0</v>
      </c>
      <c r="W3220">
        <v>0</v>
      </c>
      <c r="X3220">
        <v>495.76059864203285</v>
      </c>
      <c r="Y3220">
        <v>80.213110647140695</v>
      </c>
      <c r="Z3220">
        <v>343.7998221486211</v>
      </c>
      <c r="AA3220">
        <v>2698.8091082978758</v>
      </c>
      <c r="AB3220">
        <v>205.4718232663495</v>
      </c>
      <c r="AC3220">
        <v>6923.6726341562398</v>
      </c>
      <c r="AD3220">
        <v>0</v>
      </c>
      <c r="AE3220">
        <v>10747.72709715826</v>
      </c>
    </row>
    <row r="3221" spans="1:31" x14ac:dyDescent="0.3">
      <c r="A3221">
        <v>2488374</v>
      </c>
      <c r="B3221">
        <v>1</v>
      </c>
      <c r="C3221" t="s">
        <v>80</v>
      </c>
      <c r="D3221" t="s">
        <v>88</v>
      </c>
      <c r="E3221" t="s">
        <v>141</v>
      </c>
      <c r="F3221" t="s">
        <v>9285</v>
      </c>
      <c r="G3221" t="s">
        <v>466</v>
      </c>
      <c r="H3221" t="s">
        <v>135</v>
      </c>
      <c r="I3221" t="s">
        <v>136</v>
      </c>
      <c r="J3221" t="s">
        <v>137</v>
      </c>
      <c r="K3221" t="s">
        <v>144</v>
      </c>
      <c r="L3221" t="s">
        <v>9286</v>
      </c>
      <c r="M3221" t="s">
        <v>9287</v>
      </c>
      <c r="N3221">
        <v>9.4522222219999996</v>
      </c>
      <c r="O3221">
        <v>0</v>
      </c>
      <c r="P3221">
        <v>31</v>
      </c>
      <c r="Q3221">
        <v>0</v>
      </c>
      <c r="R3221">
        <v>0</v>
      </c>
      <c r="S3221">
        <v>0</v>
      </c>
      <c r="T3221">
        <v>15</v>
      </c>
      <c r="U3221">
        <v>0</v>
      </c>
      <c r="V3221">
        <v>0</v>
      </c>
      <c r="W3221">
        <v>0</v>
      </c>
      <c r="X3221">
        <v>77.655778629093334</v>
      </c>
      <c r="Y3221">
        <v>0</v>
      </c>
      <c r="Z3221">
        <v>0</v>
      </c>
      <c r="AA3221">
        <v>0</v>
      </c>
      <c r="AB3221">
        <v>270.67205804258259</v>
      </c>
      <c r="AC3221">
        <v>0</v>
      </c>
      <c r="AD3221">
        <v>0</v>
      </c>
      <c r="AE3221">
        <v>348.32783667167593</v>
      </c>
    </row>
    <row r="3222" spans="1:31" x14ac:dyDescent="0.3">
      <c r="A3222">
        <v>2490662</v>
      </c>
      <c r="B3222">
        <v>1</v>
      </c>
      <c r="C3222" t="s">
        <v>80</v>
      </c>
      <c r="D3222" t="s">
        <v>107</v>
      </c>
      <c r="E3222" t="s">
        <v>141</v>
      </c>
      <c r="F3222" t="s">
        <v>1759</v>
      </c>
      <c r="G3222" t="s">
        <v>210</v>
      </c>
      <c r="H3222" t="s">
        <v>135</v>
      </c>
      <c r="I3222" t="s">
        <v>136</v>
      </c>
      <c r="J3222" t="s">
        <v>137</v>
      </c>
      <c r="K3222" t="s">
        <v>144</v>
      </c>
      <c r="L3222" t="s">
        <v>9288</v>
      </c>
      <c r="M3222" t="s">
        <v>9289</v>
      </c>
      <c r="N3222">
        <v>2.4769444439999999</v>
      </c>
      <c r="O3222">
        <v>0</v>
      </c>
      <c r="P3222">
        <v>10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1.4949914373118633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1.4949914373118633</v>
      </c>
    </row>
    <row r="3223" spans="1:31" x14ac:dyDescent="0.3">
      <c r="A3223">
        <v>2490356</v>
      </c>
      <c r="B3223">
        <v>1</v>
      </c>
      <c r="C3223" t="s">
        <v>80</v>
      </c>
      <c r="D3223" t="s">
        <v>99</v>
      </c>
      <c r="E3223" t="s">
        <v>153</v>
      </c>
      <c r="F3223" t="s">
        <v>9290</v>
      </c>
      <c r="G3223" t="s">
        <v>244</v>
      </c>
      <c r="H3223" t="s">
        <v>135</v>
      </c>
      <c r="I3223" t="s">
        <v>136</v>
      </c>
      <c r="J3223" t="s">
        <v>137</v>
      </c>
      <c r="K3223" t="s">
        <v>144</v>
      </c>
      <c r="L3223" t="s">
        <v>9291</v>
      </c>
      <c r="M3223" t="s">
        <v>9292</v>
      </c>
      <c r="N3223">
        <v>6.0177777770000001</v>
      </c>
      <c r="O3223">
        <v>0</v>
      </c>
      <c r="P3223">
        <v>2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5.026360499038411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5.026360499038411</v>
      </c>
    </row>
    <row r="3224" spans="1:31" x14ac:dyDescent="0.3">
      <c r="A3224">
        <v>2490605</v>
      </c>
      <c r="B3224">
        <v>1</v>
      </c>
      <c r="C3224" t="s">
        <v>80</v>
      </c>
      <c r="D3224" t="s">
        <v>82</v>
      </c>
      <c r="E3224" t="s">
        <v>153</v>
      </c>
      <c r="F3224" t="s">
        <v>5068</v>
      </c>
      <c r="G3224" t="s">
        <v>230</v>
      </c>
      <c r="H3224" t="s">
        <v>135</v>
      </c>
      <c r="I3224" t="s">
        <v>136</v>
      </c>
      <c r="J3224" t="s">
        <v>137</v>
      </c>
      <c r="K3224" t="s">
        <v>144</v>
      </c>
      <c r="L3224" t="s">
        <v>9293</v>
      </c>
      <c r="M3224" t="s">
        <v>9294</v>
      </c>
      <c r="N3224">
        <v>4.5405555550000001</v>
      </c>
      <c r="O3224">
        <v>0</v>
      </c>
      <c r="P3224">
        <v>5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4.0468231245153508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4.0468231245153508</v>
      </c>
    </row>
    <row r="3225" spans="1:31" x14ac:dyDescent="0.3">
      <c r="A3225">
        <v>2490322</v>
      </c>
      <c r="B3225">
        <v>1</v>
      </c>
      <c r="C3225" t="s">
        <v>81</v>
      </c>
      <c r="D3225" t="s">
        <v>123</v>
      </c>
      <c r="E3225" t="s">
        <v>184</v>
      </c>
      <c r="F3225" t="s">
        <v>9295</v>
      </c>
      <c r="G3225" t="s">
        <v>149</v>
      </c>
      <c r="H3225" t="s">
        <v>150</v>
      </c>
      <c r="I3225" t="s">
        <v>136</v>
      </c>
      <c r="J3225" t="s">
        <v>137</v>
      </c>
      <c r="K3225" t="s">
        <v>144</v>
      </c>
      <c r="L3225" t="s">
        <v>9296</v>
      </c>
      <c r="M3225" t="s">
        <v>9297</v>
      </c>
      <c r="N3225">
        <v>1.517222222</v>
      </c>
      <c r="O3225">
        <v>1</v>
      </c>
      <c r="P3225">
        <v>372</v>
      </c>
      <c r="Q3225">
        <v>146</v>
      </c>
      <c r="R3225">
        <v>55</v>
      </c>
      <c r="S3225">
        <v>13</v>
      </c>
      <c r="T3225">
        <v>36</v>
      </c>
      <c r="U3225">
        <v>0</v>
      </c>
      <c r="V3225">
        <v>0</v>
      </c>
      <c r="W3225">
        <v>0.41455329679444447</v>
      </c>
      <c r="X3225">
        <v>64.350051011034935</v>
      </c>
      <c r="Y3225">
        <v>138.9866526491374</v>
      </c>
      <c r="Z3225">
        <v>18.569281141542973</v>
      </c>
      <c r="AA3225">
        <v>8.6023414808567331</v>
      </c>
      <c r="AB3225">
        <v>25.155938208388278</v>
      </c>
      <c r="AC3225">
        <v>0</v>
      </c>
      <c r="AD3225">
        <v>0</v>
      </c>
      <c r="AE3225">
        <v>256.0788177877547</v>
      </c>
    </row>
    <row r="3226" spans="1:31" x14ac:dyDescent="0.3">
      <c r="A3226">
        <v>2490107</v>
      </c>
      <c r="B3226">
        <v>1</v>
      </c>
      <c r="C3226" t="s">
        <v>80</v>
      </c>
      <c r="D3226" t="s">
        <v>96</v>
      </c>
      <c r="E3226" t="s">
        <v>153</v>
      </c>
      <c r="F3226" t="s">
        <v>9298</v>
      </c>
      <c r="G3226" t="s">
        <v>244</v>
      </c>
      <c r="H3226" t="s">
        <v>135</v>
      </c>
      <c r="I3226" t="s">
        <v>136</v>
      </c>
      <c r="J3226" t="s">
        <v>137</v>
      </c>
      <c r="K3226" t="s">
        <v>144</v>
      </c>
      <c r="L3226" t="s">
        <v>9299</v>
      </c>
      <c r="M3226" t="s">
        <v>9300</v>
      </c>
      <c r="N3226">
        <v>3.5961111109999999</v>
      </c>
      <c r="O3226">
        <v>0</v>
      </c>
      <c r="P3226">
        <v>1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1.3280466565889768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1.3280466565889768</v>
      </c>
    </row>
    <row r="3227" spans="1:31" x14ac:dyDescent="0.3">
      <c r="A3227">
        <v>2490090</v>
      </c>
      <c r="B3227">
        <v>1</v>
      </c>
      <c r="C3227" t="s">
        <v>80</v>
      </c>
      <c r="D3227" t="s">
        <v>107</v>
      </c>
      <c r="E3227" t="s">
        <v>184</v>
      </c>
      <c r="F3227" t="s">
        <v>9301</v>
      </c>
      <c r="G3227" t="s">
        <v>1152</v>
      </c>
      <c r="H3227" t="s">
        <v>150</v>
      </c>
      <c r="I3227" t="s">
        <v>136</v>
      </c>
      <c r="J3227" t="s">
        <v>137</v>
      </c>
      <c r="K3227" t="s">
        <v>144</v>
      </c>
      <c r="L3227" t="s">
        <v>9302</v>
      </c>
      <c r="M3227" t="s">
        <v>9303</v>
      </c>
      <c r="N3227">
        <v>6.2474999999999996</v>
      </c>
      <c r="O3227">
        <v>7</v>
      </c>
      <c r="P3227">
        <v>3196</v>
      </c>
      <c r="Q3227">
        <v>0</v>
      </c>
      <c r="R3227">
        <v>1</v>
      </c>
      <c r="S3227">
        <v>2</v>
      </c>
      <c r="T3227">
        <v>279</v>
      </c>
      <c r="U3227">
        <v>0</v>
      </c>
      <c r="V3227">
        <v>2</v>
      </c>
      <c r="W3227">
        <v>246.14233173643549</v>
      </c>
      <c r="X3227">
        <v>2095.1536828979933</v>
      </c>
      <c r="Y3227">
        <v>0</v>
      </c>
      <c r="Z3227">
        <v>0.94682037872703739</v>
      </c>
      <c r="AA3227">
        <v>145.54900520378823</v>
      </c>
      <c r="AB3227">
        <v>1076.1931113223141</v>
      </c>
      <c r="AC3227">
        <v>0</v>
      </c>
      <c r="AD3227">
        <v>18.255388141473063</v>
      </c>
      <c r="AE3227">
        <v>3582.2403396807308</v>
      </c>
    </row>
    <row r="3228" spans="1:31" x14ac:dyDescent="0.3">
      <c r="A3228">
        <v>2490004</v>
      </c>
      <c r="B3228">
        <v>1</v>
      </c>
      <c r="C3228" t="s">
        <v>80</v>
      </c>
      <c r="D3228" t="s">
        <v>83</v>
      </c>
      <c r="E3228" t="s">
        <v>147</v>
      </c>
      <c r="F3228" t="s">
        <v>6380</v>
      </c>
      <c r="G3228" t="s">
        <v>134</v>
      </c>
      <c r="H3228" t="s">
        <v>150</v>
      </c>
      <c r="I3228" t="s">
        <v>136</v>
      </c>
      <c r="J3228" t="s">
        <v>137</v>
      </c>
      <c r="K3228" t="s">
        <v>138</v>
      </c>
      <c r="L3228" t="s">
        <v>9304</v>
      </c>
      <c r="M3228" t="s">
        <v>9305</v>
      </c>
      <c r="N3228">
        <v>3.0191666659999998</v>
      </c>
      <c r="O3228">
        <v>0</v>
      </c>
      <c r="P3228">
        <v>1</v>
      </c>
      <c r="Q3228">
        <v>1</v>
      </c>
      <c r="R3228">
        <v>0</v>
      </c>
      <c r="S3228">
        <v>5</v>
      </c>
      <c r="T3228">
        <v>83</v>
      </c>
      <c r="U3228">
        <v>1</v>
      </c>
      <c r="V3228">
        <v>19</v>
      </c>
      <c r="W3228">
        <v>0</v>
      </c>
      <c r="X3228">
        <v>5.5716225837645142E-2</v>
      </c>
      <c r="Y3228">
        <v>415.29898163440123</v>
      </c>
      <c r="Z3228">
        <v>0</v>
      </c>
      <c r="AA3228">
        <v>174.99052377364808</v>
      </c>
      <c r="AB3228">
        <v>365.2279317780779</v>
      </c>
      <c r="AC3228">
        <v>38.758513947363326</v>
      </c>
      <c r="AD3228">
        <v>793.15309504744562</v>
      </c>
      <c r="AE3228">
        <v>1787.4847624067738</v>
      </c>
    </row>
    <row r="3229" spans="1:31" x14ac:dyDescent="0.3">
      <c r="A3229">
        <v>2490359</v>
      </c>
      <c r="B3229">
        <v>1</v>
      </c>
      <c r="C3229" t="s">
        <v>80</v>
      </c>
      <c r="D3229" t="s">
        <v>99</v>
      </c>
      <c r="E3229" t="s">
        <v>162</v>
      </c>
      <c r="F3229" t="s">
        <v>9306</v>
      </c>
      <c r="G3229" t="s">
        <v>210</v>
      </c>
      <c r="H3229" t="s">
        <v>135</v>
      </c>
      <c r="I3229" t="s">
        <v>136</v>
      </c>
      <c r="J3229" t="s">
        <v>137</v>
      </c>
      <c r="K3229" t="s">
        <v>144</v>
      </c>
      <c r="L3229" t="s">
        <v>9307</v>
      </c>
      <c r="M3229" t="s">
        <v>9308</v>
      </c>
      <c r="N3229">
        <v>1.609722222</v>
      </c>
      <c r="O3229">
        <v>0</v>
      </c>
      <c r="P3229">
        <v>124</v>
      </c>
      <c r="Q3229">
        <v>0</v>
      </c>
      <c r="R3229">
        <v>0</v>
      </c>
      <c r="S3229">
        <v>0</v>
      </c>
      <c r="T3229">
        <v>6</v>
      </c>
      <c r="U3229">
        <v>0</v>
      </c>
      <c r="V3229">
        <v>0</v>
      </c>
      <c r="W3229">
        <v>0</v>
      </c>
      <c r="X3229">
        <v>24.514823311721671</v>
      </c>
      <c r="Y3229">
        <v>0</v>
      </c>
      <c r="Z3229">
        <v>0</v>
      </c>
      <c r="AA3229">
        <v>0</v>
      </c>
      <c r="AB3229">
        <v>6.2821513898041319</v>
      </c>
      <c r="AC3229">
        <v>0</v>
      </c>
      <c r="AD3229">
        <v>0</v>
      </c>
      <c r="AE3229">
        <v>30.796974701525802</v>
      </c>
    </row>
    <row r="3230" spans="1:31" x14ac:dyDescent="0.3">
      <c r="A3230">
        <v>2490551</v>
      </c>
      <c r="B3230">
        <v>1</v>
      </c>
      <c r="C3230" t="s">
        <v>80</v>
      </c>
      <c r="D3230" t="s">
        <v>107</v>
      </c>
      <c r="E3230" t="s">
        <v>153</v>
      </c>
      <c r="F3230" t="s">
        <v>719</v>
      </c>
      <c r="G3230" t="s">
        <v>155</v>
      </c>
      <c r="H3230" t="s">
        <v>135</v>
      </c>
      <c r="I3230" t="s">
        <v>136</v>
      </c>
      <c r="J3230" t="s">
        <v>137</v>
      </c>
      <c r="K3230" t="s">
        <v>144</v>
      </c>
      <c r="L3230" t="s">
        <v>9309</v>
      </c>
      <c r="M3230" t="s">
        <v>9310</v>
      </c>
      <c r="N3230">
        <v>5.420833333</v>
      </c>
      <c r="O3230">
        <v>0</v>
      </c>
      <c r="P3230">
        <v>2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1.264437676938114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1.264437676938114</v>
      </c>
    </row>
    <row r="3231" spans="1:31" x14ac:dyDescent="0.3">
      <c r="A3231">
        <v>2490528</v>
      </c>
      <c r="B3231">
        <v>1</v>
      </c>
      <c r="C3231" t="s">
        <v>81</v>
      </c>
      <c r="D3231" t="s">
        <v>121</v>
      </c>
      <c r="E3231" t="s">
        <v>184</v>
      </c>
      <c r="F3231" t="s">
        <v>9311</v>
      </c>
      <c r="G3231" t="s">
        <v>149</v>
      </c>
      <c r="H3231" t="s">
        <v>150</v>
      </c>
      <c r="I3231" t="s">
        <v>136</v>
      </c>
      <c r="J3231" t="s">
        <v>137</v>
      </c>
      <c r="K3231" t="s">
        <v>144</v>
      </c>
      <c r="L3231" t="s">
        <v>9312</v>
      </c>
      <c r="M3231" t="s">
        <v>9313</v>
      </c>
      <c r="N3231">
        <v>0.24222222199999999</v>
      </c>
      <c r="O3231">
        <v>0</v>
      </c>
      <c r="P3231">
        <v>528</v>
      </c>
      <c r="Q3231">
        <v>0</v>
      </c>
      <c r="R3231">
        <v>15</v>
      </c>
      <c r="S3231">
        <v>5</v>
      </c>
      <c r="T3231">
        <v>20</v>
      </c>
      <c r="U3231">
        <v>0</v>
      </c>
      <c r="V3231">
        <v>0</v>
      </c>
      <c r="W3231">
        <v>0</v>
      </c>
      <c r="X3231">
        <v>14.427661529951646</v>
      </c>
      <c r="Y3231">
        <v>0</v>
      </c>
      <c r="Z3231">
        <v>0.30496676732114064</v>
      </c>
      <c r="AA3231">
        <v>1.8959635962288768</v>
      </c>
      <c r="AB3231">
        <v>1.8064140548847409</v>
      </c>
      <c r="AC3231">
        <v>0</v>
      </c>
      <c r="AD3231">
        <v>0</v>
      </c>
      <c r="AE3231">
        <v>18.435005948386404</v>
      </c>
    </row>
    <row r="3232" spans="1:31" x14ac:dyDescent="0.3">
      <c r="A3232">
        <v>2490196</v>
      </c>
      <c r="B3232">
        <v>1</v>
      </c>
      <c r="C3232" t="s">
        <v>80</v>
      </c>
      <c r="D3232" t="s">
        <v>88</v>
      </c>
      <c r="E3232" t="s">
        <v>147</v>
      </c>
      <c r="F3232" t="s">
        <v>7822</v>
      </c>
      <c r="G3232" t="s">
        <v>924</v>
      </c>
      <c r="H3232" t="s">
        <v>150</v>
      </c>
      <c r="I3232" t="s">
        <v>136</v>
      </c>
      <c r="J3232" t="s">
        <v>137</v>
      </c>
      <c r="K3232" t="s">
        <v>144</v>
      </c>
      <c r="L3232" t="s">
        <v>9314</v>
      </c>
      <c r="M3232" t="s">
        <v>9315</v>
      </c>
      <c r="N3232">
        <v>3.2450000000000001</v>
      </c>
      <c r="O3232">
        <v>1</v>
      </c>
      <c r="P3232">
        <v>526</v>
      </c>
      <c r="Q3232">
        <v>0</v>
      </c>
      <c r="R3232">
        <v>1</v>
      </c>
      <c r="S3232">
        <v>13</v>
      </c>
      <c r="T3232">
        <v>118</v>
      </c>
      <c r="U3232">
        <v>2</v>
      </c>
      <c r="V3232">
        <v>2</v>
      </c>
      <c r="W3232">
        <v>50.085119942309205</v>
      </c>
      <c r="X3232">
        <v>695.15397252386038</v>
      </c>
      <c r="Y3232">
        <v>0</v>
      </c>
      <c r="Z3232">
        <v>1.76710657335</v>
      </c>
      <c r="AA3232">
        <v>432.36267990988591</v>
      </c>
      <c r="AB3232">
        <v>592.18360055743244</v>
      </c>
      <c r="AC3232">
        <v>56.830765059413032</v>
      </c>
      <c r="AD3232">
        <v>26.107413957227333</v>
      </c>
      <c r="AE3232">
        <v>1854.4906585234787</v>
      </c>
    </row>
    <row r="3233" spans="1:31" x14ac:dyDescent="0.3">
      <c r="A3233">
        <v>2490173</v>
      </c>
      <c r="B3233">
        <v>1</v>
      </c>
      <c r="C3233" t="s">
        <v>81</v>
      </c>
      <c r="D3233" t="s">
        <v>128</v>
      </c>
      <c r="E3233" t="s">
        <v>162</v>
      </c>
      <c r="F3233" t="s">
        <v>9316</v>
      </c>
      <c r="G3233" t="s">
        <v>530</v>
      </c>
      <c r="H3233" t="s">
        <v>135</v>
      </c>
      <c r="I3233" t="s">
        <v>136</v>
      </c>
      <c r="J3233" t="s">
        <v>137</v>
      </c>
      <c r="K3233" t="s">
        <v>144</v>
      </c>
      <c r="L3233" t="s">
        <v>470</v>
      </c>
      <c r="M3233" t="s">
        <v>9317</v>
      </c>
      <c r="N3233">
        <v>2.16</v>
      </c>
      <c r="O3233">
        <v>0</v>
      </c>
      <c r="P3233">
        <v>14</v>
      </c>
      <c r="Q3233">
        <v>0</v>
      </c>
      <c r="R3233">
        <v>0</v>
      </c>
      <c r="S3233">
        <v>0</v>
      </c>
      <c r="T3233">
        <v>2</v>
      </c>
      <c r="U3233">
        <v>0</v>
      </c>
      <c r="V3233">
        <v>0</v>
      </c>
      <c r="W3233">
        <v>0</v>
      </c>
      <c r="X3233">
        <v>5.2122926074775258</v>
      </c>
      <c r="Y3233">
        <v>0</v>
      </c>
      <c r="Z3233">
        <v>0</v>
      </c>
      <c r="AA3233">
        <v>0</v>
      </c>
      <c r="AB3233">
        <v>3.0698420522999852</v>
      </c>
      <c r="AC3233">
        <v>0</v>
      </c>
      <c r="AD3233">
        <v>0</v>
      </c>
      <c r="AE3233">
        <v>8.2821346597775118</v>
      </c>
    </row>
    <row r="3234" spans="1:31" x14ac:dyDescent="0.3">
      <c r="A3234">
        <v>2490030</v>
      </c>
      <c r="B3234">
        <v>1</v>
      </c>
      <c r="C3234" t="s">
        <v>80</v>
      </c>
      <c r="D3234" t="s">
        <v>99</v>
      </c>
      <c r="E3234" t="s">
        <v>166</v>
      </c>
      <c r="F3234" t="s">
        <v>3380</v>
      </c>
      <c r="G3234" t="s">
        <v>149</v>
      </c>
      <c r="H3234" t="s">
        <v>150</v>
      </c>
      <c r="I3234" t="s">
        <v>136</v>
      </c>
      <c r="J3234" t="s">
        <v>137</v>
      </c>
      <c r="K3234" t="s">
        <v>144</v>
      </c>
      <c r="L3234" t="s">
        <v>9318</v>
      </c>
      <c r="M3234" t="s">
        <v>9319</v>
      </c>
      <c r="N3234">
        <v>0.156388888</v>
      </c>
      <c r="O3234">
        <v>3</v>
      </c>
      <c r="P3234">
        <v>1875</v>
      </c>
      <c r="Q3234">
        <v>1</v>
      </c>
      <c r="R3234">
        <v>34</v>
      </c>
      <c r="S3234">
        <v>7</v>
      </c>
      <c r="T3234">
        <v>193</v>
      </c>
      <c r="U3234">
        <v>0</v>
      </c>
      <c r="V3234">
        <v>3</v>
      </c>
      <c r="W3234">
        <v>0.82797369373277285</v>
      </c>
      <c r="X3234">
        <v>53.250099837618464</v>
      </c>
      <c r="Y3234">
        <v>3.2192427558229167E-2</v>
      </c>
      <c r="Z3234">
        <v>0.48946862421160986</v>
      </c>
      <c r="AA3234">
        <v>1.841738008468683</v>
      </c>
      <c r="AB3234">
        <v>11.629401314098693</v>
      </c>
      <c r="AC3234">
        <v>0</v>
      </c>
      <c r="AD3234">
        <v>0.12367798618960071</v>
      </c>
      <c r="AE3234">
        <v>68.194551891878049</v>
      </c>
    </row>
    <row r="3235" spans="1:31" x14ac:dyDescent="0.3">
      <c r="A3235">
        <v>2490571</v>
      </c>
      <c r="B3235">
        <v>1</v>
      </c>
      <c r="C3235" t="s">
        <v>80</v>
      </c>
      <c r="D3235" t="s">
        <v>100</v>
      </c>
      <c r="E3235" t="s">
        <v>147</v>
      </c>
      <c r="F3235" t="s">
        <v>9320</v>
      </c>
      <c r="G3235" t="s">
        <v>193</v>
      </c>
      <c r="H3235" t="s">
        <v>150</v>
      </c>
      <c r="I3235" t="s">
        <v>136</v>
      </c>
      <c r="J3235" t="s">
        <v>137</v>
      </c>
      <c r="K3235" t="s">
        <v>144</v>
      </c>
      <c r="L3235" t="s">
        <v>9321</v>
      </c>
      <c r="M3235" t="s">
        <v>9322</v>
      </c>
      <c r="N3235">
        <v>3.6516666660000001</v>
      </c>
      <c r="O3235">
        <v>0</v>
      </c>
      <c r="P3235">
        <v>69</v>
      </c>
      <c r="Q3235">
        <v>0</v>
      </c>
      <c r="R3235">
        <v>14</v>
      </c>
      <c r="S3235">
        <v>0</v>
      </c>
      <c r="T3235">
        <v>27</v>
      </c>
      <c r="U3235">
        <v>0</v>
      </c>
      <c r="V3235">
        <v>0</v>
      </c>
      <c r="W3235">
        <v>0</v>
      </c>
      <c r="X3235">
        <v>67.493573158971898</v>
      </c>
      <c r="Y3235">
        <v>0</v>
      </c>
      <c r="Z3235">
        <v>20.27649385812061</v>
      </c>
      <c r="AA3235">
        <v>0</v>
      </c>
      <c r="AB3235">
        <v>44.23111198153844</v>
      </c>
      <c r="AC3235">
        <v>0</v>
      </c>
      <c r="AD3235">
        <v>0</v>
      </c>
      <c r="AE3235">
        <v>132.00117899863096</v>
      </c>
    </row>
    <row r="3236" spans="1:31" x14ac:dyDescent="0.3">
      <c r="A3236">
        <v>2490565</v>
      </c>
      <c r="B3236">
        <v>1</v>
      </c>
      <c r="C3236" t="s">
        <v>81</v>
      </c>
      <c r="D3236" t="s">
        <v>116</v>
      </c>
      <c r="E3236" t="s">
        <v>141</v>
      </c>
      <c r="F3236" t="s">
        <v>9323</v>
      </c>
      <c r="G3236" t="s">
        <v>210</v>
      </c>
      <c r="H3236" t="s">
        <v>135</v>
      </c>
      <c r="I3236" t="s">
        <v>136</v>
      </c>
      <c r="J3236" t="s">
        <v>137</v>
      </c>
      <c r="K3236" t="s">
        <v>144</v>
      </c>
      <c r="L3236" t="s">
        <v>9324</v>
      </c>
      <c r="M3236" t="s">
        <v>9325</v>
      </c>
      <c r="N3236">
        <v>0.45</v>
      </c>
      <c r="O3236">
        <v>0</v>
      </c>
      <c r="P3236">
        <v>195</v>
      </c>
      <c r="Q3236">
        <v>0</v>
      </c>
      <c r="R3236">
        <v>0</v>
      </c>
      <c r="S3236">
        <v>0</v>
      </c>
      <c r="T3236">
        <v>11</v>
      </c>
      <c r="U3236">
        <v>0</v>
      </c>
      <c r="V3236">
        <v>0</v>
      </c>
      <c r="W3236">
        <v>0</v>
      </c>
      <c r="X3236">
        <v>25.710328038541611</v>
      </c>
      <c r="Y3236">
        <v>0</v>
      </c>
      <c r="Z3236">
        <v>0</v>
      </c>
      <c r="AA3236">
        <v>0</v>
      </c>
      <c r="AB3236">
        <v>5.6886603846206407</v>
      </c>
      <c r="AC3236">
        <v>0</v>
      </c>
      <c r="AD3236">
        <v>0</v>
      </c>
      <c r="AE3236">
        <v>31.398988423162251</v>
      </c>
    </row>
    <row r="3237" spans="1:31" x14ac:dyDescent="0.3">
      <c r="A3237">
        <v>2490216</v>
      </c>
      <c r="B3237">
        <v>1</v>
      </c>
      <c r="C3237" t="s">
        <v>81</v>
      </c>
      <c r="D3237" t="s">
        <v>128</v>
      </c>
      <c r="E3237" t="s">
        <v>166</v>
      </c>
      <c r="F3237" t="s">
        <v>9326</v>
      </c>
      <c r="G3237" t="s">
        <v>149</v>
      </c>
      <c r="H3237" t="s">
        <v>150</v>
      </c>
      <c r="I3237" t="s">
        <v>136</v>
      </c>
      <c r="J3237" t="s">
        <v>137</v>
      </c>
      <c r="K3237" t="s">
        <v>144</v>
      </c>
      <c r="L3237" t="s">
        <v>9327</v>
      </c>
      <c r="M3237" t="s">
        <v>9328</v>
      </c>
      <c r="N3237">
        <v>0.34416666600000001</v>
      </c>
      <c r="O3237">
        <v>0</v>
      </c>
      <c r="P3237">
        <v>2632</v>
      </c>
      <c r="Q3237">
        <v>0</v>
      </c>
      <c r="R3237">
        <v>23</v>
      </c>
      <c r="S3237">
        <v>3</v>
      </c>
      <c r="T3237">
        <v>161</v>
      </c>
      <c r="U3237">
        <v>0</v>
      </c>
      <c r="V3237">
        <v>1</v>
      </c>
      <c r="W3237">
        <v>0</v>
      </c>
      <c r="X3237">
        <v>200.32230108991513</v>
      </c>
      <c r="Y3237">
        <v>0</v>
      </c>
      <c r="Z3237">
        <v>3.8922340604444132</v>
      </c>
      <c r="AA3237">
        <v>8.3850907162769666</v>
      </c>
      <c r="AB3237">
        <v>60.996375891984201</v>
      </c>
      <c r="AC3237">
        <v>0</v>
      </c>
      <c r="AD3237">
        <v>0.16239226564407702</v>
      </c>
      <c r="AE3237">
        <v>273.75839402426482</v>
      </c>
    </row>
    <row r="3238" spans="1:31" x14ac:dyDescent="0.3">
      <c r="A3238">
        <v>2490608</v>
      </c>
      <c r="B3238">
        <v>1</v>
      </c>
      <c r="C3238" t="s">
        <v>80</v>
      </c>
      <c r="D3238" t="s">
        <v>94</v>
      </c>
      <c r="E3238" t="s">
        <v>162</v>
      </c>
      <c r="F3238" t="s">
        <v>9329</v>
      </c>
      <c r="G3238" t="s">
        <v>210</v>
      </c>
      <c r="H3238" t="s">
        <v>135</v>
      </c>
      <c r="I3238" t="s">
        <v>136</v>
      </c>
      <c r="J3238" t="s">
        <v>137</v>
      </c>
      <c r="K3238" t="s">
        <v>144</v>
      </c>
      <c r="L3238" t="s">
        <v>9330</v>
      </c>
      <c r="M3238" t="s">
        <v>9331</v>
      </c>
      <c r="N3238">
        <v>2.8538888880000002</v>
      </c>
      <c r="O3238">
        <v>0</v>
      </c>
      <c r="P3238">
        <v>17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6.3659806359844602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6.3659806359844602</v>
      </c>
    </row>
    <row r="3239" spans="1:31" x14ac:dyDescent="0.3">
      <c r="A3239">
        <v>2490465</v>
      </c>
      <c r="B3239">
        <v>1</v>
      </c>
      <c r="C3239" t="s">
        <v>81</v>
      </c>
      <c r="D3239" t="s">
        <v>120</v>
      </c>
      <c r="E3239" t="s">
        <v>147</v>
      </c>
      <c r="F3239" t="s">
        <v>4281</v>
      </c>
      <c r="G3239" t="s">
        <v>276</v>
      </c>
      <c r="H3239" t="s">
        <v>150</v>
      </c>
      <c r="I3239" t="s">
        <v>136</v>
      </c>
      <c r="J3239" t="s">
        <v>137</v>
      </c>
      <c r="K3239" t="s">
        <v>144</v>
      </c>
      <c r="L3239" t="s">
        <v>9332</v>
      </c>
      <c r="M3239" t="s">
        <v>9333</v>
      </c>
      <c r="N3239">
        <v>1.172222222</v>
      </c>
      <c r="O3239">
        <v>4</v>
      </c>
      <c r="P3239">
        <v>657</v>
      </c>
      <c r="Q3239">
        <v>34</v>
      </c>
      <c r="R3239">
        <v>8</v>
      </c>
      <c r="S3239">
        <v>11</v>
      </c>
      <c r="T3239">
        <v>42</v>
      </c>
      <c r="U3239">
        <v>5</v>
      </c>
      <c r="V3239">
        <v>0</v>
      </c>
      <c r="W3239">
        <v>1.0733888074891302</v>
      </c>
      <c r="X3239">
        <v>68.633718697289538</v>
      </c>
      <c r="Y3239">
        <v>156.9600425421533</v>
      </c>
      <c r="Z3239">
        <v>1.8579294603252035</v>
      </c>
      <c r="AA3239">
        <v>16.97319600516775</v>
      </c>
      <c r="AB3239">
        <v>15.115204615780252</v>
      </c>
      <c r="AC3239">
        <v>220.74626939912494</v>
      </c>
      <c r="AD3239">
        <v>0</v>
      </c>
      <c r="AE3239">
        <v>481.35974952733011</v>
      </c>
    </row>
    <row r="3240" spans="1:31" x14ac:dyDescent="0.3">
      <c r="A3240">
        <v>2490133</v>
      </c>
      <c r="B3240">
        <v>1</v>
      </c>
      <c r="C3240" t="s">
        <v>80</v>
      </c>
      <c r="D3240" t="s">
        <v>83</v>
      </c>
      <c r="E3240" t="s">
        <v>162</v>
      </c>
      <c r="F3240" t="s">
        <v>9334</v>
      </c>
      <c r="G3240" t="s">
        <v>210</v>
      </c>
      <c r="H3240" t="s">
        <v>135</v>
      </c>
      <c r="I3240" t="s">
        <v>136</v>
      </c>
      <c r="J3240" t="s">
        <v>137</v>
      </c>
      <c r="K3240" t="s">
        <v>144</v>
      </c>
      <c r="L3240" t="s">
        <v>9335</v>
      </c>
      <c r="M3240" t="s">
        <v>9336</v>
      </c>
      <c r="N3240">
        <v>1.0961111109999999</v>
      </c>
      <c r="O3240">
        <v>0</v>
      </c>
      <c r="P3240">
        <v>190</v>
      </c>
      <c r="Q3240">
        <v>0</v>
      </c>
      <c r="R3240">
        <v>0</v>
      </c>
      <c r="S3240">
        <v>0</v>
      </c>
      <c r="T3240">
        <v>7</v>
      </c>
      <c r="U3240">
        <v>0</v>
      </c>
      <c r="V3240">
        <v>0</v>
      </c>
      <c r="W3240">
        <v>0</v>
      </c>
      <c r="X3240">
        <v>56.009501357191759</v>
      </c>
      <c r="Y3240">
        <v>0</v>
      </c>
      <c r="Z3240">
        <v>0</v>
      </c>
      <c r="AA3240">
        <v>0</v>
      </c>
      <c r="AB3240">
        <v>5.9271631633823167</v>
      </c>
      <c r="AC3240">
        <v>0</v>
      </c>
      <c r="AD3240">
        <v>0</v>
      </c>
      <c r="AE3240">
        <v>61.936664520574077</v>
      </c>
    </row>
    <row r="3241" spans="1:31" x14ac:dyDescent="0.3">
      <c r="A3241">
        <v>2490110</v>
      </c>
      <c r="B3241">
        <v>1</v>
      </c>
      <c r="C3241" t="s">
        <v>80</v>
      </c>
      <c r="D3241" t="s">
        <v>96</v>
      </c>
      <c r="E3241" t="s">
        <v>162</v>
      </c>
      <c r="F3241" t="s">
        <v>9337</v>
      </c>
      <c r="G3241" t="s">
        <v>530</v>
      </c>
      <c r="H3241" t="s">
        <v>135</v>
      </c>
      <c r="I3241" t="s">
        <v>136</v>
      </c>
      <c r="J3241" t="s">
        <v>137</v>
      </c>
      <c r="K3241" t="s">
        <v>144</v>
      </c>
      <c r="L3241" t="s">
        <v>9338</v>
      </c>
      <c r="M3241" t="s">
        <v>9339</v>
      </c>
      <c r="N3241">
        <v>2.5469444440000002</v>
      </c>
      <c r="O3241">
        <v>0</v>
      </c>
      <c r="P3241">
        <v>194</v>
      </c>
      <c r="Q3241">
        <v>0</v>
      </c>
      <c r="R3241">
        <v>1</v>
      </c>
      <c r="S3241">
        <v>0</v>
      </c>
      <c r="T3241">
        <v>21</v>
      </c>
      <c r="U3241">
        <v>0</v>
      </c>
      <c r="V3241">
        <v>0</v>
      </c>
      <c r="W3241">
        <v>0</v>
      </c>
      <c r="X3241">
        <v>128.73427998086405</v>
      </c>
      <c r="Y3241">
        <v>0</v>
      </c>
      <c r="Z3241">
        <v>0</v>
      </c>
      <c r="AA3241">
        <v>0</v>
      </c>
      <c r="AB3241">
        <v>54.244619716146296</v>
      </c>
      <c r="AC3241">
        <v>0</v>
      </c>
      <c r="AD3241">
        <v>0</v>
      </c>
      <c r="AE3241">
        <v>182.97889969701035</v>
      </c>
    </row>
    <row r="3242" spans="1:31" x14ac:dyDescent="0.3">
      <c r="A3242">
        <v>2490156</v>
      </c>
      <c r="B3242">
        <v>1</v>
      </c>
      <c r="C3242" t="s">
        <v>81</v>
      </c>
      <c r="D3242" t="s">
        <v>123</v>
      </c>
      <c r="E3242" t="s">
        <v>147</v>
      </c>
      <c r="F3242" t="s">
        <v>8452</v>
      </c>
      <c r="G3242" t="s">
        <v>168</v>
      </c>
      <c r="H3242" t="s">
        <v>150</v>
      </c>
      <c r="I3242" t="s">
        <v>136</v>
      </c>
      <c r="J3242" t="s">
        <v>137</v>
      </c>
      <c r="K3242" t="s">
        <v>138</v>
      </c>
      <c r="L3242" t="s">
        <v>9340</v>
      </c>
      <c r="M3242" t="s">
        <v>9341</v>
      </c>
      <c r="N3242">
        <v>4.2083333329999997</v>
      </c>
      <c r="O3242">
        <v>0</v>
      </c>
      <c r="P3242">
        <v>5</v>
      </c>
      <c r="Q3242">
        <v>0</v>
      </c>
      <c r="R3242">
        <v>0</v>
      </c>
      <c r="S3242">
        <v>0</v>
      </c>
      <c r="T3242">
        <v>541</v>
      </c>
      <c r="U3242">
        <v>1</v>
      </c>
      <c r="V3242">
        <v>10</v>
      </c>
      <c r="W3242">
        <v>0</v>
      </c>
      <c r="X3242">
        <v>8.3073548045130838</v>
      </c>
      <c r="Y3242">
        <v>0</v>
      </c>
      <c r="Z3242">
        <v>0</v>
      </c>
      <c r="AA3242">
        <v>0</v>
      </c>
      <c r="AB3242">
        <v>1236.2184733679107</v>
      </c>
      <c r="AC3242">
        <v>7.4135826015093924</v>
      </c>
      <c r="AD3242">
        <v>218.36596178768929</v>
      </c>
      <c r="AE3242">
        <v>1470.3053725616226</v>
      </c>
    </row>
    <row r="3243" spans="1:31" x14ac:dyDescent="0.3">
      <c r="A3243">
        <v>2490674</v>
      </c>
      <c r="B3243">
        <v>1</v>
      </c>
      <c r="C3243" t="s">
        <v>80</v>
      </c>
      <c r="D3243" t="s">
        <v>96</v>
      </c>
      <c r="E3243" t="s">
        <v>166</v>
      </c>
      <c r="F3243" t="s">
        <v>9342</v>
      </c>
      <c r="G3243" t="s">
        <v>149</v>
      </c>
      <c r="H3243" t="s">
        <v>150</v>
      </c>
      <c r="I3243" t="s">
        <v>136</v>
      </c>
      <c r="J3243" t="s">
        <v>137</v>
      </c>
      <c r="K3243" t="s">
        <v>144</v>
      </c>
      <c r="L3243" t="s">
        <v>9343</v>
      </c>
      <c r="M3243" t="s">
        <v>9344</v>
      </c>
      <c r="N3243">
        <v>2.8005555549999999</v>
      </c>
      <c r="O3243">
        <v>6</v>
      </c>
      <c r="P3243">
        <v>2631</v>
      </c>
      <c r="Q3243">
        <v>6</v>
      </c>
      <c r="R3243">
        <v>54</v>
      </c>
      <c r="S3243">
        <v>13</v>
      </c>
      <c r="T3243">
        <v>377</v>
      </c>
      <c r="U3243">
        <v>0</v>
      </c>
      <c r="V3243">
        <v>1</v>
      </c>
      <c r="W3243">
        <v>52.984099738166691</v>
      </c>
      <c r="X3243">
        <v>1772.1973598073407</v>
      </c>
      <c r="Y3243">
        <v>36.740684695648973</v>
      </c>
      <c r="Z3243">
        <v>51.062150684919672</v>
      </c>
      <c r="AA3243">
        <v>70.861476058186227</v>
      </c>
      <c r="AB3243">
        <v>975.78151885814157</v>
      </c>
      <c r="AC3243">
        <v>0</v>
      </c>
      <c r="AD3243">
        <v>0.16405361239263394</v>
      </c>
      <c r="AE3243">
        <v>2959.7913434547968</v>
      </c>
    </row>
    <row r="3244" spans="1:31" x14ac:dyDescent="0.3">
      <c r="A3244">
        <v>2490047</v>
      </c>
      <c r="B3244">
        <v>1</v>
      </c>
      <c r="C3244" t="s">
        <v>80</v>
      </c>
      <c r="D3244" t="s">
        <v>99</v>
      </c>
      <c r="E3244" t="s">
        <v>162</v>
      </c>
      <c r="F3244" t="s">
        <v>4592</v>
      </c>
      <c r="G3244" t="s">
        <v>210</v>
      </c>
      <c r="H3244" t="s">
        <v>135</v>
      </c>
      <c r="I3244" t="s">
        <v>136</v>
      </c>
      <c r="J3244" t="s">
        <v>137</v>
      </c>
      <c r="K3244" t="s">
        <v>144</v>
      </c>
      <c r="L3244" t="s">
        <v>9345</v>
      </c>
      <c r="M3244" t="s">
        <v>9346</v>
      </c>
      <c r="N3244">
        <v>1.1769444440000001</v>
      </c>
      <c r="O3244">
        <v>0</v>
      </c>
      <c r="P3244">
        <v>12</v>
      </c>
      <c r="Q3244">
        <v>0</v>
      </c>
      <c r="R3244">
        <v>0</v>
      </c>
      <c r="S3244">
        <v>0</v>
      </c>
      <c r="T3244">
        <v>1</v>
      </c>
      <c r="U3244">
        <v>0</v>
      </c>
      <c r="V3244">
        <v>0</v>
      </c>
      <c r="W3244">
        <v>0</v>
      </c>
      <c r="X3244">
        <v>0.80635768411134934</v>
      </c>
      <c r="Y3244">
        <v>0</v>
      </c>
      <c r="Z3244">
        <v>0</v>
      </c>
      <c r="AA3244">
        <v>0</v>
      </c>
      <c r="AB3244">
        <v>0.29986566297301792</v>
      </c>
      <c r="AC3244">
        <v>0</v>
      </c>
      <c r="AD3244">
        <v>0</v>
      </c>
      <c r="AE3244">
        <v>1.1062233470843672</v>
      </c>
    </row>
    <row r="3245" spans="1:31" x14ac:dyDescent="0.3">
      <c r="A3245">
        <v>2490379</v>
      </c>
      <c r="B3245">
        <v>1</v>
      </c>
      <c r="C3245" t="s">
        <v>81</v>
      </c>
      <c r="D3245" t="s">
        <v>113</v>
      </c>
      <c r="E3245" t="s">
        <v>132</v>
      </c>
      <c r="F3245" t="s">
        <v>9347</v>
      </c>
      <c r="G3245" t="s">
        <v>134</v>
      </c>
      <c r="H3245" t="s">
        <v>135</v>
      </c>
      <c r="I3245" t="s">
        <v>136</v>
      </c>
      <c r="J3245" t="s">
        <v>137</v>
      </c>
      <c r="K3245" t="s">
        <v>138</v>
      </c>
      <c r="L3245" t="s">
        <v>9348</v>
      </c>
      <c r="M3245" t="s">
        <v>659</v>
      </c>
      <c r="N3245">
        <v>2.310277777</v>
      </c>
      <c r="O3245">
        <v>0</v>
      </c>
      <c r="P3245">
        <v>27</v>
      </c>
      <c r="Q3245">
        <v>0</v>
      </c>
      <c r="R3245">
        <v>2</v>
      </c>
      <c r="S3245">
        <v>0</v>
      </c>
      <c r="T3245">
        <v>39</v>
      </c>
      <c r="U3245">
        <v>0</v>
      </c>
      <c r="V3245">
        <v>0</v>
      </c>
      <c r="W3245">
        <v>0</v>
      </c>
      <c r="X3245">
        <v>18.509784457404844</v>
      </c>
      <c r="Y3245">
        <v>0</v>
      </c>
      <c r="Z3245">
        <v>0.71028768128945363</v>
      </c>
      <c r="AA3245">
        <v>0</v>
      </c>
      <c r="AB3245">
        <v>17.089923706679489</v>
      </c>
      <c r="AC3245">
        <v>0</v>
      </c>
      <c r="AD3245">
        <v>0</v>
      </c>
      <c r="AE3245">
        <v>36.309995845373791</v>
      </c>
    </row>
    <row r="3246" spans="1:31" x14ac:dyDescent="0.3">
      <c r="A3246">
        <v>2490233</v>
      </c>
      <c r="B3246">
        <v>1</v>
      </c>
      <c r="C3246" t="s">
        <v>80</v>
      </c>
      <c r="D3246" t="s">
        <v>103</v>
      </c>
      <c r="E3246" t="s">
        <v>147</v>
      </c>
      <c r="F3246" t="s">
        <v>9349</v>
      </c>
      <c r="G3246" t="s">
        <v>149</v>
      </c>
      <c r="H3246" t="s">
        <v>150</v>
      </c>
      <c r="I3246" t="s">
        <v>136</v>
      </c>
      <c r="J3246" t="s">
        <v>137</v>
      </c>
      <c r="K3246" t="s">
        <v>144</v>
      </c>
      <c r="L3246" t="s">
        <v>9350</v>
      </c>
      <c r="M3246" t="s">
        <v>9351</v>
      </c>
      <c r="N3246">
        <v>0.95305555500000005</v>
      </c>
      <c r="O3246">
        <v>0</v>
      </c>
      <c r="P3246">
        <v>253</v>
      </c>
      <c r="Q3246">
        <v>0</v>
      </c>
      <c r="R3246">
        <v>0</v>
      </c>
      <c r="S3246">
        <v>0</v>
      </c>
      <c r="T3246">
        <v>40</v>
      </c>
      <c r="U3246">
        <v>0</v>
      </c>
      <c r="V3246">
        <v>0</v>
      </c>
      <c r="W3246">
        <v>0</v>
      </c>
      <c r="X3246">
        <v>51.726377020457065</v>
      </c>
      <c r="Y3246">
        <v>0</v>
      </c>
      <c r="Z3246">
        <v>0</v>
      </c>
      <c r="AA3246">
        <v>0</v>
      </c>
      <c r="AB3246">
        <v>140.89231561969049</v>
      </c>
      <c r="AC3246">
        <v>0</v>
      </c>
      <c r="AD3246">
        <v>0</v>
      </c>
      <c r="AE3246">
        <v>192.61869264014757</v>
      </c>
    </row>
    <row r="3247" spans="1:31" x14ac:dyDescent="0.3">
      <c r="A3247">
        <v>2490239</v>
      </c>
      <c r="B3247">
        <v>1</v>
      </c>
      <c r="C3247" t="s">
        <v>80</v>
      </c>
      <c r="D3247" t="s">
        <v>103</v>
      </c>
      <c r="E3247" t="s">
        <v>184</v>
      </c>
      <c r="F3247" t="s">
        <v>9352</v>
      </c>
      <c r="G3247" t="s">
        <v>168</v>
      </c>
      <c r="H3247" t="s">
        <v>150</v>
      </c>
      <c r="I3247" t="s">
        <v>136</v>
      </c>
      <c r="J3247" t="s">
        <v>137</v>
      </c>
      <c r="K3247" t="s">
        <v>138</v>
      </c>
      <c r="L3247" t="s">
        <v>9353</v>
      </c>
      <c r="M3247" t="s">
        <v>9354</v>
      </c>
      <c r="N3247">
        <v>2.0169444439999999</v>
      </c>
      <c r="O3247">
        <v>0</v>
      </c>
      <c r="P3247">
        <v>0</v>
      </c>
      <c r="Q3247">
        <v>2</v>
      </c>
      <c r="R3247">
        <v>0</v>
      </c>
      <c r="S3247">
        <v>2</v>
      </c>
      <c r="T3247">
        <v>37</v>
      </c>
      <c r="U3247">
        <v>9</v>
      </c>
      <c r="V3247">
        <v>7</v>
      </c>
      <c r="W3247">
        <v>0</v>
      </c>
      <c r="X3247">
        <v>0</v>
      </c>
      <c r="Y3247">
        <v>3.1608288982171686</v>
      </c>
      <c r="Z3247">
        <v>0</v>
      </c>
      <c r="AA3247">
        <v>183.73369615785219</v>
      </c>
      <c r="AB3247">
        <v>188.94275160847522</v>
      </c>
      <c r="AC3247">
        <v>3422.6671891206493</v>
      </c>
      <c r="AD3247">
        <v>283.69142183604072</v>
      </c>
      <c r="AE3247">
        <v>4082.1958876212348</v>
      </c>
    </row>
    <row r="3248" spans="1:31" x14ac:dyDescent="0.3">
      <c r="A3248">
        <v>2490170</v>
      </c>
      <c r="B3248">
        <v>1</v>
      </c>
      <c r="C3248" t="s">
        <v>81</v>
      </c>
      <c r="D3248" t="s">
        <v>118</v>
      </c>
      <c r="E3248" t="s">
        <v>147</v>
      </c>
      <c r="F3248" t="s">
        <v>9355</v>
      </c>
      <c r="G3248" t="s">
        <v>168</v>
      </c>
      <c r="H3248" t="s">
        <v>150</v>
      </c>
      <c r="I3248" t="s">
        <v>136</v>
      </c>
      <c r="J3248" t="s">
        <v>137</v>
      </c>
      <c r="K3248" t="s">
        <v>138</v>
      </c>
      <c r="L3248" t="s">
        <v>9356</v>
      </c>
      <c r="M3248" t="s">
        <v>9357</v>
      </c>
      <c r="N3248">
        <v>8.1691666660000006</v>
      </c>
      <c r="O3248">
        <v>0</v>
      </c>
      <c r="P3248">
        <v>0</v>
      </c>
      <c r="Q3248">
        <v>0</v>
      </c>
      <c r="R3248">
        <v>0</v>
      </c>
      <c r="S3248">
        <v>2</v>
      </c>
      <c r="T3248">
        <v>205</v>
      </c>
      <c r="U3248">
        <v>0</v>
      </c>
      <c r="V3248">
        <v>2</v>
      </c>
      <c r="W3248">
        <v>0</v>
      </c>
      <c r="X3248">
        <v>0</v>
      </c>
      <c r="Y3248">
        <v>0</v>
      </c>
      <c r="Z3248">
        <v>0</v>
      </c>
      <c r="AA3248">
        <v>216.55565271278451</v>
      </c>
      <c r="AB3248">
        <v>810.61734021801135</v>
      </c>
      <c r="AC3248">
        <v>0</v>
      </c>
      <c r="AD3248">
        <v>71.151059650966516</v>
      </c>
      <c r="AE3248">
        <v>1098.3240525817623</v>
      </c>
    </row>
    <row r="3249" spans="1:31" x14ac:dyDescent="0.3">
      <c r="A3249">
        <v>2490150</v>
      </c>
      <c r="B3249">
        <v>1</v>
      </c>
      <c r="C3249" t="s">
        <v>81</v>
      </c>
      <c r="D3249" t="s">
        <v>127</v>
      </c>
      <c r="E3249" t="s">
        <v>184</v>
      </c>
      <c r="F3249" t="s">
        <v>603</v>
      </c>
      <c r="G3249" t="s">
        <v>149</v>
      </c>
      <c r="H3249" t="s">
        <v>150</v>
      </c>
      <c r="I3249" t="s">
        <v>136</v>
      </c>
      <c r="J3249" t="s">
        <v>137</v>
      </c>
      <c r="K3249" t="s">
        <v>144</v>
      </c>
      <c r="L3249" t="s">
        <v>9358</v>
      </c>
      <c r="M3249" t="s">
        <v>9359</v>
      </c>
      <c r="N3249">
        <v>0.41305555500000002</v>
      </c>
      <c r="O3249">
        <v>0</v>
      </c>
      <c r="P3249">
        <v>0</v>
      </c>
      <c r="Q3249">
        <v>9</v>
      </c>
      <c r="R3249">
        <v>25</v>
      </c>
      <c r="S3249">
        <v>12</v>
      </c>
      <c r="T3249">
        <v>1</v>
      </c>
      <c r="U3249">
        <v>2</v>
      </c>
      <c r="V3249">
        <v>0</v>
      </c>
      <c r="W3249">
        <v>0</v>
      </c>
      <c r="X3249">
        <v>0</v>
      </c>
      <c r="Y3249">
        <v>0.95013065894471349</v>
      </c>
      <c r="Z3249">
        <v>6.226279582818516</v>
      </c>
      <c r="AA3249">
        <v>61.786514837042169</v>
      </c>
      <c r="AB3249">
        <v>1.261672416022668</v>
      </c>
      <c r="AC3249">
        <v>10.117723643641481</v>
      </c>
      <c r="AD3249">
        <v>0</v>
      </c>
      <c r="AE3249">
        <v>80.342321138469543</v>
      </c>
    </row>
    <row r="3250" spans="1:31" x14ac:dyDescent="0.3">
      <c r="A3250">
        <v>2490070</v>
      </c>
      <c r="B3250">
        <v>1</v>
      </c>
      <c r="C3250" t="s">
        <v>80</v>
      </c>
      <c r="D3250" t="s">
        <v>84</v>
      </c>
      <c r="E3250" t="s">
        <v>153</v>
      </c>
      <c r="F3250" t="s">
        <v>9360</v>
      </c>
      <c r="G3250" t="s">
        <v>244</v>
      </c>
      <c r="H3250" t="s">
        <v>135</v>
      </c>
      <c r="I3250" t="s">
        <v>136</v>
      </c>
      <c r="J3250" t="s">
        <v>137</v>
      </c>
      <c r="K3250" t="s">
        <v>144</v>
      </c>
      <c r="L3250" t="s">
        <v>9361</v>
      </c>
      <c r="M3250" t="s">
        <v>9362</v>
      </c>
      <c r="N3250">
        <v>1.3233333329999999</v>
      </c>
      <c r="O3250">
        <v>0</v>
      </c>
      <c r="P3250">
        <v>1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0.38040054555808334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0.38040054555808334</v>
      </c>
    </row>
    <row r="3251" spans="1:31" x14ac:dyDescent="0.3">
      <c r="A3251">
        <v>2490869</v>
      </c>
      <c r="B3251">
        <v>1</v>
      </c>
      <c r="C3251" t="s">
        <v>80</v>
      </c>
      <c r="D3251" t="s">
        <v>97</v>
      </c>
      <c r="E3251" t="s">
        <v>162</v>
      </c>
      <c r="F3251" t="s">
        <v>9363</v>
      </c>
      <c r="G3251" t="s">
        <v>210</v>
      </c>
      <c r="H3251" t="s">
        <v>135</v>
      </c>
      <c r="I3251" t="s">
        <v>136</v>
      </c>
      <c r="J3251" t="s">
        <v>137</v>
      </c>
      <c r="K3251" t="s">
        <v>144</v>
      </c>
      <c r="L3251" t="s">
        <v>9364</v>
      </c>
      <c r="M3251" t="s">
        <v>9365</v>
      </c>
      <c r="N3251">
        <v>5.148055555</v>
      </c>
      <c r="O3251">
        <v>0</v>
      </c>
      <c r="P3251">
        <v>13</v>
      </c>
      <c r="Q3251">
        <v>0</v>
      </c>
      <c r="R3251">
        <v>23</v>
      </c>
      <c r="S3251">
        <v>0</v>
      </c>
      <c r="T3251">
        <v>8</v>
      </c>
      <c r="U3251">
        <v>0</v>
      </c>
      <c r="V3251">
        <v>0</v>
      </c>
      <c r="W3251">
        <v>0</v>
      </c>
      <c r="X3251">
        <v>23.180072885309134</v>
      </c>
      <c r="Y3251">
        <v>0</v>
      </c>
      <c r="Z3251">
        <v>77.275105760344431</v>
      </c>
      <c r="AA3251">
        <v>0</v>
      </c>
      <c r="AB3251">
        <v>121.74243149115554</v>
      </c>
      <c r="AC3251">
        <v>0</v>
      </c>
      <c r="AD3251">
        <v>0</v>
      </c>
      <c r="AE3251">
        <v>222.19761013680909</v>
      </c>
    </row>
    <row r="3252" spans="1:31" x14ac:dyDescent="0.3">
      <c r="A3252">
        <v>2491201</v>
      </c>
      <c r="B3252">
        <v>1</v>
      </c>
      <c r="C3252" t="s">
        <v>80</v>
      </c>
      <c r="D3252" t="s">
        <v>96</v>
      </c>
      <c r="E3252" t="s">
        <v>153</v>
      </c>
      <c r="F3252" t="s">
        <v>9366</v>
      </c>
      <c r="G3252" t="s">
        <v>159</v>
      </c>
      <c r="H3252" t="s">
        <v>135</v>
      </c>
      <c r="I3252" t="s">
        <v>136</v>
      </c>
      <c r="J3252" t="s">
        <v>3</v>
      </c>
      <c r="K3252" t="s">
        <v>144</v>
      </c>
      <c r="L3252" t="s">
        <v>9367</v>
      </c>
      <c r="M3252" t="s">
        <v>9368</v>
      </c>
      <c r="N3252">
        <v>6.289722222</v>
      </c>
      <c r="O3252">
        <v>0</v>
      </c>
      <c r="P3252">
        <v>1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10.059150838347538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10.059150838347538</v>
      </c>
    </row>
    <row r="3253" spans="1:31" x14ac:dyDescent="0.3">
      <c r="A3253">
        <v>2491038</v>
      </c>
      <c r="B3253">
        <v>1</v>
      </c>
      <c r="C3253" t="s">
        <v>80</v>
      </c>
      <c r="D3253" t="s">
        <v>90</v>
      </c>
      <c r="E3253" t="s">
        <v>153</v>
      </c>
      <c r="F3253" t="s">
        <v>9369</v>
      </c>
      <c r="G3253" t="s">
        <v>244</v>
      </c>
      <c r="H3253" t="s">
        <v>135</v>
      </c>
      <c r="I3253" t="s">
        <v>136</v>
      </c>
      <c r="J3253" t="s">
        <v>137</v>
      </c>
      <c r="K3253" t="s">
        <v>144</v>
      </c>
      <c r="L3253" t="s">
        <v>9370</v>
      </c>
      <c r="M3253" t="s">
        <v>9371</v>
      </c>
      <c r="N3253">
        <v>3.5219444439999998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3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13.385399959549956</v>
      </c>
      <c r="AC3253">
        <v>0</v>
      </c>
      <c r="AD3253">
        <v>0</v>
      </c>
      <c r="AE3253">
        <v>13.385399959549956</v>
      </c>
    </row>
    <row r="3254" spans="1:31" x14ac:dyDescent="0.3">
      <c r="A3254">
        <v>2491218</v>
      </c>
      <c r="B3254">
        <v>1</v>
      </c>
      <c r="C3254" t="s">
        <v>80</v>
      </c>
      <c r="D3254" t="s">
        <v>105</v>
      </c>
      <c r="E3254" t="s">
        <v>184</v>
      </c>
      <c r="F3254" t="s">
        <v>9372</v>
      </c>
      <c r="G3254" t="s">
        <v>149</v>
      </c>
      <c r="H3254" t="s">
        <v>150</v>
      </c>
      <c r="I3254" t="s">
        <v>136</v>
      </c>
      <c r="J3254" t="s">
        <v>137</v>
      </c>
      <c r="K3254" t="s">
        <v>144</v>
      </c>
      <c r="L3254" t="s">
        <v>9373</v>
      </c>
      <c r="M3254" t="s">
        <v>9374</v>
      </c>
      <c r="N3254">
        <v>2.1186111109999999</v>
      </c>
      <c r="O3254">
        <v>0</v>
      </c>
      <c r="P3254">
        <v>1268</v>
      </c>
      <c r="Q3254">
        <v>0</v>
      </c>
      <c r="R3254">
        <v>189</v>
      </c>
      <c r="S3254">
        <v>1</v>
      </c>
      <c r="T3254">
        <v>165</v>
      </c>
      <c r="U3254">
        <v>0</v>
      </c>
      <c r="V3254">
        <v>2</v>
      </c>
      <c r="W3254">
        <v>0</v>
      </c>
      <c r="X3254">
        <v>844.97027778785366</v>
      </c>
      <c r="Y3254">
        <v>0</v>
      </c>
      <c r="Z3254">
        <v>53.803202733636255</v>
      </c>
      <c r="AA3254">
        <v>22.550766860457216</v>
      </c>
      <c r="AB3254">
        <v>325.81092742115192</v>
      </c>
      <c r="AC3254">
        <v>0</v>
      </c>
      <c r="AD3254">
        <v>10.818072581898413</v>
      </c>
      <c r="AE3254">
        <v>1257.9532473849974</v>
      </c>
    </row>
    <row r="3255" spans="1:31" x14ac:dyDescent="0.3">
      <c r="A3255">
        <v>2491370</v>
      </c>
      <c r="B3255">
        <v>1</v>
      </c>
      <c r="C3255" t="s">
        <v>80</v>
      </c>
      <c r="D3255" t="s">
        <v>100</v>
      </c>
      <c r="E3255" t="s">
        <v>162</v>
      </c>
      <c r="F3255" t="s">
        <v>9375</v>
      </c>
      <c r="G3255" t="s">
        <v>652</v>
      </c>
      <c r="H3255" t="s">
        <v>135</v>
      </c>
      <c r="I3255" t="s">
        <v>136</v>
      </c>
      <c r="J3255" t="s">
        <v>137</v>
      </c>
      <c r="K3255" t="s">
        <v>144</v>
      </c>
      <c r="L3255" t="s">
        <v>9376</v>
      </c>
      <c r="M3255" t="s">
        <v>9377</v>
      </c>
      <c r="N3255">
        <v>1.870833333</v>
      </c>
      <c r="O3255">
        <v>0</v>
      </c>
      <c r="P3255">
        <v>21</v>
      </c>
      <c r="Q3255">
        <v>0</v>
      </c>
      <c r="R3255">
        <v>8</v>
      </c>
      <c r="S3255">
        <v>0</v>
      </c>
      <c r="T3255">
        <v>3</v>
      </c>
      <c r="U3255">
        <v>0</v>
      </c>
      <c r="V3255">
        <v>0</v>
      </c>
      <c r="W3255">
        <v>0</v>
      </c>
      <c r="X3255">
        <v>13.372303838821878</v>
      </c>
      <c r="Y3255">
        <v>0</v>
      </c>
      <c r="Z3255">
        <v>0.6289893307235106</v>
      </c>
      <c r="AA3255">
        <v>0</v>
      </c>
      <c r="AB3255">
        <v>6.6961941217874772</v>
      </c>
      <c r="AC3255">
        <v>0</v>
      </c>
      <c r="AD3255">
        <v>0</v>
      </c>
      <c r="AE3255">
        <v>20.697487291332866</v>
      </c>
    </row>
    <row r="3256" spans="1:31" x14ac:dyDescent="0.3">
      <c r="A3256">
        <v>2490829</v>
      </c>
      <c r="B3256">
        <v>1</v>
      </c>
      <c r="C3256" t="s">
        <v>80</v>
      </c>
      <c r="D3256" t="s">
        <v>100</v>
      </c>
      <c r="E3256" t="s">
        <v>162</v>
      </c>
      <c r="F3256" t="s">
        <v>9378</v>
      </c>
      <c r="G3256" t="s">
        <v>181</v>
      </c>
      <c r="H3256" t="s">
        <v>135</v>
      </c>
      <c r="I3256" t="s">
        <v>136</v>
      </c>
      <c r="J3256" t="s">
        <v>137</v>
      </c>
      <c r="K3256" t="s">
        <v>144</v>
      </c>
      <c r="L3256" t="s">
        <v>9379</v>
      </c>
      <c r="M3256" t="s">
        <v>9380</v>
      </c>
      <c r="N3256">
        <v>1.515833333</v>
      </c>
      <c r="O3256">
        <v>0</v>
      </c>
      <c r="P3256">
        <v>22</v>
      </c>
      <c r="Q3256">
        <v>0</v>
      </c>
      <c r="R3256">
        <v>0</v>
      </c>
      <c r="S3256">
        <v>0</v>
      </c>
      <c r="T3256">
        <v>4</v>
      </c>
      <c r="U3256">
        <v>0</v>
      </c>
      <c r="V3256">
        <v>0</v>
      </c>
      <c r="W3256">
        <v>0</v>
      </c>
      <c r="X3256">
        <v>13.100311196080398</v>
      </c>
      <c r="Y3256">
        <v>0</v>
      </c>
      <c r="Z3256">
        <v>0</v>
      </c>
      <c r="AA3256">
        <v>0</v>
      </c>
      <c r="AB3256">
        <v>21.717071745621954</v>
      </c>
      <c r="AC3256">
        <v>0</v>
      </c>
      <c r="AD3256">
        <v>0</v>
      </c>
      <c r="AE3256">
        <v>34.817382941702348</v>
      </c>
    </row>
    <row r="3257" spans="1:31" x14ac:dyDescent="0.3">
      <c r="A3257">
        <v>2491284</v>
      </c>
      <c r="B3257">
        <v>1</v>
      </c>
      <c r="C3257" t="s">
        <v>80</v>
      </c>
      <c r="D3257" t="s">
        <v>99</v>
      </c>
      <c r="E3257" t="s">
        <v>162</v>
      </c>
      <c r="F3257" t="s">
        <v>9381</v>
      </c>
      <c r="G3257" t="s">
        <v>210</v>
      </c>
      <c r="H3257" t="s">
        <v>135</v>
      </c>
      <c r="I3257" t="s">
        <v>136</v>
      </c>
      <c r="J3257" t="s">
        <v>137</v>
      </c>
      <c r="K3257" t="s">
        <v>144</v>
      </c>
      <c r="L3257" t="s">
        <v>9382</v>
      </c>
      <c r="M3257" t="s">
        <v>9383</v>
      </c>
      <c r="N3257">
        <v>1.352777777</v>
      </c>
      <c r="O3257">
        <v>0</v>
      </c>
      <c r="P3257">
        <v>91</v>
      </c>
      <c r="Q3257">
        <v>0</v>
      </c>
      <c r="R3257">
        <v>0</v>
      </c>
      <c r="S3257">
        <v>0</v>
      </c>
      <c r="T3257">
        <v>9</v>
      </c>
      <c r="U3257">
        <v>0</v>
      </c>
      <c r="V3257">
        <v>0</v>
      </c>
      <c r="W3257">
        <v>0</v>
      </c>
      <c r="X3257">
        <v>34.247958962641654</v>
      </c>
      <c r="Y3257">
        <v>0</v>
      </c>
      <c r="Z3257">
        <v>0</v>
      </c>
      <c r="AA3257">
        <v>0</v>
      </c>
      <c r="AB3257">
        <v>9.3734193256155347</v>
      </c>
      <c r="AC3257">
        <v>0</v>
      </c>
      <c r="AD3257">
        <v>0</v>
      </c>
      <c r="AE3257">
        <v>43.621378288257191</v>
      </c>
    </row>
    <row r="3258" spans="1:31" x14ac:dyDescent="0.3">
      <c r="A3258">
        <v>2490975</v>
      </c>
      <c r="B3258">
        <v>1</v>
      </c>
      <c r="C3258" t="s">
        <v>80</v>
      </c>
      <c r="D3258" t="s">
        <v>84</v>
      </c>
      <c r="E3258" t="s">
        <v>153</v>
      </c>
      <c r="F3258" t="s">
        <v>9384</v>
      </c>
      <c r="G3258" t="s">
        <v>230</v>
      </c>
      <c r="H3258" t="s">
        <v>135</v>
      </c>
      <c r="I3258" t="s">
        <v>136</v>
      </c>
      <c r="J3258" t="s">
        <v>137</v>
      </c>
      <c r="K3258" t="s">
        <v>144</v>
      </c>
      <c r="L3258" t="s">
        <v>9385</v>
      </c>
      <c r="M3258" t="s">
        <v>9386</v>
      </c>
      <c r="N3258">
        <v>7.3986111110000001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2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22.050439863548615</v>
      </c>
      <c r="AC3258">
        <v>0</v>
      </c>
      <c r="AD3258">
        <v>0</v>
      </c>
      <c r="AE3258">
        <v>22.050439863548615</v>
      </c>
    </row>
    <row r="3259" spans="1:31" x14ac:dyDescent="0.3">
      <c r="A3259">
        <v>2491141</v>
      </c>
      <c r="B3259">
        <v>1</v>
      </c>
      <c r="C3259" t="s">
        <v>80</v>
      </c>
      <c r="D3259" t="s">
        <v>97</v>
      </c>
      <c r="E3259" t="s">
        <v>153</v>
      </c>
      <c r="F3259" t="s">
        <v>9387</v>
      </c>
      <c r="G3259" t="s">
        <v>159</v>
      </c>
      <c r="H3259" t="s">
        <v>135</v>
      </c>
      <c r="I3259" t="s">
        <v>136</v>
      </c>
      <c r="J3259" t="s">
        <v>3</v>
      </c>
      <c r="K3259" t="s">
        <v>144</v>
      </c>
      <c r="L3259" t="s">
        <v>9388</v>
      </c>
      <c r="M3259" t="s">
        <v>9389</v>
      </c>
      <c r="N3259">
        <v>2.6888888880000001</v>
      </c>
      <c r="O3259">
        <v>0</v>
      </c>
      <c r="P3259">
        <v>1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1.2695921491678954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1.2695921491678954</v>
      </c>
    </row>
    <row r="3260" spans="1:31" x14ac:dyDescent="0.3">
      <c r="A3260">
        <v>2490720</v>
      </c>
      <c r="B3260">
        <v>1</v>
      </c>
      <c r="C3260" t="s">
        <v>80</v>
      </c>
      <c r="D3260" t="s">
        <v>97</v>
      </c>
      <c r="E3260" t="s">
        <v>162</v>
      </c>
      <c r="F3260" t="s">
        <v>9390</v>
      </c>
      <c r="G3260" t="s">
        <v>210</v>
      </c>
      <c r="H3260" t="s">
        <v>135</v>
      </c>
      <c r="I3260" t="s">
        <v>136</v>
      </c>
      <c r="J3260" t="s">
        <v>137</v>
      </c>
      <c r="K3260" t="s">
        <v>144</v>
      </c>
      <c r="L3260" t="s">
        <v>9391</v>
      </c>
      <c r="M3260" t="s">
        <v>9392</v>
      </c>
      <c r="N3260">
        <v>2.156111111</v>
      </c>
      <c r="O3260">
        <v>0</v>
      </c>
      <c r="P3260">
        <v>4</v>
      </c>
      <c r="Q3260">
        <v>0</v>
      </c>
      <c r="R3260">
        <v>14</v>
      </c>
      <c r="S3260">
        <v>0</v>
      </c>
      <c r="T3260">
        <v>3</v>
      </c>
      <c r="U3260">
        <v>0</v>
      </c>
      <c r="V3260">
        <v>0</v>
      </c>
      <c r="W3260">
        <v>0</v>
      </c>
      <c r="X3260">
        <v>2.7242709348812104</v>
      </c>
      <c r="Y3260">
        <v>0</v>
      </c>
      <c r="Z3260">
        <v>20.0308001535277</v>
      </c>
      <c r="AA3260">
        <v>0</v>
      </c>
      <c r="AB3260">
        <v>4.0874076788833422</v>
      </c>
      <c r="AC3260">
        <v>0</v>
      </c>
      <c r="AD3260">
        <v>0</v>
      </c>
      <c r="AE3260">
        <v>26.842478767292253</v>
      </c>
    </row>
    <row r="3261" spans="1:31" x14ac:dyDescent="0.3">
      <c r="A3261">
        <v>2491070</v>
      </c>
      <c r="B3261">
        <v>2</v>
      </c>
      <c r="C3261" t="s">
        <v>81</v>
      </c>
      <c r="D3261" t="s">
        <v>118</v>
      </c>
      <c r="E3261" t="s">
        <v>147</v>
      </c>
      <c r="F3261" t="s">
        <v>9393</v>
      </c>
      <c r="G3261" t="s">
        <v>1152</v>
      </c>
      <c r="H3261" t="s">
        <v>150</v>
      </c>
      <c r="I3261" t="s">
        <v>136</v>
      </c>
      <c r="J3261" t="s">
        <v>137</v>
      </c>
      <c r="K3261" t="s">
        <v>144</v>
      </c>
      <c r="L3261" t="s">
        <v>9394</v>
      </c>
      <c r="M3261" t="s">
        <v>9395</v>
      </c>
      <c r="N3261">
        <v>2.4102777770000001</v>
      </c>
      <c r="O3261">
        <v>0</v>
      </c>
      <c r="P3261">
        <v>0</v>
      </c>
      <c r="Q3261">
        <v>0</v>
      </c>
      <c r="R3261">
        <v>1</v>
      </c>
      <c r="S3261">
        <v>0</v>
      </c>
      <c r="T3261">
        <v>3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10.216335078977455</v>
      </c>
      <c r="AA3261">
        <v>0</v>
      </c>
      <c r="AB3261">
        <v>12.423499883945089</v>
      </c>
      <c r="AC3261">
        <v>0</v>
      </c>
      <c r="AD3261">
        <v>0</v>
      </c>
      <c r="AE3261">
        <v>22.639834962922542</v>
      </c>
    </row>
    <row r="3262" spans="1:31" x14ac:dyDescent="0.3">
      <c r="A3262">
        <v>2491304</v>
      </c>
      <c r="B3262">
        <v>1</v>
      </c>
      <c r="C3262" t="s">
        <v>80</v>
      </c>
      <c r="D3262" t="s">
        <v>100</v>
      </c>
      <c r="E3262" t="s">
        <v>153</v>
      </c>
      <c r="F3262" t="s">
        <v>9396</v>
      </c>
      <c r="G3262" t="s">
        <v>155</v>
      </c>
      <c r="H3262" t="s">
        <v>135</v>
      </c>
      <c r="I3262" t="s">
        <v>136</v>
      </c>
      <c r="J3262" t="s">
        <v>137</v>
      </c>
      <c r="K3262" t="s">
        <v>144</v>
      </c>
      <c r="L3262" t="s">
        <v>9397</v>
      </c>
      <c r="M3262" t="s">
        <v>9398</v>
      </c>
      <c r="N3262">
        <v>1.451944444</v>
      </c>
      <c r="O3262">
        <v>0</v>
      </c>
      <c r="P3262">
        <v>1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0.32609974683793652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0.32609974683793652</v>
      </c>
    </row>
    <row r="3263" spans="1:31" x14ac:dyDescent="0.3">
      <c r="A3263">
        <v>2490949</v>
      </c>
      <c r="B3263">
        <v>1</v>
      </c>
      <c r="C3263" t="s">
        <v>80</v>
      </c>
      <c r="D3263" t="s">
        <v>103</v>
      </c>
      <c r="E3263" t="s">
        <v>153</v>
      </c>
      <c r="F3263" t="s">
        <v>9399</v>
      </c>
      <c r="G3263" t="s">
        <v>230</v>
      </c>
      <c r="H3263" t="s">
        <v>135</v>
      </c>
      <c r="I3263" t="s">
        <v>136</v>
      </c>
      <c r="J3263" t="s">
        <v>137</v>
      </c>
      <c r="K3263" t="s">
        <v>144</v>
      </c>
      <c r="L3263" t="s">
        <v>9400</v>
      </c>
      <c r="M3263" t="s">
        <v>9401</v>
      </c>
      <c r="N3263">
        <v>3.5377777770000001</v>
      </c>
      <c r="O3263">
        <v>0</v>
      </c>
      <c r="P3263">
        <v>1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9.4570247147293673E-2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9.4570247147293673E-2</v>
      </c>
    </row>
    <row r="3264" spans="1:31" x14ac:dyDescent="0.3">
      <c r="A3264">
        <v>2491098</v>
      </c>
      <c r="B3264">
        <v>1</v>
      </c>
      <c r="C3264" t="s">
        <v>80</v>
      </c>
      <c r="D3264" t="s">
        <v>96</v>
      </c>
      <c r="E3264" t="s">
        <v>153</v>
      </c>
      <c r="F3264" t="s">
        <v>9402</v>
      </c>
      <c r="G3264" t="s">
        <v>230</v>
      </c>
      <c r="H3264" t="s">
        <v>135</v>
      </c>
      <c r="I3264" t="s">
        <v>136</v>
      </c>
      <c r="J3264" t="s">
        <v>137</v>
      </c>
      <c r="K3264" t="s">
        <v>144</v>
      </c>
      <c r="L3264" t="s">
        <v>9403</v>
      </c>
      <c r="M3264" t="s">
        <v>9404</v>
      </c>
      <c r="N3264">
        <v>7.3341666659999998</v>
      </c>
      <c r="O3264">
        <v>0</v>
      </c>
      <c r="P3264">
        <v>2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3.8476160914101234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3.8476160914101234</v>
      </c>
    </row>
    <row r="3265" spans="1:31" x14ac:dyDescent="0.3">
      <c r="A3265">
        <v>2490906</v>
      </c>
      <c r="B3265">
        <v>1</v>
      </c>
      <c r="C3265" t="s">
        <v>80</v>
      </c>
      <c r="D3265" t="s">
        <v>86</v>
      </c>
      <c r="E3265" t="s">
        <v>153</v>
      </c>
      <c r="F3265" t="s">
        <v>2835</v>
      </c>
      <c r="G3265" t="s">
        <v>244</v>
      </c>
      <c r="H3265" t="s">
        <v>135</v>
      </c>
      <c r="I3265" t="s">
        <v>136</v>
      </c>
      <c r="J3265" t="s">
        <v>137</v>
      </c>
      <c r="K3265" t="s">
        <v>144</v>
      </c>
      <c r="L3265" t="s">
        <v>9405</v>
      </c>
      <c r="M3265" t="s">
        <v>9406</v>
      </c>
      <c r="N3265">
        <v>2.244444444</v>
      </c>
      <c r="O3265">
        <v>0</v>
      </c>
      <c r="P3265">
        <v>4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62.406347347932176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62.406347347932176</v>
      </c>
    </row>
    <row r="3266" spans="1:31" x14ac:dyDescent="0.3">
      <c r="A3266">
        <v>2490806</v>
      </c>
      <c r="B3266">
        <v>1</v>
      </c>
      <c r="C3266" t="s">
        <v>80</v>
      </c>
      <c r="D3266" t="s">
        <v>96</v>
      </c>
      <c r="E3266" t="s">
        <v>132</v>
      </c>
      <c r="F3266" t="s">
        <v>4471</v>
      </c>
      <c r="G3266" t="s">
        <v>296</v>
      </c>
      <c r="H3266" t="s">
        <v>135</v>
      </c>
      <c r="I3266" t="s">
        <v>136</v>
      </c>
      <c r="J3266" t="s">
        <v>137</v>
      </c>
      <c r="K3266" t="s">
        <v>144</v>
      </c>
      <c r="L3266" t="s">
        <v>9407</v>
      </c>
      <c r="M3266" t="s">
        <v>9408</v>
      </c>
      <c r="N3266">
        <v>0.47333333300000002</v>
      </c>
      <c r="O3266">
        <v>0</v>
      </c>
      <c r="P3266">
        <v>262</v>
      </c>
      <c r="Q3266">
        <v>0</v>
      </c>
      <c r="R3266">
        <v>0</v>
      </c>
      <c r="S3266">
        <v>0</v>
      </c>
      <c r="T3266">
        <v>11</v>
      </c>
      <c r="U3266">
        <v>0</v>
      </c>
      <c r="V3266">
        <v>0</v>
      </c>
      <c r="W3266">
        <v>0</v>
      </c>
      <c r="X3266">
        <v>20.15140684743222</v>
      </c>
      <c r="Y3266">
        <v>0</v>
      </c>
      <c r="Z3266">
        <v>0</v>
      </c>
      <c r="AA3266">
        <v>0</v>
      </c>
      <c r="AB3266">
        <v>3.6033946839883737</v>
      </c>
      <c r="AC3266">
        <v>0</v>
      </c>
      <c r="AD3266">
        <v>0</v>
      </c>
      <c r="AE3266">
        <v>23.754801531420593</v>
      </c>
    </row>
    <row r="3267" spans="1:31" x14ac:dyDescent="0.3">
      <c r="A3267">
        <v>2491058</v>
      </c>
      <c r="B3267">
        <v>1</v>
      </c>
      <c r="C3267" t="s">
        <v>80</v>
      </c>
      <c r="D3267" t="s">
        <v>84</v>
      </c>
      <c r="E3267" t="s">
        <v>132</v>
      </c>
      <c r="F3267" t="s">
        <v>9409</v>
      </c>
      <c r="G3267" t="s">
        <v>168</v>
      </c>
      <c r="H3267" t="s">
        <v>135</v>
      </c>
      <c r="I3267" t="s">
        <v>136</v>
      </c>
      <c r="J3267" t="s">
        <v>137</v>
      </c>
      <c r="K3267" t="s">
        <v>138</v>
      </c>
      <c r="L3267" t="s">
        <v>9410</v>
      </c>
      <c r="M3267" t="s">
        <v>9411</v>
      </c>
      <c r="N3267">
        <v>3.94</v>
      </c>
      <c r="O3267">
        <v>0</v>
      </c>
      <c r="P3267">
        <v>374</v>
      </c>
      <c r="Q3267">
        <v>0</v>
      </c>
      <c r="R3267">
        <v>0</v>
      </c>
      <c r="S3267">
        <v>0</v>
      </c>
      <c r="T3267">
        <v>9</v>
      </c>
      <c r="U3267">
        <v>0</v>
      </c>
      <c r="V3267">
        <v>0</v>
      </c>
      <c r="W3267">
        <v>0</v>
      </c>
      <c r="X3267">
        <v>418.62594483909783</v>
      </c>
      <c r="Y3267">
        <v>0</v>
      </c>
      <c r="Z3267">
        <v>0</v>
      </c>
      <c r="AA3267">
        <v>0</v>
      </c>
      <c r="AB3267">
        <v>9.9337508774695262</v>
      </c>
      <c r="AC3267">
        <v>0</v>
      </c>
      <c r="AD3267">
        <v>0</v>
      </c>
      <c r="AE3267">
        <v>428.55969571656738</v>
      </c>
    </row>
    <row r="3268" spans="1:31" x14ac:dyDescent="0.3">
      <c r="A3268">
        <v>2490832</v>
      </c>
      <c r="B3268">
        <v>2</v>
      </c>
      <c r="C3268" t="s">
        <v>80</v>
      </c>
      <c r="D3268" t="s">
        <v>95</v>
      </c>
      <c r="E3268" t="s">
        <v>162</v>
      </c>
      <c r="F3268" t="s">
        <v>9412</v>
      </c>
      <c r="G3268" t="s">
        <v>155</v>
      </c>
      <c r="H3268" t="s">
        <v>135</v>
      </c>
      <c r="I3268" t="s">
        <v>136</v>
      </c>
      <c r="J3268" t="s">
        <v>137</v>
      </c>
      <c r="K3268" t="s">
        <v>144</v>
      </c>
      <c r="L3268" t="s">
        <v>9413</v>
      </c>
      <c r="M3268" t="s">
        <v>9414</v>
      </c>
      <c r="N3268">
        <v>1.048611111</v>
      </c>
      <c r="O3268">
        <v>0</v>
      </c>
      <c r="P3268">
        <v>114</v>
      </c>
      <c r="Q3268">
        <v>0</v>
      </c>
      <c r="R3268">
        <v>0</v>
      </c>
      <c r="S3268">
        <v>0</v>
      </c>
      <c r="T3268">
        <v>17</v>
      </c>
      <c r="U3268">
        <v>0</v>
      </c>
      <c r="V3268">
        <v>0</v>
      </c>
      <c r="W3268">
        <v>0</v>
      </c>
      <c r="X3268">
        <v>41.73505340318156</v>
      </c>
      <c r="Y3268">
        <v>0</v>
      </c>
      <c r="Z3268">
        <v>0</v>
      </c>
      <c r="AA3268">
        <v>0</v>
      </c>
      <c r="AB3268">
        <v>30.792765305138303</v>
      </c>
      <c r="AC3268">
        <v>0</v>
      </c>
      <c r="AD3268">
        <v>0</v>
      </c>
      <c r="AE3268">
        <v>72.52781870831987</v>
      </c>
    </row>
    <row r="3269" spans="1:31" x14ac:dyDescent="0.3">
      <c r="A3269">
        <v>2490843</v>
      </c>
      <c r="B3269">
        <v>1</v>
      </c>
      <c r="C3269" t="s">
        <v>80</v>
      </c>
      <c r="D3269" t="s">
        <v>96</v>
      </c>
      <c r="E3269" t="s">
        <v>153</v>
      </c>
      <c r="F3269" t="s">
        <v>9415</v>
      </c>
      <c r="G3269" t="s">
        <v>155</v>
      </c>
      <c r="H3269" t="s">
        <v>135</v>
      </c>
      <c r="I3269" t="s">
        <v>136</v>
      </c>
      <c r="J3269" t="s">
        <v>137</v>
      </c>
      <c r="K3269" t="s">
        <v>144</v>
      </c>
      <c r="L3269" t="s">
        <v>9416</v>
      </c>
      <c r="M3269" t="s">
        <v>9417</v>
      </c>
      <c r="N3269">
        <v>2.4788888880000002</v>
      </c>
      <c r="O3269">
        <v>0</v>
      </c>
      <c r="P3269">
        <v>2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2.5886925045040301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2.5886925045040301</v>
      </c>
    </row>
    <row r="3270" spans="1:31" x14ac:dyDescent="0.3">
      <c r="A3270">
        <v>2491135</v>
      </c>
      <c r="B3270">
        <v>1</v>
      </c>
      <c r="C3270" t="s">
        <v>81</v>
      </c>
      <c r="D3270" t="s">
        <v>112</v>
      </c>
      <c r="E3270" t="s">
        <v>153</v>
      </c>
      <c r="F3270" t="s">
        <v>9418</v>
      </c>
      <c r="G3270" t="s">
        <v>155</v>
      </c>
      <c r="H3270" t="s">
        <v>135</v>
      </c>
      <c r="I3270" t="s">
        <v>136</v>
      </c>
      <c r="J3270" t="s">
        <v>137</v>
      </c>
      <c r="K3270" t="s">
        <v>144</v>
      </c>
      <c r="L3270" t="s">
        <v>9419</v>
      </c>
      <c r="M3270" t="s">
        <v>9420</v>
      </c>
      <c r="N3270">
        <v>2.0425</v>
      </c>
      <c r="O3270">
        <v>0</v>
      </c>
      <c r="P3270">
        <v>1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0.45128518881101931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0.45128518881101931</v>
      </c>
    </row>
    <row r="3271" spans="1:31" x14ac:dyDescent="0.3">
      <c r="A3271">
        <v>2491327</v>
      </c>
      <c r="B3271">
        <v>1</v>
      </c>
      <c r="C3271" t="s">
        <v>81</v>
      </c>
      <c r="D3271" t="s">
        <v>121</v>
      </c>
      <c r="E3271" t="s">
        <v>162</v>
      </c>
      <c r="F3271" t="s">
        <v>9421</v>
      </c>
      <c r="G3271" t="s">
        <v>466</v>
      </c>
      <c r="H3271" t="s">
        <v>135</v>
      </c>
      <c r="I3271" t="s">
        <v>136</v>
      </c>
      <c r="J3271" t="s">
        <v>137</v>
      </c>
      <c r="K3271" t="s">
        <v>144</v>
      </c>
      <c r="L3271" t="s">
        <v>9422</v>
      </c>
      <c r="M3271" t="s">
        <v>9423</v>
      </c>
      <c r="N3271">
        <v>4.6025</v>
      </c>
      <c r="O3271">
        <v>0</v>
      </c>
      <c r="P3271">
        <v>18</v>
      </c>
      <c r="Q3271">
        <v>0</v>
      </c>
      <c r="R3271">
        <v>1</v>
      </c>
      <c r="S3271">
        <v>0</v>
      </c>
      <c r="T3271">
        <v>1</v>
      </c>
      <c r="U3271">
        <v>0</v>
      </c>
      <c r="V3271">
        <v>0</v>
      </c>
      <c r="W3271">
        <v>0</v>
      </c>
      <c r="X3271">
        <v>9.1552217668052069</v>
      </c>
      <c r="Y3271">
        <v>0</v>
      </c>
      <c r="Z3271">
        <v>4.5875154143956438E-2</v>
      </c>
      <c r="AA3271">
        <v>0</v>
      </c>
      <c r="AB3271">
        <v>0.14519668974705124</v>
      </c>
      <c r="AC3271">
        <v>0</v>
      </c>
      <c r="AD3271">
        <v>0</v>
      </c>
      <c r="AE3271">
        <v>9.3462936106962147</v>
      </c>
    </row>
    <row r="3272" spans="1:31" x14ac:dyDescent="0.3">
      <c r="A3272">
        <v>2491181</v>
      </c>
      <c r="B3272">
        <v>1</v>
      </c>
      <c r="C3272" t="s">
        <v>80</v>
      </c>
      <c r="D3272" t="s">
        <v>94</v>
      </c>
      <c r="E3272" t="s">
        <v>153</v>
      </c>
      <c r="F3272" t="s">
        <v>9424</v>
      </c>
      <c r="G3272" t="s">
        <v>155</v>
      </c>
      <c r="H3272" t="s">
        <v>135</v>
      </c>
      <c r="I3272" t="s">
        <v>136</v>
      </c>
      <c r="J3272" t="s">
        <v>137</v>
      </c>
      <c r="K3272" t="s">
        <v>144</v>
      </c>
      <c r="L3272" t="s">
        <v>9425</v>
      </c>
      <c r="M3272" t="s">
        <v>9426</v>
      </c>
      <c r="N3272">
        <v>2.020277777</v>
      </c>
      <c r="O3272">
        <v>0</v>
      </c>
      <c r="P3272">
        <v>1</v>
      </c>
      <c r="Q3272">
        <v>0</v>
      </c>
      <c r="R3272">
        <v>0</v>
      </c>
      <c r="S3272">
        <v>0</v>
      </c>
      <c r="T3272">
        <v>1</v>
      </c>
      <c r="U3272">
        <v>0</v>
      </c>
      <c r="V3272">
        <v>0</v>
      </c>
      <c r="W3272">
        <v>0</v>
      </c>
      <c r="X3272">
        <v>0.58429363446572558</v>
      </c>
      <c r="Y3272">
        <v>0</v>
      </c>
      <c r="Z3272">
        <v>0</v>
      </c>
      <c r="AA3272">
        <v>0</v>
      </c>
      <c r="AB3272">
        <v>0.10999791028502626</v>
      </c>
      <c r="AC3272">
        <v>0</v>
      </c>
      <c r="AD3272">
        <v>0</v>
      </c>
      <c r="AE3272">
        <v>0.69429154475075183</v>
      </c>
    </row>
    <row r="3273" spans="1:31" x14ac:dyDescent="0.3">
      <c r="A3273">
        <v>2491121</v>
      </c>
      <c r="B3273">
        <v>1</v>
      </c>
      <c r="C3273" t="s">
        <v>80</v>
      </c>
      <c r="D3273" t="s">
        <v>95</v>
      </c>
      <c r="E3273" t="s">
        <v>153</v>
      </c>
      <c r="F3273" t="s">
        <v>9427</v>
      </c>
      <c r="G3273" t="s">
        <v>244</v>
      </c>
      <c r="H3273" t="s">
        <v>135</v>
      </c>
      <c r="I3273" t="s">
        <v>136</v>
      </c>
      <c r="J3273" t="s">
        <v>137</v>
      </c>
      <c r="K3273" t="s">
        <v>144</v>
      </c>
      <c r="L3273" t="s">
        <v>9428</v>
      </c>
      <c r="M3273" t="s">
        <v>9429</v>
      </c>
      <c r="N3273">
        <v>2.1911111110000001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1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96.040697431887352</v>
      </c>
      <c r="AE3273">
        <v>96.040697431887352</v>
      </c>
    </row>
    <row r="3274" spans="1:31" x14ac:dyDescent="0.3">
      <c r="A3274">
        <v>2491075</v>
      </c>
      <c r="B3274">
        <v>1</v>
      </c>
      <c r="C3274" t="s">
        <v>80</v>
      </c>
      <c r="D3274" t="s">
        <v>101</v>
      </c>
      <c r="E3274" t="s">
        <v>132</v>
      </c>
      <c r="F3274" t="s">
        <v>9430</v>
      </c>
      <c r="G3274" t="s">
        <v>392</v>
      </c>
      <c r="H3274" t="s">
        <v>135</v>
      </c>
      <c r="I3274" t="s">
        <v>136</v>
      </c>
      <c r="J3274" t="s">
        <v>137</v>
      </c>
      <c r="K3274" t="s">
        <v>144</v>
      </c>
      <c r="L3274" t="s">
        <v>9431</v>
      </c>
      <c r="M3274" t="s">
        <v>9432</v>
      </c>
      <c r="N3274">
        <v>2.5772222220000001</v>
      </c>
      <c r="O3274">
        <v>0</v>
      </c>
      <c r="P3274">
        <v>88</v>
      </c>
      <c r="Q3274">
        <v>0</v>
      </c>
      <c r="R3274">
        <v>2</v>
      </c>
      <c r="S3274">
        <v>0</v>
      </c>
      <c r="T3274">
        <v>10</v>
      </c>
      <c r="U3274">
        <v>0</v>
      </c>
      <c r="V3274">
        <v>0</v>
      </c>
      <c r="W3274">
        <v>0</v>
      </c>
      <c r="X3274">
        <v>72.033298562976441</v>
      </c>
      <c r="Y3274">
        <v>0</v>
      </c>
      <c r="Z3274">
        <v>1.2170844278570556E-2</v>
      </c>
      <c r="AA3274">
        <v>0</v>
      </c>
      <c r="AB3274">
        <v>29.609498767340359</v>
      </c>
      <c r="AC3274">
        <v>0</v>
      </c>
      <c r="AD3274">
        <v>0</v>
      </c>
      <c r="AE3274">
        <v>101.65496817459537</v>
      </c>
    </row>
    <row r="3275" spans="1:31" x14ac:dyDescent="0.3">
      <c r="A3275">
        <v>2491307</v>
      </c>
      <c r="B3275">
        <v>1</v>
      </c>
      <c r="C3275" t="s">
        <v>81</v>
      </c>
      <c r="D3275" t="s">
        <v>127</v>
      </c>
      <c r="E3275" t="s">
        <v>184</v>
      </c>
      <c r="F3275" t="s">
        <v>4091</v>
      </c>
      <c r="G3275" t="s">
        <v>193</v>
      </c>
      <c r="H3275" t="s">
        <v>150</v>
      </c>
      <c r="I3275" t="s">
        <v>136</v>
      </c>
      <c r="J3275" t="s">
        <v>137</v>
      </c>
      <c r="K3275" t="s">
        <v>144</v>
      </c>
      <c r="L3275" t="s">
        <v>9433</v>
      </c>
      <c r="M3275" t="s">
        <v>9434</v>
      </c>
      <c r="N3275">
        <v>3.551111111</v>
      </c>
      <c r="O3275">
        <v>3</v>
      </c>
      <c r="P3275">
        <v>4</v>
      </c>
      <c r="Q3275">
        <v>45</v>
      </c>
      <c r="R3275">
        <v>20</v>
      </c>
      <c r="S3275">
        <v>2</v>
      </c>
      <c r="T3275">
        <v>2</v>
      </c>
      <c r="U3275">
        <v>0</v>
      </c>
      <c r="V3275">
        <v>0</v>
      </c>
      <c r="W3275">
        <v>1.9779815964741343</v>
      </c>
      <c r="X3275">
        <v>9.4103518433108366</v>
      </c>
      <c r="Y3275">
        <v>64.765567702755135</v>
      </c>
      <c r="Z3275">
        <v>130.43921724039294</v>
      </c>
      <c r="AA3275">
        <v>2.1127382981014278</v>
      </c>
      <c r="AB3275">
        <v>1.7718218826322487</v>
      </c>
      <c r="AC3275">
        <v>0</v>
      </c>
      <c r="AD3275">
        <v>0</v>
      </c>
      <c r="AE3275">
        <v>210.4776785636667</v>
      </c>
    </row>
    <row r="3276" spans="1:31" x14ac:dyDescent="0.3">
      <c r="A3276">
        <v>2491287</v>
      </c>
      <c r="B3276">
        <v>1</v>
      </c>
      <c r="C3276" t="s">
        <v>80</v>
      </c>
      <c r="D3276" t="s">
        <v>105</v>
      </c>
      <c r="E3276" t="s">
        <v>153</v>
      </c>
      <c r="F3276" t="s">
        <v>9435</v>
      </c>
      <c r="G3276" t="s">
        <v>155</v>
      </c>
      <c r="H3276" t="s">
        <v>135</v>
      </c>
      <c r="I3276" t="s">
        <v>136</v>
      </c>
      <c r="J3276" t="s">
        <v>137</v>
      </c>
      <c r="K3276" t="s">
        <v>144</v>
      </c>
      <c r="L3276" t="s">
        <v>9436</v>
      </c>
      <c r="M3276" t="s">
        <v>9437</v>
      </c>
      <c r="N3276">
        <v>5.9055555550000003</v>
      </c>
      <c r="O3276">
        <v>0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2.9345014167684709</v>
      </c>
      <c r="AA3276">
        <v>0</v>
      </c>
      <c r="AB3276">
        <v>0</v>
      </c>
      <c r="AC3276">
        <v>0</v>
      </c>
      <c r="AD3276">
        <v>0</v>
      </c>
      <c r="AE3276">
        <v>2.9345014167684709</v>
      </c>
    </row>
    <row r="3277" spans="1:31" x14ac:dyDescent="0.3">
      <c r="A3277">
        <v>2491115</v>
      </c>
      <c r="B3277">
        <v>1</v>
      </c>
      <c r="C3277" t="s">
        <v>80</v>
      </c>
      <c r="D3277" t="s">
        <v>85</v>
      </c>
      <c r="E3277" t="s">
        <v>153</v>
      </c>
      <c r="F3277" t="s">
        <v>9438</v>
      </c>
      <c r="G3277" t="s">
        <v>230</v>
      </c>
      <c r="H3277" t="s">
        <v>135</v>
      </c>
      <c r="I3277" t="s">
        <v>136</v>
      </c>
      <c r="J3277" t="s">
        <v>137</v>
      </c>
      <c r="K3277" t="s">
        <v>144</v>
      </c>
      <c r="L3277" t="s">
        <v>9439</v>
      </c>
      <c r="M3277" t="s">
        <v>9440</v>
      </c>
      <c r="N3277">
        <v>1.846944444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1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0.17982729853047219</v>
      </c>
      <c r="AC3277">
        <v>0</v>
      </c>
      <c r="AD3277">
        <v>0</v>
      </c>
      <c r="AE3277">
        <v>0.17982729853047219</v>
      </c>
    </row>
    <row r="3278" spans="1:31" x14ac:dyDescent="0.3">
      <c r="A3278">
        <v>2490766</v>
      </c>
      <c r="B3278">
        <v>1</v>
      </c>
      <c r="C3278" t="s">
        <v>80</v>
      </c>
      <c r="D3278" t="s">
        <v>96</v>
      </c>
      <c r="E3278" t="s">
        <v>166</v>
      </c>
      <c r="F3278" t="s">
        <v>8049</v>
      </c>
      <c r="G3278" t="s">
        <v>149</v>
      </c>
      <c r="H3278" t="s">
        <v>150</v>
      </c>
      <c r="I3278" t="s">
        <v>136</v>
      </c>
      <c r="J3278" t="s">
        <v>137</v>
      </c>
      <c r="K3278" t="s">
        <v>144</v>
      </c>
      <c r="L3278" t="s">
        <v>9441</v>
      </c>
      <c r="M3278" t="s">
        <v>9442</v>
      </c>
      <c r="N3278">
        <v>0.71805555499999996</v>
      </c>
      <c r="O3278">
        <v>4</v>
      </c>
      <c r="P3278">
        <v>6364</v>
      </c>
      <c r="Q3278">
        <v>5</v>
      </c>
      <c r="R3278">
        <v>17</v>
      </c>
      <c r="S3278">
        <v>12</v>
      </c>
      <c r="T3278">
        <v>561</v>
      </c>
      <c r="U3278">
        <v>1</v>
      </c>
      <c r="V3278">
        <v>0</v>
      </c>
      <c r="W3278">
        <v>14.277098186537811</v>
      </c>
      <c r="X3278">
        <v>1565.7801491470691</v>
      </c>
      <c r="Y3278">
        <v>2.7590341357366452</v>
      </c>
      <c r="Z3278">
        <v>2.5678553852281718</v>
      </c>
      <c r="AA3278">
        <v>190.0731481704693</v>
      </c>
      <c r="AB3278">
        <v>684.87765909434916</v>
      </c>
      <c r="AC3278">
        <v>12.802529940348565</v>
      </c>
      <c r="AD3278">
        <v>0</v>
      </c>
      <c r="AE3278">
        <v>2473.1374740597385</v>
      </c>
    </row>
    <row r="3279" spans="1:31" x14ac:dyDescent="0.3">
      <c r="A3279">
        <v>2491264</v>
      </c>
      <c r="B3279">
        <v>1</v>
      </c>
      <c r="C3279" t="s">
        <v>80</v>
      </c>
      <c r="D3279" t="s">
        <v>84</v>
      </c>
      <c r="E3279" t="s">
        <v>162</v>
      </c>
      <c r="F3279" t="s">
        <v>9443</v>
      </c>
      <c r="G3279" t="s">
        <v>530</v>
      </c>
      <c r="H3279" t="s">
        <v>135</v>
      </c>
      <c r="I3279" t="s">
        <v>136</v>
      </c>
      <c r="J3279" t="s">
        <v>137</v>
      </c>
      <c r="K3279" t="s">
        <v>144</v>
      </c>
      <c r="L3279" t="s">
        <v>9444</v>
      </c>
      <c r="M3279" t="s">
        <v>9445</v>
      </c>
      <c r="N3279">
        <v>2.2836111109999999</v>
      </c>
      <c r="O3279">
        <v>0</v>
      </c>
      <c r="P3279">
        <v>129</v>
      </c>
      <c r="Q3279">
        <v>0</v>
      </c>
      <c r="R3279">
        <v>0</v>
      </c>
      <c r="S3279">
        <v>0</v>
      </c>
      <c r="T3279">
        <v>5</v>
      </c>
      <c r="U3279">
        <v>0</v>
      </c>
      <c r="V3279">
        <v>0</v>
      </c>
      <c r="W3279">
        <v>0</v>
      </c>
      <c r="X3279">
        <v>96.1494096969884</v>
      </c>
      <c r="Y3279">
        <v>0</v>
      </c>
      <c r="Z3279">
        <v>0</v>
      </c>
      <c r="AA3279">
        <v>0</v>
      </c>
      <c r="AB3279">
        <v>8.5146367644929573</v>
      </c>
      <c r="AC3279">
        <v>0</v>
      </c>
      <c r="AD3279">
        <v>0</v>
      </c>
      <c r="AE3279">
        <v>104.66404646148136</v>
      </c>
    </row>
    <row r="3280" spans="1:31" x14ac:dyDescent="0.3">
      <c r="A3280">
        <v>2491350</v>
      </c>
      <c r="B3280">
        <v>1</v>
      </c>
      <c r="C3280" t="s">
        <v>80</v>
      </c>
      <c r="D3280" t="s">
        <v>94</v>
      </c>
      <c r="E3280" t="s">
        <v>153</v>
      </c>
      <c r="F3280" t="s">
        <v>9446</v>
      </c>
      <c r="G3280" t="s">
        <v>155</v>
      </c>
      <c r="H3280" t="s">
        <v>135</v>
      </c>
      <c r="I3280" t="s">
        <v>136</v>
      </c>
      <c r="J3280" t="s">
        <v>137</v>
      </c>
      <c r="K3280" t="s">
        <v>144</v>
      </c>
      <c r="L3280" t="s">
        <v>9447</v>
      </c>
      <c r="M3280" t="s">
        <v>9448</v>
      </c>
      <c r="N3280">
        <v>1.9594444440000001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1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7.6848712297385505E-2</v>
      </c>
      <c r="AC3280">
        <v>0</v>
      </c>
      <c r="AD3280">
        <v>0</v>
      </c>
      <c r="AE3280">
        <v>7.6848712297385505E-2</v>
      </c>
    </row>
    <row r="3281" spans="1:31" x14ac:dyDescent="0.3">
      <c r="A3281">
        <v>2491244</v>
      </c>
      <c r="B3281">
        <v>1</v>
      </c>
      <c r="C3281" t="s">
        <v>80</v>
      </c>
      <c r="D3281" t="s">
        <v>95</v>
      </c>
      <c r="E3281" t="s">
        <v>162</v>
      </c>
      <c r="F3281" t="s">
        <v>9449</v>
      </c>
      <c r="G3281" t="s">
        <v>530</v>
      </c>
      <c r="H3281" t="s">
        <v>135</v>
      </c>
      <c r="I3281" t="s">
        <v>136</v>
      </c>
      <c r="J3281" t="s">
        <v>137</v>
      </c>
      <c r="K3281" t="s">
        <v>144</v>
      </c>
      <c r="L3281" t="s">
        <v>9450</v>
      </c>
      <c r="M3281" t="s">
        <v>9451</v>
      </c>
      <c r="N3281">
        <v>7.9230555550000004</v>
      </c>
      <c r="O3281">
        <v>0</v>
      </c>
      <c r="P3281">
        <v>127</v>
      </c>
      <c r="Q3281">
        <v>0</v>
      </c>
      <c r="R3281">
        <v>0</v>
      </c>
      <c r="S3281">
        <v>0</v>
      </c>
      <c r="T3281">
        <v>3</v>
      </c>
      <c r="U3281">
        <v>0</v>
      </c>
      <c r="V3281">
        <v>0</v>
      </c>
      <c r="W3281">
        <v>0</v>
      </c>
      <c r="X3281">
        <v>146.30875269387468</v>
      </c>
      <c r="Y3281">
        <v>0</v>
      </c>
      <c r="Z3281">
        <v>0</v>
      </c>
      <c r="AA3281">
        <v>0</v>
      </c>
      <c r="AB3281">
        <v>34.784885448355674</v>
      </c>
      <c r="AC3281">
        <v>0</v>
      </c>
      <c r="AD3281">
        <v>0</v>
      </c>
      <c r="AE3281">
        <v>181.09363814223036</v>
      </c>
    </row>
    <row r="3282" spans="1:31" x14ac:dyDescent="0.3">
      <c r="A3282">
        <v>2491493</v>
      </c>
      <c r="B3282">
        <v>1</v>
      </c>
      <c r="C3282" t="s">
        <v>80</v>
      </c>
      <c r="D3282" t="s">
        <v>84</v>
      </c>
      <c r="E3282" t="s">
        <v>213</v>
      </c>
      <c r="F3282" t="s">
        <v>9452</v>
      </c>
      <c r="G3282" t="s">
        <v>203</v>
      </c>
      <c r="H3282" t="s">
        <v>150</v>
      </c>
      <c r="I3282" t="s">
        <v>506</v>
      </c>
      <c r="J3282" t="s">
        <v>137</v>
      </c>
      <c r="K3282" t="s">
        <v>144</v>
      </c>
      <c r="L3282" t="s">
        <v>9453</v>
      </c>
      <c r="M3282" t="s">
        <v>9454</v>
      </c>
      <c r="N3282">
        <v>2.75E-2</v>
      </c>
      <c r="O3282">
        <v>1</v>
      </c>
      <c r="P3282">
        <v>6187</v>
      </c>
      <c r="Q3282">
        <v>0</v>
      </c>
      <c r="R3282">
        <v>0</v>
      </c>
      <c r="S3282">
        <v>5</v>
      </c>
      <c r="T3282">
        <v>269</v>
      </c>
      <c r="U3282">
        <v>0</v>
      </c>
      <c r="V3282">
        <v>0</v>
      </c>
      <c r="W3282">
        <v>0.61522809742388507</v>
      </c>
      <c r="X3282">
        <v>39.431657047132397</v>
      </c>
      <c r="Y3282">
        <v>0</v>
      </c>
      <c r="Z3282">
        <v>0</v>
      </c>
      <c r="AA3282">
        <v>8.5412920400675993</v>
      </c>
      <c r="AB3282">
        <v>5.2700002697896711</v>
      </c>
      <c r="AC3282">
        <v>0</v>
      </c>
      <c r="AD3282">
        <v>0</v>
      </c>
      <c r="AE3282">
        <v>53.858177454413557</v>
      </c>
    </row>
    <row r="3283" spans="1:31" x14ac:dyDescent="0.3">
      <c r="A3283">
        <v>2491052</v>
      </c>
      <c r="B3283">
        <v>1</v>
      </c>
      <c r="C3283" t="s">
        <v>80</v>
      </c>
      <c r="D3283" t="s">
        <v>96</v>
      </c>
      <c r="E3283" t="s">
        <v>153</v>
      </c>
      <c r="F3283" t="s">
        <v>9455</v>
      </c>
      <c r="G3283" t="s">
        <v>155</v>
      </c>
      <c r="H3283" t="s">
        <v>135</v>
      </c>
      <c r="I3283" t="s">
        <v>136</v>
      </c>
      <c r="J3283" t="s">
        <v>137</v>
      </c>
      <c r="K3283" t="s">
        <v>144</v>
      </c>
      <c r="L3283" t="s">
        <v>9456</v>
      </c>
      <c r="M3283" t="s">
        <v>9457</v>
      </c>
      <c r="N3283">
        <v>1.6955555550000001</v>
      </c>
      <c r="O3283">
        <v>0</v>
      </c>
      <c r="P3283">
        <v>1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5.8355989040931554E-2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5.8355989040931554E-2</v>
      </c>
    </row>
    <row r="3284" spans="1:31" x14ac:dyDescent="0.3">
      <c r="A3284">
        <v>2490775</v>
      </c>
      <c r="B3284">
        <v>1</v>
      </c>
      <c r="C3284" t="s">
        <v>81</v>
      </c>
      <c r="D3284" t="s">
        <v>122</v>
      </c>
      <c r="E3284" t="s">
        <v>147</v>
      </c>
      <c r="F3284" t="s">
        <v>9458</v>
      </c>
      <c r="G3284" t="s">
        <v>134</v>
      </c>
      <c r="H3284" t="s">
        <v>150</v>
      </c>
      <c r="I3284" t="s">
        <v>136</v>
      </c>
      <c r="J3284" t="s">
        <v>137</v>
      </c>
      <c r="K3284" t="s">
        <v>138</v>
      </c>
      <c r="L3284" t="s">
        <v>9459</v>
      </c>
      <c r="M3284" t="s">
        <v>9460</v>
      </c>
      <c r="N3284">
        <v>2.5080555549999999</v>
      </c>
      <c r="O3284">
        <v>0</v>
      </c>
      <c r="P3284">
        <v>930</v>
      </c>
      <c r="Q3284">
        <v>0</v>
      </c>
      <c r="R3284">
        <v>0</v>
      </c>
      <c r="S3284">
        <v>0</v>
      </c>
      <c r="T3284">
        <v>82</v>
      </c>
      <c r="U3284">
        <v>0</v>
      </c>
      <c r="V3284">
        <v>0</v>
      </c>
      <c r="W3284">
        <v>0</v>
      </c>
      <c r="X3284">
        <v>572.53117810523031</v>
      </c>
      <c r="Y3284">
        <v>0</v>
      </c>
      <c r="Z3284">
        <v>0</v>
      </c>
      <c r="AA3284">
        <v>0</v>
      </c>
      <c r="AB3284">
        <v>230.93996851558612</v>
      </c>
      <c r="AC3284">
        <v>0</v>
      </c>
      <c r="AD3284">
        <v>0</v>
      </c>
      <c r="AE3284">
        <v>803.4711466208164</v>
      </c>
    </row>
    <row r="3285" spans="1:31" x14ac:dyDescent="0.3">
      <c r="A3285">
        <v>2490961</v>
      </c>
      <c r="B3285">
        <v>1</v>
      </c>
      <c r="C3285" t="s">
        <v>80</v>
      </c>
      <c r="D3285" t="s">
        <v>103</v>
      </c>
      <c r="E3285" t="s">
        <v>153</v>
      </c>
      <c r="F3285" t="s">
        <v>9461</v>
      </c>
      <c r="G3285" t="s">
        <v>230</v>
      </c>
      <c r="H3285" t="s">
        <v>135</v>
      </c>
      <c r="I3285" t="s">
        <v>136</v>
      </c>
      <c r="J3285" t="s">
        <v>137</v>
      </c>
      <c r="K3285" t="s">
        <v>144</v>
      </c>
      <c r="L3285" t="s">
        <v>9462</v>
      </c>
      <c r="M3285" t="s">
        <v>9463</v>
      </c>
      <c r="N3285">
        <v>4.733055555</v>
      </c>
      <c r="O3285">
        <v>0</v>
      </c>
      <c r="P3285">
        <v>1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0.9588761430361713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0.9588761430361713</v>
      </c>
    </row>
    <row r="3286" spans="1:31" x14ac:dyDescent="0.3">
      <c r="A3286">
        <v>2490875</v>
      </c>
      <c r="B3286">
        <v>1</v>
      </c>
      <c r="C3286" t="s">
        <v>80</v>
      </c>
      <c r="D3286" t="s">
        <v>92</v>
      </c>
      <c r="E3286" t="s">
        <v>162</v>
      </c>
      <c r="F3286" t="s">
        <v>9464</v>
      </c>
      <c r="G3286" t="s">
        <v>159</v>
      </c>
      <c r="H3286" t="s">
        <v>135</v>
      </c>
      <c r="I3286" t="s">
        <v>136</v>
      </c>
      <c r="J3286" t="s">
        <v>3</v>
      </c>
      <c r="K3286" t="s">
        <v>144</v>
      </c>
      <c r="L3286" t="s">
        <v>9465</v>
      </c>
      <c r="M3286" t="s">
        <v>9466</v>
      </c>
      <c r="N3286">
        <v>2.039722222</v>
      </c>
      <c r="O3286">
        <v>0</v>
      </c>
      <c r="P3286">
        <v>25</v>
      </c>
      <c r="Q3286">
        <v>0</v>
      </c>
      <c r="R3286">
        <v>0</v>
      </c>
      <c r="S3286">
        <v>0</v>
      </c>
      <c r="T3286">
        <v>3</v>
      </c>
      <c r="U3286">
        <v>0</v>
      </c>
      <c r="V3286">
        <v>0</v>
      </c>
      <c r="W3286">
        <v>0</v>
      </c>
      <c r="X3286">
        <v>21.21406447987966</v>
      </c>
      <c r="Y3286">
        <v>0</v>
      </c>
      <c r="Z3286">
        <v>0</v>
      </c>
      <c r="AA3286">
        <v>0</v>
      </c>
      <c r="AB3286">
        <v>0.11065741263383</v>
      </c>
      <c r="AC3286">
        <v>0</v>
      </c>
      <c r="AD3286">
        <v>0</v>
      </c>
      <c r="AE3286">
        <v>21.324721892513491</v>
      </c>
    </row>
    <row r="3287" spans="1:31" x14ac:dyDescent="0.3">
      <c r="A3287">
        <v>2490792</v>
      </c>
      <c r="B3287">
        <v>1</v>
      </c>
      <c r="C3287" t="s">
        <v>81</v>
      </c>
      <c r="D3287" t="s">
        <v>112</v>
      </c>
      <c r="E3287" t="s">
        <v>166</v>
      </c>
      <c r="F3287" t="s">
        <v>9467</v>
      </c>
      <c r="G3287" t="s">
        <v>134</v>
      </c>
      <c r="H3287" t="s">
        <v>150</v>
      </c>
      <c r="I3287" t="s">
        <v>136</v>
      </c>
      <c r="J3287" t="s">
        <v>137</v>
      </c>
      <c r="K3287" t="s">
        <v>138</v>
      </c>
      <c r="L3287" t="s">
        <v>9468</v>
      </c>
      <c r="M3287" t="s">
        <v>9469</v>
      </c>
      <c r="N3287">
        <v>2.9330555550000001</v>
      </c>
      <c r="O3287">
        <v>0</v>
      </c>
      <c r="P3287">
        <v>416</v>
      </c>
      <c r="Q3287">
        <v>25</v>
      </c>
      <c r="R3287">
        <v>44</v>
      </c>
      <c r="S3287">
        <v>3</v>
      </c>
      <c r="T3287">
        <v>54</v>
      </c>
      <c r="U3287">
        <v>0</v>
      </c>
      <c r="V3287">
        <v>0</v>
      </c>
      <c r="W3287">
        <v>0</v>
      </c>
      <c r="X3287">
        <v>237.62292251533185</v>
      </c>
      <c r="Y3287">
        <v>27.965270316175843</v>
      </c>
      <c r="Z3287">
        <v>46.06166995277453</v>
      </c>
      <c r="AA3287">
        <v>6.5150467782233674</v>
      </c>
      <c r="AB3287">
        <v>83.731760913764674</v>
      </c>
      <c r="AC3287">
        <v>0</v>
      </c>
      <c r="AD3287">
        <v>0</v>
      </c>
      <c r="AE3287">
        <v>401.89667047627029</v>
      </c>
    </row>
    <row r="3288" spans="1:31" x14ac:dyDescent="0.3">
      <c r="A3288">
        <v>2490921</v>
      </c>
      <c r="B3288">
        <v>1</v>
      </c>
      <c r="C3288" t="s">
        <v>80</v>
      </c>
      <c r="D3288" t="s">
        <v>102</v>
      </c>
      <c r="E3288" t="s">
        <v>162</v>
      </c>
      <c r="F3288" t="s">
        <v>9470</v>
      </c>
      <c r="G3288" t="s">
        <v>134</v>
      </c>
      <c r="H3288" t="s">
        <v>135</v>
      </c>
      <c r="I3288" t="s">
        <v>136</v>
      </c>
      <c r="J3288" t="s">
        <v>137</v>
      </c>
      <c r="K3288" t="s">
        <v>138</v>
      </c>
      <c r="L3288" t="s">
        <v>9471</v>
      </c>
      <c r="M3288" t="s">
        <v>9472</v>
      </c>
      <c r="N3288">
        <v>2.471666666</v>
      </c>
      <c r="O3288">
        <v>0</v>
      </c>
      <c r="P3288">
        <v>71</v>
      </c>
      <c r="Q3288">
        <v>0</v>
      </c>
      <c r="R3288">
        <v>0</v>
      </c>
      <c r="S3288">
        <v>0</v>
      </c>
      <c r="T3288">
        <v>29</v>
      </c>
      <c r="U3288">
        <v>0</v>
      </c>
      <c r="V3288">
        <v>0</v>
      </c>
      <c r="W3288">
        <v>0</v>
      </c>
      <c r="X3288">
        <v>38.201793909448121</v>
      </c>
      <c r="Y3288">
        <v>0</v>
      </c>
      <c r="Z3288">
        <v>0</v>
      </c>
      <c r="AA3288">
        <v>0</v>
      </c>
      <c r="AB3288">
        <v>34.960827035863637</v>
      </c>
      <c r="AC3288">
        <v>0</v>
      </c>
      <c r="AD3288">
        <v>0</v>
      </c>
      <c r="AE3288">
        <v>73.162620945311758</v>
      </c>
    </row>
    <row r="3289" spans="1:31" x14ac:dyDescent="0.3">
      <c r="A3289">
        <v>2491270</v>
      </c>
      <c r="B3289">
        <v>1</v>
      </c>
      <c r="C3289" t="s">
        <v>81</v>
      </c>
      <c r="D3289" t="s">
        <v>122</v>
      </c>
      <c r="E3289" t="s">
        <v>147</v>
      </c>
      <c r="F3289" t="s">
        <v>9473</v>
      </c>
      <c r="G3289" t="s">
        <v>181</v>
      </c>
      <c r="H3289" t="s">
        <v>150</v>
      </c>
      <c r="I3289" t="s">
        <v>136</v>
      </c>
      <c r="J3289" t="s">
        <v>137</v>
      </c>
      <c r="K3289" t="s">
        <v>144</v>
      </c>
      <c r="L3289" t="s">
        <v>9474</v>
      </c>
      <c r="M3289" t="s">
        <v>9475</v>
      </c>
      <c r="N3289">
        <v>0.60222222199999997</v>
      </c>
      <c r="O3289">
        <v>0</v>
      </c>
      <c r="P3289">
        <v>123</v>
      </c>
      <c r="Q3289">
        <v>0</v>
      </c>
      <c r="R3289">
        <v>1</v>
      </c>
      <c r="S3289">
        <v>8</v>
      </c>
      <c r="T3289">
        <v>13</v>
      </c>
      <c r="U3289">
        <v>5</v>
      </c>
      <c r="V3289">
        <v>0</v>
      </c>
      <c r="W3289">
        <v>0</v>
      </c>
      <c r="X3289">
        <v>15.996569430847426</v>
      </c>
      <c r="Y3289">
        <v>0</v>
      </c>
      <c r="Z3289">
        <v>4.9957632011878889E-2</v>
      </c>
      <c r="AA3289">
        <v>29.012569648389764</v>
      </c>
      <c r="AB3289">
        <v>16.003904370933121</v>
      </c>
      <c r="AC3289">
        <v>77.759764837775862</v>
      </c>
      <c r="AD3289">
        <v>0</v>
      </c>
      <c r="AE3289">
        <v>138.82276591995804</v>
      </c>
    </row>
    <row r="3290" spans="1:31" x14ac:dyDescent="0.3">
      <c r="A3290">
        <v>2491024</v>
      </c>
      <c r="B3290">
        <v>1</v>
      </c>
      <c r="C3290" t="s">
        <v>81</v>
      </c>
      <c r="D3290" t="s">
        <v>112</v>
      </c>
      <c r="E3290" t="s">
        <v>147</v>
      </c>
      <c r="F3290" t="s">
        <v>9476</v>
      </c>
      <c r="G3290" t="s">
        <v>193</v>
      </c>
      <c r="H3290" t="s">
        <v>150</v>
      </c>
      <c r="I3290" t="s">
        <v>136</v>
      </c>
      <c r="J3290" t="s">
        <v>137</v>
      </c>
      <c r="K3290" t="s">
        <v>144</v>
      </c>
      <c r="L3290" t="s">
        <v>9477</v>
      </c>
      <c r="M3290" t="s">
        <v>9478</v>
      </c>
      <c r="N3290">
        <v>1.920833333</v>
      </c>
      <c r="O3290">
        <v>0</v>
      </c>
      <c r="P3290">
        <v>1246</v>
      </c>
      <c r="Q3290">
        <v>0</v>
      </c>
      <c r="R3290">
        <v>11</v>
      </c>
      <c r="S3290">
        <v>0</v>
      </c>
      <c r="T3290">
        <v>34</v>
      </c>
      <c r="U3290">
        <v>0</v>
      </c>
      <c r="V3290">
        <v>0</v>
      </c>
      <c r="W3290">
        <v>0</v>
      </c>
      <c r="X3290">
        <v>439.8705935207966</v>
      </c>
      <c r="Y3290">
        <v>0</v>
      </c>
      <c r="Z3290">
        <v>0.66765748387635504</v>
      </c>
      <c r="AA3290">
        <v>0</v>
      </c>
      <c r="AB3290">
        <v>54.52874615477436</v>
      </c>
      <c r="AC3290">
        <v>0</v>
      </c>
      <c r="AD3290">
        <v>0</v>
      </c>
      <c r="AE3290">
        <v>495.06699715944734</v>
      </c>
    </row>
    <row r="3291" spans="1:31" x14ac:dyDescent="0.3">
      <c r="A3291">
        <v>2490933</v>
      </c>
      <c r="B3291">
        <v>2</v>
      </c>
      <c r="C3291" t="s">
        <v>80</v>
      </c>
      <c r="D3291" t="s">
        <v>95</v>
      </c>
      <c r="E3291" t="s">
        <v>162</v>
      </c>
      <c r="F3291" t="s">
        <v>9479</v>
      </c>
      <c r="G3291" t="s">
        <v>155</v>
      </c>
      <c r="H3291" t="s">
        <v>135</v>
      </c>
      <c r="I3291" t="s">
        <v>136</v>
      </c>
      <c r="J3291" t="s">
        <v>137</v>
      </c>
      <c r="K3291" t="s">
        <v>144</v>
      </c>
      <c r="L3291" t="s">
        <v>9480</v>
      </c>
      <c r="M3291" t="s">
        <v>9481</v>
      </c>
      <c r="N3291">
        <v>1.162222222</v>
      </c>
      <c r="O3291">
        <v>0</v>
      </c>
      <c r="P3291">
        <v>153</v>
      </c>
      <c r="Q3291">
        <v>0</v>
      </c>
      <c r="R3291">
        <v>1</v>
      </c>
      <c r="S3291">
        <v>0</v>
      </c>
      <c r="T3291">
        <v>5</v>
      </c>
      <c r="U3291">
        <v>0</v>
      </c>
      <c r="V3291">
        <v>0</v>
      </c>
      <c r="W3291">
        <v>0</v>
      </c>
      <c r="X3291">
        <v>34.083152079457349</v>
      </c>
      <c r="Y3291">
        <v>0</v>
      </c>
      <c r="Z3291">
        <v>1.5658167374313279E-2</v>
      </c>
      <c r="AA3291">
        <v>0</v>
      </c>
      <c r="AB3291">
        <v>4.2165897083017949</v>
      </c>
      <c r="AC3291">
        <v>0</v>
      </c>
      <c r="AD3291">
        <v>0</v>
      </c>
      <c r="AE3291">
        <v>38.315399955133458</v>
      </c>
    </row>
    <row r="3292" spans="1:31" x14ac:dyDescent="0.3">
      <c r="A3292">
        <v>2490835</v>
      </c>
      <c r="B3292">
        <v>1</v>
      </c>
      <c r="C3292" t="s">
        <v>80</v>
      </c>
      <c r="D3292" t="s">
        <v>84</v>
      </c>
      <c r="E3292" t="s">
        <v>132</v>
      </c>
      <c r="F3292" t="s">
        <v>9482</v>
      </c>
      <c r="G3292" t="s">
        <v>181</v>
      </c>
      <c r="H3292" t="s">
        <v>135</v>
      </c>
      <c r="I3292" t="s">
        <v>136</v>
      </c>
      <c r="J3292" t="s">
        <v>137</v>
      </c>
      <c r="K3292" t="s">
        <v>144</v>
      </c>
      <c r="L3292" t="s">
        <v>9483</v>
      </c>
      <c r="M3292" t="s">
        <v>9484</v>
      </c>
      <c r="N3292">
        <v>1.348333333</v>
      </c>
      <c r="O3292">
        <v>0</v>
      </c>
      <c r="P3292">
        <v>288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100.32684828232354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100.32684828232354</v>
      </c>
    </row>
    <row r="3293" spans="1:31" x14ac:dyDescent="0.3">
      <c r="A3293">
        <v>2491233</v>
      </c>
      <c r="B3293">
        <v>1</v>
      </c>
      <c r="C3293" t="s">
        <v>80</v>
      </c>
      <c r="D3293" t="s">
        <v>93</v>
      </c>
      <c r="E3293" t="s">
        <v>147</v>
      </c>
      <c r="F3293" t="s">
        <v>9485</v>
      </c>
      <c r="G3293" t="s">
        <v>149</v>
      </c>
      <c r="H3293" t="s">
        <v>150</v>
      </c>
      <c r="I3293" t="s">
        <v>136</v>
      </c>
      <c r="J3293" t="s">
        <v>137</v>
      </c>
      <c r="K3293" t="s">
        <v>144</v>
      </c>
      <c r="L3293" t="s">
        <v>9486</v>
      </c>
      <c r="M3293" t="s">
        <v>9487</v>
      </c>
      <c r="N3293">
        <v>1.740277777</v>
      </c>
      <c r="O3293">
        <v>0</v>
      </c>
      <c r="P3293">
        <v>380</v>
      </c>
      <c r="Q3293">
        <v>5</v>
      </c>
      <c r="R3293">
        <v>116</v>
      </c>
      <c r="S3293">
        <v>3</v>
      </c>
      <c r="T3293">
        <v>93</v>
      </c>
      <c r="U3293">
        <v>0</v>
      </c>
      <c r="V3293">
        <v>1</v>
      </c>
      <c r="W3293">
        <v>0</v>
      </c>
      <c r="X3293">
        <v>116.79906121286369</v>
      </c>
      <c r="Y3293">
        <v>1.3051073691935045</v>
      </c>
      <c r="Z3293">
        <v>90.796565110677875</v>
      </c>
      <c r="AA3293">
        <v>0.62154147453879749</v>
      </c>
      <c r="AB3293">
        <v>91.691704549527358</v>
      </c>
      <c r="AC3293">
        <v>0</v>
      </c>
      <c r="AD3293">
        <v>1.8246417926666669E-4</v>
      </c>
      <c r="AE3293">
        <v>301.21416218098045</v>
      </c>
    </row>
    <row r="3294" spans="1:31" x14ac:dyDescent="0.3">
      <c r="A3294">
        <v>2491041</v>
      </c>
      <c r="B3294">
        <v>1</v>
      </c>
      <c r="C3294" t="s">
        <v>80</v>
      </c>
      <c r="D3294" t="s">
        <v>97</v>
      </c>
      <c r="E3294" t="s">
        <v>153</v>
      </c>
      <c r="F3294" t="s">
        <v>9488</v>
      </c>
      <c r="G3294" t="s">
        <v>155</v>
      </c>
      <c r="H3294" t="s">
        <v>135</v>
      </c>
      <c r="I3294" t="s">
        <v>136</v>
      </c>
      <c r="J3294" t="s">
        <v>137</v>
      </c>
      <c r="K3294" t="s">
        <v>144</v>
      </c>
      <c r="L3294" t="s">
        <v>9489</v>
      </c>
      <c r="M3294" t="s">
        <v>9490</v>
      </c>
      <c r="N3294">
        <v>1.3688888880000001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1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0.21965756450909002</v>
      </c>
      <c r="AC3294">
        <v>0</v>
      </c>
      <c r="AD3294">
        <v>0</v>
      </c>
      <c r="AE3294">
        <v>0.21965756450909002</v>
      </c>
    </row>
    <row r="3295" spans="1:31" x14ac:dyDescent="0.3">
      <c r="A3295">
        <v>2491290</v>
      </c>
      <c r="B3295">
        <v>1</v>
      </c>
      <c r="C3295" t="s">
        <v>81</v>
      </c>
      <c r="D3295" t="s">
        <v>112</v>
      </c>
      <c r="E3295" t="s">
        <v>153</v>
      </c>
      <c r="F3295" t="s">
        <v>9491</v>
      </c>
      <c r="G3295" t="s">
        <v>244</v>
      </c>
      <c r="H3295" t="s">
        <v>135</v>
      </c>
      <c r="I3295" t="s">
        <v>136</v>
      </c>
      <c r="J3295" t="s">
        <v>137</v>
      </c>
      <c r="K3295" t="s">
        <v>144</v>
      </c>
      <c r="L3295" t="s">
        <v>9492</v>
      </c>
      <c r="M3295" t="s">
        <v>9493</v>
      </c>
      <c r="N3295">
        <v>1.3644444440000001</v>
      </c>
      <c r="O3295">
        <v>0</v>
      </c>
      <c r="P3295">
        <v>2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0.54691523284934807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0.54691523284934807</v>
      </c>
    </row>
    <row r="3296" spans="1:31" x14ac:dyDescent="0.3">
      <c r="A3296">
        <v>2491253</v>
      </c>
      <c r="B3296">
        <v>1</v>
      </c>
      <c r="C3296" t="s">
        <v>80</v>
      </c>
      <c r="D3296" t="s">
        <v>85</v>
      </c>
      <c r="E3296" t="s">
        <v>153</v>
      </c>
      <c r="F3296" t="s">
        <v>9494</v>
      </c>
      <c r="G3296" t="s">
        <v>155</v>
      </c>
      <c r="H3296" t="s">
        <v>135</v>
      </c>
      <c r="I3296" t="s">
        <v>136</v>
      </c>
      <c r="J3296" t="s">
        <v>137</v>
      </c>
      <c r="K3296" t="s">
        <v>144</v>
      </c>
      <c r="L3296" t="s">
        <v>9495</v>
      </c>
      <c r="M3296" t="s">
        <v>9496</v>
      </c>
      <c r="N3296">
        <v>1.9469444440000001</v>
      </c>
      <c r="O3296">
        <v>0</v>
      </c>
      <c r="P3296">
        <v>1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0.38024027631668783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0.38024027631668783</v>
      </c>
    </row>
    <row r="3297" spans="1:31" x14ac:dyDescent="0.3">
      <c r="A3297">
        <v>2490898</v>
      </c>
      <c r="B3297">
        <v>1</v>
      </c>
      <c r="C3297" t="s">
        <v>80</v>
      </c>
      <c r="D3297" t="s">
        <v>94</v>
      </c>
      <c r="E3297" t="s">
        <v>166</v>
      </c>
      <c r="F3297" t="s">
        <v>9497</v>
      </c>
      <c r="G3297" t="s">
        <v>3552</v>
      </c>
      <c r="H3297" t="s">
        <v>150</v>
      </c>
      <c r="I3297" t="s">
        <v>136</v>
      </c>
      <c r="J3297" t="s">
        <v>137</v>
      </c>
      <c r="K3297" t="s">
        <v>144</v>
      </c>
      <c r="L3297" t="s">
        <v>9498</v>
      </c>
      <c r="M3297" t="s">
        <v>9499</v>
      </c>
      <c r="N3297">
        <v>1.4669444439999999</v>
      </c>
      <c r="O3297">
        <v>0</v>
      </c>
      <c r="P3297">
        <v>138</v>
      </c>
      <c r="Q3297">
        <v>0</v>
      </c>
      <c r="R3297">
        <v>0</v>
      </c>
      <c r="S3297">
        <v>1</v>
      </c>
      <c r="T3297">
        <v>7</v>
      </c>
      <c r="U3297">
        <v>0</v>
      </c>
      <c r="V3297">
        <v>0</v>
      </c>
      <c r="W3297">
        <v>0</v>
      </c>
      <c r="X3297">
        <v>16.859105925892511</v>
      </c>
      <c r="Y3297">
        <v>0</v>
      </c>
      <c r="Z3297">
        <v>0</v>
      </c>
      <c r="AA3297">
        <v>3.7131336813936553</v>
      </c>
      <c r="AB3297">
        <v>5.1204394078884468</v>
      </c>
      <c r="AC3297">
        <v>0</v>
      </c>
      <c r="AD3297">
        <v>0</v>
      </c>
      <c r="AE3297">
        <v>25.692679015174612</v>
      </c>
    </row>
    <row r="3298" spans="1:31" x14ac:dyDescent="0.3">
      <c r="A3298">
        <v>2490623</v>
      </c>
      <c r="B3298">
        <v>2</v>
      </c>
      <c r="C3298" t="s">
        <v>80</v>
      </c>
      <c r="D3298" t="s">
        <v>99</v>
      </c>
      <c r="E3298" t="s">
        <v>162</v>
      </c>
      <c r="F3298" t="s">
        <v>9500</v>
      </c>
      <c r="G3298" t="s">
        <v>230</v>
      </c>
      <c r="H3298" t="s">
        <v>135</v>
      </c>
      <c r="I3298" t="s">
        <v>136</v>
      </c>
      <c r="J3298" t="s">
        <v>137</v>
      </c>
      <c r="K3298" t="s">
        <v>144</v>
      </c>
      <c r="L3298" t="s">
        <v>535</v>
      </c>
      <c r="M3298" t="s">
        <v>9501</v>
      </c>
      <c r="N3298">
        <v>0.54083333300000003</v>
      </c>
      <c r="O3298">
        <v>0</v>
      </c>
      <c r="P3298">
        <v>78</v>
      </c>
      <c r="Q3298">
        <v>0</v>
      </c>
      <c r="R3298">
        <v>0</v>
      </c>
      <c r="S3298">
        <v>0</v>
      </c>
      <c r="T3298">
        <v>12</v>
      </c>
      <c r="U3298">
        <v>0</v>
      </c>
      <c r="V3298">
        <v>0</v>
      </c>
      <c r="W3298">
        <v>0</v>
      </c>
      <c r="X3298">
        <v>7.2991289863045834</v>
      </c>
      <c r="Y3298">
        <v>0</v>
      </c>
      <c r="Z3298">
        <v>0</v>
      </c>
      <c r="AA3298">
        <v>0</v>
      </c>
      <c r="AB3298">
        <v>1.3575510234927668</v>
      </c>
      <c r="AC3298">
        <v>0</v>
      </c>
      <c r="AD3298">
        <v>0</v>
      </c>
      <c r="AE3298">
        <v>8.6566800097973502</v>
      </c>
    </row>
    <row r="3299" spans="1:31" x14ac:dyDescent="0.3">
      <c r="A3299">
        <v>2490712</v>
      </c>
      <c r="B3299">
        <v>1</v>
      </c>
      <c r="C3299" t="s">
        <v>80</v>
      </c>
      <c r="D3299" t="s">
        <v>95</v>
      </c>
      <c r="E3299" t="s">
        <v>162</v>
      </c>
      <c r="F3299" t="s">
        <v>9502</v>
      </c>
      <c r="G3299" t="s">
        <v>181</v>
      </c>
      <c r="H3299" t="s">
        <v>135</v>
      </c>
      <c r="I3299" t="s">
        <v>136</v>
      </c>
      <c r="J3299" t="s">
        <v>137</v>
      </c>
      <c r="K3299" t="s">
        <v>144</v>
      </c>
      <c r="L3299" t="s">
        <v>9503</v>
      </c>
      <c r="M3299" t="s">
        <v>9504</v>
      </c>
      <c r="N3299">
        <v>1.638055555</v>
      </c>
      <c r="O3299">
        <v>0</v>
      </c>
      <c r="P3299">
        <v>175</v>
      </c>
      <c r="Q3299">
        <v>0</v>
      </c>
      <c r="R3299">
        <v>0</v>
      </c>
      <c r="S3299">
        <v>0</v>
      </c>
      <c r="T3299">
        <v>24</v>
      </c>
      <c r="U3299">
        <v>0</v>
      </c>
      <c r="V3299">
        <v>0</v>
      </c>
      <c r="W3299">
        <v>0</v>
      </c>
      <c r="X3299">
        <v>70.052394228628373</v>
      </c>
      <c r="Y3299">
        <v>0</v>
      </c>
      <c r="Z3299">
        <v>0</v>
      </c>
      <c r="AA3299">
        <v>0</v>
      </c>
      <c r="AB3299">
        <v>30.163954680366473</v>
      </c>
      <c r="AC3299">
        <v>0</v>
      </c>
      <c r="AD3299">
        <v>0</v>
      </c>
      <c r="AE3299">
        <v>100.21634890899485</v>
      </c>
    </row>
    <row r="3300" spans="1:31" x14ac:dyDescent="0.3">
      <c r="A3300">
        <v>2490772</v>
      </c>
      <c r="B3300">
        <v>1</v>
      </c>
      <c r="C3300" t="s">
        <v>80</v>
      </c>
      <c r="D3300" t="s">
        <v>103</v>
      </c>
      <c r="E3300" t="s">
        <v>166</v>
      </c>
      <c r="F3300" t="s">
        <v>3604</v>
      </c>
      <c r="G3300" t="s">
        <v>134</v>
      </c>
      <c r="H3300" t="s">
        <v>150</v>
      </c>
      <c r="I3300" t="s">
        <v>136</v>
      </c>
      <c r="J3300" t="s">
        <v>137</v>
      </c>
      <c r="K3300" t="s">
        <v>138</v>
      </c>
      <c r="L3300" t="s">
        <v>9505</v>
      </c>
      <c r="M3300" t="s">
        <v>9506</v>
      </c>
      <c r="N3300">
        <v>0.44638888799999998</v>
      </c>
      <c r="O3300">
        <v>1</v>
      </c>
      <c r="P3300">
        <v>292</v>
      </c>
      <c r="Q3300">
        <v>18</v>
      </c>
      <c r="R3300">
        <v>106</v>
      </c>
      <c r="S3300">
        <v>10</v>
      </c>
      <c r="T3300">
        <v>49</v>
      </c>
      <c r="U3300">
        <v>4</v>
      </c>
      <c r="V3300">
        <v>0</v>
      </c>
      <c r="W3300">
        <v>2.7899928813965955</v>
      </c>
      <c r="X3300">
        <v>31.672283234484642</v>
      </c>
      <c r="Y3300">
        <v>100.54491216440857</v>
      </c>
      <c r="Z3300">
        <v>45.607322731397382</v>
      </c>
      <c r="AA3300">
        <v>4.9547890140051143</v>
      </c>
      <c r="AB3300">
        <v>21.170935063964397</v>
      </c>
      <c r="AC3300">
        <v>460.36351401459632</v>
      </c>
      <c r="AD3300">
        <v>0</v>
      </c>
      <c r="AE3300">
        <v>667.10374910425298</v>
      </c>
    </row>
    <row r="3301" spans="1:31" x14ac:dyDescent="0.3">
      <c r="A3301">
        <v>2491018</v>
      </c>
      <c r="B3301">
        <v>1</v>
      </c>
      <c r="C3301" t="s">
        <v>80</v>
      </c>
      <c r="D3301" t="s">
        <v>96</v>
      </c>
      <c r="E3301" t="s">
        <v>153</v>
      </c>
      <c r="F3301" t="s">
        <v>9507</v>
      </c>
      <c r="G3301" t="s">
        <v>230</v>
      </c>
      <c r="H3301" t="s">
        <v>135</v>
      </c>
      <c r="I3301" t="s">
        <v>136</v>
      </c>
      <c r="J3301" t="s">
        <v>137</v>
      </c>
      <c r="K3301" t="s">
        <v>144</v>
      </c>
      <c r="L3301" t="s">
        <v>9508</v>
      </c>
      <c r="M3301" t="s">
        <v>9509</v>
      </c>
      <c r="N3301">
        <v>3.4836111110000001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2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0.45065736928605177</v>
      </c>
      <c r="AC3301">
        <v>0</v>
      </c>
      <c r="AD3301">
        <v>0</v>
      </c>
      <c r="AE3301">
        <v>0.45065736928605177</v>
      </c>
    </row>
    <row r="3302" spans="1:31" x14ac:dyDescent="0.3">
      <c r="A3302">
        <v>2490650</v>
      </c>
      <c r="B3302">
        <v>2</v>
      </c>
      <c r="C3302" t="s">
        <v>80</v>
      </c>
      <c r="D3302" t="s">
        <v>91</v>
      </c>
      <c r="E3302" t="s">
        <v>166</v>
      </c>
      <c r="F3302" t="s">
        <v>9510</v>
      </c>
      <c r="G3302" t="s">
        <v>193</v>
      </c>
      <c r="H3302" t="s">
        <v>150</v>
      </c>
      <c r="I3302" t="s">
        <v>136</v>
      </c>
      <c r="J3302" t="s">
        <v>137</v>
      </c>
      <c r="K3302" t="s">
        <v>144</v>
      </c>
      <c r="L3302" t="s">
        <v>1669</v>
      </c>
      <c r="M3302" t="s">
        <v>9511</v>
      </c>
      <c r="N3302">
        <v>0.89361111100000001</v>
      </c>
      <c r="O3302">
        <v>0</v>
      </c>
      <c r="P3302">
        <v>48</v>
      </c>
      <c r="Q3302">
        <v>0</v>
      </c>
      <c r="R3302">
        <v>16</v>
      </c>
      <c r="S3302">
        <v>0</v>
      </c>
      <c r="T3302">
        <v>10</v>
      </c>
      <c r="U3302">
        <v>0</v>
      </c>
      <c r="V3302">
        <v>0</v>
      </c>
      <c r="W3302">
        <v>0</v>
      </c>
      <c r="X3302">
        <v>11.646816394575414</v>
      </c>
      <c r="Y3302">
        <v>0</v>
      </c>
      <c r="Z3302">
        <v>0.96539882728580606</v>
      </c>
      <c r="AA3302">
        <v>0</v>
      </c>
      <c r="AB3302">
        <v>17.924618051677445</v>
      </c>
      <c r="AC3302">
        <v>0</v>
      </c>
      <c r="AD3302">
        <v>0</v>
      </c>
      <c r="AE3302">
        <v>30.536833273538665</v>
      </c>
    </row>
    <row r="3303" spans="1:31" x14ac:dyDescent="0.3">
      <c r="A3303">
        <v>2490981</v>
      </c>
      <c r="B3303">
        <v>1</v>
      </c>
      <c r="C3303" t="s">
        <v>80</v>
      </c>
      <c r="D3303" t="s">
        <v>110</v>
      </c>
      <c r="E3303" t="s">
        <v>162</v>
      </c>
      <c r="F3303" t="s">
        <v>9512</v>
      </c>
      <c r="G3303" t="s">
        <v>159</v>
      </c>
      <c r="H3303" t="s">
        <v>135</v>
      </c>
      <c r="I3303" t="s">
        <v>136</v>
      </c>
      <c r="J3303" t="s">
        <v>3</v>
      </c>
      <c r="K3303" t="s">
        <v>144</v>
      </c>
      <c r="L3303" t="s">
        <v>9513</v>
      </c>
      <c r="M3303" t="s">
        <v>9514</v>
      </c>
      <c r="N3303">
        <v>5.4480555549999998</v>
      </c>
      <c r="O3303">
        <v>0</v>
      </c>
      <c r="P3303">
        <v>62</v>
      </c>
      <c r="Q3303">
        <v>0</v>
      </c>
      <c r="R3303">
        <v>0</v>
      </c>
      <c r="S3303">
        <v>0</v>
      </c>
      <c r="T3303">
        <v>2</v>
      </c>
      <c r="U3303">
        <v>0</v>
      </c>
      <c r="V3303">
        <v>0</v>
      </c>
      <c r="W3303">
        <v>0</v>
      </c>
      <c r="X3303">
        <v>83.044281960882813</v>
      </c>
      <c r="Y3303">
        <v>0</v>
      </c>
      <c r="Z3303">
        <v>0</v>
      </c>
      <c r="AA3303">
        <v>0</v>
      </c>
      <c r="AB3303">
        <v>10.880179124218735</v>
      </c>
      <c r="AC3303">
        <v>0</v>
      </c>
      <c r="AD3303">
        <v>0</v>
      </c>
      <c r="AE3303">
        <v>93.924461085101541</v>
      </c>
    </row>
    <row r="3304" spans="1:31" x14ac:dyDescent="0.3">
      <c r="A3304">
        <v>2490832</v>
      </c>
      <c r="B3304">
        <v>1</v>
      </c>
      <c r="C3304" t="s">
        <v>80</v>
      </c>
      <c r="D3304" t="s">
        <v>95</v>
      </c>
      <c r="E3304" t="s">
        <v>153</v>
      </c>
      <c r="F3304" t="s">
        <v>9515</v>
      </c>
      <c r="G3304" t="s">
        <v>155</v>
      </c>
      <c r="H3304" t="s">
        <v>135</v>
      </c>
      <c r="I3304" t="s">
        <v>136</v>
      </c>
      <c r="J3304" t="s">
        <v>137</v>
      </c>
      <c r="K3304" t="s">
        <v>144</v>
      </c>
      <c r="L3304" t="s">
        <v>9516</v>
      </c>
      <c r="M3304" t="s">
        <v>9413</v>
      </c>
      <c r="N3304">
        <v>2.0619444439999999</v>
      </c>
      <c r="O3304">
        <v>0</v>
      </c>
      <c r="P3304">
        <v>8</v>
      </c>
      <c r="Q3304">
        <v>0</v>
      </c>
      <c r="R3304">
        <v>0</v>
      </c>
      <c r="S3304">
        <v>0</v>
      </c>
      <c r="T3304">
        <v>1</v>
      </c>
      <c r="U3304">
        <v>0</v>
      </c>
      <c r="V3304">
        <v>0</v>
      </c>
      <c r="W3304">
        <v>0</v>
      </c>
      <c r="X3304">
        <v>6.9364422530317427</v>
      </c>
      <c r="Y3304">
        <v>0</v>
      </c>
      <c r="Z3304">
        <v>0</v>
      </c>
      <c r="AA3304">
        <v>0</v>
      </c>
      <c r="AB3304">
        <v>0.39175224645317508</v>
      </c>
      <c r="AC3304">
        <v>0</v>
      </c>
      <c r="AD3304">
        <v>0</v>
      </c>
      <c r="AE3304">
        <v>7.3281944994849173</v>
      </c>
    </row>
    <row r="3305" spans="1:31" x14ac:dyDescent="0.3">
      <c r="A3305">
        <v>2490732</v>
      </c>
      <c r="B3305">
        <v>1</v>
      </c>
      <c r="C3305" t="s">
        <v>81</v>
      </c>
      <c r="D3305" t="s">
        <v>127</v>
      </c>
      <c r="E3305" t="s">
        <v>147</v>
      </c>
      <c r="F3305" t="s">
        <v>9517</v>
      </c>
      <c r="G3305" t="s">
        <v>193</v>
      </c>
      <c r="H3305" t="s">
        <v>150</v>
      </c>
      <c r="I3305" t="s">
        <v>136</v>
      </c>
      <c r="J3305" t="s">
        <v>137</v>
      </c>
      <c r="K3305" t="s">
        <v>144</v>
      </c>
      <c r="L3305" t="s">
        <v>9518</v>
      </c>
      <c r="M3305" t="s">
        <v>9519</v>
      </c>
      <c r="N3305">
        <v>3.727222222</v>
      </c>
      <c r="O3305">
        <v>0</v>
      </c>
      <c r="P3305">
        <v>0</v>
      </c>
      <c r="Q3305">
        <v>27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40.659556452395336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40.659556452395336</v>
      </c>
    </row>
    <row r="3306" spans="1:31" x14ac:dyDescent="0.3">
      <c r="A3306">
        <v>2491356</v>
      </c>
      <c r="B3306">
        <v>1</v>
      </c>
      <c r="C3306" t="s">
        <v>80</v>
      </c>
      <c r="D3306" t="s">
        <v>97</v>
      </c>
      <c r="E3306" t="s">
        <v>147</v>
      </c>
      <c r="F3306" t="s">
        <v>9520</v>
      </c>
      <c r="G3306" t="s">
        <v>1554</v>
      </c>
      <c r="H3306" t="s">
        <v>150</v>
      </c>
      <c r="I3306" t="s">
        <v>136</v>
      </c>
      <c r="J3306" t="s">
        <v>137</v>
      </c>
      <c r="K3306" t="s">
        <v>144</v>
      </c>
      <c r="L3306" t="s">
        <v>9521</v>
      </c>
      <c r="M3306" t="s">
        <v>9522</v>
      </c>
      <c r="N3306">
        <v>1.1802777769999999</v>
      </c>
      <c r="O3306">
        <v>0</v>
      </c>
      <c r="P3306">
        <v>219</v>
      </c>
      <c r="Q3306">
        <v>0</v>
      </c>
      <c r="R3306">
        <v>0</v>
      </c>
      <c r="S3306">
        <v>0</v>
      </c>
      <c r="T3306">
        <v>28</v>
      </c>
      <c r="U3306">
        <v>0</v>
      </c>
      <c r="V3306">
        <v>0</v>
      </c>
      <c r="W3306">
        <v>0</v>
      </c>
      <c r="X3306">
        <v>84.149637499350249</v>
      </c>
      <c r="Y3306">
        <v>0</v>
      </c>
      <c r="Z3306">
        <v>0</v>
      </c>
      <c r="AA3306">
        <v>0</v>
      </c>
      <c r="AB3306">
        <v>26.016928907844868</v>
      </c>
      <c r="AC3306">
        <v>0</v>
      </c>
      <c r="AD3306">
        <v>0</v>
      </c>
      <c r="AE3306">
        <v>110.16656640719512</v>
      </c>
    </row>
    <row r="3307" spans="1:31" x14ac:dyDescent="0.3">
      <c r="A3307">
        <v>2491264</v>
      </c>
      <c r="B3307">
        <v>2</v>
      </c>
      <c r="C3307" t="s">
        <v>80</v>
      </c>
      <c r="D3307" t="s">
        <v>84</v>
      </c>
      <c r="E3307" t="s">
        <v>132</v>
      </c>
      <c r="F3307" t="s">
        <v>9523</v>
      </c>
      <c r="G3307" t="s">
        <v>530</v>
      </c>
      <c r="H3307" t="s">
        <v>135</v>
      </c>
      <c r="I3307" t="s">
        <v>136</v>
      </c>
      <c r="J3307" t="s">
        <v>137</v>
      </c>
      <c r="K3307" t="s">
        <v>144</v>
      </c>
      <c r="L3307" t="s">
        <v>9445</v>
      </c>
      <c r="M3307" t="s">
        <v>9524</v>
      </c>
      <c r="N3307">
        <v>0.27083333300000001</v>
      </c>
      <c r="O3307">
        <v>0</v>
      </c>
      <c r="P3307">
        <v>129</v>
      </c>
      <c r="Q3307">
        <v>0</v>
      </c>
      <c r="R3307">
        <v>0</v>
      </c>
      <c r="S3307">
        <v>0</v>
      </c>
      <c r="T3307">
        <v>5</v>
      </c>
      <c r="U3307">
        <v>0</v>
      </c>
      <c r="V3307">
        <v>0</v>
      </c>
      <c r="W3307">
        <v>0</v>
      </c>
      <c r="X3307">
        <v>11.544594197185083</v>
      </c>
      <c r="Y3307">
        <v>0</v>
      </c>
      <c r="Z3307">
        <v>0</v>
      </c>
      <c r="AA3307">
        <v>0</v>
      </c>
      <c r="AB3307">
        <v>0.89298163494315208</v>
      </c>
      <c r="AC3307">
        <v>0</v>
      </c>
      <c r="AD3307">
        <v>0</v>
      </c>
      <c r="AE3307">
        <v>12.437575832128235</v>
      </c>
    </row>
    <row r="3308" spans="1:31" x14ac:dyDescent="0.3">
      <c r="A3308">
        <v>2491021</v>
      </c>
      <c r="B3308">
        <v>1</v>
      </c>
      <c r="C3308" t="s">
        <v>80</v>
      </c>
      <c r="D3308" t="s">
        <v>100</v>
      </c>
      <c r="E3308" t="s">
        <v>153</v>
      </c>
      <c r="F3308" t="s">
        <v>9525</v>
      </c>
      <c r="G3308" t="s">
        <v>155</v>
      </c>
      <c r="H3308" t="s">
        <v>135</v>
      </c>
      <c r="I3308" t="s">
        <v>136</v>
      </c>
      <c r="J3308" t="s">
        <v>137</v>
      </c>
      <c r="K3308" t="s">
        <v>144</v>
      </c>
      <c r="L3308" t="s">
        <v>9526</v>
      </c>
      <c r="M3308" t="s">
        <v>9527</v>
      </c>
      <c r="N3308">
        <v>2.0177777770000001</v>
      </c>
      <c r="O3308">
        <v>0</v>
      </c>
      <c r="P3308">
        <v>2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1.2606738906737534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1.2606738906737534</v>
      </c>
    </row>
    <row r="3309" spans="1:31" x14ac:dyDescent="0.3">
      <c r="A3309">
        <v>2490789</v>
      </c>
      <c r="B3309">
        <v>1</v>
      </c>
      <c r="C3309" t="s">
        <v>80</v>
      </c>
      <c r="D3309" t="s">
        <v>84</v>
      </c>
      <c r="E3309" t="s">
        <v>132</v>
      </c>
      <c r="F3309" t="s">
        <v>9528</v>
      </c>
      <c r="G3309" t="s">
        <v>181</v>
      </c>
      <c r="H3309" t="s">
        <v>135</v>
      </c>
      <c r="I3309" t="s">
        <v>136</v>
      </c>
      <c r="J3309" t="s">
        <v>137</v>
      </c>
      <c r="K3309" t="s">
        <v>144</v>
      </c>
      <c r="L3309" t="s">
        <v>9529</v>
      </c>
      <c r="M3309" t="s">
        <v>9530</v>
      </c>
      <c r="N3309">
        <v>0.58361111099999996</v>
      </c>
      <c r="O3309">
        <v>0</v>
      </c>
      <c r="P3309">
        <v>468</v>
      </c>
      <c r="Q3309">
        <v>0</v>
      </c>
      <c r="R3309">
        <v>0</v>
      </c>
      <c r="S3309">
        <v>0</v>
      </c>
      <c r="T3309">
        <v>43</v>
      </c>
      <c r="U3309">
        <v>0</v>
      </c>
      <c r="V3309">
        <v>0</v>
      </c>
      <c r="W3309">
        <v>0</v>
      </c>
      <c r="X3309">
        <v>79.299838720422514</v>
      </c>
      <c r="Y3309">
        <v>0</v>
      </c>
      <c r="Z3309">
        <v>0</v>
      </c>
      <c r="AA3309">
        <v>0</v>
      </c>
      <c r="AB3309">
        <v>19.086238492352816</v>
      </c>
      <c r="AC3309">
        <v>0</v>
      </c>
      <c r="AD3309">
        <v>0</v>
      </c>
      <c r="AE3309">
        <v>98.386077212775334</v>
      </c>
    </row>
    <row r="3310" spans="1:31" x14ac:dyDescent="0.3">
      <c r="A3310">
        <v>2491044</v>
      </c>
      <c r="B3310">
        <v>1</v>
      </c>
      <c r="C3310" t="s">
        <v>80</v>
      </c>
      <c r="D3310" t="s">
        <v>90</v>
      </c>
      <c r="E3310" t="s">
        <v>162</v>
      </c>
      <c r="F3310" t="s">
        <v>9531</v>
      </c>
      <c r="G3310" t="s">
        <v>210</v>
      </c>
      <c r="H3310" t="s">
        <v>135</v>
      </c>
      <c r="I3310" t="s">
        <v>136</v>
      </c>
      <c r="J3310" t="s">
        <v>137</v>
      </c>
      <c r="K3310" t="s">
        <v>144</v>
      </c>
      <c r="L3310" t="s">
        <v>9532</v>
      </c>
      <c r="M3310" t="s">
        <v>9533</v>
      </c>
      <c r="N3310">
        <v>0.59833333300000002</v>
      </c>
      <c r="O3310">
        <v>0</v>
      </c>
      <c r="P3310">
        <v>267</v>
      </c>
      <c r="Q3310">
        <v>0</v>
      </c>
      <c r="R3310">
        <v>0</v>
      </c>
      <c r="S3310">
        <v>0</v>
      </c>
      <c r="T3310">
        <v>19</v>
      </c>
      <c r="U3310">
        <v>0</v>
      </c>
      <c r="V3310">
        <v>0</v>
      </c>
      <c r="W3310">
        <v>0</v>
      </c>
      <c r="X3310">
        <v>47.679139666842175</v>
      </c>
      <c r="Y3310">
        <v>0</v>
      </c>
      <c r="Z3310">
        <v>0</v>
      </c>
      <c r="AA3310">
        <v>0</v>
      </c>
      <c r="AB3310">
        <v>5.3262605718459115</v>
      </c>
      <c r="AC3310">
        <v>0</v>
      </c>
      <c r="AD3310">
        <v>0</v>
      </c>
      <c r="AE3310">
        <v>53.00540023868809</v>
      </c>
    </row>
    <row r="3311" spans="1:31" x14ac:dyDescent="0.3">
      <c r="A3311">
        <v>2491336</v>
      </c>
      <c r="B3311">
        <v>1</v>
      </c>
      <c r="C3311" t="s">
        <v>80</v>
      </c>
      <c r="D3311" t="s">
        <v>83</v>
      </c>
      <c r="E3311" t="s">
        <v>153</v>
      </c>
      <c r="F3311" t="s">
        <v>9534</v>
      </c>
      <c r="G3311" t="s">
        <v>155</v>
      </c>
      <c r="H3311" t="s">
        <v>135</v>
      </c>
      <c r="I3311" t="s">
        <v>136</v>
      </c>
      <c r="J3311" t="s">
        <v>137</v>
      </c>
      <c r="K3311" t="s">
        <v>144</v>
      </c>
      <c r="L3311" t="s">
        <v>9535</v>
      </c>
      <c r="M3311" t="s">
        <v>9536</v>
      </c>
      <c r="N3311">
        <v>0.76138888800000004</v>
      </c>
      <c r="O3311">
        <v>0</v>
      </c>
      <c r="P3311">
        <v>2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0.54626327552549714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0.54626327552549714</v>
      </c>
    </row>
    <row r="3312" spans="1:31" x14ac:dyDescent="0.3">
      <c r="A3312">
        <v>2491250</v>
      </c>
      <c r="B3312">
        <v>1</v>
      </c>
      <c r="C3312" t="s">
        <v>80</v>
      </c>
      <c r="D3312" t="s">
        <v>95</v>
      </c>
      <c r="E3312" t="s">
        <v>166</v>
      </c>
      <c r="F3312" t="s">
        <v>9537</v>
      </c>
      <c r="G3312" t="s">
        <v>149</v>
      </c>
      <c r="H3312" t="s">
        <v>150</v>
      </c>
      <c r="I3312" t="s">
        <v>136</v>
      </c>
      <c r="J3312" t="s">
        <v>137</v>
      </c>
      <c r="K3312" t="s">
        <v>144</v>
      </c>
      <c r="L3312" t="s">
        <v>9538</v>
      </c>
      <c r="M3312" t="s">
        <v>9539</v>
      </c>
      <c r="N3312">
        <v>1.279722222</v>
      </c>
      <c r="O3312">
        <v>0</v>
      </c>
      <c r="P3312">
        <v>30</v>
      </c>
      <c r="Q3312">
        <v>0</v>
      </c>
      <c r="R3312">
        <v>20</v>
      </c>
      <c r="S3312">
        <v>12</v>
      </c>
      <c r="T3312">
        <v>25</v>
      </c>
      <c r="U3312">
        <v>3</v>
      </c>
      <c r="V3312">
        <v>0</v>
      </c>
      <c r="W3312">
        <v>0</v>
      </c>
      <c r="X3312">
        <v>10.400928074898053</v>
      </c>
      <c r="Y3312">
        <v>0</v>
      </c>
      <c r="Z3312">
        <v>4.1559946864765624</v>
      </c>
      <c r="AA3312">
        <v>265.809593351422</v>
      </c>
      <c r="AB3312">
        <v>75.504083279696545</v>
      </c>
      <c r="AC3312">
        <v>13.094220500916055</v>
      </c>
      <c r="AD3312">
        <v>0</v>
      </c>
      <c r="AE3312">
        <v>368.96481989340919</v>
      </c>
    </row>
    <row r="3313" spans="1:31" x14ac:dyDescent="0.3">
      <c r="A3313">
        <v>2491101</v>
      </c>
      <c r="B3313">
        <v>1</v>
      </c>
      <c r="C3313" t="s">
        <v>80</v>
      </c>
      <c r="D3313" t="s">
        <v>85</v>
      </c>
      <c r="E3313" t="s">
        <v>162</v>
      </c>
      <c r="F3313" t="s">
        <v>9540</v>
      </c>
      <c r="G3313" t="s">
        <v>181</v>
      </c>
      <c r="H3313" t="s">
        <v>135</v>
      </c>
      <c r="I3313" t="s">
        <v>136</v>
      </c>
      <c r="J3313" t="s">
        <v>137</v>
      </c>
      <c r="K3313" t="s">
        <v>144</v>
      </c>
      <c r="L3313" t="s">
        <v>9541</v>
      </c>
      <c r="M3313" t="s">
        <v>9542</v>
      </c>
      <c r="N3313">
        <v>0.696944444</v>
      </c>
      <c r="O3313">
        <v>0</v>
      </c>
      <c r="P3313">
        <v>66</v>
      </c>
      <c r="Q3313">
        <v>0</v>
      </c>
      <c r="R3313">
        <v>1</v>
      </c>
      <c r="S3313">
        <v>0</v>
      </c>
      <c r="T3313">
        <v>11</v>
      </c>
      <c r="U3313">
        <v>0</v>
      </c>
      <c r="V3313">
        <v>0</v>
      </c>
      <c r="W3313">
        <v>0</v>
      </c>
      <c r="X3313">
        <v>10.413179475147295</v>
      </c>
      <c r="Y3313">
        <v>0</v>
      </c>
      <c r="Z3313">
        <v>0</v>
      </c>
      <c r="AA3313">
        <v>0</v>
      </c>
      <c r="AB3313">
        <v>25.626636705039509</v>
      </c>
      <c r="AC3313">
        <v>0</v>
      </c>
      <c r="AD3313">
        <v>0</v>
      </c>
      <c r="AE3313">
        <v>36.039816180186804</v>
      </c>
    </row>
    <row r="3314" spans="1:31" x14ac:dyDescent="0.3">
      <c r="A3314">
        <v>2490798</v>
      </c>
      <c r="B3314">
        <v>1</v>
      </c>
      <c r="C3314" t="s">
        <v>80</v>
      </c>
      <c r="D3314" t="s">
        <v>96</v>
      </c>
      <c r="E3314" t="s">
        <v>184</v>
      </c>
      <c r="F3314" t="s">
        <v>9543</v>
      </c>
      <c r="G3314" t="s">
        <v>149</v>
      </c>
      <c r="H3314" t="s">
        <v>150</v>
      </c>
      <c r="I3314" t="s">
        <v>136</v>
      </c>
      <c r="J3314" t="s">
        <v>137</v>
      </c>
      <c r="K3314" t="s">
        <v>144</v>
      </c>
      <c r="L3314" t="s">
        <v>9544</v>
      </c>
      <c r="M3314" t="s">
        <v>9545</v>
      </c>
      <c r="N3314">
        <v>0.45694444400000001</v>
      </c>
      <c r="O3314">
        <v>1</v>
      </c>
      <c r="P3314">
        <v>1616</v>
      </c>
      <c r="Q3314">
        <v>0</v>
      </c>
      <c r="R3314">
        <v>1</v>
      </c>
      <c r="S3314">
        <v>1</v>
      </c>
      <c r="T3314">
        <v>121</v>
      </c>
      <c r="U3314">
        <v>0</v>
      </c>
      <c r="V3314">
        <v>0</v>
      </c>
      <c r="W3314">
        <v>5.7134432558643127</v>
      </c>
      <c r="X3314">
        <v>210.28196997559689</v>
      </c>
      <c r="Y3314">
        <v>0</v>
      </c>
      <c r="Z3314">
        <v>0</v>
      </c>
      <c r="AA3314">
        <v>0.93302404547916673</v>
      </c>
      <c r="AB3314">
        <v>76.654290763723594</v>
      </c>
      <c r="AC3314">
        <v>0</v>
      </c>
      <c r="AD3314">
        <v>0</v>
      </c>
      <c r="AE3314">
        <v>293.58272804066394</v>
      </c>
    </row>
    <row r="3315" spans="1:31" x14ac:dyDescent="0.3">
      <c r="A3315">
        <v>2490850</v>
      </c>
      <c r="B3315">
        <v>2</v>
      </c>
      <c r="C3315" t="s">
        <v>80</v>
      </c>
      <c r="D3315" t="s">
        <v>94</v>
      </c>
      <c r="E3315" t="s">
        <v>162</v>
      </c>
      <c r="F3315" t="s">
        <v>9546</v>
      </c>
      <c r="G3315" t="s">
        <v>230</v>
      </c>
      <c r="H3315" t="s">
        <v>135</v>
      </c>
      <c r="I3315" t="s">
        <v>136</v>
      </c>
      <c r="J3315" t="s">
        <v>137</v>
      </c>
      <c r="K3315" t="s">
        <v>144</v>
      </c>
      <c r="L3315" t="s">
        <v>9547</v>
      </c>
      <c r="M3315" t="s">
        <v>9548</v>
      </c>
      <c r="N3315">
        <v>3.4522222220000001</v>
      </c>
      <c r="O3315">
        <v>0</v>
      </c>
      <c r="P3315">
        <v>0</v>
      </c>
      <c r="Q3315">
        <v>0</v>
      </c>
      <c r="R3315">
        <v>9</v>
      </c>
      <c r="S3315">
        <v>0</v>
      </c>
      <c r="T3315">
        <v>3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17.191406025824431</v>
      </c>
      <c r="AA3315">
        <v>0</v>
      </c>
      <c r="AB3315">
        <v>27.0588356520317</v>
      </c>
      <c r="AC3315">
        <v>0</v>
      </c>
      <c r="AD3315">
        <v>0</v>
      </c>
      <c r="AE3315">
        <v>44.250241677856131</v>
      </c>
    </row>
    <row r="3316" spans="1:31" x14ac:dyDescent="0.3">
      <c r="A3316">
        <v>2490884</v>
      </c>
      <c r="B3316">
        <v>1</v>
      </c>
      <c r="C3316" t="s">
        <v>81</v>
      </c>
      <c r="D3316" t="s">
        <v>119</v>
      </c>
      <c r="E3316" t="s">
        <v>147</v>
      </c>
      <c r="F3316" t="s">
        <v>9549</v>
      </c>
      <c r="G3316" t="s">
        <v>779</v>
      </c>
      <c r="H3316" t="s">
        <v>150</v>
      </c>
      <c r="I3316" t="s">
        <v>136</v>
      </c>
      <c r="J3316" t="s">
        <v>137</v>
      </c>
      <c r="K3316" t="s">
        <v>144</v>
      </c>
      <c r="L3316" t="s">
        <v>9550</v>
      </c>
      <c r="M3316" t="s">
        <v>9551</v>
      </c>
      <c r="N3316">
        <v>1.203333333</v>
      </c>
      <c r="O3316">
        <v>0</v>
      </c>
      <c r="P3316">
        <v>13</v>
      </c>
      <c r="Q3316">
        <v>0</v>
      </c>
      <c r="R3316">
        <v>37</v>
      </c>
      <c r="S3316">
        <v>0</v>
      </c>
      <c r="T3316">
        <v>4</v>
      </c>
      <c r="U3316">
        <v>0</v>
      </c>
      <c r="V3316">
        <v>0</v>
      </c>
      <c r="W3316">
        <v>0</v>
      </c>
      <c r="X3316">
        <v>2.6480214241586566</v>
      </c>
      <c r="Y3316">
        <v>0</v>
      </c>
      <c r="Z3316">
        <v>21.089122977656153</v>
      </c>
      <c r="AA3316">
        <v>0</v>
      </c>
      <c r="AB3316">
        <v>6.685976183440733</v>
      </c>
      <c r="AC3316">
        <v>0</v>
      </c>
      <c r="AD3316">
        <v>0</v>
      </c>
      <c r="AE3316">
        <v>30.423120585255543</v>
      </c>
    </row>
    <row r="3317" spans="1:31" x14ac:dyDescent="0.3">
      <c r="A3317">
        <v>2491216</v>
      </c>
      <c r="B3317">
        <v>1</v>
      </c>
      <c r="C3317" t="s">
        <v>80</v>
      </c>
      <c r="D3317" t="s">
        <v>100</v>
      </c>
      <c r="E3317" t="s">
        <v>162</v>
      </c>
      <c r="F3317" t="s">
        <v>9552</v>
      </c>
      <c r="G3317" t="s">
        <v>652</v>
      </c>
      <c r="H3317" t="s">
        <v>135</v>
      </c>
      <c r="I3317" t="s">
        <v>136</v>
      </c>
      <c r="J3317" t="s">
        <v>137</v>
      </c>
      <c r="K3317" t="s">
        <v>144</v>
      </c>
      <c r="L3317" t="s">
        <v>9553</v>
      </c>
      <c r="M3317" t="s">
        <v>9554</v>
      </c>
      <c r="N3317">
        <v>1.498888888</v>
      </c>
      <c r="O3317">
        <v>0</v>
      </c>
      <c r="P3317">
        <v>55</v>
      </c>
      <c r="Q3317">
        <v>0</v>
      </c>
      <c r="R3317">
        <v>2</v>
      </c>
      <c r="S3317">
        <v>0</v>
      </c>
      <c r="T3317">
        <v>3</v>
      </c>
      <c r="U3317">
        <v>0</v>
      </c>
      <c r="V3317">
        <v>0</v>
      </c>
      <c r="W3317">
        <v>0</v>
      </c>
      <c r="X3317">
        <v>19.533254670374262</v>
      </c>
      <c r="Y3317">
        <v>0</v>
      </c>
      <c r="Z3317">
        <v>0.47394543587763227</v>
      </c>
      <c r="AA3317">
        <v>0</v>
      </c>
      <c r="AB3317">
        <v>0.90984622413004346</v>
      </c>
      <c r="AC3317">
        <v>0</v>
      </c>
      <c r="AD3317">
        <v>0</v>
      </c>
      <c r="AE3317">
        <v>20.917046330381936</v>
      </c>
    </row>
    <row r="3318" spans="1:31" x14ac:dyDescent="0.3">
      <c r="A3318">
        <v>2490741</v>
      </c>
      <c r="B3318">
        <v>1</v>
      </c>
      <c r="C3318" t="s">
        <v>80</v>
      </c>
      <c r="D3318" t="s">
        <v>97</v>
      </c>
      <c r="E3318" t="s">
        <v>153</v>
      </c>
      <c r="F3318" t="s">
        <v>9555</v>
      </c>
      <c r="G3318" t="s">
        <v>230</v>
      </c>
      <c r="H3318" t="s">
        <v>135</v>
      </c>
      <c r="I3318" t="s">
        <v>136</v>
      </c>
      <c r="J3318" t="s">
        <v>137</v>
      </c>
      <c r="K3318" t="s">
        <v>144</v>
      </c>
      <c r="L3318" t="s">
        <v>9556</v>
      </c>
      <c r="M3318" t="s">
        <v>9557</v>
      </c>
      <c r="N3318">
        <v>2.8191666660000001</v>
      </c>
      <c r="O3318">
        <v>0</v>
      </c>
      <c r="P3318">
        <v>2</v>
      </c>
      <c r="Q3318">
        <v>0</v>
      </c>
      <c r="R3318">
        <v>0</v>
      </c>
      <c r="S3318">
        <v>0</v>
      </c>
      <c r="T3318">
        <v>2</v>
      </c>
      <c r="U3318">
        <v>0</v>
      </c>
      <c r="V3318">
        <v>0</v>
      </c>
      <c r="W3318">
        <v>0</v>
      </c>
      <c r="X3318">
        <v>1.2646839811808055</v>
      </c>
      <c r="Y3318">
        <v>0</v>
      </c>
      <c r="Z3318">
        <v>0</v>
      </c>
      <c r="AA3318">
        <v>0</v>
      </c>
      <c r="AB3318">
        <v>0.34649648188594867</v>
      </c>
      <c r="AC3318">
        <v>0</v>
      </c>
      <c r="AD3318">
        <v>0</v>
      </c>
      <c r="AE3318">
        <v>1.6111804630667541</v>
      </c>
    </row>
    <row r="3319" spans="1:31" x14ac:dyDescent="0.3">
      <c r="A3319">
        <v>2491053</v>
      </c>
      <c r="B3319">
        <v>1</v>
      </c>
      <c r="C3319" t="s">
        <v>80</v>
      </c>
      <c r="D3319" t="s">
        <v>95</v>
      </c>
      <c r="E3319" t="s">
        <v>147</v>
      </c>
      <c r="F3319" t="s">
        <v>9558</v>
      </c>
      <c r="G3319" t="s">
        <v>193</v>
      </c>
      <c r="H3319" t="s">
        <v>150</v>
      </c>
      <c r="I3319" t="s">
        <v>136</v>
      </c>
      <c r="J3319" t="s">
        <v>137</v>
      </c>
      <c r="K3319" t="s">
        <v>144</v>
      </c>
      <c r="L3319" t="s">
        <v>9559</v>
      </c>
      <c r="M3319" t="s">
        <v>9560</v>
      </c>
      <c r="N3319">
        <v>5.6530555549999999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830.80926507637002</v>
      </c>
      <c r="AD3319">
        <v>0</v>
      </c>
      <c r="AE3319">
        <v>830.80926507637002</v>
      </c>
    </row>
    <row r="3320" spans="1:31" x14ac:dyDescent="0.3">
      <c r="A3320">
        <v>2491339</v>
      </c>
      <c r="B3320">
        <v>1</v>
      </c>
      <c r="C3320" t="s">
        <v>80</v>
      </c>
      <c r="D3320" t="s">
        <v>94</v>
      </c>
      <c r="E3320" t="s">
        <v>153</v>
      </c>
      <c r="F3320" t="s">
        <v>9561</v>
      </c>
      <c r="G3320" t="s">
        <v>155</v>
      </c>
      <c r="H3320" t="s">
        <v>135</v>
      </c>
      <c r="I3320" t="s">
        <v>136</v>
      </c>
      <c r="J3320" t="s">
        <v>137</v>
      </c>
      <c r="K3320" t="s">
        <v>144</v>
      </c>
      <c r="L3320" t="s">
        <v>9562</v>
      </c>
      <c r="M3320" t="s">
        <v>9563</v>
      </c>
      <c r="N3320">
        <v>2.1919444440000002</v>
      </c>
      <c r="O3320">
        <v>0</v>
      </c>
      <c r="P3320">
        <v>1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0.31851817753390094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0.31851817753390094</v>
      </c>
    </row>
    <row r="3321" spans="1:31" x14ac:dyDescent="0.3">
      <c r="A3321">
        <v>2490861</v>
      </c>
      <c r="B3321">
        <v>1</v>
      </c>
      <c r="C3321" t="s">
        <v>80</v>
      </c>
      <c r="D3321" t="s">
        <v>99</v>
      </c>
      <c r="E3321" t="s">
        <v>132</v>
      </c>
      <c r="F3321" t="s">
        <v>9564</v>
      </c>
      <c r="G3321" t="s">
        <v>168</v>
      </c>
      <c r="H3321" t="s">
        <v>135</v>
      </c>
      <c r="I3321" t="s">
        <v>136</v>
      </c>
      <c r="J3321" t="s">
        <v>137</v>
      </c>
      <c r="K3321" t="s">
        <v>138</v>
      </c>
      <c r="L3321" t="s">
        <v>9565</v>
      </c>
      <c r="M3321" t="s">
        <v>9566</v>
      </c>
      <c r="N3321">
        <v>2.3805555549999999</v>
      </c>
      <c r="O3321">
        <v>0</v>
      </c>
      <c r="P3321">
        <v>20</v>
      </c>
      <c r="Q3321">
        <v>0</v>
      </c>
      <c r="R3321">
        <v>3</v>
      </c>
      <c r="S3321">
        <v>0</v>
      </c>
      <c r="T3321">
        <v>8</v>
      </c>
      <c r="U3321">
        <v>0</v>
      </c>
      <c r="V3321">
        <v>0</v>
      </c>
      <c r="W3321">
        <v>0</v>
      </c>
      <c r="X3321">
        <v>14.70836402397587</v>
      </c>
      <c r="Y3321">
        <v>0</v>
      </c>
      <c r="Z3321">
        <v>0.121634392279244</v>
      </c>
      <c r="AA3321">
        <v>0</v>
      </c>
      <c r="AB3321">
        <v>28.57081592508386</v>
      </c>
      <c r="AC3321">
        <v>0</v>
      </c>
      <c r="AD3321">
        <v>0</v>
      </c>
      <c r="AE3321">
        <v>43.400814341338972</v>
      </c>
    </row>
    <row r="3322" spans="1:31" x14ac:dyDescent="0.3">
      <c r="A3322">
        <v>2490755</v>
      </c>
      <c r="B3322">
        <v>1</v>
      </c>
      <c r="C3322" t="s">
        <v>80</v>
      </c>
      <c r="D3322" t="s">
        <v>105</v>
      </c>
      <c r="E3322" t="s">
        <v>147</v>
      </c>
      <c r="F3322" t="s">
        <v>9567</v>
      </c>
      <c r="G3322" t="s">
        <v>193</v>
      </c>
      <c r="H3322" t="s">
        <v>150</v>
      </c>
      <c r="I3322" t="s">
        <v>136</v>
      </c>
      <c r="J3322" t="s">
        <v>137</v>
      </c>
      <c r="K3322" t="s">
        <v>144</v>
      </c>
      <c r="L3322" t="s">
        <v>9568</v>
      </c>
      <c r="M3322" t="s">
        <v>9569</v>
      </c>
      <c r="N3322">
        <v>5.221666666</v>
      </c>
      <c r="O3322">
        <v>0</v>
      </c>
      <c r="P3322">
        <v>0</v>
      </c>
      <c r="Q3322">
        <v>0</v>
      </c>
      <c r="R3322">
        <v>0</v>
      </c>
      <c r="S3322">
        <v>2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204.33678375096528</v>
      </c>
      <c r="AB3322">
        <v>0</v>
      </c>
      <c r="AC3322">
        <v>0</v>
      </c>
      <c r="AD3322">
        <v>0</v>
      </c>
      <c r="AE3322">
        <v>204.33678375096528</v>
      </c>
    </row>
    <row r="3323" spans="1:31" x14ac:dyDescent="0.3">
      <c r="A3323">
        <v>2490904</v>
      </c>
      <c r="B3323">
        <v>1</v>
      </c>
      <c r="C3323" t="s">
        <v>80</v>
      </c>
      <c r="D3323" t="s">
        <v>83</v>
      </c>
      <c r="E3323" t="s">
        <v>162</v>
      </c>
      <c r="F3323" t="s">
        <v>742</v>
      </c>
      <c r="G3323" t="s">
        <v>466</v>
      </c>
      <c r="H3323" t="s">
        <v>135</v>
      </c>
      <c r="I3323" t="s">
        <v>136</v>
      </c>
      <c r="J3323" t="s">
        <v>137</v>
      </c>
      <c r="K3323" t="s">
        <v>144</v>
      </c>
      <c r="L3323" t="s">
        <v>9570</v>
      </c>
      <c r="M3323" t="s">
        <v>9571</v>
      </c>
      <c r="N3323">
        <v>1.876666666</v>
      </c>
      <c r="O3323">
        <v>0</v>
      </c>
      <c r="P3323">
        <v>50</v>
      </c>
      <c r="Q3323">
        <v>0</v>
      </c>
      <c r="R3323">
        <v>0</v>
      </c>
      <c r="S3323">
        <v>0</v>
      </c>
      <c r="T3323">
        <v>19</v>
      </c>
      <c r="U3323">
        <v>0</v>
      </c>
      <c r="V3323">
        <v>0</v>
      </c>
      <c r="W3323">
        <v>0</v>
      </c>
      <c r="X3323">
        <v>60.334919545288464</v>
      </c>
      <c r="Y3323">
        <v>0</v>
      </c>
      <c r="Z3323">
        <v>0</v>
      </c>
      <c r="AA3323">
        <v>0</v>
      </c>
      <c r="AB3323">
        <v>41.60775327790418</v>
      </c>
      <c r="AC3323">
        <v>0</v>
      </c>
      <c r="AD3323">
        <v>0</v>
      </c>
      <c r="AE3323">
        <v>101.94267282319265</v>
      </c>
    </row>
    <row r="3324" spans="1:31" x14ac:dyDescent="0.3">
      <c r="A3324">
        <v>2491296</v>
      </c>
      <c r="B3324">
        <v>1</v>
      </c>
      <c r="C3324" t="s">
        <v>81</v>
      </c>
      <c r="D3324" t="s">
        <v>118</v>
      </c>
      <c r="E3324" t="s">
        <v>153</v>
      </c>
      <c r="F3324" t="s">
        <v>9572</v>
      </c>
      <c r="G3324" t="s">
        <v>155</v>
      </c>
      <c r="H3324" t="s">
        <v>135</v>
      </c>
      <c r="I3324" t="s">
        <v>136</v>
      </c>
      <c r="J3324" t="s">
        <v>137</v>
      </c>
      <c r="K3324" t="s">
        <v>144</v>
      </c>
      <c r="L3324" t="s">
        <v>9573</v>
      </c>
      <c r="M3324" t="s">
        <v>9574</v>
      </c>
      <c r="N3324">
        <v>1.494722222</v>
      </c>
      <c r="O3324">
        <v>0</v>
      </c>
      <c r="P3324">
        <v>2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1.3797949631911501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1.3797949631911501</v>
      </c>
    </row>
    <row r="3325" spans="1:31" x14ac:dyDescent="0.3">
      <c r="A3325">
        <v>2490987</v>
      </c>
      <c r="B3325">
        <v>1</v>
      </c>
      <c r="C3325" t="s">
        <v>81</v>
      </c>
      <c r="D3325" t="s">
        <v>121</v>
      </c>
      <c r="E3325" t="s">
        <v>147</v>
      </c>
      <c r="F3325" t="s">
        <v>9575</v>
      </c>
      <c r="G3325" t="s">
        <v>276</v>
      </c>
      <c r="H3325" t="s">
        <v>150</v>
      </c>
      <c r="I3325" t="s">
        <v>136</v>
      </c>
      <c r="J3325" t="s">
        <v>137</v>
      </c>
      <c r="K3325" t="s">
        <v>144</v>
      </c>
      <c r="L3325" t="s">
        <v>9576</v>
      </c>
      <c r="M3325" t="s">
        <v>9577</v>
      </c>
      <c r="N3325">
        <v>2.3230555549999998</v>
      </c>
      <c r="O3325">
        <v>0</v>
      </c>
      <c r="P3325">
        <v>159</v>
      </c>
      <c r="Q3325">
        <v>0</v>
      </c>
      <c r="R3325">
        <v>9</v>
      </c>
      <c r="S3325">
        <v>3</v>
      </c>
      <c r="T3325">
        <v>3</v>
      </c>
      <c r="U3325">
        <v>0</v>
      </c>
      <c r="V3325">
        <v>0</v>
      </c>
      <c r="W3325">
        <v>0</v>
      </c>
      <c r="X3325">
        <v>47.615857742472286</v>
      </c>
      <c r="Y3325">
        <v>0</v>
      </c>
      <c r="Z3325">
        <v>2.0391387392300486</v>
      </c>
      <c r="AA3325">
        <v>33.118551002309481</v>
      </c>
      <c r="AB3325">
        <v>4.6091539174843277</v>
      </c>
      <c r="AC3325">
        <v>0</v>
      </c>
      <c r="AD3325">
        <v>0</v>
      </c>
      <c r="AE3325">
        <v>87.382701401496149</v>
      </c>
    </row>
    <row r="3326" spans="1:31" x14ac:dyDescent="0.3">
      <c r="A3326">
        <v>2490678</v>
      </c>
      <c r="B3326">
        <v>1</v>
      </c>
      <c r="C3326" t="s">
        <v>80</v>
      </c>
      <c r="D3326" t="s">
        <v>104</v>
      </c>
      <c r="E3326" t="s">
        <v>153</v>
      </c>
      <c r="F3326" t="s">
        <v>9578</v>
      </c>
      <c r="G3326" t="s">
        <v>155</v>
      </c>
      <c r="H3326" t="s">
        <v>135</v>
      </c>
      <c r="I3326" t="s">
        <v>136</v>
      </c>
      <c r="J3326" t="s">
        <v>137</v>
      </c>
      <c r="K3326" t="s">
        <v>144</v>
      </c>
      <c r="L3326" t="s">
        <v>9579</v>
      </c>
      <c r="M3326" t="s">
        <v>9580</v>
      </c>
      <c r="N3326">
        <v>1.3047222220000001</v>
      </c>
      <c r="O3326">
        <v>0</v>
      </c>
      <c r="P3326">
        <v>3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0.94525055960999982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0.94525055960999982</v>
      </c>
    </row>
    <row r="3327" spans="1:31" x14ac:dyDescent="0.3">
      <c r="A3327">
        <v>2490824</v>
      </c>
      <c r="B3327">
        <v>1</v>
      </c>
      <c r="C3327" t="s">
        <v>80</v>
      </c>
      <c r="D3327" t="s">
        <v>91</v>
      </c>
      <c r="E3327" t="s">
        <v>166</v>
      </c>
      <c r="F3327" t="s">
        <v>9581</v>
      </c>
      <c r="G3327" t="s">
        <v>168</v>
      </c>
      <c r="H3327" t="s">
        <v>150</v>
      </c>
      <c r="I3327" t="s">
        <v>136</v>
      </c>
      <c r="J3327" t="s">
        <v>137</v>
      </c>
      <c r="K3327" t="s">
        <v>138</v>
      </c>
      <c r="L3327" t="s">
        <v>9582</v>
      </c>
      <c r="M3327" t="s">
        <v>9583</v>
      </c>
      <c r="N3327">
        <v>7.8422222220000002</v>
      </c>
      <c r="O3327">
        <v>6</v>
      </c>
      <c r="P3327">
        <v>1442</v>
      </c>
      <c r="Q3327">
        <v>158</v>
      </c>
      <c r="R3327">
        <v>179</v>
      </c>
      <c r="S3327">
        <v>56</v>
      </c>
      <c r="T3327">
        <v>225</v>
      </c>
      <c r="U3327">
        <v>2</v>
      </c>
      <c r="V3327">
        <v>0</v>
      </c>
      <c r="W3327">
        <v>14.941607591860903</v>
      </c>
      <c r="X3327">
        <v>2410.4678152298593</v>
      </c>
      <c r="Y3327">
        <v>1421.4711441147974</v>
      </c>
      <c r="Z3327">
        <v>732.18863082675887</v>
      </c>
      <c r="AA3327">
        <v>2895.3988477378457</v>
      </c>
      <c r="AB3327">
        <v>1345.2248376650214</v>
      </c>
      <c r="AC3327">
        <v>51.051169475453271</v>
      </c>
      <c r="AD3327">
        <v>0</v>
      </c>
      <c r="AE3327">
        <v>8870.7440526415958</v>
      </c>
    </row>
    <row r="3328" spans="1:31" x14ac:dyDescent="0.3">
      <c r="A3328">
        <v>2491505</v>
      </c>
      <c r="B3328">
        <v>1</v>
      </c>
      <c r="C3328" t="s">
        <v>80</v>
      </c>
      <c r="D3328" t="s">
        <v>82</v>
      </c>
      <c r="E3328" t="s">
        <v>162</v>
      </c>
      <c r="F3328" t="s">
        <v>2024</v>
      </c>
      <c r="G3328" t="s">
        <v>181</v>
      </c>
      <c r="H3328" t="s">
        <v>135</v>
      </c>
      <c r="I3328" t="s">
        <v>136</v>
      </c>
      <c r="J3328" t="s">
        <v>137</v>
      </c>
      <c r="K3328" t="s">
        <v>144</v>
      </c>
      <c r="L3328" t="s">
        <v>9584</v>
      </c>
      <c r="M3328" t="s">
        <v>9585</v>
      </c>
      <c r="N3328">
        <v>1.5175000000000001</v>
      </c>
      <c r="O3328">
        <v>0</v>
      </c>
      <c r="P3328">
        <v>114</v>
      </c>
      <c r="Q3328">
        <v>0</v>
      </c>
      <c r="R3328">
        <v>0</v>
      </c>
      <c r="S3328">
        <v>0</v>
      </c>
      <c r="T3328">
        <v>47</v>
      </c>
      <c r="U3328">
        <v>0</v>
      </c>
      <c r="V3328">
        <v>0</v>
      </c>
      <c r="W3328">
        <v>0</v>
      </c>
      <c r="X3328">
        <v>51.615160036674901</v>
      </c>
      <c r="Y3328">
        <v>0</v>
      </c>
      <c r="Z3328">
        <v>0</v>
      </c>
      <c r="AA3328">
        <v>0</v>
      </c>
      <c r="AB3328">
        <v>16.107998612903376</v>
      </c>
      <c r="AC3328">
        <v>0</v>
      </c>
      <c r="AD3328">
        <v>0</v>
      </c>
      <c r="AE3328">
        <v>67.723158649578281</v>
      </c>
    </row>
    <row r="3329" spans="1:31" x14ac:dyDescent="0.3">
      <c r="A3329">
        <v>2490841</v>
      </c>
      <c r="B3329">
        <v>1</v>
      </c>
      <c r="C3329" t="s">
        <v>81</v>
      </c>
      <c r="D3329" t="s">
        <v>119</v>
      </c>
      <c r="E3329" t="s">
        <v>147</v>
      </c>
      <c r="F3329" t="s">
        <v>9586</v>
      </c>
      <c r="G3329" t="s">
        <v>149</v>
      </c>
      <c r="H3329" t="s">
        <v>150</v>
      </c>
      <c r="I3329" t="s">
        <v>136</v>
      </c>
      <c r="J3329" t="s">
        <v>137</v>
      </c>
      <c r="K3329" t="s">
        <v>144</v>
      </c>
      <c r="L3329" t="s">
        <v>9587</v>
      </c>
      <c r="M3329" t="s">
        <v>9588</v>
      </c>
      <c r="N3329">
        <v>0.43583333299999999</v>
      </c>
      <c r="O3329">
        <v>0</v>
      </c>
      <c r="P3329">
        <v>197</v>
      </c>
      <c r="Q3329">
        <v>0</v>
      </c>
      <c r="R3329">
        <v>69</v>
      </c>
      <c r="S3329">
        <v>0</v>
      </c>
      <c r="T3329">
        <v>12</v>
      </c>
      <c r="U3329">
        <v>0</v>
      </c>
      <c r="V3329">
        <v>0</v>
      </c>
      <c r="W3329">
        <v>0</v>
      </c>
      <c r="X3329">
        <v>17.171709418120315</v>
      </c>
      <c r="Y3329">
        <v>0</v>
      </c>
      <c r="Z3329">
        <v>12.39864168028808</v>
      </c>
      <c r="AA3329">
        <v>0</v>
      </c>
      <c r="AB3329">
        <v>4.5711844517669764</v>
      </c>
      <c r="AC3329">
        <v>0</v>
      </c>
      <c r="AD3329">
        <v>0</v>
      </c>
      <c r="AE3329">
        <v>34.141535550175369</v>
      </c>
    </row>
    <row r="3330" spans="1:31" x14ac:dyDescent="0.3">
      <c r="A3330">
        <v>2490818</v>
      </c>
      <c r="B3330">
        <v>1</v>
      </c>
      <c r="C3330" t="s">
        <v>81</v>
      </c>
      <c r="D3330" t="s">
        <v>118</v>
      </c>
      <c r="E3330" t="s">
        <v>132</v>
      </c>
      <c r="F3330" t="s">
        <v>9589</v>
      </c>
      <c r="G3330" t="s">
        <v>134</v>
      </c>
      <c r="H3330" t="s">
        <v>135</v>
      </c>
      <c r="I3330" t="s">
        <v>136</v>
      </c>
      <c r="J3330" t="s">
        <v>137</v>
      </c>
      <c r="K3330" t="s">
        <v>138</v>
      </c>
      <c r="L3330" t="s">
        <v>9590</v>
      </c>
      <c r="M3330" t="s">
        <v>9591</v>
      </c>
      <c r="N3330">
        <v>2.0555555550000002</v>
      </c>
      <c r="O3330">
        <v>0</v>
      </c>
      <c r="P3330">
        <v>546</v>
      </c>
      <c r="Q3330">
        <v>0</v>
      </c>
      <c r="R3330">
        <v>0</v>
      </c>
      <c r="S3330">
        <v>0</v>
      </c>
      <c r="T3330">
        <v>47</v>
      </c>
      <c r="U3330">
        <v>0</v>
      </c>
      <c r="V3330">
        <v>0</v>
      </c>
      <c r="W3330">
        <v>0</v>
      </c>
      <c r="X3330">
        <v>285.89903207497883</v>
      </c>
      <c r="Y3330">
        <v>0</v>
      </c>
      <c r="Z3330">
        <v>0</v>
      </c>
      <c r="AA3330">
        <v>0</v>
      </c>
      <c r="AB3330">
        <v>161.24664602239213</v>
      </c>
      <c r="AC3330">
        <v>0</v>
      </c>
      <c r="AD3330">
        <v>0</v>
      </c>
      <c r="AE3330">
        <v>447.14567809737093</v>
      </c>
    </row>
    <row r="3331" spans="1:31" x14ac:dyDescent="0.3">
      <c r="A3331">
        <v>2490924</v>
      </c>
      <c r="B3331">
        <v>1</v>
      </c>
      <c r="C3331" t="s">
        <v>80</v>
      </c>
      <c r="D3331" t="s">
        <v>95</v>
      </c>
      <c r="E3331" t="s">
        <v>162</v>
      </c>
      <c r="F3331" t="s">
        <v>9592</v>
      </c>
      <c r="G3331" t="s">
        <v>210</v>
      </c>
      <c r="H3331" t="s">
        <v>135</v>
      </c>
      <c r="I3331" t="s">
        <v>136</v>
      </c>
      <c r="J3331" t="s">
        <v>137</v>
      </c>
      <c r="K3331" t="s">
        <v>144</v>
      </c>
      <c r="L3331" t="s">
        <v>9593</v>
      </c>
      <c r="M3331" t="s">
        <v>9594</v>
      </c>
      <c r="N3331">
        <v>3.713333333</v>
      </c>
      <c r="O3331">
        <v>0</v>
      </c>
      <c r="P3331">
        <v>17</v>
      </c>
      <c r="Q3331">
        <v>0</v>
      </c>
      <c r="R3331">
        <v>0</v>
      </c>
      <c r="S3331">
        <v>0</v>
      </c>
      <c r="T3331">
        <v>1</v>
      </c>
      <c r="U3331">
        <v>0</v>
      </c>
      <c r="V3331">
        <v>0</v>
      </c>
      <c r="W3331">
        <v>0</v>
      </c>
      <c r="X3331">
        <v>13.793878435707359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13.793878435707359</v>
      </c>
    </row>
    <row r="3332" spans="1:31" x14ac:dyDescent="0.3">
      <c r="A3332">
        <v>2491073</v>
      </c>
      <c r="B3332">
        <v>1</v>
      </c>
      <c r="C3332" t="s">
        <v>80</v>
      </c>
      <c r="D3332" t="s">
        <v>94</v>
      </c>
      <c r="E3332" t="s">
        <v>162</v>
      </c>
      <c r="F3332" t="s">
        <v>9595</v>
      </c>
      <c r="G3332" t="s">
        <v>210</v>
      </c>
      <c r="H3332" t="s">
        <v>135</v>
      </c>
      <c r="I3332" t="s">
        <v>136</v>
      </c>
      <c r="J3332" t="s">
        <v>137</v>
      </c>
      <c r="K3332" t="s">
        <v>144</v>
      </c>
      <c r="L3332" t="s">
        <v>9596</v>
      </c>
      <c r="M3332" t="s">
        <v>9597</v>
      </c>
      <c r="N3332">
        <v>2.4816666660000002</v>
      </c>
      <c r="O3332">
        <v>0</v>
      </c>
      <c r="P3332">
        <v>53</v>
      </c>
      <c r="Q3332">
        <v>0</v>
      </c>
      <c r="R3332">
        <v>0</v>
      </c>
      <c r="S3332">
        <v>0</v>
      </c>
      <c r="T3332">
        <v>4</v>
      </c>
      <c r="U3332">
        <v>0</v>
      </c>
      <c r="V3332">
        <v>0</v>
      </c>
      <c r="W3332">
        <v>0</v>
      </c>
      <c r="X3332">
        <v>15.445808821992904</v>
      </c>
      <c r="Y3332">
        <v>0</v>
      </c>
      <c r="Z3332">
        <v>0</v>
      </c>
      <c r="AA3332">
        <v>0</v>
      </c>
      <c r="AB3332">
        <v>0.9830394146875554</v>
      </c>
      <c r="AC3332">
        <v>0</v>
      </c>
      <c r="AD3332">
        <v>0</v>
      </c>
      <c r="AE3332">
        <v>16.428848236680459</v>
      </c>
    </row>
    <row r="3333" spans="1:31" x14ac:dyDescent="0.3">
      <c r="A3333">
        <v>2490738</v>
      </c>
      <c r="B3333">
        <v>1</v>
      </c>
      <c r="C3333" t="s">
        <v>81</v>
      </c>
      <c r="D3333" t="s">
        <v>113</v>
      </c>
      <c r="E3333" t="s">
        <v>132</v>
      </c>
      <c r="F3333" t="s">
        <v>9598</v>
      </c>
      <c r="G3333" t="s">
        <v>761</v>
      </c>
      <c r="H3333" t="s">
        <v>135</v>
      </c>
      <c r="I3333" t="s">
        <v>136</v>
      </c>
      <c r="J3333" t="s">
        <v>137</v>
      </c>
      <c r="K3333" t="s">
        <v>144</v>
      </c>
      <c r="L3333" t="s">
        <v>9599</v>
      </c>
      <c r="M3333" t="s">
        <v>9600</v>
      </c>
      <c r="N3333">
        <v>4.7347222220000003</v>
      </c>
      <c r="O3333">
        <v>0</v>
      </c>
      <c r="P3333">
        <v>0</v>
      </c>
      <c r="Q3333">
        <v>0</v>
      </c>
      <c r="R3333">
        <v>15</v>
      </c>
      <c r="S3333">
        <v>0</v>
      </c>
      <c r="T3333">
        <v>1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40.307115737126104</v>
      </c>
      <c r="AA3333">
        <v>0</v>
      </c>
      <c r="AB3333">
        <v>1.0981976582294613E-2</v>
      </c>
      <c r="AC3333">
        <v>0</v>
      </c>
      <c r="AD3333">
        <v>0</v>
      </c>
      <c r="AE3333">
        <v>40.318097713708397</v>
      </c>
    </row>
    <row r="3334" spans="1:31" x14ac:dyDescent="0.3">
      <c r="A3334">
        <v>2491070</v>
      </c>
      <c r="B3334">
        <v>1</v>
      </c>
      <c r="C3334" t="s">
        <v>81</v>
      </c>
      <c r="D3334" t="s">
        <v>118</v>
      </c>
      <c r="E3334" t="s">
        <v>147</v>
      </c>
      <c r="F3334" t="s">
        <v>9601</v>
      </c>
      <c r="G3334" t="s">
        <v>1152</v>
      </c>
      <c r="H3334" t="s">
        <v>150</v>
      </c>
      <c r="I3334" t="s">
        <v>136</v>
      </c>
      <c r="J3334" t="s">
        <v>137</v>
      </c>
      <c r="K3334" t="s">
        <v>144</v>
      </c>
      <c r="L3334" t="s">
        <v>9602</v>
      </c>
      <c r="M3334" t="s">
        <v>9394</v>
      </c>
      <c r="N3334">
        <v>4.0147222219999996</v>
      </c>
      <c r="O3334">
        <v>1</v>
      </c>
      <c r="P3334">
        <v>0</v>
      </c>
      <c r="Q3334">
        <v>14</v>
      </c>
      <c r="R3334">
        <v>3</v>
      </c>
      <c r="S3334">
        <v>7</v>
      </c>
      <c r="T3334">
        <v>26</v>
      </c>
      <c r="U3334">
        <v>1</v>
      </c>
      <c r="V3334">
        <v>0</v>
      </c>
      <c r="W3334">
        <v>3.1767023107665073</v>
      </c>
      <c r="X3334">
        <v>0</v>
      </c>
      <c r="Y3334">
        <v>54.437873919386398</v>
      </c>
      <c r="Z3334">
        <v>23.413013564971514</v>
      </c>
      <c r="AA3334">
        <v>254.6733979936819</v>
      </c>
      <c r="AB3334">
        <v>70.398727673860691</v>
      </c>
      <c r="AC3334">
        <v>33.84557493565773</v>
      </c>
      <c r="AD3334">
        <v>0</v>
      </c>
      <c r="AE3334">
        <v>439.94529039832469</v>
      </c>
    </row>
    <row r="3335" spans="1:31" x14ac:dyDescent="0.3">
      <c r="A3335">
        <v>2491236</v>
      </c>
      <c r="B3335">
        <v>1</v>
      </c>
      <c r="C3335" t="s">
        <v>80</v>
      </c>
      <c r="D3335" t="s">
        <v>84</v>
      </c>
      <c r="E3335" t="s">
        <v>153</v>
      </c>
      <c r="F3335" t="s">
        <v>9603</v>
      </c>
      <c r="G3335" t="s">
        <v>159</v>
      </c>
      <c r="H3335" t="s">
        <v>135</v>
      </c>
      <c r="I3335" t="s">
        <v>136</v>
      </c>
      <c r="J3335" t="s">
        <v>3</v>
      </c>
      <c r="K3335" t="s">
        <v>144</v>
      </c>
      <c r="L3335" t="s">
        <v>9604</v>
      </c>
      <c r="M3335" t="s">
        <v>9605</v>
      </c>
      <c r="N3335">
        <v>0.46333333300000001</v>
      </c>
      <c r="O3335">
        <v>0</v>
      </c>
      <c r="P3335">
        <v>10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0.96759861074976261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0.96759861074976261</v>
      </c>
    </row>
    <row r="3336" spans="1:31" x14ac:dyDescent="0.3">
      <c r="A3336">
        <v>2491007</v>
      </c>
      <c r="B3336">
        <v>1</v>
      </c>
      <c r="C3336" t="s">
        <v>80</v>
      </c>
      <c r="D3336" t="s">
        <v>96</v>
      </c>
      <c r="E3336" t="s">
        <v>153</v>
      </c>
      <c r="F3336" t="s">
        <v>9606</v>
      </c>
      <c r="G3336" t="s">
        <v>244</v>
      </c>
      <c r="H3336" t="s">
        <v>135</v>
      </c>
      <c r="I3336" t="s">
        <v>136</v>
      </c>
      <c r="J3336" t="s">
        <v>137</v>
      </c>
      <c r="K3336" t="s">
        <v>144</v>
      </c>
      <c r="L3336" t="s">
        <v>9607</v>
      </c>
      <c r="M3336" t="s">
        <v>9608</v>
      </c>
      <c r="N3336">
        <v>6.188055555</v>
      </c>
      <c r="O3336">
        <v>0</v>
      </c>
      <c r="P3336">
        <v>1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7.3566794653249334E-2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7.3566794653249334E-2</v>
      </c>
    </row>
    <row r="3337" spans="1:31" x14ac:dyDescent="0.3">
      <c r="A3337">
        <v>2490801</v>
      </c>
      <c r="B3337">
        <v>1</v>
      </c>
      <c r="C3337" t="s">
        <v>80</v>
      </c>
      <c r="D3337" t="s">
        <v>93</v>
      </c>
      <c r="E3337" t="s">
        <v>162</v>
      </c>
      <c r="F3337" t="s">
        <v>9609</v>
      </c>
      <c r="G3337" t="s">
        <v>168</v>
      </c>
      <c r="H3337" t="s">
        <v>135</v>
      </c>
      <c r="I3337" t="s">
        <v>136</v>
      </c>
      <c r="J3337" t="s">
        <v>137</v>
      </c>
      <c r="K3337" t="s">
        <v>138</v>
      </c>
      <c r="L3337" t="s">
        <v>9610</v>
      </c>
      <c r="M3337" t="s">
        <v>9611</v>
      </c>
      <c r="N3337">
        <v>8.5361111110000003</v>
      </c>
      <c r="O3337">
        <v>0</v>
      </c>
      <c r="P3337">
        <v>102</v>
      </c>
      <c r="Q3337">
        <v>0</v>
      </c>
      <c r="R3337">
        <v>0</v>
      </c>
      <c r="S3337">
        <v>0</v>
      </c>
      <c r="T3337">
        <v>3</v>
      </c>
      <c r="U3337">
        <v>0</v>
      </c>
      <c r="V3337">
        <v>0</v>
      </c>
      <c r="W3337">
        <v>0</v>
      </c>
      <c r="X3337">
        <v>206.37701351935601</v>
      </c>
      <c r="Y3337">
        <v>0</v>
      </c>
      <c r="Z3337">
        <v>0</v>
      </c>
      <c r="AA3337">
        <v>0</v>
      </c>
      <c r="AB3337">
        <v>33.925794724964703</v>
      </c>
      <c r="AC3337">
        <v>0</v>
      </c>
      <c r="AD3337">
        <v>0</v>
      </c>
      <c r="AE3337">
        <v>240.30280824432072</v>
      </c>
    </row>
    <row r="3338" spans="1:31" x14ac:dyDescent="0.3">
      <c r="A3338">
        <v>2491050</v>
      </c>
      <c r="B3338">
        <v>1</v>
      </c>
      <c r="C3338" t="s">
        <v>80</v>
      </c>
      <c r="D3338" t="s">
        <v>103</v>
      </c>
      <c r="E3338" t="s">
        <v>153</v>
      </c>
      <c r="F3338" t="s">
        <v>9612</v>
      </c>
      <c r="G3338" t="s">
        <v>155</v>
      </c>
      <c r="H3338" t="s">
        <v>135</v>
      </c>
      <c r="I3338" t="s">
        <v>136</v>
      </c>
      <c r="J3338" t="s">
        <v>137</v>
      </c>
      <c r="K3338" t="s">
        <v>144</v>
      </c>
      <c r="L3338" t="s">
        <v>9613</v>
      </c>
      <c r="M3338" t="s">
        <v>9614</v>
      </c>
      <c r="N3338">
        <v>1.2022222220000001</v>
      </c>
      <c r="O3338">
        <v>0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0.50679549667210755</v>
      </c>
      <c r="AA3338">
        <v>0</v>
      </c>
      <c r="AB3338">
        <v>0</v>
      </c>
      <c r="AC3338">
        <v>0</v>
      </c>
      <c r="AD3338">
        <v>0</v>
      </c>
      <c r="AE3338">
        <v>0.50679549667210755</v>
      </c>
    </row>
    <row r="3339" spans="1:31" x14ac:dyDescent="0.3">
      <c r="A3339">
        <v>2490727</v>
      </c>
      <c r="B3339">
        <v>1</v>
      </c>
      <c r="C3339" t="s">
        <v>80</v>
      </c>
      <c r="D3339" t="s">
        <v>105</v>
      </c>
      <c r="E3339" t="s">
        <v>162</v>
      </c>
      <c r="F3339" t="s">
        <v>9615</v>
      </c>
      <c r="G3339" t="s">
        <v>280</v>
      </c>
      <c r="H3339" t="s">
        <v>135</v>
      </c>
      <c r="I3339" t="s">
        <v>136</v>
      </c>
      <c r="J3339" t="s">
        <v>137</v>
      </c>
      <c r="K3339" t="s">
        <v>144</v>
      </c>
      <c r="L3339" t="s">
        <v>9616</v>
      </c>
      <c r="M3339" t="s">
        <v>9617</v>
      </c>
      <c r="N3339">
        <v>3.036944444</v>
      </c>
      <c r="O3339">
        <v>0</v>
      </c>
      <c r="P3339">
        <v>5</v>
      </c>
      <c r="Q3339">
        <v>0</v>
      </c>
      <c r="R3339">
        <v>26</v>
      </c>
      <c r="S3339">
        <v>0</v>
      </c>
      <c r="T3339">
        <v>2</v>
      </c>
      <c r="U3339">
        <v>0</v>
      </c>
      <c r="V3339">
        <v>0</v>
      </c>
      <c r="W3339">
        <v>0</v>
      </c>
      <c r="X3339">
        <v>1.1776479910793543</v>
      </c>
      <c r="Y3339">
        <v>0</v>
      </c>
      <c r="Z3339">
        <v>5.1160358326812263</v>
      </c>
      <c r="AA3339">
        <v>0</v>
      </c>
      <c r="AB3339">
        <v>6.0263339595891665</v>
      </c>
      <c r="AC3339">
        <v>0</v>
      </c>
      <c r="AD3339">
        <v>0</v>
      </c>
      <c r="AE3339">
        <v>12.320017783349748</v>
      </c>
    </row>
    <row r="3340" spans="1:31" x14ac:dyDescent="0.3">
      <c r="A3340">
        <v>2490701</v>
      </c>
      <c r="B3340">
        <v>2</v>
      </c>
      <c r="C3340" t="s">
        <v>80</v>
      </c>
      <c r="D3340" t="s">
        <v>96</v>
      </c>
      <c r="E3340" t="s">
        <v>147</v>
      </c>
      <c r="F3340" t="s">
        <v>9125</v>
      </c>
      <c r="G3340" t="s">
        <v>181</v>
      </c>
      <c r="H3340" t="s">
        <v>150</v>
      </c>
      <c r="I3340" t="s">
        <v>136</v>
      </c>
      <c r="J3340" t="s">
        <v>137</v>
      </c>
      <c r="K3340" t="s">
        <v>144</v>
      </c>
      <c r="L3340" t="s">
        <v>9618</v>
      </c>
      <c r="M3340" t="s">
        <v>9619</v>
      </c>
      <c r="N3340">
        <v>0.72694444400000002</v>
      </c>
      <c r="O3340">
        <v>0</v>
      </c>
      <c r="P3340">
        <v>183</v>
      </c>
      <c r="Q3340">
        <v>0</v>
      </c>
      <c r="R3340">
        <v>1</v>
      </c>
      <c r="S3340">
        <v>0</v>
      </c>
      <c r="T3340">
        <v>14</v>
      </c>
      <c r="U3340">
        <v>0</v>
      </c>
      <c r="V3340">
        <v>0</v>
      </c>
      <c r="W3340">
        <v>0</v>
      </c>
      <c r="X3340">
        <v>36.850158021595334</v>
      </c>
      <c r="Y3340">
        <v>0</v>
      </c>
      <c r="Z3340">
        <v>1.8331787095823001E-2</v>
      </c>
      <c r="AA3340">
        <v>0</v>
      </c>
      <c r="AB3340">
        <v>4.5096464403072636</v>
      </c>
      <c r="AC3340">
        <v>0</v>
      </c>
      <c r="AD3340">
        <v>0</v>
      </c>
      <c r="AE3340">
        <v>41.378136248998423</v>
      </c>
    </row>
    <row r="3341" spans="1:31" x14ac:dyDescent="0.3">
      <c r="A3341">
        <v>2490913</v>
      </c>
      <c r="B3341">
        <v>1</v>
      </c>
      <c r="C3341" t="s">
        <v>80</v>
      </c>
      <c r="D3341" t="s">
        <v>105</v>
      </c>
      <c r="E3341" t="s">
        <v>162</v>
      </c>
      <c r="F3341" t="s">
        <v>9620</v>
      </c>
      <c r="G3341" t="s">
        <v>159</v>
      </c>
      <c r="H3341" t="s">
        <v>135</v>
      </c>
      <c r="I3341" t="s">
        <v>136</v>
      </c>
      <c r="J3341" t="s">
        <v>3</v>
      </c>
      <c r="K3341" t="s">
        <v>144</v>
      </c>
      <c r="L3341" t="s">
        <v>9621</v>
      </c>
      <c r="M3341" t="s">
        <v>9622</v>
      </c>
      <c r="N3341">
        <v>3.1133333329999999</v>
      </c>
      <c r="O3341">
        <v>0</v>
      </c>
      <c r="P3341">
        <v>26</v>
      </c>
      <c r="Q3341">
        <v>0</v>
      </c>
      <c r="R3341">
        <v>0</v>
      </c>
      <c r="S3341">
        <v>0</v>
      </c>
      <c r="T3341">
        <v>3</v>
      </c>
      <c r="U3341">
        <v>0</v>
      </c>
      <c r="V3341">
        <v>0</v>
      </c>
      <c r="W3341">
        <v>0</v>
      </c>
      <c r="X3341">
        <v>22.595330719466837</v>
      </c>
      <c r="Y3341">
        <v>0</v>
      </c>
      <c r="Z3341">
        <v>0</v>
      </c>
      <c r="AA3341">
        <v>0</v>
      </c>
      <c r="AB3341">
        <v>20.784878370448624</v>
      </c>
      <c r="AC3341">
        <v>0</v>
      </c>
      <c r="AD3341">
        <v>0</v>
      </c>
      <c r="AE3341">
        <v>43.380209089915461</v>
      </c>
    </row>
    <row r="3342" spans="1:31" x14ac:dyDescent="0.3">
      <c r="A3342">
        <v>2491013</v>
      </c>
      <c r="B3342">
        <v>1</v>
      </c>
      <c r="C3342" t="s">
        <v>80</v>
      </c>
      <c r="D3342" t="s">
        <v>95</v>
      </c>
      <c r="E3342" t="s">
        <v>166</v>
      </c>
      <c r="F3342" t="s">
        <v>4112</v>
      </c>
      <c r="G3342" t="s">
        <v>149</v>
      </c>
      <c r="H3342" t="s">
        <v>150</v>
      </c>
      <c r="I3342" t="s">
        <v>136</v>
      </c>
      <c r="J3342" t="s">
        <v>137</v>
      </c>
      <c r="K3342" t="s">
        <v>144</v>
      </c>
      <c r="L3342" t="s">
        <v>9623</v>
      </c>
      <c r="M3342" t="s">
        <v>9624</v>
      </c>
      <c r="N3342">
        <v>0.84972222200000003</v>
      </c>
      <c r="O3342">
        <v>1</v>
      </c>
      <c r="P3342">
        <v>1742</v>
      </c>
      <c r="Q3342">
        <v>3</v>
      </c>
      <c r="R3342">
        <v>0</v>
      </c>
      <c r="S3342">
        <v>6</v>
      </c>
      <c r="T3342">
        <v>133</v>
      </c>
      <c r="U3342">
        <v>0</v>
      </c>
      <c r="V3342">
        <v>0</v>
      </c>
      <c r="W3342">
        <v>0.24742470586098797</v>
      </c>
      <c r="X3342">
        <v>422.56629877882574</v>
      </c>
      <c r="Y3342">
        <v>2.2316418527858342</v>
      </c>
      <c r="Z3342">
        <v>0</v>
      </c>
      <c r="AA3342">
        <v>155.89065592149166</v>
      </c>
      <c r="AB3342">
        <v>313.34477696791652</v>
      </c>
      <c r="AC3342">
        <v>0</v>
      </c>
      <c r="AD3342">
        <v>0</v>
      </c>
      <c r="AE3342">
        <v>894.28079822688073</v>
      </c>
    </row>
    <row r="3343" spans="1:31" x14ac:dyDescent="0.3">
      <c r="A3343">
        <v>2490867</v>
      </c>
      <c r="B3343">
        <v>1</v>
      </c>
      <c r="C3343" t="s">
        <v>80</v>
      </c>
      <c r="D3343" t="s">
        <v>97</v>
      </c>
      <c r="E3343" t="s">
        <v>147</v>
      </c>
      <c r="F3343" t="s">
        <v>5651</v>
      </c>
      <c r="G3343" t="s">
        <v>193</v>
      </c>
      <c r="H3343" t="s">
        <v>150</v>
      </c>
      <c r="I3343" t="s">
        <v>136</v>
      </c>
      <c r="J3343" t="s">
        <v>137</v>
      </c>
      <c r="K3343" t="s">
        <v>144</v>
      </c>
      <c r="L3343" t="s">
        <v>9625</v>
      </c>
      <c r="M3343" t="s">
        <v>9626</v>
      </c>
      <c r="N3343">
        <v>1.2780555549999999</v>
      </c>
      <c r="O3343">
        <v>2</v>
      </c>
      <c r="P3343">
        <v>179</v>
      </c>
      <c r="Q3343">
        <v>2</v>
      </c>
      <c r="R3343">
        <v>119</v>
      </c>
      <c r="S3343">
        <v>1</v>
      </c>
      <c r="T3343">
        <v>32</v>
      </c>
      <c r="U3343">
        <v>0</v>
      </c>
      <c r="V3343">
        <v>0</v>
      </c>
      <c r="W3343">
        <v>1.9679664318945456</v>
      </c>
      <c r="X3343">
        <v>132.95471065520223</v>
      </c>
      <c r="Y3343">
        <v>0.6294927349827979</v>
      </c>
      <c r="Z3343">
        <v>58.639642252043359</v>
      </c>
      <c r="AA3343">
        <v>33.26894471294203</v>
      </c>
      <c r="AB3343">
        <v>88.061773687158578</v>
      </c>
      <c r="AC3343">
        <v>0</v>
      </c>
      <c r="AD3343">
        <v>0</v>
      </c>
      <c r="AE3343">
        <v>315.52253047422352</v>
      </c>
    </row>
    <row r="3344" spans="1:31" x14ac:dyDescent="0.3">
      <c r="A3344">
        <v>2490721</v>
      </c>
      <c r="B3344">
        <v>1</v>
      </c>
      <c r="C3344" t="s">
        <v>80</v>
      </c>
      <c r="D3344" t="s">
        <v>95</v>
      </c>
      <c r="E3344" t="s">
        <v>213</v>
      </c>
      <c r="F3344" t="s">
        <v>778</v>
      </c>
      <c r="G3344" t="s">
        <v>924</v>
      </c>
      <c r="H3344" t="s">
        <v>150</v>
      </c>
      <c r="I3344" t="s">
        <v>136</v>
      </c>
      <c r="J3344" t="s">
        <v>137</v>
      </c>
      <c r="K3344" t="s">
        <v>144</v>
      </c>
      <c r="L3344" t="s">
        <v>9627</v>
      </c>
      <c r="M3344" t="s">
        <v>9628</v>
      </c>
      <c r="N3344">
        <v>7.2675000000000001</v>
      </c>
      <c r="O3344">
        <v>0</v>
      </c>
      <c r="P3344">
        <v>736</v>
      </c>
      <c r="Q3344">
        <v>6</v>
      </c>
      <c r="R3344">
        <v>20</v>
      </c>
      <c r="S3344">
        <v>8</v>
      </c>
      <c r="T3344">
        <v>39</v>
      </c>
      <c r="U3344">
        <v>1</v>
      </c>
      <c r="V3344">
        <v>0</v>
      </c>
      <c r="W3344">
        <v>0</v>
      </c>
      <c r="X3344">
        <v>1094.2934965834313</v>
      </c>
      <c r="Y3344">
        <v>166.26635328712123</v>
      </c>
      <c r="Z3344">
        <v>37.41132428499899</v>
      </c>
      <c r="AA3344">
        <v>1693.4366471226685</v>
      </c>
      <c r="AB3344">
        <v>280.47485828907128</v>
      </c>
      <c r="AC3344">
        <v>748.49258662119485</v>
      </c>
      <c r="AD3344">
        <v>0</v>
      </c>
      <c r="AE3344">
        <v>4020.375266188486</v>
      </c>
    </row>
    <row r="3345" spans="1:31" x14ac:dyDescent="0.3">
      <c r="A3345">
        <v>2490827</v>
      </c>
      <c r="B3345">
        <v>1</v>
      </c>
      <c r="C3345" t="s">
        <v>81</v>
      </c>
      <c r="D3345" t="s">
        <v>128</v>
      </c>
      <c r="E3345" t="s">
        <v>166</v>
      </c>
      <c r="F3345" t="s">
        <v>9629</v>
      </c>
      <c r="G3345" t="s">
        <v>134</v>
      </c>
      <c r="H3345" t="s">
        <v>150</v>
      </c>
      <c r="I3345" t="s">
        <v>136</v>
      </c>
      <c r="J3345" t="s">
        <v>137</v>
      </c>
      <c r="K3345" t="s">
        <v>138</v>
      </c>
      <c r="L3345" t="s">
        <v>9630</v>
      </c>
      <c r="M3345" t="s">
        <v>9631</v>
      </c>
      <c r="N3345">
        <v>4.4666666660000001</v>
      </c>
      <c r="O3345">
        <v>20</v>
      </c>
      <c r="P3345">
        <v>133</v>
      </c>
      <c r="Q3345">
        <v>301</v>
      </c>
      <c r="R3345">
        <v>96</v>
      </c>
      <c r="S3345">
        <v>10</v>
      </c>
      <c r="T3345">
        <v>7</v>
      </c>
      <c r="U3345">
        <v>0</v>
      </c>
      <c r="V3345">
        <v>0</v>
      </c>
      <c r="W3345">
        <v>15.021425088245882</v>
      </c>
      <c r="X3345">
        <v>167.91933568482912</v>
      </c>
      <c r="Y3345">
        <v>395.73899141109945</v>
      </c>
      <c r="Z3345">
        <v>153.50251843954368</v>
      </c>
      <c r="AA3345">
        <v>44.330596009669065</v>
      </c>
      <c r="AB3345">
        <v>46.172415054494678</v>
      </c>
      <c r="AC3345">
        <v>0</v>
      </c>
      <c r="AD3345">
        <v>0</v>
      </c>
      <c r="AE3345">
        <v>822.68528168788191</v>
      </c>
    </row>
    <row r="3346" spans="1:31" x14ac:dyDescent="0.3">
      <c r="A3346">
        <v>2491268</v>
      </c>
      <c r="B3346">
        <v>1</v>
      </c>
      <c r="C3346" t="s">
        <v>80</v>
      </c>
      <c r="D3346" t="s">
        <v>94</v>
      </c>
      <c r="E3346" t="s">
        <v>166</v>
      </c>
      <c r="F3346" t="s">
        <v>3684</v>
      </c>
      <c r="G3346" t="s">
        <v>149</v>
      </c>
      <c r="H3346" t="s">
        <v>150</v>
      </c>
      <c r="I3346" t="s">
        <v>136</v>
      </c>
      <c r="J3346" t="s">
        <v>137</v>
      </c>
      <c r="K3346" t="s">
        <v>144</v>
      </c>
      <c r="L3346" t="s">
        <v>9632</v>
      </c>
      <c r="M3346" t="s">
        <v>9633</v>
      </c>
      <c r="N3346">
        <v>1.2466666660000001</v>
      </c>
      <c r="O3346">
        <v>0</v>
      </c>
      <c r="P3346">
        <v>0</v>
      </c>
      <c r="Q3346">
        <v>1</v>
      </c>
      <c r="R3346">
        <v>130</v>
      </c>
      <c r="S3346">
        <v>0</v>
      </c>
      <c r="T3346">
        <v>6</v>
      </c>
      <c r="U3346">
        <v>0</v>
      </c>
      <c r="V3346">
        <v>0</v>
      </c>
      <c r="W3346">
        <v>0</v>
      </c>
      <c r="X3346">
        <v>0</v>
      </c>
      <c r="Y3346">
        <v>2.9671618781305513</v>
      </c>
      <c r="Z3346">
        <v>164.42651332053461</v>
      </c>
      <c r="AA3346">
        <v>0</v>
      </c>
      <c r="AB3346">
        <v>2.4082650184570644</v>
      </c>
      <c r="AC3346">
        <v>0</v>
      </c>
      <c r="AD3346">
        <v>0</v>
      </c>
      <c r="AE3346">
        <v>169.80194021712222</v>
      </c>
    </row>
    <row r="3347" spans="1:31" x14ac:dyDescent="0.3">
      <c r="A3347">
        <v>2490790</v>
      </c>
      <c r="B3347">
        <v>1</v>
      </c>
      <c r="C3347" t="s">
        <v>81</v>
      </c>
      <c r="D3347" t="s">
        <v>112</v>
      </c>
      <c r="E3347" t="s">
        <v>166</v>
      </c>
      <c r="F3347" t="s">
        <v>9634</v>
      </c>
      <c r="G3347" t="s">
        <v>134</v>
      </c>
      <c r="H3347" t="s">
        <v>150</v>
      </c>
      <c r="I3347" t="s">
        <v>136</v>
      </c>
      <c r="J3347" t="s">
        <v>137</v>
      </c>
      <c r="K3347" t="s">
        <v>138</v>
      </c>
      <c r="L3347" t="s">
        <v>9635</v>
      </c>
      <c r="M3347" t="s">
        <v>9636</v>
      </c>
      <c r="N3347">
        <v>2.98</v>
      </c>
      <c r="O3347">
        <v>0</v>
      </c>
      <c r="P3347">
        <v>432</v>
      </c>
      <c r="Q3347">
        <v>7</v>
      </c>
      <c r="R3347">
        <v>15</v>
      </c>
      <c r="S3347">
        <v>1</v>
      </c>
      <c r="T3347">
        <v>27</v>
      </c>
      <c r="U3347">
        <v>0</v>
      </c>
      <c r="V3347">
        <v>0</v>
      </c>
      <c r="W3347">
        <v>0</v>
      </c>
      <c r="X3347">
        <v>221.11846016967789</v>
      </c>
      <c r="Y3347">
        <v>3.0510569056716323</v>
      </c>
      <c r="Z3347">
        <v>21.222423445824163</v>
      </c>
      <c r="AA3347">
        <v>24.836482544113306</v>
      </c>
      <c r="AB3347">
        <v>48.182291593936625</v>
      </c>
      <c r="AC3347">
        <v>0</v>
      </c>
      <c r="AD3347">
        <v>0</v>
      </c>
      <c r="AE3347">
        <v>318.41071465922363</v>
      </c>
    </row>
    <row r="3348" spans="1:31" x14ac:dyDescent="0.3">
      <c r="A3348">
        <v>2490804</v>
      </c>
      <c r="B3348">
        <v>1</v>
      </c>
      <c r="C3348" t="s">
        <v>81</v>
      </c>
      <c r="D3348" t="s">
        <v>113</v>
      </c>
      <c r="E3348" t="s">
        <v>166</v>
      </c>
      <c r="F3348" t="s">
        <v>9637</v>
      </c>
      <c r="G3348" t="s">
        <v>168</v>
      </c>
      <c r="H3348" t="s">
        <v>150</v>
      </c>
      <c r="I3348" t="s">
        <v>136</v>
      </c>
      <c r="J3348" t="s">
        <v>137</v>
      </c>
      <c r="K3348" t="s">
        <v>138</v>
      </c>
      <c r="L3348" t="s">
        <v>9638</v>
      </c>
      <c r="M3348" t="s">
        <v>9639</v>
      </c>
      <c r="N3348">
        <v>3.338333333</v>
      </c>
      <c r="O3348">
        <v>0</v>
      </c>
      <c r="P3348">
        <v>43</v>
      </c>
      <c r="Q3348">
        <v>0</v>
      </c>
      <c r="R3348">
        <v>4</v>
      </c>
      <c r="S3348">
        <v>0</v>
      </c>
      <c r="T3348">
        <v>5</v>
      </c>
      <c r="U3348">
        <v>0</v>
      </c>
      <c r="V3348">
        <v>0</v>
      </c>
      <c r="W3348">
        <v>0</v>
      </c>
      <c r="X3348">
        <v>26.79168048520059</v>
      </c>
      <c r="Y3348">
        <v>0</v>
      </c>
      <c r="Z3348">
        <v>2.3578199456602027</v>
      </c>
      <c r="AA3348">
        <v>0</v>
      </c>
      <c r="AB3348">
        <v>1.9636790029706177</v>
      </c>
      <c r="AC3348">
        <v>0</v>
      </c>
      <c r="AD3348">
        <v>0</v>
      </c>
      <c r="AE3348">
        <v>31.113179433831412</v>
      </c>
    </row>
    <row r="3349" spans="1:31" x14ac:dyDescent="0.3">
      <c r="A3349">
        <v>2490996</v>
      </c>
      <c r="B3349">
        <v>1</v>
      </c>
      <c r="C3349" t="s">
        <v>80</v>
      </c>
      <c r="D3349" t="s">
        <v>97</v>
      </c>
      <c r="E3349" t="s">
        <v>184</v>
      </c>
      <c r="F3349" t="s">
        <v>9640</v>
      </c>
      <c r="G3349" t="s">
        <v>203</v>
      </c>
      <c r="H3349" t="s">
        <v>150</v>
      </c>
      <c r="I3349" t="s">
        <v>136</v>
      </c>
      <c r="J3349" t="s">
        <v>137</v>
      </c>
      <c r="K3349" t="s">
        <v>144</v>
      </c>
      <c r="L3349" t="s">
        <v>9641</v>
      </c>
      <c r="M3349" t="s">
        <v>9642</v>
      </c>
      <c r="N3349">
        <v>1.1416666660000001</v>
      </c>
      <c r="O3349">
        <v>2</v>
      </c>
      <c r="P3349">
        <v>695</v>
      </c>
      <c r="Q3349">
        <v>2</v>
      </c>
      <c r="R3349">
        <v>200</v>
      </c>
      <c r="S3349">
        <v>1</v>
      </c>
      <c r="T3349">
        <v>132</v>
      </c>
      <c r="U3349">
        <v>0</v>
      </c>
      <c r="V3349">
        <v>0</v>
      </c>
      <c r="W3349">
        <v>1.6745320536991015</v>
      </c>
      <c r="X3349">
        <v>405.67172627021904</v>
      </c>
      <c r="Y3349">
        <v>0.5452353956448065</v>
      </c>
      <c r="Z3349">
        <v>76.604172486207347</v>
      </c>
      <c r="AA3349">
        <v>28.216428720101142</v>
      </c>
      <c r="AB3349">
        <v>267.5636341991198</v>
      </c>
      <c r="AC3349">
        <v>0</v>
      </c>
      <c r="AD3349">
        <v>0</v>
      </c>
      <c r="AE3349">
        <v>780.27572912499136</v>
      </c>
    </row>
    <row r="3350" spans="1:31" x14ac:dyDescent="0.3">
      <c r="A3350">
        <v>2491494</v>
      </c>
      <c r="B3350">
        <v>1</v>
      </c>
      <c r="C3350" t="s">
        <v>80</v>
      </c>
      <c r="D3350" t="s">
        <v>103</v>
      </c>
      <c r="E3350" t="s">
        <v>213</v>
      </c>
      <c r="F3350" t="s">
        <v>9643</v>
      </c>
      <c r="G3350" t="s">
        <v>149</v>
      </c>
      <c r="H3350" t="s">
        <v>150</v>
      </c>
      <c r="I3350" t="s">
        <v>136</v>
      </c>
      <c r="J3350" t="s">
        <v>137</v>
      </c>
      <c r="K3350" t="s">
        <v>144</v>
      </c>
      <c r="L3350" t="s">
        <v>9644</v>
      </c>
      <c r="M3350" t="s">
        <v>9645</v>
      </c>
      <c r="N3350">
        <v>6.3333333000000006E-2</v>
      </c>
      <c r="O3350">
        <v>0</v>
      </c>
      <c r="P3350">
        <v>703</v>
      </c>
      <c r="Q3350">
        <v>5</v>
      </c>
      <c r="R3350">
        <v>23</v>
      </c>
      <c r="S3350">
        <v>36</v>
      </c>
      <c r="T3350">
        <v>121</v>
      </c>
      <c r="U3350">
        <v>42</v>
      </c>
      <c r="V3350">
        <v>1</v>
      </c>
      <c r="W3350">
        <v>0</v>
      </c>
      <c r="X3350">
        <v>11.723231444900561</v>
      </c>
      <c r="Y3350">
        <v>1.3686102761537036</v>
      </c>
      <c r="Z3350">
        <v>9.9900638203449327E-2</v>
      </c>
      <c r="AA3350">
        <v>20.688168313039515</v>
      </c>
      <c r="AB3350">
        <v>6.8974619546365332</v>
      </c>
      <c r="AC3350">
        <v>535.53987766007333</v>
      </c>
      <c r="AD3350">
        <v>0</v>
      </c>
      <c r="AE3350">
        <v>576.31725028700714</v>
      </c>
    </row>
    <row r="3351" spans="1:31" x14ac:dyDescent="0.3">
      <c r="A3351">
        <v>2490893</v>
      </c>
      <c r="B3351">
        <v>1</v>
      </c>
      <c r="C3351" t="s">
        <v>80</v>
      </c>
      <c r="D3351" t="s">
        <v>105</v>
      </c>
      <c r="E3351" t="s">
        <v>147</v>
      </c>
      <c r="F3351" t="s">
        <v>9646</v>
      </c>
      <c r="G3351" t="s">
        <v>134</v>
      </c>
      <c r="H3351" t="s">
        <v>150</v>
      </c>
      <c r="I3351" t="s">
        <v>136</v>
      </c>
      <c r="J3351" t="s">
        <v>137</v>
      </c>
      <c r="K3351" t="s">
        <v>138</v>
      </c>
      <c r="L3351" t="s">
        <v>9647</v>
      </c>
      <c r="M3351" t="s">
        <v>9648</v>
      </c>
      <c r="N3351">
        <v>1.5333333330000001</v>
      </c>
      <c r="O3351">
        <v>0</v>
      </c>
      <c r="P3351">
        <v>309</v>
      </c>
      <c r="Q3351">
        <v>0</v>
      </c>
      <c r="R3351">
        <v>0</v>
      </c>
      <c r="S3351">
        <v>0</v>
      </c>
      <c r="T3351">
        <v>2</v>
      </c>
      <c r="U3351">
        <v>0</v>
      </c>
      <c r="V3351">
        <v>0</v>
      </c>
      <c r="W3351">
        <v>0</v>
      </c>
      <c r="X3351">
        <v>137.77179209147965</v>
      </c>
      <c r="Y3351">
        <v>0</v>
      </c>
      <c r="Z3351">
        <v>0</v>
      </c>
      <c r="AA3351">
        <v>0</v>
      </c>
      <c r="AB3351">
        <v>0.78120552766373341</v>
      </c>
      <c r="AC3351">
        <v>0</v>
      </c>
      <c r="AD3351">
        <v>0</v>
      </c>
      <c r="AE3351">
        <v>138.55299761914338</v>
      </c>
    </row>
    <row r="3352" spans="1:31" x14ac:dyDescent="0.3">
      <c r="A3352">
        <v>2490870</v>
      </c>
      <c r="B3352">
        <v>1</v>
      </c>
      <c r="C3352" t="s">
        <v>80</v>
      </c>
      <c r="D3352" t="s">
        <v>98</v>
      </c>
      <c r="E3352" t="s">
        <v>153</v>
      </c>
      <c r="F3352" t="s">
        <v>9649</v>
      </c>
      <c r="G3352" t="s">
        <v>155</v>
      </c>
      <c r="H3352" t="s">
        <v>135</v>
      </c>
      <c r="I3352" t="s">
        <v>136</v>
      </c>
      <c r="J3352" t="s">
        <v>137</v>
      </c>
      <c r="K3352" t="s">
        <v>144</v>
      </c>
      <c r="L3352" t="s">
        <v>9650</v>
      </c>
      <c r="M3352" t="s">
        <v>9651</v>
      </c>
      <c r="N3352">
        <v>2.9966666659999999</v>
      </c>
      <c r="O3352">
        <v>0</v>
      </c>
      <c r="P3352">
        <v>1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0.58638738650952515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0.58638738650952515</v>
      </c>
    </row>
    <row r="3353" spans="1:31" x14ac:dyDescent="0.3">
      <c r="A3353">
        <v>2490701</v>
      </c>
      <c r="B3353">
        <v>1</v>
      </c>
      <c r="C3353" t="s">
        <v>80</v>
      </c>
      <c r="D3353" t="s">
        <v>96</v>
      </c>
      <c r="E3353" t="s">
        <v>132</v>
      </c>
      <c r="F3353" t="s">
        <v>9072</v>
      </c>
      <c r="G3353" t="s">
        <v>181</v>
      </c>
      <c r="H3353" t="s">
        <v>135</v>
      </c>
      <c r="I3353" t="s">
        <v>136</v>
      </c>
      <c r="J3353" t="s">
        <v>137</v>
      </c>
      <c r="K3353" t="s">
        <v>144</v>
      </c>
      <c r="L3353" t="s">
        <v>9652</v>
      </c>
      <c r="M3353" t="s">
        <v>9618</v>
      </c>
      <c r="N3353">
        <v>0.28916666600000002</v>
      </c>
      <c r="O3353">
        <v>0</v>
      </c>
      <c r="P3353">
        <v>183</v>
      </c>
      <c r="Q3353">
        <v>0</v>
      </c>
      <c r="R3353">
        <v>1</v>
      </c>
      <c r="S3353">
        <v>0</v>
      </c>
      <c r="T3353">
        <v>14</v>
      </c>
      <c r="U3353">
        <v>0</v>
      </c>
      <c r="V3353">
        <v>0</v>
      </c>
      <c r="W3353">
        <v>0</v>
      </c>
      <c r="X3353">
        <v>14.636122354221264</v>
      </c>
      <c r="Y3353">
        <v>0</v>
      </c>
      <c r="Z3353">
        <v>6.7187670488610008E-3</v>
      </c>
      <c r="AA3353">
        <v>0</v>
      </c>
      <c r="AB3353">
        <v>1.7544609308595451</v>
      </c>
      <c r="AC3353">
        <v>0</v>
      </c>
      <c r="AD3353">
        <v>0</v>
      </c>
      <c r="AE3353">
        <v>16.397302052129671</v>
      </c>
    </row>
    <row r="3354" spans="1:31" x14ac:dyDescent="0.3">
      <c r="A3354">
        <v>2490747</v>
      </c>
      <c r="B3354">
        <v>1</v>
      </c>
      <c r="C3354" t="s">
        <v>81</v>
      </c>
      <c r="D3354" t="s">
        <v>118</v>
      </c>
      <c r="E3354" t="s">
        <v>162</v>
      </c>
      <c r="F3354" t="s">
        <v>3285</v>
      </c>
      <c r="G3354" t="s">
        <v>210</v>
      </c>
      <c r="H3354" t="s">
        <v>135</v>
      </c>
      <c r="I3354" t="s">
        <v>136</v>
      </c>
      <c r="J3354" t="s">
        <v>137</v>
      </c>
      <c r="K3354" t="s">
        <v>144</v>
      </c>
      <c r="L3354" t="s">
        <v>9653</v>
      </c>
      <c r="M3354" t="s">
        <v>9654</v>
      </c>
      <c r="N3354">
        <v>0.98222222199999998</v>
      </c>
      <c r="O3354">
        <v>0</v>
      </c>
      <c r="P3354">
        <v>3</v>
      </c>
      <c r="Q3354">
        <v>0</v>
      </c>
      <c r="R3354">
        <v>3</v>
      </c>
      <c r="S3354">
        <v>0</v>
      </c>
      <c r="T3354">
        <v>1</v>
      </c>
      <c r="U3354">
        <v>0</v>
      </c>
      <c r="V3354">
        <v>0</v>
      </c>
      <c r="W3354">
        <v>0</v>
      </c>
      <c r="X3354">
        <v>0.25845600955973247</v>
      </c>
      <c r="Y3354">
        <v>0</v>
      </c>
      <c r="Z3354">
        <v>4.9958077320641003E-2</v>
      </c>
      <c r="AA3354">
        <v>0</v>
      </c>
      <c r="AB3354">
        <v>0.73887867521369532</v>
      </c>
      <c r="AC3354">
        <v>0</v>
      </c>
      <c r="AD3354">
        <v>0</v>
      </c>
      <c r="AE3354">
        <v>1.0472927620940689</v>
      </c>
    </row>
    <row r="3355" spans="1:31" x14ac:dyDescent="0.3">
      <c r="A3355">
        <v>2491016</v>
      </c>
      <c r="B3355">
        <v>1</v>
      </c>
      <c r="C3355" t="s">
        <v>80</v>
      </c>
      <c r="D3355" t="s">
        <v>107</v>
      </c>
      <c r="E3355" t="s">
        <v>162</v>
      </c>
      <c r="F3355" t="s">
        <v>9655</v>
      </c>
      <c r="G3355" t="s">
        <v>159</v>
      </c>
      <c r="H3355" t="s">
        <v>135</v>
      </c>
      <c r="I3355" t="s">
        <v>136</v>
      </c>
      <c r="J3355" t="s">
        <v>3</v>
      </c>
      <c r="K3355" t="s">
        <v>144</v>
      </c>
      <c r="L3355" t="s">
        <v>9656</v>
      </c>
      <c r="M3355" t="s">
        <v>9657</v>
      </c>
      <c r="N3355">
        <v>2.4386111110000002</v>
      </c>
      <c r="O3355">
        <v>0</v>
      </c>
      <c r="P3355">
        <v>22</v>
      </c>
      <c r="Q3355">
        <v>0</v>
      </c>
      <c r="R3355">
        <v>0</v>
      </c>
      <c r="S3355">
        <v>0</v>
      </c>
      <c r="T3355">
        <v>11</v>
      </c>
      <c r="U3355">
        <v>0</v>
      </c>
      <c r="V3355">
        <v>0</v>
      </c>
      <c r="W3355">
        <v>0</v>
      </c>
      <c r="X3355">
        <v>13.585646533127228</v>
      </c>
      <c r="Y3355">
        <v>0</v>
      </c>
      <c r="Z3355">
        <v>0</v>
      </c>
      <c r="AA3355">
        <v>0</v>
      </c>
      <c r="AB3355">
        <v>19.912310720783715</v>
      </c>
      <c r="AC3355">
        <v>0</v>
      </c>
      <c r="AD3355">
        <v>0</v>
      </c>
      <c r="AE3355">
        <v>33.49795725391094</v>
      </c>
    </row>
    <row r="3356" spans="1:31" x14ac:dyDescent="0.3">
      <c r="A3356">
        <v>2490770</v>
      </c>
      <c r="B3356">
        <v>1</v>
      </c>
      <c r="C3356" t="s">
        <v>80</v>
      </c>
      <c r="D3356" t="s">
        <v>101</v>
      </c>
      <c r="E3356" t="s">
        <v>162</v>
      </c>
      <c r="F3356" t="s">
        <v>9658</v>
      </c>
      <c r="G3356" t="s">
        <v>168</v>
      </c>
      <c r="H3356" t="s">
        <v>135</v>
      </c>
      <c r="I3356" t="s">
        <v>136</v>
      </c>
      <c r="J3356" t="s">
        <v>137</v>
      </c>
      <c r="K3356" t="s">
        <v>138</v>
      </c>
      <c r="L3356" t="s">
        <v>9659</v>
      </c>
      <c r="M3356" t="s">
        <v>9660</v>
      </c>
      <c r="N3356">
        <v>8.7550000000000008</v>
      </c>
      <c r="O3356">
        <v>0</v>
      </c>
      <c r="P3356">
        <v>146</v>
      </c>
      <c r="Q3356">
        <v>0</v>
      </c>
      <c r="R3356">
        <v>0</v>
      </c>
      <c r="S3356">
        <v>0</v>
      </c>
      <c r="T3356">
        <v>2</v>
      </c>
      <c r="U3356">
        <v>0</v>
      </c>
      <c r="V3356">
        <v>0</v>
      </c>
      <c r="W3356">
        <v>0</v>
      </c>
      <c r="X3356">
        <v>252.29083769406628</v>
      </c>
      <c r="Y3356">
        <v>0</v>
      </c>
      <c r="Z3356">
        <v>0</v>
      </c>
      <c r="AA3356">
        <v>0</v>
      </c>
      <c r="AB3356">
        <v>16.744267816448332</v>
      </c>
      <c r="AC3356">
        <v>0</v>
      </c>
      <c r="AD3356">
        <v>0</v>
      </c>
      <c r="AE3356">
        <v>269.0351055105146</v>
      </c>
    </row>
    <row r="3357" spans="1:31" x14ac:dyDescent="0.3">
      <c r="A3357">
        <v>2490933</v>
      </c>
      <c r="B3357">
        <v>1</v>
      </c>
      <c r="C3357" t="s">
        <v>80</v>
      </c>
      <c r="D3357" t="s">
        <v>95</v>
      </c>
      <c r="E3357" t="s">
        <v>153</v>
      </c>
      <c r="F3357" t="s">
        <v>9661</v>
      </c>
      <c r="G3357" t="s">
        <v>155</v>
      </c>
      <c r="H3357" t="s">
        <v>135</v>
      </c>
      <c r="I3357" t="s">
        <v>136</v>
      </c>
      <c r="J3357" t="s">
        <v>137</v>
      </c>
      <c r="K3357" t="s">
        <v>144</v>
      </c>
      <c r="L3357" t="s">
        <v>9662</v>
      </c>
      <c r="M3357" t="s">
        <v>9480</v>
      </c>
      <c r="N3357">
        <v>4.2452777770000001</v>
      </c>
      <c r="O3357">
        <v>0</v>
      </c>
      <c r="P3357">
        <v>1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7.5835390370967495E-2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7.5835390370967495E-2</v>
      </c>
    </row>
    <row r="3358" spans="1:31" x14ac:dyDescent="0.3">
      <c r="A3358">
        <v>2491079</v>
      </c>
      <c r="B3358">
        <v>1</v>
      </c>
      <c r="C3358" t="s">
        <v>81</v>
      </c>
      <c r="D3358" t="s">
        <v>128</v>
      </c>
      <c r="E3358" t="s">
        <v>147</v>
      </c>
      <c r="F3358" t="s">
        <v>9663</v>
      </c>
      <c r="G3358" t="s">
        <v>193</v>
      </c>
      <c r="H3358" t="s">
        <v>150</v>
      </c>
      <c r="I3358" t="s">
        <v>136</v>
      </c>
      <c r="J3358" t="s">
        <v>137</v>
      </c>
      <c r="K3358" t="s">
        <v>144</v>
      </c>
      <c r="L3358" t="s">
        <v>9664</v>
      </c>
      <c r="M3358" t="s">
        <v>9665</v>
      </c>
      <c r="N3358">
        <v>4.5783333329999998</v>
      </c>
      <c r="O3358">
        <v>0</v>
      </c>
      <c r="P3358">
        <v>1</v>
      </c>
      <c r="Q3358">
        <v>0</v>
      </c>
      <c r="R3358">
        <v>12</v>
      </c>
      <c r="S3358">
        <v>0</v>
      </c>
      <c r="T3358">
        <v>2</v>
      </c>
      <c r="U3358">
        <v>0</v>
      </c>
      <c r="V3358">
        <v>0</v>
      </c>
      <c r="W3358">
        <v>0</v>
      </c>
      <c r="X3358">
        <v>2.6907817107043892E-3</v>
      </c>
      <c r="Y3358">
        <v>0</v>
      </c>
      <c r="Z3358">
        <v>20.03879898156481</v>
      </c>
      <c r="AA3358">
        <v>0</v>
      </c>
      <c r="AB3358">
        <v>16.133124643496668</v>
      </c>
      <c r="AC3358">
        <v>0</v>
      </c>
      <c r="AD3358">
        <v>0</v>
      </c>
      <c r="AE3358">
        <v>36.174614406772179</v>
      </c>
    </row>
    <row r="3359" spans="1:31" x14ac:dyDescent="0.3">
      <c r="A3359">
        <v>2490784</v>
      </c>
      <c r="B3359">
        <v>1</v>
      </c>
      <c r="C3359" t="s">
        <v>81</v>
      </c>
      <c r="D3359" t="s">
        <v>123</v>
      </c>
      <c r="E3359" t="s">
        <v>147</v>
      </c>
      <c r="F3359" t="s">
        <v>1678</v>
      </c>
      <c r="G3359" t="s">
        <v>168</v>
      </c>
      <c r="H3359" t="s">
        <v>150</v>
      </c>
      <c r="I3359" t="s">
        <v>136</v>
      </c>
      <c r="J3359" t="s">
        <v>137</v>
      </c>
      <c r="K3359" t="s">
        <v>138</v>
      </c>
      <c r="L3359" t="s">
        <v>9666</v>
      </c>
      <c r="M3359" t="s">
        <v>9667</v>
      </c>
      <c r="N3359">
        <v>8.238888888</v>
      </c>
      <c r="O3359">
        <v>0</v>
      </c>
      <c r="P3359">
        <v>378</v>
      </c>
      <c r="Q3359">
        <v>0</v>
      </c>
      <c r="R3359">
        <v>13</v>
      </c>
      <c r="S3359">
        <v>0</v>
      </c>
      <c r="T3359">
        <v>17</v>
      </c>
      <c r="U3359">
        <v>0</v>
      </c>
      <c r="V3359">
        <v>0</v>
      </c>
      <c r="W3359">
        <v>0</v>
      </c>
      <c r="X3359">
        <v>636.62909832453613</v>
      </c>
      <c r="Y3359">
        <v>0</v>
      </c>
      <c r="Z3359">
        <v>21.413115201755286</v>
      </c>
      <c r="AA3359">
        <v>0</v>
      </c>
      <c r="AB3359">
        <v>119.97039815600952</v>
      </c>
      <c r="AC3359">
        <v>0</v>
      </c>
      <c r="AD3359">
        <v>0</v>
      </c>
      <c r="AE3359">
        <v>778.01261168230099</v>
      </c>
    </row>
    <row r="3360" spans="1:31" x14ac:dyDescent="0.3">
      <c r="A3360">
        <v>2491119</v>
      </c>
      <c r="B3360">
        <v>1</v>
      </c>
      <c r="C3360" t="s">
        <v>81</v>
      </c>
      <c r="D3360" t="s">
        <v>128</v>
      </c>
      <c r="E3360" t="s">
        <v>147</v>
      </c>
      <c r="F3360" t="s">
        <v>9668</v>
      </c>
      <c r="G3360" t="s">
        <v>134</v>
      </c>
      <c r="H3360" t="s">
        <v>150</v>
      </c>
      <c r="I3360" t="s">
        <v>136</v>
      </c>
      <c r="J3360" t="s">
        <v>137</v>
      </c>
      <c r="K3360" t="s">
        <v>138</v>
      </c>
      <c r="L3360" t="s">
        <v>9669</v>
      </c>
      <c r="M3360" t="s">
        <v>9670</v>
      </c>
      <c r="N3360">
        <v>2.5347222220000001</v>
      </c>
      <c r="O3360">
        <v>0</v>
      </c>
      <c r="P3360">
        <v>14</v>
      </c>
      <c r="Q3360">
        <v>0</v>
      </c>
      <c r="R3360">
        <v>21</v>
      </c>
      <c r="S3360">
        <v>10</v>
      </c>
      <c r="T3360">
        <v>8</v>
      </c>
      <c r="U3360">
        <v>3</v>
      </c>
      <c r="V3360">
        <v>0</v>
      </c>
      <c r="W3360">
        <v>0</v>
      </c>
      <c r="X3360">
        <v>8.8001946541511238</v>
      </c>
      <c r="Y3360">
        <v>0</v>
      </c>
      <c r="Z3360">
        <v>28.674058264612327</v>
      </c>
      <c r="AA3360">
        <v>279.87076584542734</v>
      </c>
      <c r="AB3360">
        <v>51.516737144784294</v>
      </c>
      <c r="AC3360">
        <v>4047.2405934897638</v>
      </c>
      <c r="AD3360">
        <v>0</v>
      </c>
      <c r="AE3360">
        <v>4416.1023493987386</v>
      </c>
    </row>
    <row r="3361" spans="1:31" x14ac:dyDescent="0.3">
      <c r="A3361">
        <v>2491311</v>
      </c>
      <c r="B3361">
        <v>1</v>
      </c>
      <c r="C3361" t="s">
        <v>80</v>
      </c>
      <c r="D3361" t="s">
        <v>101</v>
      </c>
      <c r="E3361" t="s">
        <v>147</v>
      </c>
      <c r="F3361" t="s">
        <v>648</v>
      </c>
      <c r="G3361" t="s">
        <v>193</v>
      </c>
      <c r="H3361" t="s">
        <v>150</v>
      </c>
      <c r="I3361" t="s">
        <v>136</v>
      </c>
      <c r="J3361" t="s">
        <v>137</v>
      </c>
      <c r="K3361" t="s">
        <v>144</v>
      </c>
      <c r="L3361" t="s">
        <v>9671</v>
      </c>
      <c r="M3361" t="s">
        <v>9672</v>
      </c>
      <c r="N3361">
        <v>2.4444444440000002</v>
      </c>
      <c r="O3361">
        <v>0</v>
      </c>
      <c r="P3361">
        <v>63</v>
      </c>
      <c r="Q3361">
        <v>0</v>
      </c>
      <c r="R3361">
        <v>23</v>
      </c>
      <c r="S3361">
        <v>0</v>
      </c>
      <c r="T3361">
        <v>11</v>
      </c>
      <c r="U3361">
        <v>0</v>
      </c>
      <c r="V3361">
        <v>0</v>
      </c>
      <c r="W3361">
        <v>0</v>
      </c>
      <c r="X3361">
        <v>70.752819674079603</v>
      </c>
      <c r="Y3361">
        <v>0</v>
      </c>
      <c r="Z3361">
        <v>5.3763332024258075</v>
      </c>
      <c r="AA3361">
        <v>0</v>
      </c>
      <c r="AB3361">
        <v>31.241840766912905</v>
      </c>
      <c r="AC3361">
        <v>0</v>
      </c>
      <c r="AD3361">
        <v>0</v>
      </c>
      <c r="AE3361">
        <v>107.37099364341832</v>
      </c>
    </row>
    <row r="3362" spans="1:31" x14ac:dyDescent="0.3">
      <c r="A3362">
        <v>2490744</v>
      </c>
      <c r="B3362">
        <v>1</v>
      </c>
      <c r="C3362" t="s">
        <v>80</v>
      </c>
      <c r="D3362" t="s">
        <v>82</v>
      </c>
      <c r="E3362" t="s">
        <v>132</v>
      </c>
      <c r="F3362" t="s">
        <v>9673</v>
      </c>
      <c r="G3362" t="s">
        <v>181</v>
      </c>
      <c r="H3362" t="s">
        <v>135</v>
      </c>
      <c r="I3362" t="s">
        <v>136</v>
      </c>
      <c r="J3362" t="s">
        <v>137</v>
      </c>
      <c r="K3362" t="s">
        <v>144</v>
      </c>
      <c r="L3362" t="s">
        <v>9674</v>
      </c>
      <c r="M3362" t="s">
        <v>9675</v>
      </c>
      <c r="N3362">
        <v>1.1497222220000001</v>
      </c>
      <c r="O3362">
        <v>0</v>
      </c>
      <c r="P3362">
        <v>192</v>
      </c>
      <c r="Q3362">
        <v>0</v>
      </c>
      <c r="R3362">
        <v>0</v>
      </c>
      <c r="S3362">
        <v>0</v>
      </c>
      <c r="T3362">
        <v>12</v>
      </c>
      <c r="U3362">
        <v>0</v>
      </c>
      <c r="V3362">
        <v>0</v>
      </c>
      <c r="W3362">
        <v>0</v>
      </c>
      <c r="X3362">
        <v>72.720209112075651</v>
      </c>
      <c r="Y3362">
        <v>0</v>
      </c>
      <c r="Z3362">
        <v>0</v>
      </c>
      <c r="AA3362">
        <v>0</v>
      </c>
      <c r="AB3362">
        <v>41.136991765711102</v>
      </c>
      <c r="AC3362">
        <v>0</v>
      </c>
      <c r="AD3362">
        <v>0</v>
      </c>
      <c r="AE3362">
        <v>113.85720087778675</v>
      </c>
    </row>
    <row r="3363" spans="1:31" x14ac:dyDescent="0.3">
      <c r="A3363">
        <v>2490993</v>
      </c>
      <c r="B3363">
        <v>1</v>
      </c>
      <c r="C3363" t="s">
        <v>81</v>
      </c>
      <c r="D3363" t="s">
        <v>118</v>
      </c>
      <c r="E3363" t="s">
        <v>162</v>
      </c>
      <c r="F3363" t="s">
        <v>9676</v>
      </c>
      <c r="G3363" t="s">
        <v>210</v>
      </c>
      <c r="H3363" t="s">
        <v>135</v>
      </c>
      <c r="I3363" t="s">
        <v>136</v>
      </c>
      <c r="J3363" t="s">
        <v>137</v>
      </c>
      <c r="K3363" t="s">
        <v>144</v>
      </c>
      <c r="L3363" t="s">
        <v>9677</v>
      </c>
      <c r="M3363" t="s">
        <v>9678</v>
      </c>
      <c r="N3363">
        <v>1.2027777770000001</v>
      </c>
      <c r="O3363">
        <v>0</v>
      </c>
      <c r="P3363">
        <v>0</v>
      </c>
      <c r="Q3363">
        <v>0</v>
      </c>
      <c r="R3363">
        <v>2</v>
      </c>
      <c r="S3363">
        <v>0</v>
      </c>
      <c r="T3363">
        <v>35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0.35148731900238001</v>
      </c>
      <c r="AA3363">
        <v>0</v>
      </c>
      <c r="AB3363">
        <v>68.719310854250807</v>
      </c>
      <c r="AC3363">
        <v>0</v>
      </c>
      <c r="AD3363">
        <v>0</v>
      </c>
      <c r="AE3363">
        <v>69.070798173253181</v>
      </c>
    </row>
    <row r="3364" spans="1:31" x14ac:dyDescent="0.3">
      <c r="A3364">
        <v>2490850</v>
      </c>
      <c r="B3364">
        <v>1</v>
      </c>
      <c r="C3364" t="s">
        <v>80</v>
      </c>
      <c r="D3364" t="s">
        <v>94</v>
      </c>
      <c r="E3364" t="s">
        <v>153</v>
      </c>
      <c r="F3364" t="s">
        <v>9679</v>
      </c>
      <c r="G3364" t="s">
        <v>230</v>
      </c>
      <c r="H3364" t="s">
        <v>135</v>
      </c>
      <c r="I3364" t="s">
        <v>136</v>
      </c>
      <c r="J3364" t="s">
        <v>137</v>
      </c>
      <c r="K3364" t="s">
        <v>144</v>
      </c>
      <c r="L3364" t="s">
        <v>9680</v>
      </c>
      <c r="M3364" t="s">
        <v>9547</v>
      </c>
      <c r="N3364">
        <v>4.5586111110000003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1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21.435042424251442</v>
      </c>
      <c r="AC3364">
        <v>0</v>
      </c>
      <c r="AD3364">
        <v>0</v>
      </c>
      <c r="AE3364">
        <v>21.435042424251442</v>
      </c>
    </row>
    <row r="3365" spans="1:31" x14ac:dyDescent="0.3">
      <c r="A3365">
        <v>2490807</v>
      </c>
      <c r="B3365">
        <v>1</v>
      </c>
      <c r="C3365" t="s">
        <v>80</v>
      </c>
      <c r="D3365" t="s">
        <v>110</v>
      </c>
      <c r="E3365" t="s">
        <v>162</v>
      </c>
      <c r="F3365" t="s">
        <v>9681</v>
      </c>
      <c r="G3365" t="s">
        <v>168</v>
      </c>
      <c r="H3365" t="s">
        <v>135</v>
      </c>
      <c r="I3365" t="s">
        <v>136</v>
      </c>
      <c r="J3365" t="s">
        <v>137</v>
      </c>
      <c r="K3365" t="s">
        <v>138</v>
      </c>
      <c r="L3365" t="s">
        <v>9682</v>
      </c>
      <c r="M3365" t="s">
        <v>9683</v>
      </c>
      <c r="N3365">
        <v>6.8080555550000001</v>
      </c>
      <c r="O3365">
        <v>0</v>
      </c>
      <c r="P3365">
        <v>141</v>
      </c>
      <c r="Q3365">
        <v>0</v>
      </c>
      <c r="R3365">
        <v>0</v>
      </c>
      <c r="S3365">
        <v>0</v>
      </c>
      <c r="T3365">
        <v>13</v>
      </c>
      <c r="U3365">
        <v>0</v>
      </c>
      <c r="V3365">
        <v>0</v>
      </c>
      <c r="W3365">
        <v>0</v>
      </c>
      <c r="X3365">
        <v>505.6415477701043</v>
      </c>
      <c r="Y3365">
        <v>0</v>
      </c>
      <c r="Z3365">
        <v>0</v>
      </c>
      <c r="AA3365">
        <v>0</v>
      </c>
      <c r="AB3365">
        <v>105.99492197283426</v>
      </c>
      <c r="AC3365">
        <v>0</v>
      </c>
      <c r="AD3365">
        <v>0</v>
      </c>
      <c r="AE3365">
        <v>611.63646974293852</v>
      </c>
    </row>
    <row r="3366" spans="1:31" x14ac:dyDescent="0.3">
      <c r="A3366">
        <v>2491099</v>
      </c>
      <c r="B3366">
        <v>1</v>
      </c>
      <c r="C3366" t="s">
        <v>81</v>
      </c>
      <c r="D3366" t="s">
        <v>118</v>
      </c>
      <c r="E3366" t="s">
        <v>162</v>
      </c>
      <c r="F3366" t="s">
        <v>9684</v>
      </c>
      <c r="G3366" t="s">
        <v>134</v>
      </c>
      <c r="H3366" t="s">
        <v>135</v>
      </c>
      <c r="I3366" t="s">
        <v>136</v>
      </c>
      <c r="J3366" t="s">
        <v>137</v>
      </c>
      <c r="K3366" t="s">
        <v>138</v>
      </c>
      <c r="L3366" t="s">
        <v>9685</v>
      </c>
      <c r="M3366" t="s">
        <v>9686</v>
      </c>
      <c r="N3366">
        <v>1.666111111</v>
      </c>
      <c r="O3366">
        <v>0</v>
      </c>
      <c r="P3366">
        <v>12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3.1466473152710992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3.1466473152710992</v>
      </c>
    </row>
    <row r="3367" spans="1:31" x14ac:dyDescent="0.3">
      <c r="A3367">
        <v>2491141</v>
      </c>
      <c r="B3367">
        <v>2</v>
      </c>
      <c r="C3367" t="s">
        <v>80</v>
      </c>
      <c r="D3367" t="s">
        <v>97</v>
      </c>
      <c r="E3367" t="s">
        <v>132</v>
      </c>
      <c r="F3367" t="s">
        <v>9687</v>
      </c>
      <c r="G3367" t="s">
        <v>181</v>
      </c>
      <c r="H3367" t="s">
        <v>135</v>
      </c>
      <c r="I3367" t="s">
        <v>136</v>
      </c>
      <c r="J3367" t="s">
        <v>137</v>
      </c>
      <c r="K3367" t="s">
        <v>144</v>
      </c>
      <c r="L3367" t="s">
        <v>9389</v>
      </c>
      <c r="M3367" t="s">
        <v>9688</v>
      </c>
      <c r="N3367">
        <v>0.66361111100000003</v>
      </c>
      <c r="O3367">
        <v>0</v>
      </c>
      <c r="P3367">
        <v>246</v>
      </c>
      <c r="Q3367">
        <v>0</v>
      </c>
      <c r="R3367">
        <v>4</v>
      </c>
      <c r="S3367">
        <v>0</v>
      </c>
      <c r="T3367">
        <v>21</v>
      </c>
      <c r="U3367">
        <v>0</v>
      </c>
      <c r="V3367">
        <v>0</v>
      </c>
      <c r="W3367">
        <v>0</v>
      </c>
      <c r="X3367">
        <v>68.786316375805484</v>
      </c>
      <c r="Y3367">
        <v>0</v>
      </c>
      <c r="Z3367">
        <v>1.4251110074212625</v>
      </c>
      <c r="AA3367">
        <v>0</v>
      </c>
      <c r="AB3367">
        <v>12.386041164061453</v>
      </c>
      <c r="AC3367">
        <v>0</v>
      </c>
      <c r="AD3367">
        <v>0</v>
      </c>
      <c r="AE3367">
        <v>82.597468547288202</v>
      </c>
    </row>
    <row r="3368" spans="1:31" x14ac:dyDescent="0.3">
      <c r="A3368">
        <v>2490707</v>
      </c>
      <c r="B3368">
        <v>1</v>
      </c>
      <c r="C3368" t="s">
        <v>81</v>
      </c>
      <c r="D3368" t="s">
        <v>118</v>
      </c>
      <c r="E3368" t="s">
        <v>147</v>
      </c>
      <c r="F3368" t="s">
        <v>9689</v>
      </c>
      <c r="G3368" t="s">
        <v>193</v>
      </c>
      <c r="H3368" t="s">
        <v>150</v>
      </c>
      <c r="I3368" t="s">
        <v>136</v>
      </c>
      <c r="J3368" t="s">
        <v>137</v>
      </c>
      <c r="K3368" t="s">
        <v>144</v>
      </c>
      <c r="L3368" t="s">
        <v>9690</v>
      </c>
      <c r="M3368" t="s">
        <v>9691</v>
      </c>
      <c r="N3368">
        <v>0.882222222</v>
      </c>
      <c r="O3368">
        <v>0</v>
      </c>
      <c r="P3368">
        <v>0</v>
      </c>
      <c r="Q3368">
        <v>8</v>
      </c>
      <c r="R3368">
        <v>31</v>
      </c>
      <c r="S3368">
        <v>6</v>
      </c>
      <c r="T3368">
        <v>8</v>
      </c>
      <c r="U3368">
        <v>0</v>
      </c>
      <c r="V3368">
        <v>0</v>
      </c>
      <c r="W3368">
        <v>0</v>
      </c>
      <c r="X3368">
        <v>0</v>
      </c>
      <c r="Y3368">
        <v>8.9669399746043759</v>
      </c>
      <c r="Z3368">
        <v>19.438383276937969</v>
      </c>
      <c r="AA3368">
        <v>231.78270218845981</v>
      </c>
      <c r="AB3368">
        <v>5.6656914019785907</v>
      </c>
      <c r="AC3368">
        <v>0</v>
      </c>
      <c r="AD3368">
        <v>0</v>
      </c>
      <c r="AE3368">
        <v>265.85371684198071</v>
      </c>
    </row>
    <row r="3369" spans="1:31" x14ac:dyDescent="0.3">
      <c r="A3369">
        <v>2490796</v>
      </c>
      <c r="B3369">
        <v>1</v>
      </c>
      <c r="C3369" t="s">
        <v>80</v>
      </c>
      <c r="D3369" t="s">
        <v>84</v>
      </c>
      <c r="E3369" t="s">
        <v>132</v>
      </c>
      <c r="F3369" t="s">
        <v>9692</v>
      </c>
      <c r="G3369" t="s">
        <v>168</v>
      </c>
      <c r="H3369" t="s">
        <v>135</v>
      </c>
      <c r="I3369" t="s">
        <v>136</v>
      </c>
      <c r="J3369" t="s">
        <v>137</v>
      </c>
      <c r="K3369" t="s">
        <v>138</v>
      </c>
      <c r="L3369" t="s">
        <v>9693</v>
      </c>
      <c r="M3369" t="s">
        <v>9694</v>
      </c>
      <c r="N3369">
        <v>3.8786111110000001</v>
      </c>
      <c r="O3369">
        <v>0</v>
      </c>
      <c r="P3369">
        <v>386</v>
      </c>
      <c r="Q3369">
        <v>0</v>
      </c>
      <c r="R3369">
        <v>0</v>
      </c>
      <c r="S3369">
        <v>0</v>
      </c>
      <c r="T3369">
        <v>11</v>
      </c>
      <c r="U3369">
        <v>0</v>
      </c>
      <c r="V3369">
        <v>0</v>
      </c>
      <c r="W3369">
        <v>0</v>
      </c>
      <c r="X3369">
        <v>385.79149888384336</v>
      </c>
      <c r="Y3369">
        <v>0</v>
      </c>
      <c r="Z3369">
        <v>0</v>
      </c>
      <c r="AA3369">
        <v>0</v>
      </c>
      <c r="AB3369">
        <v>54.341757459031072</v>
      </c>
      <c r="AC3369">
        <v>0</v>
      </c>
      <c r="AD3369">
        <v>0</v>
      </c>
      <c r="AE3369">
        <v>440.13325634287446</v>
      </c>
    </row>
    <row r="3370" spans="1:31" x14ac:dyDescent="0.3">
      <c r="A3370">
        <v>2491228</v>
      </c>
      <c r="B3370">
        <v>1</v>
      </c>
      <c r="C3370" t="s">
        <v>80</v>
      </c>
      <c r="D3370" t="s">
        <v>100</v>
      </c>
      <c r="E3370" t="s">
        <v>132</v>
      </c>
      <c r="F3370" t="s">
        <v>9695</v>
      </c>
      <c r="G3370" t="s">
        <v>296</v>
      </c>
      <c r="H3370" t="s">
        <v>135</v>
      </c>
      <c r="I3370" t="s">
        <v>136</v>
      </c>
      <c r="J3370" t="s">
        <v>137</v>
      </c>
      <c r="K3370" t="s">
        <v>144</v>
      </c>
      <c r="L3370" t="s">
        <v>9696</v>
      </c>
      <c r="M3370" t="s">
        <v>9697</v>
      </c>
      <c r="N3370">
        <v>0.78888888800000001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21</v>
      </c>
      <c r="U3370">
        <v>0</v>
      </c>
      <c r="V3370">
        <v>2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30.71891739327711</v>
      </c>
      <c r="AC3370">
        <v>0</v>
      </c>
      <c r="AD3370">
        <v>47.912387735845705</v>
      </c>
      <c r="AE3370">
        <v>78.631305129122808</v>
      </c>
    </row>
    <row r="3371" spans="1:31" x14ac:dyDescent="0.3">
      <c r="A3371">
        <v>2491128</v>
      </c>
      <c r="B3371">
        <v>1</v>
      </c>
      <c r="C3371" t="s">
        <v>81</v>
      </c>
      <c r="D3371" t="s">
        <v>120</v>
      </c>
      <c r="E3371" t="s">
        <v>153</v>
      </c>
      <c r="F3371" t="s">
        <v>9698</v>
      </c>
      <c r="G3371" t="s">
        <v>155</v>
      </c>
      <c r="H3371" t="s">
        <v>135</v>
      </c>
      <c r="I3371" t="s">
        <v>136</v>
      </c>
      <c r="J3371" t="s">
        <v>137</v>
      </c>
      <c r="K3371" t="s">
        <v>144</v>
      </c>
      <c r="L3371" t="s">
        <v>9699</v>
      </c>
      <c r="M3371" t="s">
        <v>9700</v>
      </c>
      <c r="N3371">
        <v>2.1247222219999999</v>
      </c>
      <c r="O3371">
        <v>0</v>
      </c>
      <c r="P3371">
        <v>1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0.65270613930856847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0.65270613930856847</v>
      </c>
    </row>
    <row r="3372" spans="1:31" x14ac:dyDescent="0.3">
      <c r="A3372">
        <v>2491045</v>
      </c>
      <c r="B3372">
        <v>1</v>
      </c>
      <c r="C3372" t="s">
        <v>80</v>
      </c>
      <c r="D3372" t="s">
        <v>105</v>
      </c>
      <c r="E3372" t="s">
        <v>166</v>
      </c>
      <c r="F3372" t="s">
        <v>9701</v>
      </c>
      <c r="G3372" t="s">
        <v>203</v>
      </c>
      <c r="H3372" t="s">
        <v>150</v>
      </c>
      <c r="I3372" t="s">
        <v>136</v>
      </c>
      <c r="J3372" t="s">
        <v>137</v>
      </c>
      <c r="K3372" t="s">
        <v>144</v>
      </c>
      <c r="L3372" t="s">
        <v>9702</v>
      </c>
      <c r="M3372" t="s">
        <v>9703</v>
      </c>
      <c r="N3372">
        <v>0.95527777700000005</v>
      </c>
      <c r="O3372">
        <v>2</v>
      </c>
      <c r="P3372">
        <v>304</v>
      </c>
      <c r="Q3372">
        <v>2</v>
      </c>
      <c r="R3372">
        <v>20</v>
      </c>
      <c r="S3372">
        <v>16</v>
      </c>
      <c r="T3372">
        <v>65</v>
      </c>
      <c r="U3372">
        <v>3</v>
      </c>
      <c r="V3372">
        <v>0</v>
      </c>
      <c r="W3372">
        <v>1.1558820052208088</v>
      </c>
      <c r="X3372">
        <v>83.184877787897719</v>
      </c>
      <c r="Y3372">
        <v>3.5063973287233114</v>
      </c>
      <c r="Z3372">
        <v>3.4836462651594742</v>
      </c>
      <c r="AA3372">
        <v>113.07044201093032</v>
      </c>
      <c r="AB3372">
        <v>65.117007412393605</v>
      </c>
      <c r="AC3372">
        <v>70.508298853180236</v>
      </c>
      <c r="AD3372">
        <v>0</v>
      </c>
      <c r="AE3372">
        <v>340.02655166350547</v>
      </c>
    </row>
    <row r="3373" spans="1:31" x14ac:dyDescent="0.3">
      <c r="A3373">
        <v>2491500</v>
      </c>
      <c r="B3373">
        <v>1</v>
      </c>
      <c r="C3373" t="s">
        <v>80</v>
      </c>
      <c r="D3373" t="s">
        <v>101</v>
      </c>
      <c r="E3373" t="s">
        <v>147</v>
      </c>
      <c r="F3373" t="s">
        <v>648</v>
      </c>
      <c r="G3373" t="s">
        <v>6205</v>
      </c>
      <c r="H3373" t="s">
        <v>150</v>
      </c>
      <c r="I3373" t="s">
        <v>136</v>
      </c>
      <c r="J3373" t="s">
        <v>137</v>
      </c>
      <c r="K3373" t="s">
        <v>144</v>
      </c>
      <c r="L3373" t="s">
        <v>9704</v>
      </c>
      <c r="M3373" t="s">
        <v>9705</v>
      </c>
      <c r="N3373">
        <v>1.7952777769999999</v>
      </c>
      <c r="O3373">
        <v>0</v>
      </c>
      <c r="P3373">
        <v>63</v>
      </c>
      <c r="Q3373">
        <v>0</v>
      </c>
      <c r="R3373">
        <v>23</v>
      </c>
      <c r="S3373">
        <v>0</v>
      </c>
      <c r="T3373">
        <v>11</v>
      </c>
      <c r="U3373">
        <v>0</v>
      </c>
      <c r="V3373">
        <v>0</v>
      </c>
      <c r="W3373">
        <v>0</v>
      </c>
      <c r="X3373">
        <v>41.670362910472932</v>
      </c>
      <c r="Y3373">
        <v>0</v>
      </c>
      <c r="Z3373">
        <v>3.1511198685771737</v>
      </c>
      <c r="AA3373">
        <v>0</v>
      </c>
      <c r="AB3373">
        <v>16.748410196626928</v>
      </c>
      <c r="AC3373">
        <v>0</v>
      </c>
      <c r="AD3373">
        <v>0</v>
      </c>
      <c r="AE3373">
        <v>61.569892975677035</v>
      </c>
    </row>
    <row r="3374" spans="1:31" x14ac:dyDescent="0.3">
      <c r="A3374">
        <v>2490816</v>
      </c>
      <c r="B3374">
        <v>1</v>
      </c>
      <c r="C3374" t="s">
        <v>81</v>
      </c>
      <c r="D3374" t="s">
        <v>113</v>
      </c>
      <c r="E3374" t="s">
        <v>166</v>
      </c>
      <c r="F3374" t="s">
        <v>3879</v>
      </c>
      <c r="G3374" t="s">
        <v>168</v>
      </c>
      <c r="H3374" t="s">
        <v>150</v>
      </c>
      <c r="I3374" t="s">
        <v>136</v>
      </c>
      <c r="J3374" t="s">
        <v>137</v>
      </c>
      <c r="K3374" t="s">
        <v>138</v>
      </c>
      <c r="L3374" t="s">
        <v>9706</v>
      </c>
      <c r="M3374" t="s">
        <v>9707</v>
      </c>
      <c r="N3374">
        <v>7.227222222</v>
      </c>
      <c r="O3374">
        <v>0</v>
      </c>
      <c r="P3374">
        <v>1300</v>
      </c>
      <c r="Q3374">
        <v>2</v>
      </c>
      <c r="R3374">
        <v>422</v>
      </c>
      <c r="S3374">
        <v>5</v>
      </c>
      <c r="T3374">
        <v>76</v>
      </c>
      <c r="U3374">
        <v>0</v>
      </c>
      <c r="V3374">
        <v>0</v>
      </c>
      <c r="W3374">
        <v>0</v>
      </c>
      <c r="X3374">
        <v>958.91388356049254</v>
      </c>
      <c r="Y3374">
        <v>5.3724270823500468</v>
      </c>
      <c r="Z3374">
        <v>262.01980235277421</v>
      </c>
      <c r="AA3374">
        <v>47.917586436486154</v>
      </c>
      <c r="AB3374">
        <v>499.71392362153074</v>
      </c>
      <c r="AC3374">
        <v>0</v>
      </c>
      <c r="AD3374">
        <v>0</v>
      </c>
      <c r="AE3374">
        <v>1773.9376230536336</v>
      </c>
    </row>
    <row r="3375" spans="1:31" x14ac:dyDescent="0.3">
      <c r="A3375">
        <v>2491208</v>
      </c>
      <c r="B3375">
        <v>1</v>
      </c>
      <c r="C3375" t="s">
        <v>80</v>
      </c>
      <c r="D3375" t="s">
        <v>84</v>
      </c>
      <c r="E3375" t="s">
        <v>153</v>
      </c>
      <c r="F3375" t="s">
        <v>9708</v>
      </c>
      <c r="G3375" t="s">
        <v>155</v>
      </c>
      <c r="H3375" t="s">
        <v>135</v>
      </c>
      <c r="I3375" t="s">
        <v>136</v>
      </c>
      <c r="J3375" t="s">
        <v>137</v>
      </c>
      <c r="K3375" t="s">
        <v>144</v>
      </c>
      <c r="L3375" t="s">
        <v>9709</v>
      </c>
      <c r="M3375" t="s">
        <v>9710</v>
      </c>
      <c r="N3375">
        <v>4.6711111110000001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3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0.39839080951840078</v>
      </c>
      <c r="AC3375">
        <v>0</v>
      </c>
      <c r="AD3375">
        <v>0</v>
      </c>
      <c r="AE3375">
        <v>0.39839080951840078</v>
      </c>
    </row>
    <row r="3376" spans="1:31" x14ac:dyDescent="0.3">
      <c r="A3376">
        <v>2490710</v>
      </c>
      <c r="B3376">
        <v>1</v>
      </c>
      <c r="C3376" t="s">
        <v>80</v>
      </c>
      <c r="D3376" t="s">
        <v>94</v>
      </c>
      <c r="E3376" t="s">
        <v>162</v>
      </c>
      <c r="F3376" t="s">
        <v>9711</v>
      </c>
      <c r="G3376" t="s">
        <v>2514</v>
      </c>
      <c r="H3376" t="s">
        <v>135</v>
      </c>
      <c r="I3376" t="s">
        <v>136</v>
      </c>
      <c r="J3376" t="s">
        <v>3</v>
      </c>
      <c r="K3376" t="s">
        <v>144</v>
      </c>
      <c r="L3376" t="s">
        <v>9712</v>
      </c>
      <c r="M3376" t="s">
        <v>9713</v>
      </c>
      <c r="N3376">
        <v>1.7761111110000001</v>
      </c>
      <c r="O3376">
        <v>0</v>
      </c>
      <c r="P3376">
        <v>35</v>
      </c>
      <c r="Q3376">
        <v>0</v>
      </c>
      <c r="R3376">
        <v>0</v>
      </c>
      <c r="S3376">
        <v>0</v>
      </c>
      <c r="T3376">
        <v>1</v>
      </c>
      <c r="U3376">
        <v>0</v>
      </c>
      <c r="V3376">
        <v>0</v>
      </c>
      <c r="W3376">
        <v>0</v>
      </c>
      <c r="X3376">
        <v>13.339031148537584</v>
      </c>
      <c r="Y3376">
        <v>0</v>
      </c>
      <c r="Z3376">
        <v>0</v>
      </c>
      <c r="AA3376">
        <v>0</v>
      </c>
      <c r="AB3376">
        <v>0.27305918212319136</v>
      </c>
      <c r="AC3376">
        <v>0</v>
      </c>
      <c r="AD3376">
        <v>0</v>
      </c>
      <c r="AE3376">
        <v>13.612090330660775</v>
      </c>
    </row>
    <row r="3377" spans="1:31" x14ac:dyDescent="0.3">
      <c r="A3377">
        <v>2491194</v>
      </c>
      <c r="B3377">
        <v>1</v>
      </c>
      <c r="C3377" t="s">
        <v>81</v>
      </c>
      <c r="D3377" t="s">
        <v>113</v>
      </c>
      <c r="E3377" t="s">
        <v>184</v>
      </c>
      <c r="F3377" t="s">
        <v>9714</v>
      </c>
      <c r="G3377" t="s">
        <v>149</v>
      </c>
      <c r="H3377" t="s">
        <v>150</v>
      </c>
      <c r="I3377" t="s">
        <v>136</v>
      </c>
      <c r="J3377" t="s">
        <v>137</v>
      </c>
      <c r="K3377" t="s">
        <v>144</v>
      </c>
      <c r="L3377" t="s">
        <v>9715</v>
      </c>
      <c r="M3377" t="s">
        <v>9716</v>
      </c>
      <c r="N3377">
        <v>2.573611111</v>
      </c>
      <c r="O3377">
        <v>0</v>
      </c>
      <c r="P3377">
        <v>838</v>
      </c>
      <c r="Q3377">
        <v>5</v>
      </c>
      <c r="R3377">
        <v>178</v>
      </c>
      <c r="S3377">
        <v>7</v>
      </c>
      <c r="T3377">
        <v>39</v>
      </c>
      <c r="U3377">
        <v>0</v>
      </c>
      <c r="V3377">
        <v>0</v>
      </c>
      <c r="W3377">
        <v>0</v>
      </c>
      <c r="X3377">
        <v>319.71441437142823</v>
      </c>
      <c r="Y3377">
        <v>1.7366175771260475</v>
      </c>
      <c r="Z3377">
        <v>74.644461453284464</v>
      </c>
      <c r="AA3377">
        <v>70.875594069385997</v>
      </c>
      <c r="AB3377">
        <v>53.726659419477109</v>
      </c>
      <c r="AC3377">
        <v>0</v>
      </c>
      <c r="AD3377">
        <v>0</v>
      </c>
      <c r="AE3377">
        <v>520.69774689070186</v>
      </c>
    </row>
    <row r="3378" spans="1:31" x14ac:dyDescent="0.3">
      <c r="A3378">
        <v>2491151</v>
      </c>
      <c r="B3378">
        <v>1</v>
      </c>
      <c r="C3378" t="s">
        <v>81</v>
      </c>
      <c r="D3378" t="s">
        <v>122</v>
      </c>
      <c r="E3378" t="s">
        <v>162</v>
      </c>
      <c r="F3378" t="s">
        <v>9717</v>
      </c>
      <c r="G3378" t="s">
        <v>210</v>
      </c>
      <c r="H3378" t="s">
        <v>135</v>
      </c>
      <c r="I3378" t="s">
        <v>136</v>
      </c>
      <c r="J3378" t="s">
        <v>137</v>
      </c>
      <c r="K3378" t="s">
        <v>144</v>
      </c>
      <c r="L3378" t="s">
        <v>9718</v>
      </c>
      <c r="M3378" t="s">
        <v>9719</v>
      </c>
      <c r="N3378">
        <v>4.8455555549999998</v>
      </c>
      <c r="O3378">
        <v>0</v>
      </c>
      <c r="P3378">
        <v>71</v>
      </c>
      <c r="Q3378">
        <v>0</v>
      </c>
      <c r="R3378">
        <v>0</v>
      </c>
      <c r="S3378">
        <v>0</v>
      </c>
      <c r="T3378">
        <v>5</v>
      </c>
      <c r="U3378">
        <v>0</v>
      </c>
      <c r="V3378">
        <v>0</v>
      </c>
      <c r="W3378">
        <v>0</v>
      </c>
      <c r="X3378">
        <v>61.086327667264094</v>
      </c>
      <c r="Y3378">
        <v>0</v>
      </c>
      <c r="Z3378">
        <v>0</v>
      </c>
      <c r="AA3378">
        <v>0</v>
      </c>
      <c r="AB3378">
        <v>1.3963719186132333</v>
      </c>
      <c r="AC3378">
        <v>0</v>
      </c>
      <c r="AD3378">
        <v>0</v>
      </c>
      <c r="AE3378">
        <v>62.482699585877327</v>
      </c>
    </row>
    <row r="3379" spans="1:31" x14ac:dyDescent="0.3">
      <c r="A3379">
        <v>2491251</v>
      </c>
      <c r="B3379">
        <v>1</v>
      </c>
      <c r="C3379" t="s">
        <v>80</v>
      </c>
      <c r="D3379" t="s">
        <v>110</v>
      </c>
      <c r="E3379" t="s">
        <v>153</v>
      </c>
      <c r="F3379" t="s">
        <v>9720</v>
      </c>
      <c r="G3379" t="s">
        <v>155</v>
      </c>
      <c r="H3379" t="s">
        <v>135</v>
      </c>
      <c r="I3379" t="s">
        <v>136</v>
      </c>
      <c r="J3379" t="s">
        <v>137</v>
      </c>
      <c r="K3379" t="s">
        <v>144</v>
      </c>
      <c r="L3379" t="s">
        <v>9721</v>
      </c>
      <c r="M3379" t="s">
        <v>9722</v>
      </c>
      <c r="N3379">
        <v>1.3816666660000001</v>
      </c>
      <c r="O3379">
        <v>0</v>
      </c>
      <c r="P3379">
        <v>1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0.92419427589353076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0.92419427589353076</v>
      </c>
    </row>
    <row r="3380" spans="1:31" x14ac:dyDescent="0.3">
      <c r="A3380">
        <v>2491108</v>
      </c>
      <c r="B3380">
        <v>1</v>
      </c>
      <c r="C3380" t="s">
        <v>80</v>
      </c>
      <c r="D3380" t="s">
        <v>104</v>
      </c>
      <c r="E3380" t="s">
        <v>153</v>
      </c>
      <c r="F3380" t="s">
        <v>9723</v>
      </c>
      <c r="G3380" t="s">
        <v>155</v>
      </c>
      <c r="H3380" t="s">
        <v>135</v>
      </c>
      <c r="I3380" t="s">
        <v>136</v>
      </c>
      <c r="J3380" t="s">
        <v>137</v>
      </c>
      <c r="K3380" t="s">
        <v>144</v>
      </c>
      <c r="L3380" t="s">
        <v>9724</v>
      </c>
      <c r="M3380" t="s">
        <v>9725</v>
      </c>
      <c r="N3380">
        <v>3.9619444439999998</v>
      </c>
      <c r="O3380">
        <v>0</v>
      </c>
      <c r="P3380">
        <v>1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0.9117996427960311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0.9117996427960311</v>
      </c>
    </row>
    <row r="3381" spans="1:31" x14ac:dyDescent="0.3">
      <c r="A3381">
        <v>2491131</v>
      </c>
      <c r="B3381">
        <v>1</v>
      </c>
      <c r="C3381" t="s">
        <v>80</v>
      </c>
      <c r="D3381" t="s">
        <v>92</v>
      </c>
      <c r="E3381" t="s">
        <v>153</v>
      </c>
      <c r="F3381" t="s">
        <v>9726</v>
      </c>
      <c r="G3381" t="s">
        <v>159</v>
      </c>
      <c r="H3381" t="s">
        <v>135</v>
      </c>
      <c r="I3381" t="s">
        <v>136</v>
      </c>
      <c r="J3381" t="s">
        <v>3</v>
      </c>
      <c r="K3381" t="s">
        <v>144</v>
      </c>
      <c r="L3381" t="s">
        <v>9727</v>
      </c>
      <c r="M3381" t="s">
        <v>9728</v>
      </c>
      <c r="N3381">
        <v>3.0958333329999999</v>
      </c>
      <c r="O3381">
        <v>0</v>
      </c>
      <c r="P3381">
        <v>9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12.05570137810189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12.05570137810189</v>
      </c>
    </row>
    <row r="3382" spans="1:31" x14ac:dyDescent="0.3">
      <c r="A3382">
        <v>2491085</v>
      </c>
      <c r="B3382">
        <v>1</v>
      </c>
      <c r="C3382" t="s">
        <v>80</v>
      </c>
      <c r="D3382" t="s">
        <v>97</v>
      </c>
      <c r="E3382" t="s">
        <v>153</v>
      </c>
      <c r="F3382" t="s">
        <v>9729</v>
      </c>
      <c r="G3382" t="s">
        <v>155</v>
      </c>
      <c r="H3382" t="s">
        <v>135</v>
      </c>
      <c r="I3382" t="s">
        <v>136</v>
      </c>
      <c r="J3382" t="s">
        <v>137</v>
      </c>
      <c r="K3382" t="s">
        <v>144</v>
      </c>
      <c r="L3382" t="s">
        <v>9730</v>
      </c>
      <c r="M3382" t="s">
        <v>9731</v>
      </c>
      <c r="N3382">
        <v>1.265833333</v>
      </c>
      <c r="O3382">
        <v>0</v>
      </c>
      <c r="P3382">
        <v>1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5.367966183036111E-2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5.367966183036111E-2</v>
      </c>
    </row>
    <row r="3383" spans="1:31" x14ac:dyDescent="0.3">
      <c r="A3383">
        <v>2490834</v>
      </c>
      <c r="B3383">
        <v>2</v>
      </c>
      <c r="C3383" t="s">
        <v>80</v>
      </c>
      <c r="D3383" t="s">
        <v>97</v>
      </c>
      <c r="E3383" t="s">
        <v>162</v>
      </c>
      <c r="F3383" t="s">
        <v>9732</v>
      </c>
      <c r="G3383" t="s">
        <v>155</v>
      </c>
      <c r="H3383" t="s">
        <v>135</v>
      </c>
      <c r="I3383" t="s">
        <v>136</v>
      </c>
      <c r="J3383" t="s">
        <v>137</v>
      </c>
      <c r="K3383" t="s">
        <v>144</v>
      </c>
      <c r="L3383" t="s">
        <v>9733</v>
      </c>
      <c r="M3383" t="s">
        <v>9734</v>
      </c>
      <c r="N3383">
        <v>0.46083333300000001</v>
      </c>
      <c r="O3383">
        <v>0</v>
      </c>
      <c r="P3383">
        <v>71</v>
      </c>
      <c r="Q3383">
        <v>0</v>
      </c>
      <c r="R3383">
        <v>2</v>
      </c>
      <c r="S3383">
        <v>0</v>
      </c>
      <c r="T3383">
        <v>15</v>
      </c>
      <c r="U3383">
        <v>0</v>
      </c>
      <c r="V3383">
        <v>0</v>
      </c>
      <c r="W3383">
        <v>0</v>
      </c>
      <c r="X3383">
        <v>11.313475774494119</v>
      </c>
      <c r="Y3383">
        <v>0</v>
      </c>
      <c r="Z3383">
        <v>7.6687444113093875E-2</v>
      </c>
      <c r="AA3383">
        <v>0</v>
      </c>
      <c r="AB3383">
        <v>6.3001929109404351</v>
      </c>
      <c r="AC3383">
        <v>0</v>
      </c>
      <c r="AD3383">
        <v>0</v>
      </c>
      <c r="AE3383">
        <v>17.690356129547649</v>
      </c>
    </row>
    <row r="3384" spans="1:31" x14ac:dyDescent="0.3">
      <c r="A3384">
        <v>2491231</v>
      </c>
      <c r="B3384">
        <v>1</v>
      </c>
      <c r="C3384" t="s">
        <v>80</v>
      </c>
      <c r="D3384" t="s">
        <v>100</v>
      </c>
      <c r="E3384" t="s">
        <v>141</v>
      </c>
      <c r="F3384" t="s">
        <v>9735</v>
      </c>
      <c r="G3384" t="s">
        <v>1532</v>
      </c>
      <c r="H3384" t="s">
        <v>135</v>
      </c>
      <c r="I3384" t="s">
        <v>136</v>
      </c>
      <c r="J3384" t="s">
        <v>137</v>
      </c>
      <c r="K3384" t="s">
        <v>144</v>
      </c>
      <c r="L3384" t="s">
        <v>9736</v>
      </c>
      <c r="M3384" t="s">
        <v>9737</v>
      </c>
      <c r="N3384">
        <v>1.814444444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6</v>
      </c>
      <c r="U3384">
        <v>0</v>
      </c>
      <c r="V3384">
        <v>6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7.3388007346645239</v>
      </c>
      <c r="AC3384">
        <v>0</v>
      </c>
      <c r="AD3384">
        <v>600.28733256565329</v>
      </c>
      <c r="AE3384">
        <v>607.62613330031786</v>
      </c>
    </row>
    <row r="3385" spans="1:31" x14ac:dyDescent="0.3">
      <c r="A3385">
        <v>2490876</v>
      </c>
      <c r="B3385">
        <v>1</v>
      </c>
      <c r="C3385" t="s">
        <v>80</v>
      </c>
      <c r="D3385" t="s">
        <v>92</v>
      </c>
      <c r="E3385" t="s">
        <v>153</v>
      </c>
      <c r="F3385" t="s">
        <v>9738</v>
      </c>
      <c r="G3385" t="s">
        <v>244</v>
      </c>
      <c r="H3385" t="s">
        <v>135</v>
      </c>
      <c r="I3385" t="s">
        <v>136</v>
      </c>
      <c r="J3385" t="s">
        <v>137</v>
      </c>
      <c r="K3385" t="s">
        <v>144</v>
      </c>
      <c r="L3385" t="s">
        <v>9739</v>
      </c>
      <c r="M3385" t="s">
        <v>9740</v>
      </c>
      <c r="N3385">
        <v>1.0136111109999999</v>
      </c>
      <c r="O3385">
        <v>0</v>
      </c>
      <c r="P3385">
        <v>1</v>
      </c>
      <c r="Q3385">
        <v>0</v>
      </c>
      <c r="R3385">
        <v>1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1.4964856981479893</v>
      </c>
      <c r="Y3385">
        <v>0</v>
      </c>
      <c r="Z3385">
        <v>0.47191368610593448</v>
      </c>
      <c r="AA3385">
        <v>0</v>
      </c>
      <c r="AB3385">
        <v>0</v>
      </c>
      <c r="AC3385">
        <v>0</v>
      </c>
      <c r="AD3385">
        <v>0</v>
      </c>
      <c r="AE3385">
        <v>1.9683993842539238</v>
      </c>
    </row>
    <row r="3386" spans="1:31" x14ac:dyDescent="0.3">
      <c r="A3386">
        <v>2491171</v>
      </c>
      <c r="B3386">
        <v>1</v>
      </c>
      <c r="C3386" t="s">
        <v>81</v>
      </c>
      <c r="D3386" t="s">
        <v>120</v>
      </c>
      <c r="E3386" t="s">
        <v>153</v>
      </c>
      <c r="F3386" t="s">
        <v>9741</v>
      </c>
      <c r="G3386" t="s">
        <v>155</v>
      </c>
      <c r="H3386" t="s">
        <v>135</v>
      </c>
      <c r="I3386" t="s">
        <v>136</v>
      </c>
      <c r="J3386" t="s">
        <v>137</v>
      </c>
      <c r="K3386" t="s">
        <v>144</v>
      </c>
      <c r="L3386" t="s">
        <v>9742</v>
      </c>
      <c r="M3386" t="s">
        <v>9743</v>
      </c>
      <c r="N3386">
        <v>1.9355555550000001</v>
      </c>
      <c r="O3386">
        <v>0</v>
      </c>
      <c r="P3386">
        <v>2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1.1887262924303117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1.1887262924303117</v>
      </c>
    </row>
    <row r="3387" spans="1:31" x14ac:dyDescent="0.3">
      <c r="A3387">
        <v>2490922</v>
      </c>
      <c r="B3387">
        <v>1</v>
      </c>
      <c r="C3387" t="s">
        <v>81</v>
      </c>
      <c r="D3387" t="s">
        <v>121</v>
      </c>
      <c r="E3387" t="s">
        <v>162</v>
      </c>
      <c r="F3387" t="s">
        <v>9744</v>
      </c>
      <c r="G3387" t="s">
        <v>530</v>
      </c>
      <c r="H3387" t="s">
        <v>135</v>
      </c>
      <c r="I3387" t="s">
        <v>136</v>
      </c>
      <c r="J3387" t="s">
        <v>137</v>
      </c>
      <c r="K3387" t="s">
        <v>144</v>
      </c>
      <c r="L3387" t="s">
        <v>9745</v>
      </c>
      <c r="M3387" t="s">
        <v>9746</v>
      </c>
      <c r="N3387">
        <v>2.6927777769999999</v>
      </c>
      <c r="O3387">
        <v>0</v>
      </c>
      <c r="P3387">
        <v>27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8.4194854274695778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8.4194854274695778</v>
      </c>
    </row>
    <row r="3388" spans="1:31" x14ac:dyDescent="0.3">
      <c r="A3388">
        <v>2490730</v>
      </c>
      <c r="B3388">
        <v>1</v>
      </c>
      <c r="C3388" t="s">
        <v>80</v>
      </c>
      <c r="D3388" t="s">
        <v>97</v>
      </c>
      <c r="E3388" t="s">
        <v>153</v>
      </c>
      <c r="F3388" t="s">
        <v>9747</v>
      </c>
      <c r="G3388" t="s">
        <v>1962</v>
      </c>
      <c r="H3388" t="s">
        <v>135</v>
      </c>
      <c r="I3388" t="s">
        <v>136</v>
      </c>
      <c r="J3388" t="s">
        <v>3</v>
      </c>
      <c r="K3388" t="s">
        <v>144</v>
      </c>
      <c r="L3388" t="s">
        <v>9748</v>
      </c>
      <c r="M3388" t="s">
        <v>9749</v>
      </c>
      <c r="N3388">
        <v>2.2747222219999998</v>
      </c>
      <c r="O3388">
        <v>0</v>
      </c>
      <c r="P3388">
        <v>1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2.6592411998242524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2.6592411998242524</v>
      </c>
    </row>
    <row r="3389" spans="1:31" x14ac:dyDescent="0.3">
      <c r="A3389">
        <v>2491125</v>
      </c>
      <c r="B3389">
        <v>1</v>
      </c>
      <c r="C3389" t="s">
        <v>81</v>
      </c>
      <c r="D3389" t="s">
        <v>112</v>
      </c>
      <c r="E3389" t="s">
        <v>147</v>
      </c>
      <c r="F3389" t="s">
        <v>9750</v>
      </c>
      <c r="G3389" t="s">
        <v>276</v>
      </c>
      <c r="H3389" t="s">
        <v>150</v>
      </c>
      <c r="I3389" t="s">
        <v>136</v>
      </c>
      <c r="J3389" t="s">
        <v>137</v>
      </c>
      <c r="K3389" t="s">
        <v>144</v>
      </c>
      <c r="L3389" t="s">
        <v>9751</v>
      </c>
      <c r="M3389" t="s">
        <v>9752</v>
      </c>
      <c r="N3389">
        <v>1.3577777769999999</v>
      </c>
      <c r="O3389">
        <v>0</v>
      </c>
      <c r="P3389">
        <v>32</v>
      </c>
      <c r="Q3389">
        <v>23</v>
      </c>
      <c r="R3389">
        <v>7</v>
      </c>
      <c r="S3389">
        <v>4</v>
      </c>
      <c r="T3389">
        <v>3</v>
      </c>
      <c r="U3389">
        <v>0</v>
      </c>
      <c r="V3389">
        <v>0</v>
      </c>
      <c r="W3389">
        <v>0</v>
      </c>
      <c r="X3389">
        <v>4.1455495595562919</v>
      </c>
      <c r="Y3389">
        <v>10.314300286270621</v>
      </c>
      <c r="Z3389">
        <v>3.0276532510476635</v>
      </c>
      <c r="AA3389">
        <v>22.226092479462395</v>
      </c>
      <c r="AB3389">
        <v>5.2651680462407446</v>
      </c>
      <c r="AC3389">
        <v>0</v>
      </c>
      <c r="AD3389">
        <v>0</v>
      </c>
      <c r="AE3389">
        <v>44.978763622577716</v>
      </c>
    </row>
    <row r="3390" spans="1:31" x14ac:dyDescent="0.3">
      <c r="A3390">
        <v>2491191</v>
      </c>
      <c r="B3390">
        <v>1</v>
      </c>
      <c r="C3390" t="s">
        <v>80</v>
      </c>
      <c r="D3390" t="s">
        <v>83</v>
      </c>
      <c r="E3390" t="s">
        <v>153</v>
      </c>
      <c r="F3390" t="s">
        <v>9753</v>
      </c>
      <c r="G3390" t="s">
        <v>159</v>
      </c>
      <c r="H3390" t="s">
        <v>135</v>
      </c>
      <c r="I3390" t="s">
        <v>136</v>
      </c>
      <c r="J3390" t="s">
        <v>3</v>
      </c>
      <c r="K3390" t="s">
        <v>144</v>
      </c>
      <c r="L3390" t="s">
        <v>9754</v>
      </c>
      <c r="M3390" t="s">
        <v>9755</v>
      </c>
      <c r="N3390">
        <v>3.6427777770000001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1</v>
      </c>
      <c r="U3390">
        <v>0</v>
      </c>
      <c r="V3390">
        <v>1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5.4930378184366671</v>
      </c>
      <c r="AC3390">
        <v>0</v>
      </c>
      <c r="AD3390">
        <v>402.32421355083</v>
      </c>
      <c r="AE3390">
        <v>407.81725136926667</v>
      </c>
    </row>
    <row r="3391" spans="1:31" x14ac:dyDescent="0.3">
      <c r="A3391">
        <v>2490899</v>
      </c>
      <c r="B3391">
        <v>1</v>
      </c>
      <c r="C3391" t="s">
        <v>80</v>
      </c>
      <c r="D3391" t="s">
        <v>83</v>
      </c>
      <c r="E3391" t="s">
        <v>184</v>
      </c>
      <c r="F3391" t="s">
        <v>9756</v>
      </c>
      <c r="G3391" t="s">
        <v>149</v>
      </c>
      <c r="H3391" t="s">
        <v>150</v>
      </c>
      <c r="I3391" t="s">
        <v>136</v>
      </c>
      <c r="J3391" t="s">
        <v>137</v>
      </c>
      <c r="K3391" t="s">
        <v>144</v>
      </c>
      <c r="L3391" t="s">
        <v>9757</v>
      </c>
      <c r="M3391" t="s">
        <v>9758</v>
      </c>
      <c r="N3391">
        <v>7.3055554999999994E-2</v>
      </c>
      <c r="O3391">
        <v>0</v>
      </c>
      <c r="P3391">
        <v>0</v>
      </c>
      <c r="Q3391">
        <v>0</v>
      </c>
      <c r="R3391">
        <v>0</v>
      </c>
      <c r="S3391">
        <v>4</v>
      </c>
      <c r="T3391">
        <v>0</v>
      </c>
      <c r="U3391">
        <v>5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4.0936758405160223</v>
      </c>
      <c r="AB3391">
        <v>0</v>
      </c>
      <c r="AC3391">
        <v>34.766969497344718</v>
      </c>
      <c r="AD3391">
        <v>0</v>
      </c>
      <c r="AE3391">
        <v>38.860645337860738</v>
      </c>
    </row>
    <row r="3392" spans="1:31" x14ac:dyDescent="0.3">
      <c r="A3392">
        <v>2491291</v>
      </c>
      <c r="B3392">
        <v>1</v>
      </c>
      <c r="C3392" t="s">
        <v>80</v>
      </c>
      <c r="D3392" t="s">
        <v>95</v>
      </c>
      <c r="E3392" t="s">
        <v>166</v>
      </c>
      <c r="F3392" t="s">
        <v>305</v>
      </c>
      <c r="G3392" t="s">
        <v>149</v>
      </c>
      <c r="H3392" t="s">
        <v>150</v>
      </c>
      <c r="I3392" t="s">
        <v>136</v>
      </c>
      <c r="J3392" t="s">
        <v>137</v>
      </c>
      <c r="K3392" t="s">
        <v>144</v>
      </c>
      <c r="L3392" t="s">
        <v>9759</v>
      </c>
      <c r="M3392" t="s">
        <v>9760</v>
      </c>
      <c r="N3392">
        <v>0.27305555500000001</v>
      </c>
      <c r="O3392">
        <v>0</v>
      </c>
      <c r="P3392">
        <v>100</v>
      </c>
      <c r="Q3392">
        <v>0</v>
      </c>
      <c r="R3392">
        <v>0</v>
      </c>
      <c r="S3392">
        <v>8</v>
      </c>
      <c r="T3392">
        <v>9</v>
      </c>
      <c r="U3392">
        <v>2</v>
      </c>
      <c r="V3392">
        <v>0</v>
      </c>
      <c r="W3392">
        <v>0</v>
      </c>
      <c r="X3392">
        <v>12.140779746081547</v>
      </c>
      <c r="Y3392">
        <v>0</v>
      </c>
      <c r="Z3392">
        <v>0</v>
      </c>
      <c r="AA3392">
        <v>23.35287543950178</v>
      </c>
      <c r="AB3392">
        <v>2.2215714657502632</v>
      </c>
      <c r="AC3392">
        <v>67.519093972827534</v>
      </c>
      <c r="AD3392">
        <v>0</v>
      </c>
      <c r="AE3392">
        <v>105.23432062416113</v>
      </c>
    </row>
    <row r="3393" spans="1:31" x14ac:dyDescent="0.3">
      <c r="A3393">
        <v>2491297</v>
      </c>
      <c r="B3393">
        <v>1</v>
      </c>
      <c r="C3393" t="s">
        <v>80</v>
      </c>
      <c r="D3393" t="s">
        <v>89</v>
      </c>
      <c r="E3393" t="s">
        <v>162</v>
      </c>
      <c r="F3393" t="s">
        <v>9761</v>
      </c>
      <c r="G3393" t="s">
        <v>210</v>
      </c>
      <c r="H3393" t="s">
        <v>135</v>
      </c>
      <c r="I3393" t="s">
        <v>136</v>
      </c>
      <c r="J3393" t="s">
        <v>137</v>
      </c>
      <c r="K3393" t="s">
        <v>144</v>
      </c>
      <c r="L3393" t="s">
        <v>9762</v>
      </c>
      <c r="M3393" t="s">
        <v>9763</v>
      </c>
      <c r="N3393">
        <v>0.83361111099999996</v>
      </c>
      <c r="O3393">
        <v>0</v>
      </c>
      <c r="P3393">
        <v>7</v>
      </c>
      <c r="Q3393">
        <v>0</v>
      </c>
      <c r="R3393">
        <v>8</v>
      </c>
      <c r="S3393">
        <v>0</v>
      </c>
      <c r="T3393">
        <v>6</v>
      </c>
      <c r="U3393">
        <v>0</v>
      </c>
      <c r="V3393">
        <v>0</v>
      </c>
      <c r="W3393">
        <v>0</v>
      </c>
      <c r="X3393">
        <v>18.307544944231331</v>
      </c>
      <c r="Y3393">
        <v>0</v>
      </c>
      <c r="Z3393">
        <v>2.3513154659789421</v>
      </c>
      <c r="AA3393">
        <v>0</v>
      </c>
      <c r="AB3393">
        <v>4.8201488818203062</v>
      </c>
      <c r="AC3393">
        <v>0</v>
      </c>
      <c r="AD3393">
        <v>0</v>
      </c>
      <c r="AE3393">
        <v>25.479009292030579</v>
      </c>
    </row>
    <row r="3394" spans="1:31" x14ac:dyDescent="0.3">
      <c r="A3394">
        <v>2490756</v>
      </c>
      <c r="B3394">
        <v>1</v>
      </c>
      <c r="C3394" t="s">
        <v>80</v>
      </c>
      <c r="D3394" t="s">
        <v>85</v>
      </c>
      <c r="E3394" t="s">
        <v>153</v>
      </c>
      <c r="F3394" t="s">
        <v>9764</v>
      </c>
      <c r="G3394" t="s">
        <v>230</v>
      </c>
      <c r="H3394" t="s">
        <v>135</v>
      </c>
      <c r="I3394" t="s">
        <v>136</v>
      </c>
      <c r="J3394" t="s">
        <v>137</v>
      </c>
      <c r="K3394" t="s">
        <v>144</v>
      </c>
      <c r="L3394" t="s">
        <v>9765</v>
      </c>
      <c r="M3394" t="s">
        <v>9766</v>
      </c>
      <c r="N3394">
        <v>1.9983333329999999</v>
      </c>
      <c r="O3394">
        <v>0</v>
      </c>
      <c r="P3394">
        <v>1</v>
      </c>
      <c r="Q3394">
        <v>0</v>
      </c>
      <c r="R3394">
        <v>0</v>
      </c>
      <c r="S3394">
        <v>0</v>
      </c>
      <c r="T3394">
        <v>1</v>
      </c>
      <c r="U3394">
        <v>0</v>
      </c>
      <c r="V3394">
        <v>0</v>
      </c>
      <c r="W3394">
        <v>0</v>
      </c>
      <c r="X3394">
        <v>1.7869722166184379</v>
      </c>
      <c r="Y3394">
        <v>0</v>
      </c>
      <c r="Z3394">
        <v>0</v>
      </c>
      <c r="AA3394">
        <v>0</v>
      </c>
      <c r="AB3394">
        <v>1.2179398165770809</v>
      </c>
      <c r="AC3394">
        <v>0</v>
      </c>
      <c r="AD3394">
        <v>0</v>
      </c>
      <c r="AE3394">
        <v>3.0049120331955188</v>
      </c>
    </row>
    <row r="3395" spans="1:31" x14ac:dyDescent="0.3">
      <c r="A3395">
        <v>2491320</v>
      </c>
      <c r="B3395">
        <v>1</v>
      </c>
      <c r="C3395" t="s">
        <v>80</v>
      </c>
      <c r="D3395" t="s">
        <v>100</v>
      </c>
      <c r="E3395" t="s">
        <v>162</v>
      </c>
      <c r="F3395" t="s">
        <v>9767</v>
      </c>
      <c r="G3395" t="s">
        <v>210</v>
      </c>
      <c r="H3395" t="s">
        <v>135</v>
      </c>
      <c r="I3395" t="s">
        <v>136</v>
      </c>
      <c r="J3395" t="s">
        <v>137</v>
      </c>
      <c r="K3395" t="s">
        <v>144</v>
      </c>
      <c r="L3395" t="s">
        <v>9768</v>
      </c>
      <c r="M3395" t="s">
        <v>9769</v>
      </c>
      <c r="N3395">
        <v>0.40444444400000001</v>
      </c>
      <c r="O3395">
        <v>0</v>
      </c>
      <c r="P3395">
        <v>21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5.4871015028727133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5.4871015028727133</v>
      </c>
    </row>
    <row r="3396" spans="1:31" x14ac:dyDescent="0.3">
      <c r="A3396">
        <v>2491011</v>
      </c>
      <c r="B3396">
        <v>1</v>
      </c>
      <c r="C3396" t="s">
        <v>81</v>
      </c>
      <c r="D3396" t="s">
        <v>118</v>
      </c>
      <c r="E3396" t="s">
        <v>147</v>
      </c>
      <c r="F3396" t="s">
        <v>9770</v>
      </c>
      <c r="G3396" t="s">
        <v>149</v>
      </c>
      <c r="H3396" t="s">
        <v>150</v>
      </c>
      <c r="I3396" t="s">
        <v>136</v>
      </c>
      <c r="J3396" t="s">
        <v>137</v>
      </c>
      <c r="K3396" t="s">
        <v>144</v>
      </c>
      <c r="L3396" t="s">
        <v>9771</v>
      </c>
      <c r="M3396" t="s">
        <v>9772</v>
      </c>
      <c r="N3396">
        <v>1.016388888</v>
      </c>
      <c r="O3396">
        <v>1</v>
      </c>
      <c r="P3396">
        <v>35</v>
      </c>
      <c r="Q3396">
        <v>14</v>
      </c>
      <c r="R3396">
        <v>6</v>
      </c>
      <c r="S3396">
        <v>8</v>
      </c>
      <c r="T3396">
        <v>27</v>
      </c>
      <c r="U3396">
        <v>3</v>
      </c>
      <c r="V3396">
        <v>0</v>
      </c>
      <c r="W3396">
        <v>0.82624398381766528</v>
      </c>
      <c r="X3396">
        <v>8.9943251372687705</v>
      </c>
      <c r="Y3396">
        <v>13.989012508797286</v>
      </c>
      <c r="Z3396">
        <v>6.5397380494798307</v>
      </c>
      <c r="AA3396">
        <v>230.6555627020058</v>
      </c>
      <c r="AB3396">
        <v>20.257203319014284</v>
      </c>
      <c r="AC3396">
        <v>1299.7602230266609</v>
      </c>
      <c r="AD3396">
        <v>0</v>
      </c>
      <c r="AE3396">
        <v>1581.0223087270447</v>
      </c>
    </row>
    <row r="3397" spans="1:31" x14ac:dyDescent="0.3">
      <c r="A3397">
        <v>2491034</v>
      </c>
      <c r="B3397">
        <v>1</v>
      </c>
      <c r="C3397" t="s">
        <v>81</v>
      </c>
      <c r="D3397" t="s">
        <v>112</v>
      </c>
      <c r="E3397" t="s">
        <v>166</v>
      </c>
      <c r="F3397" t="s">
        <v>9773</v>
      </c>
      <c r="G3397" t="s">
        <v>149</v>
      </c>
      <c r="H3397" t="s">
        <v>150</v>
      </c>
      <c r="I3397" t="s">
        <v>506</v>
      </c>
      <c r="J3397" t="s">
        <v>137</v>
      </c>
      <c r="K3397" t="s">
        <v>144</v>
      </c>
      <c r="L3397" t="s">
        <v>9774</v>
      </c>
      <c r="M3397" t="s">
        <v>9775</v>
      </c>
      <c r="N3397">
        <v>2.2222222E-2</v>
      </c>
      <c r="O3397">
        <v>0</v>
      </c>
      <c r="P3397">
        <v>889</v>
      </c>
      <c r="Q3397">
        <v>2</v>
      </c>
      <c r="R3397">
        <v>77</v>
      </c>
      <c r="S3397">
        <v>7</v>
      </c>
      <c r="T3397">
        <v>32</v>
      </c>
      <c r="U3397">
        <v>0</v>
      </c>
      <c r="V3397">
        <v>0</v>
      </c>
      <c r="W3397">
        <v>0</v>
      </c>
      <c r="X3397">
        <v>1.6178208175558009</v>
      </c>
      <c r="Y3397">
        <v>0.29519461545378894</v>
      </c>
      <c r="Z3397">
        <v>0.34067486273458231</v>
      </c>
      <c r="AA3397">
        <v>0.29046958489636004</v>
      </c>
      <c r="AB3397">
        <v>0.54032989583448887</v>
      </c>
      <c r="AC3397">
        <v>0</v>
      </c>
      <c r="AD3397">
        <v>0</v>
      </c>
      <c r="AE3397">
        <v>3.0844897764750208</v>
      </c>
    </row>
    <row r="3398" spans="1:31" x14ac:dyDescent="0.3">
      <c r="A3398">
        <v>2490848</v>
      </c>
      <c r="B3398">
        <v>1</v>
      </c>
      <c r="C3398" t="s">
        <v>81</v>
      </c>
      <c r="D3398" t="s">
        <v>113</v>
      </c>
      <c r="E3398" t="s">
        <v>132</v>
      </c>
      <c r="F3398" t="s">
        <v>2274</v>
      </c>
      <c r="G3398" t="s">
        <v>168</v>
      </c>
      <c r="H3398" t="s">
        <v>135</v>
      </c>
      <c r="I3398" t="s">
        <v>136</v>
      </c>
      <c r="J3398" t="s">
        <v>137</v>
      </c>
      <c r="K3398" t="s">
        <v>138</v>
      </c>
      <c r="L3398" t="s">
        <v>9776</v>
      </c>
      <c r="M3398" t="s">
        <v>9777</v>
      </c>
      <c r="N3398">
        <v>4.4291666660000004</v>
      </c>
      <c r="O3398">
        <v>0</v>
      </c>
      <c r="P3398">
        <v>21</v>
      </c>
      <c r="Q3398">
        <v>0</v>
      </c>
      <c r="R3398">
        <v>3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9.0014102964601133</v>
      </c>
      <c r="Y3398">
        <v>0</v>
      </c>
      <c r="Z3398">
        <v>2.6558063390854376</v>
      </c>
      <c r="AA3398">
        <v>0</v>
      </c>
      <c r="AB3398">
        <v>0</v>
      </c>
      <c r="AC3398">
        <v>0</v>
      </c>
      <c r="AD3398">
        <v>0</v>
      </c>
      <c r="AE3398">
        <v>11.65721663554555</v>
      </c>
    </row>
    <row r="3399" spans="1:31" x14ac:dyDescent="0.3">
      <c r="A3399">
        <v>2491134</v>
      </c>
      <c r="B3399">
        <v>1</v>
      </c>
      <c r="C3399" t="s">
        <v>81</v>
      </c>
      <c r="D3399" t="s">
        <v>116</v>
      </c>
      <c r="E3399" t="s">
        <v>153</v>
      </c>
      <c r="F3399" t="s">
        <v>9778</v>
      </c>
      <c r="G3399" t="s">
        <v>155</v>
      </c>
      <c r="H3399" t="s">
        <v>135</v>
      </c>
      <c r="I3399" t="s">
        <v>136</v>
      </c>
      <c r="J3399" t="s">
        <v>137</v>
      </c>
      <c r="K3399" t="s">
        <v>144</v>
      </c>
      <c r="L3399" t="s">
        <v>9779</v>
      </c>
      <c r="M3399" t="s">
        <v>9780</v>
      </c>
      <c r="N3399">
        <v>3.0163888879999998</v>
      </c>
      <c r="O3399">
        <v>0</v>
      </c>
      <c r="P3399">
        <v>1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0.4887465032799504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0.4887465032799504</v>
      </c>
    </row>
    <row r="3400" spans="1:31" x14ac:dyDescent="0.3">
      <c r="A3400">
        <v>2490842</v>
      </c>
      <c r="B3400">
        <v>1</v>
      </c>
      <c r="C3400" t="s">
        <v>80</v>
      </c>
      <c r="D3400" t="s">
        <v>105</v>
      </c>
      <c r="E3400" t="s">
        <v>184</v>
      </c>
      <c r="F3400" t="s">
        <v>9781</v>
      </c>
      <c r="G3400" t="s">
        <v>149</v>
      </c>
      <c r="H3400" t="s">
        <v>150</v>
      </c>
      <c r="I3400" t="s">
        <v>136</v>
      </c>
      <c r="J3400" t="s">
        <v>137</v>
      </c>
      <c r="K3400" t="s">
        <v>144</v>
      </c>
      <c r="L3400" t="s">
        <v>9782</v>
      </c>
      <c r="M3400" t="s">
        <v>9783</v>
      </c>
      <c r="N3400">
        <v>0.510833333</v>
      </c>
      <c r="O3400">
        <v>0</v>
      </c>
      <c r="P3400">
        <v>317</v>
      </c>
      <c r="Q3400">
        <v>0</v>
      </c>
      <c r="R3400">
        <v>0</v>
      </c>
      <c r="S3400">
        <v>12</v>
      </c>
      <c r="T3400">
        <v>142</v>
      </c>
      <c r="U3400">
        <v>15</v>
      </c>
      <c r="V3400">
        <v>35</v>
      </c>
      <c r="W3400">
        <v>0</v>
      </c>
      <c r="X3400">
        <v>48.086102868690098</v>
      </c>
      <c r="Y3400">
        <v>0</v>
      </c>
      <c r="Z3400">
        <v>0</v>
      </c>
      <c r="AA3400">
        <v>116.09379936069149</v>
      </c>
      <c r="AB3400">
        <v>353.85598141509644</v>
      </c>
      <c r="AC3400">
        <v>1188.8272351560315</v>
      </c>
      <c r="AD3400">
        <v>872.45006175995468</v>
      </c>
      <c r="AE3400">
        <v>2579.3131805604644</v>
      </c>
    </row>
    <row r="3401" spans="1:31" x14ac:dyDescent="0.3">
      <c r="A3401">
        <v>2490888</v>
      </c>
      <c r="B3401">
        <v>1</v>
      </c>
      <c r="C3401" t="s">
        <v>81</v>
      </c>
      <c r="D3401" t="s">
        <v>121</v>
      </c>
      <c r="E3401" t="s">
        <v>162</v>
      </c>
      <c r="F3401" t="s">
        <v>9784</v>
      </c>
      <c r="G3401" t="s">
        <v>210</v>
      </c>
      <c r="H3401" t="s">
        <v>135</v>
      </c>
      <c r="I3401" t="s">
        <v>136</v>
      </c>
      <c r="J3401" t="s">
        <v>137</v>
      </c>
      <c r="K3401" t="s">
        <v>144</v>
      </c>
      <c r="L3401" t="s">
        <v>9785</v>
      </c>
      <c r="M3401" t="s">
        <v>9786</v>
      </c>
      <c r="N3401">
        <v>1.638055555</v>
      </c>
      <c r="O3401">
        <v>0</v>
      </c>
      <c r="P3401">
        <v>17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2.9278928047015493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2.9278928047015493</v>
      </c>
    </row>
    <row r="3402" spans="1:31" x14ac:dyDescent="0.3">
      <c r="A3402">
        <v>2491220</v>
      </c>
      <c r="B3402">
        <v>1</v>
      </c>
      <c r="C3402" t="s">
        <v>81</v>
      </c>
      <c r="D3402" t="s">
        <v>121</v>
      </c>
      <c r="E3402" t="s">
        <v>162</v>
      </c>
      <c r="F3402" t="s">
        <v>9787</v>
      </c>
      <c r="G3402" t="s">
        <v>210</v>
      </c>
      <c r="H3402" t="s">
        <v>135</v>
      </c>
      <c r="I3402" t="s">
        <v>136</v>
      </c>
      <c r="J3402" t="s">
        <v>137</v>
      </c>
      <c r="K3402" t="s">
        <v>144</v>
      </c>
      <c r="L3402" t="s">
        <v>9788</v>
      </c>
      <c r="M3402" t="s">
        <v>9789</v>
      </c>
      <c r="N3402">
        <v>1.217777777</v>
      </c>
      <c r="O3402">
        <v>0</v>
      </c>
      <c r="P3402">
        <v>11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1.8296135455467715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1.8296135455467715</v>
      </c>
    </row>
    <row r="3403" spans="1:31" x14ac:dyDescent="0.3">
      <c r="A3403">
        <v>2490779</v>
      </c>
      <c r="B3403">
        <v>1</v>
      </c>
      <c r="C3403" t="s">
        <v>81</v>
      </c>
      <c r="D3403" t="s">
        <v>127</v>
      </c>
      <c r="E3403" t="s">
        <v>184</v>
      </c>
      <c r="F3403" t="s">
        <v>8827</v>
      </c>
      <c r="G3403" t="s">
        <v>134</v>
      </c>
      <c r="H3403" t="s">
        <v>150</v>
      </c>
      <c r="I3403" t="s">
        <v>136</v>
      </c>
      <c r="J3403" t="s">
        <v>137</v>
      </c>
      <c r="K3403" t="s">
        <v>138</v>
      </c>
      <c r="L3403" t="s">
        <v>9790</v>
      </c>
      <c r="M3403" t="s">
        <v>9791</v>
      </c>
      <c r="N3403">
        <v>2.5852777769999999</v>
      </c>
      <c r="O3403">
        <v>0</v>
      </c>
      <c r="P3403">
        <v>0</v>
      </c>
      <c r="Q3403">
        <v>32</v>
      </c>
      <c r="R3403">
        <v>0</v>
      </c>
      <c r="S3403">
        <v>6</v>
      </c>
      <c r="T3403">
        <v>0</v>
      </c>
      <c r="U3403">
        <v>2</v>
      </c>
      <c r="V3403">
        <v>0</v>
      </c>
      <c r="W3403">
        <v>0</v>
      </c>
      <c r="X3403">
        <v>0</v>
      </c>
      <c r="Y3403">
        <v>27.740653674087756</v>
      </c>
      <c r="Z3403">
        <v>0</v>
      </c>
      <c r="AA3403">
        <v>71.773552837432788</v>
      </c>
      <c r="AB3403">
        <v>0</v>
      </c>
      <c r="AC3403">
        <v>905.60444301987991</v>
      </c>
      <c r="AD3403">
        <v>0</v>
      </c>
      <c r="AE3403">
        <v>1005.1186495314005</v>
      </c>
    </row>
    <row r="3404" spans="1:31" x14ac:dyDescent="0.3">
      <c r="A3404">
        <v>2491071</v>
      </c>
      <c r="B3404">
        <v>1</v>
      </c>
      <c r="C3404" t="s">
        <v>80</v>
      </c>
      <c r="D3404" t="s">
        <v>95</v>
      </c>
      <c r="E3404" t="s">
        <v>162</v>
      </c>
      <c r="F3404" t="s">
        <v>9792</v>
      </c>
      <c r="G3404" t="s">
        <v>181</v>
      </c>
      <c r="H3404" t="s">
        <v>135</v>
      </c>
      <c r="I3404" t="s">
        <v>136</v>
      </c>
      <c r="J3404" t="s">
        <v>137</v>
      </c>
      <c r="K3404" t="s">
        <v>144</v>
      </c>
      <c r="L3404" t="s">
        <v>9793</v>
      </c>
      <c r="M3404" t="s">
        <v>9794</v>
      </c>
      <c r="N3404">
        <v>0.54666666600000002</v>
      </c>
      <c r="O3404">
        <v>0</v>
      </c>
      <c r="P3404">
        <v>28</v>
      </c>
      <c r="Q3404">
        <v>0</v>
      </c>
      <c r="R3404">
        <v>1</v>
      </c>
      <c r="S3404">
        <v>0</v>
      </c>
      <c r="T3404">
        <v>5</v>
      </c>
      <c r="U3404">
        <v>0</v>
      </c>
      <c r="V3404">
        <v>0</v>
      </c>
      <c r="W3404">
        <v>0</v>
      </c>
      <c r="X3404">
        <v>3.8365107531989868</v>
      </c>
      <c r="Y3404">
        <v>0</v>
      </c>
      <c r="Z3404">
        <v>1.2468581091266667E-2</v>
      </c>
      <c r="AA3404">
        <v>0</v>
      </c>
      <c r="AB3404">
        <v>3.8578036176100192</v>
      </c>
      <c r="AC3404">
        <v>0</v>
      </c>
      <c r="AD3404">
        <v>0</v>
      </c>
      <c r="AE3404">
        <v>7.7067829519002728</v>
      </c>
    </row>
    <row r="3405" spans="1:31" x14ac:dyDescent="0.3">
      <c r="A3405">
        <v>2490716</v>
      </c>
      <c r="B3405">
        <v>1</v>
      </c>
      <c r="C3405" t="s">
        <v>80</v>
      </c>
      <c r="D3405" t="s">
        <v>95</v>
      </c>
      <c r="E3405" t="s">
        <v>162</v>
      </c>
      <c r="F3405" t="s">
        <v>9795</v>
      </c>
      <c r="G3405" t="s">
        <v>210</v>
      </c>
      <c r="H3405" t="s">
        <v>135</v>
      </c>
      <c r="I3405" t="s">
        <v>136</v>
      </c>
      <c r="J3405" t="s">
        <v>137</v>
      </c>
      <c r="K3405" t="s">
        <v>144</v>
      </c>
      <c r="L3405" t="s">
        <v>9796</v>
      </c>
      <c r="M3405" t="s">
        <v>9797</v>
      </c>
      <c r="N3405">
        <v>2.6952777769999998</v>
      </c>
      <c r="O3405">
        <v>0</v>
      </c>
      <c r="P3405">
        <v>18</v>
      </c>
      <c r="Q3405">
        <v>0</v>
      </c>
      <c r="R3405">
        <v>0</v>
      </c>
      <c r="S3405">
        <v>0</v>
      </c>
      <c r="T3405">
        <v>2</v>
      </c>
      <c r="U3405">
        <v>0</v>
      </c>
      <c r="V3405">
        <v>0</v>
      </c>
      <c r="W3405">
        <v>0</v>
      </c>
      <c r="X3405">
        <v>7.7870325804065645</v>
      </c>
      <c r="Y3405">
        <v>0</v>
      </c>
      <c r="Z3405">
        <v>0</v>
      </c>
      <c r="AA3405">
        <v>0</v>
      </c>
      <c r="AB3405">
        <v>2.4532542400821371</v>
      </c>
      <c r="AC3405">
        <v>0</v>
      </c>
      <c r="AD3405">
        <v>0</v>
      </c>
      <c r="AE3405">
        <v>10.240286820488702</v>
      </c>
    </row>
    <row r="3406" spans="1:31" x14ac:dyDescent="0.3">
      <c r="A3406">
        <v>2491449</v>
      </c>
      <c r="B3406">
        <v>1</v>
      </c>
      <c r="C3406" t="s">
        <v>80</v>
      </c>
      <c r="D3406" t="s">
        <v>82</v>
      </c>
      <c r="E3406" t="s">
        <v>162</v>
      </c>
      <c r="F3406" t="s">
        <v>9798</v>
      </c>
      <c r="G3406" t="s">
        <v>2766</v>
      </c>
      <c r="H3406" t="s">
        <v>135</v>
      </c>
      <c r="I3406" t="s">
        <v>136</v>
      </c>
      <c r="J3406" t="s">
        <v>137</v>
      </c>
      <c r="K3406" t="s">
        <v>144</v>
      </c>
      <c r="L3406" t="s">
        <v>9799</v>
      </c>
      <c r="M3406" t="s">
        <v>9800</v>
      </c>
      <c r="N3406">
        <v>1.9013888880000001</v>
      </c>
      <c r="O3406">
        <v>0</v>
      </c>
      <c r="P3406">
        <v>137</v>
      </c>
      <c r="Q3406">
        <v>0</v>
      </c>
      <c r="R3406">
        <v>0</v>
      </c>
      <c r="S3406">
        <v>0</v>
      </c>
      <c r="T3406">
        <v>3</v>
      </c>
      <c r="U3406">
        <v>0</v>
      </c>
      <c r="V3406">
        <v>0</v>
      </c>
      <c r="W3406">
        <v>0</v>
      </c>
      <c r="X3406">
        <v>86.839708970376591</v>
      </c>
      <c r="Y3406">
        <v>0</v>
      </c>
      <c r="Z3406">
        <v>0</v>
      </c>
      <c r="AA3406">
        <v>0</v>
      </c>
      <c r="AB3406">
        <v>7.8755480488703344E-3</v>
      </c>
      <c r="AC3406">
        <v>0</v>
      </c>
      <c r="AD3406">
        <v>0</v>
      </c>
      <c r="AE3406">
        <v>86.847584518425464</v>
      </c>
    </row>
    <row r="3407" spans="1:31" x14ac:dyDescent="0.3">
      <c r="A3407">
        <v>2491257</v>
      </c>
      <c r="B3407">
        <v>1</v>
      </c>
      <c r="C3407" t="s">
        <v>80</v>
      </c>
      <c r="D3407" t="s">
        <v>92</v>
      </c>
      <c r="E3407" t="s">
        <v>132</v>
      </c>
      <c r="F3407" t="s">
        <v>9801</v>
      </c>
      <c r="G3407" t="s">
        <v>210</v>
      </c>
      <c r="H3407" t="s">
        <v>135</v>
      </c>
      <c r="I3407" t="s">
        <v>136</v>
      </c>
      <c r="J3407" t="s">
        <v>137</v>
      </c>
      <c r="K3407" t="s">
        <v>144</v>
      </c>
      <c r="L3407" t="s">
        <v>9802</v>
      </c>
      <c r="M3407" t="s">
        <v>9803</v>
      </c>
      <c r="N3407">
        <v>2.2230555550000002</v>
      </c>
      <c r="O3407">
        <v>0</v>
      </c>
      <c r="P3407">
        <v>134</v>
      </c>
      <c r="Q3407">
        <v>0</v>
      </c>
      <c r="R3407">
        <v>0</v>
      </c>
      <c r="S3407">
        <v>0</v>
      </c>
      <c r="T3407">
        <v>7</v>
      </c>
      <c r="U3407">
        <v>0</v>
      </c>
      <c r="V3407">
        <v>0</v>
      </c>
      <c r="W3407">
        <v>0</v>
      </c>
      <c r="X3407">
        <v>85.975631526046413</v>
      </c>
      <c r="Y3407">
        <v>0</v>
      </c>
      <c r="Z3407">
        <v>0</v>
      </c>
      <c r="AA3407">
        <v>0</v>
      </c>
      <c r="AB3407">
        <v>20.972186945182827</v>
      </c>
      <c r="AC3407">
        <v>0</v>
      </c>
      <c r="AD3407">
        <v>0</v>
      </c>
      <c r="AE3407">
        <v>106.94781847122924</v>
      </c>
    </row>
    <row r="3408" spans="1:31" x14ac:dyDescent="0.3">
      <c r="A3408">
        <v>2491243</v>
      </c>
      <c r="B3408">
        <v>1</v>
      </c>
      <c r="C3408" t="s">
        <v>80</v>
      </c>
      <c r="D3408" t="s">
        <v>86</v>
      </c>
      <c r="E3408" t="s">
        <v>153</v>
      </c>
      <c r="F3408" t="s">
        <v>9804</v>
      </c>
      <c r="G3408" t="s">
        <v>230</v>
      </c>
      <c r="H3408" t="s">
        <v>135</v>
      </c>
      <c r="I3408" t="s">
        <v>136</v>
      </c>
      <c r="J3408" t="s">
        <v>137</v>
      </c>
      <c r="K3408" t="s">
        <v>144</v>
      </c>
      <c r="L3408" t="s">
        <v>9805</v>
      </c>
      <c r="M3408" t="s">
        <v>9806</v>
      </c>
      <c r="N3408">
        <v>0.58694444400000001</v>
      </c>
      <c r="O3408">
        <v>0</v>
      </c>
      <c r="P3408">
        <v>1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5.8605866331215999E-2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5.8605866331215999E-2</v>
      </c>
    </row>
    <row r="3409" spans="1:31" x14ac:dyDescent="0.3">
      <c r="A3409">
        <v>2491008</v>
      </c>
      <c r="B3409">
        <v>1</v>
      </c>
      <c r="C3409" t="s">
        <v>80</v>
      </c>
      <c r="D3409" t="s">
        <v>110</v>
      </c>
      <c r="E3409" t="s">
        <v>153</v>
      </c>
      <c r="F3409" t="s">
        <v>9807</v>
      </c>
      <c r="G3409" t="s">
        <v>155</v>
      </c>
      <c r="H3409" t="s">
        <v>135</v>
      </c>
      <c r="I3409" t="s">
        <v>136</v>
      </c>
      <c r="J3409" t="s">
        <v>137</v>
      </c>
      <c r="K3409" t="s">
        <v>144</v>
      </c>
      <c r="L3409" t="s">
        <v>9808</v>
      </c>
      <c r="M3409" t="s">
        <v>9809</v>
      </c>
      <c r="N3409">
        <v>1.931944444</v>
      </c>
      <c r="O3409">
        <v>0</v>
      </c>
      <c r="P3409">
        <v>7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5.6849014755738123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5.6849014755738123</v>
      </c>
    </row>
    <row r="3410" spans="1:31" x14ac:dyDescent="0.3">
      <c r="A3410">
        <v>2490891</v>
      </c>
      <c r="B3410">
        <v>2</v>
      </c>
      <c r="C3410" t="s">
        <v>80</v>
      </c>
      <c r="D3410" t="s">
        <v>94</v>
      </c>
      <c r="E3410" t="s">
        <v>132</v>
      </c>
      <c r="F3410" t="s">
        <v>6433</v>
      </c>
      <c r="G3410" t="s">
        <v>155</v>
      </c>
      <c r="H3410" t="s">
        <v>135</v>
      </c>
      <c r="I3410" t="s">
        <v>136</v>
      </c>
      <c r="J3410" t="s">
        <v>137</v>
      </c>
      <c r="K3410" t="s">
        <v>144</v>
      </c>
      <c r="L3410" t="s">
        <v>9810</v>
      </c>
      <c r="M3410" t="s">
        <v>9811</v>
      </c>
      <c r="N3410">
        <v>0.6825</v>
      </c>
      <c r="O3410">
        <v>0</v>
      </c>
      <c r="P3410">
        <v>148</v>
      </c>
      <c r="Q3410">
        <v>0</v>
      </c>
      <c r="R3410">
        <v>0</v>
      </c>
      <c r="S3410">
        <v>0</v>
      </c>
      <c r="T3410">
        <v>13</v>
      </c>
      <c r="U3410">
        <v>0</v>
      </c>
      <c r="V3410">
        <v>0</v>
      </c>
      <c r="W3410">
        <v>0</v>
      </c>
      <c r="X3410">
        <v>13.399194865667011</v>
      </c>
      <c r="Y3410">
        <v>0</v>
      </c>
      <c r="Z3410">
        <v>0</v>
      </c>
      <c r="AA3410">
        <v>0</v>
      </c>
      <c r="AB3410">
        <v>3.4862836678596891</v>
      </c>
      <c r="AC3410">
        <v>0</v>
      </c>
      <c r="AD3410">
        <v>0</v>
      </c>
      <c r="AE3410">
        <v>16.885478533526701</v>
      </c>
    </row>
    <row r="3411" spans="1:31" x14ac:dyDescent="0.3">
      <c r="A3411">
        <v>2491051</v>
      </c>
      <c r="B3411">
        <v>1</v>
      </c>
      <c r="C3411" t="s">
        <v>81</v>
      </c>
      <c r="D3411" t="s">
        <v>128</v>
      </c>
      <c r="E3411" t="s">
        <v>162</v>
      </c>
      <c r="F3411" t="s">
        <v>9812</v>
      </c>
      <c r="G3411" t="s">
        <v>210</v>
      </c>
      <c r="H3411" t="s">
        <v>135</v>
      </c>
      <c r="I3411" t="s">
        <v>136</v>
      </c>
      <c r="J3411" t="s">
        <v>137</v>
      </c>
      <c r="K3411" t="s">
        <v>144</v>
      </c>
      <c r="L3411" t="s">
        <v>9813</v>
      </c>
      <c r="M3411" t="s">
        <v>9814</v>
      </c>
      <c r="N3411">
        <v>1.268888888</v>
      </c>
      <c r="O3411">
        <v>0</v>
      </c>
      <c r="P3411">
        <v>41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8.1212818853032243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8.1212818853032243</v>
      </c>
    </row>
    <row r="3412" spans="1:31" x14ac:dyDescent="0.3">
      <c r="A3412">
        <v>2490845</v>
      </c>
      <c r="B3412">
        <v>1</v>
      </c>
      <c r="C3412" t="s">
        <v>80</v>
      </c>
      <c r="D3412" t="s">
        <v>94</v>
      </c>
      <c r="E3412" t="s">
        <v>153</v>
      </c>
      <c r="F3412" t="s">
        <v>9815</v>
      </c>
      <c r="G3412" t="s">
        <v>155</v>
      </c>
      <c r="H3412" t="s">
        <v>135</v>
      </c>
      <c r="I3412" t="s">
        <v>136</v>
      </c>
      <c r="J3412" t="s">
        <v>137</v>
      </c>
      <c r="K3412" t="s">
        <v>144</v>
      </c>
      <c r="L3412" t="s">
        <v>9816</v>
      </c>
      <c r="M3412" t="s">
        <v>9817</v>
      </c>
      <c r="N3412">
        <v>4.1108333330000004</v>
      </c>
      <c r="O3412">
        <v>0</v>
      </c>
      <c r="P3412">
        <v>1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0.47679460407314195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0.47679460407314195</v>
      </c>
    </row>
    <row r="3413" spans="1:31" x14ac:dyDescent="0.3">
      <c r="A3413">
        <v>2490799</v>
      </c>
      <c r="B3413">
        <v>1</v>
      </c>
      <c r="C3413" t="s">
        <v>80</v>
      </c>
      <c r="D3413" t="s">
        <v>85</v>
      </c>
      <c r="E3413" t="s">
        <v>132</v>
      </c>
      <c r="F3413" t="s">
        <v>9818</v>
      </c>
      <c r="G3413" t="s">
        <v>168</v>
      </c>
      <c r="H3413" t="s">
        <v>135</v>
      </c>
      <c r="I3413" t="s">
        <v>136</v>
      </c>
      <c r="J3413" t="s">
        <v>137</v>
      </c>
      <c r="K3413" t="s">
        <v>138</v>
      </c>
      <c r="L3413" t="s">
        <v>9819</v>
      </c>
      <c r="M3413" t="s">
        <v>9820</v>
      </c>
      <c r="N3413">
        <v>2.3447222220000001</v>
      </c>
      <c r="O3413">
        <v>0</v>
      </c>
      <c r="P3413">
        <v>396</v>
      </c>
      <c r="Q3413">
        <v>0</v>
      </c>
      <c r="R3413">
        <v>0</v>
      </c>
      <c r="S3413">
        <v>0</v>
      </c>
      <c r="T3413">
        <v>69</v>
      </c>
      <c r="U3413">
        <v>0</v>
      </c>
      <c r="V3413">
        <v>0</v>
      </c>
      <c r="W3413">
        <v>0</v>
      </c>
      <c r="X3413">
        <v>266.42557905847144</v>
      </c>
      <c r="Y3413">
        <v>0</v>
      </c>
      <c r="Z3413">
        <v>0</v>
      </c>
      <c r="AA3413">
        <v>0</v>
      </c>
      <c r="AB3413">
        <v>344.89647874212727</v>
      </c>
      <c r="AC3413">
        <v>0</v>
      </c>
      <c r="AD3413">
        <v>0</v>
      </c>
      <c r="AE3413">
        <v>611.32205780059871</v>
      </c>
    </row>
    <row r="3414" spans="1:31" x14ac:dyDescent="0.3">
      <c r="A3414">
        <v>2490991</v>
      </c>
      <c r="B3414">
        <v>1</v>
      </c>
      <c r="C3414" t="s">
        <v>80</v>
      </c>
      <c r="D3414" t="s">
        <v>84</v>
      </c>
      <c r="E3414" t="s">
        <v>162</v>
      </c>
      <c r="F3414" t="s">
        <v>9821</v>
      </c>
      <c r="G3414" t="s">
        <v>210</v>
      </c>
      <c r="H3414" t="s">
        <v>135</v>
      </c>
      <c r="I3414" t="s">
        <v>136</v>
      </c>
      <c r="J3414" t="s">
        <v>137</v>
      </c>
      <c r="K3414" t="s">
        <v>144</v>
      </c>
      <c r="L3414" t="s">
        <v>9822</v>
      </c>
      <c r="M3414" t="s">
        <v>9823</v>
      </c>
      <c r="N3414">
        <v>0.47249999999999998</v>
      </c>
      <c r="O3414">
        <v>0</v>
      </c>
      <c r="P3414">
        <v>128</v>
      </c>
      <c r="Q3414">
        <v>0</v>
      </c>
      <c r="R3414">
        <v>0</v>
      </c>
      <c r="S3414">
        <v>0</v>
      </c>
      <c r="T3414">
        <v>4</v>
      </c>
      <c r="U3414">
        <v>0</v>
      </c>
      <c r="V3414">
        <v>0</v>
      </c>
      <c r="W3414">
        <v>0</v>
      </c>
      <c r="X3414">
        <v>18.82295906088185</v>
      </c>
      <c r="Y3414">
        <v>0</v>
      </c>
      <c r="Z3414">
        <v>0</v>
      </c>
      <c r="AA3414">
        <v>0</v>
      </c>
      <c r="AB3414">
        <v>0.98338920358337734</v>
      </c>
      <c r="AC3414">
        <v>0</v>
      </c>
      <c r="AD3414">
        <v>0</v>
      </c>
      <c r="AE3414">
        <v>19.806348264465228</v>
      </c>
    </row>
    <row r="3415" spans="1:31" x14ac:dyDescent="0.3">
      <c r="A3415">
        <v>2491077</v>
      </c>
      <c r="B3415">
        <v>1</v>
      </c>
      <c r="C3415" t="s">
        <v>80</v>
      </c>
      <c r="D3415" t="s">
        <v>96</v>
      </c>
      <c r="E3415" t="s">
        <v>153</v>
      </c>
      <c r="F3415" t="s">
        <v>9824</v>
      </c>
      <c r="G3415" t="s">
        <v>312</v>
      </c>
      <c r="H3415" t="s">
        <v>135</v>
      </c>
      <c r="I3415" t="s">
        <v>136</v>
      </c>
      <c r="J3415" t="s">
        <v>137</v>
      </c>
      <c r="K3415" t="s">
        <v>144</v>
      </c>
      <c r="L3415" t="s">
        <v>9825</v>
      </c>
      <c r="M3415" t="s">
        <v>9826</v>
      </c>
      <c r="N3415">
        <v>4.6241666659999998</v>
      </c>
      <c r="O3415">
        <v>0</v>
      </c>
      <c r="P3415">
        <v>1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1.3687342522960002E-2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1.3687342522960002E-2</v>
      </c>
    </row>
    <row r="3416" spans="1:31" x14ac:dyDescent="0.3">
      <c r="A3416">
        <v>2491469</v>
      </c>
      <c r="B3416">
        <v>1</v>
      </c>
      <c r="C3416" t="s">
        <v>80</v>
      </c>
      <c r="D3416" t="s">
        <v>103</v>
      </c>
      <c r="E3416" t="s">
        <v>147</v>
      </c>
      <c r="F3416" t="s">
        <v>9827</v>
      </c>
      <c r="G3416" t="s">
        <v>6205</v>
      </c>
      <c r="H3416" t="s">
        <v>150</v>
      </c>
      <c r="I3416" t="s">
        <v>136</v>
      </c>
      <c r="J3416" t="s">
        <v>137</v>
      </c>
      <c r="K3416" t="s">
        <v>144</v>
      </c>
      <c r="L3416" t="s">
        <v>9828</v>
      </c>
      <c r="M3416" t="s">
        <v>9829</v>
      </c>
      <c r="N3416">
        <v>2.0788888879999998</v>
      </c>
      <c r="O3416">
        <v>0</v>
      </c>
      <c r="P3416">
        <v>22</v>
      </c>
      <c r="Q3416">
        <v>0</v>
      </c>
      <c r="R3416">
        <v>37</v>
      </c>
      <c r="S3416">
        <v>0</v>
      </c>
      <c r="T3416">
        <v>25</v>
      </c>
      <c r="U3416">
        <v>0</v>
      </c>
      <c r="V3416">
        <v>0</v>
      </c>
      <c r="W3416">
        <v>0</v>
      </c>
      <c r="X3416">
        <v>12.005626299964993</v>
      </c>
      <c r="Y3416">
        <v>0</v>
      </c>
      <c r="Z3416">
        <v>5.2450534140855849</v>
      </c>
      <c r="AA3416">
        <v>0</v>
      </c>
      <c r="AB3416">
        <v>19.214240769568839</v>
      </c>
      <c r="AC3416">
        <v>0</v>
      </c>
      <c r="AD3416">
        <v>0</v>
      </c>
      <c r="AE3416">
        <v>36.464920483619416</v>
      </c>
    </row>
    <row r="3417" spans="1:31" x14ac:dyDescent="0.3">
      <c r="A3417">
        <v>2490905</v>
      </c>
      <c r="B3417">
        <v>1</v>
      </c>
      <c r="C3417" t="s">
        <v>80</v>
      </c>
      <c r="D3417" t="s">
        <v>85</v>
      </c>
      <c r="E3417" t="s">
        <v>162</v>
      </c>
      <c r="F3417" t="s">
        <v>9830</v>
      </c>
      <c r="G3417" t="s">
        <v>530</v>
      </c>
      <c r="H3417" t="s">
        <v>135</v>
      </c>
      <c r="I3417" t="s">
        <v>136</v>
      </c>
      <c r="J3417" t="s">
        <v>137</v>
      </c>
      <c r="K3417" t="s">
        <v>144</v>
      </c>
      <c r="L3417" t="s">
        <v>9831</v>
      </c>
      <c r="M3417" t="s">
        <v>9832</v>
      </c>
      <c r="N3417">
        <v>3.1241666659999998</v>
      </c>
      <c r="O3417">
        <v>0</v>
      </c>
      <c r="P3417">
        <v>245</v>
      </c>
      <c r="Q3417">
        <v>0</v>
      </c>
      <c r="R3417">
        <v>0</v>
      </c>
      <c r="S3417">
        <v>0</v>
      </c>
      <c r="T3417">
        <v>7</v>
      </c>
      <c r="U3417">
        <v>0</v>
      </c>
      <c r="V3417">
        <v>0</v>
      </c>
      <c r="W3417">
        <v>0</v>
      </c>
      <c r="X3417">
        <v>183.72839310099789</v>
      </c>
      <c r="Y3417">
        <v>0</v>
      </c>
      <c r="Z3417">
        <v>0</v>
      </c>
      <c r="AA3417">
        <v>0</v>
      </c>
      <c r="AB3417">
        <v>78.545359093416025</v>
      </c>
      <c r="AC3417">
        <v>0</v>
      </c>
      <c r="AD3417">
        <v>0</v>
      </c>
      <c r="AE3417">
        <v>262.27375219441393</v>
      </c>
    </row>
    <row r="3418" spans="1:31" x14ac:dyDescent="0.3">
      <c r="A3418">
        <v>2491117</v>
      </c>
      <c r="B3418">
        <v>1</v>
      </c>
      <c r="C3418" t="s">
        <v>81</v>
      </c>
      <c r="D3418" t="s">
        <v>128</v>
      </c>
      <c r="E3418" t="s">
        <v>147</v>
      </c>
      <c r="F3418" t="s">
        <v>9833</v>
      </c>
      <c r="G3418" t="s">
        <v>134</v>
      </c>
      <c r="H3418" t="s">
        <v>150</v>
      </c>
      <c r="I3418" t="s">
        <v>136</v>
      </c>
      <c r="J3418" t="s">
        <v>137</v>
      </c>
      <c r="K3418" t="s">
        <v>138</v>
      </c>
      <c r="L3418" t="s">
        <v>9834</v>
      </c>
      <c r="M3418" t="s">
        <v>9835</v>
      </c>
      <c r="N3418">
        <v>2.6569444440000001</v>
      </c>
      <c r="O3418">
        <v>4</v>
      </c>
      <c r="P3418">
        <v>47</v>
      </c>
      <c r="Q3418">
        <v>10</v>
      </c>
      <c r="R3418">
        <v>101</v>
      </c>
      <c r="S3418">
        <v>10</v>
      </c>
      <c r="T3418">
        <v>9</v>
      </c>
      <c r="U3418">
        <v>1</v>
      </c>
      <c r="V3418">
        <v>0</v>
      </c>
      <c r="W3418">
        <v>3.1406092083178714</v>
      </c>
      <c r="X3418">
        <v>17.846816974988389</v>
      </c>
      <c r="Y3418">
        <v>20.900343491029552</v>
      </c>
      <c r="Z3418">
        <v>67.450631808327898</v>
      </c>
      <c r="AA3418">
        <v>294.63858975099623</v>
      </c>
      <c r="AB3418">
        <v>29.120700839879916</v>
      </c>
      <c r="AC3418">
        <v>83.077634459343471</v>
      </c>
      <c r="AD3418">
        <v>0</v>
      </c>
      <c r="AE3418">
        <v>516.17532653288333</v>
      </c>
    </row>
    <row r="3419" spans="1:31" x14ac:dyDescent="0.3">
      <c r="A3419">
        <v>2491240</v>
      </c>
      <c r="B3419">
        <v>1</v>
      </c>
      <c r="C3419" t="s">
        <v>80</v>
      </c>
      <c r="D3419" t="s">
        <v>107</v>
      </c>
      <c r="E3419" t="s">
        <v>162</v>
      </c>
      <c r="F3419" t="s">
        <v>9836</v>
      </c>
      <c r="G3419" t="s">
        <v>210</v>
      </c>
      <c r="H3419" t="s">
        <v>135</v>
      </c>
      <c r="I3419" t="s">
        <v>136</v>
      </c>
      <c r="J3419" t="s">
        <v>137</v>
      </c>
      <c r="K3419" t="s">
        <v>144</v>
      </c>
      <c r="L3419" t="s">
        <v>9837</v>
      </c>
      <c r="M3419" t="s">
        <v>9838</v>
      </c>
      <c r="N3419">
        <v>1.606944444</v>
      </c>
      <c r="O3419">
        <v>0</v>
      </c>
      <c r="P3419">
        <v>56</v>
      </c>
      <c r="Q3419">
        <v>0</v>
      </c>
      <c r="R3419">
        <v>1</v>
      </c>
      <c r="S3419">
        <v>0</v>
      </c>
      <c r="T3419">
        <v>5</v>
      </c>
      <c r="U3419">
        <v>0</v>
      </c>
      <c r="V3419">
        <v>0</v>
      </c>
      <c r="W3419">
        <v>0</v>
      </c>
      <c r="X3419">
        <v>24.337069388278952</v>
      </c>
      <c r="Y3419">
        <v>0</v>
      </c>
      <c r="Z3419">
        <v>6.603432346086191E-2</v>
      </c>
      <c r="AA3419">
        <v>0</v>
      </c>
      <c r="AB3419">
        <v>2.6001645668650868</v>
      </c>
      <c r="AC3419">
        <v>0</v>
      </c>
      <c r="AD3419">
        <v>0</v>
      </c>
      <c r="AE3419">
        <v>27.003268278604899</v>
      </c>
    </row>
    <row r="3420" spans="1:31" x14ac:dyDescent="0.3">
      <c r="A3420">
        <v>2490742</v>
      </c>
      <c r="B3420">
        <v>1</v>
      </c>
      <c r="C3420" t="s">
        <v>81</v>
      </c>
      <c r="D3420" t="s">
        <v>123</v>
      </c>
      <c r="E3420" t="s">
        <v>213</v>
      </c>
      <c r="F3420" t="s">
        <v>9839</v>
      </c>
      <c r="G3420" t="s">
        <v>149</v>
      </c>
      <c r="H3420" t="s">
        <v>1850</v>
      </c>
      <c r="I3420" t="s">
        <v>136</v>
      </c>
      <c r="J3420" t="s">
        <v>137</v>
      </c>
      <c r="K3420" t="s">
        <v>144</v>
      </c>
      <c r="L3420" t="s">
        <v>9840</v>
      </c>
      <c r="M3420" t="s">
        <v>9841</v>
      </c>
      <c r="N3420">
        <v>1.859444444</v>
      </c>
      <c r="O3420">
        <v>2</v>
      </c>
      <c r="P3420">
        <v>1549</v>
      </c>
      <c r="Q3420">
        <v>99</v>
      </c>
      <c r="R3420">
        <v>87</v>
      </c>
      <c r="S3420">
        <v>16</v>
      </c>
      <c r="T3420">
        <v>235</v>
      </c>
      <c r="U3420">
        <v>1</v>
      </c>
      <c r="V3420">
        <v>1</v>
      </c>
      <c r="W3420">
        <v>0.32230351124966666</v>
      </c>
      <c r="X3420">
        <v>580.79709472010654</v>
      </c>
      <c r="Y3420">
        <v>92.797099778672035</v>
      </c>
      <c r="Z3420">
        <v>28.105469144261317</v>
      </c>
      <c r="AA3420">
        <v>7.8881129198736364</v>
      </c>
      <c r="AB3420">
        <v>288.26858101674992</v>
      </c>
      <c r="AC3420">
        <v>204.78018503588166</v>
      </c>
      <c r="AD3420">
        <v>1.7951856418594818</v>
      </c>
      <c r="AE3420">
        <v>1204.7540317686542</v>
      </c>
    </row>
    <row r="3421" spans="1:31" x14ac:dyDescent="0.3">
      <c r="A3421">
        <v>2490719</v>
      </c>
      <c r="B3421">
        <v>1</v>
      </c>
      <c r="C3421" t="s">
        <v>81</v>
      </c>
      <c r="D3421" t="s">
        <v>126</v>
      </c>
      <c r="E3421" t="s">
        <v>184</v>
      </c>
      <c r="F3421" t="s">
        <v>9842</v>
      </c>
      <c r="G3421" t="s">
        <v>149</v>
      </c>
      <c r="H3421" t="s">
        <v>150</v>
      </c>
      <c r="I3421" t="s">
        <v>136</v>
      </c>
      <c r="J3421" t="s">
        <v>137</v>
      </c>
      <c r="K3421" t="s">
        <v>144</v>
      </c>
      <c r="L3421" t="s">
        <v>9843</v>
      </c>
      <c r="M3421" t="s">
        <v>9844</v>
      </c>
      <c r="N3421">
        <v>0.54638888799999996</v>
      </c>
      <c r="O3421">
        <v>0</v>
      </c>
      <c r="P3421">
        <v>262</v>
      </c>
      <c r="Q3421">
        <v>4</v>
      </c>
      <c r="R3421">
        <v>47</v>
      </c>
      <c r="S3421">
        <v>11</v>
      </c>
      <c r="T3421">
        <v>31</v>
      </c>
      <c r="U3421">
        <v>0</v>
      </c>
      <c r="V3421">
        <v>0</v>
      </c>
      <c r="W3421">
        <v>0</v>
      </c>
      <c r="X3421">
        <v>13.181741421963705</v>
      </c>
      <c r="Y3421">
        <v>5.7726237807367964</v>
      </c>
      <c r="Z3421">
        <v>4.2612882855478817</v>
      </c>
      <c r="AA3421">
        <v>18.097766800313856</v>
      </c>
      <c r="AB3421">
        <v>19.912864699130019</v>
      </c>
      <c r="AC3421">
        <v>0</v>
      </c>
      <c r="AD3421">
        <v>0</v>
      </c>
      <c r="AE3421">
        <v>61.22628498769226</v>
      </c>
    </row>
    <row r="3422" spans="1:31" x14ac:dyDescent="0.3">
      <c r="A3422">
        <v>2491054</v>
      </c>
      <c r="B3422">
        <v>1</v>
      </c>
      <c r="C3422" t="s">
        <v>81</v>
      </c>
      <c r="D3422" t="s">
        <v>112</v>
      </c>
      <c r="E3422" t="s">
        <v>147</v>
      </c>
      <c r="F3422" t="s">
        <v>9845</v>
      </c>
      <c r="G3422" t="s">
        <v>149</v>
      </c>
      <c r="H3422" t="s">
        <v>150</v>
      </c>
      <c r="I3422" t="s">
        <v>136</v>
      </c>
      <c r="J3422" t="s">
        <v>137</v>
      </c>
      <c r="K3422" t="s">
        <v>144</v>
      </c>
      <c r="L3422" t="s">
        <v>9846</v>
      </c>
      <c r="M3422" t="s">
        <v>9847</v>
      </c>
      <c r="N3422">
        <v>1.766388888</v>
      </c>
      <c r="O3422">
        <v>0</v>
      </c>
      <c r="P3422">
        <v>235</v>
      </c>
      <c r="Q3422">
        <v>0</v>
      </c>
      <c r="R3422">
        <v>98</v>
      </c>
      <c r="S3422">
        <v>1</v>
      </c>
      <c r="T3422">
        <v>23</v>
      </c>
      <c r="U3422">
        <v>0</v>
      </c>
      <c r="V3422">
        <v>0</v>
      </c>
      <c r="W3422">
        <v>0</v>
      </c>
      <c r="X3422">
        <v>82.350779110538184</v>
      </c>
      <c r="Y3422">
        <v>0</v>
      </c>
      <c r="Z3422">
        <v>20.767572024846299</v>
      </c>
      <c r="AA3422">
        <v>64.132296866797276</v>
      </c>
      <c r="AB3422">
        <v>21.023700753875403</v>
      </c>
      <c r="AC3422">
        <v>0</v>
      </c>
      <c r="AD3422">
        <v>0</v>
      </c>
      <c r="AE3422">
        <v>188.27434875605718</v>
      </c>
    </row>
    <row r="3423" spans="1:31" x14ac:dyDescent="0.3">
      <c r="A3423">
        <v>2490699</v>
      </c>
      <c r="B3423">
        <v>1</v>
      </c>
      <c r="C3423" t="s">
        <v>81</v>
      </c>
      <c r="D3423" t="s">
        <v>127</v>
      </c>
      <c r="E3423" t="s">
        <v>147</v>
      </c>
      <c r="F3423" t="s">
        <v>9848</v>
      </c>
      <c r="G3423" t="s">
        <v>149</v>
      </c>
      <c r="H3423" t="s">
        <v>150</v>
      </c>
      <c r="I3423" t="s">
        <v>136</v>
      </c>
      <c r="J3423" t="s">
        <v>137</v>
      </c>
      <c r="K3423" t="s">
        <v>144</v>
      </c>
      <c r="L3423" t="s">
        <v>9849</v>
      </c>
      <c r="M3423" t="s">
        <v>9850</v>
      </c>
      <c r="N3423">
        <v>1.3366666659999999</v>
      </c>
      <c r="O3423">
        <v>0</v>
      </c>
      <c r="P3423">
        <v>0</v>
      </c>
      <c r="Q3423">
        <v>11</v>
      </c>
      <c r="R3423">
        <v>9</v>
      </c>
      <c r="S3423">
        <v>2</v>
      </c>
      <c r="T3423">
        <v>1</v>
      </c>
      <c r="U3423">
        <v>0</v>
      </c>
      <c r="V3423">
        <v>0</v>
      </c>
      <c r="W3423">
        <v>0</v>
      </c>
      <c r="X3423">
        <v>0</v>
      </c>
      <c r="Y3423">
        <v>2.2019487613993403</v>
      </c>
      <c r="Z3423">
        <v>1.968498023529349</v>
      </c>
      <c r="AA3423">
        <v>6.5919647717163858</v>
      </c>
      <c r="AB3423">
        <v>8.0567217304665064</v>
      </c>
      <c r="AC3423">
        <v>0</v>
      </c>
      <c r="AD3423">
        <v>0</v>
      </c>
      <c r="AE3423">
        <v>18.819133287111583</v>
      </c>
    </row>
    <row r="3424" spans="1:31" x14ac:dyDescent="0.3">
      <c r="A3424">
        <v>2491303</v>
      </c>
      <c r="B3424">
        <v>1</v>
      </c>
      <c r="C3424" t="s">
        <v>81</v>
      </c>
      <c r="D3424" t="s">
        <v>119</v>
      </c>
      <c r="E3424" t="s">
        <v>166</v>
      </c>
      <c r="F3424" t="s">
        <v>3681</v>
      </c>
      <c r="G3424" t="s">
        <v>149</v>
      </c>
      <c r="H3424" t="s">
        <v>150</v>
      </c>
      <c r="I3424" t="s">
        <v>136</v>
      </c>
      <c r="J3424" t="s">
        <v>137</v>
      </c>
      <c r="K3424" t="s">
        <v>144</v>
      </c>
      <c r="L3424" t="s">
        <v>9851</v>
      </c>
      <c r="M3424" t="s">
        <v>9852</v>
      </c>
      <c r="N3424">
        <v>0.90611111099999997</v>
      </c>
      <c r="O3424">
        <v>3</v>
      </c>
      <c r="P3424">
        <v>2764</v>
      </c>
      <c r="Q3424">
        <v>33</v>
      </c>
      <c r="R3424">
        <v>557</v>
      </c>
      <c r="S3424">
        <v>14</v>
      </c>
      <c r="T3424">
        <v>282</v>
      </c>
      <c r="U3424">
        <v>0</v>
      </c>
      <c r="V3424">
        <v>0</v>
      </c>
      <c r="W3424">
        <v>0.14323275061516322</v>
      </c>
      <c r="X3424">
        <v>302.82447752568225</v>
      </c>
      <c r="Y3424">
        <v>7.838447357630435</v>
      </c>
      <c r="Z3424">
        <v>69.281845944668191</v>
      </c>
      <c r="AA3424">
        <v>17.963248215179426</v>
      </c>
      <c r="AB3424">
        <v>114.2634979252261</v>
      </c>
      <c r="AC3424">
        <v>0</v>
      </c>
      <c r="AD3424">
        <v>0</v>
      </c>
      <c r="AE3424">
        <v>512.31474971900161</v>
      </c>
    </row>
    <row r="3425" spans="1:31" x14ac:dyDescent="0.3">
      <c r="A3425">
        <v>2491346</v>
      </c>
      <c r="B3425">
        <v>1</v>
      </c>
      <c r="C3425" t="s">
        <v>81</v>
      </c>
      <c r="D3425" t="s">
        <v>123</v>
      </c>
      <c r="E3425" t="s">
        <v>147</v>
      </c>
      <c r="F3425" t="s">
        <v>9853</v>
      </c>
      <c r="G3425" t="s">
        <v>149</v>
      </c>
      <c r="H3425" t="s">
        <v>150</v>
      </c>
      <c r="I3425" t="s">
        <v>136</v>
      </c>
      <c r="J3425" t="s">
        <v>137</v>
      </c>
      <c r="K3425" t="s">
        <v>144</v>
      </c>
      <c r="L3425" t="s">
        <v>9854</v>
      </c>
      <c r="M3425" t="s">
        <v>9855</v>
      </c>
      <c r="N3425">
        <v>0.317222222</v>
      </c>
      <c r="O3425">
        <v>15</v>
      </c>
      <c r="P3425">
        <v>1739</v>
      </c>
      <c r="Q3425">
        <v>56</v>
      </c>
      <c r="R3425">
        <v>188</v>
      </c>
      <c r="S3425">
        <v>26</v>
      </c>
      <c r="T3425">
        <v>199</v>
      </c>
      <c r="U3425">
        <v>4</v>
      </c>
      <c r="V3425">
        <v>0</v>
      </c>
      <c r="W3425">
        <v>0.71791127299633528</v>
      </c>
      <c r="X3425">
        <v>91.797354875235456</v>
      </c>
      <c r="Y3425">
        <v>28.750726002441905</v>
      </c>
      <c r="Z3425">
        <v>16.446472770430692</v>
      </c>
      <c r="AA3425">
        <v>32.825576474922173</v>
      </c>
      <c r="AB3425">
        <v>19.576968155232823</v>
      </c>
      <c r="AC3425">
        <v>10.767384000247272</v>
      </c>
      <c r="AD3425">
        <v>0</v>
      </c>
      <c r="AE3425">
        <v>200.88239355150665</v>
      </c>
    </row>
    <row r="3426" spans="1:31" x14ac:dyDescent="0.3">
      <c r="A3426">
        <v>2490805</v>
      </c>
      <c r="B3426">
        <v>1</v>
      </c>
      <c r="C3426" t="s">
        <v>80</v>
      </c>
      <c r="D3426" t="s">
        <v>94</v>
      </c>
      <c r="E3426" t="s">
        <v>162</v>
      </c>
      <c r="F3426" t="s">
        <v>9856</v>
      </c>
      <c r="G3426" t="s">
        <v>210</v>
      </c>
      <c r="H3426" t="s">
        <v>135</v>
      </c>
      <c r="I3426" t="s">
        <v>136</v>
      </c>
      <c r="J3426" t="s">
        <v>137</v>
      </c>
      <c r="K3426" t="s">
        <v>144</v>
      </c>
      <c r="L3426" t="s">
        <v>9857</v>
      </c>
      <c r="M3426" t="s">
        <v>9858</v>
      </c>
      <c r="N3426">
        <v>0.91111111099999997</v>
      </c>
      <c r="O3426">
        <v>0</v>
      </c>
      <c r="P3426">
        <v>14</v>
      </c>
      <c r="Q3426">
        <v>0</v>
      </c>
      <c r="R3426">
        <v>3</v>
      </c>
      <c r="S3426">
        <v>0</v>
      </c>
      <c r="T3426">
        <v>8</v>
      </c>
      <c r="U3426">
        <v>0</v>
      </c>
      <c r="V3426">
        <v>0</v>
      </c>
      <c r="W3426">
        <v>0</v>
      </c>
      <c r="X3426">
        <v>3.9259755083633285</v>
      </c>
      <c r="Y3426">
        <v>0</v>
      </c>
      <c r="Z3426">
        <v>0.54937557749638399</v>
      </c>
      <c r="AA3426">
        <v>0</v>
      </c>
      <c r="AB3426">
        <v>9.0763370164859332</v>
      </c>
      <c r="AC3426">
        <v>0</v>
      </c>
      <c r="AD3426">
        <v>0</v>
      </c>
      <c r="AE3426">
        <v>13.551688102345645</v>
      </c>
    </row>
    <row r="3427" spans="1:31" x14ac:dyDescent="0.3">
      <c r="A3427">
        <v>2490917</v>
      </c>
      <c r="B3427">
        <v>1</v>
      </c>
      <c r="C3427" t="s">
        <v>81</v>
      </c>
      <c r="D3427" t="s">
        <v>116</v>
      </c>
      <c r="E3427" t="s">
        <v>184</v>
      </c>
      <c r="F3427" t="s">
        <v>1350</v>
      </c>
      <c r="G3427" t="s">
        <v>134</v>
      </c>
      <c r="H3427" t="s">
        <v>150</v>
      </c>
      <c r="I3427" t="s">
        <v>136</v>
      </c>
      <c r="J3427" t="s">
        <v>137</v>
      </c>
      <c r="K3427" t="s">
        <v>138</v>
      </c>
      <c r="L3427" t="s">
        <v>9859</v>
      </c>
      <c r="M3427" t="s">
        <v>9860</v>
      </c>
      <c r="N3427">
        <v>1.74</v>
      </c>
      <c r="O3427">
        <v>0</v>
      </c>
      <c r="P3427">
        <v>778</v>
      </c>
      <c r="Q3427">
        <v>4</v>
      </c>
      <c r="R3427">
        <v>42</v>
      </c>
      <c r="S3427">
        <v>0</v>
      </c>
      <c r="T3427">
        <v>104</v>
      </c>
      <c r="U3427">
        <v>1</v>
      </c>
      <c r="V3427">
        <v>0</v>
      </c>
      <c r="W3427">
        <v>0</v>
      </c>
      <c r="X3427">
        <v>266.12412893155266</v>
      </c>
      <c r="Y3427">
        <v>11.430642128061677</v>
      </c>
      <c r="Z3427">
        <v>10.61243322340677</v>
      </c>
      <c r="AA3427">
        <v>0</v>
      </c>
      <c r="AB3427">
        <v>85.156908032871812</v>
      </c>
      <c r="AC3427">
        <v>280.54999425156001</v>
      </c>
      <c r="AD3427">
        <v>0</v>
      </c>
      <c r="AE3427">
        <v>653.87410656745283</v>
      </c>
    </row>
    <row r="3428" spans="1:31" x14ac:dyDescent="0.3">
      <c r="A3428">
        <v>2491249</v>
      </c>
      <c r="B3428">
        <v>1</v>
      </c>
      <c r="C3428" t="s">
        <v>81</v>
      </c>
      <c r="D3428" t="s">
        <v>113</v>
      </c>
      <c r="E3428" t="s">
        <v>147</v>
      </c>
      <c r="F3428" t="s">
        <v>9861</v>
      </c>
      <c r="G3428" t="s">
        <v>193</v>
      </c>
      <c r="H3428" t="s">
        <v>150</v>
      </c>
      <c r="I3428" t="s">
        <v>136</v>
      </c>
      <c r="J3428" t="s">
        <v>137</v>
      </c>
      <c r="K3428" t="s">
        <v>144</v>
      </c>
      <c r="L3428" t="s">
        <v>9862</v>
      </c>
      <c r="M3428" t="s">
        <v>9863</v>
      </c>
      <c r="N3428">
        <v>2.315833333</v>
      </c>
      <c r="O3428">
        <v>0</v>
      </c>
      <c r="P3428">
        <v>159</v>
      </c>
      <c r="Q3428">
        <v>0</v>
      </c>
      <c r="R3428">
        <v>32</v>
      </c>
      <c r="S3428">
        <v>0</v>
      </c>
      <c r="T3428">
        <v>15</v>
      </c>
      <c r="U3428">
        <v>0</v>
      </c>
      <c r="V3428">
        <v>0</v>
      </c>
      <c r="W3428">
        <v>0</v>
      </c>
      <c r="X3428">
        <v>78.073289337309305</v>
      </c>
      <c r="Y3428">
        <v>0</v>
      </c>
      <c r="Z3428">
        <v>27.80296023880835</v>
      </c>
      <c r="AA3428">
        <v>0</v>
      </c>
      <c r="AB3428">
        <v>16.060182409048558</v>
      </c>
      <c r="AC3428">
        <v>0</v>
      </c>
      <c r="AD3428">
        <v>0</v>
      </c>
      <c r="AE3428">
        <v>121.93643198516622</v>
      </c>
    </row>
    <row r="3429" spans="1:31" x14ac:dyDescent="0.3">
      <c r="A3429">
        <v>2491226</v>
      </c>
      <c r="B3429">
        <v>1</v>
      </c>
      <c r="C3429" t="s">
        <v>80</v>
      </c>
      <c r="D3429" t="s">
        <v>97</v>
      </c>
      <c r="E3429" t="s">
        <v>141</v>
      </c>
      <c r="F3429" t="s">
        <v>9864</v>
      </c>
      <c r="G3429" t="s">
        <v>143</v>
      </c>
      <c r="H3429" t="s">
        <v>135</v>
      </c>
      <c r="I3429" t="s">
        <v>136</v>
      </c>
      <c r="J3429" t="s">
        <v>137</v>
      </c>
      <c r="K3429" t="s">
        <v>144</v>
      </c>
      <c r="L3429" t="s">
        <v>9865</v>
      </c>
      <c r="M3429" t="s">
        <v>9866</v>
      </c>
      <c r="N3429">
        <v>1.781666666</v>
      </c>
      <c r="O3429">
        <v>0</v>
      </c>
      <c r="P3429">
        <v>19</v>
      </c>
      <c r="Q3429">
        <v>0</v>
      </c>
      <c r="R3429">
        <v>0</v>
      </c>
      <c r="S3429">
        <v>0</v>
      </c>
      <c r="T3429">
        <v>20</v>
      </c>
      <c r="U3429">
        <v>0</v>
      </c>
      <c r="V3429">
        <v>0</v>
      </c>
      <c r="W3429">
        <v>0</v>
      </c>
      <c r="X3429">
        <v>23.984111333706711</v>
      </c>
      <c r="Y3429">
        <v>0</v>
      </c>
      <c r="Z3429">
        <v>0</v>
      </c>
      <c r="AA3429">
        <v>0</v>
      </c>
      <c r="AB3429">
        <v>31.871046016585161</v>
      </c>
      <c r="AC3429">
        <v>0</v>
      </c>
      <c r="AD3429">
        <v>0</v>
      </c>
      <c r="AE3429">
        <v>55.855157350291876</v>
      </c>
    </row>
    <row r="3430" spans="1:31" x14ac:dyDescent="0.3">
      <c r="A3430">
        <v>2490725</v>
      </c>
      <c r="B3430">
        <v>1</v>
      </c>
      <c r="C3430" t="s">
        <v>81</v>
      </c>
      <c r="D3430" t="s">
        <v>114</v>
      </c>
      <c r="E3430" t="s">
        <v>147</v>
      </c>
      <c r="F3430" t="s">
        <v>9867</v>
      </c>
      <c r="G3430" t="s">
        <v>149</v>
      </c>
      <c r="H3430" t="s">
        <v>150</v>
      </c>
      <c r="I3430" t="s">
        <v>136</v>
      </c>
      <c r="J3430" t="s">
        <v>137</v>
      </c>
      <c r="K3430" t="s">
        <v>144</v>
      </c>
      <c r="L3430" t="s">
        <v>9868</v>
      </c>
      <c r="M3430" t="s">
        <v>9869</v>
      </c>
      <c r="N3430">
        <v>1.6372222219999999</v>
      </c>
      <c r="O3430">
        <v>0</v>
      </c>
      <c r="P3430">
        <v>253</v>
      </c>
      <c r="Q3430">
        <v>0</v>
      </c>
      <c r="R3430">
        <v>3</v>
      </c>
      <c r="S3430">
        <v>2</v>
      </c>
      <c r="T3430">
        <v>65</v>
      </c>
      <c r="U3430">
        <v>0</v>
      </c>
      <c r="V3430">
        <v>0</v>
      </c>
      <c r="W3430">
        <v>0</v>
      </c>
      <c r="X3430">
        <v>54.8662350462237</v>
      </c>
      <c r="Y3430">
        <v>0</v>
      </c>
      <c r="Z3430">
        <v>2.1209692036315544</v>
      </c>
      <c r="AA3430">
        <v>6.186862396953333</v>
      </c>
      <c r="AB3430">
        <v>44.023146603024756</v>
      </c>
      <c r="AC3430">
        <v>0</v>
      </c>
      <c r="AD3430">
        <v>0</v>
      </c>
      <c r="AE3430">
        <v>107.19721324983334</v>
      </c>
    </row>
    <row r="3431" spans="1:31" x14ac:dyDescent="0.3">
      <c r="A3431">
        <v>2491057</v>
      </c>
      <c r="B3431">
        <v>1</v>
      </c>
      <c r="C3431" t="s">
        <v>80</v>
      </c>
      <c r="D3431" t="s">
        <v>104</v>
      </c>
      <c r="E3431" t="s">
        <v>132</v>
      </c>
      <c r="F3431" t="s">
        <v>9870</v>
      </c>
      <c r="G3431" t="s">
        <v>134</v>
      </c>
      <c r="H3431" t="s">
        <v>135</v>
      </c>
      <c r="I3431" t="s">
        <v>136</v>
      </c>
      <c r="J3431" t="s">
        <v>137</v>
      </c>
      <c r="K3431" t="s">
        <v>138</v>
      </c>
      <c r="L3431" t="s">
        <v>9871</v>
      </c>
      <c r="M3431" t="s">
        <v>9872</v>
      </c>
      <c r="N3431">
        <v>2.0877777769999999</v>
      </c>
      <c r="O3431">
        <v>0</v>
      </c>
      <c r="P3431">
        <v>334</v>
      </c>
      <c r="Q3431">
        <v>0</v>
      </c>
      <c r="R3431">
        <v>8</v>
      </c>
      <c r="S3431">
        <v>0</v>
      </c>
      <c r="T3431">
        <v>25</v>
      </c>
      <c r="U3431">
        <v>0</v>
      </c>
      <c r="V3431">
        <v>0</v>
      </c>
      <c r="W3431">
        <v>0</v>
      </c>
      <c r="X3431">
        <v>150.3044435120413</v>
      </c>
      <c r="Y3431">
        <v>0</v>
      </c>
      <c r="Z3431">
        <v>2.2826992563325472</v>
      </c>
      <c r="AA3431">
        <v>0</v>
      </c>
      <c r="AB3431">
        <v>40.562826622372341</v>
      </c>
      <c r="AC3431">
        <v>0</v>
      </c>
      <c r="AD3431">
        <v>0</v>
      </c>
      <c r="AE3431">
        <v>193.14996939074618</v>
      </c>
    </row>
    <row r="3432" spans="1:31" x14ac:dyDescent="0.3">
      <c r="A3432">
        <v>2490748</v>
      </c>
      <c r="B3432">
        <v>1</v>
      </c>
      <c r="C3432" t="s">
        <v>80</v>
      </c>
      <c r="D3432" t="s">
        <v>101</v>
      </c>
      <c r="E3432" t="s">
        <v>162</v>
      </c>
      <c r="F3432" t="s">
        <v>954</v>
      </c>
      <c r="G3432" t="s">
        <v>210</v>
      </c>
      <c r="H3432" t="s">
        <v>135</v>
      </c>
      <c r="I3432" t="s">
        <v>136</v>
      </c>
      <c r="J3432" t="s">
        <v>137</v>
      </c>
      <c r="K3432" t="s">
        <v>144</v>
      </c>
      <c r="L3432" t="s">
        <v>9873</v>
      </c>
      <c r="M3432" t="s">
        <v>9874</v>
      </c>
      <c r="N3432">
        <v>1.2197222219999999</v>
      </c>
      <c r="O3432">
        <v>0</v>
      </c>
      <c r="P3432">
        <v>36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7.5454575247559674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7.5454575247559674</v>
      </c>
    </row>
    <row r="3433" spans="1:31" x14ac:dyDescent="0.3">
      <c r="A3433">
        <v>2491040</v>
      </c>
      <c r="B3433">
        <v>1</v>
      </c>
      <c r="C3433" t="s">
        <v>80</v>
      </c>
      <c r="D3433" t="s">
        <v>103</v>
      </c>
      <c r="E3433" t="s">
        <v>162</v>
      </c>
      <c r="F3433" t="s">
        <v>9875</v>
      </c>
      <c r="G3433" t="s">
        <v>652</v>
      </c>
      <c r="H3433" t="s">
        <v>135</v>
      </c>
      <c r="I3433" t="s">
        <v>136</v>
      </c>
      <c r="J3433" t="s">
        <v>137</v>
      </c>
      <c r="K3433" t="s">
        <v>144</v>
      </c>
      <c r="L3433" t="s">
        <v>9876</v>
      </c>
      <c r="M3433" t="s">
        <v>9877</v>
      </c>
      <c r="N3433">
        <v>0.43638888799999997</v>
      </c>
      <c r="O3433">
        <v>0</v>
      </c>
      <c r="P3433">
        <v>52</v>
      </c>
      <c r="Q3433">
        <v>0</v>
      </c>
      <c r="R3433">
        <v>1</v>
      </c>
      <c r="S3433">
        <v>0</v>
      </c>
      <c r="T3433">
        <v>3</v>
      </c>
      <c r="U3433">
        <v>0</v>
      </c>
      <c r="V3433">
        <v>0</v>
      </c>
      <c r="W3433">
        <v>0</v>
      </c>
      <c r="X3433">
        <v>6.668286120164324</v>
      </c>
      <c r="Y3433">
        <v>0</v>
      </c>
      <c r="Z3433">
        <v>0.11072529927178873</v>
      </c>
      <c r="AA3433">
        <v>0</v>
      </c>
      <c r="AB3433">
        <v>1.5994207959162619</v>
      </c>
      <c r="AC3433">
        <v>0</v>
      </c>
      <c r="AD3433">
        <v>0</v>
      </c>
      <c r="AE3433">
        <v>8.3784322153523743</v>
      </c>
    </row>
    <row r="3434" spans="1:31" x14ac:dyDescent="0.3">
      <c r="A3434">
        <v>2491063</v>
      </c>
      <c r="B3434">
        <v>1</v>
      </c>
      <c r="C3434" t="s">
        <v>80</v>
      </c>
      <c r="D3434" t="s">
        <v>103</v>
      </c>
      <c r="E3434" t="s">
        <v>153</v>
      </c>
      <c r="F3434" t="s">
        <v>9878</v>
      </c>
      <c r="G3434" t="s">
        <v>155</v>
      </c>
      <c r="H3434" t="s">
        <v>135</v>
      </c>
      <c r="I3434" t="s">
        <v>136</v>
      </c>
      <c r="J3434" t="s">
        <v>137</v>
      </c>
      <c r="K3434" t="s">
        <v>144</v>
      </c>
      <c r="L3434" t="s">
        <v>9879</v>
      </c>
      <c r="M3434" t="s">
        <v>9880</v>
      </c>
      <c r="N3434">
        <v>1.75</v>
      </c>
      <c r="O3434">
        <v>0</v>
      </c>
      <c r="P3434">
        <v>1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0.20896720516801504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0.20896720516801504</v>
      </c>
    </row>
    <row r="3435" spans="1:31" x14ac:dyDescent="0.3">
      <c r="A3435">
        <v>2491266</v>
      </c>
      <c r="B3435">
        <v>1</v>
      </c>
      <c r="C3435" t="s">
        <v>80</v>
      </c>
      <c r="D3435" t="s">
        <v>100</v>
      </c>
      <c r="E3435" t="s">
        <v>184</v>
      </c>
      <c r="F3435" t="s">
        <v>9881</v>
      </c>
      <c r="G3435" t="s">
        <v>149</v>
      </c>
      <c r="H3435" t="s">
        <v>150</v>
      </c>
      <c r="I3435" t="s">
        <v>136</v>
      </c>
      <c r="J3435" t="s">
        <v>137</v>
      </c>
      <c r="K3435" t="s">
        <v>144</v>
      </c>
      <c r="L3435" t="s">
        <v>9882</v>
      </c>
      <c r="M3435" t="s">
        <v>9883</v>
      </c>
      <c r="N3435">
        <v>0.49611111099999999</v>
      </c>
      <c r="O3435">
        <v>6</v>
      </c>
      <c r="P3435">
        <v>370</v>
      </c>
      <c r="Q3435">
        <v>24</v>
      </c>
      <c r="R3435">
        <v>71</v>
      </c>
      <c r="S3435">
        <v>10</v>
      </c>
      <c r="T3435">
        <v>56</v>
      </c>
      <c r="U3435">
        <v>0</v>
      </c>
      <c r="V3435">
        <v>0</v>
      </c>
      <c r="W3435">
        <v>3.5915695029943402</v>
      </c>
      <c r="X3435">
        <v>59.727843971518368</v>
      </c>
      <c r="Y3435">
        <v>4.5675491053909623</v>
      </c>
      <c r="Z3435">
        <v>15.9528336931194</v>
      </c>
      <c r="AA3435">
        <v>12.4241307971658</v>
      </c>
      <c r="AB3435">
        <v>22.531240708902768</v>
      </c>
      <c r="AC3435">
        <v>0</v>
      </c>
      <c r="AD3435">
        <v>0</v>
      </c>
      <c r="AE3435">
        <v>118.79516777909164</v>
      </c>
    </row>
    <row r="3436" spans="1:31" x14ac:dyDescent="0.3">
      <c r="A3436">
        <v>2490831</v>
      </c>
      <c r="B3436">
        <v>1</v>
      </c>
      <c r="C3436" t="s">
        <v>81</v>
      </c>
      <c r="D3436" t="s">
        <v>128</v>
      </c>
      <c r="E3436" t="s">
        <v>153</v>
      </c>
      <c r="F3436" t="s">
        <v>9884</v>
      </c>
      <c r="G3436" t="s">
        <v>155</v>
      </c>
      <c r="H3436" t="s">
        <v>135</v>
      </c>
      <c r="I3436" t="s">
        <v>136</v>
      </c>
      <c r="J3436" t="s">
        <v>137</v>
      </c>
      <c r="K3436" t="s">
        <v>144</v>
      </c>
      <c r="L3436" t="s">
        <v>9885</v>
      </c>
      <c r="M3436" t="s">
        <v>9886</v>
      </c>
      <c r="N3436">
        <v>1.110833333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20</v>
      </c>
      <c r="U3436">
        <v>0</v>
      </c>
      <c r="V3436">
        <v>1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37.883717024564795</v>
      </c>
      <c r="AC3436">
        <v>0</v>
      </c>
      <c r="AD3436">
        <v>6.5634683088718413</v>
      </c>
      <c r="AE3436">
        <v>44.447185333436636</v>
      </c>
    </row>
    <row r="3437" spans="1:31" x14ac:dyDescent="0.3">
      <c r="A3437">
        <v>2490980</v>
      </c>
      <c r="B3437">
        <v>1</v>
      </c>
      <c r="C3437" t="s">
        <v>80</v>
      </c>
      <c r="D3437" t="s">
        <v>101</v>
      </c>
      <c r="E3437" t="s">
        <v>147</v>
      </c>
      <c r="F3437" t="s">
        <v>9887</v>
      </c>
      <c r="G3437" t="s">
        <v>134</v>
      </c>
      <c r="H3437" t="s">
        <v>150</v>
      </c>
      <c r="I3437" t="s">
        <v>136</v>
      </c>
      <c r="J3437" t="s">
        <v>137</v>
      </c>
      <c r="K3437" t="s">
        <v>138</v>
      </c>
      <c r="L3437" t="s">
        <v>9888</v>
      </c>
      <c r="M3437" t="s">
        <v>9889</v>
      </c>
      <c r="N3437">
        <v>2.411944444</v>
      </c>
      <c r="O3437">
        <v>0</v>
      </c>
      <c r="P3437">
        <v>135</v>
      </c>
      <c r="Q3437">
        <v>0</v>
      </c>
      <c r="R3437">
        <v>2</v>
      </c>
      <c r="S3437">
        <v>0</v>
      </c>
      <c r="T3437">
        <v>8</v>
      </c>
      <c r="U3437">
        <v>0</v>
      </c>
      <c r="V3437">
        <v>0</v>
      </c>
      <c r="W3437">
        <v>0</v>
      </c>
      <c r="X3437">
        <v>124.91231272169344</v>
      </c>
      <c r="Y3437">
        <v>0</v>
      </c>
      <c r="Z3437">
        <v>0.67006847368056177</v>
      </c>
      <c r="AA3437">
        <v>0</v>
      </c>
      <c r="AB3437">
        <v>32.179007277578272</v>
      </c>
      <c r="AC3437">
        <v>0</v>
      </c>
      <c r="AD3437">
        <v>0</v>
      </c>
      <c r="AE3437">
        <v>157.76138847295226</v>
      </c>
    </row>
    <row r="3438" spans="1:31" x14ac:dyDescent="0.3">
      <c r="A3438">
        <v>2491272</v>
      </c>
      <c r="B3438">
        <v>1</v>
      </c>
      <c r="C3438" t="s">
        <v>80</v>
      </c>
      <c r="D3438" t="s">
        <v>103</v>
      </c>
      <c r="E3438" t="s">
        <v>153</v>
      </c>
      <c r="F3438" t="s">
        <v>9890</v>
      </c>
      <c r="G3438" t="s">
        <v>155</v>
      </c>
      <c r="H3438" t="s">
        <v>135</v>
      </c>
      <c r="I3438" t="s">
        <v>136</v>
      </c>
      <c r="J3438" t="s">
        <v>137</v>
      </c>
      <c r="K3438" t="s">
        <v>144</v>
      </c>
      <c r="L3438" t="s">
        <v>9891</v>
      </c>
      <c r="M3438" t="s">
        <v>9892</v>
      </c>
      <c r="N3438">
        <v>2.97</v>
      </c>
      <c r="O3438">
        <v>0</v>
      </c>
      <c r="P3438">
        <v>1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1.7996678661023489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1.7996678661023489</v>
      </c>
    </row>
    <row r="3439" spans="1:31" x14ac:dyDescent="0.3">
      <c r="A3439">
        <v>2491355</v>
      </c>
      <c r="B3439">
        <v>1</v>
      </c>
      <c r="C3439" t="s">
        <v>80</v>
      </c>
      <c r="D3439" t="s">
        <v>103</v>
      </c>
      <c r="E3439" t="s">
        <v>184</v>
      </c>
      <c r="F3439" t="s">
        <v>9893</v>
      </c>
      <c r="G3439" t="s">
        <v>779</v>
      </c>
      <c r="H3439" t="s">
        <v>150</v>
      </c>
      <c r="I3439" t="s">
        <v>136</v>
      </c>
      <c r="J3439" t="s">
        <v>137</v>
      </c>
      <c r="K3439" t="s">
        <v>144</v>
      </c>
      <c r="L3439" t="s">
        <v>9894</v>
      </c>
      <c r="M3439" t="s">
        <v>9895</v>
      </c>
      <c r="N3439">
        <v>1.669444444</v>
      </c>
      <c r="O3439">
        <v>27</v>
      </c>
      <c r="P3439">
        <v>5963</v>
      </c>
      <c r="Q3439">
        <v>71</v>
      </c>
      <c r="R3439">
        <v>667</v>
      </c>
      <c r="S3439">
        <v>127</v>
      </c>
      <c r="T3439">
        <v>1815</v>
      </c>
      <c r="U3439">
        <v>22</v>
      </c>
      <c r="V3439">
        <v>3</v>
      </c>
      <c r="W3439">
        <v>29.842377526198153</v>
      </c>
      <c r="X3439">
        <v>1883.0397947304457</v>
      </c>
      <c r="Y3439">
        <v>458.17605100807179</v>
      </c>
      <c r="Z3439">
        <v>188.71840947131892</v>
      </c>
      <c r="AA3439">
        <v>567.28591015212101</v>
      </c>
      <c r="AB3439">
        <v>878.45728114678184</v>
      </c>
      <c r="AC3439">
        <v>2379.6444503182511</v>
      </c>
      <c r="AD3439">
        <v>21.609058065331059</v>
      </c>
      <c r="AE3439">
        <v>6406.7733324185192</v>
      </c>
    </row>
    <row r="3440" spans="1:31" x14ac:dyDescent="0.3">
      <c r="A3440">
        <v>2490788</v>
      </c>
      <c r="B3440">
        <v>1</v>
      </c>
      <c r="C3440" t="s">
        <v>80</v>
      </c>
      <c r="D3440" t="s">
        <v>96</v>
      </c>
      <c r="E3440" t="s">
        <v>166</v>
      </c>
      <c r="F3440" t="s">
        <v>9896</v>
      </c>
      <c r="G3440" t="s">
        <v>134</v>
      </c>
      <c r="H3440" t="s">
        <v>150</v>
      </c>
      <c r="I3440" t="s">
        <v>136</v>
      </c>
      <c r="J3440" t="s">
        <v>137</v>
      </c>
      <c r="K3440" t="s">
        <v>138</v>
      </c>
      <c r="L3440" t="s">
        <v>9897</v>
      </c>
      <c r="M3440" t="s">
        <v>9898</v>
      </c>
      <c r="N3440">
        <v>2.7497222219999999</v>
      </c>
      <c r="O3440">
        <v>0</v>
      </c>
      <c r="P3440">
        <v>747</v>
      </c>
      <c r="Q3440">
        <v>0</v>
      </c>
      <c r="R3440">
        <v>0</v>
      </c>
      <c r="S3440">
        <v>0</v>
      </c>
      <c r="T3440">
        <v>26</v>
      </c>
      <c r="U3440">
        <v>0</v>
      </c>
      <c r="V3440">
        <v>0</v>
      </c>
      <c r="W3440">
        <v>0</v>
      </c>
      <c r="X3440">
        <v>463.4222667586194</v>
      </c>
      <c r="Y3440">
        <v>0</v>
      </c>
      <c r="Z3440">
        <v>0</v>
      </c>
      <c r="AA3440">
        <v>0</v>
      </c>
      <c r="AB3440">
        <v>108.31857131613788</v>
      </c>
      <c r="AC3440">
        <v>0</v>
      </c>
      <c r="AD3440">
        <v>0</v>
      </c>
      <c r="AE3440">
        <v>571.74083807475722</v>
      </c>
    </row>
    <row r="3441" spans="1:31" x14ac:dyDescent="0.3">
      <c r="A3441">
        <v>2491163</v>
      </c>
      <c r="B3441">
        <v>1</v>
      </c>
      <c r="C3441" t="s">
        <v>80</v>
      </c>
      <c r="D3441" t="s">
        <v>88</v>
      </c>
      <c r="E3441" t="s">
        <v>153</v>
      </c>
      <c r="F3441" t="s">
        <v>9899</v>
      </c>
      <c r="G3441" t="s">
        <v>230</v>
      </c>
      <c r="H3441" t="s">
        <v>135</v>
      </c>
      <c r="I3441" t="s">
        <v>136</v>
      </c>
      <c r="J3441" t="s">
        <v>137</v>
      </c>
      <c r="K3441" t="s">
        <v>144</v>
      </c>
      <c r="L3441" t="s">
        <v>9900</v>
      </c>
      <c r="M3441" t="s">
        <v>9901</v>
      </c>
      <c r="N3441">
        <v>1.659166666</v>
      </c>
      <c r="O3441">
        <v>0</v>
      </c>
      <c r="P3441">
        <v>4</v>
      </c>
      <c r="Q3441">
        <v>0</v>
      </c>
      <c r="R3441">
        <v>0</v>
      </c>
      <c r="S3441">
        <v>0</v>
      </c>
      <c r="T3441">
        <v>1</v>
      </c>
      <c r="U3441">
        <v>0</v>
      </c>
      <c r="V3441">
        <v>0</v>
      </c>
      <c r="W3441">
        <v>0</v>
      </c>
      <c r="X3441">
        <v>1.6468280098783288</v>
      </c>
      <c r="Y3441">
        <v>0</v>
      </c>
      <c r="Z3441">
        <v>0</v>
      </c>
      <c r="AA3441">
        <v>0</v>
      </c>
      <c r="AB3441">
        <v>0.6971292698717344</v>
      </c>
      <c r="AC3441">
        <v>0</v>
      </c>
      <c r="AD3441">
        <v>0</v>
      </c>
      <c r="AE3441">
        <v>2.3439572797500632</v>
      </c>
    </row>
    <row r="3442" spans="1:31" x14ac:dyDescent="0.3">
      <c r="A3442">
        <v>2490814</v>
      </c>
      <c r="B3442">
        <v>1</v>
      </c>
      <c r="C3442" t="s">
        <v>81</v>
      </c>
      <c r="D3442" t="s">
        <v>121</v>
      </c>
      <c r="E3442" t="s">
        <v>147</v>
      </c>
      <c r="F3442" t="s">
        <v>9902</v>
      </c>
      <c r="G3442" t="s">
        <v>149</v>
      </c>
      <c r="H3442" t="s">
        <v>150</v>
      </c>
      <c r="I3442" t="s">
        <v>136</v>
      </c>
      <c r="J3442" t="s">
        <v>137</v>
      </c>
      <c r="K3442" t="s">
        <v>144</v>
      </c>
      <c r="L3442" t="s">
        <v>9903</v>
      </c>
      <c r="M3442" t="s">
        <v>9904</v>
      </c>
      <c r="N3442">
        <v>0.65111111099999996</v>
      </c>
      <c r="O3442">
        <v>0</v>
      </c>
      <c r="P3442">
        <v>588</v>
      </c>
      <c r="Q3442">
        <v>0</v>
      </c>
      <c r="R3442">
        <v>14</v>
      </c>
      <c r="S3442">
        <v>5</v>
      </c>
      <c r="T3442">
        <v>215</v>
      </c>
      <c r="U3442">
        <v>0</v>
      </c>
      <c r="V3442">
        <v>0</v>
      </c>
      <c r="W3442">
        <v>0</v>
      </c>
      <c r="X3442">
        <v>59.253419897323553</v>
      </c>
      <c r="Y3442">
        <v>0</v>
      </c>
      <c r="Z3442">
        <v>1.0203222191737253</v>
      </c>
      <c r="AA3442">
        <v>87.961575409039753</v>
      </c>
      <c r="AB3442">
        <v>64.372401388314174</v>
      </c>
      <c r="AC3442">
        <v>0</v>
      </c>
      <c r="AD3442">
        <v>0</v>
      </c>
      <c r="AE3442">
        <v>212.60771891385122</v>
      </c>
    </row>
    <row r="3443" spans="1:31" x14ac:dyDescent="0.3">
      <c r="A3443">
        <v>2491306</v>
      </c>
      <c r="B3443">
        <v>1</v>
      </c>
      <c r="C3443" t="s">
        <v>80</v>
      </c>
      <c r="D3443" t="s">
        <v>110</v>
      </c>
      <c r="E3443" t="s">
        <v>153</v>
      </c>
      <c r="F3443" t="s">
        <v>9905</v>
      </c>
      <c r="G3443" t="s">
        <v>155</v>
      </c>
      <c r="H3443" t="s">
        <v>135</v>
      </c>
      <c r="I3443" t="s">
        <v>136</v>
      </c>
      <c r="J3443" t="s">
        <v>137</v>
      </c>
      <c r="K3443" t="s">
        <v>144</v>
      </c>
      <c r="L3443" t="s">
        <v>9906</v>
      </c>
      <c r="M3443" t="s">
        <v>9907</v>
      </c>
      <c r="N3443">
        <v>1.3094444439999999</v>
      </c>
      <c r="O3443">
        <v>0</v>
      </c>
      <c r="P3443">
        <v>3</v>
      </c>
      <c r="Q3443">
        <v>0</v>
      </c>
      <c r="R3443">
        <v>0</v>
      </c>
      <c r="S3443">
        <v>0</v>
      </c>
      <c r="T3443">
        <v>1</v>
      </c>
      <c r="U3443">
        <v>0</v>
      </c>
      <c r="V3443">
        <v>0</v>
      </c>
      <c r="W3443">
        <v>0</v>
      </c>
      <c r="X3443">
        <v>1.5847940499327173</v>
      </c>
      <c r="Y3443">
        <v>0</v>
      </c>
      <c r="Z3443">
        <v>0</v>
      </c>
      <c r="AA3443">
        <v>0</v>
      </c>
      <c r="AB3443">
        <v>0.90844801833089095</v>
      </c>
      <c r="AC3443">
        <v>0</v>
      </c>
      <c r="AD3443">
        <v>0</v>
      </c>
      <c r="AE3443">
        <v>2.4932420682636085</v>
      </c>
    </row>
    <row r="3444" spans="1:31" x14ac:dyDescent="0.3">
      <c r="A3444">
        <v>2491286</v>
      </c>
      <c r="B3444">
        <v>1</v>
      </c>
      <c r="C3444" t="s">
        <v>81</v>
      </c>
      <c r="D3444" t="s">
        <v>120</v>
      </c>
      <c r="E3444" t="s">
        <v>153</v>
      </c>
      <c r="F3444" t="s">
        <v>9908</v>
      </c>
      <c r="G3444" t="s">
        <v>155</v>
      </c>
      <c r="H3444" t="s">
        <v>135</v>
      </c>
      <c r="I3444" t="s">
        <v>136</v>
      </c>
      <c r="J3444" t="s">
        <v>137</v>
      </c>
      <c r="K3444" t="s">
        <v>144</v>
      </c>
      <c r="L3444" t="s">
        <v>9909</v>
      </c>
      <c r="M3444" t="s">
        <v>9910</v>
      </c>
      <c r="N3444">
        <v>1.7083333329999999</v>
      </c>
      <c r="O3444">
        <v>0</v>
      </c>
      <c r="P3444">
        <v>1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0.20743962576066677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0.20743962576066677</v>
      </c>
    </row>
    <row r="3445" spans="1:31" x14ac:dyDescent="0.3">
      <c r="A3445">
        <v>2491186</v>
      </c>
      <c r="B3445">
        <v>1</v>
      </c>
      <c r="C3445" t="s">
        <v>80</v>
      </c>
      <c r="D3445" t="s">
        <v>95</v>
      </c>
      <c r="E3445" t="s">
        <v>162</v>
      </c>
      <c r="F3445" t="s">
        <v>9911</v>
      </c>
      <c r="G3445" t="s">
        <v>530</v>
      </c>
      <c r="H3445" t="s">
        <v>135</v>
      </c>
      <c r="I3445" t="s">
        <v>136</v>
      </c>
      <c r="J3445" t="s">
        <v>137</v>
      </c>
      <c r="K3445" t="s">
        <v>144</v>
      </c>
      <c r="L3445" t="s">
        <v>9912</v>
      </c>
      <c r="M3445" t="s">
        <v>9913</v>
      </c>
      <c r="N3445">
        <v>7.3227777769999998</v>
      </c>
      <c r="O3445">
        <v>0</v>
      </c>
      <c r="P3445">
        <v>22</v>
      </c>
      <c r="Q3445">
        <v>0</v>
      </c>
      <c r="R3445">
        <v>0</v>
      </c>
      <c r="S3445">
        <v>0</v>
      </c>
      <c r="T3445">
        <v>1</v>
      </c>
      <c r="U3445">
        <v>0</v>
      </c>
      <c r="V3445">
        <v>0</v>
      </c>
      <c r="W3445">
        <v>0</v>
      </c>
      <c r="X3445">
        <v>22.209203463084023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22.209203463084023</v>
      </c>
    </row>
    <row r="3446" spans="1:31" x14ac:dyDescent="0.3">
      <c r="A3446">
        <v>2490851</v>
      </c>
      <c r="B3446">
        <v>1</v>
      </c>
      <c r="C3446" t="s">
        <v>80</v>
      </c>
      <c r="D3446" t="s">
        <v>104</v>
      </c>
      <c r="E3446" t="s">
        <v>184</v>
      </c>
      <c r="F3446" t="s">
        <v>9914</v>
      </c>
      <c r="G3446" t="s">
        <v>149</v>
      </c>
      <c r="H3446" t="s">
        <v>150</v>
      </c>
      <c r="I3446" t="s">
        <v>136</v>
      </c>
      <c r="J3446" t="s">
        <v>137</v>
      </c>
      <c r="K3446" t="s">
        <v>144</v>
      </c>
      <c r="L3446" t="s">
        <v>9915</v>
      </c>
      <c r="M3446" t="s">
        <v>9916</v>
      </c>
      <c r="N3446">
        <v>0.86166666599999997</v>
      </c>
      <c r="O3446">
        <v>0</v>
      </c>
      <c r="P3446">
        <v>0</v>
      </c>
      <c r="Q3446">
        <v>0</v>
      </c>
      <c r="R3446">
        <v>0</v>
      </c>
      <c r="S3446">
        <v>23</v>
      </c>
      <c r="T3446">
        <v>1</v>
      </c>
      <c r="U3446">
        <v>6</v>
      </c>
      <c r="V3446">
        <v>2</v>
      </c>
      <c r="W3446">
        <v>0</v>
      </c>
      <c r="X3446">
        <v>0</v>
      </c>
      <c r="Y3446">
        <v>0</v>
      </c>
      <c r="Z3446">
        <v>0</v>
      </c>
      <c r="AA3446">
        <v>149.56560859416913</v>
      </c>
      <c r="AB3446">
        <v>1.8178920766416666</v>
      </c>
      <c r="AC3446">
        <v>804.01325912476625</v>
      </c>
      <c r="AD3446">
        <v>16.613259476568178</v>
      </c>
      <c r="AE3446">
        <v>972.0100192721452</v>
      </c>
    </row>
    <row r="3447" spans="1:31" x14ac:dyDescent="0.3">
      <c r="A3447">
        <v>2491231</v>
      </c>
      <c r="B3447">
        <v>2</v>
      </c>
      <c r="C3447" t="s">
        <v>80</v>
      </c>
      <c r="D3447" t="s">
        <v>100</v>
      </c>
      <c r="E3447" t="s">
        <v>132</v>
      </c>
      <c r="F3447" t="s">
        <v>9695</v>
      </c>
      <c r="G3447" t="s">
        <v>1532</v>
      </c>
      <c r="H3447" t="s">
        <v>135</v>
      </c>
      <c r="I3447" t="s">
        <v>136</v>
      </c>
      <c r="J3447" t="s">
        <v>137</v>
      </c>
      <c r="K3447" t="s">
        <v>144</v>
      </c>
      <c r="L3447" t="s">
        <v>9737</v>
      </c>
      <c r="M3447" t="s">
        <v>9917</v>
      </c>
      <c r="N3447">
        <v>0.42499999999999999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27</v>
      </c>
      <c r="U3447">
        <v>0</v>
      </c>
      <c r="V3447">
        <v>8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16.878785752627213</v>
      </c>
      <c r="AC3447">
        <v>0</v>
      </c>
      <c r="AD3447">
        <v>124.01329199513408</v>
      </c>
      <c r="AE3447">
        <v>140.89207774776131</v>
      </c>
    </row>
    <row r="3448" spans="1:31" x14ac:dyDescent="0.3">
      <c r="A3448">
        <v>2491100</v>
      </c>
      <c r="B3448">
        <v>1</v>
      </c>
      <c r="C3448" t="s">
        <v>80</v>
      </c>
      <c r="D3448" t="s">
        <v>92</v>
      </c>
      <c r="E3448" t="s">
        <v>153</v>
      </c>
      <c r="F3448" t="s">
        <v>9918</v>
      </c>
      <c r="G3448" t="s">
        <v>230</v>
      </c>
      <c r="H3448" t="s">
        <v>135</v>
      </c>
      <c r="I3448" t="s">
        <v>136</v>
      </c>
      <c r="J3448" t="s">
        <v>137</v>
      </c>
      <c r="K3448" t="s">
        <v>144</v>
      </c>
      <c r="L3448" t="s">
        <v>9919</v>
      </c>
      <c r="M3448" t="s">
        <v>9920</v>
      </c>
      <c r="N3448">
        <v>1.753055555</v>
      </c>
      <c r="O3448">
        <v>0</v>
      </c>
      <c r="P3448">
        <v>1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0.32295462543886849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0.32295462543886849</v>
      </c>
    </row>
    <row r="3449" spans="1:31" x14ac:dyDescent="0.3">
      <c r="A3449">
        <v>2490914</v>
      </c>
      <c r="B3449">
        <v>1</v>
      </c>
      <c r="C3449" t="s">
        <v>80</v>
      </c>
      <c r="D3449" t="s">
        <v>109</v>
      </c>
      <c r="E3449" t="s">
        <v>162</v>
      </c>
      <c r="F3449" t="s">
        <v>9921</v>
      </c>
      <c r="G3449" t="s">
        <v>159</v>
      </c>
      <c r="H3449" t="s">
        <v>135</v>
      </c>
      <c r="I3449" t="s">
        <v>136</v>
      </c>
      <c r="J3449" t="s">
        <v>3</v>
      </c>
      <c r="K3449" t="s">
        <v>144</v>
      </c>
      <c r="L3449" t="s">
        <v>9922</v>
      </c>
      <c r="M3449" t="s">
        <v>9923</v>
      </c>
      <c r="N3449">
        <v>2.5336111109999999</v>
      </c>
      <c r="O3449">
        <v>0</v>
      </c>
      <c r="P3449">
        <v>11</v>
      </c>
      <c r="Q3449">
        <v>0</v>
      </c>
      <c r="R3449">
        <v>9</v>
      </c>
      <c r="S3449">
        <v>0</v>
      </c>
      <c r="T3449">
        <v>2</v>
      </c>
      <c r="U3449">
        <v>0</v>
      </c>
      <c r="V3449">
        <v>0</v>
      </c>
      <c r="W3449">
        <v>0</v>
      </c>
      <c r="X3449">
        <v>1.3200658115118649</v>
      </c>
      <c r="Y3449">
        <v>0</v>
      </c>
      <c r="Z3449">
        <v>0.24731503893913254</v>
      </c>
      <c r="AA3449">
        <v>0</v>
      </c>
      <c r="AB3449">
        <v>0.33069590548473377</v>
      </c>
      <c r="AC3449">
        <v>0</v>
      </c>
      <c r="AD3449">
        <v>0</v>
      </c>
      <c r="AE3449">
        <v>1.8980767559357312</v>
      </c>
    </row>
    <row r="3450" spans="1:31" x14ac:dyDescent="0.3">
      <c r="A3450">
        <v>2490891</v>
      </c>
      <c r="B3450">
        <v>1</v>
      </c>
      <c r="C3450" t="s">
        <v>80</v>
      </c>
      <c r="D3450" t="s">
        <v>94</v>
      </c>
      <c r="E3450" t="s">
        <v>153</v>
      </c>
      <c r="F3450" t="s">
        <v>9924</v>
      </c>
      <c r="G3450" t="s">
        <v>155</v>
      </c>
      <c r="H3450" t="s">
        <v>135</v>
      </c>
      <c r="I3450" t="s">
        <v>136</v>
      </c>
      <c r="J3450" t="s">
        <v>137</v>
      </c>
      <c r="K3450" t="s">
        <v>144</v>
      </c>
      <c r="L3450" t="s">
        <v>9925</v>
      </c>
      <c r="M3450" t="s">
        <v>9810</v>
      </c>
      <c r="N3450">
        <v>1.01</v>
      </c>
      <c r="O3450">
        <v>0</v>
      </c>
      <c r="P3450">
        <v>2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0.61560932434786675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0.61560932434786675</v>
      </c>
    </row>
    <row r="3451" spans="1:31" x14ac:dyDescent="0.3">
      <c r="A3451">
        <v>2490675</v>
      </c>
      <c r="B3451">
        <v>2</v>
      </c>
      <c r="C3451" t="s">
        <v>81</v>
      </c>
      <c r="D3451" t="s">
        <v>123</v>
      </c>
      <c r="E3451" t="s">
        <v>147</v>
      </c>
      <c r="F3451" t="s">
        <v>9926</v>
      </c>
      <c r="G3451" t="s">
        <v>382</v>
      </c>
      <c r="H3451" t="s">
        <v>150</v>
      </c>
      <c r="I3451" t="s">
        <v>136</v>
      </c>
      <c r="J3451" t="s">
        <v>137</v>
      </c>
      <c r="K3451" t="s">
        <v>144</v>
      </c>
      <c r="L3451" t="s">
        <v>9927</v>
      </c>
      <c r="M3451" t="s">
        <v>9928</v>
      </c>
      <c r="N3451">
        <v>1.058333333</v>
      </c>
      <c r="O3451">
        <v>0</v>
      </c>
      <c r="P3451">
        <v>3</v>
      </c>
      <c r="Q3451">
        <v>0</v>
      </c>
      <c r="R3451">
        <v>0</v>
      </c>
      <c r="S3451">
        <v>0</v>
      </c>
      <c r="T3451">
        <v>332</v>
      </c>
      <c r="U3451">
        <v>0</v>
      </c>
      <c r="V3451">
        <v>14</v>
      </c>
      <c r="W3451">
        <v>0</v>
      </c>
      <c r="X3451">
        <v>0.3183352169859478</v>
      </c>
      <c r="Y3451">
        <v>0</v>
      </c>
      <c r="Z3451">
        <v>0</v>
      </c>
      <c r="AA3451">
        <v>0</v>
      </c>
      <c r="AB3451">
        <v>188.75136792522989</v>
      </c>
      <c r="AC3451">
        <v>0</v>
      </c>
      <c r="AD3451">
        <v>35.933469926062045</v>
      </c>
      <c r="AE3451">
        <v>225.00317306827787</v>
      </c>
    </row>
    <row r="3452" spans="1:31" x14ac:dyDescent="0.3">
      <c r="A3452">
        <v>2491269</v>
      </c>
      <c r="B3452">
        <v>1</v>
      </c>
      <c r="C3452" t="s">
        <v>80</v>
      </c>
      <c r="D3452" t="s">
        <v>97</v>
      </c>
      <c r="E3452" t="s">
        <v>162</v>
      </c>
      <c r="F3452" t="s">
        <v>9929</v>
      </c>
      <c r="G3452" t="s">
        <v>652</v>
      </c>
      <c r="H3452" t="s">
        <v>135</v>
      </c>
      <c r="I3452" t="s">
        <v>136</v>
      </c>
      <c r="J3452" t="s">
        <v>137</v>
      </c>
      <c r="K3452" t="s">
        <v>144</v>
      </c>
      <c r="L3452" t="s">
        <v>9930</v>
      </c>
      <c r="M3452" t="s">
        <v>9931</v>
      </c>
      <c r="N3452">
        <v>1.821666666</v>
      </c>
      <c r="O3452">
        <v>0</v>
      </c>
      <c r="P3452">
        <v>34</v>
      </c>
      <c r="Q3452">
        <v>0</v>
      </c>
      <c r="R3452">
        <v>0</v>
      </c>
      <c r="S3452">
        <v>0</v>
      </c>
      <c r="T3452">
        <v>1</v>
      </c>
      <c r="U3452">
        <v>0</v>
      </c>
      <c r="V3452">
        <v>0</v>
      </c>
      <c r="W3452">
        <v>0</v>
      </c>
      <c r="X3452">
        <v>26.72834517380106</v>
      </c>
      <c r="Y3452">
        <v>0</v>
      </c>
      <c r="Z3452">
        <v>0</v>
      </c>
      <c r="AA3452">
        <v>0</v>
      </c>
      <c r="AB3452">
        <v>2.58230016616</v>
      </c>
      <c r="AC3452">
        <v>0</v>
      </c>
      <c r="AD3452">
        <v>0</v>
      </c>
      <c r="AE3452">
        <v>29.310645339961059</v>
      </c>
    </row>
    <row r="3453" spans="1:31" x14ac:dyDescent="0.3">
      <c r="A3453">
        <v>2490834</v>
      </c>
      <c r="B3453">
        <v>1</v>
      </c>
      <c r="C3453" t="s">
        <v>80</v>
      </c>
      <c r="D3453" t="s">
        <v>97</v>
      </c>
      <c r="E3453" t="s">
        <v>153</v>
      </c>
      <c r="F3453" t="s">
        <v>9932</v>
      </c>
      <c r="G3453" t="s">
        <v>155</v>
      </c>
      <c r="H3453" t="s">
        <v>135</v>
      </c>
      <c r="I3453" t="s">
        <v>136</v>
      </c>
      <c r="J3453" t="s">
        <v>137</v>
      </c>
      <c r="K3453" t="s">
        <v>144</v>
      </c>
      <c r="L3453" t="s">
        <v>9933</v>
      </c>
      <c r="M3453" t="s">
        <v>9733</v>
      </c>
      <c r="N3453">
        <v>1.1469444440000001</v>
      </c>
      <c r="O3453">
        <v>0</v>
      </c>
      <c r="P3453">
        <v>1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0.35063187112726091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0.35063187112726091</v>
      </c>
    </row>
    <row r="3454" spans="1:31" x14ac:dyDescent="0.3">
      <c r="A3454">
        <v>2491452</v>
      </c>
      <c r="B3454">
        <v>1</v>
      </c>
      <c r="C3454" t="s">
        <v>80</v>
      </c>
      <c r="D3454" t="s">
        <v>91</v>
      </c>
      <c r="E3454" t="s">
        <v>162</v>
      </c>
      <c r="F3454" t="s">
        <v>9934</v>
      </c>
      <c r="G3454" t="s">
        <v>210</v>
      </c>
      <c r="H3454" t="s">
        <v>135</v>
      </c>
      <c r="I3454" t="s">
        <v>136</v>
      </c>
      <c r="J3454" t="s">
        <v>137</v>
      </c>
      <c r="K3454" t="s">
        <v>144</v>
      </c>
      <c r="L3454" t="s">
        <v>9935</v>
      </c>
      <c r="M3454" t="s">
        <v>9936</v>
      </c>
      <c r="N3454">
        <v>1.2127777769999999</v>
      </c>
      <c r="O3454">
        <v>0</v>
      </c>
      <c r="P3454">
        <v>18</v>
      </c>
      <c r="Q3454">
        <v>0</v>
      </c>
      <c r="R3454">
        <v>2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3.0015024596042545</v>
      </c>
      <c r="Y3454">
        <v>0</v>
      </c>
      <c r="Z3454">
        <v>0.34739988814277223</v>
      </c>
      <c r="AA3454">
        <v>0</v>
      </c>
      <c r="AB3454">
        <v>0</v>
      </c>
      <c r="AC3454">
        <v>0</v>
      </c>
      <c r="AD3454">
        <v>0</v>
      </c>
      <c r="AE3454">
        <v>3.3489023477470266</v>
      </c>
    </row>
    <row r="3455" spans="1:31" x14ac:dyDescent="0.3">
      <c r="A3455">
        <v>2490811</v>
      </c>
      <c r="B3455">
        <v>1</v>
      </c>
      <c r="C3455" t="s">
        <v>80</v>
      </c>
      <c r="D3455" t="s">
        <v>86</v>
      </c>
      <c r="E3455" t="s">
        <v>153</v>
      </c>
      <c r="F3455" t="s">
        <v>9937</v>
      </c>
      <c r="G3455" t="s">
        <v>244</v>
      </c>
      <c r="H3455" t="s">
        <v>135</v>
      </c>
      <c r="I3455" t="s">
        <v>136</v>
      </c>
      <c r="J3455" t="s">
        <v>137</v>
      </c>
      <c r="K3455" t="s">
        <v>144</v>
      </c>
      <c r="L3455" t="s">
        <v>9938</v>
      </c>
      <c r="M3455" t="s">
        <v>9939</v>
      </c>
      <c r="N3455">
        <v>2.0758333329999998</v>
      </c>
      <c r="O3455">
        <v>0</v>
      </c>
      <c r="P3455">
        <v>1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0.92085821660099243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0.92085821660099243</v>
      </c>
    </row>
    <row r="3456" spans="1:31" x14ac:dyDescent="0.3">
      <c r="A3456">
        <v>2491501</v>
      </c>
      <c r="B3456">
        <v>1</v>
      </c>
      <c r="C3456" t="s">
        <v>81</v>
      </c>
      <c r="D3456" t="s">
        <v>116</v>
      </c>
      <c r="E3456" t="s">
        <v>162</v>
      </c>
      <c r="F3456" t="s">
        <v>9940</v>
      </c>
      <c r="G3456" t="s">
        <v>210</v>
      </c>
      <c r="H3456" t="s">
        <v>135</v>
      </c>
      <c r="I3456" t="s">
        <v>136</v>
      </c>
      <c r="J3456" t="s">
        <v>137</v>
      </c>
      <c r="K3456" t="s">
        <v>144</v>
      </c>
      <c r="L3456" t="s">
        <v>9941</v>
      </c>
      <c r="M3456" t="s">
        <v>9942</v>
      </c>
      <c r="N3456">
        <v>1.8663888879999999</v>
      </c>
      <c r="O3456">
        <v>0</v>
      </c>
      <c r="P3456">
        <v>13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2.9391817318051827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2.9391817318051827</v>
      </c>
    </row>
    <row r="3457" spans="1:31" x14ac:dyDescent="0.3">
      <c r="A3457">
        <v>2491209</v>
      </c>
      <c r="B3457">
        <v>1</v>
      </c>
      <c r="C3457" t="s">
        <v>80</v>
      </c>
      <c r="D3457" t="s">
        <v>105</v>
      </c>
      <c r="E3457" t="s">
        <v>166</v>
      </c>
      <c r="F3457" t="s">
        <v>7547</v>
      </c>
      <c r="G3457" t="s">
        <v>2551</v>
      </c>
      <c r="H3457" t="s">
        <v>150</v>
      </c>
      <c r="I3457" t="s">
        <v>136</v>
      </c>
      <c r="J3457" t="s">
        <v>137</v>
      </c>
      <c r="K3457" t="s">
        <v>144</v>
      </c>
      <c r="L3457" t="s">
        <v>9943</v>
      </c>
      <c r="M3457" t="s">
        <v>9944</v>
      </c>
      <c r="N3457">
        <v>1.2977777770000001</v>
      </c>
      <c r="O3457">
        <v>0</v>
      </c>
      <c r="P3457">
        <v>1310</v>
      </c>
      <c r="Q3457">
        <v>0</v>
      </c>
      <c r="R3457">
        <v>19</v>
      </c>
      <c r="S3457">
        <v>7</v>
      </c>
      <c r="T3457">
        <v>35</v>
      </c>
      <c r="U3457">
        <v>6</v>
      </c>
      <c r="V3457">
        <v>0</v>
      </c>
      <c r="W3457">
        <v>0</v>
      </c>
      <c r="X3457">
        <v>549.48690041857685</v>
      </c>
      <c r="Y3457">
        <v>0</v>
      </c>
      <c r="Z3457">
        <v>5.8192965744734053</v>
      </c>
      <c r="AA3457">
        <v>168.15498733547852</v>
      </c>
      <c r="AB3457">
        <v>81.05930519852393</v>
      </c>
      <c r="AC3457">
        <v>340.68970123287914</v>
      </c>
      <c r="AD3457">
        <v>0</v>
      </c>
      <c r="AE3457">
        <v>1145.2101907599317</v>
      </c>
    </row>
    <row r="3458" spans="1:31" x14ac:dyDescent="0.3">
      <c r="A3458">
        <v>2490791</v>
      </c>
      <c r="B3458">
        <v>1</v>
      </c>
      <c r="C3458" t="s">
        <v>80</v>
      </c>
      <c r="D3458" t="s">
        <v>86</v>
      </c>
      <c r="E3458" t="s">
        <v>213</v>
      </c>
      <c r="F3458" t="s">
        <v>9945</v>
      </c>
      <c r="G3458" t="s">
        <v>134</v>
      </c>
      <c r="H3458" t="s">
        <v>150</v>
      </c>
      <c r="I3458" t="s">
        <v>136</v>
      </c>
      <c r="J3458" t="s">
        <v>137</v>
      </c>
      <c r="K3458" t="s">
        <v>138</v>
      </c>
      <c r="L3458" t="s">
        <v>9946</v>
      </c>
      <c r="M3458" t="s">
        <v>9947</v>
      </c>
      <c r="N3458">
        <v>5.5674999999999999</v>
      </c>
      <c r="O3458">
        <v>0</v>
      </c>
      <c r="P3458">
        <v>0</v>
      </c>
      <c r="Q3458">
        <v>0</v>
      </c>
      <c r="R3458">
        <v>0</v>
      </c>
      <c r="S3458">
        <v>2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367.9470686551474</v>
      </c>
      <c r="AB3458">
        <v>0</v>
      </c>
      <c r="AC3458">
        <v>0</v>
      </c>
      <c r="AD3458">
        <v>0</v>
      </c>
      <c r="AE3458">
        <v>367.9470686551474</v>
      </c>
    </row>
    <row r="3459" spans="1:31" x14ac:dyDescent="0.3">
      <c r="A3459">
        <v>2491309</v>
      </c>
      <c r="B3459">
        <v>1</v>
      </c>
      <c r="C3459" t="s">
        <v>80</v>
      </c>
      <c r="D3459" t="s">
        <v>82</v>
      </c>
      <c r="E3459" t="s">
        <v>162</v>
      </c>
      <c r="F3459" t="s">
        <v>2024</v>
      </c>
      <c r="G3459" t="s">
        <v>530</v>
      </c>
      <c r="H3459" t="s">
        <v>135</v>
      </c>
      <c r="I3459" t="s">
        <v>136</v>
      </c>
      <c r="J3459" t="s">
        <v>137</v>
      </c>
      <c r="K3459" t="s">
        <v>144</v>
      </c>
      <c r="L3459" t="s">
        <v>9948</v>
      </c>
      <c r="M3459" t="s">
        <v>9949</v>
      </c>
      <c r="N3459">
        <v>1.486111111</v>
      </c>
      <c r="O3459">
        <v>0</v>
      </c>
      <c r="P3459">
        <v>114</v>
      </c>
      <c r="Q3459">
        <v>0</v>
      </c>
      <c r="R3459">
        <v>0</v>
      </c>
      <c r="S3459">
        <v>0</v>
      </c>
      <c r="T3459">
        <v>48</v>
      </c>
      <c r="U3459">
        <v>0</v>
      </c>
      <c r="V3459">
        <v>0</v>
      </c>
      <c r="W3459">
        <v>0</v>
      </c>
      <c r="X3459">
        <v>65.730112228651748</v>
      </c>
      <c r="Y3459">
        <v>0</v>
      </c>
      <c r="Z3459">
        <v>0</v>
      </c>
      <c r="AA3459">
        <v>0</v>
      </c>
      <c r="AB3459">
        <v>23.272852969113337</v>
      </c>
      <c r="AC3459">
        <v>0</v>
      </c>
      <c r="AD3459">
        <v>0</v>
      </c>
      <c r="AE3459">
        <v>89.002965197765093</v>
      </c>
    </row>
    <row r="3460" spans="1:31" x14ac:dyDescent="0.3">
      <c r="A3460">
        <v>2490768</v>
      </c>
      <c r="B3460">
        <v>1</v>
      </c>
      <c r="C3460" t="s">
        <v>80</v>
      </c>
      <c r="D3460" t="s">
        <v>110</v>
      </c>
      <c r="E3460" t="s">
        <v>132</v>
      </c>
      <c r="F3460" t="s">
        <v>9950</v>
      </c>
      <c r="G3460" t="s">
        <v>134</v>
      </c>
      <c r="H3460" t="s">
        <v>135</v>
      </c>
      <c r="I3460" t="s">
        <v>136</v>
      </c>
      <c r="J3460" t="s">
        <v>137</v>
      </c>
      <c r="K3460" t="s">
        <v>138</v>
      </c>
      <c r="L3460" t="s">
        <v>9951</v>
      </c>
      <c r="M3460" t="s">
        <v>9952</v>
      </c>
      <c r="N3460">
        <v>6.1030555550000001</v>
      </c>
      <c r="O3460">
        <v>0</v>
      </c>
      <c r="P3460">
        <v>523</v>
      </c>
      <c r="Q3460">
        <v>0</v>
      </c>
      <c r="R3460">
        <v>0</v>
      </c>
      <c r="S3460">
        <v>0</v>
      </c>
      <c r="T3460">
        <v>39</v>
      </c>
      <c r="U3460">
        <v>0</v>
      </c>
      <c r="V3460">
        <v>0</v>
      </c>
      <c r="W3460">
        <v>0</v>
      </c>
      <c r="X3460">
        <v>991.29409551362278</v>
      </c>
      <c r="Y3460">
        <v>0</v>
      </c>
      <c r="Z3460">
        <v>0</v>
      </c>
      <c r="AA3460">
        <v>0</v>
      </c>
      <c r="AB3460">
        <v>444.07078810217195</v>
      </c>
      <c r="AC3460">
        <v>0</v>
      </c>
      <c r="AD3460">
        <v>0</v>
      </c>
      <c r="AE3460">
        <v>1435.3648836157947</v>
      </c>
    </row>
    <row r="3461" spans="1:31" x14ac:dyDescent="0.3">
      <c r="A3461">
        <v>2491233</v>
      </c>
      <c r="B3461">
        <v>2</v>
      </c>
      <c r="C3461" t="s">
        <v>80</v>
      </c>
      <c r="D3461" t="s">
        <v>93</v>
      </c>
      <c r="E3461" t="s">
        <v>166</v>
      </c>
      <c r="F3461" t="s">
        <v>515</v>
      </c>
      <c r="G3461" t="s">
        <v>149</v>
      </c>
      <c r="H3461" t="s">
        <v>150</v>
      </c>
      <c r="I3461" t="s">
        <v>136</v>
      </c>
      <c r="J3461" t="s">
        <v>137</v>
      </c>
      <c r="K3461" t="s">
        <v>144</v>
      </c>
      <c r="L3461" t="s">
        <v>9487</v>
      </c>
      <c r="M3461" t="s">
        <v>9953</v>
      </c>
      <c r="N3461">
        <v>0.70638888799999999</v>
      </c>
      <c r="O3461">
        <v>0</v>
      </c>
      <c r="P3461">
        <v>428</v>
      </c>
      <c r="Q3461">
        <v>47</v>
      </c>
      <c r="R3461">
        <v>347</v>
      </c>
      <c r="S3461">
        <v>19</v>
      </c>
      <c r="T3461">
        <v>222</v>
      </c>
      <c r="U3461">
        <v>0</v>
      </c>
      <c r="V3461">
        <v>1</v>
      </c>
      <c r="W3461">
        <v>0</v>
      </c>
      <c r="X3461">
        <v>63.068700752255246</v>
      </c>
      <c r="Y3461">
        <v>3.3503898849385227</v>
      </c>
      <c r="Z3461">
        <v>97.888472940971425</v>
      </c>
      <c r="AA3461">
        <v>27.891484049987486</v>
      </c>
      <c r="AB3461">
        <v>102.52601984227086</v>
      </c>
      <c r="AC3461">
        <v>0</v>
      </c>
      <c r="AD3461">
        <v>5.6492723809333339E-5</v>
      </c>
      <c r="AE3461">
        <v>294.72512396314733</v>
      </c>
    </row>
    <row r="3462" spans="1:31" x14ac:dyDescent="0.3">
      <c r="A3462">
        <v>2490897</v>
      </c>
      <c r="B3462">
        <v>1</v>
      </c>
      <c r="C3462" t="s">
        <v>80</v>
      </c>
      <c r="D3462" t="s">
        <v>84</v>
      </c>
      <c r="E3462" t="s">
        <v>162</v>
      </c>
      <c r="F3462" t="s">
        <v>9954</v>
      </c>
      <c r="G3462" t="s">
        <v>159</v>
      </c>
      <c r="H3462" t="s">
        <v>135</v>
      </c>
      <c r="I3462" t="s">
        <v>136</v>
      </c>
      <c r="J3462" t="s">
        <v>3</v>
      </c>
      <c r="K3462" t="s">
        <v>144</v>
      </c>
      <c r="L3462" t="s">
        <v>9955</v>
      </c>
      <c r="M3462" t="s">
        <v>9956</v>
      </c>
      <c r="N3462">
        <v>0.91666666600000002</v>
      </c>
      <c r="O3462">
        <v>0</v>
      </c>
      <c r="P3462">
        <v>157</v>
      </c>
      <c r="Q3462">
        <v>0</v>
      </c>
      <c r="R3462">
        <v>0</v>
      </c>
      <c r="S3462">
        <v>0</v>
      </c>
      <c r="T3462">
        <v>5</v>
      </c>
      <c r="U3462">
        <v>0</v>
      </c>
      <c r="V3462">
        <v>0</v>
      </c>
      <c r="W3462">
        <v>0</v>
      </c>
      <c r="X3462">
        <v>46.99163949668997</v>
      </c>
      <c r="Y3462">
        <v>0</v>
      </c>
      <c r="Z3462">
        <v>0</v>
      </c>
      <c r="AA3462">
        <v>0</v>
      </c>
      <c r="AB3462">
        <v>1.038919859357688</v>
      </c>
      <c r="AC3462">
        <v>0</v>
      </c>
      <c r="AD3462">
        <v>0</v>
      </c>
      <c r="AE3462">
        <v>48.030559356047661</v>
      </c>
    </row>
    <row r="3463" spans="1:31" x14ac:dyDescent="0.3">
      <c r="A3463">
        <v>2491352</v>
      </c>
      <c r="B3463">
        <v>1</v>
      </c>
      <c r="C3463" t="s">
        <v>81</v>
      </c>
      <c r="D3463" t="s">
        <v>115</v>
      </c>
      <c r="E3463" t="s">
        <v>162</v>
      </c>
      <c r="F3463" t="s">
        <v>9957</v>
      </c>
      <c r="G3463" t="s">
        <v>210</v>
      </c>
      <c r="H3463" t="s">
        <v>135</v>
      </c>
      <c r="I3463" t="s">
        <v>136</v>
      </c>
      <c r="J3463" t="s">
        <v>137</v>
      </c>
      <c r="K3463" t="s">
        <v>144</v>
      </c>
      <c r="L3463" t="s">
        <v>9958</v>
      </c>
      <c r="M3463" t="s">
        <v>9959</v>
      </c>
      <c r="N3463">
        <v>1.552777777</v>
      </c>
      <c r="O3463">
        <v>0</v>
      </c>
      <c r="P3463">
        <v>6</v>
      </c>
      <c r="Q3463">
        <v>0</v>
      </c>
      <c r="R3463">
        <v>1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0.87190539650146537</v>
      </c>
      <c r="Y3463">
        <v>0</v>
      </c>
      <c r="Z3463">
        <v>0.18891813545911099</v>
      </c>
      <c r="AA3463">
        <v>0</v>
      </c>
      <c r="AB3463">
        <v>0</v>
      </c>
      <c r="AC3463">
        <v>0</v>
      </c>
      <c r="AD3463">
        <v>0</v>
      </c>
      <c r="AE3463">
        <v>1.0608235319605763</v>
      </c>
    </row>
    <row r="3464" spans="1:31" x14ac:dyDescent="0.3">
      <c r="A3464">
        <v>2490997</v>
      </c>
      <c r="B3464">
        <v>1</v>
      </c>
      <c r="C3464" t="s">
        <v>80</v>
      </c>
      <c r="D3464" t="s">
        <v>100</v>
      </c>
      <c r="E3464" t="s">
        <v>162</v>
      </c>
      <c r="F3464" t="s">
        <v>9960</v>
      </c>
      <c r="G3464" t="s">
        <v>280</v>
      </c>
      <c r="H3464" t="s">
        <v>135</v>
      </c>
      <c r="I3464" t="s">
        <v>136</v>
      </c>
      <c r="J3464" t="s">
        <v>137</v>
      </c>
      <c r="K3464" t="s">
        <v>144</v>
      </c>
      <c r="L3464" t="s">
        <v>9961</v>
      </c>
      <c r="M3464" t="s">
        <v>9962</v>
      </c>
      <c r="N3464">
        <v>1.0175000000000001</v>
      </c>
      <c r="O3464">
        <v>0</v>
      </c>
      <c r="P3464">
        <v>1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7.0924460054096666E-2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7.0924460054096666E-2</v>
      </c>
    </row>
    <row r="3465" spans="1:31" x14ac:dyDescent="0.3">
      <c r="A3465">
        <v>2491246</v>
      </c>
      <c r="B3465">
        <v>1</v>
      </c>
      <c r="C3465" t="s">
        <v>80</v>
      </c>
      <c r="D3465" t="s">
        <v>83</v>
      </c>
      <c r="E3465" t="s">
        <v>153</v>
      </c>
      <c r="F3465" t="s">
        <v>9963</v>
      </c>
      <c r="G3465" t="s">
        <v>244</v>
      </c>
      <c r="H3465" t="s">
        <v>135</v>
      </c>
      <c r="I3465" t="s">
        <v>136</v>
      </c>
      <c r="J3465" t="s">
        <v>137</v>
      </c>
      <c r="K3465" t="s">
        <v>144</v>
      </c>
      <c r="L3465" t="s">
        <v>9964</v>
      </c>
      <c r="M3465" t="s">
        <v>9965</v>
      </c>
      <c r="N3465">
        <v>1.699166666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2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5.219805833580903</v>
      </c>
      <c r="AC3465">
        <v>0</v>
      </c>
      <c r="AD3465">
        <v>0</v>
      </c>
      <c r="AE3465">
        <v>5.219805833580903</v>
      </c>
    </row>
    <row r="3466" spans="1:31" x14ac:dyDescent="0.3">
      <c r="A3466">
        <v>2491146</v>
      </c>
      <c r="B3466">
        <v>1</v>
      </c>
      <c r="C3466" t="s">
        <v>80</v>
      </c>
      <c r="D3466" t="s">
        <v>95</v>
      </c>
      <c r="E3466" t="s">
        <v>162</v>
      </c>
      <c r="F3466" t="s">
        <v>2111</v>
      </c>
      <c r="G3466" t="s">
        <v>210</v>
      </c>
      <c r="H3466" t="s">
        <v>135</v>
      </c>
      <c r="I3466" t="s">
        <v>136</v>
      </c>
      <c r="J3466" t="s">
        <v>137</v>
      </c>
      <c r="K3466" t="s">
        <v>144</v>
      </c>
      <c r="L3466" t="s">
        <v>9966</v>
      </c>
      <c r="M3466" t="s">
        <v>9967</v>
      </c>
      <c r="N3466">
        <v>7.920833333</v>
      </c>
      <c r="O3466">
        <v>0</v>
      </c>
      <c r="P3466">
        <v>3</v>
      </c>
      <c r="Q3466">
        <v>0</v>
      </c>
      <c r="R3466">
        <v>0</v>
      </c>
      <c r="S3466">
        <v>0</v>
      </c>
      <c r="T3466">
        <v>2</v>
      </c>
      <c r="U3466">
        <v>0</v>
      </c>
      <c r="V3466">
        <v>0</v>
      </c>
      <c r="W3466">
        <v>0</v>
      </c>
      <c r="X3466">
        <v>0.72965082180064189</v>
      </c>
      <c r="Y3466">
        <v>0</v>
      </c>
      <c r="Z3466">
        <v>0</v>
      </c>
      <c r="AA3466">
        <v>0</v>
      </c>
      <c r="AB3466">
        <v>11.09297152007</v>
      </c>
      <c r="AC3466">
        <v>0</v>
      </c>
      <c r="AD3466">
        <v>0</v>
      </c>
      <c r="AE3466">
        <v>11.822622341870641</v>
      </c>
    </row>
    <row r="3467" spans="1:31" x14ac:dyDescent="0.3">
      <c r="A3467">
        <v>2490705</v>
      </c>
      <c r="B3467">
        <v>1</v>
      </c>
      <c r="C3467" t="s">
        <v>81</v>
      </c>
      <c r="D3467" t="s">
        <v>116</v>
      </c>
      <c r="E3467" t="s">
        <v>184</v>
      </c>
      <c r="F3467" t="s">
        <v>6551</v>
      </c>
      <c r="G3467" t="s">
        <v>149</v>
      </c>
      <c r="H3467" t="s">
        <v>150</v>
      </c>
      <c r="I3467" t="s">
        <v>136</v>
      </c>
      <c r="J3467" t="s">
        <v>137</v>
      </c>
      <c r="K3467" t="s">
        <v>144</v>
      </c>
      <c r="L3467" t="s">
        <v>9968</v>
      </c>
      <c r="M3467" t="s">
        <v>9969</v>
      </c>
      <c r="N3467">
        <v>1.2383333329999999</v>
      </c>
      <c r="O3467">
        <v>0</v>
      </c>
      <c r="P3467">
        <v>778</v>
      </c>
      <c r="Q3467">
        <v>4</v>
      </c>
      <c r="R3467">
        <v>42</v>
      </c>
      <c r="S3467">
        <v>0</v>
      </c>
      <c r="T3467">
        <v>104</v>
      </c>
      <c r="U3467">
        <v>1</v>
      </c>
      <c r="V3467">
        <v>0</v>
      </c>
      <c r="W3467">
        <v>0</v>
      </c>
      <c r="X3467">
        <v>162.22957888968207</v>
      </c>
      <c r="Y3467">
        <v>7.086911565685849</v>
      </c>
      <c r="Z3467">
        <v>6.2688891038629722</v>
      </c>
      <c r="AA3467">
        <v>0</v>
      </c>
      <c r="AB3467">
        <v>26.278907568322232</v>
      </c>
      <c r="AC3467">
        <v>53.781590100019997</v>
      </c>
      <c r="AD3467">
        <v>0</v>
      </c>
      <c r="AE3467">
        <v>255.64587722757312</v>
      </c>
    </row>
    <row r="3468" spans="1:31" x14ac:dyDescent="0.3">
      <c r="A3468">
        <v>2491132</v>
      </c>
      <c r="B3468">
        <v>1</v>
      </c>
      <c r="C3468" t="s">
        <v>80</v>
      </c>
      <c r="D3468" t="s">
        <v>99</v>
      </c>
      <c r="E3468" t="s">
        <v>153</v>
      </c>
      <c r="F3468" t="s">
        <v>9970</v>
      </c>
      <c r="G3468" t="s">
        <v>230</v>
      </c>
      <c r="H3468" t="s">
        <v>135</v>
      </c>
      <c r="I3468" t="s">
        <v>136</v>
      </c>
      <c r="J3468" t="s">
        <v>137</v>
      </c>
      <c r="K3468" t="s">
        <v>144</v>
      </c>
      <c r="L3468" t="s">
        <v>9971</v>
      </c>
      <c r="M3468" t="s">
        <v>9475</v>
      </c>
      <c r="N3468">
        <v>4.0602777769999996</v>
      </c>
      <c r="O3468">
        <v>0</v>
      </c>
      <c r="P3468">
        <v>5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15.253279092981861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15.253279092981861</v>
      </c>
    </row>
    <row r="3469" spans="1:31" x14ac:dyDescent="0.3">
      <c r="A3469">
        <v>2491109</v>
      </c>
      <c r="B3469">
        <v>1</v>
      </c>
      <c r="C3469" t="s">
        <v>80</v>
      </c>
      <c r="D3469" t="s">
        <v>105</v>
      </c>
      <c r="E3469" t="s">
        <v>162</v>
      </c>
      <c r="F3469" t="s">
        <v>9972</v>
      </c>
      <c r="G3469" t="s">
        <v>181</v>
      </c>
      <c r="H3469" t="s">
        <v>135</v>
      </c>
      <c r="I3469" t="s">
        <v>136</v>
      </c>
      <c r="J3469" t="s">
        <v>137</v>
      </c>
      <c r="K3469" t="s">
        <v>144</v>
      </c>
      <c r="L3469" t="s">
        <v>9973</v>
      </c>
      <c r="M3469" t="s">
        <v>9974</v>
      </c>
      <c r="N3469">
        <v>1.4602777769999999</v>
      </c>
      <c r="O3469">
        <v>0</v>
      </c>
      <c r="P3469">
        <v>95</v>
      </c>
      <c r="Q3469">
        <v>0</v>
      </c>
      <c r="R3469">
        <v>1</v>
      </c>
      <c r="S3469">
        <v>0</v>
      </c>
      <c r="T3469">
        <v>12</v>
      </c>
      <c r="U3469">
        <v>0</v>
      </c>
      <c r="V3469">
        <v>0</v>
      </c>
      <c r="W3469">
        <v>0</v>
      </c>
      <c r="X3469">
        <v>38.499255127583858</v>
      </c>
      <c r="Y3469">
        <v>0</v>
      </c>
      <c r="Z3469">
        <v>0.73059308207666673</v>
      </c>
      <c r="AA3469">
        <v>0</v>
      </c>
      <c r="AB3469">
        <v>5.9614271465942146</v>
      </c>
      <c r="AC3469">
        <v>0</v>
      </c>
      <c r="AD3469">
        <v>0</v>
      </c>
      <c r="AE3469">
        <v>45.191275356254735</v>
      </c>
    </row>
    <row r="3470" spans="1:31" x14ac:dyDescent="0.3">
      <c r="A3470">
        <v>2490794</v>
      </c>
      <c r="B3470">
        <v>1</v>
      </c>
      <c r="C3470" t="s">
        <v>80</v>
      </c>
      <c r="D3470" t="s">
        <v>96</v>
      </c>
      <c r="E3470" t="s">
        <v>162</v>
      </c>
      <c r="F3470" t="s">
        <v>3895</v>
      </c>
      <c r="G3470" t="s">
        <v>134</v>
      </c>
      <c r="H3470" t="s">
        <v>135</v>
      </c>
      <c r="I3470" t="s">
        <v>136</v>
      </c>
      <c r="J3470" t="s">
        <v>137</v>
      </c>
      <c r="K3470" t="s">
        <v>138</v>
      </c>
      <c r="L3470" t="s">
        <v>9975</v>
      </c>
      <c r="M3470" t="s">
        <v>9976</v>
      </c>
      <c r="N3470">
        <v>2.6025</v>
      </c>
      <c r="O3470">
        <v>0</v>
      </c>
      <c r="P3470">
        <v>56</v>
      </c>
      <c r="Q3470">
        <v>0</v>
      </c>
      <c r="R3470">
        <v>0</v>
      </c>
      <c r="S3470">
        <v>0</v>
      </c>
      <c r="T3470">
        <v>8</v>
      </c>
      <c r="U3470">
        <v>0</v>
      </c>
      <c r="V3470">
        <v>0</v>
      </c>
      <c r="W3470">
        <v>0</v>
      </c>
      <c r="X3470">
        <v>26.672690148343243</v>
      </c>
      <c r="Y3470">
        <v>0</v>
      </c>
      <c r="Z3470">
        <v>0</v>
      </c>
      <c r="AA3470">
        <v>0</v>
      </c>
      <c r="AB3470">
        <v>29.614000610538689</v>
      </c>
      <c r="AC3470">
        <v>0</v>
      </c>
      <c r="AD3470">
        <v>0</v>
      </c>
      <c r="AE3470">
        <v>56.286690758881932</v>
      </c>
    </row>
    <row r="3471" spans="1:31" x14ac:dyDescent="0.3">
      <c r="A3471">
        <v>2491350</v>
      </c>
      <c r="B3471">
        <v>2</v>
      </c>
      <c r="C3471" t="s">
        <v>80</v>
      </c>
      <c r="D3471" t="s">
        <v>94</v>
      </c>
      <c r="E3471" t="s">
        <v>162</v>
      </c>
      <c r="F3471" t="s">
        <v>9977</v>
      </c>
      <c r="G3471" t="s">
        <v>155</v>
      </c>
      <c r="H3471" t="s">
        <v>135</v>
      </c>
      <c r="I3471" t="s">
        <v>136</v>
      </c>
      <c r="J3471" t="s">
        <v>137</v>
      </c>
      <c r="K3471" t="s">
        <v>144</v>
      </c>
      <c r="L3471" t="s">
        <v>9448</v>
      </c>
      <c r="M3471" t="s">
        <v>9978</v>
      </c>
      <c r="N3471">
        <v>0.32</v>
      </c>
      <c r="O3471">
        <v>0</v>
      </c>
      <c r="P3471">
        <v>22</v>
      </c>
      <c r="Q3471">
        <v>0</v>
      </c>
      <c r="R3471">
        <v>0</v>
      </c>
      <c r="S3471">
        <v>0</v>
      </c>
      <c r="T3471">
        <v>6</v>
      </c>
      <c r="U3471">
        <v>0</v>
      </c>
      <c r="V3471">
        <v>0</v>
      </c>
      <c r="W3471">
        <v>0</v>
      </c>
      <c r="X3471">
        <v>0.62287577982643205</v>
      </c>
      <c r="Y3471">
        <v>0</v>
      </c>
      <c r="Z3471">
        <v>0</v>
      </c>
      <c r="AA3471">
        <v>0</v>
      </c>
      <c r="AB3471">
        <v>0.112192656286816</v>
      </c>
      <c r="AC3471">
        <v>0</v>
      </c>
      <c r="AD3471">
        <v>0</v>
      </c>
      <c r="AE3471">
        <v>0.73506843611324801</v>
      </c>
    </row>
    <row r="3472" spans="1:31" x14ac:dyDescent="0.3">
      <c r="A3472">
        <v>2491232</v>
      </c>
      <c r="B3472">
        <v>1</v>
      </c>
      <c r="C3472" t="s">
        <v>81</v>
      </c>
      <c r="D3472" t="s">
        <v>121</v>
      </c>
      <c r="E3472" t="s">
        <v>184</v>
      </c>
      <c r="F3472" t="s">
        <v>880</v>
      </c>
      <c r="G3472" t="s">
        <v>149</v>
      </c>
      <c r="H3472" t="s">
        <v>150</v>
      </c>
      <c r="I3472" t="s">
        <v>136</v>
      </c>
      <c r="J3472" t="s">
        <v>137</v>
      </c>
      <c r="K3472" t="s">
        <v>144</v>
      </c>
      <c r="L3472" t="s">
        <v>9979</v>
      </c>
      <c r="M3472" t="s">
        <v>9980</v>
      </c>
      <c r="N3472">
        <v>1.541666666</v>
      </c>
      <c r="O3472">
        <v>0</v>
      </c>
      <c r="P3472">
        <v>137</v>
      </c>
      <c r="Q3472">
        <v>1</v>
      </c>
      <c r="R3472">
        <v>3</v>
      </c>
      <c r="S3472">
        <v>3</v>
      </c>
      <c r="T3472">
        <v>3</v>
      </c>
      <c r="U3472">
        <v>0</v>
      </c>
      <c r="V3472">
        <v>0</v>
      </c>
      <c r="W3472">
        <v>0</v>
      </c>
      <c r="X3472">
        <v>17.46837002251489</v>
      </c>
      <c r="Y3472">
        <v>0.36782817691388581</v>
      </c>
      <c r="Z3472">
        <v>1.1392201587552001E-2</v>
      </c>
      <c r="AA3472">
        <v>13.33631885758922</v>
      </c>
      <c r="AB3472">
        <v>6.8709701983725013</v>
      </c>
      <c r="AC3472">
        <v>0</v>
      </c>
      <c r="AD3472">
        <v>0</v>
      </c>
      <c r="AE3472">
        <v>38.05487945697805</v>
      </c>
    </row>
    <row r="3473" spans="1:31" x14ac:dyDescent="0.3">
      <c r="A3473">
        <v>2490777</v>
      </c>
      <c r="B3473">
        <v>1</v>
      </c>
      <c r="C3473" t="s">
        <v>80</v>
      </c>
      <c r="D3473" t="s">
        <v>106</v>
      </c>
      <c r="E3473" t="s">
        <v>166</v>
      </c>
      <c r="F3473" t="s">
        <v>9981</v>
      </c>
      <c r="G3473" t="s">
        <v>134</v>
      </c>
      <c r="H3473" t="s">
        <v>150</v>
      </c>
      <c r="I3473" t="s">
        <v>136</v>
      </c>
      <c r="J3473" t="s">
        <v>137</v>
      </c>
      <c r="K3473" t="s">
        <v>138</v>
      </c>
      <c r="L3473" t="s">
        <v>9982</v>
      </c>
      <c r="M3473" t="s">
        <v>9983</v>
      </c>
      <c r="N3473">
        <v>6.948611111</v>
      </c>
      <c r="O3473">
        <v>3</v>
      </c>
      <c r="P3473">
        <v>1813</v>
      </c>
      <c r="Q3473">
        <v>55</v>
      </c>
      <c r="R3473">
        <v>374</v>
      </c>
      <c r="S3473">
        <v>29</v>
      </c>
      <c r="T3473">
        <v>301</v>
      </c>
      <c r="U3473">
        <v>4</v>
      </c>
      <c r="V3473">
        <v>1</v>
      </c>
      <c r="W3473">
        <v>6.9590562721393967</v>
      </c>
      <c r="X3473">
        <v>2122.261169223279</v>
      </c>
      <c r="Y3473">
        <v>446.14634926477146</v>
      </c>
      <c r="Z3473">
        <v>796.37782803101243</v>
      </c>
      <c r="AA3473">
        <v>741.43694072914445</v>
      </c>
      <c r="AB3473">
        <v>1540.617323331134</v>
      </c>
      <c r="AC3473">
        <v>10245.911411206174</v>
      </c>
      <c r="AD3473">
        <v>0.26047855142034015</v>
      </c>
      <c r="AE3473">
        <v>15899.970556609074</v>
      </c>
    </row>
    <row r="3474" spans="1:31" x14ac:dyDescent="0.3">
      <c r="A3474">
        <v>2491318</v>
      </c>
      <c r="B3474">
        <v>1</v>
      </c>
      <c r="C3474" t="s">
        <v>80</v>
      </c>
      <c r="D3474" t="s">
        <v>96</v>
      </c>
      <c r="E3474" t="s">
        <v>153</v>
      </c>
      <c r="F3474" t="s">
        <v>9984</v>
      </c>
      <c r="G3474" t="s">
        <v>244</v>
      </c>
      <c r="H3474" t="s">
        <v>135</v>
      </c>
      <c r="I3474" t="s">
        <v>136</v>
      </c>
      <c r="J3474" t="s">
        <v>137</v>
      </c>
      <c r="K3474" t="s">
        <v>144</v>
      </c>
      <c r="L3474" t="s">
        <v>9985</v>
      </c>
      <c r="M3474" t="s">
        <v>9986</v>
      </c>
      <c r="N3474">
        <v>3.4252777769999998</v>
      </c>
      <c r="O3474">
        <v>0</v>
      </c>
      <c r="P3474">
        <v>1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1.042483152521881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1.042483152521881</v>
      </c>
    </row>
    <row r="3475" spans="1:31" x14ac:dyDescent="0.3">
      <c r="A3475">
        <v>2490737</v>
      </c>
      <c r="B3475">
        <v>1</v>
      </c>
      <c r="C3475" t="s">
        <v>80</v>
      </c>
      <c r="D3475" t="s">
        <v>105</v>
      </c>
      <c r="E3475" t="s">
        <v>184</v>
      </c>
      <c r="F3475" t="s">
        <v>9372</v>
      </c>
      <c r="G3475" t="s">
        <v>149</v>
      </c>
      <c r="H3475" t="s">
        <v>150</v>
      </c>
      <c r="I3475" t="s">
        <v>136</v>
      </c>
      <c r="J3475" t="s">
        <v>137</v>
      </c>
      <c r="K3475" t="s">
        <v>144</v>
      </c>
      <c r="L3475" t="s">
        <v>9987</v>
      </c>
      <c r="M3475" t="s">
        <v>9988</v>
      </c>
      <c r="N3475">
        <v>0.90333333299999996</v>
      </c>
      <c r="O3475">
        <v>0</v>
      </c>
      <c r="P3475">
        <v>1335</v>
      </c>
      <c r="Q3475">
        <v>0</v>
      </c>
      <c r="R3475">
        <v>197</v>
      </c>
      <c r="S3475">
        <v>1</v>
      </c>
      <c r="T3475">
        <v>205</v>
      </c>
      <c r="U3475">
        <v>0</v>
      </c>
      <c r="V3475">
        <v>2</v>
      </c>
      <c r="W3475">
        <v>0</v>
      </c>
      <c r="X3475">
        <v>404.30092010416865</v>
      </c>
      <c r="Y3475">
        <v>0</v>
      </c>
      <c r="Z3475">
        <v>26.040147240143565</v>
      </c>
      <c r="AA3475">
        <v>14.30579982557329</v>
      </c>
      <c r="AB3475">
        <v>207.36134158833386</v>
      </c>
      <c r="AC3475">
        <v>0</v>
      </c>
      <c r="AD3475">
        <v>7.2285590896667928</v>
      </c>
      <c r="AE3475">
        <v>659.23676784788609</v>
      </c>
    </row>
    <row r="3476" spans="1:31" x14ac:dyDescent="0.3">
      <c r="A3476">
        <v>2491335</v>
      </c>
      <c r="B3476">
        <v>1</v>
      </c>
      <c r="C3476" t="s">
        <v>80</v>
      </c>
      <c r="D3476" t="s">
        <v>84</v>
      </c>
      <c r="E3476" t="s">
        <v>153</v>
      </c>
      <c r="F3476" t="s">
        <v>9989</v>
      </c>
      <c r="G3476" t="s">
        <v>155</v>
      </c>
      <c r="H3476" t="s">
        <v>135</v>
      </c>
      <c r="I3476" t="s">
        <v>136</v>
      </c>
      <c r="J3476" t="s">
        <v>137</v>
      </c>
      <c r="K3476" t="s">
        <v>144</v>
      </c>
      <c r="L3476" t="s">
        <v>9990</v>
      </c>
      <c r="M3476" t="s">
        <v>9991</v>
      </c>
      <c r="N3476">
        <v>2.167777777</v>
      </c>
      <c r="O3476">
        <v>0</v>
      </c>
      <c r="P3476">
        <v>4</v>
      </c>
      <c r="Q3476">
        <v>0</v>
      </c>
      <c r="R3476">
        <v>0</v>
      </c>
      <c r="S3476">
        <v>0</v>
      </c>
      <c r="T3476">
        <v>2</v>
      </c>
      <c r="U3476">
        <v>0</v>
      </c>
      <c r="V3476">
        <v>0</v>
      </c>
      <c r="W3476">
        <v>0</v>
      </c>
      <c r="X3476">
        <v>1.5476771285089659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1.5476771285089659</v>
      </c>
    </row>
    <row r="3477" spans="1:31" x14ac:dyDescent="0.3">
      <c r="A3477">
        <v>2491504</v>
      </c>
      <c r="B3477">
        <v>1</v>
      </c>
      <c r="C3477" t="s">
        <v>80</v>
      </c>
      <c r="D3477" t="s">
        <v>87</v>
      </c>
      <c r="E3477" t="s">
        <v>153</v>
      </c>
      <c r="F3477" t="s">
        <v>9992</v>
      </c>
      <c r="G3477" t="s">
        <v>244</v>
      </c>
      <c r="H3477" t="s">
        <v>135</v>
      </c>
      <c r="I3477" t="s">
        <v>136</v>
      </c>
      <c r="J3477" t="s">
        <v>137</v>
      </c>
      <c r="K3477" t="s">
        <v>144</v>
      </c>
      <c r="L3477" t="s">
        <v>9993</v>
      </c>
      <c r="M3477" t="s">
        <v>9994</v>
      </c>
      <c r="N3477">
        <v>1.0852777769999999</v>
      </c>
      <c r="O3477">
        <v>0</v>
      </c>
      <c r="P3477">
        <v>5</v>
      </c>
      <c r="Q3477">
        <v>0</v>
      </c>
      <c r="R3477">
        <v>0</v>
      </c>
      <c r="S3477">
        <v>0</v>
      </c>
      <c r="T3477">
        <v>1</v>
      </c>
      <c r="U3477">
        <v>0</v>
      </c>
      <c r="V3477">
        <v>0</v>
      </c>
      <c r="W3477">
        <v>0</v>
      </c>
      <c r="X3477">
        <v>0.82651155240866825</v>
      </c>
      <c r="Y3477">
        <v>0</v>
      </c>
      <c r="Z3477">
        <v>0</v>
      </c>
      <c r="AA3477">
        <v>0</v>
      </c>
      <c r="AB3477">
        <v>2.5331316582283137</v>
      </c>
      <c r="AC3477">
        <v>0</v>
      </c>
      <c r="AD3477">
        <v>0</v>
      </c>
      <c r="AE3477">
        <v>3.3596432106369818</v>
      </c>
    </row>
    <row r="3478" spans="1:31" x14ac:dyDescent="0.3">
      <c r="A3478">
        <v>2491006</v>
      </c>
      <c r="B3478">
        <v>1</v>
      </c>
      <c r="C3478" t="s">
        <v>80</v>
      </c>
      <c r="D3478" t="s">
        <v>85</v>
      </c>
      <c r="E3478" t="s">
        <v>162</v>
      </c>
      <c r="F3478" t="s">
        <v>1756</v>
      </c>
      <c r="G3478" t="s">
        <v>466</v>
      </c>
      <c r="H3478" t="s">
        <v>135</v>
      </c>
      <c r="I3478" t="s">
        <v>136</v>
      </c>
      <c r="J3478" t="s">
        <v>137</v>
      </c>
      <c r="K3478" t="s">
        <v>144</v>
      </c>
      <c r="L3478" t="s">
        <v>9995</v>
      </c>
      <c r="M3478" t="s">
        <v>9996</v>
      </c>
      <c r="N3478">
        <v>5.9636111109999996</v>
      </c>
      <c r="O3478">
        <v>0</v>
      </c>
      <c r="P3478">
        <v>212</v>
      </c>
      <c r="Q3478">
        <v>0</v>
      </c>
      <c r="R3478">
        <v>0</v>
      </c>
      <c r="S3478">
        <v>0</v>
      </c>
      <c r="T3478">
        <v>2</v>
      </c>
      <c r="U3478">
        <v>0</v>
      </c>
      <c r="V3478">
        <v>0</v>
      </c>
      <c r="W3478">
        <v>0</v>
      </c>
      <c r="X3478">
        <v>283.55106241130397</v>
      </c>
      <c r="Y3478">
        <v>0</v>
      </c>
      <c r="Z3478">
        <v>0</v>
      </c>
      <c r="AA3478">
        <v>0</v>
      </c>
      <c r="AB3478">
        <v>3.0654165976886687</v>
      </c>
      <c r="AC3478">
        <v>0</v>
      </c>
      <c r="AD3478">
        <v>0</v>
      </c>
      <c r="AE3478">
        <v>286.61647900899266</v>
      </c>
    </row>
    <row r="3479" spans="1:31" x14ac:dyDescent="0.3">
      <c r="A3479">
        <v>2491149</v>
      </c>
      <c r="B3479">
        <v>1</v>
      </c>
      <c r="C3479" t="s">
        <v>81</v>
      </c>
      <c r="D3479" t="s">
        <v>113</v>
      </c>
      <c r="E3479" t="s">
        <v>153</v>
      </c>
      <c r="F3479" t="s">
        <v>9997</v>
      </c>
      <c r="G3479" t="s">
        <v>155</v>
      </c>
      <c r="H3479" t="s">
        <v>135</v>
      </c>
      <c r="I3479" t="s">
        <v>136</v>
      </c>
      <c r="J3479" t="s">
        <v>137</v>
      </c>
      <c r="K3479" t="s">
        <v>144</v>
      </c>
      <c r="L3479" t="s">
        <v>9998</v>
      </c>
      <c r="M3479" t="s">
        <v>9999</v>
      </c>
      <c r="N3479">
        <v>1.7669444439999999</v>
      </c>
      <c r="O3479">
        <v>0</v>
      </c>
      <c r="P3479">
        <v>1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0.46480889579730006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0.46480889579730006</v>
      </c>
    </row>
    <row r="3480" spans="1:31" x14ac:dyDescent="0.3">
      <c r="A3480">
        <v>2491129</v>
      </c>
      <c r="B3480">
        <v>1</v>
      </c>
      <c r="C3480" t="s">
        <v>81</v>
      </c>
      <c r="D3480" t="s">
        <v>123</v>
      </c>
      <c r="E3480" t="s">
        <v>153</v>
      </c>
      <c r="F3480" t="s">
        <v>10000</v>
      </c>
      <c r="G3480" t="s">
        <v>155</v>
      </c>
      <c r="H3480" t="s">
        <v>135</v>
      </c>
      <c r="I3480" t="s">
        <v>136</v>
      </c>
      <c r="J3480" t="s">
        <v>137</v>
      </c>
      <c r="K3480" t="s">
        <v>144</v>
      </c>
      <c r="L3480" t="s">
        <v>10001</v>
      </c>
      <c r="M3480" t="s">
        <v>10002</v>
      </c>
      <c r="N3480">
        <v>3.6713888880000001</v>
      </c>
      <c r="O3480">
        <v>0</v>
      </c>
      <c r="P3480">
        <v>1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0.24411647094938499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0.24411647094938499</v>
      </c>
    </row>
    <row r="3481" spans="1:31" x14ac:dyDescent="0.3">
      <c r="A3481">
        <v>2490920</v>
      </c>
      <c r="B3481">
        <v>1</v>
      </c>
      <c r="C3481" t="s">
        <v>80</v>
      </c>
      <c r="D3481" t="s">
        <v>100</v>
      </c>
      <c r="E3481" t="s">
        <v>132</v>
      </c>
      <c r="F3481" t="s">
        <v>10003</v>
      </c>
      <c r="G3481" t="s">
        <v>168</v>
      </c>
      <c r="H3481" t="s">
        <v>135</v>
      </c>
      <c r="I3481" t="s">
        <v>136</v>
      </c>
      <c r="J3481" t="s">
        <v>137</v>
      </c>
      <c r="K3481" t="s">
        <v>138</v>
      </c>
      <c r="L3481" t="s">
        <v>10004</v>
      </c>
      <c r="M3481" t="s">
        <v>10005</v>
      </c>
      <c r="N3481">
        <v>1.6191666659999999</v>
      </c>
      <c r="O3481">
        <v>0</v>
      </c>
      <c r="P3481">
        <v>126</v>
      </c>
      <c r="Q3481">
        <v>0</v>
      </c>
      <c r="R3481">
        <v>0</v>
      </c>
      <c r="S3481">
        <v>0</v>
      </c>
      <c r="T3481">
        <v>43</v>
      </c>
      <c r="U3481">
        <v>0</v>
      </c>
      <c r="V3481">
        <v>0</v>
      </c>
      <c r="W3481">
        <v>0</v>
      </c>
      <c r="X3481">
        <v>70.703462365527074</v>
      </c>
      <c r="Y3481">
        <v>0</v>
      </c>
      <c r="Z3481">
        <v>0</v>
      </c>
      <c r="AA3481">
        <v>0</v>
      </c>
      <c r="AB3481">
        <v>81.075019054765576</v>
      </c>
      <c r="AC3481">
        <v>0</v>
      </c>
      <c r="AD3481">
        <v>0</v>
      </c>
      <c r="AE3481">
        <v>151.77848142029265</v>
      </c>
    </row>
    <row r="3482" spans="1:31" x14ac:dyDescent="0.3">
      <c r="A3482">
        <v>2490943</v>
      </c>
      <c r="B3482">
        <v>1</v>
      </c>
      <c r="C3482" t="s">
        <v>81</v>
      </c>
      <c r="D3482" t="s">
        <v>118</v>
      </c>
      <c r="E3482" t="s">
        <v>132</v>
      </c>
      <c r="F3482" t="s">
        <v>10006</v>
      </c>
      <c r="G3482" t="s">
        <v>134</v>
      </c>
      <c r="H3482" t="s">
        <v>135</v>
      </c>
      <c r="I3482" t="s">
        <v>136</v>
      </c>
      <c r="J3482" t="s">
        <v>137</v>
      </c>
      <c r="K3482" t="s">
        <v>138</v>
      </c>
      <c r="L3482" t="s">
        <v>10007</v>
      </c>
      <c r="M3482" t="s">
        <v>10008</v>
      </c>
      <c r="N3482">
        <v>0.69444444400000005</v>
      </c>
      <c r="O3482">
        <v>0</v>
      </c>
      <c r="P3482">
        <v>667</v>
      </c>
      <c r="Q3482">
        <v>0</v>
      </c>
      <c r="R3482">
        <v>0</v>
      </c>
      <c r="S3482">
        <v>0</v>
      </c>
      <c r="T3482">
        <v>40</v>
      </c>
      <c r="U3482">
        <v>0</v>
      </c>
      <c r="V3482">
        <v>0</v>
      </c>
      <c r="W3482">
        <v>0</v>
      </c>
      <c r="X3482">
        <v>119.19363168531787</v>
      </c>
      <c r="Y3482">
        <v>0</v>
      </c>
      <c r="Z3482">
        <v>0</v>
      </c>
      <c r="AA3482">
        <v>0</v>
      </c>
      <c r="AB3482">
        <v>24.910979672890701</v>
      </c>
      <c r="AC3482">
        <v>0</v>
      </c>
      <c r="AD3482">
        <v>0</v>
      </c>
      <c r="AE3482">
        <v>144.10461135820856</v>
      </c>
    </row>
    <row r="3483" spans="1:31" x14ac:dyDescent="0.3">
      <c r="A3483">
        <v>2490966</v>
      </c>
      <c r="B3483">
        <v>1</v>
      </c>
      <c r="C3483" t="s">
        <v>80</v>
      </c>
      <c r="D3483" t="s">
        <v>94</v>
      </c>
      <c r="E3483" t="s">
        <v>162</v>
      </c>
      <c r="F3483" t="s">
        <v>10009</v>
      </c>
      <c r="G3483" t="s">
        <v>210</v>
      </c>
      <c r="H3483" t="s">
        <v>135</v>
      </c>
      <c r="I3483" t="s">
        <v>136</v>
      </c>
      <c r="J3483" t="s">
        <v>137</v>
      </c>
      <c r="K3483" t="s">
        <v>144</v>
      </c>
      <c r="L3483" t="s">
        <v>10010</v>
      </c>
      <c r="M3483" t="s">
        <v>10011</v>
      </c>
      <c r="N3483">
        <v>4.2116666660000002</v>
      </c>
      <c r="O3483">
        <v>0</v>
      </c>
      <c r="P3483">
        <v>37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13.583740021649037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13.583740021649037</v>
      </c>
    </row>
    <row r="3484" spans="1:31" x14ac:dyDescent="0.3">
      <c r="A3484">
        <v>2491361</v>
      </c>
      <c r="B3484">
        <v>1</v>
      </c>
      <c r="C3484" t="s">
        <v>80</v>
      </c>
      <c r="D3484" t="s">
        <v>84</v>
      </c>
      <c r="E3484" t="s">
        <v>213</v>
      </c>
      <c r="F3484" t="s">
        <v>10012</v>
      </c>
      <c r="G3484" t="s">
        <v>1152</v>
      </c>
      <c r="H3484" t="s">
        <v>150</v>
      </c>
      <c r="I3484" t="s">
        <v>136</v>
      </c>
      <c r="J3484" t="s">
        <v>137</v>
      </c>
      <c r="K3484" t="s">
        <v>144</v>
      </c>
      <c r="L3484" t="s">
        <v>10013</v>
      </c>
      <c r="M3484" t="s">
        <v>10014</v>
      </c>
      <c r="N3484">
        <v>1.753333333</v>
      </c>
      <c r="O3484">
        <v>0</v>
      </c>
      <c r="P3484">
        <v>4420</v>
      </c>
      <c r="Q3484">
        <v>0</v>
      </c>
      <c r="R3484">
        <v>0</v>
      </c>
      <c r="S3484">
        <v>2</v>
      </c>
      <c r="T3484">
        <v>251</v>
      </c>
      <c r="U3484">
        <v>0</v>
      </c>
      <c r="V3484">
        <v>0</v>
      </c>
      <c r="W3484">
        <v>0</v>
      </c>
      <c r="X3484">
        <v>1801.3525850079202</v>
      </c>
      <c r="Y3484">
        <v>0</v>
      </c>
      <c r="Z3484">
        <v>0</v>
      </c>
      <c r="AA3484">
        <v>559.67126961205884</v>
      </c>
      <c r="AB3484">
        <v>297.21860447594332</v>
      </c>
      <c r="AC3484">
        <v>0</v>
      </c>
      <c r="AD3484">
        <v>0</v>
      </c>
      <c r="AE3484">
        <v>2658.2424590959222</v>
      </c>
    </row>
    <row r="3485" spans="1:31" x14ac:dyDescent="0.3">
      <c r="A3485">
        <v>2491275</v>
      </c>
      <c r="B3485">
        <v>1</v>
      </c>
      <c r="C3485" t="s">
        <v>80</v>
      </c>
      <c r="D3485" t="s">
        <v>93</v>
      </c>
      <c r="E3485" t="s">
        <v>162</v>
      </c>
      <c r="F3485" t="s">
        <v>10015</v>
      </c>
      <c r="G3485" t="s">
        <v>181</v>
      </c>
      <c r="H3485" t="s">
        <v>135</v>
      </c>
      <c r="I3485" t="s">
        <v>136</v>
      </c>
      <c r="J3485" t="s">
        <v>137</v>
      </c>
      <c r="K3485" t="s">
        <v>144</v>
      </c>
      <c r="L3485" t="s">
        <v>10016</v>
      </c>
      <c r="M3485" t="s">
        <v>10017</v>
      </c>
      <c r="N3485">
        <v>0.65249999999999997</v>
      </c>
      <c r="O3485">
        <v>0</v>
      </c>
      <c r="P3485">
        <v>251</v>
      </c>
      <c r="Q3485">
        <v>0</v>
      </c>
      <c r="R3485">
        <v>0</v>
      </c>
      <c r="S3485">
        <v>0</v>
      </c>
      <c r="T3485">
        <v>16</v>
      </c>
      <c r="U3485">
        <v>0</v>
      </c>
      <c r="V3485">
        <v>0</v>
      </c>
      <c r="W3485">
        <v>0</v>
      </c>
      <c r="X3485">
        <v>44.654475941728272</v>
      </c>
      <c r="Y3485">
        <v>0</v>
      </c>
      <c r="Z3485">
        <v>0</v>
      </c>
      <c r="AA3485">
        <v>0</v>
      </c>
      <c r="AB3485">
        <v>8.2527486734658595</v>
      </c>
      <c r="AC3485">
        <v>0</v>
      </c>
      <c r="AD3485">
        <v>0</v>
      </c>
      <c r="AE3485">
        <v>52.907224615194131</v>
      </c>
    </row>
    <row r="3486" spans="1:31" x14ac:dyDescent="0.3">
      <c r="A3486">
        <v>2490880</v>
      </c>
      <c r="B3486">
        <v>1</v>
      </c>
      <c r="C3486" t="s">
        <v>81</v>
      </c>
      <c r="D3486" t="s">
        <v>121</v>
      </c>
      <c r="E3486" t="s">
        <v>162</v>
      </c>
      <c r="F3486" t="s">
        <v>10018</v>
      </c>
      <c r="G3486" t="s">
        <v>210</v>
      </c>
      <c r="H3486" t="s">
        <v>135</v>
      </c>
      <c r="I3486" t="s">
        <v>136</v>
      </c>
      <c r="J3486" t="s">
        <v>137</v>
      </c>
      <c r="K3486" t="s">
        <v>144</v>
      </c>
      <c r="L3486" t="s">
        <v>10019</v>
      </c>
      <c r="M3486" t="s">
        <v>10020</v>
      </c>
      <c r="N3486">
        <v>2.4127777770000001</v>
      </c>
      <c r="O3486">
        <v>0</v>
      </c>
      <c r="P3486">
        <v>23</v>
      </c>
      <c r="Q3486">
        <v>0</v>
      </c>
      <c r="R3486">
        <v>2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6.1293612169101763</v>
      </c>
      <c r="Y3486">
        <v>0</v>
      </c>
      <c r="Z3486">
        <v>0.61292008761760008</v>
      </c>
      <c r="AA3486">
        <v>0</v>
      </c>
      <c r="AB3486">
        <v>0</v>
      </c>
      <c r="AC3486">
        <v>0</v>
      </c>
      <c r="AD3486">
        <v>0</v>
      </c>
      <c r="AE3486">
        <v>6.7422813045277765</v>
      </c>
    </row>
    <row r="3487" spans="1:31" x14ac:dyDescent="0.3">
      <c r="A3487">
        <v>2490780</v>
      </c>
      <c r="B3487">
        <v>1</v>
      </c>
      <c r="C3487" t="s">
        <v>80</v>
      </c>
      <c r="D3487" t="s">
        <v>92</v>
      </c>
      <c r="E3487" t="s">
        <v>166</v>
      </c>
      <c r="F3487" t="s">
        <v>10021</v>
      </c>
      <c r="G3487" t="s">
        <v>134</v>
      </c>
      <c r="H3487" t="s">
        <v>150</v>
      </c>
      <c r="I3487" t="s">
        <v>136</v>
      </c>
      <c r="J3487" t="s">
        <v>137</v>
      </c>
      <c r="K3487" t="s">
        <v>138</v>
      </c>
      <c r="L3487" t="s">
        <v>10022</v>
      </c>
      <c r="M3487" t="s">
        <v>10023</v>
      </c>
      <c r="N3487">
        <v>9.2413888879999995</v>
      </c>
      <c r="O3487">
        <v>4</v>
      </c>
      <c r="P3487">
        <v>191</v>
      </c>
      <c r="Q3487">
        <v>5</v>
      </c>
      <c r="R3487">
        <v>3</v>
      </c>
      <c r="S3487">
        <v>7</v>
      </c>
      <c r="T3487">
        <v>26</v>
      </c>
      <c r="U3487">
        <v>0</v>
      </c>
      <c r="V3487">
        <v>0</v>
      </c>
      <c r="W3487">
        <v>15.485171318289883</v>
      </c>
      <c r="X3487">
        <v>231.58012486911281</v>
      </c>
      <c r="Y3487">
        <v>88.58673966809468</v>
      </c>
      <c r="Z3487">
        <v>0.25045157600430301</v>
      </c>
      <c r="AA3487">
        <v>135.48369147815364</v>
      </c>
      <c r="AB3487">
        <v>273.30264763237369</v>
      </c>
      <c r="AC3487">
        <v>0</v>
      </c>
      <c r="AD3487">
        <v>0</v>
      </c>
      <c r="AE3487">
        <v>744.68882654202901</v>
      </c>
    </row>
    <row r="3488" spans="1:31" x14ac:dyDescent="0.3">
      <c r="A3488">
        <v>2490691</v>
      </c>
      <c r="B3488">
        <v>1</v>
      </c>
      <c r="C3488" t="s">
        <v>80</v>
      </c>
      <c r="D3488" t="s">
        <v>102</v>
      </c>
      <c r="E3488" t="s">
        <v>147</v>
      </c>
      <c r="F3488" t="s">
        <v>10024</v>
      </c>
      <c r="G3488" t="s">
        <v>193</v>
      </c>
      <c r="H3488" t="s">
        <v>150</v>
      </c>
      <c r="I3488" t="s">
        <v>136</v>
      </c>
      <c r="J3488" t="s">
        <v>137</v>
      </c>
      <c r="K3488" t="s">
        <v>144</v>
      </c>
      <c r="L3488" t="s">
        <v>10025</v>
      </c>
      <c r="M3488" t="s">
        <v>9529</v>
      </c>
      <c r="N3488">
        <v>7.920555555</v>
      </c>
      <c r="O3488">
        <v>0</v>
      </c>
      <c r="P3488">
        <v>822</v>
      </c>
      <c r="Q3488">
        <v>1</v>
      </c>
      <c r="R3488">
        <v>11</v>
      </c>
      <c r="S3488">
        <v>1</v>
      </c>
      <c r="T3488">
        <v>78</v>
      </c>
      <c r="U3488">
        <v>0</v>
      </c>
      <c r="V3488">
        <v>0</v>
      </c>
      <c r="W3488">
        <v>0</v>
      </c>
      <c r="X3488">
        <v>692.41590450906301</v>
      </c>
      <c r="Y3488">
        <v>1.8324735738510816</v>
      </c>
      <c r="Z3488">
        <v>25.033235944062941</v>
      </c>
      <c r="AA3488">
        <v>10.216592219295</v>
      </c>
      <c r="AB3488">
        <v>262.60800248867281</v>
      </c>
      <c r="AC3488">
        <v>0</v>
      </c>
      <c r="AD3488">
        <v>0</v>
      </c>
      <c r="AE3488">
        <v>992.10620873494486</v>
      </c>
    </row>
    <row r="3489" spans="1:31" x14ac:dyDescent="0.3">
      <c r="A3489">
        <v>2490883</v>
      </c>
      <c r="B3489">
        <v>1</v>
      </c>
      <c r="C3489" t="s">
        <v>81</v>
      </c>
      <c r="D3489" t="s">
        <v>112</v>
      </c>
      <c r="E3489" t="s">
        <v>162</v>
      </c>
      <c r="F3489" t="s">
        <v>10026</v>
      </c>
      <c r="G3489" t="s">
        <v>1532</v>
      </c>
      <c r="H3489" t="s">
        <v>135</v>
      </c>
      <c r="I3489" t="s">
        <v>136</v>
      </c>
      <c r="J3489" t="s">
        <v>137</v>
      </c>
      <c r="K3489" t="s">
        <v>144</v>
      </c>
      <c r="L3489" t="s">
        <v>10027</v>
      </c>
      <c r="M3489" t="s">
        <v>10028</v>
      </c>
      <c r="N3489">
        <v>1.740555555</v>
      </c>
      <c r="O3489">
        <v>0</v>
      </c>
      <c r="P3489">
        <v>17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6.1003208162845723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6.1003208162845723</v>
      </c>
    </row>
    <row r="3490" spans="1:31" x14ac:dyDescent="0.3">
      <c r="A3490">
        <v>2490717</v>
      </c>
      <c r="B3490">
        <v>1</v>
      </c>
      <c r="C3490" t="s">
        <v>81</v>
      </c>
      <c r="D3490" t="s">
        <v>128</v>
      </c>
      <c r="E3490" t="s">
        <v>162</v>
      </c>
      <c r="F3490" t="s">
        <v>10029</v>
      </c>
      <c r="G3490" t="s">
        <v>530</v>
      </c>
      <c r="H3490" t="s">
        <v>135</v>
      </c>
      <c r="I3490" t="s">
        <v>136</v>
      </c>
      <c r="J3490" t="s">
        <v>137</v>
      </c>
      <c r="K3490" t="s">
        <v>144</v>
      </c>
      <c r="L3490" t="s">
        <v>10030</v>
      </c>
      <c r="M3490" t="s">
        <v>10031</v>
      </c>
      <c r="N3490">
        <v>5.574166666</v>
      </c>
      <c r="O3490">
        <v>0</v>
      </c>
      <c r="P3490">
        <v>73</v>
      </c>
      <c r="Q3490">
        <v>0</v>
      </c>
      <c r="R3490">
        <v>0</v>
      </c>
      <c r="S3490">
        <v>0</v>
      </c>
      <c r="T3490">
        <v>7</v>
      </c>
      <c r="U3490">
        <v>0</v>
      </c>
      <c r="V3490">
        <v>0</v>
      </c>
      <c r="W3490">
        <v>0</v>
      </c>
      <c r="X3490">
        <v>49.925969313654015</v>
      </c>
      <c r="Y3490">
        <v>0</v>
      </c>
      <c r="Z3490">
        <v>0</v>
      </c>
      <c r="AA3490">
        <v>0</v>
      </c>
      <c r="AB3490">
        <v>12.937133411510706</v>
      </c>
      <c r="AC3490">
        <v>0</v>
      </c>
      <c r="AD3490">
        <v>0</v>
      </c>
      <c r="AE3490">
        <v>62.863102725164723</v>
      </c>
    </row>
    <row r="3491" spans="1:31" x14ac:dyDescent="0.3">
      <c r="A3491">
        <v>2490707</v>
      </c>
      <c r="B3491">
        <v>2</v>
      </c>
      <c r="C3491" t="s">
        <v>81</v>
      </c>
      <c r="D3491" t="s">
        <v>118</v>
      </c>
      <c r="E3491" t="s">
        <v>166</v>
      </c>
      <c r="F3491" t="s">
        <v>1368</v>
      </c>
      <c r="G3491" t="s">
        <v>193</v>
      </c>
      <c r="H3491" t="s">
        <v>150</v>
      </c>
      <c r="I3491" t="s">
        <v>136</v>
      </c>
      <c r="J3491" t="s">
        <v>137</v>
      </c>
      <c r="K3491" t="s">
        <v>144</v>
      </c>
      <c r="L3491" t="s">
        <v>9691</v>
      </c>
      <c r="M3491" t="s">
        <v>10032</v>
      </c>
      <c r="N3491">
        <v>1.3733333329999999</v>
      </c>
      <c r="O3491">
        <v>0</v>
      </c>
      <c r="P3491">
        <v>331</v>
      </c>
      <c r="Q3491">
        <v>9</v>
      </c>
      <c r="R3491">
        <v>89</v>
      </c>
      <c r="S3491">
        <v>11</v>
      </c>
      <c r="T3491">
        <v>70</v>
      </c>
      <c r="U3491">
        <v>1</v>
      </c>
      <c r="V3491">
        <v>0</v>
      </c>
      <c r="W3491">
        <v>0</v>
      </c>
      <c r="X3491">
        <v>95.126826565240691</v>
      </c>
      <c r="Y3491">
        <v>15.577222260583364</v>
      </c>
      <c r="Z3491">
        <v>71.027525666426669</v>
      </c>
      <c r="AA3491">
        <v>447.04979910774972</v>
      </c>
      <c r="AB3491">
        <v>35.337260232443619</v>
      </c>
      <c r="AC3491">
        <v>786.05485288731938</v>
      </c>
      <c r="AD3491">
        <v>0</v>
      </c>
      <c r="AE3491">
        <v>1450.1734867197636</v>
      </c>
    </row>
    <row r="3492" spans="1:31" x14ac:dyDescent="0.3">
      <c r="A3492">
        <v>2491003</v>
      </c>
      <c r="B3492">
        <v>1</v>
      </c>
      <c r="C3492" t="s">
        <v>80</v>
      </c>
      <c r="D3492" t="s">
        <v>104</v>
      </c>
      <c r="E3492" t="s">
        <v>184</v>
      </c>
      <c r="F3492" t="s">
        <v>10033</v>
      </c>
      <c r="G3492" t="s">
        <v>168</v>
      </c>
      <c r="H3492" t="s">
        <v>150</v>
      </c>
      <c r="I3492" t="s">
        <v>136</v>
      </c>
      <c r="J3492" t="s">
        <v>137</v>
      </c>
      <c r="K3492" t="s">
        <v>138</v>
      </c>
      <c r="L3492" t="s">
        <v>10034</v>
      </c>
      <c r="M3492" t="s">
        <v>10035</v>
      </c>
      <c r="N3492">
        <v>1.354166666</v>
      </c>
      <c r="O3492">
        <v>16</v>
      </c>
      <c r="P3492">
        <v>96</v>
      </c>
      <c r="Q3492">
        <v>17</v>
      </c>
      <c r="R3492">
        <v>24</v>
      </c>
      <c r="S3492">
        <v>42</v>
      </c>
      <c r="T3492">
        <v>26</v>
      </c>
      <c r="U3492">
        <v>8</v>
      </c>
      <c r="V3492">
        <v>2</v>
      </c>
      <c r="W3492">
        <v>20.933180529426529</v>
      </c>
      <c r="X3492">
        <v>68.519991150580978</v>
      </c>
      <c r="Y3492">
        <v>20.098749515545371</v>
      </c>
      <c r="Z3492">
        <v>20.149737173220228</v>
      </c>
      <c r="AA3492">
        <v>684.45305057480721</v>
      </c>
      <c r="AB3492">
        <v>65.086875510028392</v>
      </c>
      <c r="AC3492">
        <v>1929.8485326652569</v>
      </c>
      <c r="AD3492">
        <v>111.84422745165215</v>
      </c>
      <c r="AE3492">
        <v>2920.9343445705176</v>
      </c>
    </row>
    <row r="3493" spans="1:31" x14ac:dyDescent="0.3">
      <c r="A3493">
        <v>2491152</v>
      </c>
      <c r="B3493">
        <v>1</v>
      </c>
      <c r="C3493" t="s">
        <v>80</v>
      </c>
      <c r="D3493" t="s">
        <v>97</v>
      </c>
      <c r="E3493" t="s">
        <v>147</v>
      </c>
      <c r="F3493" t="s">
        <v>10036</v>
      </c>
      <c r="G3493" t="s">
        <v>149</v>
      </c>
      <c r="H3493" t="s">
        <v>150</v>
      </c>
      <c r="I3493" t="s">
        <v>136</v>
      </c>
      <c r="J3493" t="s">
        <v>137</v>
      </c>
      <c r="K3493" t="s">
        <v>144</v>
      </c>
      <c r="L3493" t="s">
        <v>10037</v>
      </c>
      <c r="M3493" t="s">
        <v>10038</v>
      </c>
      <c r="N3493">
        <v>0.53944444400000002</v>
      </c>
      <c r="O3493">
        <v>0</v>
      </c>
      <c r="P3493">
        <v>90</v>
      </c>
      <c r="Q3493">
        <v>0</v>
      </c>
      <c r="R3493">
        <v>46</v>
      </c>
      <c r="S3493">
        <v>0</v>
      </c>
      <c r="T3493">
        <v>26</v>
      </c>
      <c r="U3493">
        <v>0</v>
      </c>
      <c r="V3493">
        <v>0</v>
      </c>
      <c r="W3493">
        <v>0</v>
      </c>
      <c r="X3493">
        <v>83.330477496257885</v>
      </c>
      <c r="Y3493">
        <v>0</v>
      </c>
      <c r="Z3493">
        <v>11.964048884294209</v>
      </c>
      <c r="AA3493">
        <v>0</v>
      </c>
      <c r="AB3493">
        <v>18.085327756252767</v>
      </c>
      <c r="AC3493">
        <v>0</v>
      </c>
      <c r="AD3493">
        <v>0</v>
      </c>
      <c r="AE3493">
        <v>113.37985413680487</v>
      </c>
    </row>
    <row r="3494" spans="1:31" x14ac:dyDescent="0.3">
      <c r="A3494">
        <v>2490903</v>
      </c>
      <c r="B3494">
        <v>1</v>
      </c>
      <c r="C3494" t="s">
        <v>80</v>
      </c>
      <c r="D3494" t="s">
        <v>92</v>
      </c>
      <c r="E3494" t="s">
        <v>141</v>
      </c>
      <c r="F3494" t="s">
        <v>10039</v>
      </c>
      <c r="G3494" t="s">
        <v>530</v>
      </c>
      <c r="H3494" t="s">
        <v>135</v>
      </c>
      <c r="I3494" t="s">
        <v>136</v>
      </c>
      <c r="J3494" t="s">
        <v>137</v>
      </c>
      <c r="K3494" t="s">
        <v>144</v>
      </c>
      <c r="L3494" t="s">
        <v>10040</v>
      </c>
      <c r="M3494" t="s">
        <v>10041</v>
      </c>
      <c r="N3494">
        <v>3.7225000000000001</v>
      </c>
      <c r="O3494">
        <v>0</v>
      </c>
      <c r="P3494">
        <v>76</v>
      </c>
      <c r="Q3494">
        <v>0</v>
      </c>
      <c r="R3494">
        <v>0</v>
      </c>
      <c r="S3494">
        <v>0</v>
      </c>
      <c r="T3494">
        <v>8</v>
      </c>
      <c r="U3494">
        <v>0</v>
      </c>
      <c r="V3494">
        <v>0</v>
      </c>
      <c r="W3494">
        <v>0</v>
      </c>
      <c r="X3494">
        <v>82.904237206773288</v>
      </c>
      <c r="Y3494">
        <v>0</v>
      </c>
      <c r="Z3494">
        <v>0</v>
      </c>
      <c r="AA3494">
        <v>0</v>
      </c>
      <c r="AB3494">
        <v>25.605080727211973</v>
      </c>
      <c r="AC3494">
        <v>0</v>
      </c>
      <c r="AD3494">
        <v>0</v>
      </c>
      <c r="AE3494">
        <v>108.50931793398526</v>
      </c>
    </row>
    <row r="3495" spans="1:31" x14ac:dyDescent="0.3">
      <c r="A3495">
        <v>2491656</v>
      </c>
      <c r="B3495">
        <v>1</v>
      </c>
      <c r="C3495" t="s">
        <v>81</v>
      </c>
      <c r="D3495" t="s">
        <v>115</v>
      </c>
      <c r="E3495" t="s">
        <v>147</v>
      </c>
      <c r="F3495" t="s">
        <v>10042</v>
      </c>
      <c r="G3495" t="s">
        <v>149</v>
      </c>
      <c r="H3495" t="s">
        <v>150</v>
      </c>
      <c r="I3495" t="s">
        <v>136</v>
      </c>
      <c r="J3495" t="s">
        <v>137</v>
      </c>
      <c r="K3495" t="s">
        <v>144</v>
      </c>
      <c r="L3495" t="s">
        <v>10043</v>
      </c>
      <c r="M3495" t="s">
        <v>10044</v>
      </c>
      <c r="N3495">
        <v>0.50111111100000005</v>
      </c>
      <c r="O3495">
        <v>0</v>
      </c>
      <c r="P3495">
        <v>1260</v>
      </c>
      <c r="Q3495">
        <v>0</v>
      </c>
      <c r="R3495">
        <v>11</v>
      </c>
      <c r="S3495">
        <v>7</v>
      </c>
      <c r="T3495">
        <v>290</v>
      </c>
      <c r="U3495">
        <v>3</v>
      </c>
      <c r="V3495">
        <v>0</v>
      </c>
      <c r="W3495">
        <v>0</v>
      </c>
      <c r="X3495">
        <v>98.184590121043982</v>
      </c>
      <c r="Y3495">
        <v>0</v>
      </c>
      <c r="Z3495">
        <v>1.6011016004416438</v>
      </c>
      <c r="AA3495">
        <v>41.586245320929088</v>
      </c>
      <c r="AB3495">
        <v>99.208964952789813</v>
      </c>
      <c r="AC3495">
        <v>146.38063972728099</v>
      </c>
      <c r="AD3495">
        <v>0</v>
      </c>
      <c r="AE3495">
        <v>386.96154172248555</v>
      </c>
    </row>
    <row r="3496" spans="1:31" x14ac:dyDescent="0.3">
      <c r="A3496">
        <v>2491679</v>
      </c>
      <c r="B3496">
        <v>1</v>
      </c>
      <c r="C3496" t="s">
        <v>80</v>
      </c>
      <c r="D3496" t="s">
        <v>105</v>
      </c>
      <c r="E3496" t="s">
        <v>147</v>
      </c>
      <c r="F3496" t="s">
        <v>10045</v>
      </c>
      <c r="G3496" t="s">
        <v>168</v>
      </c>
      <c r="H3496" t="s">
        <v>150</v>
      </c>
      <c r="I3496" t="s">
        <v>136</v>
      </c>
      <c r="J3496" t="s">
        <v>137</v>
      </c>
      <c r="K3496" t="s">
        <v>138</v>
      </c>
      <c r="L3496" t="s">
        <v>10046</v>
      </c>
      <c r="M3496" t="s">
        <v>10047</v>
      </c>
      <c r="N3496">
        <v>5.9802777770000004</v>
      </c>
      <c r="O3496">
        <v>0</v>
      </c>
      <c r="P3496">
        <v>253</v>
      </c>
      <c r="Q3496">
        <v>0</v>
      </c>
      <c r="R3496">
        <v>0</v>
      </c>
      <c r="S3496">
        <v>0</v>
      </c>
      <c r="T3496">
        <v>9</v>
      </c>
      <c r="U3496">
        <v>0</v>
      </c>
      <c r="V3496">
        <v>0</v>
      </c>
      <c r="W3496">
        <v>0</v>
      </c>
      <c r="X3496">
        <v>522.88478023892799</v>
      </c>
      <c r="Y3496">
        <v>0</v>
      </c>
      <c r="Z3496">
        <v>0</v>
      </c>
      <c r="AA3496">
        <v>0</v>
      </c>
      <c r="AB3496">
        <v>197.90673737341595</v>
      </c>
      <c r="AC3496">
        <v>0</v>
      </c>
      <c r="AD3496">
        <v>0</v>
      </c>
      <c r="AE3496">
        <v>720.79151761234391</v>
      </c>
    </row>
    <row r="3497" spans="1:31" x14ac:dyDescent="0.3">
      <c r="A3497">
        <v>2491619</v>
      </c>
      <c r="B3497">
        <v>1</v>
      </c>
      <c r="C3497" t="s">
        <v>80</v>
      </c>
      <c r="D3497" t="s">
        <v>110</v>
      </c>
      <c r="E3497" t="s">
        <v>162</v>
      </c>
      <c r="F3497" t="s">
        <v>10048</v>
      </c>
      <c r="G3497" t="s">
        <v>168</v>
      </c>
      <c r="H3497" t="s">
        <v>135</v>
      </c>
      <c r="I3497" t="s">
        <v>136</v>
      </c>
      <c r="J3497" t="s">
        <v>137</v>
      </c>
      <c r="K3497" t="s">
        <v>138</v>
      </c>
      <c r="L3497" t="s">
        <v>10049</v>
      </c>
      <c r="M3497" t="s">
        <v>10050</v>
      </c>
      <c r="N3497">
        <v>5.4286111110000004</v>
      </c>
      <c r="O3497">
        <v>0</v>
      </c>
      <c r="P3497">
        <v>168</v>
      </c>
      <c r="Q3497">
        <v>0</v>
      </c>
      <c r="R3497">
        <v>0</v>
      </c>
      <c r="S3497">
        <v>0</v>
      </c>
      <c r="T3497">
        <v>6</v>
      </c>
      <c r="U3497">
        <v>0</v>
      </c>
      <c r="V3497">
        <v>0</v>
      </c>
      <c r="W3497">
        <v>0</v>
      </c>
      <c r="X3497">
        <v>430.66117963792601</v>
      </c>
      <c r="Y3497">
        <v>0</v>
      </c>
      <c r="Z3497">
        <v>0</v>
      </c>
      <c r="AA3497">
        <v>0</v>
      </c>
      <c r="AB3497">
        <v>35.606198951423607</v>
      </c>
      <c r="AC3497">
        <v>0</v>
      </c>
      <c r="AD3497">
        <v>0</v>
      </c>
      <c r="AE3497">
        <v>466.26737858934962</v>
      </c>
    </row>
    <row r="3498" spans="1:31" x14ac:dyDescent="0.3">
      <c r="A3498">
        <v>2491782</v>
      </c>
      <c r="B3498">
        <v>1</v>
      </c>
      <c r="C3498" t="s">
        <v>81</v>
      </c>
      <c r="D3498" t="s">
        <v>112</v>
      </c>
      <c r="E3498" t="s">
        <v>153</v>
      </c>
      <c r="F3498" t="s">
        <v>10051</v>
      </c>
      <c r="G3498" t="s">
        <v>230</v>
      </c>
      <c r="H3498" t="s">
        <v>135</v>
      </c>
      <c r="I3498" t="s">
        <v>136</v>
      </c>
      <c r="J3498" t="s">
        <v>137</v>
      </c>
      <c r="K3498" t="s">
        <v>144</v>
      </c>
      <c r="L3498" t="s">
        <v>10052</v>
      </c>
      <c r="M3498" t="s">
        <v>10053</v>
      </c>
      <c r="N3498">
        <v>2.0211111110000002</v>
      </c>
      <c r="O3498">
        <v>0</v>
      </c>
      <c r="P3498">
        <v>4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1.5837011285560829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1.5837011285560829</v>
      </c>
    </row>
    <row r="3499" spans="1:31" x14ac:dyDescent="0.3">
      <c r="A3499">
        <v>2491639</v>
      </c>
      <c r="B3499">
        <v>1</v>
      </c>
      <c r="C3499" t="s">
        <v>81</v>
      </c>
      <c r="D3499" t="s">
        <v>128</v>
      </c>
      <c r="E3499" t="s">
        <v>162</v>
      </c>
      <c r="F3499" t="s">
        <v>10054</v>
      </c>
      <c r="G3499" t="s">
        <v>210</v>
      </c>
      <c r="H3499" t="s">
        <v>135</v>
      </c>
      <c r="I3499" t="s">
        <v>136</v>
      </c>
      <c r="J3499" t="s">
        <v>137</v>
      </c>
      <c r="K3499" t="s">
        <v>144</v>
      </c>
      <c r="L3499" t="s">
        <v>10055</v>
      </c>
      <c r="M3499" t="s">
        <v>10056</v>
      </c>
      <c r="N3499">
        <v>0.505</v>
      </c>
      <c r="O3499">
        <v>0</v>
      </c>
      <c r="P3499">
        <v>168</v>
      </c>
      <c r="Q3499">
        <v>0</v>
      </c>
      <c r="R3499">
        <v>0</v>
      </c>
      <c r="S3499">
        <v>0</v>
      </c>
      <c r="T3499">
        <v>5</v>
      </c>
      <c r="U3499">
        <v>0</v>
      </c>
      <c r="V3499">
        <v>0</v>
      </c>
      <c r="W3499">
        <v>0</v>
      </c>
      <c r="X3499">
        <v>16.685493871587777</v>
      </c>
      <c r="Y3499">
        <v>0</v>
      </c>
      <c r="Z3499">
        <v>0</v>
      </c>
      <c r="AA3499">
        <v>0</v>
      </c>
      <c r="AB3499">
        <v>1.2811158073328679</v>
      </c>
      <c r="AC3499">
        <v>0</v>
      </c>
      <c r="AD3499">
        <v>0</v>
      </c>
      <c r="AE3499">
        <v>17.966609678920644</v>
      </c>
    </row>
    <row r="3500" spans="1:31" x14ac:dyDescent="0.3">
      <c r="A3500">
        <v>2491994</v>
      </c>
      <c r="B3500">
        <v>1</v>
      </c>
      <c r="C3500" t="s">
        <v>81</v>
      </c>
      <c r="D3500" t="s">
        <v>118</v>
      </c>
      <c r="E3500" t="s">
        <v>153</v>
      </c>
      <c r="F3500" t="s">
        <v>10057</v>
      </c>
      <c r="G3500" t="s">
        <v>155</v>
      </c>
      <c r="H3500" t="s">
        <v>135</v>
      </c>
      <c r="I3500" t="s">
        <v>136</v>
      </c>
      <c r="J3500" t="s">
        <v>137</v>
      </c>
      <c r="K3500" t="s">
        <v>144</v>
      </c>
      <c r="L3500" t="s">
        <v>10058</v>
      </c>
      <c r="M3500" t="s">
        <v>10059</v>
      </c>
      <c r="N3500">
        <v>1.2222222220000001</v>
      </c>
      <c r="O3500">
        <v>0</v>
      </c>
      <c r="P3500">
        <v>1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3.6229208921766667E-3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3.6229208921766667E-3</v>
      </c>
    </row>
    <row r="3501" spans="1:31" x14ac:dyDescent="0.3">
      <c r="A3501">
        <v>2491759</v>
      </c>
      <c r="B3501">
        <v>1</v>
      </c>
      <c r="C3501" t="s">
        <v>81</v>
      </c>
      <c r="D3501" t="s">
        <v>127</v>
      </c>
      <c r="E3501" t="s">
        <v>162</v>
      </c>
      <c r="F3501" t="s">
        <v>10060</v>
      </c>
      <c r="G3501" t="s">
        <v>210</v>
      </c>
      <c r="H3501" t="s">
        <v>135</v>
      </c>
      <c r="I3501" t="s">
        <v>136</v>
      </c>
      <c r="J3501" t="s">
        <v>137</v>
      </c>
      <c r="K3501" t="s">
        <v>144</v>
      </c>
      <c r="L3501" t="s">
        <v>10061</v>
      </c>
      <c r="M3501" t="s">
        <v>10062</v>
      </c>
      <c r="N3501">
        <v>2.8563888880000001</v>
      </c>
      <c r="O3501">
        <v>0</v>
      </c>
      <c r="P3501">
        <v>2</v>
      </c>
      <c r="Q3501">
        <v>0</v>
      </c>
      <c r="R3501">
        <v>1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0.23335626152127686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0.23335626152127686</v>
      </c>
    </row>
    <row r="3502" spans="1:31" x14ac:dyDescent="0.3">
      <c r="A3502">
        <v>2491951</v>
      </c>
      <c r="B3502">
        <v>1</v>
      </c>
      <c r="C3502" t="s">
        <v>81</v>
      </c>
      <c r="D3502" t="s">
        <v>128</v>
      </c>
      <c r="E3502" t="s">
        <v>147</v>
      </c>
      <c r="F3502" t="s">
        <v>10063</v>
      </c>
      <c r="G3502" t="s">
        <v>193</v>
      </c>
      <c r="H3502" t="s">
        <v>150</v>
      </c>
      <c r="I3502" t="s">
        <v>136</v>
      </c>
      <c r="J3502" t="s">
        <v>137</v>
      </c>
      <c r="K3502" t="s">
        <v>144</v>
      </c>
      <c r="L3502" t="s">
        <v>10064</v>
      </c>
      <c r="M3502" t="s">
        <v>10065</v>
      </c>
      <c r="N3502">
        <v>1.7749999999999999</v>
      </c>
      <c r="O3502">
        <v>0</v>
      </c>
      <c r="P3502">
        <v>16</v>
      </c>
      <c r="Q3502">
        <v>0</v>
      </c>
      <c r="R3502">
        <v>17</v>
      </c>
      <c r="S3502">
        <v>0</v>
      </c>
      <c r="T3502">
        <v>7</v>
      </c>
      <c r="U3502">
        <v>0</v>
      </c>
      <c r="V3502">
        <v>0</v>
      </c>
      <c r="W3502">
        <v>0</v>
      </c>
      <c r="X3502">
        <v>15.915768829307606</v>
      </c>
      <c r="Y3502">
        <v>0</v>
      </c>
      <c r="Z3502">
        <v>7.5820251482637175</v>
      </c>
      <c r="AA3502">
        <v>0</v>
      </c>
      <c r="AB3502">
        <v>36.067322947801514</v>
      </c>
      <c r="AC3502">
        <v>0</v>
      </c>
      <c r="AD3502">
        <v>0</v>
      </c>
      <c r="AE3502">
        <v>59.565116925372834</v>
      </c>
    </row>
    <row r="3503" spans="1:31" x14ac:dyDescent="0.3">
      <c r="A3503">
        <v>2491825</v>
      </c>
      <c r="B3503">
        <v>1</v>
      </c>
      <c r="C3503" t="s">
        <v>81</v>
      </c>
      <c r="D3503" t="s">
        <v>117</v>
      </c>
      <c r="E3503" t="s">
        <v>162</v>
      </c>
      <c r="F3503" t="s">
        <v>10066</v>
      </c>
      <c r="G3503" t="s">
        <v>210</v>
      </c>
      <c r="H3503" t="s">
        <v>135</v>
      </c>
      <c r="I3503" t="s">
        <v>136</v>
      </c>
      <c r="J3503" t="s">
        <v>137</v>
      </c>
      <c r="K3503" t="s">
        <v>144</v>
      </c>
      <c r="L3503" t="s">
        <v>10067</v>
      </c>
      <c r="M3503" t="s">
        <v>10068</v>
      </c>
      <c r="N3503">
        <v>0.57861111099999996</v>
      </c>
      <c r="O3503">
        <v>0</v>
      </c>
      <c r="P3503">
        <v>60</v>
      </c>
      <c r="Q3503">
        <v>0</v>
      </c>
      <c r="R3503">
        <v>0</v>
      </c>
      <c r="S3503">
        <v>0</v>
      </c>
      <c r="T3503">
        <v>3</v>
      </c>
      <c r="U3503">
        <v>0</v>
      </c>
      <c r="V3503">
        <v>0</v>
      </c>
      <c r="W3503">
        <v>0</v>
      </c>
      <c r="X3503">
        <v>4.9461486993034933</v>
      </c>
      <c r="Y3503">
        <v>0</v>
      </c>
      <c r="Z3503">
        <v>0</v>
      </c>
      <c r="AA3503">
        <v>0</v>
      </c>
      <c r="AB3503">
        <v>3.1513409846793414</v>
      </c>
      <c r="AC3503">
        <v>0</v>
      </c>
      <c r="AD3503">
        <v>0</v>
      </c>
      <c r="AE3503">
        <v>8.0974896839828343</v>
      </c>
    </row>
    <row r="3504" spans="1:31" x14ac:dyDescent="0.3">
      <c r="A3504">
        <v>2491802</v>
      </c>
      <c r="B3504">
        <v>1</v>
      </c>
      <c r="C3504" t="s">
        <v>81</v>
      </c>
      <c r="D3504" t="s">
        <v>113</v>
      </c>
      <c r="E3504" t="s">
        <v>184</v>
      </c>
      <c r="F3504" t="s">
        <v>10069</v>
      </c>
      <c r="G3504" t="s">
        <v>168</v>
      </c>
      <c r="H3504" t="s">
        <v>150</v>
      </c>
      <c r="I3504" t="s">
        <v>136</v>
      </c>
      <c r="J3504" t="s">
        <v>137</v>
      </c>
      <c r="K3504" t="s">
        <v>138</v>
      </c>
      <c r="L3504" t="s">
        <v>10070</v>
      </c>
      <c r="M3504" t="s">
        <v>10071</v>
      </c>
      <c r="N3504">
        <v>0.43638888799999997</v>
      </c>
      <c r="O3504">
        <v>0</v>
      </c>
      <c r="P3504">
        <v>2</v>
      </c>
      <c r="Q3504">
        <v>0</v>
      </c>
      <c r="R3504">
        <v>13</v>
      </c>
      <c r="S3504">
        <v>0</v>
      </c>
      <c r="T3504">
        <v>2</v>
      </c>
      <c r="U3504">
        <v>0</v>
      </c>
      <c r="V3504">
        <v>0</v>
      </c>
      <c r="W3504">
        <v>0</v>
      </c>
      <c r="X3504">
        <v>5.8946168412581674E-3</v>
      </c>
      <c r="Y3504">
        <v>0</v>
      </c>
      <c r="Z3504">
        <v>3.6281506521520708</v>
      </c>
      <c r="AA3504">
        <v>0</v>
      </c>
      <c r="AB3504">
        <v>1.3301768009830064</v>
      </c>
      <c r="AC3504">
        <v>0</v>
      </c>
      <c r="AD3504">
        <v>0</v>
      </c>
      <c r="AE3504">
        <v>4.9642220699763353</v>
      </c>
    </row>
    <row r="3505" spans="1:31" x14ac:dyDescent="0.3">
      <c r="A3505">
        <v>2491974</v>
      </c>
      <c r="B3505">
        <v>1</v>
      </c>
      <c r="C3505" t="s">
        <v>81</v>
      </c>
      <c r="D3505" t="s">
        <v>118</v>
      </c>
      <c r="E3505" t="s">
        <v>153</v>
      </c>
      <c r="F3505" t="s">
        <v>10072</v>
      </c>
      <c r="G3505" t="s">
        <v>155</v>
      </c>
      <c r="H3505" t="s">
        <v>135</v>
      </c>
      <c r="I3505" t="s">
        <v>136</v>
      </c>
      <c r="J3505" t="s">
        <v>137</v>
      </c>
      <c r="K3505" t="s">
        <v>144</v>
      </c>
      <c r="L3505" t="s">
        <v>10073</v>
      </c>
      <c r="M3505" t="s">
        <v>10074</v>
      </c>
      <c r="N3505">
        <v>1.766388888</v>
      </c>
      <c r="O3505">
        <v>0</v>
      </c>
      <c r="P3505">
        <v>1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3.1077893848581284E-2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3.1077893848581284E-2</v>
      </c>
    </row>
    <row r="3506" spans="1:31" x14ac:dyDescent="0.3">
      <c r="A3506">
        <v>2491596</v>
      </c>
      <c r="B3506">
        <v>1</v>
      </c>
      <c r="C3506" t="s">
        <v>80</v>
      </c>
      <c r="D3506" t="s">
        <v>105</v>
      </c>
      <c r="E3506" t="s">
        <v>184</v>
      </c>
      <c r="F3506" t="s">
        <v>10075</v>
      </c>
      <c r="G3506" t="s">
        <v>149</v>
      </c>
      <c r="H3506" t="s">
        <v>150</v>
      </c>
      <c r="I3506" t="s">
        <v>136</v>
      </c>
      <c r="J3506" t="s">
        <v>137</v>
      </c>
      <c r="K3506" t="s">
        <v>144</v>
      </c>
      <c r="L3506" t="s">
        <v>10076</v>
      </c>
      <c r="M3506" t="s">
        <v>10077</v>
      </c>
      <c r="N3506">
        <v>0.13500000000000001</v>
      </c>
      <c r="O3506">
        <v>0</v>
      </c>
      <c r="P3506">
        <v>537</v>
      </c>
      <c r="Q3506">
        <v>0</v>
      </c>
      <c r="R3506">
        <v>2</v>
      </c>
      <c r="S3506">
        <v>0</v>
      </c>
      <c r="T3506">
        <v>83</v>
      </c>
      <c r="U3506">
        <v>0</v>
      </c>
      <c r="V3506">
        <v>0</v>
      </c>
      <c r="W3506">
        <v>0</v>
      </c>
      <c r="X3506">
        <v>22.160511510262982</v>
      </c>
      <c r="Y3506">
        <v>0</v>
      </c>
      <c r="Z3506">
        <v>0</v>
      </c>
      <c r="AA3506">
        <v>0</v>
      </c>
      <c r="AB3506">
        <v>17.529205978460698</v>
      </c>
      <c r="AC3506">
        <v>0</v>
      </c>
      <c r="AD3506">
        <v>0</v>
      </c>
      <c r="AE3506">
        <v>39.68971748872368</v>
      </c>
    </row>
    <row r="3507" spans="1:31" x14ac:dyDescent="0.3">
      <c r="A3507">
        <v>2491739</v>
      </c>
      <c r="B3507">
        <v>1</v>
      </c>
      <c r="C3507" t="s">
        <v>80</v>
      </c>
      <c r="D3507" t="s">
        <v>82</v>
      </c>
      <c r="E3507" t="s">
        <v>162</v>
      </c>
      <c r="F3507" t="s">
        <v>10078</v>
      </c>
      <c r="G3507" t="s">
        <v>1962</v>
      </c>
      <c r="H3507" t="s">
        <v>135</v>
      </c>
      <c r="I3507" t="s">
        <v>136</v>
      </c>
      <c r="J3507" t="s">
        <v>3</v>
      </c>
      <c r="K3507" t="s">
        <v>144</v>
      </c>
      <c r="L3507" t="s">
        <v>10079</v>
      </c>
      <c r="M3507" t="s">
        <v>10080</v>
      </c>
      <c r="N3507">
        <v>2.9874999999999998</v>
      </c>
      <c r="O3507">
        <v>0</v>
      </c>
      <c r="P3507">
        <v>102</v>
      </c>
      <c r="Q3507">
        <v>0</v>
      </c>
      <c r="R3507">
        <v>0</v>
      </c>
      <c r="S3507">
        <v>0</v>
      </c>
      <c r="T3507">
        <v>38</v>
      </c>
      <c r="U3507">
        <v>0</v>
      </c>
      <c r="V3507">
        <v>0</v>
      </c>
      <c r="W3507">
        <v>0</v>
      </c>
      <c r="X3507">
        <v>103.95997139386607</v>
      </c>
      <c r="Y3507">
        <v>0</v>
      </c>
      <c r="Z3507">
        <v>0</v>
      </c>
      <c r="AA3507">
        <v>0</v>
      </c>
      <c r="AB3507">
        <v>67.65041733736183</v>
      </c>
      <c r="AC3507">
        <v>0</v>
      </c>
      <c r="AD3507">
        <v>0</v>
      </c>
      <c r="AE3507">
        <v>171.61038873122789</v>
      </c>
    </row>
    <row r="3508" spans="1:31" x14ac:dyDescent="0.3">
      <c r="A3508">
        <v>2491888</v>
      </c>
      <c r="B3508">
        <v>1</v>
      </c>
      <c r="C3508" t="s">
        <v>81</v>
      </c>
      <c r="D3508" t="s">
        <v>123</v>
      </c>
      <c r="E3508" t="s">
        <v>147</v>
      </c>
      <c r="F3508" t="s">
        <v>5116</v>
      </c>
      <c r="G3508" t="s">
        <v>149</v>
      </c>
      <c r="H3508" t="s">
        <v>150</v>
      </c>
      <c r="I3508" t="s">
        <v>136</v>
      </c>
      <c r="J3508" t="s">
        <v>137</v>
      </c>
      <c r="K3508" t="s">
        <v>144</v>
      </c>
      <c r="L3508" t="s">
        <v>10081</v>
      </c>
      <c r="M3508" t="s">
        <v>10082</v>
      </c>
      <c r="N3508">
        <v>1.4436111110000001</v>
      </c>
      <c r="O3508">
        <v>0</v>
      </c>
      <c r="P3508">
        <v>1</v>
      </c>
      <c r="Q3508">
        <v>0</v>
      </c>
      <c r="R3508">
        <v>26</v>
      </c>
      <c r="S3508">
        <v>1</v>
      </c>
      <c r="T3508">
        <v>6</v>
      </c>
      <c r="U3508">
        <v>2</v>
      </c>
      <c r="V3508">
        <v>0</v>
      </c>
      <c r="W3508">
        <v>0</v>
      </c>
      <c r="X3508">
        <v>0.16280622872966591</v>
      </c>
      <c r="Y3508">
        <v>0</v>
      </c>
      <c r="Z3508">
        <v>13.018434698771443</v>
      </c>
      <c r="AA3508">
        <v>2.1358755175174999</v>
      </c>
      <c r="AB3508">
        <v>5.6488113263097555</v>
      </c>
      <c r="AC3508">
        <v>72.157942356077371</v>
      </c>
      <c r="AD3508">
        <v>0</v>
      </c>
      <c r="AE3508">
        <v>93.123870127405738</v>
      </c>
    </row>
    <row r="3509" spans="1:31" x14ac:dyDescent="0.3">
      <c r="A3509">
        <v>2492031</v>
      </c>
      <c r="B3509">
        <v>1</v>
      </c>
      <c r="C3509" t="s">
        <v>80</v>
      </c>
      <c r="D3509" t="s">
        <v>82</v>
      </c>
      <c r="E3509" t="s">
        <v>141</v>
      </c>
      <c r="F3509" t="s">
        <v>10083</v>
      </c>
      <c r="G3509" t="s">
        <v>181</v>
      </c>
      <c r="H3509" t="s">
        <v>135</v>
      </c>
      <c r="I3509" t="s">
        <v>136</v>
      </c>
      <c r="J3509" t="s">
        <v>137</v>
      </c>
      <c r="K3509" t="s">
        <v>144</v>
      </c>
      <c r="L3509" t="s">
        <v>10084</v>
      </c>
      <c r="M3509" t="s">
        <v>10085</v>
      </c>
      <c r="N3509">
        <v>10.214444444</v>
      </c>
      <c r="O3509">
        <v>0</v>
      </c>
      <c r="P3509">
        <v>1</v>
      </c>
      <c r="Q3509">
        <v>0</v>
      </c>
      <c r="R3509">
        <v>0</v>
      </c>
      <c r="S3509">
        <v>0</v>
      </c>
      <c r="T3509">
        <v>37</v>
      </c>
      <c r="U3509">
        <v>0</v>
      </c>
      <c r="V3509">
        <v>0</v>
      </c>
      <c r="W3509">
        <v>0</v>
      </c>
      <c r="X3509">
        <v>4.6795071852789167</v>
      </c>
      <c r="Y3509">
        <v>0</v>
      </c>
      <c r="Z3509">
        <v>0</v>
      </c>
      <c r="AA3509">
        <v>0</v>
      </c>
      <c r="AB3509">
        <v>117.2130338482481</v>
      </c>
      <c r="AC3509">
        <v>0</v>
      </c>
      <c r="AD3509">
        <v>0</v>
      </c>
      <c r="AE3509">
        <v>121.89254103352702</v>
      </c>
    </row>
    <row r="3510" spans="1:31" x14ac:dyDescent="0.3">
      <c r="A3510">
        <v>2491745</v>
      </c>
      <c r="B3510">
        <v>1</v>
      </c>
      <c r="C3510" t="s">
        <v>80</v>
      </c>
      <c r="D3510" t="s">
        <v>96</v>
      </c>
      <c r="E3510" t="s">
        <v>147</v>
      </c>
      <c r="F3510" t="s">
        <v>10086</v>
      </c>
      <c r="G3510" t="s">
        <v>1152</v>
      </c>
      <c r="H3510" t="s">
        <v>150</v>
      </c>
      <c r="I3510" t="s">
        <v>136</v>
      </c>
      <c r="J3510" t="s">
        <v>137</v>
      </c>
      <c r="K3510" t="s">
        <v>144</v>
      </c>
      <c r="L3510" t="s">
        <v>10087</v>
      </c>
      <c r="M3510" t="s">
        <v>10088</v>
      </c>
      <c r="N3510">
        <v>2.7669444439999999</v>
      </c>
      <c r="O3510">
        <v>0</v>
      </c>
      <c r="P3510">
        <v>19</v>
      </c>
      <c r="Q3510">
        <v>0</v>
      </c>
      <c r="R3510">
        <v>18</v>
      </c>
      <c r="S3510">
        <v>0</v>
      </c>
      <c r="T3510">
        <v>9</v>
      </c>
      <c r="U3510">
        <v>0</v>
      </c>
      <c r="V3510">
        <v>0</v>
      </c>
      <c r="W3510">
        <v>0</v>
      </c>
      <c r="X3510">
        <v>81.495954138837376</v>
      </c>
      <c r="Y3510">
        <v>0</v>
      </c>
      <c r="Z3510">
        <v>23.956347763365905</v>
      </c>
      <c r="AA3510">
        <v>0</v>
      </c>
      <c r="AB3510">
        <v>20.175966809552484</v>
      </c>
      <c r="AC3510">
        <v>0</v>
      </c>
      <c r="AD3510">
        <v>0</v>
      </c>
      <c r="AE3510">
        <v>125.62826871175577</v>
      </c>
    </row>
    <row r="3511" spans="1:31" x14ac:dyDescent="0.3">
      <c r="A3511">
        <v>2491536</v>
      </c>
      <c r="B3511">
        <v>1</v>
      </c>
      <c r="C3511" t="s">
        <v>81</v>
      </c>
      <c r="D3511" t="s">
        <v>121</v>
      </c>
      <c r="E3511" t="s">
        <v>162</v>
      </c>
      <c r="F3511" t="s">
        <v>10089</v>
      </c>
      <c r="G3511" t="s">
        <v>210</v>
      </c>
      <c r="H3511" t="s">
        <v>135</v>
      </c>
      <c r="I3511" t="s">
        <v>136</v>
      </c>
      <c r="J3511" t="s">
        <v>137</v>
      </c>
      <c r="K3511" t="s">
        <v>144</v>
      </c>
      <c r="L3511" t="s">
        <v>10090</v>
      </c>
      <c r="M3511" t="s">
        <v>10091</v>
      </c>
      <c r="N3511">
        <v>0.86583333299999998</v>
      </c>
      <c r="O3511">
        <v>0</v>
      </c>
      <c r="P3511">
        <v>29</v>
      </c>
      <c r="Q3511">
        <v>0</v>
      </c>
      <c r="R3511">
        <v>1</v>
      </c>
      <c r="S3511">
        <v>0</v>
      </c>
      <c r="T3511">
        <v>1</v>
      </c>
      <c r="U3511">
        <v>0</v>
      </c>
      <c r="V3511">
        <v>0</v>
      </c>
      <c r="W3511">
        <v>0</v>
      </c>
      <c r="X3511">
        <v>2.5883603378831932</v>
      </c>
      <c r="Y3511">
        <v>0</v>
      </c>
      <c r="Z3511">
        <v>1.1273942307709027E-2</v>
      </c>
      <c r="AA3511">
        <v>0</v>
      </c>
      <c r="AB3511">
        <v>5.0744470631216079E-2</v>
      </c>
      <c r="AC3511">
        <v>0</v>
      </c>
      <c r="AD3511">
        <v>0</v>
      </c>
      <c r="AE3511">
        <v>2.6503787508221182</v>
      </c>
    </row>
    <row r="3512" spans="1:31" x14ac:dyDescent="0.3">
      <c r="A3512">
        <v>2491530</v>
      </c>
      <c r="B3512">
        <v>1</v>
      </c>
      <c r="C3512" t="s">
        <v>81</v>
      </c>
      <c r="D3512" t="s">
        <v>117</v>
      </c>
      <c r="E3512" t="s">
        <v>162</v>
      </c>
      <c r="F3512" t="s">
        <v>10092</v>
      </c>
      <c r="G3512" t="s">
        <v>210</v>
      </c>
      <c r="H3512" t="s">
        <v>135</v>
      </c>
      <c r="I3512" t="s">
        <v>136</v>
      </c>
      <c r="J3512" t="s">
        <v>137</v>
      </c>
      <c r="K3512" t="s">
        <v>144</v>
      </c>
      <c r="L3512" t="s">
        <v>10093</v>
      </c>
      <c r="M3512" t="s">
        <v>10094</v>
      </c>
      <c r="N3512">
        <v>2.6391666659999999</v>
      </c>
      <c r="O3512">
        <v>0</v>
      </c>
      <c r="P3512">
        <v>60</v>
      </c>
      <c r="Q3512">
        <v>0</v>
      </c>
      <c r="R3512">
        <v>0</v>
      </c>
      <c r="S3512">
        <v>0</v>
      </c>
      <c r="T3512">
        <v>3</v>
      </c>
      <c r="U3512">
        <v>0</v>
      </c>
      <c r="V3512">
        <v>0</v>
      </c>
      <c r="W3512">
        <v>0</v>
      </c>
      <c r="X3512">
        <v>23.7700939315908</v>
      </c>
      <c r="Y3512">
        <v>0</v>
      </c>
      <c r="Z3512">
        <v>0</v>
      </c>
      <c r="AA3512">
        <v>0</v>
      </c>
      <c r="AB3512">
        <v>12.969817653737364</v>
      </c>
      <c r="AC3512">
        <v>0</v>
      </c>
      <c r="AD3512">
        <v>0</v>
      </c>
      <c r="AE3512">
        <v>36.739911585328166</v>
      </c>
    </row>
    <row r="3513" spans="1:31" x14ac:dyDescent="0.3">
      <c r="A3513">
        <v>2491576</v>
      </c>
      <c r="B3513">
        <v>1</v>
      </c>
      <c r="C3513" t="s">
        <v>80</v>
      </c>
      <c r="D3513" t="s">
        <v>96</v>
      </c>
      <c r="E3513" t="s">
        <v>184</v>
      </c>
      <c r="F3513" t="s">
        <v>10095</v>
      </c>
      <c r="G3513" t="s">
        <v>1962</v>
      </c>
      <c r="H3513" t="s">
        <v>150</v>
      </c>
      <c r="I3513" t="s">
        <v>136</v>
      </c>
      <c r="J3513" t="s">
        <v>3</v>
      </c>
      <c r="K3513" t="s">
        <v>144</v>
      </c>
      <c r="L3513" t="s">
        <v>10096</v>
      </c>
      <c r="M3513" t="s">
        <v>10097</v>
      </c>
      <c r="N3513">
        <v>2.7038888879999998</v>
      </c>
      <c r="O3513">
        <v>2</v>
      </c>
      <c r="P3513">
        <v>104</v>
      </c>
      <c r="Q3513">
        <v>1</v>
      </c>
      <c r="R3513">
        <v>171</v>
      </c>
      <c r="S3513">
        <v>1</v>
      </c>
      <c r="T3513">
        <v>37</v>
      </c>
      <c r="U3513">
        <v>0</v>
      </c>
      <c r="V3513">
        <v>0</v>
      </c>
      <c r="W3513">
        <v>61.124142476497056</v>
      </c>
      <c r="X3513">
        <v>143.03889295947451</v>
      </c>
      <c r="Y3513">
        <v>4.5396370121815739</v>
      </c>
      <c r="Z3513">
        <v>273.96455746729805</v>
      </c>
      <c r="AA3513">
        <v>109.09320743260915</v>
      </c>
      <c r="AB3513">
        <v>182.29379575977453</v>
      </c>
      <c r="AC3513">
        <v>0</v>
      </c>
      <c r="AD3513">
        <v>0</v>
      </c>
      <c r="AE3513">
        <v>774.05423310783488</v>
      </c>
    </row>
    <row r="3514" spans="1:31" x14ac:dyDescent="0.3">
      <c r="A3514">
        <v>2491613</v>
      </c>
      <c r="B3514">
        <v>1</v>
      </c>
      <c r="C3514" t="s">
        <v>80</v>
      </c>
      <c r="D3514" t="s">
        <v>104</v>
      </c>
      <c r="E3514" t="s">
        <v>147</v>
      </c>
      <c r="F3514" t="s">
        <v>10098</v>
      </c>
      <c r="G3514" t="s">
        <v>134</v>
      </c>
      <c r="H3514" t="s">
        <v>150</v>
      </c>
      <c r="I3514" t="s">
        <v>136</v>
      </c>
      <c r="J3514" t="s">
        <v>137</v>
      </c>
      <c r="K3514" t="s">
        <v>138</v>
      </c>
      <c r="L3514" t="s">
        <v>10099</v>
      </c>
      <c r="M3514" t="s">
        <v>10100</v>
      </c>
      <c r="N3514">
        <v>5.5333333329999999</v>
      </c>
      <c r="O3514">
        <v>0</v>
      </c>
      <c r="P3514">
        <v>2246</v>
      </c>
      <c r="Q3514">
        <v>0</v>
      </c>
      <c r="R3514">
        <v>29</v>
      </c>
      <c r="S3514">
        <v>1</v>
      </c>
      <c r="T3514">
        <v>149</v>
      </c>
      <c r="U3514">
        <v>0</v>
      </c>
      <c r="V3514">
        <v>0</v>
      </c>
      <c r="W3514">
        <v>0</v>
      </c>
      <c r="X3514">
        <v>2765.9319005897059</v>
      </c>
      <c r="Y3514">
        <v>0</v>
      </c>
      <c r="Z3514">
        <v>47.719703143271147</v>
      </c>
      <c r="AA3514">
        <v>101.80729425827053</v>
      </c>
      <c r="AB3514">
        <v>891.16607958984036</v>
      </c>
      <c r="AC3514">
        <v>0</v>
      </c>
      <c r="AD3514">
        <v>0</v>
      </c>
      <c r="AE3514">
        <v>3806.6249775810884</v>
      </c>
    </row>
    <row r="3515" spans="1:31" x14ac:dyDescent="0.3">
      <c r="A3515">
        <v>2491599</v>
      </c>
      <c r="B3515">
        <v>1</v>
      </c>
      <c r="C3515" t="s">
        <v>80</v>
      </c>
      <c r="D3515" t="s">
        <v>82</v>
      </c>
      <c r="E3515" t="s">
        <v>132</v>
      </c>
      <c r="F3515" t="s">
        <v>10101</v>
      </c>
      <c r="G3515" t="s">
        <v>134</v>
      </c>
      <c r="H3515" t="s">
        <v>135</v>
      </c>
      <c r="I3515" t="s">
        <v>136</v>
      </c>
      <c r="J3515" t="s">
        <v>137</v>
      </c>
      <c r="K3515" t="s">
        <v>138</v>
      </c>
      <c r="L3515" t="s">
        <v>10102</v>
      </c>
      <c r="M3515" t="s">
        <v>10103</v>
      </c>
      <c r="N3515">
        <v>2.3513888879999998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17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185.17003764969849</v>
      </c>
      <c r="AC3515">
        <v>0</v>
      </c>
      <c r="AD3515">
        <v>0</v>
      </c>
      <c r="AE3515">
        <v>185.17003764969849</v>
      </c>
    </row>
    <row r="3516" spans="1:31" x14ac:dyDescent="0.3">
      <c r="A3516">
        <v>2491785</v>
      </c>
      <c r="B3516">
        <v>1</v>
      </c>
      <c r="C3516" t="s">
        <v>80</v>
      </c>
      <c r="D3516" t="s">
        <v>84</v>
      </c>
      <c r="E3516" t="s">
        <v>141</v>
      </c>
      <c r="F3516" t="s">
        <v>6778</v>
      </c>
      <c r="G3516" t="s">
        <v>143</v>
      </c>
      <c r="H3516" t="s">
        <v>135</v>
      </c>
      <c r="I3516" t="s">
        <v>136</v>
      </c>
      <c r="J3516" t="s">
        <v>137</v>
      </c>
      <c r="K3516" t="s">
        <v>144</v>
      </c>
      <c r="L3516" t="s">
        <v>10104</v>
      </c>
      <c r="M3516" t="s">
        <v>10105</v>
      </c>
      <c r="N3516">
        <v>2.7188888879999999</v>
      </c>
      <c r="O3516">
        <v>0</v>
      </c>
      <c r="P3516">
        <v>85</v>
      </c>
      <c r="Q3516">
        <v>0</v>
      </c>
      <c r="R3516">
        <v>0</v>
      </c>
      <c r="S3516">
        <v>0</v>
      </c>
      <c r="T3516">
        <v>25</v>
      </c>
      <c r="U3516">
        <v>0</v>
      </c>
      <c r="V3516">
        <v>0</v>
      </c>
      <c r="W3516">
        <v>0</v>
      </c>
      <c r="X3516">
        <v>49.226451117651067</v>
      </c>
      <c r="Y3516">
        <v>0</v>
      </c>
      <c r="Z3516">
        <v>0</v>
      </c>
      <c r="AA3516">
        <v>0</v>
      </c>
      <c r="AB3516">
        <v>91.801250361008414</v>
      </c>
      <c r="AC3516">
        <v>0</v>
      </c>
      <c r="AD3516">
        <v>0</v>
      </c>
      <c r="AE3516">
        <v>141.02770147865948</v>
      </c>
    </row>
    <row r="3517" spans="1:31" x14ac:dyDescent="0.3">
      <c r="A3517">
        <v>2491891</v>
      </c>
      <c r="B3517">
        <v>1</v>
      </c>
      <c r="C3517" t="s">
        <v>80</v>
      </c>
      <c r="D3517" t="s">
        <v>98</v>
      </c>
      <c r="E3517" t="s">
        <v>162</v>
      </c>
      <c r="F3517" t="s">
        <v>10106</v>
      </c>
      <c r="G3517" t="s">
        <v>530</v>
      </c>
      <c r="H3517" t="s">
        <v>135</v>
      </c>
      <c r="I3517" t="s">
        <v>136</v>
      </c>
      <c r="J3517" t="s">
        <v>137</v>
      </c>
      <c r="K3517" t="s">
        <v>144</v>
      </c>
      <c r="L3517" t="s">
        <v>10107</v>
      </c>
      <c r="M3517" t="s">
        <v>10108</v>
      </c>
      <c r="N3517">
        <v>3.6702777769999999</v>
      </c>
      <c r="O3517">
        <v>0</v>
      </c>
      <c r="P3517">
        <v>12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17.042066370692705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17.042066370692705</v>
      </c>
    </row>
    <row r="3518" spans="1:31" x14ac:dyDescent="0.3">
      <c r="A3518">
        <v>2491885</v>
      </c>
      <c r="B3518">
        <v>1</v>
      </c>
      <c r="C3518" t="s">
        <v>80</v>
      </c>
      <c r="D3518" t="s">
        <v>103</v>
      </c>
      <c r="E3518" t="s">
        <v>153</v>
      </c>
      <c r="F3518" t="s">
        <v>10109</v>
      </c>
      <c r="G3518" t="s">
        <v>159</v>
      </c>
      <c r="H3518" t="s">
        <v>135</v>
      </c>
      <c r="I3518" t="s">
        <v>136</v>
      </c>
      <c r="J3518" t="s">
        <v>3</v>
      </c>
      <c r="K3518" t="s">
        <v>144</v>
      </c>
      <c r="L3518" t="s">
        <v>10110</v>
      </c>
      <c r="M3518" t="s">
        <v>10111</v>
      </c>
      <c r="N3518">
        <v>3.003055555</v>
      </c>
      <c r="O3518">
        <v>0</v>
      </c>
      <c r="P3518">
        <v>11</v>
      </c>
      <c r="Q3518">
        <v>0</v>
      </c>
      <c r="R3518">
        <v>0</v>
      </c>
      <c r="S3518">
        <v>0</v>
      </c>
      <c r="T3518">
        <v>1</v>
      </c>
      <c r="U3518">
        <v>0</v>
      </c>
      <c r="V3518">
        <v>0</v>
      </c>
      <c r="W3518">
        <v>0</v>
      </c>
      <c r="X3518">
        <v>8.0103817720568813</v>
      </c>
      <c r="Y3518">
        <v>0</v>
      </c>
      <c r="Z3518">
        <v>0</v>
      </c>
      <c r="AA3518">
        <v>0</v>
      </c>
      <c r="AB3518">
        <v>0.6614517894005848</v>
      </c>
      <c r="AC3518">
        <v>0</v>
      </c>
      <c r="AD3518">
        <v>0</v>
      </c>
      <c r="AE3518">
        <v>8.6718335614574666</v>
      </c>
    </row>
    <row r="3519" spans="1:31" x14ac:dyDescent="0.3">
      <c r="A3519">
        <v>2491725</v>
      </c>
      <c r="B3519">
        <v>1</v>
      </c>
      <c r="C3519" t="s">
        <v>80</v>
      </c>
      <c r="D3519" t="s">
        <v>105</v>
      </c>
      <c r="E3519" t="s">
        <v>162</v>
      </c>
      <c r="F3519" t="s">
        <v>10112</v>
      </c>
      <c r="G3519" t="s">
        <v>181</v>
      </c>
      <c r="H3519" t="s">
        <v>135</v>
      </c>
      <c r="I3519" t="s">
        <v>136</v>
      </c>
      <c r="J3519" t="s">
        <v>137</v>
      </c>
      <c r="K3519" t="s">
        <v>144</v>
      </c>
      <c r="L3519" t="s">
        <v>10113</v>
      </c>
      <c r="M3519" t="s">
        <v>10114</v>
      </c>
      <c r="N3519">
        <v>0.86250000000000004</v>
      </c>
      <c r="O3519">
        <v>0</v>
      </c>
      <c r="P3519">
        <v>69</v>
      </c>
      <c r="Q3519">
        <v>0</v>
      </c>
      <c r="R3519">
        <v>0</v>
      </c>
      <c r="S3519">
        <v>0</v>
      </c>
      <c r="T3519">
        <v>8</v>
      </c>
      <c r="U3519">
        <v>0</v>
      </c>
      <c r="V3519">
        <v>0</v>
      </c>
      <c r="W3519">
        <v>0</v>
      </c>
      <c r="X3519">
        <v>12.693807861083995</v>
      </c>
      <c r="Y3519">
        <v>0</v>
      </c>
      <c r="Z3519">
        <v>0</v>
      </c>
      <c r="AA3519">
        <v>0</v>
      </c>
      <c r="AB3519">
        <v>3.3066167451301203</v>
      </c>
      <c r="AC3519">
        <v>0</v>
      </c>
      <c r="AD3519">
        <v>0</v>
      </c>
      <c r="AE3519">
        <v>16.000424606214114</v>
      </c>
    </row>
    <row r="3520" spans="1:31" x14ac:dyDescent="0.3">
      <c r="A3520">
        <v>2491811</v>
      </c>
      <c r="B3520">
        <v>1</v>
      </c>
      <c r="C3520" t="s">
        <v>81</v>
      </c>
      <c r="D3520" t="s">
        <v>116</v>
      </c>
      <c r="E3520" t="s">
        <v>153</v>
      </c>
      <c r="F3520" t="s">
        <v>10115</v>
      </c>
      <c r="G3520" t="s">
        <v>244</v>
      </c>
      <c r="H3520" t="s">
        <v>135</v>
      </c>
      <c r="I3520" t="s">
        <v>136</v>
      </c>
      <c r="J3520" t="s">
        <v>137</v>
      </c>
      <c r="K3520" t="s">
        <v>144</v>
      </c>
      <c r="L3520" t="s">
        <v>10116</v>
      </c>
      <c r="M3520" t="s">
        <v>10117</v>
      </c>
      <c r="N3520">
        <v>1.1291666659999999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1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1.611521638293665</v>
      </c>
      <c r="AC3520">
        <v>0</v>
      </c>
      <c r="AD3520">
        <v>0</v>
      </c>
      <c r="AE3520">
        <v>1.611521638293665</v>
      </c>
    </row>
    <row r="3521" spans="1:31" x14ac:dyDescent="0.3">
      <c r="A3521">
        <v>2491857</v>
      </c>
      <c r="B3521">
        <v>1</v>
      </c>
      <c r="C3521" t="s">
        <v>80</v>
      </c>
      <c r="D3521" t="s">
        <v>110</v>
      </c>
      <c r="E3521" t="s">
        <v>153</v>
      </c>
      <c r="F3521" t="s">
        <v>10118</v>
      </c>
      <c r="G3521" t="s">
        <v>155</v>
      </c>
      <c r="H3521" t="s">
        <v>135</v>
      </c>
      <c r="I3521" t="s">
        <v>136</v>
      </c>
      <c r="J3521" t="s">
        <v>137</v>
      </c>
      <c r="K3521" t="s">
        <v>144</v>
      </c>
      <c r="L3521" t="s">
        <v>10119</v>
      </c>
      <c r="M3521" t="s">
        <v>10120</v>
      </c>
      <c r="N3521">
        <v>2.6066666660000002</v>
      </c>
      <c r="O3521">
        <v>0</v>
      </c>
      <c r="P3521">
        <v>3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2.6580351130633595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2.6580351130633595</v>
      </c>
    </row>
    <row r="3522" spans="1:31" x14ac:dyDescent="0.3">
      <c r="A3522">
        <v>2492043</v>
      </c>
      <c r="B3522">
        <v>1</v>
      </c>
      <c r="C3522" t="s">
        <v>81</v>
      </c>
      <c r="D3522" t="s">
        <v>116</v>
      </c>
      <c r="E3522" t="s">
        <v>153</v>
      </c>
      <c r="F3522" t="s">
        <v>10121</v>
      </c>
      <c r="G3522" t="s">
        <v>244</v>
      </c>
      <c r="H3522" t="s">
        <v>135</v>
      </c>
      <c r="I3522" t="s">
        <v>136</v>
      </c>
      <c r="J3522" t="s">
        <v>137</v>
      </c>
      <c r="K3522" t="s">
        <v>144</v>
      </c>
      <c r="L3522" t="s">
        <v>10122</v>
      </c>
      <c r="M3522" t="s">
        <v>10123</v>
      </c>
      <c r="N3522">
        <v>0.62472222200000005</v>
      </c>
      <c r="O3522">
        <v>0</v>
      </c>
      <c r="P3522">
        <v>8</v>
      </c>
      <c r="Q3522">
        <v>0</v>
      </c>
      <c r="R3522">
        <v>0</v>
      </c>
      <c r="S3522">
        <v>0</v>
      </c>
      <c r="T3522">
        <v>1</v>
      </c>
      <c r="U3522">
        <v>0</v>
      </c>
      <c r="V3522">
        <v>0</v>
      </c>
      <c r="W3522">
        <v>0</v>
      </c>
      <c r="X3522">
        <v>1.2061841940524305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1.2061841940524305</v>
      </c>
    </row>
    <row r="3523" spans="1:31" x14ac:dyDescent="0.3">
      <c r="A3523">
        <v>2492023</v>
      </c>
      <c r="B3523">
        <v>1</v>
      </c>
      <c r="C3523" t="s">
        <v>80</v>
      </c>
      <c r="D3523" t="s">
        <v>83</v>
      </c>
      <c r="E3523" t="s">
        <v>153</v>
      </c>
      <c r="F3523" t="s">
        <v>10124</v>
      </c>
      <c r="G3523" t="s">
        <v>155</v>
      </c>
      <c r="H3523" t="s">
        <v>135</v>
      </c>
      <c r="I3523" t="s">
        <v>136</v>
      </c>
      <c r="J3523" t="s">
        <v>137</v>
      </c>
      <c r="K3523" t="s">
        <v>144</v>
      </c>
      <c r="L3523" t="s">
        <v>10125</v>
      </c>
      <c r="M3523" t="s">
        <v>10126</v>
      </c>
      <c r="N3523">
        <v>1.349722222</v>
      </c>
      <c r="O3523">
        <v>0</v>
      </c>
      <c r="P3523">
        <v>3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1.9820809769638243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1.9820809769638243</v>
      </c>
    </row>
    <row r="3524" spans="1:31" x14ac:dyDescent="0.3">
      <c r="A3524">
        <v>2491937</v>
      </c>
      <c r="B3524">
        <v>1</v>
      </c>
      <c r="C3524" t="s">
        <v>80</v>
      </c>
      <c r="D3524" t="s">
        <v>105</v>
      </c>
      <c r="E3524" t="s">
        <v>166</v>
      </c>
      <c r="F3524" t="s">
        <v>10127</v>
      </c>
      <c r="G3524" t="s">
        <v>349</v>
      </c>
      <c r="H3524" t="s">
        <v>150</v>
      </c>
      <c r="I3524" t="s">
        <v>136</v>
      </c>
      <c r="J3524" t="s">
        <v>137</v>
      </c>
      <c r="K3524" t="s">
        <v>144</v>
      </c>
      <c r="L3524" t="s">
        <v>10128</v>
      </c>
      <c r="M3524" t="s">
        <v>10129</v>
      </c>
      <c r="N3524">
        <v>0.46916666600000001</v>
      </c>
      <c r="O3524">
        <v>0</v>
      </c>
      <c r="P3524">
        <v>3</v>
      </c>
      <c r="Q3524">
        <v>0</v>
      </c>
      <c r="R3524">
        <v>3</v>
      </c>
      <c r="S3524">
        <v>0</v>
      </c>
      <c r="T3524">
        <v>1</v>
      </c>
      <c r="U3524">
        <v>0</v>
      </c>
      <c r="V3524">
        <v>0</v>
      </c>
      <c r="W3524">
        <v>0</v>
      </c>
      <c r="X3524">
        <v>0.22170583078962369</v>
      </c>
      <c r="Y3524">
        <v>0</v>
      </c>
      <c r="Z3524">
        <v>4.043915670352E-3</v>
      </c>
      <c r="AA3524">
        <v>0</v>
      </c>
      <c r="AB3524">
        <v>2.5561884364643657</v>
      </c>
      <c r="AC3524">
        <v>0</v>
      </c>
      <c r="AD3524">
        <v>0</v>
      </c>
      <c r="AE3524">
        <v>2.7819381829243413</v>
      </c>
    </row>
    <row r="3525" spans="1:31" x14ac:dyDescent="0.3">
      <c r="A3525">
        <v>2491605</v>
      </c>
      <c r="B3525">
        <v>1</v>
      </c>
      <c r="C3525" t="s">
        <v>81</v>
      </c>
      <c r="D3525" t="s">
        <v>118</v>
      </c>
      <c r="E3525" t="s">
        <v>147</v>
      </c>
      <c r="F3525" t="s">
        <v>10130</v>
      </c>
      <c r="G3525" t="s">
        <v>193</v>
      </c>
      <c r="H3525" t="s">
        <v>150</v>
      </c>
      <c r="I3525" t="s">
        <v>136</v>
      </c>
      <c r="J3525" t="s">
        <v>137</v>
      </c>
      <c r="K3525" t="s">
        <v>144</v>
      </c>
      <c r="L3525" t="s">
        <v>10131</v>
      </c>
      <c r="M3525" t="s">
        <v>10132</v>
      </c>
      <c r="N3525">
        <v>5.1527777769999998</v>
      </c>
      <c r="O3525">
        <v>0</v>
      </c>
      <c r="P3525">
        <v>0</v>
      </c>
      <c r="Q3525">
        <v>0</v>
      </c>
      <c r="R3525">
        <v>0</v>
      </c>
      <c r="S3525">
        <v>1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702.82647655245944</v>
      </c>
      <c r="AB3525">
        <v>0</v>
      </c>
      <c r="AC3525">
        <v>0</v>
      </c>
      <c r="AD3525">
        <v>0</v>
      </c>
      <c r="AE3525">
        <v>702.82647655245944</v>
      </c>
    </row>
    <row r="3526" spans="1:31" x14ac:dyDescent="0.3">
      <c r="A3526">
        <v>2491622</v>
      </c>
      <c r="B3526">
        <v>1</v>
      </c>
      <c r="C3526" t="s">
        <v>80</v>
      </c>
      <c r="D3526" t="s">
        <v>111</v>
      </c>
      <c r="E3526" t="s">
        <v>147</v>
      </c>
      <c r="F3526" t="s">
        <v>10133</v>
      </c>
      <c r="G3526" t="s">
        <v>134</v>
      </c>
      <c r="H3526" t="s">
        <v>150</v>
      </c>
      <c r="I3526" t="s">
        <v>136</v>
      </c>
      <c r="J3526" t="s">
        <v>137</v>
      </c>
      <c r="K3526" t="s">
        <v>138</v>
      </c>
      <c r="L3526" t="s">
        <v>10134</v>
      </c>
      <c r="M3526" t="s">
        <v>10135</v>
      </c>
      <c r="N3526">
        <v>2.9111111109999999</v>
      </c>
      <c r="O3526">
        <v>0</v>
      </c>
      <c r="P3526">
        <v>69</v>
      </c>
      <c r="Q3526">
        <v>0</v>
      </c>
      <c r="R3526">
        <v>23</v>
      </c>
      <c r="S3526">
        <v>0</v>
      </c>
      <c r="T3526">
        <v>37</v>
      </c>
      <c r="U3526">
        <v>0</v>
      </c>
      <c r="V3526">
        <v>0</v>
      </c>
      <c r="W3526">
        <v>0</v>
      </c>
      <c r="X3526">
        <v>85.829133343761683</v>
      </c>
      <c r="Y3526">
        <v>0</v>
      </c>
      <c r="Z3526">
        <v>51.431756590463642</v>
      </c>
      <c r="AA3526">
        <v>0</v>
      </c>
      <c r="AB3526">
        <v>587.51283005867856</v>
      </c>
      <c r="AC3526">
        <v>0</v>
      </c>
      <c r="AD3526">
        <v>0</v>
      </c>
      <c r="AE3526">
        <v>724.77371999290392</v>
      </c>
    </row>
    <row r="3527" spans="1:31" x14ac:dyDescent="0.3">
      <c r="A3527">
        <v>2491768</v>
      </c>
      <c r="B3527">
        <v>1</v>
      </c>
      <c r="C3527" t="s">
        <v>80</v>
      </c>
      <c r="D3527" t="s">
        <v>92</v>
      </c>
      <c r="E3527" t="s">
        <v>153</v>
      </c>
      <c r="F3527" t="s">
        <v>10136</v>
      </c>
      <c r="G3527" t="s">
        <v>312</v>
      </c>
      <c r="H3527" t="s">
        <v>135</v>
      </c>
      <c r="I3527" t="s">
        <v>136</v>
      </c>
      <c r="J3527" t="s">
        <v>137</v>
      </c>
      <c r="K3527" t="s">
        <v>144</v>
      </c>
      <c r="L3527" t="s">
        <v>10137</v>
      </c>
      <c r="M3527" t="s">
        <v>10138</v>
      </c>
      <c r="N3527">
        <v>7.5947222219999997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1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1.4016710193887474</v>
      </c>
      <c r="AC3527">
        <v>0</v>
      </c>
      <c r="AD3527">
        <v>0</v>
      </c>
      <c r="AE3527">
        <v>1.4016710193887474</v>
      </c>
    </row>
    <row r="3528" spans="1:31" x14ac:dyDescent="0.3">
      <c r="A3528">
        <v>2491914</v>
      </c>
      <c r="B3528">
        <v>1</v>
      </c>
      <c r="C3528" t="s">
        <v>81</v>
      </c>
      <c r="D3528" t="s">
        <v>118</v>
      </c>
      <c r="E3528" t="s">
        <v>153</v>
      </c>
      <c r="F3528" t="s">
        <v>10139</v>
      </c>
      <c r="G3528" t="s">
        <v>244</v>
      </c>
      <c r="H3528" t="s">
        <v>135</v>
      </c>
      <c r="I3528" t="s">
        <v>136</v>
      </c>
      <c r="J3528" t="s">
        <v>137</v>
      </c>
      <c r="K3528" t="s">
        <v>144</v>
      </c>
      <c r="L3528" t="s">
        <v>10140</v>
      </c>
      <c r="M3528" t="s">
        <v>10141</v>
      </c>
      <c r="N3528">
        <v>1.966111111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1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2.9721417041433331</v>
      </c>
      <c r="AC3528">
        <v>0</v>
      </c>
      <c r="AD3528">
        <v>0</v>
      </c>
      <c r="AE3528">
        <v>2.9721417041433331</v>
      </c>
    </row>
    <row r="3529" spans="1:31" x14ac:dyDescent="0.3">
      <c r="A3529">
        <v>2491668</v>
      </c>
      <c r="B3529">
        <v>1</v>
      </c>
      <c r="C3529" t="s">
        <v>81</v>
      </c>
      <c r="D3529" t="s">
        <v>119</v>
      </c>
      <c r="E3529" t="s">
        <v>184</v>
      </c>
      <c r="F3529" t="s">
        <v>10142</v>
      </c>
      <c r="G3529" t="s">
        <v>168</v>
      </c>
      <c r="H3529" t="s">
        <v>150</v>
      </c>
      <c r="I3529" t="s">
        <v>136</v>
      </c>
      <c r="J3529" t="s">
        <v>137</v>
      </c>
      <c r="K3529" t="s">
        <v>138</v>
      </c>
      <c r="L3529" t="s">
        <v>10143</v>
      </c>
      <c r="M3529" t="s">
        <v>10144</v>
      </c>
      <c r="N3529">
        <v>1.7083333329999999</v>
      </c>
      <c r="O3529">
        <v>1</v>
      </c>
      <c r="P3529">
        <v>1377</v>
      </c>
      <c r="Q3529">
        <v>123</v>
      </c>
      <c r="R3529">
        <v>262</v>
      </c>
      <c r="S3529">
        <v>4</v>
      </c>
      <c r="T3529">
        <v>93</v>
      </c>
      <c r="U3529">
        <v>0</v>
      </c>
      <c r="V3529">
        <v>0</v>
      </c>
      <c r="W3529">
        <v>2.9627684018254333E-2</v>
      </c>
      <c r="X3529">
        <v>273.84810711446607</v>
      </c>
      <c r="Y3529">
        <v>34.005662235936725</v>
      </c>
      <c r="Z3529">
        <v>88.179699619233659</v>
      </c>
      <c r="AA3529">
        <v>10.216120716358464</v>
      </c>
      <c r="AB3529">
        <v>91.077868380278446</v>
      </c>
      <c r="AC3529">
        <v>0</v>
      </c>
      <c r="AD3529">
        <v>0</v>
      </c>
      <c r="AE3529">
        <v>497.35708575029162</v>
      </c>
    </row>
    <row r="3530" spans="1:31" x14ac:dyDescent="0.3">
      <c r="A3530">
        <v>2491814</v>
      </c>
      <c r="B3530">
        <v>1</v>
      </c>
      <c r="C3530" t="s">
        <v>80</v>
      </c>
      <c r="D3530" t="s">
        <v>83</v>
      </c>
      <c r="E3530" t="s">
        <v>153</v>
      </c>
      <c r="F3530" t="s">
        <v>10145</v>
      </c>
      <c r="G3530" t="s">
        <v>155</v>
      </c>
      <c r="H3530" t="s">
        <v>135</v>
      </c>
      <c r="I3530" t="s">
        <v>136</v>
      </c>
      <c r="J3530" t="s">
        <v>137</v>
      </c>
      <c r="K3530" t="s">
        <v>144</v>
      </c>
      <c r="L3530" t="s">
        <v>10146</v>
      </c>
      <c r="M3530" t="s">
        <v>10147</v>
      </c>
      <c r="N3530">
        <v>0.59222222199999996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1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7.3317471510827978</v>
      </c>
      <c r="AC3530">
        <v>0</v>
      </c>
      <c r="AD3530">
        <v>0</v>
      </c>
      <c r="AE3530">
        <v>7.3317471510827978</v>
      </c>
    </row>
    <row r="3531" spans="1:31" x14ac:dyDescent="0.3">
      <c r="A3531">
        <v>2491519</v>
      </c>
      <c r="B3531">
        <v>1</v>
      </c>
      <c r="C3531" t="s">
        <v>80</v>
      </c>
      <c r="D3531" t="s">
        <v>97</v>
      </c>
      <c r="E3531" t="s">
        <v>213</v>
      </c>
      <c r="F3531" t="s">
        <v>10148</v>
      </c>
      <c r="G3531" t="s">
        <v>203</v>
      </c>
      <c r="H3531" t="s">
        <v>150</v>
      </c>
      <c r="I3531" t="s">
        <v>136</v>
      </c>
      <c r="J3531" t="s">
        <v>137</v>
      </c>
      <c r="K3531" t="s">
        <v>138</v>
      </c>
      <c r="L3531" t="s">
        <v>10149</v>
      </c>
      <c r="M3531" t="s">
        <v>10150</v>
      </c>
      <c r="N3531">
        <v>0.26472222200000001</v>
      </c>
      <c r="O3531">
        <v>35</v>
      </c>
      <c r="P3531">
        <v>18215</v>
      </c>
      <c r="Q3531">
        <v>35</v>
      </c>
      <c r="R3531">
        <v>649</v>
      </c>
      <c r="S3531">
        <v>101</v>
      </c>
      <c r="T3531">
        <v>2374</v>
      </c>
      <c r="U3531">
        <v>6</v>
      </c>
      <c r="V3531">
        <v>16</v>
      </c>
      <c r="W3531">
        <v>31.610278275004251</v>
      </c>
      <c r="X3531">
        <v>1106.9978168454713</v>
      </c>
      <c r="Y3531">
        <v>4.8930760304250596</v>
      </c>
      <c r="Z3531">
        <v>34.10563391551333</v>
      </c>
      <c r="AA3531">
        <v>240.44811125928311</v>
      </c>
      <c r="AB3531">
        <v>323.47803565844674</v>
      </c>
      <c r="AC3531">
        <v>88.163481360222576</v>
      </c>
      <c r="AD3531">
        <v>5.1013839430816477</v>
      </c>
      <c r="AE3531">
        <v>1834.7978172874482</v>
      </c>
    </row>
    <row r="3532" spans="1:31" x14ac:dyDescent="0.3">
      <c r="A3532">
        <v>2491877</v>
      </c>
      <c r="B3532">
        <v>1</v>
      </c>
      <c r="C3532" t="s">
        <v>80</v>
      </c>
      <c r="D3532" t="s">
        <v>83</v>
      </c>
      <c r="E3532" t="s">
        <v>147</v>
      </c>
      <c r="F3532" t="s">
        <v>10151</v>
      </c>
      <c r="G3532" t="s">
        <v>193</v>
      </c>
      <c r="H3532" t="s">
        <v>150</v>
      </c>
      <c r="I3532" t="s">
        <v>136</v>
      </c>
      <c r="J3532" t="s">
        <v>137</v>
      </c>
      <c r="K3532" t="s">
        <v>144</v>
      </c>
      <c r="L3532" t="s">
        <v>10152</v>
      </c>
      <c r="M3532" t="s">
        <v>10153</v>
      </c>
      <c r="N3532">
        <v>2.287222222</v>
      </c>
      <c r="O3532">
        <v>1</v>
      </c>
      <c r="P3532">
        <v>798</v>
      </c>
      <c r="Q3532">
        <v>0</v>
      </c>
      <c r="R3532">
        <v>7</v>
      </c>
      <c r="S3532">
        <v>10</v>
      </c>
      <c r="T3532">
        <v>49</v>
      </c>
      <c r="U3532">
        <v>1</v>
      </c>
      <c r="V3532">
        <v>2</v>
      </c>
      <c r="W3532">
        <v>0.53870220996388885</v>
      </c>
      <c r="X3532">
        <v>611.44583428952512</v>
      </c>
      <c r="Y3532">
        <v>0</v>
      </c>
      <c r="Z3532">
        <v>34.586798231708912</v>
      </c>
      <c r="AA3532">
        <v>246.57132129026127</v>
      </c>
      <c r="AB3532">
        <v>163.14442287144431</v>
      </c>
      <c r="AC3532">
        <v>35.391369271766052</v>
      </c>
      <c r="AD3532">
        <v>82.223627454899088</v>
      </c>
      <c r="AE3532">
        <v>1173.9020756195687</v>
      </c>
    </row>
    <row r="3533" spans="1:31" x14ac:dyDescent="0.3">
      <c r="A3533">
        <v>2491522</v>
      </c>
      <c r="B3533">
        <v>1</v>
      </c>
      <c r="C3533" t="s">
        <v>80</v>
      </c>
      <c r="D3533" t="s">
        <v>107</v>
      </c>
      <c r="E3533" t="s">
        <v>162</v>
      </c>
      <c r="F3533" t="s">
        <v>10154</v>
      </c>
      <c r="G3533" t="s">
        <v>181</v>
      </c>
      <c r="H3533" t="s">
        <v>135</v>
      </c>
      <c r="I3533" t="s">
        <v>136</v>
      </c>
      <c r="J3533" t="s">
        <v>137</v>
      </c>
      <c r="K3533" t="s">
        <v>144</v>
      </c>
      <c r="L3533" t="s">
        <v>10155</v>
      </c>
      <c r="M3533" t="s">
        <v>10156</v>
      </c>
      <c r="N3533">
        <v>0.73305555499999997</v>
      </c>
      <c r="O3533">
        <v>0</v>
      </c>
      <c r="P3533">
        <v>129</v>
      </c>
      <c r="Q3533">
        <v>0</v>
      </c>
      <c r="R3533">
        <v>0</v>
      </c>
      <c r="S3533">
        <v>0</v>
      </c>
      <c r="T3533">
        <v>5</v>
      </c>
      <c r="U3533">
        <v>0</v>
      </c>
      <c r="V3533">
        <v>0</v>
      </c>
      <c r="W3533">
        <v>0</v>
      </c>
      <c r="X3533">
        <v>21.645149382803144</v>
      </c>
      <c r="Y3533">
        <v>0</v>
      </c>
      <c r="Z3533">
        <v>0</v>
      </c>
      <c r="AA3533">
        <v>0</v>
      </c>
      <c r="AB3533">
        <v>4.6708317485488156</v>
      </c>
      <c r="AC3533">
        <v>0</v>
      </c>
      <c r="AD3533">
        <v>0</v>
      </c>
      <c r="AE3533">
        <v>26.315981131351961</v>
      </c>
    </row>
    <row r="3534" spans="1:31" x14ac:dyDescent="0.3">
      <c r="A3534">
        <v>2491897</v>
      </c>
      <c r="B3534">
        <v>1</v>
      </c>
      <c r="C3534" t="s">
        <v>80</v>
      </c>
      <c r="D3534" t="s">
        <v>93</v>
      </c>
      <c r="E3534" t="s">
        <v>213</v>
      </c>
      <c r="F3534" t="s">
        <v>10157</v>
      </c>
      <c r="G3534" t="s">
        <v>382</v>
      </c>
      <c r="H3534" t="s">
        <v>150</v>
      </c>
      <c r="I3534" t="s">
        <v>136</v>
      </c>
      <c r="J3534" t="s">
        <v>137</v>
      </c>
      <c r="K3534" t="s">
        <v>144</v>
      </c>
      <c r="L3534" t="s">
        <v>10158</v>
      </c>
      <c r="M3534" t="s">
        <v>10159</v>
      </c>
      <c r="N3534">
        <v>1.7108333330000001</v>
      </c>
      <c r="O3534">
        <v>4</v>
      </c>
      <c r="P3534">
        <v>4125</v>
      </c>
      <c r="Q3534">
        <v>161</v>
      </c>
      <c r="R3534">
        <v>981</v>
      </c>
      <c r="S3534">
        <v>42</v>
      </c>
      <c r="T3534">
        <v>997</v>
      </c>
      <c r="U3534">
        <v>5</v>
      </c>
      <c r="V3534">
        <v>4</v>
      </c>
      <c r="W3534">
        <v>52.91626840543767</v>
      </c>
      <c r="X3534">
        <v>1643.9197116102287</v>
      </c>
      <c r="Y3534">
        <v>430.88434581612773</v>
      </c>
      <c r="Z3534">
        <v>1196.0241976902362</v>
      </c>
      <c r="AA3534">
        <v>422.30855372904585</v>
      </c>
      <c r="AB3534">
        <v>1191.2576223036476</v>
      </c>
      <c r="AC3534">
        <v>1160.1518002534572</v>
      </c>
      <c r="AD3534">
        <v>249.51450280695585</v>
      </c>
      <c r="AE3534">
        <v>6346.9770026151373</v>
      </c>
    </row>
    <row r="3535" spans="1:31" x14ac:dyDescent="0.3">
      <c r="A3535">
        <v>2491977</v>
      </c>
      <c r="B3535">
        <v>1</v>
      </c>
      <c r="C3535" t="s">
        <v>81</v>
      </c>
      <c r="D3535" t="s">
        <v>123</v>
      </c>
      <c r="E3535" t="s">
        <v>162</v>
      </c>
      <c r="F3535" t="s">
        <v>10160</v>
      </c>
      <c r="G3535" t="s">
        <v>210</v>
      </c>
      <c r="H3535" t="s">
        <v>135</v>
      </c>
      <c r="I3535" t="s">
        <v>136</v>
      </c>
      <c r="J3535" t="s">
        <v>137</v>
      </c>
      <c r="K3535" t="s">
        <v>144</v>
      </c>
      <c r="L3535" t="s">
        <v>10161</v>
      </c>
      <c r="M3535" t="s">
        <v>10162</v>
      </c>
      <c r="N3535">
        <v>1.8247222219999999</v>
      </c>
      <c r="O3535">
        <v>0</v>
      </c>
      <c r="P3535">
        <v>1</v>
      </c>
      <c r="Q3535">
        <v>0</v>
      </c>
      <c r="R3535">
        <v>4</v>
      </c>
      <c r="S3535">
        <v>0</v>
      </c>
      <c r="T3535">
        <v>2</v>
      </c>
      <c r="U3535">
        <v>0</v>
      </c>
      <c r="V3535">
        <v>0</v>
      </c>
      <c r="W3535">
        <v>0</v>
      </c>
      <c r="X3535">
        <v>7.3800482029591996E-2</v>
      </c>
      <c r="Y3535">
        <v>0</v>
      </c>
      <c r="Z3535">
        <v>2.3251239658341509</v>
      </c>
      <c r="AA3535">
        <v>0</v>
      </c>
      <c r="AB3535">
        <v>0.19031725913890399</v>
      </c>
      <c r="AC3535">
        <v>0</v>
      </c>
      <c r="AD3535">
        <v>0</v>
      </c>
      <c r="AE3535">
        <v>2.589241707002647</v>
      </c>
    </row>
    <row r="3536" spans="1:31" x14ac:dyDescent="0.3">
      <c r="A3536">
        <v>2491585</v>
      </c>
      <c r="B3536">
        <v>1</v>
      </c>
      <c r="C3536" t="s">
        <v>80</v>
      </c>
      <c r="D3536" t="s">
        <v>84</v>
      </c>
      <c r="E3536" t="s">
        <v>147</v>
      </c>
      <c r="F3536" t="s">
        <v>10163</v>
      </c>
      <c r="G3536" t="s">
        <v>168</v>
      </c>
      <c r="H3536" t="s">
        <v>150</v>
      </c>
      <c r="I3536" t="s">
        <v>136</v>
      </c>
      <c r="J3536" t="s">
        <v>137</v>
      </c>
      <c r="K3536" t="s">
        <v>138</v>
      </c>
      <c r="L3536" t="s">
        <v>10164</v>
      </c>
      <c r="M3536" t="s">
        <v>10165</v>
      </c>
      <c r="N3536">
        <v>9.7772222220000007</v>
      </c>
      <c r="O3536">
        <v>0</v>
      </c>
      <c r="P3536">
        <v>759</v>
      </c>
      <c r="Q3536">
        <v>0</v>
      </c>
      <c r="R3536">
        <v>0</v>
      </c>
      <c r="S3536">
        <v>0</v>
      </c>
      <c r="T3536">
        <v>51</v>
      </c>
      <c r="U3536">
        <v>0</v>
      </c>
      <c r="V3536">
        <v>0</v>
      </c>
      <c r="W3536">
        <v>0</v>
      </c>
      <c r="X3536">
        <v>2062.4795861967882</v>
      </c>
      <c r="Y3536">
        <v>0</v>
      </c>
      <c r="Z3536">
        <v>0</v>
      </c>
      <c r="AA3536">
        <v>0</v>
      </c>
      <c r="AB3536">
        <v>429.35103658264262</v>
      </c>
      <c r="AC3536">
        <v>0</v>
      </c>
      <c r="AD3536">
        <v>0</v>
      </c>
      <c r="AE3536">
        <v>2491.830622779431</v>
      </c>
    </row>
    <row r="3537" spans="1:31" x14ac:dyDescent="0.3">
      <c r="A3537">
        <v>2491707</v>
      </c>
      <c r="B3537">
        <v>2</v>
      </c>
      <c r="C3537" t="s">
        <v>80</v>
      </c>
      <c r="D3537" t="s">
        <v>93</v>
      </c>
      <c r="E3537" t="s">
        <v>132</v>
      </c>
      <c r="F3537" t="s">
        <v>5787</v>
      </c>
      <c r="G3537" t="s">
        <v>155</v>
      </c>
      <c r="H3537" t="s">
        <v>135</v>
      </c>
      <c r="I3537" t="s">
        <v>136</v>
      </c>
      <c r="J3537" t="s">
        <v>137</v>
      </c>
      <c r="K3537" t="s">
        <v>144</v>
      </c>
      <c r="L3537" t="s">
        <v>10166</v>
      </c>
      <c r="M3537" t="s">
        <v>10167</v>
      </c>
      <c r="N3537">
        <v>0.81444444400000005</v>
      </c>
      <c r="O3537">
        <v>0</v>
      </c>
      <c r="P3537">
        <v>27</v>
      </c>
      <c r="Q3537">
        <v>0</v>
      </c>
      <c r="R3537">
        <v>15</v>
      </c>
      <c r="S3537">
        <v>0</v>
      </c>
      <c r="T3537">
        <v>13</v>
      </c>
      <c r="U3537">
        <v>0</v>
      </c>
      <c r="V3537">
        <v>0</v>
      </c>
      <c r="W3537">
        <v>0</v>
      </c>
      <c r="X3537">
        <v>1.4061795315139243</v>
      </c>
      <c r="Y3537">
        <v>0</v>
      </c>
      <c r="Z3537">
        <v>2.2331773960502845</v>
      </c>
      <c r="AA3537">
        <v>0</v>
      </c>
      <c r="AB3537">
        <v>9.7431197356710264</v>
      </c>
      <c r="AC3537">
        <v>0</v>
      </c>
      <c r="AD3537">
        <v>0</v>
      </c>
      <c r="AE3537">
        <v>13.382476663235234</v>
      </c>
    </row>
    <row r="3538" spans="1:31" x14ac:dyDescent="0.3">
      <c r="A3538">
        <v>2491642</v>
      </c>
      <c r="B3538">
        <v>1</v>
      </c>
      <c r="C3538" t="s">
        <v>81</v>
      </c>
      <c r="D3538" t="s">
        <v>113</v>
      </c>
      <c r="E3538" t="s">
        <v>166</v>
      </c>
      <c r="F3538" t="s">
        <v>10168</v>
      </c>
      <c r="G3538" t="s">
        <v>149</v>
      </c>
      <c r="H3538" t="s">
        <v>150</v>
      </c>
      <c r="I3538" t="s">
        <v>136</v>
      </c>
      <c r="J3538" t="s">
        <v>137</v>
      </c>
      <c r="K3538" t="s">
        <v>144</v>
      </c>
      <c r="L3538" t="s">
        <v>10169</v>
      </c>
      <c r="M3538" t="s">
        <v>10170</v>
      </c>
      <c r="N3538">
        <v>0.123333333</v>
      </c>
      <c r="O3538">
        <v>0</v>
      </c>
      <c r="P3538">
        <v>407</v>
      </c>
      <c r="Q3538">
        <v>46</v>
      </c>
      <c r="R3538">
        <v>317</v>
      </c>
      <c r="S3538">
        <v>11</v>
      </c>
      <c r="T3538">
        <v>44</v>
      </c>
      <c r="U3538">
        <v>1</v>
      </c>
      <c r="V3538">
        <v>0</v>
      </c>
      <c r="W3538">
        <v>0</v>
      </c>
      <c r="X3538">
        <v>9.7443374361193822</v>
      </c>
      <c r="Y3538">
        <v>5.6653291428418813</v>
      </c>
      <c r="Z3538">
        <v>12.038414253247961</v>
      </c>
      <c r="AA3538">
        <v>6.2089645926708172</v>
      </c>
      <c r="AB3538">
        <v>4.6345211173624721</v>
      </c>
      <c r="AC3538">
        <v>0.6073298620816</v>
      </c>
      <c r="AD3538">
        <v>0</v>
      </c>
      <c r="AE3538">
        <v>38.898896404324113</v>
      </c>
    </row>
    <row r="3539" spans="1:31" x14ac:dyDescent="0.3">
      <c r="A3539">
        <v>2491631</v>
      </c>
      <c r="B3539">
        <v>1</v>
      </c>
      <c r="C3539" t="s">
        <v>80</v>
      </c>
      <c r="D3539" t="s">
        <v>103</v>
      </c>
      <c r="E3539" t="s">
        <v>162</v>
      </c>
      <c r="F3539" t="s">
        <v>10171</v>
      </c>
      <c r="G3539" t="s">
        <v>210</v>
      </c>
      <c r="H3539" t="s">
        <v>135</v>
      </c>
      <c r="I3539" t="s">
        <v>136</v>
      </c>
      <c r="J3539" t="s">
        <v>137</v>
      </c>
      <c r="K3539" t="s">
        <v>144</v>
      </c>
      <c r="L3539" t="s">
        <v>10172</v>
      </c>
      <c r="M3539" t="s">
        <v>10173</v>
      </c>
      <c r="N3539">
        <v>1.424722222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7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3.9182957134254501E-2</v>
      </c>
      <c r="AC3539">
        <v>0</v>
      </c>
      <c r="AD3539">
        <v>0</v>
      </c>
      <c r="AE3539">
        <v>3.9182957134254501E-2</v>
      </c>
    </row>
    <row r="3540" spans="1:31" x14ac:dyDescent="0.3">
      <c r="A3540">
        <v>2491608</v>
      </c>
      <c r="B3540">
        <v>1</v>
      </c>
      <c r="C3540" t="s">
        <v>80</v>
      </c>
      <c r="D3540" t="s">
        <v>84</v>
      </c>
      <c r="E3540" t="s">
        <v>132</v>
      </c>
      <c r="F3540" t="s">
        <v>10174</v>
      </c>
      <c r="G3540" t="s">
        <v>168</v>
      </c>
      <c r="H3540" t="s">
        <v>135</v>
      </c>
      <c r="I3540" t="s">
        <v>136</v>
      </c>
      <c r="J3540" t="s">
        <v>137</v>
      </c>
      <c r="K3540" t="s">
        <v>138</v>
      </c>
      <c r="L3540" t="s">
        <v>10175</v>
      </c>
      <c r="M3540" t="s">
        <v>10176</v>
      </c>
      <c r="N3540">
        <v>4.6013888879999998</v>
      </c>
      <c r="O3540">
        <v>0</v>
      </c>
      <c r="P3540">
        <v>482</v>
      </c>
      <c r="Q3540">
        <v>0</v>
      </c>
      <c r="R3540">
        <v>0</v>
      </c>
      <c r="S3540">
        <v>0</v>
      </c>
      <c r="T3540">
        <v>9</v>
      </c>
      <c r="U3540">
        <v>0</v>
      </c>
      <c r="V3540">
        <v>0</v>
      </c>
      <c r="W3540">
        <v>0</v>
      </c>
      <c r="X3540">
        <v>587.43330613898831</v>
      </c>
      <c r="Y3540">
        <v>0</v>
      </c>
      <c r="Z3540">
        <v>0</v>
      </c>
      <c r="AA3540">
        <v>0</v>
      </c>
      <c r="AB3540">
        <v>51.006569157500373</v>
      </c>
      <c r="AC3540">
        <v>0</v>
      </c>
      <c r="AD3540">
        <v>0</v>
      </c>
      <c r="AE3540">
        <v>638.43987529648871</v>
      </c>
    </row>
    <row r="3541" spans="1:31" x14ac:dyDescent="0.3">
      <c r="A3541">
        <v>2491823</v>
      </c>
      <c r="B3541">
        <v>1</v>
      </c>
      <c r="C3541" t="s">
        <v>80</v>
      </c>
      <c r="D3541" t="s">
        <v>84</v>
      </c>
      <c r="E3541" t="s">
        <v>132</v>
      </c>
      <c r="F3541" t="s">
        <v>10177</v>
      </c>
      <c r="G3541" t="s">
        <v>168</v>
      </c>
      <c r="H3541" t="s">
        <v>135</v>
      </c>
      <c r="I3541" t="s">
        <v>136</v>
      </c>
      <c r="J3541" t="s">
        <v>137</v>
      </c>
      <c r="K3541" t="s">
        <v>138</v>
      </c>
      <c r="L3541" t="s">
        <v>10178</v>
      </c>
      <c r="M3541" t="s">
        <v>10179</v>
      </c>
      <c r="N3541">
        <v>4.2138888879999996</v>
      </c>
      <c r="O3541">
        <v>0</v>
      </c>
      <c r="P3541">
        <v>322</v>
      </c>
      <c r="Q3541">
        <v>0</v>
      </c>
      <c r="R3541">
        <v>0</v>
      </c>
      <c r="S3541">
        <v>0</v>
      </c>
      <c r="T3541">
        <v>6</v>
      </c>
      <c r="U3541">
        <v>0</v>
      </c>
      <c r="V3541">
        <v>0</v>
      </c>
      <c r="W3541">
        <v>0</v>
      </c>
      <c r="X3541">
        <v>305.88155292021378</v>
      </c>
      <c r="Y3541">
        <v>0</v>
      </c>
      <c r="Z3541">
        <v>0</v>
      </c>
      <c r="AA3541">
        <v>0</v>
      </c>
      <c r="AB3541">
        <v>59.530721171143348</v>
      </c>
      <c r="AC3541">
        <v>0</v>
      </c>
      <c r="AD3541">
        <v>0</v>
      </c>
      <c r="AE3541">
        <v>365.41227409135712</v>
      </c>
    </row>
    <row r="3542" spans="1:31" x14ac:dyDescent="0.3">
      <c r="A3542">
        <v>2491963</v>
      </c>
      <c r="B3542">
        <v>1</v>
      </c>
      <c r="C3542" t="s">
        <v>81</v>
      </c>
      <c r="D3542" t="s">
        <v>127</v>
      </c>
      <c r="E3542" t="s">
        <v>147</v>
      </c>
      <c r="F3542" t="s">
        <v>10180</v>
      </c>
      <c r="G3542" t="s">
        <v>193</v>
      </c>
      <c r="H3542" t="s">
        <v>150</v>
      </c>
      <c r="I3542" t="s">
        <v>136</v>
      </c>
      <c r="J3542" t="s">
        <v>137</v>
      </c>
      <c r="K3542" t="s">
        <v>144</v>
      </c>
      <c r="L3542" t="s">
        <v>10181</v>
      </c>
      <c r="M3542" t="s">
        <v>10182</v>
      </c>
      <c r="N3542">
        <v>1.4416666659999999</v>
      </c>
      <c r="O3542">
        <v>0</v>
      </c>
      <c r="P3542">
        <v>61</v>
      </c>
      <c r="Q3542">
        <v>0</v>
      </c>
      <c r="R3542">
        <v>3</v>
      </c>
      <c r="S3542">
        <v>0</v>
      </c>
      <c r="T3542">
        <v>10</v>
      </c>
      <c r="U3542">
        <v>0</v>
      </c>
      <c r="V3542">
        <v>0</v>
      </c>
      <c r="W3542">
        <v>0</v>
      </c>
      <c r="X3542">
        <v>22.593486385392605</v>
      </c>
      <c r="Y3542">
        <v>0</v>
      </c>
      <c r="Z3542">
        <v>0.39842468219145</v>
      </c>
      <c r="AA3542">
        <v>0</v>
      </c>
      <c r="AB3542">
        <v>21.627962439448414</v>
      </c>
      <c r="AC3542">
        <v>0</v>
      </c>
      <c r="AD3542">
        <v>0</v>
      </c>
      <c r="AE3542">
        <v>44.619873507032466</v>
      </c>
    </row>
    <row r="3543" spans="1:31" x14ac:dyDescent="0.3">
      <c r="A3543">
        <v>2491614</v>
      </c>
      <c r="B3543">
        <v>1</v>
      </c>
      <c r="C3543" t="s">
        <v>81</v>
      </c>
      <c r="D3543" t="s">
        <v>127</v>
      </c>
      <c r="E3543" t="s">
        <v>147</v>
      </c>
      <c r="F3543" t="s">
        <v>10183</v>
      </c>
      <c r="G3543" t="s">
        <v>134</v>
      </c>
      <c r="H3543" t="s">
        <v>150</v>
      </c>
      <c r="I3543" t="s">
        <v>136</v>
      </c>
      <c r="J3543" t="s">
        <v>137</v>
      </c>
      <c r="K3543" t="s">
        <v>138</v>
      </c>
      <c r="L3543" t="s">
        <v>10184</v>
      </c>
      <c r="M3543" t="s">
        <v>10185</v>
      </c>
      <c r="N3543">
        <v>1.9955555549999999</v>
      </c>
      <c r="O3543">
        <v>0</v>
      </c>
      <c r="P3543">
        <v>390</v>
      </c>
      <c r="Q3543">
        <v>8</v>
      </c>
      <c r="R3543">
        <v>17</v>
      </c>
      <c r="S3543">
        <v>1</v>
      </c>
      <c r="T3543">
        <v>70</v>
      </c>
      <c r="U3543">
        <v>0</v>
      </c>
      <c r="V3543">
        <v>0</v>
      </c>
      <c r="W3543">
        <v>0</v>
      </c>
      <c r="X3543">
        <v>264.8976710077406</v>
      </c>
      <c r="Y3543">
        <v>3.7735705831231154</v>
      </c>
      <c r="Z3543">
        <v>6.8577450663191888</v>
      </c>
      <c r="AA3543">
        <v>4.0102153715800002</v>
      </c>
      <c r="AB3543">
        <v>148.19837980380228</v>
      </c>
      <c r="AC3543">
        <v>0</v>
      </c>
      <c r="AD3543">
        <v>0</v>
      </c>
      <c r="AE3543">
        <v>427.73758183256518</v>
      </c>
    </row>
    <row r="3544" spans="1:31" x14ac:dyDescent="0.3">
      <c r="A3544">
        <v>2491571</v>
      </c>
      <c r="B3544">
        <v>1</v>
      </c>
      <c r="C3544" t="s">
        <v>80</v>
      </c>
      <c r="D3544" t="s">
        <v>93</v>
      </c>
      <c r="E3544" t="s">
        <v>153</v>
      </c>
      <c r="F3544" t="s">
        <v>10186</v>
      </c>
      <c r="G3544" t="s">
        <v>155</v>
      </c>
      <c r="H3544" t="s">
        <v>135</v>
      </c>
      <c r="I3544" t="s">
        <v>136</v>
      </c>
      <c r="J3544" t="s">
        <v>137</v>
      </c>
      <c r="K3544" t="s">
        <v>144</v>
      </c>
      <c r="L3544" t="s">
        <v>10187</v>
      </c>
      <c r="M3544" t="s">
        <v>10188</v>
      </c>
      <c r="N3544">
        <v>2.855277777</v>
      </c>
      <c r="O3544">
        <v>0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1.5508868093739999E-3</v>
      </c>
      <c r="AA3544">
        <v>0</v>
      </c>
      <c r="AB3544">
        <v>0</v>
      </c>
      <c r="AC3544">
        <v>0</v>
      </c>
      <c r="AD3544">
        <v>0</v>
      </c>
      <c r="AE3544">
        <v>1.5508868093739999E-3</v>
      </c>
    </row>
    <row r="3545" spans="1:31" x14ac:dyDescent="0.3">
      <c r="A3545">
        <v>2492009</v>
      </c>
      <c r="B3545">
        <v>1</v>
      </c>
      <c r="C3545" t="s">
        <v>80</v>
      </c>
      <c r="D3545" t="s">
        <v>110</v>
      </c>
      <c r="E3545" t="s">
        <v>153</v>
      </c>
      <c r="F3545" t="s">
        <v>10189</v>
      </c>
      <c r="G3545" t="s">
        <v>155</v>
      </c>
      <c r="H3545" t="s">
        <v>135</v>
      </c>
      <c r="I3545" t="s">
        <v>136</v>
      </c>
      <c r="J3545" t="s">
        <v>137</v>
      </c>
      <c r="K3545" t="s">
        <v>144</v>
      </c>
      <c r="L3545" t="s">
        <v>10190</v>
      </c>
      <c r="M3545" t="s">
        <v>10191</v>
      </c>
      <c r="N3545">
        <v>0.97416666600000001</v>
      </c>
      <c r="O3545">
        <v>0</v>
      </c>
      <c r="P3545">
        <v>1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0.2661916338993886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0.2661916338993886</v>
      </c>
    </row>
    <row r="3546" spans="1:31" x14ac:dyDescent="0.3">
      <c r="A3546">
        <v>2491780</v>
      </c>
      <c r="B3546">
        <v>1</v>
      </c>
      <c r="C3546" t="s">
        <v>80</v>
      </c>
      <c r="D3546" t="s">
        <v>82</v>
      </c>
      <c r="E3546" t="s">
        <v>153</v>
      </c>
      <c r="F3546" t="s">
        <v>10192</v>
      </c>
      <c r="G3546" t="s">
        <v>244</v>
      </c>
      <c r="H3546" t="s">
        <v>135</v>
      </c>
      <c r="I3546" t="s">
        <v>136</v>
      </c>
      <c r="J3546" t="s">
        <v>137</v>
      </c>
      <c r="K3546" t="s">
        <v>144</v>
      </c>
      <c r="L3546" t="s">
        <v>10193</v>
      </c>
      <c r="M3546" t="s">
        <v>10194</v>
      </c>
      <c r="N3546">
        <v>4.1641666659999999</v>
      </c>
      <c r="O3546">
        <v>0</v>
      </c>
      <c r="P3546">
        <v>5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3.4677176569368182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3.4677176569368182</v>
      </c>
    </row>
    <row r="3547" spans="1:31" x14ac:dyDescent="0.3">
      <c r="A3547">
        <v>2491900</v>
      </c>
      <c r="B3547">
        <v>1</v>
      </c>
      <c r="C3547" t="s">
        <v>81</v>
      </c>
      <c r="D3547" t="s">
        <v>112</v>
      </c>
      <c r="E3547" t="s">
        <v>162</v>
      </c>
      <c r="F3547" t="s">
        <v>10195</v>
      </c>
      <c r="G3547" t="s">
        <v>159</v>
      </c>
      <c r="H3547" t="s">
        <v>135</v>
      </c>
      <c r="I3547" t="s">
        <v>136</v>
      </c>
      <c r="J3547" t="s">
        <v>3</v>
      </c>
      <c r="K3547" t="s">
        <v>144</v>
      </c>
      <c r="L3547" t="s">
        <v>10196</v>
      </c>
      <c r="M3547" t="s">
        <v>10197</v>
      </c>
      <c r="N3547">
        <v>1.5177777770000001</v>
      </c>
      <c r="O3547">
        <v>0</v>
      </c>
      <c r="P3547">
        <v>52</v>
      </c>
      <c r="Q3547">
        <v>0</v>
      </c>
      <c r="R3547">
        <v>1</v>
      </c>
      <c r="S3547">
        <v>0</v>
      </c>
      <c r="T3547">
        <v>19</v>
      </c>
      <c r="U3547">
        <v>0</v>
      </c>
      <c r="V3547">
        <v>0</v>
      </c>
      <c r="W3547">
        <v>0</v>
      </c>
      <c r="X3547">
        <v>20.581409431276796</v>
      </c>
      <c r="Y3547">
        <v>0</v>
      </c>
      <c r="Z3547">
        <v>6.6013746195071998E-2</v>
      </c>
      <c r="AA3547">
        <v>0</v>
      </c>
      <c r="AB3547">
        <v>17.546192070111392</v>
      </c>
      <c r="AC3547">
        <v>0</v>
      </c>
      <c r="AD3547">
        <v>0</v>
      </c>
      <c r="AE3547">
        <v>38.19361524758326</v>
      </c>
    </row>
    <row r="3548" spans="1:31" x14ac:dyDescent="0.3">
      <c r="A3548">
        <v>2491943</v>
      </c>
      <c r="B3548">
        <v>1</v>
      </c>
      <c r="C3548" t="s">
        <v>80</v>
      </c>
      <c r="D3548" t="s">
        <v>91</v>
      </c>
      <c r="E3548" t="s">
        <v>162</v>
      </c>
      <c r="F3548" t="s">
        <v>4645</v>
      </c>
      <c r="G3548" t="s">
        <v>530</v>
      </c>
      <c r="H3548" t="s">
        <v>135</v>
      </c>
      <c r="I3548" t="s">
        <v>136</v>
      </c>
      <c r="J3548" t="s">
        <v>137</v>
      </c>
      <c r="K3548" t="s">
        <v>144</v>
      </c>
      <c r="L3548" t="s">
        <v>10198</v>
      </c>
      <c r="M3548" t="s">
        <v>10199</v>
      </c>
      <c r="N3548">
        <v>1.758888888</v>
      </c>
      <c r="O3548">
        <v>0</v>
      </c>
      <c r="P3548">
        <v>209</v>
      </c>
      <c r="Q3548">
        <v>0</v>
      </c>
      <c r="R3548">
        <v>2</v>
      </c>
      <c r="S3548">
        <v>0</v>
      </c>
      <c r="T3548">
        <v>31</v>
      </c>
      <c r="U3548">
        <v>0</v>
      </c>
      <c r="V3548">
        <v>0</v>
      </c>
      <c r="W3548">
        <v>0</v>
      </c>
      <c r="X3548">
        <v>93.410974720254572</v>
      </c>
      <c r="Y3548">
        <v>0</v>
      </c>
      <c r="Z3548">
        <v>0.11944743201374536</v>
      </c>
      <c r="AA3548">
        <v>0</v>
      </c>
      <c r="AB3548">
        <v>32.965963299560187</v>
      </c>
      <c r="AC3548">
        <v>0</v>
      </c>
      <c r="AD3548">
        <v>0</v>
      </c>
      <c r="AE3548">
        <v>126.4963854518285</v>
      </c>
    </row>
    <row r="3549" spans="1:31" x14ac:dyDescent="0.3">
      <c r="A3549">
        <v>2491737</v>
      </c>
      <c r="B3549">
        <v>1</v>
      </c>
      <c r="C3549" t="s">
        <v>80</v>
      </c>
      <c r="D3549" t="s">
        <v>96</v>
      </c>
      <c r="E3549" t="s">
        <v>153</v>
      </c>
      <c r="F3549" t="s">
        <v>10200</v>
      </c>
      <c r="G3549" t="s">
        <v>155</v>
      </c>
      <c r="H3549" t="s">
        <v>135</v>
      </c>
      <c r="I3549" t="s">
        <v>136</v>
      </c>
      <c r="J3549" t="s">
        <v>137</v>
      </c>
      <c r="K3549" t="s">
        <v>144</v>
      </c>
      <c r="L3549" t="s">
        <v>10201</v>
      </c>
      <c r="M3549" t="s">
        <v>10202</v>
      </c>
      <c r="N3549">
        <v>2.0927777769999998</v>
      </c>
      <c r="O3549">
        <v>0</v>
      </c>
      <c r="P3549">
        <v>1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0.21413254262482956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0.21413254262482956</v>
      </c>
    </row>
    <row r="3550" spans="1:31" x14ac:dyDescent="0.3">
      <c r="A3550">
        <v>2491594</v>
      </c>
      <c r="B3550">
        <v>1</v>
      </c>
      <c r="C3550" t="s">
        <v>80</v>
      </c>
      <c r="D3550" t="s">
        <v>90</v>
      </c>
      <c r="E3550" t="s">
        <v>132</v>
      </c>
      <c r="F3550" t="s">
        <v>10203</v>
      </c>
      <c r="G3550" t="s">
        <v>168</v>
      </c>
      <c r="H3550" t="s">
        <v>135</v>
      </c>
      <c r="I3550" t="s">
        <v>136</v>
      </c>
      <c r="J3550" t="s">
        <v>137</v>
      </c>
      <c r="K3550" t="s">
        <v>138</v>
      </c>
      <c r="L3550" t="s">
        <v>10204</v>
      </c>
      <c r="M3550" t="s">
        <v>10205</v>
      </c>
      <c r="N3550">
        <v>1.181944444</v>
      </c>
      <c r="O3550">
        <v>0</v>
      </c>
      <c r="P3550">
        <v>227</v>
      </c>
      <c r="Q3550">
        <v>0</v>
      </c>
      <c r="R3550">
        <v>0</v>
      </c>
      <c r="S3550">
        <v>0</v>
      </c>
      <c r="T3550">
        <v>14</v>
      </c>
      <c r="U3550">
        <v>0</v>
      </c>
      <c r="V3550">
        <v>0</v>
      </c>
      <c r="W3550">
        <v>0</v>
      </c>
      <c r="X3550">
        <v>108.99915486749246</v>
      </c>
      <c r="Y3550">
        <v>0</v>
      </c>
      <c r="Z3550">
        <v>0</v>
      </c>
      <c r="AA3550">
        <v>0</v>
      </c>
      <c r="AB3550">
        <v>16.829867900101668</v>
      </c>
      <c r="AC3550">
        <v>0</v>
      </c>
      <c r="AD3550">
        <v>0</v>
      </c>
      <c r="AE3550">
        <v>125.82902276759413</v>
      </c>
    </row>
    <row r="3551" spans="1:31" x14ac:dyDescent="0.3">
      <c r="A3551">
        <v>2491986</v>
      </c>
      <c r="B3551">
        <v>1</v>
      </c>
      <c r="C3551" t="s">
        <v>80</v>
      </c>
      <c r="D3551" t="s">
        <v>93</v>
      </c>
      <c r="E3551" t="s">
        <v>132</v>
      </c>
      <c r="F3551" t="s">
        <v>10206</v>
      </c>
      <c r="G3551" t="s">
        <v>181</v>
      </c>
      <c r="H3551" t="s">
        <v>135</v>
      </c>
      <c r="I3551" t="s">
        <v>136</v>
      </c>
      <c r="J3551" t="s">
        <v>137</v>
      </c>
      <c r="K3551" t="s">
        <v>144</v>
      </c>
      <c r="L3551" t="s">
        <v>10207</v>
      </c>
      <c r="M3551" t="s">
        <v>10208</v>
      </c>
      <c r="N3551">
        <v>0.66861111100000004</v>
      </c>
      <c r="O3551">
        <v>0</v>
      </c>
      <c r="P3551">
        <v>6</v>
      </c>
      <c r="Q3551">
        <v>0</v>
      </c>
      <c r="R3551">
        <v>6</v>
      </c>
      <c r="S3551">
        <v>0</v>
      </c>
      <c r="T3551">
        <v>5</v>
      </c>
      <c r="U3551">
        <v>0</v>
      </c>
      <c r="V3551">
        <v>0</v>
      </c>
      <c r="W3551">
        <v>0</v>
      </c>
      <c r="X3551">
        <v>1.0854738179884333</v>
      </c>
      <c r="Y3551">
        <v>0</v>
      </c>
      <c r="Z3551">
        <v>2.6474961919289353</v>
      </c>
      <c r="AA3551">
        <v>0</v>
      </c>
      <c r="AB3551">
        <v>0.74816690468905545</v>
      </c>
      <c r="AC3551">
        <v>0</v>
      </c>
      <c r="AD3551">
        <v>0</v>
      </c>
      <c r="AE3551">
        <v>4.4811369146064237</v>
      </c>
    </row>
    <row r="3552" spans="1:31" x14ac:dyDescent="0.3">
      <c r="A3552">
        <v>2491843</v>
      </c>
      <c r="B3552">
        <v>1</v>
      </c>
      <c r="C3552" t="s">
        <v>80</v>
      </c>
      <c r="D3552" t="s">
        <v>90</v>
      </c>
      <c r="E3552" t="s">
        <v>153</v>
      </c>
      <c r="F3552" t="s">
        <v>10209</v>
      </c>
      <c r="G3552" t="s">
        <v>230</v>
      </c>
      <c r="H3552" t="s">
        <v>135</v>
      </c>
      <c r="I3552" t="s">
        <v>136</v>
      </c>
      <c r="J3552" t="s">
        <v>137</v>
      </c>
      <c r="K3552" t="s">
        <v>144</v>
      </c>
      <c r="L3552" t="s">
        <v>10210</v>
      </c>
      <c r="M3552" t="s">
        <v>10211</v>
      </c>
      <c r="N3552">
        <v>7.500555555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1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11.673840396046668</v>
      </c>
      <c r="AC3552">
        <v>0</v>
      </c>
      <c r="AD3552">
        <v>0</v>
      </c>
      <c r="AE3552">
        <v>11.673840396046668</v>
      </c>
    </row>
    <row r="3553" spans="1:31" x14ac:dyDescent="0.3">
      <c r="A3553">
        <v>2491674</v>
      </c>
      <c r="B3553">
        <v>1</v>
      </c>
      <c r="C3553" t="s">
        <v>80</v>
      </c>
      <c r="D3553" t="s">
        <v>91</v>
      </c>
      <c r="E3553" t="s">
        <v>147</v>
      </c>
      <c r="F3553" t="s">
        <v>10212</v>
      </c>
      <c r="G3553" t="s">
        <v>168</v>
      </c>
      <c r="H3553" t="s">
        <v>150</v>
      </c>
      <c r="I3553" t="s">
        <v>136</v>
      </c>
      <c r="J3553" t="s">
        <v>137</v>
      </c>
      <c r="K3553" t="s">
        <v>138</v>
      </c>
      <c r="L3553" t="s">
        <v>10213</v>
      </c>
      <c r="M3553" t="s">
        <v>10214</v>
      </c>
      <c r="N3553">
        <v>2.4247222220000002</v>
      </c>
      <c r="O3553">
        <v>0</v>
      </c>
      <c r="P3553">
        <v>3</v>
      </c>
      <c r="Q3553">
        <v>2</v>
      </c>
      <c r="R3553">
        <v>5</v>
      </c>
      <c r="S3553">
        <v>12</v>
      </c>
      <c r="T3553">
        <v>19</v>
      </c>
      <c r="U3553">
        <v>0</v>
      </c>
      <c r="V3553">
        <v>0</v>
      </c>
      <c r="W3553">
        <v>0</v>
      </c>
      <c r="X3553">
        <v>0.330723769801401</v>
      </c>
      <c r="Y3553">
        <v>0.95746547625267864</v>
      </c>
      <c r="Z3553">
        <v>3.3222789482176971</v>
      </c>
      <c r="AA3553">
        <v>228.27948899626716</v>
      </c>
      <c r="AB3553">
        <v>59.993023194448241</v>
      </c>
      <c r="AC3553">
        <v>0</v>
      </c>
      <c r="AD3553">
        <v>0</v>
      </c>
      <c r="AE3553">
        <v>292.88298038498721</v>
      </c>
    </row>
    <row r="3554" spans="1:31" x14ac:dyDescent="0.3">
      <c r="A3554">
        <v>2491511</v>
      </c>
      <c r="B3554">
        <v>1</v>
      </c>
      <c r="C3554" t="s">
        <v>80</v>
      </c>
      <c r="D3554" t="s">
        <v>84</v>
      </c>
      <c r="E3554" t="s">
        <v>213</v>
      </c>
      <c r="F3554" t="s">
        <v>10215</v>
      </c>
      <c r="G3554" t="s">
        <v>203</v>
      </c>
      <c r="H3554" t="s">
        <v>150</v>
      </c>
      <c r="I3554" t="s">
        <v>136</v>
      </c>
      <c r="J3554" t="s">
        <v>137</v>
      </c>
      <c r="K3554" t="s">
        <v>138</v>
      </c>
      <c r="L3554" t="s">
        <v>10216</v>
      </c>
      <c r="M3554" t="s">
        <v>10217</v>
      </c>
      <c r="N3554">
        <v>0.100833333</v>
      </c>
      <c r="O3554">
        <v>0</v>
      </c>
      <c r="P3554">
        <v>3826</v>
      </c>
      <c r="Q3554">
        <v>0</v>
      </c>
      <c r="R3554">
        <v>0</v>
      </c>
      <c r="S3554">
        <v>1</v>
      </c>
      <c r="T3554">
        <v>234</v>
      </c>
      <c r="U3554">
        <v>0</v>
      </c>
      <c r="V3554">
        <v>0</v>
      </c>
      <c r="W3554">
        <v>0</v>
      </c>
      <c r="X3554">
        <v>85.769410372187068</v>
      </c>
      <c r="Y3554">
        <v>0</v>
      </c>
      <c r="Z3554">
        <v>0</v>
      </c>
      <c r="AA3554">
        <v>88.028355135013214</v>
      </c>
      <c r="AB3554">
        <v>16.044738451024958</v>
      </c>
      <c r="AC3554">
        <v>0</v>
      </c>
      <c r="AD3554">
        <v>0</v>
      </c>
      <c r="AE3554">
        <v>189.84250395822522</v>
      </c>
    </row>
    <row r="3555" spans="1:31" x14ac:dyDescent="0.3">
      <c r="A3555">
        <v>2491697</v>
      </c>
      <c r="B3555">
        <v>1</v>
      </c>
      <c r="C3555" t="s">
        <v>80</v>
      </c>
      <c r="D3555" t="s">
        <v>85</v>
      </c>
      <c r="E3555" t="s">
        <v>153</v>
      </c>
      <c r="F3555" t="s">
        <v>10218</v>
      </c>
      <c r="G3555" t="s">
        <v>244</v>
      </c>
      <c r="H3555" t="s">
        <v>135</v>
      </c>
      <c r="I3555" t="s">
        <v>136</v>
      </c>
      <c r="J3555" t="s">
        <v>137</v>
      </c>
      <c r="K3555" t="s">
        <v>144</v>
      </c>
      <c r="L3555" t="s">
        <v>10219</v>
      </c>
      <c r="M3555" t="s">
        <v>10220</v>
      </c>
      <c r="N3555">
        <v>1.831388888</v>
      </c>
      <c r="O3555">
        <v>0</v>
      </c>
      <c r="P3555">
        <v>20</v>
      </c>
      <c r="Q3555">
        <v>0</v>
      </c>
      <c r="R3555">
        <v>0</v>
      </c>
      <c r="S3555">
        <v>0</v>
      </c>
      <c r="T3555">
        <v>4</v>
      </c>
      <c r="U3555">
        <v>0</v>
      </c>
      <c r="V3555">
        <v>0</v>
      </c>
      <c r="W3555">
        <v>0</v>
      </c>
      <c r="X3555">
        <v>8.90203217472666</v>
      </c>
      <c r="Y3555">
        <v>0</v>
      </c>
      <c r="Z3555">
        <v>0</v>
      </c>
      <c r="AA3555">
        <v>0</v>
      </c>
      <c r="AB3555">
        <v>5.5153626360735011</v>
      </c>
      <c r="AC3555">
        <v>0</v>
      </c>
      <c r="AD3555">
        <v>0</v>
      </c>
      <c r="AE3555">
        <v>14.417394810800161</v>
      </c>
    </row>
    <row r="3556" spans="1:31" x14ac:dyDescent="0.3">
      <c r="A3556">
        <v>2492029</v>
      </c>
      <c r="B3556">
        <v>1</v>
      </c>
      <c r="C3556" t="s">
        <v>80</v>
      </c>
      <c r="D3556" t="s">
        <v>108</v>
      </c>
      <c r="E3556" t="s">
        <v>162</v>
      </c>
      <c r="F3556" t="s">
        <v>10221</v>
      </c>
      <c r="G3556" t="s">
        <v>210</v>
      </c>
      <c r="H3556" t="s">
        <v>135</v>
      </c>
      <c r="I3556" t="s">
        <v>136</v>
      </c>
      <c r="J3556" t="s">
        <v>137</v>
      </c>
      <c r="K3556" t="s">
        <v>144</v>
      </c>
      <c r="L3556" t="s">
        <v>10222</v>
      </c>
      <c r="M3556" t="s">
        <v>10223</v>
      </c>
      <c r="N3556">
        <v>1.4636111110000001</v>
      </c>
      <c r="O3556">
        <v>0</v>
      </c>
      <c r="P3556">
        <v>7</v>
      </c>
      <c r="Q3556">
        <v>0</v>
      </c>
      <c r="R3556">
        <v>1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1.1069680333029284</v>
      </c>
      <c r="Y3556">
        <v>0</v>
      </c>
      <c r="Z3556">
        <v>0.63900446671333333</v>
      </c>
      <c r="AA3556">
        <v>0</v>
      </c>
      <c r="AB3556">
        <v>0</v>
      </c>
      <c r="AC3556">
        <v>0</v>
      </c>
      <c r="AD3556">
        <v>0</v>
      </c>
      <c r="AE3556">
        <v>1.7459725000162618</v>
      </c>
    </row>
    <row r="3557" spans="1:31" x14ac:dyDescent="0.3">
      <c r="A3557">
        <v>2491920</v>
      </c>
      <c r="B3557">
        <v>1</v>
      </c>
      <c r="C3557" t="s">
        <v>81</v>
      </c>
      <c r="D3557" t="s">
        <v>120</v>
      </c>
      <c r="E3557" t="s">
        <v>132</v>
      </c>
      <c r="F3557" t="s">
        <v>10224</v>
      </c>
      <c r="G3557" t="s">
        <v>181</v>
      </c>
      <c r="H3557" t="s">
        <v>135</v>
      </c>
      <c r="I3557" t="s">
        <v>136</v>
      </c>
      <c r="J3557" t="s">
        <v>137</v>
      </c>
      <c r="K3557" t="s">
        <v>144</v>
      </c>
      <c r="L3557" t="s">
        <v>10225</v>
      </c>
      <c r="M3557" t="s">
        <v>10226</v>
      </c>
      <c r="N3557">
        <v>0.47916666600000002</v>
      </c>
      <c r="O3557">
        <v>0</v>
      </c>
      <c r="P3557">
        <v>90</v>
      </c>
      <c r="Q3557">
        <v>0</v>
      </c>
      <c r="R3557">
        <v>19</v>
      </c>
      <c r="S3557">
        <v>0</v>
      </c>
      <c r="T3557">
        <v>8</v>
      </c>
      <c r="U3557">
        <v>0</v>
      </c>
      <c r="V3557">
        <v>0</v>
      </c>
      <c r="W3557">
        <v>0</v>
      </c>
      <c r="X3557">
        <v>9.1757654442121908</v>
      </c>
      <c r="Y3557">
        <v>0</v>
      </c>
      <c r="Z3557">
        <v>2.406653483314583</v>
      </c>
      <c r="AA3557">
        <v>0</v>
      </c>
      <c r="AB3557">
        <v>0.58665779991195</v>
      </c>
      <c r="AC3557">
        <v>0</v>
      </c>
      <c r="AD3557">
        <v>0</v>
      </c>
      <c r="AE3557">
        <v>12.169076727438725</v>
      </c>
    </row>
    <row r="3558" spans="1:31" x14ac:dyDescent="0.3">
      <c r="A3558">
        <v>2491611</v>
      </c>
      <c r="B3558">
        <v>1</v>
      </c>
      <c r="C3558" t="s">
        <v>80</v>
      </c>
      <c r="D3558" t="s">
        <v>86</v>
      </c>
      <c r="E3558" t="s">
        <v>132</v>
      </c>
      <c r="F3558" t="s">
        <v>10227</v>
      </c>
      <c r="G3558" t="s">
        <v>168</v>
      </c>
      <c r="H3558" t="s">
        <v>135</v>
      </c>
      <c r="I3558" t="s">
        <v>136</v>
      </c>
      <c r="J3558" t="s">
        <v>137</v>
      </c>
      <c r="K3558" t="s">
        <v>138</v>
      </c>
      <c r="L3558" t="s">
        <v>10228</v>
      </c>
      <c r="M3558" t="s">
        <v>10229</v>
      </c>
      <c r="N3558">
        <v>9.7205555550000007</v>
      </c>
      <c r="O3558">
        <v>0</v>
      </c>
      <c r="P3558">
        <v>684</v>
      </c>
      <c r="Q3558">
        <v>0</v>
      </c>
      <c r="R3558">
        <v>0</v>
      </c>
      <c r="S3558">
        <v>0</v>
      </c>
      <c r="T3558">
        <v>124</v>
      </c>
      <c r="U3558">
        <v>0</v>
      </c>
      <c r="V3558">
        <v>0</v>
      </c>
      <c r="W3558">
        <v>0</v>
      </c>
      <c r="X3558">
        <v>1665.4897984913891</v>
      </c>
      <c r="Y3558">
        <v>0</v>
      </c>
      <c r="Z3558">
        <v>0</v>
      </c>
      <c r="AA3558">
        <v>0</v>
      </c>
      <c r="AB3558">
        <v>1350.1834889805052</v>
      </c>
      <c r="AC3558">
        <v>0</v>
      </c>
      <c r="AD3558">
        <v>0</v>
      </c>
      <c r="AE3558">
        <v>3015.6732874718946</v>
      </c>
    </row>
    <row r="3559" spans="1:31" x14ac:dyDescent="0.3">
      <c r="A3559">
        <v>2491906</v>
      </c>
      <c r="B3559">
        <v>1</v>
      </c>
      <c r="C3559" t="s">
        <v>80</v>
      </c>
      <c r="D3559" t="s">
        <v>96</v>
      </c>
      <c r="E3559" t="s">
        <v>162</v>
      </c>
      <c r="F3559" t="s">
        <v>10230</v>
      </c>
      <c r="G3559" t="s">
        <v>530</v>
      </c>
      <c r="H3559" t="s">
        <v>135</v>
      </c>
      <c r="I3559" t="s">
        <v>136</v>
      </c>
      <c r="J3559" t="s">
        <v>137</v>
      </c>
      <c r="K3559" t="s">
        <v>144</v>
      </c>
      <c r="L3559" t="s">
        <v>10231</v>
      </c>
      <c r="M3559" t="s">
        <v>10232</v>
      </c>
      <c r="N3559">
        <v>1.4325000000000001</v>
      </c>
      <c r="O3559">
        <v>0</v>
      </c>
      <c r="P3559">
        <v>37</v>
      </c>
      <c r="Q3559">
        <v>0</v>
      </c>
      <c r="R3559">
        <v>0</v>
      </c>
      <c r="S3559">
        <v>0</v>
      </c>
      <c r="T3559">
        <v>7</v>
      </c>
      <c r="U3559">
        <v>0</v>
      </c>
      <c r="V3559">
        <v>0</v>
      </c>
      <c r="W3559">
        <v>0</v>
      </c>
      <c r="X3559">
        <v>26.523483679194552</v>
      </c>
      <c r="Y3559">
        <v>0</v>
      </c>
      <c r="Z3559">
        <v>0</v>
      </c>
      <c r="AA3559">
        <v>0</v>
      </c>
      <c r="AB3559">
        <v>32.295761283746998</v>
      </c>
      <c r="AC3559">
        <v>0</v>
      </c>
      <c r="AD3559">
        <v>0</v>
      </c>
      <c r="AE3559">
        <v>58.819244962941553</v>
      </c>
    </row>
    <row r="3560" spans="1:31" x14ac:dyDescent="0.3">
      <c r="A3560">
        <v>2491714</v>
      </c>
      <c r="B3560">
        <v>1</v>
      </c>
      <c r="C3560" t="s">
        <v>81</v>
      </c>
      <c r="D3560" t="s">
        <v>112</v>
      </c>
      <c r="E3560" t="s">
        <v>162</v>
      </c>
      <c r="F3560" t="s">
        <v>10233</v>
      </c>
      <c r="G3560" t="s">
        <v>210</v>
      </c>
      <c r="H3560" t="s">
        <v>135</v>
      </c>
      <c r="I3560" t="s">
        <v>136</v>
      </c>
      <c r="J3560" t="s">
        <v>137</v>
      </c>
      <c r="K3560" t="s">
        <v>144</v>
      </c>
      <c r="L3560" t="s">
        <v>10234</v>
      </c>
      <c r="M3560" t="s">
        <v>10235</v>
      </c>
      <c r="N3560">
        <v>3.503055555</v>
      </c>
      <c r="O3560">
        <v>0</v>
      </c>
      <c r="P3560">
        <v>6</v>
      </c>
      <c r="Q3560">
        <v>0</v>
      </c>
      <c r="R3560">
        <v>17</v>
      </c>
      <c r="S3560">
        <v>0</v>
      </c>
      <c r="T3560">
        <v>1</v>
      </c>
      <c r="U3560">
        <v>0</v>
      </c>
      <c r="V3560">
        <v>0</v>
      </c>
      <c r="W3560">
        <v>0</v>
      </c>
      <c r="X3560">
        <v>2.5949617537801259</v>
      </c>
      <c r="Y3560">
        <v>0</v>
      </c>
      <c r="Z3560">
        <v>7.5335363027216342</v>
      </c>
      <c r="AA3560">
        <v>0</v>
      </c>
      <c r="AB3560">
        <v>0.77597148730143284</v>
      </c>
      <c r="AC3560">
        <v>0</v>
      </c>
      <c r="AD3560">
        <v>0</v>
      </c>
      <c r="AE3560">
        <v>10.904469543803193</v>
      </c>
    </row>
    <row r="3561" spans="1:31" x14ac:dyDescent="0.3">
      <c r="A3561">
        <v>2491903</v>
      </c>
      <c r="B3561">
        <v>1</v>
      </c>
      <c r="C3561" t="s">
        <v>81</v>
      </c>
      <c r="D3561" t="s">
        <v>122</v>
      </c>
      <c r="E3561" t="s">
        <v>162</v>
      </c>
      <c r="F3561" t="s">
        <v>10236</v>
      </c>
      <c r="G3561" t="s">
        <v>530</v>
      </c>
      <c r="H3561" t="s">
        <v>135</v>
      </c>
      <c r="I3561" t="s">
        <v>136</v>
      </c>
      <c r="J3561" t="s">
        <v>137</v>
      </c>
      <c r="K3561" t="s">
        <v>144</v>
      </c>
      <c r="L3561" t="s">
        <v>10237</v>
      </c>
      <c r="M3561" t="s">
        <v>10238</v>
      </c>
      <c r="N3561">
        <v>0.80805555500000004</v>
      </c>
      <c r="O3561">
        <v>0</v>
      </c>
      <c r="P3561">
        <v>131</v>
      </c>
      <c r="Q3561">
        <v>0</v>
      </c>
      <c r="R3561">
        <v>0</v>
      </c>
      <c r="S3561">
        <v>0</v>
      </c>
      <c r="T3561">
        <v>3</v>
      </c>
      <c r="U3561">
        <v>0</v>
      </c>
      <c r="V3561">
        <v>0</v>
      </c>
      <c r="W3561">
        <v>0</v>
      </c>
      <c r="X3561">
        <v>19.537860588866273</v>
      </c>
      <c r="Y3561">
        <v>0</v>
      </c>
      <c r="Z3561">
        <v>0</v>
      </c>
      <c r="AA3561">
        <v>0</v>
      </c>
      <c r="AB3561">
        <v>1.3673815605420145</v>
      </c>
      <c r="AC3561">
        <v>0</v>
      </c>
      <c r="AD3561">
        <v>0</v>
      </c>
      <c r="AE3561">
        <v>20.905242149408288</v>
      </c>
    </row>
    <row r="3562" spans="1:31" x14ac:dyDescent="0.3">
      <c r="A3562">
        <v>2491926</v>
      </c>
      <c r="B3562">
        <v>1</v>
      </c>
      <c r="C3562" t="s">
        <v>80</v>
      </c>
      <c r="D3562" t="s">
        <v>106</v>
      </c>
      <c r="E3562" t="s">
        <v>162</v>
      </c>
      <c r="F3562" t="s">
        <v>10239</v>
      </c>
      <c r="G3562" t="s">
        <v>210</v>
      </c>
      <c r="H3562" t="s">
        <v>135</v>
      </c>
      <c r="I3562" t="s">
        <v>136</v>
      </c>
      <c r="J3562" t="s">
        <v>137</v>
      </c>
      <c r="K3562" t="s">
        <v>144</v>
      </c>
      <c r="L3562" t="s">
        <v>10240</v>
      </c>
      <c r="M3562" t="s">
        <v>10241</v>
      </c>
      <c r="N3562">
        <v>1.072777777</v>
      </c>
      <c r="O3562">
        <v>0</v>
      </c>
      <c r="P3562">
        <v>12</v>
      </c>
      <c r="Q3562">
        <v>0</v>
      </c>
      <c r="R3562">
        <v>0</v>
      </c>
      <c r="S3562">
        <v>0</v>
      </c>
      <c r="T3562">
        <v>1</v>
      </c>
      <c r="U3562">
        <v>0</v>
      </c>
      <c r="V3562">
        <v>0</v>
      </c>
      <c r="W3562">
        <v>0</v>
      </c>
      <c r="X3562">
        <v>1.8508594998068661</v>
      </c>
      <c r="Y3562">
        <v>0</v>
      </c>
      <c r="Z3562">
        <v>0</v>
      </c>
      <c r="AA3562">
        <v>0</v>
      </c>
      <c r="AB3562">
        <v>0.175149348743072</v>
      </c>
      <c r="AC3562">
        <v>0</v>
      </c>
      <c r="AD3562">
        <v>0</v>
      </c>
      <c r="AE3562">
        <v>2.0260088485499383</v>
      </c>
    </row>
    <row r="3563" spans="1:31" x14ac:dyDescent="0.3">
      <c r="A3563">
        <v>2491754</v>
      </c>
      <c r="B3563">
        <v>1</v>
      </c>
      <c r="C3563" t="s">
        <v>81</v>
      </c>
      <c r="D3563" t="s">
        <v>118</v>
      </c>
      <c r="E3563" t="s">
        <v>153</v>
      </c>
      <c r="F3563" t="s">
        <v>10242</v>
      </c>
      <c r="G3563" t="s">
        <v>230</v>
      </c>
      <c r="H3563" t="s">
        <v>135</v>
      </c>
      <c r="I3563" t="s">
        <v>136</v>
      </c>
      <c r="J3563" t="s">
        <v>137</v>
      </c>
      <c r="K3563" t="s">
        <v>144</v>
      </c>
      <c r="L3563" t="s">
        <v>10243</v>
      </c>
      <c r="M3563" t="s">
        <v>10244</v>
      </c>
      <c r="N3563">
        <v>1.2094444440000001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1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0.39793547335724172</v>
      </c>
      <c r="AC3563">
        <v>0</v>
      </c>
      <c r="AD3563">
        <v>0</v>
      </c>
      <c r="AE3563">
        <v>0.39793547335724172</v>
      </c>
    </row>
    <row r="3564" spans="1:31" x14ac:dyDescent="0.3">
      <c r="A3564">
        <v>2491634</v>
      </c>
      <c r="B3564">
        <v>1</v>
      </c>
      <c r="C3564" t="s">
        <v>81</v>
      </c>
      <c r="D3564" t="s">
        <v>113</v>
      </c>
      <c r="E3564" t="s">
        <v>132</v>
      </c>
      <c r="F3564" t="s">
        <v>2274</v>
      </c>
      <c r="G3564" t="s">
        <v>168</v>
      </c>
      <c r="H3564" t="s">
        <v>135</v>
      </c>
      <c r="I3564" t="s">
        <v>136</v>
      </c>
      <c r="J3564" t="s">
        <v>137</v>
      </c>
      <c r="K3564" t="s">
        <v>138</v>
      </c>
      <c r="L3564" t="s">
        <v>10245</v>
      </c>
      <c r="M3564" t="s">
        <v>10246</v>
      </c>
      <c r="N3564">
        <v>6.5352777770000001</v>
      </c>
      <c r="O3564">
        <v>0</v>
      </c>
      <c r="P3564">
        <v>21</v>
      </c>
      <c r="Q3564">
        <v>0</v>
      </c>
      <c r="R3564">
        <v>3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13.109368781156972</v>
      </c>
      <c r="Y3564">
        <v>0</v>
      </c>
      <c r="Z3564">
        <v>3.7734681243091459</v>
      </c>
      <c r="AA3564">
        <v>0</v>
      </c>
      <c r="AB3564">
        <v>0</v>
      </c>
      <c r="AC3564">
        <v>0</v>
      </c>
      <c r="AD3564">
        <v>0</v>
      </c>
      <c r="AE3564">
        <v>16.882836905466117</v>
      </c>
    </row>
    <row r="3565" spans="1:31" x14ac:dyDescent="0.3">
      <c r="A3565">
        <v>2491554</v>
      </c>
      <c r="B3565">
        <v>1</v>
      </c>
      <c r="C3565" t="s">
        <v>80</v>
      </c>
      <c r="D3565" t="s">
        <v>99</v>
      </c>
      <c r="E3565" t="s">
        <v>162</v>
      </c>
      <c r="F3565" t="s">
        <v>10247</v>
      </c>
      <c r="G3565" t="s">
        <v>210</v>
      </c>
      <c r="H3565" t="s">
        <v>135</v>
      </c>
      <c r="I3565" t="s">
        <v>136</v>
      </c>
      <c r="J3565" t="s">
        <v>137</v>
      </c>
      <c r="K3565" t="s">
        <v>144</v>
      </c>
      <c r="L3565" t="s">
        <v>10248</v>
      </c>
      <c r="M3565" t="s">
        <v>10249</v>
      </c>
      <c r="N3565">
        <v>2.136111111</v>
      </c>
      <c r="O3565">
        <v>0</v>
      </c>
      <c r="P3565">
        <v>8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2.6519402255748443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2.6519402255748443</v>
      </c>
    </row>
    <row r="3566" spans="1:31" x14ac:dyDescent="0.3">
      <c r="A3566">
        <v>2491706</v>
      </c>
      <c r="B3566">
        <v>1</v>
      </c>
      <c r="C3566" t="s">
        <v>80</v>
      </c>
      <c r="D3566" t="s">
        <v>92</v>
      </c>
      <c r="E3566" t="s">
        <v>153</v>
      </c>
      <c r="F3566" t="s">
        <v>8642</v>
      </c>
      <c r="G3566" t="s">
        <v>244</v>
      </c>
      <c r="H3566" t="s">
        <v>135</v>
      </c>
      <c r="I3566" t="s">
        <v>136</v>
      </c>
      <c r="J3566" t="s">
        <v>137</v>
      </c>
      <c r="K3566" t="s">
        <v>144</v>
      </c>
      <c r="L3566" t="s">
        <v>10250</v>
      </c>
      <c r="M3566" t="s">
        <v>10251</v>
      </c>
      <c r="N3566">
        <v>1.6077777769999999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1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9.0063764781106475</v>
      </c>
      <c r="AC3566">
        <v>0</v>
      </c>
      <c r="AD3566">
        <v>0</v>
      </c>
      <c r="AE3566">
        <v>9.0063764781106475</v>
      </c>
    </row>
    <row r="3567" spans="1:31" x14ac:dyDescent="0.3">
      <c r="A3567">
        <v>2491469</v>
      </c>
      <c r="B3567">
        <v>2</v>
      </c>
      <c r="C3567" t="s">
        <v>80</v>
      </c>
      <c r="D3567" t="s">
        <v>103</v>
      </c>
      <c r="E3567" t="s">
        <v>184</v>
      </c>
      <c r="F3567" t="s">
        <v>10252</v>
      </c>
      <c r="G3567" t="s">
        <v>6205</v>
      </c>
      <c r="H3567" t="s">
        <v>150</v>
      </c>
      <c r="I3567" t="s">
        <v>136</v>
      </c>
      <c r="J3567" t="s">
        <v>137</v>
      </c>
      <c r="K3567" t="s">
        <v>144</v>
      </c>
      <c r="L3567" t="s">
        <v>9829</v>
      </c>
      <c r="M3567" t="s">
        <v>10253</v>
      </c>
      <c r="N3567">
        <v>1.4597222219999999</v>
      </c>
      <c r="O3567">
        <v>0</v>
      </c>
      <c r="P3567">
        <v>57</v>
      </c>
      <c r="Q3567">
        <v>2</v>
      </c>
      <c r="R3567">
        <v>51</v>
      </c>
      <c r="S3567">
        <v>18</v>
      </c>
      <c r="T3567">
        <v>47</v>
      </c>
      <c r="U3567">
        <v>18</v>
      </c>
      <c r="V3567">
        <v>0</v>
      </c>
      <c r="W3567">
        <v>0</v>
      </c>
      <c r="X3567">
        <v>17.591549337290711</v>
      </c>
      <c r="Y3567">
        <v>1.042300290503577</v>
      </c>
      <c r="Z3567">
        <v>5.15550567896417</v>
      </c>
      <c r="AA3567">
        <v>278.96572659682715</v>
      </c>
      <c r="AB3567">
        <v>17.559805682111598</v>
      </c>
      <c r="AC3567">
        <v>1529.6264683405802</v>
      </c>
      <c r="AD3567">
        <v>0</v>
      </c>
      <c r="AE3567">
        <v>1849.9413559262775</v>
      </c>
    </row>
    <row r="3568" spans="1:31" x14ac:dyDescent="0.3">
      <c r="A3568">
        <v>2492015</v>
      </c>
      <c r="B3568">
        <v>1</v>
      </c>
      <c r="C3568" t="s">
        <v>80</v>
      </c>
      <c r="D3568" t="s">
        <v>105</v>
      </c>
      <c r="E3568" t="s">
        <v>162</v>
      </c>
      <c r="F3568" t="s">
        <v>10254</v>
      </c>
      <c r="G3568" t="s">
        <v>181</v>
      </c>
      <c r="H3568" t="s">
        <v>135</v>
      </c>
      <c r="I3568" t="s">
        <v>136</v>
      </c>
      <c r="J3568" t="s">
        <v>137</v>
      </c>
      <c r="K3568" t="s">
        <v>144</v>
      </c>
      <c r="L3568" t="s">
        <v>10255</v>
      </c>
      <c r="M3568" t="s">
        <v>10256</v>
      </c>
      <c r="N3568">
        <v>0.62166666599999998</v>
      </c>
      <c r="O3568">
        <v>0</v>
      </c>
      <c r="P3568">
        <v>32</v>
      </c>
      <c r="Q3568">
        <v>0</v>
      </c>
      <c r="R3568">
        <v>1</v>
      </c>
      <c r="S3568">
        <v>0</v>
      </c>
      <c r="T3568">
        <v>4</v>
      </c>
      <c r="U3568">
        <v>0</v>
      </c>
      <c r="V3568">
        <v>0</v>
      </c>
      <c r="W3568">
        <v>0</v>
      </c>
      <c r="X3568">
        <v>12.383510872756073</v>
      </c>
      <c r="Y3568">
        <v>0</v>
      </c>
      <c r="Z3568">
        <v>9.3512922241766674E-3</v>
      </c>
      <c r="AA3568">
        <v>0</v>
      </c>
      <c r="AB3568">
        <v>2.3029246597500004</v>
      </c>
      <c r="AC3568">
        <v>0</v>
      </c>
      <c r="AD3568">
        <v>0</v>
      </c>
      <c r="AE3568">
        <v>14.695786824730249</v>
      </c>
    </row>
    <row r="3569" spans="1:31" x14ac:dyDescent="0.3">
      <c r="A3569">
        <v>2491955</v>
      </c>
      <c r="B3569">
        <v>1</v>
      </c>
      <c r="C3569" t="s">
        <v>80</v>
      </c>
      <c r="D3569" t="s">
        <v>95</v>
      </c>
      <c r="E3569" t="s">
        <v>162</v>
      </c>
      <c r="F3569" t="s">
        <v>10257</v>
      </c>
      <c r="G3569" t="s">
        <v>181</v>
      </c>
      <c r="H3569" t="s">
        <v>135</v>
      </c>
      <c r="I3569" t="s">
        <v>136</v>
      </c>
      <c r="J3569" t="s">
        <v>137</v>
      </c>
      <c r="K3569" t="s">
        <v>144</v>
      </c>
      <c r="L3569" t="s">
        <v>10258</v>
      </c>
      <c r="M3569" t="s">
        <v>10259</v>
      </c>
      <c r="N3569">
        <v>1.037222222</v>
      </c>
      <c r="O3569">
        <v>0</v>
      </c>
      <c r="P3569">
        <v>54</v>
      </c>
      <c r="Q3569">
        <v>0</v>
      </c>
      <c r="R3569">
        <v>0</v>
      </c>
      <c r="S3569">
        <v>0</v>
      </c>
      <c r="T3569">
        <v>4</v>
      </c>
      <c r="U3569">
        <v>0</v>
      </c>
      <c r="V3569">
        <v>0</v>
      </c>
      <c r="W3569">
        <v>0</v>
      </c>
      <c r="X3569">
        <v>13.793523046313936</v>
      </c>
      <c r="Y3569">
        <v>0</v>
      </c>
      <c r="Z3569">
        <v>0</v>
      </c>
      <c r="AA3569">
        <v>0</v>
      </c>
      <c r="AB3569">
        <v>0.81863034965738946</v>
      </c>
      <c r="AC3569">
        <v>0</v>
      </c>
      <c r="AD3569">
        <v>0</v>
      </c>
      <c r="AE3569">
        <v>14.612153395971326</v>
      </c>
    </row>
    <row r="3570" spans="1:31" x14ac:dyDescent="0.3">
      <c r="A3570">
        <v>2491660</v>
      </c>
      <c r="B3570">
        <v>1</v>
      </c>
      <c r="C3570" t="s">
        <v>80</v>
      </c>
      <c r="D3570" t="s">
        <v>83</v>
      </c>
      <c r="E3570" t="s">
        <v>141</v>
      </c>
      <c r="F3570" t="s">
        <v>10260</v>
      </c>
      <c r="G3570" t="s">
        <v>168</v>
      </c>
      <c r="H3570" t="s">
        <v>135</v>
      </c>
      <c r="I3570" t="s">
        <v>136</v>
      </c>
      <c r="J3570" t="s">
        <v>137</v>
      </c>
      <c r="K3570" t="s">
        <v>138</v>
      </c>
      <c r="L3570" t="s">
        <v>10261</v>
      </c>
      <c r="M3570" t="s">
        <v>10262</v>
      </c>
      <c r="N3570">
        <v>1.1333333329999999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7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4.6471771197818006</v>
      </c>
      <c r="AC3570">
        <v>0</v>
      </c>
      <c r="AD3570">
        <v>0</v>
      </c>
      <c r="AE3570">
        <v>4.6471771197818006</v>
      </c>
    </row>
    <row r="3571" spans="1:31" x14ac:dyDescent="0.3">
      <c r="A3571">
        <v>2491623</v>
      </c>
      <c r="B3571">
        <v>1</v>
      </c>
      <c r="C3571" t="s">
        <v>80</v>
      </c>
      <c r="D3571" t="s">
        <v>94</v>
      </c>
      <c r="E3571" t="s">
        <v>162</v>
      </c>
      <c r="F3571" t="s">
        <v>10263</v>
      </c>
      <c r="G3571" t="s">
        <v>210</v>
      </c>
      <c r="H3571" t="s">
        <v>135</v>
      </c>
      <c r="I3571" t="s">
        <v>136</v>
      </c>
      <c r="J3571" t="s">
        <v>137</v>
      </c>
      <c r="K3571" t="s">
        <v>144</v>
      </c>
      <c r="L3571" t="s">
        <v>10099</v>
      </c>
      <c r="M3571" t="s">
        <v>10264</v>
      </c>
      <c r="N3571">
        <v>1.5069444439999999</v>
      </c>
      <c r="O3571">
        <v>0</v>
      </c>
      <c r="P3571">
        <v>64</v>
      </c>
      <c r="Q3571">
        <v>0</v>
      </c>
      <c r="R3571">
        <v>2</v>
      </c>
      <c r="S3571">
        <v>0</v>
      </c>
      <c r="T3571">
        <v>5</v>
      </c>
      <c r="U3571">
        <v>0</v>
      </c>
      <c r="V3571">
        <v>0</v>
      </c>
      <c r="W3571">
        <v>0</v>
      </c>
      <c r="X3571">
        <v>36.333300997709202</v>
      </c>
      <c r="Y3571">
        <v>0</v>
      </c>
      <c r="Z3571">
        <v>0.13844876221374763</v>
      </c>
      <c r="AA3571">
        <v>0</v>
      </c>
      <c r="AB3571">
        <v>3.7648573425990048</v>
      </c>
      <c r="AC3571">
        <v>0</v>
      </c>
      <c r="AD3571">
        <v>0</v>
      </c>
      <c r="AE3571">
        <v>40.236607102521958</v>
      </c>
    </row>
    <row r="3572" spans="1:31" x14ac:dyDescent="0.3">
      <c r="A3572">
        <v>2491763</v>
      </c>
      <c r="B3572">
        <v>1</v>
      </c>
      <c r="C3572" t="s">
        <v>80</v>
      </c>
      <c r="D3572" t="s">
        <v>88</v>
      </c>
      <c r="E3572" t="s">
        <v>153</v>
      </c>
      <c r="F3572" t="s">
        <v>10265</v>
      </c>
      <c r="G3572" t="s">
        <v>159</v>
      </c>
      <c r="H3572" t="s">
        <v>135</v>
      </c>
      <c r="I3572" t="s">
        <v>136</v>
      </c>
      <c r="J3572" t="s">
        <v>3</v>
      </c>
      <c r="K3572" t="s">
        <v>144</v>
      </c>
      <c r="L3572" t="s">
        <v>10266</v>
      </c>
      <c r="M3572" t="s">
        <v>10267</v>
      </c>
      <c r="N3572">
        <v>7.079722222</v>
      </c>
      <c r="O3572">
        <v>0</v>
      </c>
      <c r="P3572">
        <v>17</v>
      </c>
      <c r="Q3572">
        <v>0</v>
      </c>
      <c r="R3572">
        <v>0</v>
      </c>
      <c r="S3572">
        <v>0</v>
      </c>
      <c r="T3572">
        <v>1</v>
      </c>
      <c r="U3572">
        <v>0</v>
      </c>
      <c r="V3572">
        <v>0</v>
      </c>
      <c r="W3572">
        <v>0</v>
      </c>
      <c r="X3572">
        <v>27.082519818824153</v>
      </c>
      <c r="Y3572">
        <v>0</v>
      </c>
      <c r="Z3572">
        <v>0</v>
      </c>
      <c r="AA3572">
        <v>0</v>
      </c>
      <c r="AB3572">
        <v>0.15218215531327933</v>
      </c>
      <c r="AC3572">
        <v>0</v>
      </c>
      <c r="AD3572">
        <v>0</v>
      </c>
      <c r="AE3572">
        <v>27.234701974137433</v>
      </c>
    </row>
    <row r="3573" spans="1:31" x14ac:dyDescent="0.3">
      <c r="A3573">
        <v>2491617</v>
      </c>
      <c r="B3573">
        <v>1</v>
      </c>
      <c r="C3573" t="s">
        <v>81</v>
      </c>
      <c r="D3573" t="s">
        <v>123</v>
      </c>
      <c r="E3573" t="s">
        <v>147</v>
      </c>
      <c r="F3573" t="s">
        <v>1678</v>
      </c>
      <c r="G3573" t="s">
        <v>168</v>
      </c>
      <c r="H3573" t="s">
        <v>150</v>
      </c>
      <c r="I3573" t="s">
        <v>136</v>
      </c>
      <c r="J3573" t="s">
        <v>137</v>
      </c>
      <c r="K3573" t="s">
        <v>138</v>
      </c>
      <c r="L3573" t="s">
        <v>10268</v>
      </c>
      <c r="M3573" t="s">
        <v>10269</v>
      </c>
      <c r="N3573">
        <v>8.2799999999999994</v>
      </c>
      <c r="O3573">
        <v>0</v>
      </c>
      <c r="P3573">
        <v>378</v>
      </c>
      <c r="Q3573">
        <v>0</v>
      </c>
      <c r="R3573">
        <v>13</v>
      </c>
      <c r="S3573">
        <v>0</v>
      </c>
      <c r="T3573">
        <v>17</v>
      </c>
      <c r="U3573">
        <v>0</v>
      </c>
      <c r="V3573">
        <v>0</v>
      </c>
      <c r="W3573">
        <v>0</v>
      </c>
      <c r="X3573">
        <v>631.5317176983832</v>
      </c>
      <c r="Y3573">
        <v>0</v>
      </c>
      <c r="Z3573">
        <v>21.009080052670281</v>
      </c>
      <c r="AA3573">
        <v>0</v>
      </c>
      <c r="AB3573">
        <v>118.12295711218701</v>
      </c>
      <c r="AC3573">
        <v>0</v>
      </c>
      <c r="AD3573">
        <v>0</v>
      </c>
      <c r="AE3573">
        <v>770.66375486324046</v>
      </c>
    </row>
    <row r="3574" spans="1:31" x14ac:dyDescent="0.3">
      <c r="A3574">
        <v>2491972</v>
      </c>
      <c r="B3574">
        <v>1</v>
      </c>
      <c r="C3574" t="s">
        <v>80</v>
      </c>
      <c r="D3574" t="s">
        <v>98</v>
      </c>
      <c r="E3574" t="s">
        <v>132</v>
      </c>
      <c r="F3574" t="s">
        <v>10270</v>
      </c>
      <c r="G3574" t="s">
        <v>181</v>
      </c>
      <c r="H3574" t="s">
        <v>135</v>
      </c>
      <c r="I3574" t="s">
        <v>136</v>
      </c>
      <c r="J3574" t="s">
        <v>137</v>
      </c>
      <c r="K3574" t="s">
        <v>144</v>
      </c>
      <c r="L3574" t="s">
        <v>10271</v>
      </c>
      <c r="M3574" t="s">
        <v>10272</v>
      </c>
      <c r="N3574">
        <v>0.49305555499999998</v>
      </c>
      <c r="O3574">
        <v>0</v>
      </c>
      <c r="P3574">
        <v>162</v>
      </c>
      <c r="Q3574">
        <v>0</v>
      </c>
      <c r="R3574">
        <v>0</v>
      </c>
      <c r="S3574">
        <v>0</v>
      </c>
      <c r="T3574">
        <v>11</v>
      </c>
      <c r="U3574">
        <v>0</v>
      </c>
      <c r="V3574">
        <v>0</v>
      </c>
      <c r="W3574">
        <v>0</v>
      </c>
      <c r="X3574">
        <v>12.074470621121792</v>
      </c>
      <c r="Y3574">
        <v>0</v>
      </c>
      <c r="Z3574">
        <v>0</v>
      </c>
      <c r="AA3574">
        <v>0</v>
      </c>
      <c r="AB3574">
        <v>1.777415265280625</v>
      </c>
      <c r="AC3574">
        <v>0</v>
      </c>
      <c r="AD3574">
        <v>0</v>
      </c>
      <c r="AE3574">
        <v>13.851885886402417</v>
      </c>
    </row>
    <row r="3575" spans="1:31" x14ac:dyDescent="0.3">
      <c r="A3575">
        <v>2491667</v>
      </c>
      <c r="B3575">
        <v>2</v>
      </c>
      <c r="C3575" t="s">
        <v>80</v>
      </c>
      <c r="D3575" t="s">
        <v>98</v>
      </c>
      <c r="E3575" t="s">
        <v>166</v>
      </c>
      <c r="F3575" t="s">
        <v>10273</v>
      </c>
      <c r="G3575" t="s">
        <v>765</v>
      </c>
      <c r="H3575" t="s">
        <v>150</v>
      </c>
      <c r="I3575" t="s">
        <v>136</v>
      </c>
      <c r="J3575" t="s">
        <v>137</v>
      </c>
      <c r="K3575" t="s">
        <v>144</v>
      </c>
      <c r="L3575" t="s">
        <v>10274</v>
      </c>
      <c r="M3575" t="s">
        <v>10275</v>
      </c>
      <c r="N3575">
        <v>1.4527777770000001</v>
      </c>
      <c r="O3575">
        <v>0</v>
      </c>
      <c r="P3575">
        <v>0</v>
      </c>
      <c r="Q3575">
        <v>15</v>
      </c>
      <c r="R3575">
        <v>39</v>
      </c>
      <c r="S3575">
        <v>5</v>
      </c>
      <c r="T3575">
        <v>27</v>
      </c>
      <c r="U3575">
        <v>0</v>
      </c>
      <c r="V3575">
        <v>0</v>
      </c>
      <c r="W3575">
        <v>0</v>
      </c>
      <c r="X3575">
        <v>0</v>
      </c>
      <c r="Y3575">
        <v>37.046646899372398</v>
      </c>
      <c r="Z3575">
        <v>26.251213579649622</v>
      </c>
      <c r="AA3575">
        <v>3.0422160176207789</v>
      </c>
      <c r="AB3575">
        <v>18.150723585912687</v>
      </c>
      <c r="AC3575">
        <v>0</v>
      </c>
      <c r="AD3575">
        <v>0</v>
      </c>
      <c r="AE3575">
        <v>84.490800082555481</v>
      </c>
    </row>
    <row r="3576" spans="1:31" x14ac:dyDescent="0.3">
      <c r="A3576">
        <v>2491992</v>
      </c>
      <c r="B3576">
        <v>1</v>
      </c>
      <c r="C3576" t="s">
        <v>80</v>
      </c>
      <c r="D3576" t="s">
        <v>105</v>
      </c>
      <c r="E3576" t="s">
        <v>184</v>
      </c>
      <c r="F3576" t="s">
        <v>3785</v>
      </c>
      <c r="G3576" t="s">
        <v>181</v>
      </c>
      <c r="H3576" t="s">
        <v>150</v>
      </c>
      <c r="I3576" t="s">
        <v>136</v>
      </c>
      <c r="J3576" t="s">
        <v>137</v>
      </c>
      <c r="K3576" t="s">
        <v>144</v>
      </c>
      <c r="L3576" t="s">
        <v>10276</v>
      </c>
      <c r="M3576" t="s">
        <v>10277</v>
      </c>
      <c r="N3576">
        <v>0.164444444</v>
      </c>
      <c r="O3576">
        <v>5</v>
      </c>
      <c r="P3576">
        <v>680</v>
      </c>
      <c r="Q3576">
        <v>12</v>
      </c>
      <c r="R3576">
        <v>91</v>
      </c>
      <c r="S3576">
        <v>15</v>
      </c>
      <c r="T3576">
        <v>75</v>
      </c>
      <c r="U3576">
        <v>0</v>
      </c>
      <c r="V3576">
        <v>0</v>
      </c>
      <c r="W3576">
        <v>0.39941738316911202</v>
      </c>
      <c r="X3576">
        <v>26.464412513902811</v>
      </c>
      <c r="Y3576">
        <v>11.859376583205805</v>
      </c>
      <c r="Z3576">
        <v>1.7556708034651427</v>
      </c>
      <c r="AA3576">
        <v>1.371778209467172</v>
      </c>
      <c r="AB3576">
        <v>5.642451446507776</v>
      </c>
      <c r="AC3576">
        <v>0</v>
      </c>
      <c r="AD3576">
        <v>0</v>
      </c>
      <c r="AE3576">
        <v>47.493106939717819</v>
      </c>
    </row>
    <row r="3577" spans="1:31" x14ac:dyDescent="0.3">
      <c r="A3577">
        <v>2491637</v>
      </c>
      <c r="B3577">
        <v>1</v>
      </c>
      <c r="C3577" t="s">
        <v>81</v>
      </c>
      <c r="D3577" t="s">
        <v>118</v>
      </c>
      <c r="E3577" t="s">
        <v>147</v>
      </c>
      <c r="F3577" t="s">
        <v>10278</v>
      </c>
      <c r="G3577" t="s">
        <v>134</v>
      </c>
      <c r="H3577" t="s">
        <v>150</v>
      </c>
      <c r="I3577" t="s">
        <v>136</v>
      </c>
      <c r="J3577" t="s">
        <v>137</v>
      </c>
      <c r="K3577" t="s">
        <v>138</v>
      </c>
      <c r="L3577" t="s">
        <v>10279</v>
      </c>
      <c r="M3577" t="s">
        <v>10280</v>
      </c>
      <c r="N3577">
        <v>0.63888888799999999</v>
      </c>
      <c r="O3577">
        <v>0</v>
      </c>
      <c r="P3577">
        <v>0</v>
      </c>
      <c r="Q3577">
        <v>2</v>
      </c>
      <c r="R3577">
        <v>0</v>
      </c>
      <c r="S3577">
        <v>2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4.0277411546888894E-2</v>
      </c>
      <c r="Z3577">
        <v>0</v>
      </c>
      <c r="AA3577">
        <v>2.5811094691800003</v>
      </c>
      <c r="AB3577">
        <v>0</v>
      </c>
      <c r="AC3577">
        <v>0</v>
      </c>
      <c r="AD3577">
        <v>0</v>
      </c>
      <c r="AE3577">
        <v>2.621386880726889</v>
      </c>
    </row>
    <row r="3578" spans="1:31" x14ac:dyDescent="0.3">
      <c r="A3578">
        <v>2491786</v>
      </c>
      <c r="B3578">
        <v>1</v>
      </c>
      <c r="C3578" t="s">
        <v>81</v>
      </c>
      <c r="D3578" t="s">
        <v>123</v>
      </c>
      <c r="E3578" t="s">
        <v>162</v>
      </c>
      <c r="F3578" t="s">
        <v>10281</v>
      </c>
      <c r="G3578" t="s">
        <v>210</v>
      </c>
      <c r="H3578" t="s">
        <v>135</v>
      </c>
      <c r="I3578" t="s">
        <v>136</v>
      </c>
      <c r="J3578" t="s">
        <v>137</v>
      </c>
      <c r="K3578" t="s">
        <v>144</v>
      </c>
      <c r="L3578" t="s">
        <v>10282</v>
      </c>
      <c r="M3578" t="s">
        <v>10283</v>
      </c>
      <c r="N3578">
        <v>5.1683333329999996</v>
      </c>
      <c r="O3578">
        <v>0</v>
      </c>
      <c r="P3578">
        <v>16</v>
      </c>
      <c r="Q3578">
        <v>0</v>
      </c>
      <c r="R3578">
        <v>5</v>
      </c>
      <c r="S3578">
        <v>0</v>
      </c>
      <c r="T3578">
        <v>6</v>
      </c>
      <c r="U3578">
        <v>0</v>
      </c>
      <c r="V3578">
        <v>0</v>
      </c>
      <c r="W3578">
        <v>0</v>
      </c>
      <c r="X3578">
        <v>9.0411854291693139</v>
      </c>
      <c r="Y3578">
        <v>0</v>
      </c>
      <c r="Z3578">
        <v>2.6378880885292388</v>
      </c>
      <c r="AA3578">
        <v>0</v>
      </c>
      <c r="AB3578">
        <v>0.67245842821131796</v>
      </c>
      <c r="AC3578">
        <v>0</v>
      </c>
      <c r="AD3578">
        <v>0</v>
      </c>
      <c r="AE3578">
        <v>12.351531945909871</v>
      </c>
    </row>
    <row r="3579" spans="1:31" x14ac:dyDescent="0.3">
      <c r="A3579">
        <v>2491935</v>
      </c>
      <c r="B3579">
        <v>1</v>
      </c>
      <c r="C3579" t="s">
        <v>80</v>
      </c>
      <c r="D3579" t="s">
        <v>94</v>
      </c>
      <c r="E3579" t="s">
        <v>162</v>
      </c>
      <c r="F3579" t="s">
        <v>10284</v>
      </c>
      <c r="G3579" t="s">
        <v>181</v>
      </c>
      <c r="H3579" t="s">
        <v>135</v>
      </c>
      <c r="I3579" t="s">
        <v>136</v>
      </c>
      <c r="J3579" t="s">
        <v>137</v>
      </c>
      <c r="K3579" t="s">
        <v>144</v>
      </c>
      <c r="L3579" t="s">
        <v>10285</v>
      </c>
      <c r="M3579" t="s">
        <v>10286</v>
      </c>
      <c r="N3579">
        <v>0.69777777699999999</v>
      </c>
      <c r="O3579">
        <v>0</v>
      </c>
      <c r="P3579">
        <v>19</v>
      </c>
      <c r="Q3579">
        <v>0</v>
      </c>
      <c r="R3579">
        <v>1</v>
      </c>
      <c r="S3579">
        <v>0</v>
      </c>
      <c r="T3579">
        <v>8</v>
      </c>
      <c r="U3579">
        <v>0</v>
      </c>
      <c r="V3579">
        <v>0</v>
      </c>
      <c r="W3579">
        <v>0</v>
      </c>
      <c r="X3579">
        <v>1.2847074107289389</v>
      </c>
      <c r="Y3579">
        <v>0</v>
      </c>
      <c r="Z3579">
        <v>3.2110900122316662E-2</v>
      </c>
      <c r="AA3579">
        <v>0</v>
      </c>
      <c r="AB3579">
        <v>4.1465546346624826</v>
      </c>
      <c r="AC3579">
        <v>0</v>
      </c>
      <c r="AD3579">
        <v>0</v>
      </c>
      <c r="AE3579">
        <v>5.4633729455137381</v>
      </c>
    </row>
    <row r="3580" spans="1:31" x14ac:dyDescent="0.3">
      <c r="A3580">
        <v>2491534</v>
      </c>
      <c r="B3580">
        <v>1</v>
      </c>
      <c r="C3580" t="s">
        <v>80</v>
      </c>
      <c r="D3580" t="s">
        <v>95</v>
      </c>
      <c r="E3580" t="s">
        <v>162</v>
      </c>
      <c r="F3580" t="s">
        <v>9449</v>
      </c>
      <c r="G3580" t="s">
        <v>2766</v>
      </c>
      <c r="H3580" t="s">
        <v>135</v>
      </c>
      <c r="I3580" t="s">
        <v>136</v>
      </c>
      <c r="J3580" t="s">
        <v>137</v>
      </c>
      <c r="K3580" t="s">
        <v>144</v>
      </c>
      <c r="L3580" t="s">
        <v>10287</v>
      </c>
      <c r="M3580" t="s">
        <v>10288</v>
      </c>
      <c r="N3580">
        <v>5.0075000000000003</v>
      </c>
      <c r="O3580">
        <v>0</v>
      </c>
      <c r="P3580">
        <v>127</v>
      </c>
      <c r="Q3580">
        <v>0</v>
      </c>
      <c r="R3580">
        <v>0</v>
      </c>
      <c r="S3580">
        <v>0</v>
      </c>
      <c r="T3580">
        <v>3</v>
      </c>
      <c r="U3580">
        <v>0</v>
      </c>
      <c r="V3580">
        <v>0</v>
      </c>
      <c r="W3580">
        <v>0</v>
      </c>
      <c r="X3580">
        <v>94.997594682845687</v>
      </c>
      <c r="Y3580">
        <v>0</v>
      </c>
      <c r="Z3580">
        <v>0</v>
      </c>
      <c r="AA3580">
        <v>0</v>
      </c>
      <c r="AB3580">
        <v>38.046216252131316</v>
      </c>
      <c r="AC3580">
        <v>0</v>
      </c>
      <c r="AD3580">
        <v>0</v>
      </c>
      <c r="AE3580">
        <v>133.04381093497699</v>
      </c>
    </row>
    <row r="3581" spans="1:31" x14ac:dyDescent="0.3">
      <c r="A3581">
        <v>2491726</v>
      </c>
      <c r="B3581">
        <v>1</v>
      </c>
      <c r="C3581" t="s">
        <v>80</v>
      </c>
      <c r="D3581" t="s">
        <v>94</v>
      </c>
      <c r="E3581" t="s">
        <v>162</v>
      </c>
      <c r="F3581" t="s">
        <v>10289</v>
      </c>
      <c r="G3581" t="s">
        <v>134</v>
      </c>
      <c r="H3581" t="s">
        <v>135</v>
      </c>
      <c r="I3581" t="s">
        <v>136</v>
      </c>
      <c r="J3581" t="s">
        <v>137</v>
      </c>
      <c r="K3581" t="s">
        <v>138</v>
      </c>
      <c r="L3581" t="s">
        <v>10290</v>
      </c>
      <c r="M3581" t="s">
        <v>10291</v>
      </c>
      <c r="N3581">
        <v>1.2127777769999999</v>
      </c>
      <c r="O3581">
        <v>0</v>
      </c>
      <c r="P3581">
        <v>17</v>
      </c>
      <c r="Q3581">
        <v>0</v>
      </c>
      <c r="R3581">
        <v>0</v>
      </c>
      <c r="S3581">
        <v>0</v>
      </c>
      <c r="T3581">
        <v>12</v>
      </c>
      <c r="U3581">
        <v>0</v>
      </c>
      <c r="V3581">
        <v>0</v>
      </c>
      <c r="W3581">
        <v>0</v>
      </c>
      <c r="X3581">
        <v>23.472416086817958</v>
      </c>
      <c r="Y3581">
        <v>0</v>
      </c>
      <c r="Z3581">
        <v>0</v>
      </c>
      <c r="AA3581">
        <v>0</v>
      </c>
      <c r="AB3581">
        <v>10.379601717090578</v>
      </c>
      <c r="AC3581">
        <v>0</v>
      </c>
      <c r="AD3581">
        <v>0</v>
      </c>
      <c r="AE3581">
        <v>33.852017803908538</v>
      </c>
    </row>
    <row r="3582" spans="1:31" x14ac:dyDescent="0.3">
      <c r="A3582">
        <v>2491580</v>
      </c>
      <c r="B3582">
        <v>1</v>
      </c>
      <c r="C3582" t="s">
        <v>80</v>
      </c>
      <c r="D3582" t="s">
        <v>97</v>
      </c>
      <c r="E3582" t="s">
        <v>213</v>
      </c>
      <c r="F3582" t="s">
        <v>10292</v>
      </c>
      <c r="G3582" t="s">
        <v>168</v>
      </c>
      <c r="H3582" t="s">
        <v>150</v>
      </c>
      <c r="I3582" t="s">
        <v>136</v>
      </c>
      <c r="J3582" t="s">
        <v>137</v>
      </c>
      <c r="K3582" t="s">
        <v>138</v>
      </c>
      <c r="L3582" t="s">
        <v>10293</v>
      </c>
      <c r="M3582" t="s">
        <v>10294</v>
      </c>
      <c r="N3582">
        <v>5.0563888879999999</v>
      </c>
      <c r="O3582">
        <v>17</v>
      </c>
      <c r="P3582">
        <v>1912</v>
      </c>
      <c r="Q3582">
        <v>23</v>
      </c>
      <c r="R3582">
        <v>521</v>
      </c>
      <c r="S3582">
        <v>48</v>
      </c>
      <c r="T3582">
        <v>372</v>
      </c>
      <c r="U3582">
        <v>3</v>
      </c>
      <c r="V3582">
        <v>2</v>
      </c>
      <c r="W3582">
        <v>4987.3773315276676</v>
      </c>
      <c r="X3582">
        <v>5863.3430915699973</v>
      </c>
      <c r="Y3582">
        <v>3756.6190709548955</v>
      </c>
      <c r="Z3582">
        <v>1333.2488453115702</v>
      </c>
      <c r="AA3582">
        <v>1507.8542264521398</v>
      </c>
      <c r="AB3582">
        <v>4070.4618854237274</v>
      </c>
      <c r="AC3582">
        <v>1676.6348343674724</v>
      </c>
      <c r="AD3582">
        <v>32.252346455392747</v>
      </c>
      <c r="AE3582">
        <v>23227.791632062861</v>
      </c>
    </row>
    <row r="3583" spans="1:31" x14ac:dyDescent="0.3">
      <c r="A3583">
        <v>2491640</v>
      </c>
      <c r="B3583">
        <v>1</v>
      </c>
      <c r="C3583" t="s">
        <v>80</v>
      </c>
      <c r="D3583" t="s">
        <v>82</v>
      </c>
      <c r="E3583" t="s">
        <v>153</v>
      </c>
      <c r="F3583" t="s">
        <v>10295</v>
      </c>
      <c r="G3583" t="s">
        <v>155</v>
      </c>
      <c r="H3583" t="s">
        <v>135</v>
      </c>
      <c r="I3583" t="s">
        <v>136</v>
      </c>
      <c r="J3583" t="s">
        <v>137</v>
      </c>
      <c r="K3583" t="s">
        <v>144</v>
      </c>
      <c r="L3583" t="s">
        <v>10296</v>
      </c>
      <c r="M3583" t="s">
        <v>10297</v>
      </c>
      <c r="N3583">
        <v>1.2422222220000001</v>
      </c>
      <c r="O3583">
        <v>0</v>
      </c>
      <c r="P3583">
        <v>1</v>
      </c>
      <c r="Q3583">
        <v>0</v>
      </c>
      <c r="R3583">
        <v>0</v>
      </c>
      <c r="S3583">
        <v>0</v>
      </c>
      <c r="T3583">
        <v>1</v>
      </c>
      <c r="U3583">
        <v>0</v>
      </c>
      <c r="V3583">
        <v>0</v>
      </c>
      <c r="W3583">
        <v>0</v>
      </c>
      <c r="X3583">
        <v>0.34478337327001352</v>
      </c>
      <c r="Y3583">
        <v>0</v>
      </c>
      <c r="Z3583">
        <v>0</v>
      </c>
      <c r="AA3583">
        <v>0</v>
      </c>
      <c r="AB3583">
        <v>1.0347212269739197</v>
      </c>
      <c r="AC3583">
        <v>0</v>
      </c>
      <c r="AD3583">
        <v>0</v>
      </c>
      <c r="AE3583">
        <v>1.3795046002439331</v>
      </c>
    </row>
    <row r="3584" spans="1:31" x14ac:dyDescent="0.3">
      <c r="A3584">
        <v>2491783</v>
      </c>
      <c r="B3584">
        <v>1</v>
      </c>
      <c r="C3584" t="s">
        <v>80</v>
      </c>
      <c r="D3584" t="s">
        <v>93</v>
      </c>
      <c r="E3584" t="s">
        <v>166</v>
      </c>
      <c r="F3584" t="s">
        <v>6828</v>
      </c>
      <c r="G3584" t="s">
        <v>168</v>
      </c>
      <c r="H3584" t="s">
        <v>150</v>
      </c>
      <c r="I3584" t="s">
        <v>136</v>
      </c>
      <c r="J3584" t="s">
        <v>137</v>
      </c>
      <c r="K3584" t="s">
        <v>138</v>
      </c>
      <c r="L3584" t="s">
        <v>10298</v>
      </c>
      <c r="M3584" t="s">
        <v>10299</v>
      </c>
      <c r="N3584">
        <v>1.323611111</v>
      </c>
      <c r="O3584">
        <v>0</v>
      </c>
      <c r="P3584">
        <v>51</v>
      </c>
      <c r="Q3584">
        <v>51</v>
      </c>
      <c r="R3584">
        <v>150</v>
      </c>
      <c r="S3584">
        <v>3</v>
      </c>
      <c r="T3584">
        <v>58</v>
      </c>
      <c r="U3584">
        <v>1</v>
      </c>
      <c r="V3584">
        <v>0</v>
      </c>
      <c r="W3584">
        <v>0</v>
      </c>
      <c r="X3584">
        <v>19.814825260935613</v>
      </c>
      <c r="Y3584">
        <v>162.17467775706703</v>
      </c>
      <c r="Z3584">
        <v>189.44668683348482</v>
      </c>
      <c r="AA3584">
        <v>24.211222888701755</v>
      </c>
      <c r="AB3584">
        <v>59.562836032392838</v>
      </c>
      <c r="AC3584">
        <v>856.81532675282801</v>
      </c>
      <c r="AD3584">
        <v>0</v>
      </c>
      <c r="AE3584">
        <v>1312.0255755254102</v>
      </c>
    </row>
    <row r="3585" spans="1:31" x14ac:dyDescent="0.3">
      <c r="A3585">
        <v>2491803</v>
      </c>
      <c r="B3585">
        <v>1</v>
      </c>
      <c r="C3585" t="s">
        <v>80</v>
      </c>
      <c r="D3585" t="s">
        <v>109</v>
      </c>
      <c r="E3585" t="s">
        <v>162</v>
      </c>
      <c r="F3585" t="s">
        <v>10300</v>
      </c>
      <c r="G3585" t="s">
        <v>210</v>
      </c>
      <c r="H3585" t="s">
        <v>135</v>
      </c>
      <c r="I3585" t="s">
        <v>136</v>
      </c>
      <c r="J3585" t="s">
        <v>137</v>
      </c>
      <c r="K3585" t="s">
        <v>144</v>
      </c>
      <c r="L3585" t="s">
        <v>10301</v>
      </c>
      <c r="M3585" t="s">
        <v>10302</v>
      </c>
      <c r="N3585">
        <v>2.6408333329999998</v>
      </c>
      <c r="O3585">
        <v>0</v>
      </c>
      <c r="P3585">
        <v>61</v>
      </c>
      <c r="Q3585">
        <v>0</v>
      </c>
      <c r="R3585">
        <v>5</v>
      </c>
      <c r="S3585">
        <v>0</v>
      </c>
      <c r="T3585">
        <v>12</v>
      </c>
      <c r="U3585">
        <v>0</v>
      </c>
      <c r="V3585">
        <v>0</v>
      </c>
      <c r="W3585">
        <v>0</v>
      </c>
      <c r="X3585">
        <v>18.891884921311849</v>
      </c>
      <c r="Y3585">
        <v>0</v>
      </c>
      <c r="Z3585">
        <v>0.36122878311436601</v>
      </c>
      <c r="AA3585">
        <v>0</v>
      </c>
      <c r="AB3585">
        <v>38.234574300054355</v>
      </c>
      <c r="AC3585">
        <v>0</v>
      </c>
      <c r="AD3585">
        <v>0</v>
      </c>
      <c r="AE3585">
        <v>57.487688004480574</v>
      </c>
    </row>
    <row r="3586" spans="1:31" x14ac:dyDescent="0.3">
      <c r="A3586">
        <v>2491975</v>
      </c>
      <c r="B3586">
        <v>1</v>
      </c>
      <c r="C3586" t="s">
        <v>80</v>
      </c>
      <c r="D3586" t="s">
        <v>107</v>
      </c>
      <c r="E3586" t="s">
        <v>153</v>
      </c>
      <c r="F3586" t="s">
        <v>10303</v>
      </c>
      <c r="G3586" t="s">
        <v>244</v>
      </c>
      <c r="H3586" t="s">
        <v>135</v>
      </c>
      <c r="I3586" t="s">
        <v>136</v>
      </c>
      <c r="J3586" t="s">
        <v>137</v>
      </c>
      <c r="K3586" t="s">
        <v>144</v>
      </c>
      <c r="L3586" t="s">
        <v>10304</v>
      </c>
      <c r="M3586" t="s">
        <v>10305</v>
      </c>
      <c r="N3586">
        <v>0.79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1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1.116310522195</v>
      </c>
      <c r="AC3586">
        <v>0</v>
      </c>
      <c r="AD3586">
        <v>0</v>
      </c>
      <c r="AE3586">
        <v>1.116310522195</v>
      </c>
    </row>
    <row r="3587" spans="1:31" x14ac:dyDescent="0.3">
      <c r="A3587">
        <v>2491952</v>
      </c>
      <c r="B3587">
        <v>1</v>
      </c>
      <c r="C3587" t="s">
        <v>80</v>
      </c>
      <c r="D3587" t="s">
        <v>104</v>
      </c>
      <c r="E3587" t="s">
        <v>162</v>
      </c>
      <c r="F3587" t="s">
        <v>10306</v>
      </c>
      <c r="G3587" t="s">
        <v>530</v>
      </c>
      <c r="H3587" t="s">
        <v>135</v>
      </c>
      <c r="I3587" t="s">
        <v>136</v>
      </c>
      <c r="J3587" t="s">
        <v>137</v>
      </c>
      <c r="K3587" t="s">
        <v>144</v>
      </c>
      <c r="L3587" t="s">
        <v>10307</v>
      </c>
      <c r="M3587" t="s">
        <v>10308</v>
      </c>
      <c r="N3587">
        <v>1.7141666659999999</v>
      </c>
      <c r="O3587">
        <v>0</v>
      </c>
      <c r="P3587">
        <v>1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0.20902669005905111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0.20902669005905111</v>
      </c>
    </row>
    <row r="3588" spans="1:31" x14ac:dyDescent="0.3">
      <c r="A3588">
        <v>2491826</v>
      </c>
      <c r="B3588">
        <v>1</v>
      </c>
      <c r="C3588" t="s">
        <v>80</v>
      </c>
      <c r="D3588" t="s">
        <v>96</v>
      </c>
      <c r="E3588" t="s">
        <v>166</v>
      </c>
      <c r="F3588" t="s">
        <v>3716</v>
      </c>
      <c r="G3588" t="s">
        <v>1152</v>
      </c>
      <c r="H3588" t="s">
        <v>150</v>
      </c>
      <c r="I3588" t="s">
        <v>136</v>
      </c>
      <c r="J3588" t="s">
        <v>137</v>
      </c>
      <c r="K3588" t="s">
        <v>144</v>
      </c>
      <c r="L3588" t="s">
        <v>10309</v>
      </c>
      <c r="M3588" t="s">
        <v>10310</v>
      </c>
      <c r="N3588">
        <v>3.6402777770000001</v>
      </c>
      <c r="O3588">
        <v>0</v>
      </c>
      <c r="P3588">
        <v>194</v>
      </c>
      <c r="Q3588">
        <v>0</v>
      </c>
      <c r="R3588">
        <v>12</v>
      </c>
      <c r="S3588">
        <v>1</v>
      </c>
      <c r="T3588">
        <v>11</v>
      </c>
      <c r="U3588">
        <v>0</v>
      </c>
      <c r="V3588">
        <v>0</v>
      </c>
      <c r="W3588">
        <v>0</v>
      </c>
      <c r="X3588">
        <v>437.68873130195101</v>
      </c>
      <c r="Y3588">
        <v>0</v>
      </c>
      <c r="Z3588">
        <v>17.50820368570211</v>
      </c>
      <c r="AA3588">
        <v>190.51744174667607</v>
      </c>
      <c r="AB3588">
        <v>53.24436401903364</v>
      </c>
      <c r="AC3588">
        <v>0</v>
      </c>
      <c r="AD3588">
        <v>0</v>
      </c>
      <c r="AE3588">
        <v>698.95874075336269</v>
      </c>
    </row>
    <row r="3589" spans="1:31" x14ac:dyDescent="0.3">
      <c r="A3589">
        <v>2492038</v>
      </c>
      <c r="B3589">
        <v>1</v>
      </c>
      <c r="C3589" t="s">
        <v>80</v>
      </c>
      <c r="D3589" t="s">
        <v>97</v>
      </c>
      <c r="E3589" t="s">
        <v>162</v>
      </c>
      <c r="F3589" t="s">
        <v>10311</v>
      </c>
      <c r="G3589" t="s">
        <v>530</v>
      </c>
      <c r="H3589" t="s">
        <v>135</v>
      </c>
      <c r="I3589" t="s">
        <v>136</v>
      </c>
      <c r="J3589" t="s">
        <v>137</v>
      </c>
      <c r="K3589" t="s">
        <v>144</v>
      </c>
      <c r="L3589" t="s">
        <v>10312</v>
      </c>
      <c r="M3589" t="s">
        <v>10313</v>
      </c>
      <c r="N3589">
        <v>2.008611111</v>
      </c>
      <c r="O3589">
        <v>0</v>
      </c>
      <c r="P3589">
        <v>2</v>
      </c>
      <c r="Q3589">
        <v>0</v>
      </c>
      <c r="R3589">
        <v>3</v>
      </c>
      <c r="S3589">
        <v>0</v>
      </c>
      <c r="T3589">
        <v>1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0.30813839502275547</v>
      </c>
      <c r="AA3589">
        <v>0</v>
      </c>
      <c r="AB3589">
        <v>26.929668809895055</v>
      </c>
      <c r="AC3589">
        <v>0</v>
      </c>
      <c r="AD3589">
        <v>0</v>
      </c>
      <c r="AE3589">
        <v>27.237807204917811</v>
      </c>
    </row>
    <row r="3590" spans="1:31" x14ac:dyDescent="0.3">
      <c r="A3590">
        <v>2491540</v>
      </c>
      <c r="B3590">
        <v>1</v>
      </c>
      <c r="C3590" t="s">
        <v>80</v>
      </c>
      <c r="D3590" t="s">
        <v>82</v>
      </c>
      <c r="E3590" t="s">
        <v>153</v>
      </c>
      <c r="F3590" t="s">
        <v>10314</v>
      </c>
      <c r="G3590" t="s">
        <v>159</v>
      </c>
      <c r="H3590" t="s">
        <v>135</v>
      </c>
      <c r="I3590" t="s">
        <v>136</v>
      </c>
      <c r="J3590" t="s">
        <v>3</v>
      </c>
      <c r="K3590" t="s">
        <v>144</v>
      </c>
      <c r="L3590" t="s">
        <v>10315</v>
      </c>
      <c r="M3590" t="s">
        <v>10316</v>
      </c>
      <c r="N3590">
        <v>9.2463888880000003</v>
      </c>
      <c r="O3590">
        <v>0</v>
      </c>
      <c r="P3590">
        <v>3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12.206057397782418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12.206057397782418</v>
      </c>
    </row>
    <row r="3591" spans="1:31" x14ac:dyDescent="0.3">
      <c r="A3591">
        <v>2491910</v>
      </c>
      <c r="B3591">
        <v>2</v>
      </c>
      <c r="C3591" t="s">
        <v>80</v>
      </c>
      <c r="D3591" t="s">
        <v>94</v>
      </c>
      <c r="E3591" t="s">
        <v>132</v>
      </c>
      <c r="F3591" t="s">
        <v>10317</v>
      </c>
      <c r="G3591" t="s">
        <v>155</v>
      </c>
      <c r="H3591" t="s">
        <v>135</v>
      </c>
      <c r="I3591" t="s">
        <v>136</v>
      </c>
      <c r="J3591" t="s">
        <v>137</v>
      </c>
      <c r="K3591" t="s">
        <v>144</v>
      </c>
      <c r="L3591" t="s">
        <v>10318</v>
      </c>
      <c r="M3591" t="s">
        <v>10319</v>
      </c>
      <c r="N3591">
        <v>0.51777777700000005</v>
      </c>
      <c r="O3591">
        <v>0</v>
      </c>
      <c r="P3591">
        <v>138</v>
      </c>
      <c r="Q3591">
        <v>0</v>
      </c>
      <c r="R3591">
        <v>0</v>
      </c>
      <c r="S3591">
        <v>0</v>
      </c>
      <c r="T3591">
        <v>1</v>
      </c>
      <c r="U3591">
        <v>0</v>
      </c>
      <c r="V3591">
        <v>0</v>
      </c>
      <c r="W3591">
        <v>0</v>
      </c>
      <c r="X3591">
        <v>17.271828376778977</v>
      </c>
      <c r="Y3591">
        <v>0</v>
      </c>
      <c r="Z3591">
        <v>0</v>
      </c>
      <c r="AA3591">
        <v>0</v>
      </c>
      <c r="AB3591">
        <v>0.25751424769736397</v>
      </c>
      <c r="AC3591">
        <v>0</v>
      </c>
      <c r="AD3591">
        <v>0</v>
      </c>
      <c r="AE3591">
        <v>17.529342624476342</v>
      </c>
    </row>
    <row r="3592" spans="1:31" x14ac:dyDescent="0.3">
      <c r="A3592">
        <v>2491597</v>
      </c>
      <c r="B3592">
        <v>1</v>
      </c>
      <c r="C3592" t="s">
        <v>80</v>
      </c>
      <c r="D3592" t="s">
        <v>101</v>
      </c>
      <c r="E3592" t="s">
        <v>162</v>
      </c>
      <c r="F3592" t="s">
        <v>10320</v>
      </c>
      <c r="G3592" t="s">
        <v>168</v>
      </c>
      <c r="H3592" t="s">
        <v>135</v>
      </c>
      <c r="I3592" t="s">
        <v>136</v>
      </c>
      <c r="J3592" t="s">
        <v>137</v>
      </c>
      <c r="K3592" t="s">
        <v>138</v>
      </c>
      <c r="L3592" t="s">
        <v>10321</v>
      </c>
      <c r="M3592" t="s">
        <v>10322</v>
      </c>
      <c r="N3592">
        <v>7.7463888880000003</v>
      </c>
      <c r="O3592">
        <v>0</v>
      </c>
      <c r="P3592">
        <v>88</v>
      </c>
      <c r="Q3592">
        <v>0</v>
      </c>
      <c r="R3592">
        <v>0</v>
      </c>
      <c r="S3592">
        <v>0</v>
      </c>
      <c r="T3592">
        <v>1</v>
      </c>
      <c r="U3592">
        <v>0</v>
      </c>
      <c r="V3592">
        <v>0</v>
      </c>
      <c r="W3592">
        <v>0</v>
      </c>
      <c r="X3592">
        <v>87.884221236036595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87.884221236036595</v>
      </c>
    </row>
    <row r="3593" spans="1:31" x14ac:dyDescent="0.3">
      <c r="A3593">
        <v>2491789</v>
      </c>
      <c r="B3593">
        <v>1</v>
      </c>
      <c r="C3593" t="s">
        <v>81</v>
      </c>
      <c r="D3593" t="s">
        <v>113</v>
      </c>
      <c r="E3593" t="s">
        <v>147</v>
      </c>
      <c r="F3593" t="s">
        <v>10323</v>
      </c>
      <c r="G3593" t="s">
        <v>193</v>
      </c>
      <c r="H3593" t="s">
        <v>150</v>
      </c>
      <c r="I3593" t="s">
        <v>136</v>
      </c>
      <c r="J3593" t="s">
        <v>137</v>
      </c>
      <c r="K3593" t="s">
        <v>144</v>
      </c>
      <c r="L3593" t="s">
        <v>10324</v>
      </c>
      <c r="M3593" t="s">
        <v>10325</v>
      </c>
      <c r="N3593">
        <v>1.1441666660000001</v>
      </c>
      <c r="O3593">
        <v>0</v>
      </c>
      <c r="P3593">
        <v>0</v>
      </c>
      <c r="Q3593">
        <v>5</v>
      </c>
      <c r="R3593">
        <v>44</v>
      </c>
      <c r="S3593">
        <v>0</v>
      </c>
      <c r="T3593">
        <v>3</v>
      </c>
      <c r="U3593">
        <v>0</v>
      </c>
      <c r="V3593">
        <v>0</v>
      </c>
      <c r="W3593">
        <v>0</v>
      </c>
      <c r="X3593">
        <v>0</v>
      </c>
      <c r="Y3593">
        <v>4.2304395768311984</v>
      </c>
      <c r="Z3593">
        <v>26.911006274185375</v>
      </c>
      <c r="AA3593">
        <v>0</v>
      </c>
      <c r="AB3593">
        <v>4.5099150031151769</v>
      </c>
      <c r="AC3593">
        <v>0</v>
      </c>
      <c r="AD3593">
        <v>0</v>
      </c>
      <c r="AE3593">
        <v>35.651360854131752</v>
      </c>
    </row>
    <row r="3594" spans="1:31" x14ac:dyDescent="0.3">
      <c r="A3594">
        <v>2491678</v>
      </c>
      <c r="B3594">
        <v>2</v>
      </c>
      <c r="C3594" t="s">
        <v>80</v>
      </c>
      <c r="D3594" t="s">
        <v>96</v>
      </c>
      <c r="E3594" t="s">
        <v>162</v>
      </c>
      <c r="F3594" t="s">
        <v>10326</v>
      </c>
      <c r="G3594" t="s">
        <v>159</v>
      </c>
      <c r="H3594" t="s">
        <v>135</v>
      </c>
      <c r="I3594" t="s">
        <v>136</v>
      </c>
      <c r="J3594" t="s">
        <v>3</v>
      </c>
      <c r="K3594" t="s">
        <v>144</v>
      </c>
      <c r="L3594" t="s">
        <v>10327</v>
      </c>
      <c r="M3594" t="s">
        <v>10328</v>
      </c>
      <c r="N3594">
        <v>0.43222222199999999</v>
      </c>
      <c r="O3594">
        <v>0</v>
      </c>
      <c r="P3594">
        <v>11</v>
      </c>
      <c r="Q3594">
        <v>0</v>
      </c>
      <c r="R3594">
        <v>0</v>
      </c>
      <c r="S3594">
        <v>0</v>
      </c>
      <c r="T3594">
        <v>1</v>
      </c>
      <c r="U3594">
        <v>0</v>
      </c>
      <c r="V3594">
        <v>0</v>
      </c>
      <c r="W3594">
        <v>0</v>
      </c>
      <c r="X3594">
        <v>1.112900627059823</v>
      </c>
      <c r="Y3594">
        <v>0</v>
      </c>
      <c r="Z3594">
        <v>0</v>
      </c>
      <c r="AA3594">
        <v>0</v>
      </c>
      <c r="AB3594">
        <v>1.0871322270487002E-2</v>
      </c>
      <c r="AC3594">
        <v>0</v>
      </c>
      <c r="AD3594">
        <v>0</v>
      </c>
      <c r="AE3594">
        <v>1.12377194933031</v>
      </c>
    </row>
    <row r="3595" spans="1:31" x14ac:dyDescent="0.3">
      <c r="A3595">
        <v>2491583</v>
      </c>
      <c r="B3595">
        <v>1</v>
      </c>
      <c r="C3595" t="s">
        <v>81</v>
      </c>
      <c r="D3595" t="s">
        <v>112</v>
      </c>
      <c r="E3595" t="s">
        <v>166</v>
      </c>
      <c r="F3595" t="s">
        <v>6843</v>
      </c>
      <c r="G3595" t="s">
        <v>134</v>
      </c>
      <c r="H3595" t="s">
        <v>150</v>
      </c>
      <c r="I3595" t="s">
        <v>136</v>
      </c>
      <c r="J3595" t="s">
        <v>137</v>
      </c>
      <c r="K3595" t="s">
        <v>138</v>
      </c>
      <c r="L3595" t="s">
        <v>10329</v>
      </c>
      <c r="M3595" t="s">
        <v>10330</v>
      </c>
      <c r="N3595">
        <v>4.7847222220000001</v>
      </c>
      <c r="O3595">
        <v>2</v>
      </c>
      <c r="P3595">
        <v>2768</v>
      </c>
      <c r="Q3595">
        <v>60</v>
      </c>
      <c r="R3595">
        <v>583</v>
      </c>
      <c r="S3595">
        <v>17</v>
      </c>
      <c r="T3595">
        <v>385</v>
      </c>
      <c r="U3595">
        <v>4</v>
      </c>
      <c r="V3595">
        <v>1</v>
      </c>
      <c r="W3595">
        <v>3.692527282777597</v>
      </c>
      <c r="X3595">
        <v>2610.713196235115</v>
      </c>
      <c r="Y3595">
        <v>63.711080309154426</v>
      </c>
      <c r="Z3595">
        <v>311.66577951502944</v>
      </c>
      <c r="AA3595">
        <v>610.56921758840917</v>
      </c>
      <c r="AB3595">
        <v>1132.3798266033959</v>
      </c>
      <c r="AC3595">
        <v>1566.3159038722063</v>
      </c>
      <c r="AD3595">
        <v>84.909322061455867</v>
      </c>
      <c r="AE3595">
        <v>6383.9568534675436</v>
      </c>
    </row>
    <row r="3596" spans="1:31" x14ac:dyDescent="0.3">
      <c r="A3596">
        <v>2491606</v>
      </c>
      <c r="B3596">
        <v>1</v>
      </c>
      <c r="C3596" t="s">
        <v>80</v>
      </c>
      <c r="D3596" t="s">
        <v>83</v>
      </c>
      <c r="E3596" t="s">
        <v>162</v>
      </c>
      <c r="F3596" t="s">
        <v>10331</v>
      </c>
      <c r="G3596" t="s">
        <v>168</v>
      </c>
      <c r="H3596" t="s">
        <v>135</v>
      </c>
      <c r="I3596" t="s">
        <v>136</v>
      </c>
      <c r="J3596" t="s">
        <v>137</v>
      </c>
      <c r="K3596" t="s">
        <v>138</v>
      </c>
      <c r="L3596" t="s">
        <v>10332</v>
      </c>
      <c r="M3596" t="s">
        <v>10333</v>
      </c>
      <c r="N3596">
        <v>8.1827777770000001</v>
      </c>
      <c r="O3596">
        <v>0</v>
      </c>
      <c r="P3596">
        <v>237</v>
      </c>
      <c r="Q3596">
        <v>0</v>
      </c>
      <c r="R3596">
        <v>0</v>
      </c>
      <c r="S3596">
        <v>0</v>
      </c>
      <c r="T3596">
        <v>11</v>
      </c>
      <c r="U3596">
        <v>0</v>
      </c>
      <c r="V3596">
        <v>0</v>
      </c>
      <c r="W3596">
        <v>0</v>
      </c>
      <c r="X3596">
        <v>544.91383784762036</v>
      </c>
      <c r="Y3596">
        <v>0</v>
      </c>
      <c r="Z3596">
        <v>0</v>
      </c>
      <c r="AA3596">
        <v>0</v>
      </c>
      <c r="AB3596">
        <v>105.74246920138215</v>
      </c>
      <c r="AC3596">
        <v>0</v>
      </c>
      <c r="AD3596">
        <v>0</v>
      </c>
      <c r="AE3596">
        <v>650.65630704900252</v>
      </c>
    </row>
    <row r="3597" spans="1:31" x14ac:dyDescent="0.3">
      <c r="A3597">
        <v>2491775</v>
      </c>
      <c r="B3597">
        <v>1</v>
      </c>
      <c r="C3597" t="s">
        <v>80</v>
      </c>
      <c r="D3597" t="s">
        <v>110</v>
      </c>
      <c r="E3597" t="s">
        <v>162</v>
      </c>
      <c r="F3597" t="s">
        <v>10334</v>
      </c>
      <c r="G3597" t="s">
        <v>1962</v>
      </c>
      <c r="H3597" t="s">
        <v>135</v>
      </c>
      <c r="I3597" t="s">
        <v>136</v>
      </c>
      <c r="J3597" t="s">
        <v>3</v>
      </c>
      <c r="K3597" t="s">
        <v>144</v>
      </c>
      <c r="L3597" t="s">
        <v>10335</v>
      </c>
      <c r="M3597" t="s">
        <v>10336</v>
      </c>
      <c r="N3597">
        <v>2.131388888</v>
      </c>
      <c r="O3597">
        <v>0</v>
      </c>
      <c r="P3597">
        <v>46</v>
      </c>
      <c r="Q3597">
        <v>0</v>
      </c>
      <c r="R3597">
        <v>0</v>
      </c>
      <c r="S3597">
        <v>0</v>
      </c>
      <c r="T3597">
        <v>9</v>
      </c>
      <c r="U3597">
        <v>0</v>
      </c>
      <c r="V3597">
        <v>0</v>
      </c>
      <c r="W3597">
        <v>0</v>
      </c>
      <c r="X3597">
        <v>42.851965211489784</v>
      </c>
      <c r="Y3597">
        <v>0</v>
      </c>
      <c r="Z3597">
        <v>0</v>
      </c>
      <c r="AA3597">
        <v>0</v>
      </c>
      <c r="AB3597">
        <v>14.447569114915467</v>
      </c>
      <c r="AC3597">
        <v>0</v>
      </c>
      <c r="AD3597">
        <v>0</v>
      </c>
      <c r="AE3597">
        <v>57.299534326405251</v>
      </c>
    </row>
    <row r="3598" spans="1:31" x14ac:dyDescent="0.3">
      <c r="A3598">
        <v>2491669</v>
      </c>
      <c r="B3598">
        <v>1</v>
      </c>
      <c r="C3598" t="s">
        <v>80</v>
      </c>
      <c r="D3598" t="s">
        <v>105</v>
      </c>
      <c r="E3598" t="s">
        <v>184</v>
      </c>
      <c r="F3598" t="s">
        <v>3785</v>
      </c>
      <c r="G3598" t="s">
        <v>149</v>
      </c>
      <c r="H3598" t="s">
        <v>150</v>
      </c>
      <c r="I3598" t="s">
        <v>136</v>
      </c>
      <c r="J3598" t="s">
        <v>137</v>
      </c>
      <c r="K3598" t="s">
        <v>144</v>
      </c>
      <c r="L3598" t="s">
        <v>10337</v>
      </c>
      <c r="M3598" t="s">
        <v>10338</v>
      </c>
      <c r="N3598">
        <v>9.7500000000000003E-2</v>
      </c>
      <c r="O3598">
        <v>5</v>
      </c>
      <c r="P3598">
        <v>680</v>
      </c>
      <c r="Q3598">
        <v>12</v>
      </c>
      <c r="R3598">
        <v>91</v>
      </c>
      <c r="S3598">
        <v>15</v>
      </c>
      <c r="T3598">
        <v>75</v>
      </c>
      <c r="U3598">
        <v>0</v>
      </c>
      <c r="V3598">
        <v>0</v>
      </c>
      <c r="W3598">
        <v>0.1880106336832815</v>
      </c>
      <c r="X3598">
        <v>15.118504959090316</v>
      </c>
      <c r="Y3598">
        <v>7.6134031618426672</v>
      </c>
      <c r="Z3598">
        <v>1.0729645220153046</v>
      </c>
      <c r="AA3598">
        <v>1.2531988961591876</v>
      </c>
      <c r="AB3598">
        <v>5.1251995071602323</v>
      </c>
      <c r="AC3598">
        <v>0</v>
      </c>
      <c r="AD3598">
        <v>0</v>
      </c>
      <c r="AE3598">
        <v>30.371281679950989</v>
      </c>
    </row>
    <row r="3599" spans="1:31" x14ac:dyDescent="0.3">
      <c r="A3599">
        <v>2491520</v>
      </c>
      <c r="B3599">
        <v>1</v>
      </c>
      <c r="C3599" t="s">
        <v>80</v>
      </c>
      <c r="D3599" t="s">
        <v>111</v>
      </c>
      <c r="E3599" t="s">
        <v>147</v>
      </c>
      <c r="F3599" t="s">
        <v>10339</v>
      </c>
      <c r="G3599" t="s">
        <v>203</v>
      </c>
      <c r="H3599" t="s">
        <v>150</v>
      </c>
      <c r="I3599" t="s">
        <v>136</v>
      </c>
      <c r="J3599" t="s">
        <v>137</v>
      </c>
      <c r="K3599" t="s">
        <v>138</v>
      </c>
      <c r="L3599" t="s">
        <v>10340</v>
      </c>
      <c r="M3599" t="s">
        <v>10341</v>
      </c>
      <c r="N3599">
        <v>0.23111111100000001</v>
      </c>
      <c r="O3599">
        <v>0</v>
      </c>
      <c r="P3599">
        <v>145</v>
      </c>
      <c r="Q3599">
        <v>0</v>
      </c>
      <c r="R3599">
        <v>67</v>
      </c>
      <c r="S3599">
        <v>2</v>
      </c>
      <c r="T3599">
        <v>91</v>
      </c>
      <c r="U3599">
        <v>0</v>
      </c>
      <c r="V3599">
        <v>2</v>
      </c>
      <c r="W3599">
        <v>0</v>
      </c>
      <c r="X3599">
        <v>22.881469854756151</v>
      </c>
      <c r="Y3599">
        <v>0</v>
      </c>
      <c r="Z3599">
        <v>4.9658752209811885</v>
      </c>
      <c r="AA3599">
        <v>14.103034823710328</v>
      </c>
      <c r="AB3599">
        <v>57.256027635136057</v>
      </c>
      <c r="AC3599">
        <v>0</v>
      </c>
      <c r="AD3599">
        <v>17.890463069698889</v>
      </c>
      <c r="AE3599">
        <v>117.0968706042826</v>
      </c>
    </row>
    <row r="3600" spans="1:31" x14ac:dyDescent="0.3">
      <c r="A3600">
        <v>2491898</v>
      </c>
      <c r="B3600">
        <v>1</v>
      </c>
      <c r="C3600" t="s">
        <v>80</v>
      </c>
      <c r="D3600" t="s">
        <v>82</v>
      </c>
      <c r="E3600" t="s">
        <v>153</v>
      </c>
      <c r="F3600" t="s">
        <v>10342</v>
      </c>
      <c r="G3600" t="s">
        <v>244</v>
      </c>
      <c r="H3600" t="s">
        <v>135</v>
      </c>
      <c r="I3600" t="s">
        <v>136</v>
      </c>
      <c r="J3600" t="s">
        <v>137</v>
      </c>
      <c r="K3600" t="s">
        <v>144</v>
      </c>
      <c r="L3600" t="s">
        <v>10343</v>
      </c>
      <c r="M3600" t="s">
        <v>10344</v>
      </c>
      <c r="N3600">
        <v>1.376944444</v>
      </c>
      <c r="O3600">
        <v>0</v>
      </c>
      <c r="P3600">
        <v>15</v>
      </c>
      <c r="Q3600">
        <v>0</v>
      </c>
      <c r="R3600">
        <v>0</v>
      </c>
      <c r="S3600">
        <v>0</v>
      </c>
      <c r="T3600">
        <v>4</v>
      </c>
      <c r="U3600">
        <v>0</v>
      </c>
      <c r="V3600">
        <v>0</v>
      </c>
      <c r="W3600">
        <v>0</v>
      </c>
      <c r="X3600">
        <v>7.195780726401666</v>
      </c>
      <c r="Y3600">
        <v>0</v>
      </c>
      <c r="Z3600">
        <v>0</v>
      </c>
      <c r="AA3600">
        <v>0</v>
      </c>
      <c r="AB3600">
        <v>2.289606555989987</v>
      </c>
      <c r="AC3600">
        <v>0</v>
      </c>
      <c r="AD3600">
        <v>0</v>
      </c>
      <c r="AE3600">
        <v>9.4853872823916525</v>
      </c>
    </row>
    <row r="3601" spans="1:31" x14ac:dyDescent="0.3">
      <c r="A3601">
        <v>2491571</v>
      </c>
      <c r="B3601">
        <v>2</v>
      </c>
      <c r="C3601" t="s">
        <v>80</v>
      </c>
      <c r="D3601" t="s">
        <v>93</v>
      </c>
      <c r="E3601" t="s">
        <v>132</v>
      </c>
      <c r="F3601" t="s">
        <v>10345</v>
      </c>
      <c r="G3601" t="s">
        <v>155</v>
      </c>
      <c r="H3601" t="s">
        <v>135</v>
      </c>
      <c r="I3601" t="s">
        <v>136</v>
      </c>
      <c r="J3601" t="s">
        <v>137</v>
      </c>
      <c r="K3601" t="s">
        <v>144</v>
      </c>
      <c r="L3601" t="s">
        <v>10188</v>
      </c>
      <c r="M3601" t="s">
        <v>10346</v>
      </c>
      <c r="N3601">
        <v>0.40194444400000001</v>
      </c>
      <c r="O3601">
        <v>0</v>
      </c>
      <c r="P3601">
        <v>56</v>
      </c>
      <c r="Q3601">
        <v>0</v>
      </c>
      <c r="R3601">
        <v>24</v>
      </c>
      <c r="S3601">
        <v>0</v>
      </c>
      <c r="T3601">
        <v>13</v>
      </c>
      <c r="U3601">
        <v>0</v>
      </c>
      <c r="V3601">
        <v>0</v>
      </c>
      <c r="W3601">
        <v>0</v>
      </c>
      <c r="X3601">
        <v>3.3463814512298367</v>
      </c>
      <c r="Y3601">
        <v>0</v>
      </c>
      <c r="Z3601">
        <v>5.4513465103832548</v>
      </c>
      <c r="AA3601">
        <v>0</v>
      </c>
      <c r="AB3601">
        <v>1.2502631175828167</v>
      </c>
      <c r="AC3601">
        <v>0</v>
      </c>
      <c r="AD3601">
        <v>0</v>
      </c>
      <c r="AE3601">
        <v>10.047991079195908</v>
      </c>
    </row>
    <row r="3602" spans="1:31" x14ac:dyDescent="0.3">
      <c r="A3602">
        <v>2492021</v>
      </c>
      <c r="B3602">
        <v>1</v>
      </c>
      <c r="C3602" t="s">
        <v>81</v>
      </c>
      <c r="D3602" t="s">
        <v>128</v>
      </c>
      <c r="E3602" t="s">
        <v>132</v>
      </c>
      <c r="F3602" t="s">
        <v>10347</v>
      </c>
      <c r="G3602" t="s">
        <v>1532</v>
      </c>
      <c r="H3602" t="s">
        <v>135</v>
      </c>
      <c r="I3602" t="s">
        <v>136</v>
      </c>
      <c r="J3602" t="s">
        <v>137</v>
      </c>
      <c r="K3602" t="s">
        <v>144</v>
      </c>
      <c r="L3602" t="s">
        <v>10348</v>
      </c>
      <c r="M3602" t="s">
        <v>10349</v>
      </c>
      <c r="N3602">
        <v>2.2494444439999999</v>
      </c>
      <c r="O3602">
        <v>0</v>
      </c>
      <c r="P3602">
        <v>16</v>
      </c>
      <c r="Q3602">
        <v>0</v>
      </c>
      <c r="R3602">
        <v>17</v>
      </c>
      <c r="S3602">
        <v>0</v>
      </c>
      <c r="T3602">
        <v>7</v>
      </c>
      <c r="U3602">
        <v>0</v>
      </c>
      <c r="V3602">
        <v>0</v>
      </c>
      <c r="W3602">
        <v>0</v>
      </c>
      <c r="X3602">
        <v>19.321290704489844</v>
      </c>
      <c r="Y3602">
        <v>0</v>
      </c>
      <c r="Z3602">
        <v>7.5997737257974096</v>
      </c>
      <c r="AA3602">
        <v>0</v>
      </c>
      <c r="AB3602">
        <v>33.720429899737347</v>
      </c>
      <c r="AC3602">
        <v>0</v>
      </c>
      <c r="AD3602">
        <v>0</v>
      </c>
      <c r="AE3602">
        <v>60.641494330024599</v>
      </c>
    </row>
    <row r="3603" spans="1:31" x14ac:dyDescent="0.3">
      <c r="A3603">
        <v>2491729</v>
      </c>
      <c r="B3603">
        <v>1</v>
      </c>
      <c r="C3603" t="s">
        <v>81</v>
      </c>
      <c r="D3603" t="s">
        <v>118</v>
      </c>
      <c r="E3603" t="s">
        <v>147</v>
      </c>
      <c r="F3603" t="s">
        <v>10350</v>
      </c>
      <c r="G3603" t="s">
        <v>149</v>
      </c>
      <c r="H3603" t="s">
        <v>150</v>
      </c>
      <c r="I3603" t="s">
        <v>136</v>
      </c>
      <c r="J3603" t="s">
        <v>137</v>
      </c>
      <c r="K3603" t="s">
        <v>144</v>
      </c>
      <c r="L3603" t="s">
        <v>10351</v>
      </c>
      <c r="M3603" t="s">
        <v>10352</v>
      </c>
      <c r="N3603">
        <v>0.52472222199999996</v>
      </c>
      <c r="O3603">
        <v>5</v>
      </c>
      <c r="P3603">
        <v>1407</v>
      </c>
      <c r="Q3603">
        <v>187</v>
      </c>
      <c r="R3603">
        <v>172</v>
      </c>
      <c r="S3603">
        <v>29</v>
      </c>
      <c r="T3603">
        <v>115</v>
      </c>
      <c r="U3603">
        <v>0</v>
      </c>
      <c r="V3603">
        <v>0</v>
      </c>
      <c r="W3603">
        <v>0.42417036571246292</v>
      </c>
      <c r="X3603">
        <v>72.970493752902101</v>
      </c>
      <c r="Y3603">
        <v>112.48289145819568</v>
      </c>
      <c r="Z3603">
        <v>21.564369280306813</v>
      </c>
      <c r="AA3603">
        <v>35.225619338386906</v>
      </c>
      <c r="AB3603">
        <v>31.433851153767289</v>
      </c>
      <c r="AC3603">
        <v>0</v>
      </c>
      <c r="AD3603">
        <v>0</v>
      </c>
      <c r="AE3603">
        <v>274.10139534927123</v>
      </c>
    </row>
    <row r="3604" spans="1:31" x14ac:dyDescent="0.3">
      <c r="A3604">
        <v>2491941</v>
      </c>
      <c r="B3604">
        <v>1</v>
      </c>
      <c r="C3604" t="s">
        <v>80</v>
      </c>
      <c r="D3604" t="s">
        <v>104</v>
      </c>
      <c r="E3604" t="s">
        <v>184</v>
      </c>
      <c r="F3604" t="s">
        <v>2964</v>
      </c>
      <c r="G3604" t="s">
        <v>149</v>
      </c>
      <c r="H3604" t="s">
        <v>150</v>
      </c>
      <c r="I3604" t="s">
        <v>136</v>
      </c>
      <c r="J3604" t="s">
        <v>137</v>
      </c>
      <c r="K3604" t="s">
        <v>144</v>
      </c>
      <c r="L3604" t="s">
        <v>10353</v>
      </c>
      <c r="M3604" t="s">
        <v>10354</v>
      </c>
      <c r="N3604">
        <v>1.0305555550000001</v>
      </c>
      <c r="O3604">
        <v>0</v>
      </c>
      <c r="P3604">
        <v>120</v>
      </c>
      <c r="Q3604">
        <v>4</v>
      </c>
      <c r="R3604">
        <v>6</v>
      </c>
      <c r="S3604">
        <v>12</v>
      </c>
      <c r="T3604">
        <v>13</v>
      </c>
      <c r="U3604">
        <v>3</v>
      </c>
      <c r="V3604">
        <v>0</v>
      </c>
      <c r="W3604">
        <v>0</v>
      </c>
      <c r="X3604">
        <v>28.16848296287074</v>
      </c>
      <c r="Y3604">
        <v>1.3658026846878684</v>
      </c>
      <c r="Z3604">
        <v>0.55348284366504252</v>
      </c>
      <c r="AA3604">
        <v>80.83269139250234</v>
      </c>
      <c r="AB3604">
        <v>3.8748714441211662</v>
      </c>
      <c r="AC3604">
        <v>74.355682506016706</v>
      </c>
      <c r="AD3604">
        <v>0</v>
      </c>
      <c r="AE3604">
        <v>189.15101383386386</v>
      </c>
    </row>
    <row r="3605" spans="1:31" x14ac:dyDescent="0.3">
      <c r="A3605">
        <v>2491792</v>
      </c>
      <c r="B3605">
        <v>1</v>
      </c>
      <c r="C3605" t="s">
        <v>81</v>
      </c>
      <c r="D3605" t="s">
        <v>128</v>
      </c>
      <c r="E3605" t="s">
        <v>147</v>
      </c>
      <c r="F3605" t="s">
        <v>3856</v>
      </c>
      <c r="G3605" t="s">
        <v>134</v>
      </c>
      <c r="H3605" t="s">
        <v>150</v>
      </c>
      <c r="I3605" t="s">
        <v>136</v>
      </c>
      <c r="J3605" t="s">
        <v>137</v>
      </c>
      <c r="K3605" t="s">
        <v>138</v>
      </c>
      <c r="L3605" t="s">
        <v>10355</v>
      </c>
      <c r="M3605" t="s">
        <v>10356</v>
      </c>
      <c r="N3605">
        <v>1.3547222219999999</v>
      </c>
      <c r="O3605">
        <v>0</v>
      </c>
      <c r="P3605">
        <v>115</v>
      </c>
      <c r="Q3605">
        <v>0</v>
      </c>
      <c r="R3605">
        <v>22</v>
      </c>
      <c r="S3605">
        <v>0</v>
      </c>
      <c r="T3605">
        <v>16</v>
      </c>
      <c r="U3605">
        <v>0</v>
      </c>
      <c r="V3605">
        <v>0</v>
      </c>
      <c r="W3605">
        <v>0</v>
      </c>
      <c r="X3605">
        <v>23.288244989089133</v>
      </c>
      <c r="Y3605">
        <v>0</v>
      </c>
      <c r="Z3605">
        <v>11.787677343373508</v>
      </c>
      <c r="AA3605">
        <v>0</v>
      </c>
      <c r="AB3605">
        <v>20.21265295328157</v>
      </c>
      <c r="AC3605">
        <v>0</v>
      </c>
      <c r="AD3605">
        <v>0</v>
      </c>
      <c r="AE3605">
        <v>55.288575285744209</v>
      </c>
    </row>
    <row r="3606" spans="1:31" x14ac:dyDescent="0.3">
      <c r="A3606">
        <v>2491692</v>
      </c>
      <c r="B3606">
        <v>1</v>
      </c>
      <c r="C3606" t="s">
        <v>80</v>
      </c>
      <c r="D3606" t="s">
        <v>93</v>
      </c>
      <c r="E3606" t="s">
        <v>153</v>
      </c>
      <c r="F3606" t="s">
        <v>10357</v>
      </c>
      <c r="G3606" t="s">
        <v>244</v>
      </c>
      <c r="H3606" t="s">
        <v>135</v>
      </c>
      <c r="I3606" t="s">
        <v>136</v>
      </c>
      <c r="J3606" t="s">
        <v>137</v>
      </c>
      <c r="K3606" t="s">
        <v>144</v>
      </c>
      <c r="L3606" t="s">
        <v>10358</v>
      </c>
      <c r="M3606" t="s">
        <v>10359</v>
      </c>
      <c r="N3606">
        <v>3.724722222</v>
      </c>
      <c r="O3606">
        <v>0</v>
      </c>
      <c r="P3606">
        <v>9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6.4625188448193134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6.4625188448193134</v>
      </c>
    </row>
    <row r="3607" spans="1:31" x14ac:dyDescent="0.3">
      <c r="A3607">
        <v>2491818</v>
      </c>
      <c r="B3607">
        <v>1</v>
      </c>
      <c r="C3607" t="s">
        <v>80</v>
      </c>
      <c r="D3607" t="s">
        <v>105</v>
      </c>
      <c r="E3607" t="s">
        <v>153</v>
      </c>
      <c r="F3607" t="s">
        <v>10360</v>
      </c>
      <c r="G3607" t="s">
        <v>181</v>
      </c>
      <c r="H3607" t="s">
        <v>135</v>
      </c>
      <c r="I3607" t="s">
        <v>136</v>
      </c>
      <c r="J3607" t="s">
        <v>137</v>
      </c>
      <c r="K3607" t="s">
        <v>144</v>
      </c>
      <c r="L3607" t="s">
        <v>10361</v>
      </c>
      <c r="M3607" t="s">
        <v>10362</v>
      </c>
      <c r="N3607">
        <v>0.77916666599999995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1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4.7248671641508979</v>
      </c>
      <c r="AC3607">
        <v>0</v>
      </c>
      <c r="AD3607">
        <v>0</v>
      </c>
      <c r="AE3607">
        <v>4.7248671641508979</v>
      </c>
    </row>
    <row r="3608" spans="1:31" x14ac:dyDescent="0.3">
      <c r="A3608">
        <v>2491772</v>
      </c>
      <c r="B3608">
        <v>1</v>
      </c>
      <c r="C3608" t="s">
        <v>80</v>
      </c>
      <c r="D3608" t="s">
        <v>82</v>
      </c>
      <c r="E3608" t="s">
        <v>153</v>
      </c>
      <c r="F3608" t="s">
        <v>10363</v>
      </c>
      <c r="G3608" t="s">
        <v>244</v>
      </c>
      <c r="H3608" t="s">
        <v>135</v>
      </c>
      <c r="I3608" t="s">
        <v>136</v>
      </c>
      <c r="J3608" t="s">
        <v>137</v>
      </c>
      <c r="K3608" t="s">
        <v>144</v>
      </c>
      <c r="L3608" t="s">
        <v>10364</v>
      </c>
      <c r="M3608" t="s">
        <v>10365</v>
      </c>
      <c r="N3608">
        <v>4.6405555549999997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2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3.9089382259480283E-3</v>
      </c>
      <c r="AC3608">
        <v>0</v>
      </c>
      <c r="AD3608">
        <v>0</v>
      </c>
      <c r="AE3608">
        <v>3.9089382259480283E-3</v>
      </c>
    </row>
    <row r="3609" spans="1:31" x14ac:dyDescent="0.3">
      <c r="A3609">
        <v>2491646</v>
      </c>
      <c r="B3609">
        <v>2</v>
      </c>
      <c r="C3609" t="s">
        <v>80</v>
      </c>
      <c r="D3609" t="s">
        <v>98</v>
      </c>
      <c r="E3609" t="s">
        <v>132</v>
      </c>
      <c r="F3609" t="s">
        <v>10366</v>
      </c>
      <c r="G3609" t="s">
        <v>530</v>
      </c>
      <c r="H3609" t="s">
        <v>135</v>
      </c>
      <c r="I3609" t="s">
        <v>136</v>
      </c>
      <c r="J3609" t="s">
        <v>137</v>
      </c>
      <c r="K3609" t="s">
        <v>144</v>
      </c>
      <c r="L3609" t="s">
        <v>10367</v>
      </c>
      <c r="M3609" t="s">
        <v>10368</v>
      </c>
      <c r="N3609">
        <v>1.651944444</v>
      </c>
      <c r="O3609">
        <v>0</v>
      </c>
      <c r="P3609">
        <v>11</v>
      </c>
      <c r="Q3609">
        <v>0</v>
      </c>
      <c r="R3609">
        <v>21</v>
      </c>
      <c r="S3609">
        <v>0</v>
      </c>
      <c r="T3609">
        <v>9</v>
      </c>
      <c r="U3609">
        <v>0</v>
      </c>
      <c r="V3609">
        <v>0</v>
      </c>
      <c r="W3609">
        <v>0</v>
      </c>
      <c r="X3609">
        <v>2.6117201309450118</v>
      </c>
      <c r="Y3609">
        <v>0</v>
      </c>
      <c r="Z3609">
        <v>6.4576437854569155</v>
      </c>
      <c r="AA3609">
        <v>0</v>
      </c>
      <c r="AB3609">
        <v>5.2581987208007703</v>
      </c>
      <c r="AC3609">
        <v>0</v>
      </c>
      <c r="AD3609">
        <v>0</v>
      </c>
      <c r="AE3609">
        <v>14.327562637202698</v>
      </c>
    </row>
    <row r="3610" spans="1:31" x14ac:dyDescent="0.3">
      <c r="A3610">
        <v>2491603</v>
      </c>
      <c r="B3610">
        <v>1</v>
      </c>
      <c r="C3610" t="s">
        <v>80</v>
      </c>
      <c r="D3610" t="s">
        <v>93</v>
      </c>
      <c r="E3610" t="s">
        <v>162</v>
      </c>
      <c r="F3610" t="s">
        <v>10369</v>
      </c>
      <c r="G3610" t="s">
        <v>168</v>
      </c>
      <c r="H3610" t="s">
        <v>135</v>
      </c>
      <c r="I3610" t="s">
        <v>136</v>
      </c>
      <c r="J3610" t="s">
        <v>137</v>
      </c>
      <c r="K3610" t="s">
        <v>138</v>
      </c>
      <c r="L3610" t="s">
        <v>10370</v>
      </c>
      <c r="M3610" t="s">
        <v>10371</v>
      </c>
      <c r="N3610">
        <v>6.0094444439999997</v>
      </c>
      <c r="O3610">
        <v>0</v>
      </c>
      <c r="P3610">
        <v>131</v>
      </c>
      <c r="Q3610">
        <v>0</v>
      </c>
      <c r="R3610">
        <v>0</v>
      </c>
      <c r="S3610">
        <v>0</v>
      </c>
      <c r="T3610">
        <v>1</v>
      </c>
      <c r="U3610">
        <v>0</v>
      </c>
      <c r="V3610">
        <v>0</v>
      </c>
      <c r="W3610">
        <v>0</v>
      </c>
      <c r="X3610">
        <v>212.22275836708067</v>
      </c>
      <c r="Y3610">
        <v>0</v>
      </c>
      <c r="Z3610">
        <v>0</v>
      </c>
      <c r="AA3610">
        <v>0</v>
      </c>
      <c r="AB3610">
        <v>0.72275717986375554</v>
      </c>
      <c r="AC3610">
        <v>0</v>
      </c>
      <c r="AD3610">
        <v>0</v>
      </c>
      <c r="AE3610">
        <v>212.94551554694442</v>
      </c>
    </row>
    <row r="3611" spans="1:31" x14ac:dyDescent="0.3">
      <c r="A3611">
        <v>2491812</v>
      </c>
      <c r="B3611">
        <v>1</v>
      </c>
      <c r="C3611" t="s">
        <v>80</v>
      </c>
      <c r="D3611" t="s">
        <v>96</v>
      </c>
      <c r="E3611" t="s">
        <v>184</v>
      </c>
      <c r="F3611" t="s">
        <v>10095</v>
      </c>
      <c r="G3611" t="s">
        <v>149</v>
      </c>
      <c r="H3611" t="s">
        <v>150</v>
      </c>
      <c r="I3611" t="s">
        <v>136</v>
      </c>
      <c r="J3611" t="s">
        <v>137</v>
      </c>
      <c r="K3611" t="s">
        <v>144</v>
      </c>
      <c r="L3611" t="s">
        <v>10372</v>
      </c>
      <c r="M3611" t="s">
        <v>10373</v>
      </c>
      <c r="N3611">
        <v>0.75416666600000004</v>
      </c>
      <c r="O3611">
        <v>2</v>
      </c>
      <c r="P3611">
        <v>104</v>
      </c>
      <c r="Q3611">
        <v>1</v>
      </c>
      <c r="R3611">
        <v>171</v>
      </c>
      <c r="S3611">
        <v>1</v>
      </c>
      <c r="T3611">
        <v>37</v>
      </c>
      <c r="U3611">
        <v>0</v>
      </c>
      <c r="V3611">
        <v>0</v>
      </c>
      <c r="W3611">
        <v>15.142644146271714</v>
      </c>
      <c r="X3611">
        <v>36.561607049694807</v>
      </c>
      <c r="Y3611">
        <v>1.2115839494330682</v>
      </c>
      <c r="Z3611">
        <v>67.825338074191848</v>
      </c>
      <c r="AA3611">
        <v>28.070009172540072</v>
      </c>
      <c r="AB3611">
        <v>47.455894866857051</v>
      </c>
      <c r="AC3611">
        <v>0</v>
      </c>
      <c r="AD3611">
        <v>0</v>
      </c>
      <c r="AE3611">
        <v>196.26707725898856</v>
      </c>
    </row>
    <row r="3612" spans="1:31" x14ac:dyDescent="0.3">
      <c r="A3612">
        <v>2492004</v>
      </c>
      <c r="B3612">
        <v>1</v>
      </c>
      <c r="C3612" t="s">
        <v>81</v>
      </c>
      <c r="D3612" t="s">
        <v>128</v>
      </c>
      <c r="E3612" t="s">
        <v>153</v>
      </c>
      <c r="F3612" t="s">
        <v>10374</v>
      </c>
      <c r="G3612" t="s">
        <v>244</v>
      </c>
      <c r="H3612" t="s">
        <v>135</v>
      </c>
      <c r="I3612" t="s">
        <v>136</v>
      </c>
      <c r="J3612" t="s">
        <v>137</v>
      </c>
      <c r="K3612" t="s">
        <v>144</v>
      </c>
      <c r="L3612" t="s">
        <v>10375</v>
      </c>
      <c r="M3612" t="s">
        <v>10376</v>
      </c>
      <c r="N3612">
        <v>1.363888888</v>
      </c>
      <c r="O3612">
        <v>0</v>
      </c>
      <c r="P3612">
        <v>5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1.2405160932264394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1.2405160932264394</v>
      </c>
    </row>
    <row r="3613" spans="1:31" x14ac:dyDescent="0.3">
      <c r="A3613">
        <v>2491958</v>
      </c>
      <c r="B3613">
        <v>1</v>
      </c>
      <c r="C3613" t="s">
        <v>80</v>
      </c>
      <c r="D3613" t="s">
        <v>104</v>
      </c>
      <c r="E3613" t="s">
        <v>153</v>
      </c>
      <c r="F3613" t="s">
        <v>10377</v>
      </c>
      <c r="G3613" t="s">
        <v>155</v>
      </c>
      <c r="H3613" t="s">
        <v>135</v>
      </c>
      <c r="I3613" t="s">
        <v>136</v>
      </c>
      <c r="J3613" t="s">
        <v>137</v>
      </c>
      <c r="K3613" t="s">
        <v>144</v>
      </c>
      <c r="L3613" t="s">
        <v>10378</v>
      </c>
      <c r="M3613" t="s">
        <v>10379</v>
      </c>
      <c r="N3613">
        <v>1.9955555549999999</v>
      </c>
      <c r="O3613">
        <v>0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0.78489619705758806</v>
      </c>
      <c r="AA3613">
        <v>0</v>
      </c>
      <c r="AB3613">
        <v>0</v>
      </c>
      <c r="AC3613">
        <v>0</v>
      </c>
      <c r="AD3613">
        <v>0</v>
      </c>
      <c r="AE3613">
        <v>0.78489619705758806</v>
      </c>
    </row>
    <row r="3614" spans="1:31" x14ac:dyDescent="0.3">
      <c r="A3614">
        <v>2491964</v>
      </c>
      <c r="B3614">
        <v>1</v>
      </c>
      <c r="C3614" t="s">
        <v>81</v>
      </c>
      <c r="D3614" t="s">
        <v>112</v>
      </c>
      <c r="E3614" t="s">
        <v>153</v>
      </c>
      <c r="F3614" t="s">
        <v>10380</v>
      </c>
      <c r="G3614" t="s">
        <v>230</v>
      </c>
      <c r="H3614" t="s">
        <v>135</v>
      </c>
      <c r="I3614" t="s">
        <v>136</v>
      </c>
      <c r="J3614" t="s">
        <v>137</v>
      </c>
      <c r="K3614" t="s">
        <v>144</v>
      </c>
      <c r="L3614" t="s">
        <v>10381</v>
      </c>
      <c r="M3614" t="s">
        <v>10382</v>
      </c>
      <c r="N3614">
        <v>1.6125</v>
      </c>
      <c r="O3614">
        <v>0</v>
      </c>
      <c r="P3614">
        <v>5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1.6117062378119698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1.6117062378119698</v>
      </c>
    </row>
    <row r="3615" spans="1:31" x14ac:dyDescent="0.3">
      <c r="A3615">
        <v>2491546</v>
      </c>
      <c r="B3615">
        <v>1</v>
      </c>
      <c r="C3615" t="s">
        <v>80</v>
      </c>
      <c r="D3615" t="s">
        <v>95</v>
      </c>
      <c r="E3615" t="s">
        <v>162</v>
      </c>
      <c r="F3615" t="s">
        <v>10383</v>
      </c>
      <c r="G3615" t="s">
        <v>210</v>
      </c>
      <c r="H3615" t="s">
        <v>135</v>
      </c>
      <c r="I3615" t="s">
        <v>136</v>
      </c>
      <c r="J3615" t="s">
        <v>137</v>
      </c>
      <c r="K3615" t="s">
        <v>144</v>
      </c>
      <c r="L3615" t="s">
        <v>10384</v>
      </c>
      <c r="M3615" t="s">
        <v>10385</v>
      </c>
      <c r="N3615">
        <v>3.0308333329999999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1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6.2153149947899999</v>
      </c>
      <c r="AC3615">
        <v>0</v>
      </c>
      <c r="AD3615">
        <v>0</v>
      </c>
      <c r="AE3615">
        <v>6.2153149947899999</v>
      </c>
    </row>
    <row r="3616" spans="1:31" x14ac:dyDescent="0.3">
      <c r="A3616">
        <v>2491646</v>
      </c>
      <c r="B3616">
        <v>1</v>
      </c>
      <c r="C3616" t="s">
        <v>80</v>
      </c>
      <c r="D3616" t="s">
        <v>98</v>
      </c>
      <c r="E3616" t="s">
        <v>162</v>
      </c>
      <c r="F3616" t="s">
        <v>10386</v>
      </c>
      <c r="G3616" t="s">
        <v>530</v>
      </c>
      <c r="H3616" t="s">
        <v>135</v>
      </c>
      <c r="I3616" t="s">
        <v>136</v>
      </c>
      <c r="J3616" t="s">
        <v>137</v>
      </c>
      <c r="K3616" t="s">
        <v>144</v>
      </c>
      <c r="L3616" t="s">
        <v>10387</v>
      </c>
      <c r="M3616" t="s">
        <v>10367</v>
      </c>
      <c r="N3616">
        <v>3.0269444440000002</v>
      </c>
      <c r="O3616">
        <v>0</v>
      </c>
      <c r="P3616">
        <v>9</v>
      </c>
      <c r="Q3616">
        <v>0</v>
      </c>
      <c r="R3616">
        <v>13</v>
      </c>
      <c r="S3616">
        <v>0</v>
      </c>
      <c r="T3616">
        <v>5</v>
      </c>
      <c r="U3616">
        <v>0</v>
      </c>
      <c r="V3616">
        <v>0</v>
      </c>
      <c r="W3616">
        <v>0</v>
      </c>
      <c r="X3616">
        <v>4.2983846555614225</v>
      </c>
      <c r="Y3616">
        <v>0</v>
      </c>
      <c r="Z3616">
        <v>7.0682720163286801</v>
      </c>
      <c r="AA3616">
        <v>0</v>
      </c>
      <c r="AB3616">
        <v>3.7572838695386679</v>
      </c>
      <c r="AC3616">
        <v>0</v>
      </c>
      <c r="AD3616">
        <v>0</v>
      </c>
      <c r="AE3616">
        <v>15.12394054142877</v>
      </c>
    </row>
    <row r="3617" spans="1:31" x14ac:dyDescent="0.3">
      <c r="A3617">
        <v>2491981</v>
      </c>
      <c r="B3617">
        <v>1</v>
      </c>
      <c r="C3617" t="s">
        <v>80</v>
      </c>
      <c r="D3617" t="s">
        <v>101</v>
      </c>
      <c r="E3617" t="s">
        <v>141</v>
      </c>
      <c r="F3617" t="s">
        <v>10388</v>
      </c>
      <c r="G3617" t="s">
        <v>143</v>
      </c>
      <c r="H3617" t="s">
        <v>135</v>
      </c>
      <c r="I3617" t="s">
        <v>136</v>
      </c>
      <c r="J3617" t="s">
        <v>137</v>
      </c>
      <c r="K3617" t="s">
        <v>144</v>
      </c>
      <c r="L3617" t="s">
        <v>10389</v>
      </c>
      <c r="M3617" t="s">
        <v>10390</v>
      </c>
      <c r="N3617">
        <v>1.0263888880000001</v>
      </c>
      <c r="O3617">
        <v>0</v>
      </c>
      <c r="P3617">
        <v>23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3.3031173100377296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3.3031173100377296</v>
      </c>
    </row>
    <row r="3618" spans="1:31" x14ac:dyDescent="0.3">
      <c r="A3618">
        <v>2491589</v>
      </c>
      <c r="B3618">
        <v>1</v>
      </c>
      <c r="C3618" t="s">
        <v>80</v>
      </c>
      <c r="D3618" t="s">
        <v>97</v>
      </c>
      <c r="E3618" t="s">
        <v>166</v>
      </c>
      <c r="F3618" t="s">
        <v>10391</v>
      </c>
      <c r="G3618" t="s">
        <v>134</v>
      </c>
      <c r="H3618" t="s">
        <v>150</v>
      </c>
      <c r="I3618" t="s">
        <v>136</v>
      </c>
      <c r="J3618" t="s">
        <v>137</v>
      </c>
      <c r="K3618" t="s">
        <v>138</v>
      </c>
      <c r="L3618" t="s">
        <v>10392</v>
      </c>
      <c r="M3618" t="s">
        <v>10393</v>
      </c>
      <c r="N3618">
        <v>4.6363888879999999</v>
      </c>
      <c r="O3618">
        <v>0</v>
      </c>
      <c r="P3618">
        <v>137</v>
      </c>
      <c r="Q3618">
        <v>0</v>
      </c>
      <c r="R3618">
        <v>256</v>
      </c>
      <c r="S3618">
        <v>2</v>
      </c>
      <c r="T3618">
        <v>73</v>
      </c>
      <c r="U3618">
        <v>0</v>
      </c>
      <c r="V3618">
        <v>0</v>
      </c>
      <c r="W3618">
        <v>0</v>
      </c>
      <c r="X3618">
        <v>553.40636125065771</v>
      </c>
      <c r="Y3618">
        <v>0</v>
      </c>
      <c r="Z3618">
        <v>419.34550304609513</v>
      </c>
      <c r="AA3618">
        <v>96.965276703048218</v>
      </c>
      <c r="AB3618">
        <v>607.81466328746114</v>
      </c>
      <c r="AC3618">
        <v>0</v>
      </c>
      <c r="AD3618">
        <v>0</v>
      </c>
      <c r="AE3618">
        <v>1677.5318042872623</v>
      </c>
    </row>
    <row r="3619" spans="1:31" x14ac:dyDescent="0.3">
      <c r="A3619">
        <v>2491938</v>
      </c>
      <c r="B3619">
        <v>1</v>
      </c>
      <c r="C3619" t="s">
        <v>80</v>
      </c>
      <c r="D3619" t="s">
        <v>101</v>
      </c>
      <c r="E3619" t="s">
        <v>162</v>
      </c>
      <c r="F3619" t="s">
        <v>10394</v>
      </c>
      <c r="G3619" t="s">
        <v>181</v>
      </c>
      <c r="H3619" t="s">
        <v>135</v>
      </c>
      <c r="I3619" t="s">
        <v>136</v>
      </c>
      <c r="J3619" t="s">
        <v>137</v>
      </c>
      <c r="K3619" t="s">
        <v>144</v>
      </c>
      <c r="L3619" t="s">
        <v>10395</v>
      </c>
      <c r="M3619" t="s">
        <v>10396</v>
      </c>
      <c r="N3619">
        <v>1.7949999999999999</v>
      </c>
      <c r="O3619">
        <v>0</v>
      </c>
      <c r="P3619">
        <v>30</v>
      </c>
      <c r="Q3619">
        <v>0</v>
      </c>
      <c r="R3619">
        <v>0</v>
      </c>
      <c r="S3619">
        <v>0</v>
      </c>
      <c r="T3619">
        <v>11</v>
      </c>
      <c r="U3619">
        <v>0</v>
      </c>
      <c r="V3619">
        <v>0</v>
      </c>
      <c r="W3619">
        <v>0</v>
      </c>
      <c r="X3619">
        <v>24.583330537302778</v>
      </c>
      <c r="Y3619">
        <v>0</v>
      </c>
      <c r="Z3619">
        <v>0</v>
      </c>
      <c r="AA3619">
        <v>0</v>
      </c>
      <c r="AB3619">
        <v>9.8628403401023998</v>
      </c>
      <c r="AC3619">
        <v>0</v>
      </c>
      <c r="AD3619">
        <v>0</v>
      </c>
      <c r="AE3619">
        <v>34.44617087740518</v>
      </c>
    </row>
    <row r="3620" spans="1:31" x14ac:dyDescent="0.3">
      <c r="A3620">
        <v>2491818</v>
      </c>
      <c r="B3620">
        <v>2</v>
      </c>
      <c r="C3620" t="s">
        <v>80</v>
      </c>
      <c r="D3620" t="s">
        <v>105</v>
      </c>
      <c r="E3620" t="s">
        <v>162</v>
      </c>
      <c r="F3620" t="s">
        <v>10397</v>
      </c>
      <c r="G3620" t="s">
        <v>181</v>
      </c>
      <c r="H3620" t="s">
        <v>135</v>
      </c>
      <c r="I3620" t="s">
        <v>136</v>
      </c>
      <c r="J3620" t="s">
        <v>137</v>
      </c>
      <c r="K3620" t="s">
        <v>144</v>
      </c>
      <c r="L3620" t="s">
        <v>10362</v>
      </c>
      <c r="M3620" t="s">
        <v>10398</v>
      </c>
      <c r="N3620">
        <v>0.57027777700000004</v>
      </c>
      <c r="O3620">
        <v>0</v>
      </c>
      <c r="P3620">
        <v>13</v>
      </c>
      <c r="Q3620">
        <v>0</v>
      </c>
      <c r="R3620">
        <v>0</v>
      </c>
      <c r="S3620">
        <v>0</v>
      </c>
      <c r="T3620">
        <v>2</v>
      </c>
      <c r="U3620">
        <v>0</v>
      </c>
      <c r="V3620">
        <v>0</v>
      </c>
      <c r="W3620">
        <v>0</v>
      </c>
      <c r="X3620">
        <v>2.1221345463399972</v>
      </c>
      <c r="Y3620">
        <v>0</v>
      </c>
      <c r="Z3620">
        <v>0</v>
      </c>
      <c r="AA3620">
        <v>0</v>
      </c>
      <c r="AB3620">
        <v>6.712392662599596</v>
      </c>
      <c r="AC3620">
        <v>0</v>
      </c>
      <c r="AD3620">
        <v>0</v>
      </c>
      <c r="AE3620">
        <v>8.8345272089395941</v>
      </c>
    </row>
    <row r="3621" spans="1:31" x14ac:dyDescent="0.3">
      <c r="A3621">
        <v>2491675</v>
      </c>
      <c r="B3621">
        <v>1</v>
      </c>
      <c r="C3621" t="s">
        <v>80</v>
      </c>
      <c r="D3621" t="s">
        <v>103</v>
      </c>
      <c r="E3621" t="s">
        <v>153</v>
      </c>
      <c r="F3621" t="s">
        <v>10399</v>
      </c>
      <c r="G3621" t="s">
        <v>244</v>
      </c>
      <c r="H3621" t="s">
        <v>135</v>
      </c>
      <c r="I3621" t="s">
        <v>136</v>
      </c>
      <c r="J3621" t="s">
        <v>137</v>
      </c>
      <c r="K3621" t="s">
        <v>144</v>
      </c>
      <c r="L3621" t="s">
        <v>10400</v>
      </c>
      <c r="M3621" t="s">
        <v>10401</v>
      </c>
      <c r="N3621">
        <v>1.554166666</v>
      </c>
      <c r="O3621">
        <v>0</v>
      </c>
      <c r="P3621">
        <v>1</v>
      </c>
      <c r="Q3621">
        <v>0</v>
      </c>
      <c r="R3621">
        <v>0</v>
      </c>
      <c r="S3621">
        <v>0</v>
      </c>
      <c r="T3621">
        <v>5</v>
      </c>
      <c r="U3621">
        <v>0</v>
      </c>
      <c r="V3621">
        <v>0</v>
      </c>
      <c r="W3621">
        <v>0</v>
      </c>
      <c r="X3621">
        <v>0.46629750615071824</v>
      </c>
      <c r="Y3621">
        <v>0</v>
      </c>
      <c r="Z3621">
        <v>0</v>
      </c>
      <c r="AA3621">
        <v>0</v>
      </c>
      <c r="AB3621">
        <v>42.096155869038483</v>
      </c>
      <c r="AC3621">
        <v>0</v>
      </c>
      <c r="AD3621">
        <v>0</v>
      </c>
      <c r="AE3621">
        <v>42.5624533751892</v>
      </c>
    </row>
    <row r="3622" spans="1:31" x14ac:dyDescent="0.3">
      <c r="A3622">
        <v>2491867</v>
      </c>
      <c r="B3622">
        <v>1</v>
      </c>
      <c r="C3622" t="s">
        <v>80</v>
      </c>
      <c r="D3622" t="s">
        <v>97</v>
      </c>
      <c r="E3622" t="s">
        <v>166</v>
      </c>
      <c r="F3622" t="s">
        <v>6135</v>
      </c>
      <c r="G3622" t="s">
        <v>382</v>
      </c>
      <c r="H3622" t="s">
        <v>150</v>
      </c>
      <c r="I3622" t="s">
        <v>136</v>
      </c>
      <c r="J3622" t="s">
        <v>137</v>
      </c>
      <c r="K3622" t="s">
        <v>144</v>
      </c>
      <c r="L3622" t="s">
        <v>10402</v>
      </c>
      <c r="M3622" t="s">
        <v>10403</v>
      </c>
      <c r="N3622">
        <v>3.5586111109999998</v>
      </c>
      <c r="O3622">
        <v>8</v>
      </c>
      <c r="P3622">
        <v>746</v>
      </c>
      <c r="Q3622">
        <v>11</v>
      </c>
      <c r="R3622">
        <v>364</v>
      </c>
      <c r="S3622">
        <v>14</v>
      </c>
      <c r="T3622">
        <v>197</v>
      </c>
      <c r="U3622">
        <v>1</v>
      </c>
      <c r="V3622">
        <v>2</v>
      </c>
      <c r="W3622">
        <v>227.50246928613458</v>
      </c>
      <c r="X3622">
        <v>1677.8328437833379</v>
      </c>
      <c r="Y3622">
        <v>189.43119017002033</v>
      </c>
      <c r="Z3622">
        <v>698.5859769992469</v>
      </c>
      <c r="AA3622">
        <v>548.94551845523085</v>
      </c>
      <c r="AB3622">
        <v>1730.9143567843482</v>
      </c>
      <c r="AC3622">
        <v>124.74058605748723</v>
      </c>
      <c r="AD3622">
        <v>18.614712382323944</v>
      </c>
      <c r="AE3622">
        <v>5216.5676539181304</v>
      </c>
    </row>
    <row r="3623" spans="1:31" x14ac:dyDescent="0.3">
      <c r="A3623">
        <v>2491512</v>
      </c>
      <c r="B3623">
        <v>1</v>
      </c>
      <c r="C3623" t="s">
        <v>80</v>
      </c>
      <c r="D3623" t="s">
        <v>87</v>
      </c>
      <c r="E3623" t="s">
        <v>166</v>
      </c>
      <c r="F3623" t="s">
        <v>10404</v>
      </c>
      <c r="G3623" t="s">
        <v>203</v>
      </c>
      <c r="H3623" t="s">
        <v>150</v>
      </c>
      <c r="I3623" t="s">
        <v>136</v>
      </c>
      <c r="J3623" t="s">
        <v>137</v>
      </c>
      <c r="K3623" t="s">
        <v>138</v>
      </c>
      <c r="L3623" t="s">
        <v>10405</v>
      </c>
      <c r="M3623" t="s">
        <v>10406</v>
      </c>
      <c r="N3623">
        <v>0.114722222</v>
      </c>
      <c r="O3623">
        <v>0</v>
      </c>
      <c r="P3623">
        <v>139</v>
      </c>
      <c r="Q3623">
        <v>0</v>
      </c>
      <c r="R3623">
        <v>0</v>
      </c>
      <c r="S3623">
        <v>0</v>
      </c>
      <c r="T3623">
        <v>51</v>
      </c>
      <c r="U3623">
        <v>0</v>
      </c>
      <c r="V3623">
        <v>0</v>
      </c>
      <c r="W3623">
        <v>0</v>
      </c>
      <c r="X3623">
        <v>4.0729416387161566</v>
      </c>
      <c r="Y3623">
        <v>0</v>
      </c>
      <c r="Z3623">
        <v>0</v>
      </c>
      <c r="AA3623">
        <v>0</v>
      </c>
      <c r="AB3623">
        <v>17.560180060978318</v>
      </c>
      <c r="AC3623">
        <v>0</v>
      </c>
      <c r="AD3623">
        <v>0</v>
      </c>
      <c r="AE3623">
        <v>21.633121699694474</v>
      </c>
    </row>
    <row r="3624" spans="1:31" x14ac:dyDescent="0.3">
      <c r="A3624">
        <v>2491529</v>
      </c>
      <c r="B3624">
        <v>1</v>
      </c>
      <c r="C3624" t="s">
        <v>81</v>
      </c>
      <c r="D3624" t="s">
        <v>117</v>
      </c>
      <c r="E3624" t="s">
        <v>147</v>
      </c>
      <c r="F3624" t="s">
        <v>10407</v>
      </c>
      <c r="G3624" t="s">
        <v>149</v>
      </c>
      <c r="H3624" t="s">
        <v>150</v>
      </c>
      <c r="I3624" t="s">
        <v>136</v>
      </c>
      <c r="J3624" t="s">
        <v>137</v>
      </c>
      <c r="K3624" t="s">
        <v>144</v>
      </c>
      <c r="L3624" t="s">
        <v>10408</v>
      </c>
      <c r="M3624" t="s">
        <v>10409</v>
      </c>
      <c r="N3624">
        <v>1.4752777770000001</v>
      </c>
      <c r="O3624">
        <v>0</v>
      </c>
      <c r="P3624">
        <v>22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1.7788711685796859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1.7788711685796859</v>
      </c>
    </row>
    <row r="3625" spans="1:31" x14ac:dyDescent="0.3">
      <c r="A3625">
        <v>2491575</v>
      </c>
      <c r="B3625">
        <v>1</v>
      </c>
      <c r="C3625" t="s">
        <v>80</v>
      </c>
      <c r="D3625" t="s">
        <v>96</v>
      </c>
      <c r="E3625" t="s">
        <v>147</v>
      </c>
      <c r="F3625" t="s">
        <v>10410</v>
      </c>
      <c r="G3625" t="s">
        <v>134</v>
      </c>
      <c r="H3625" t="s">
        <v>150</v>
      </c>
      <c r="I3625" t="s">
        <v>136</v>
      </c>
      <c r="J3625" t="s">
        <v>137</v>
      </c>
      <c r="K3625" t="s">
        <v>138</v>
      </c>
      <c r="L3625" t="s">
        <v>10411</v>
      </c>
      <c r="M3625" t="s">
        <v>10412</v>
      </c>
      <c r="N3625">
        <v>3.9247222220000002</v>
      </c>
      <c r="O3625">
        <v>0</v>
      </c>
      <c r="P3625">
        <v>190</v>
      </c>
      <c r="Q3625">
        <v>0</v>
      </c>
      <c r="R3625">
        <v>0</v>
      </c>
      <c r="S3625">
        <v>0</v>
      </c>
      <c r="T3625">
        <v>5</v>
      </c>
      <c r="U3625">
        <v>0</v>
      </c>
      <c r="V3625">
        <v>0</v>
      </c>
      <c r="W3625">
        <v>0</v>
      </c>
      <c r="X3625">
        <v>123.8344820196363</v>
      </c>
      <c r="Y3625">
        <v>0</v>
      </c>
      <c r="Z3625">
        <v>0</v>
      </c>
      <c r="AA3625">
        <v>0</v>
      </c>
      <c r="AB3625">
        <v>31.165820944189651</v>
      </c>
      <c r="AC3625">
        <v>0</v>
      </c>
      <c r="AD3625">
        <v>0</v>
      </c>
      <c r="AE3625">
        <v>155.00030296382596</v>
      </c>
    </row>
    <row r="3626" spans="1:31" x14ac:dyDescent="0.3">
      <c r="A3626">
        <v>2491612</v>
      </c>
      <c r="B3626">
        <v>1</v>
      </c>
      <c r="C3626" t="s">
        <v>80</v>
      </c>
      <c r="D3626" t="s">
        <v>98</v>
      </c>
      <c r="E3626" t="s">
        <v>132</v>
      </c>
      <c r="F3626" t="s">
        <v>10413</v>
      </c>
      <c r="G3626" t="s">
        <v>134</v>
      </c>
      <c r="H3626" t="s">
        <v>135</v>
      </c>
      <c r="I3626" t="s">
        <v>136</v>
      </c>
      <c r="J3626" t="s">
        <v>137</v>
      </c>
      <c r="K3626" t="s">
        <v>138</v>
      </c>
      <c r="L3626" t="s">
        <v>10414</v>
      </c>
      <c r="M3626" t="s">
        <v>10415</v>
      </c>
      <c r="N3626">
        <v>5.6327777770000003</v>
      </c>
      <c r="O3626">
        <v>0</v>
      </c>
      <c r="P3626">
        <v>42</v>
      </c>
      <c r="Q3626">
        <v>0</v>
      </c>
      <c r="R3626">
        <v>0</v>
      </c>
      <c r="S3626">
        <v>0</v>
      </c>
      <c r="T3626">
        <v>5</v>
      </c>
      <c r="U3626">
        <v>0</v>
      </c>
      <c r="V3626">
        <v>0</v>
      </c>
      <c r="W3626">
        <v>0</v>
      </c>
      <c r="X3626">
        <v>66.091053392965193</v>
      </c>
      <c r="Y3626">
        <v>0</v>
      </c>
      <c r="Z3626">
        <v>0</v>
      </c>
      <c r="AA3626">
        <v>0</v>
      </c>
      <c r="AB3626">
        <v>24.142541421065253</v>
      </c>
      <c r="AC3626">
        <v>0</v>
      </c>
      <c r="AD3626">
        <v>0</v>
      </c>
      <c r="AE3626">
        <v>90.233594814030454</v>
      </c>
    </row>
    <row r="3627" spans="1:31" x14ac:dyDescent="0.3">
      <c r="A3627">
        <v>2491967</v>
      </c>
      <c r="B3627">
        <v>1</v>
      </c>
      <c r="C3627" t="s">
        <v>81</v>
      </c>
      <c r="D3627" t="s">
        <v>117</v>
      </c>
      <c r="E3627" t="s">
        <v>213</v>
      </c>
      <c r="F3627" t="s">
        <v>5810</v>
      </c>
      <c r="G3627" t="s">
        <v>168</v>
      </c>
      <c r="H3627" t="s">
        <v>150</v>
      </c>
      <c r="I3627" t="s">
        <v>136</v>
      </c>
      <c r="J3627" t="s">
        <v>137</v>
      </c>
      <c r="K3627" t="s">
        <v>138</v>
      </c>
      <c r="L3627" t="s">
        <v>10416</v>
      </c>
      <c r="M3627" t="s">
        <v>10417</v>
      </c>
      <c r="N3627">
        <v>10.224444444</v>
      </c>
      <c r="O3627">
        <v>0</v>
      </c>
      <c r="P3627">
        <v>8951</v>
      </c>
      <c r="Q3627">
        <v>18</v>
      </c>
      <c r="R3627">
        <v>701</v>
      </c>
      <c r="S3627">
        <v>64</v>
      </c>
      <c r="T3627">
        <v>1060</v>
      </c>
      <c r="U3627">
        <v>0</v>
      </c>
      <c r="V3627">
        <v>1</v>
      </c>
      <c r="W3627">
        <v>0</v>
      </c>
      <c r="X3627">
        <v>11978.339371013371</v>
      </c>
      <c r="Y3627">
        <v>176.29507564994466</v>
      </c>
      <c r="Z3627">
        <v>792.36163528123006</v>
      </c>
      <c r="AA3627">
        <v>3183.3297653041222</v>
      </c>
      <c r="AB3627">
        <v>6931.7434207884107</v>
      </c>
      <c r="AC3627">
        <v>0</v>
      </c>
      <c r="AD3627">
        <v>1577.9078154199601</v>
      </c>
      <c r="AE3627">
        <v>24639.977083457037</v>
      </c>
    </row>
    <row r="3628" spans="1:31" x14ac:dyDescent="0.3">
      <c r="A3628">
        <v>2491715</v>
      </c>
      <c r="B3628">
        <v>1</v>
      </c>
      <c r="C3628" t="s">
        <v>81</v>
      </c>
      <c r="D3628" t="s">
        <v>120</v>
      </c>
      <c r="E3628" t="s">
        <v>184</v>
      </c>
      <c r="F3628" t="s">
        <v>10418</v>
      </c>
      <c r="G3628" t="s">
        <v>149</v>
      </c>
      <c r="H3628" t="s">
        <v>150</v>
      </c>
      <c r="I3628" t="s">
        <v>136</v>
      </c>
      <c r="J3628" t="s">
        <v>137</v>
      </c>
      <c r="K3628" t="s">
        <v>144</v>
      </c>
      <c r="L3628" t="s">
        <v>10419</v>
      </c>
      <c r="M3628" t="s">
        <v>10420</v>
      </c>
      <c r="N3628">
        <v>1.2480555550000001</v>
      </c>
      <c r="O3628">
        <v>0</v>
      </c>
      <c r="P3628">
        <v>826</v>
      </c>
      <c r="Q3628">
        <v>0</v>
      </c>
      <c r="R3628">
        <v>33</v>
      </c>
      <c r="S3628">
        <v>2</v>
      </c>
      <c r="T3628">
        <v>172</v>
      </c>
      <c r="U3628">
        <v>0</v>
      </c>
      <c r="V3628">
        <v>0</v>
      </c>
      <c r="W3628">
        <v>0</v>
      </c>
      <c r="X3628">
        <v>196.3418701665135</v>
      </c>
      <c r="Y3628">
        <v>0</v>
      </c>
      <c r="Z3628">
        <v>7.0154390173838435</v>
      </c>
      <c r="AA3628">
        <v>4.8168233909583336</v>
      </c>
      <c r="AB3628">
        <v>158.46012390819573</v>
      </c>
      <c r="AC3628">
        <v>0</v>
      </c>
      <c r="AD3628">
        <v>0</v>
      </c>
      <c r="AE3628">
        <v>366.63425648305139</v>
      </c>
    </row>
    <row r="3629" spans="1:31" x14ac:dyDescent="0.3">
      <c r="A3629">
        <v>2491970</v>
      </c>
      <c r="B3629">
        <v>1</v>
      </c>
      <c r="C3629" t="s">
        <v>80</v>
      </c>
      <c r="D3629" t="s">
        <v>83</v>
      </c>
      <c r="E3629" t="s">
        <v>153</v>
      </c>
      <c r="F3629" t="s">
        <v>7053</v>
      </c>
      <c r="G3629" t="s">
        <v>244</v>
      </c>
      <c r="H3629" t="s">
        <v>135</v>
      </c>
      <c r="I3629" t="s">
        <v>136</v>
      </c>
      <c r="J3629" t="s">
        <v>137</v>
      </c>
      <c r="K3629" t="s">
        <v>144</v>
      </c>
      <c r="L3629" t="s">
        <v>10421</v>
      </c>
      <c r="M3629" t="s">
        <v>10422</v>
      </c>
      <c r="N3629">
        <v>1.2188888879999999</v>
      </c>
      <c r="O3629">
        <v>0</v>
      </c>
      <c r="P3629">
        <v>3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3.3851164884818079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3.3851164884818079</v>
      </c>
    </row>
    <row r="3630" spans="1:31" x14ac:dyDescent="0.3">
      <c r="A3630">
        <v>2491804</v>
      </c>
      <c r="B3630">
        <v>1</v>
      </c>
      <c r="C3630" t="s">
        <v>81</v>
      </c>
      <c r="D3630" t="s">
        <v>125</v>
      </c>
      <c r="E3630" t="s">
        <v>153</v>
      </c>
      <c r="F3630" t="s">
        <v>10423</v>
      </c>
      <c r="G3630" t="s">
        <v>155</v>
      </c>
      <c r="H3630" t="s">
        <v>135</v>
      </c>
      <c r="I3630" t="s">
        <v>136</v>
      </c>
      <c r="J3630" t="s">
        <v>137</v>
      </c>
      <c r="K3630" t="s">
        <v>144</v>
      </c>
      <c r="L3630" t="s">
        <v>10424</v>
      </c>
      <c r="M3630" t="s">
        <v>10425</v>
      </c>
      <c r="N3630">
        <v>2.4941666659999999</v>
      </c>
      <c r="O3630">
        <v>0</v>
      </c>
      <c r="P3630">
        <v>0</v>
      </c>
      <c r="Q3630">
        <v>0</v>
      </c>
      <c r="R3630">
        <v>15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29.43285854057174</v>
      </c>
      <c r="AA3630">
        <v>0</v>
      </c>
      <c r="AB3630">
        <v>0</v>
      </c>
      <c r="AC3630">
        <v>0</v>
      </c>
      <c r="AD3630">
        <v>0</v>
      </c>
      <c r="AE3630">
        <v>29.43285854057174</v>
      </c>
    </row>
    <row r="3631" spans="1:31" x14ac:dyDescent="0.3">
      <c r="A3631">
        <v>2491947</v>
      </c>
      <c r="B3631">
        <v>1</v>
      </c>
      <c r="C3631" t="s">
        <v>80</v>
      </c>
      <c r="D3631" t="s">
        <v>92</v>
      </c>
      <c r="E3631" t="s">
        <v>162</v>
      </c>
      <c r="F3631" t="s">
        <v>10426</v>
      </c>
      <c r="G3631" t="s">
        <v>530</v>
      </c>
      <c r="H3631" t="s">
        <v>135</v>
      </c>
      <c r="I3631" t="s">
        <v>136</v>
      </c>
      <c r="J3631" t="s">
        <v>137</v>
      </c>
      <c r="K3631" t="s">
        <v>144</v>
      </c>
      <c r="L3631" t="s">
        <v>10427</v>
      </c>
      <c r="M3631" t="s">
        <v>10304</v>
      </c>
      <c r="N3631">
        <v>0.62888888799999998</v>
      </c>
      <c r="O3631">
        <v>0</v>
      </c>
      <c r="P3631">
        <v>77</v>
      </c>
      <c r="Q3631">
        <v>0</v>
      </c>
      <c r="R3631">
        <v>0</v>
      </c>
      <c r="S3631">
        <v>0</v>
      </c>
      <c r="T3631">
        <v>5</v>
      </c>
      <c r="U3631">
        <v>0</v>
      </c>
      <c r="V3631">
        <v>0</v>
      </c>
      <c r="W3631">
        <v>0</v>
      </c>
      <c r="X3631">
        <v>16.41717278719528</v>
      </c>
      <c r="Y3631">
        <v>0</v>
      </c>
      <c r="Z3631">
        <v>0</v>
      </c>
      <c r="AA3631">
        <v>0</v>
      </c>
      <c r="AB3631">
        <v>1.07775767270528</v>
      </c>
      <c r="AC3631">
        <v>0</v>
      </c>
      <c r="AD3631">
        <v>0</v>
      </c>
      <c r="AE3631">
        <v>17.494930459900559</v>
      </c>
    </row>
    <row r="3632" spans="1:31" x14ac:dyDescent="0.3">
      <c r="A3632">
        <v>2491741</v>
      </c>
      <c r="B3632">
        <v>1</v>
      </c>
      <c r="C3632" t="s">
        <v>80</v>
      </c>
      <c r="D3632" t="s">
        <v>98</v>
      </c>
      <c r="E3632" t="s">
        <v>132</v>
      </c>
      <c r="F3632" t="s">
        <v>2073</v>
      </c>
      <c r="G3632" t="s">
        <v>210</v>
      </c>
      <c r="H3632" t="s">
        <v>135</v>
      </c>
      <c r="I3632" t="s">
        <v>136</v>
      </c>
      <c r="J3632" t="s">
        <v>137</v>
      </c>
      <c r="K3632" t="s">
        <v>144</v>
      </c>
      <c r="L3632" t="s">
        <v>10428</v>
      </c>
      <c r="M3632" t="s">
        <v>10429</v>
      </c>
      <c r="N3632">
        <v>5.3305555550000001</v>
      </c>
      <c r="O3632">
        <v>0</v>
      </c>
      <c r="P3632">
        <v>365</v>
      </c>
      <c r="Q3632">
        <v>0</v>
      </c>
      <c r="R3632">
        <v>0</v>
      </c>
      <c r="S3632">
        <v>0</v>
      </c>
      <c r="T3632">
        <v>32</v>
      </c>
      <c r="U3632">
        <v>0</v>
      </c>
      <c r="V3632">
        <v>0</v>
      </c>
      <c r="W3632">
        <v>0</v>
      </c>
      <c r="X3632">
        <v>500.50534548772549</v>
      </c>
      <c r="Y3632">
        <v>0</v>
      </c>
      <c r="Z3632">
        <v>0</v>
      </c>
      <c r="AA3632">
        <v>0</v>
      </c>
      <c r="AB3632">
        <v>298.03619635386838</v>
      </c>
      <c r="AC3632">
        <v>0</v>
      </c>
      <c r="AD3632">
        <v>0</v>
      </c>
      <c r="AE3632">
        <v>798.54154184159393</v>
      </c>
    </row>
    <row r="3633" spans="1:31" x14ac:dyDescent="0.3">
      <c r="A3633">
        <v>2491549</v>
      </c>
      <c r="B3633">
        <v>1</v>
      </c>
      <c r="C3633" t="s">
        <v>80</v>
      </c>
      <c r="D3633" t="s">
        <v>93</v>
      </c>
      <c r="E3633" t="s">
        <v>166</v>
      </c>
      <c r="F3633" t="s">
        <v>10430</v>
      </c>
      <c r="G3633" t="s">
        <v>149</v>
      </c>
      <c r="H3633" t="s">
        <v>150</v>
      </c>
      <c r="I3633" t="s">
        <v>136</v>
      </c>
      <c r="J3633" t="s">
        <v>137</v>
      </c>
      <c r="K3633" t="s">
        <v>144</v>
      </c>
      <c r="L3633" t="s">
        <v>10431</v>
      </c>
      <c r="M3633" t="s">
        <v>10432</v>
      </c>
      <c r="N3633">
        <v>4.0558333329999998</v>
      </c>
      <c r="O3633">
        <v>0</v>
      </c>
      <c r="P3633">
        <v>4</v>
      </c>
      <c r="Q3633">
        <v>3</v>
      </c>
      <c r="R3633">
        <v>261</v>
      </c>
      <c r="S3633">
        <v>8</v>
      </c>
      <c r="T3633">
        <v>64</v>
      </c>
      <c r="U3633">
        <v>1</v>
      </c>
      <c r="V3633">
        <v>0</v>
      </c>
      <c r="W3633">
        <v>0</v>
      </c>
      <c r="X3633">
        <v>3.5651084053027757</v>
      </c>
      <c r="Y3633">
        <v>0</v>
      </c>
      <c r="Z3633">
        <v>151.10577691229315</v>
      </c>
      <c r="AA3633">
        <v>100.62611300620942</v>
      </c>
      <c r="AB3633">
        <v>118.85496161892686</v>
      </c>
      <c r="AC3633">
        <v>573.08097125392624</v>
      </c>
      <c r="AD3633">
        <v>0</v>
      </c>
      <c r="AE3633">
        <v>947.23293119665846</v>
      </c>
    </row>
    <row r="3634" spans="1:31" x14ac:dyDescent="0.3">
      <c r="A3634">
        <v>2491592</v>
      </c>
      <c r="B3634">
        <v>1</v>
      </c>
      <c r="C3634" t="s">
        <v>80</v>
      </c>
      <c r="D3634" t="s">
        <v>110</v>
      </c>
      <c r="E3634" t="s">
        <v>132</v>
      </c>
      <c r="F3634" t="s">
        <v>10433</v>
      </c>
      <c r="G3634" t="s">
        <v>134</v>
      </c>
      <c r="H3634" t="s">
        <v>135</v>
      </c>
      <c r="I3634" t="s">
        <v>136</v>
      </c>
      <c r="J3634" t="s">
        <v>137</v>
      </c>
      <c r="K3634" t="s">
        <v>138</v>
      </c>
      <c r="L3634" t="s">
        <v>10434</v>
      </c>
      <c r="M3634" t="s">
        <v>10435</v>
      </c>
      <c r="N3634">
        <v>5.5575000000000001</v>
      </c>
      <c r="O3634">
        <v>0</v>
      </c>
      <c r="P3634">
        <v>425</v>
      </c>
      <c r="Q3634">
        <v>0</v>
      </c>
      <c r="R3634">
        <v>0</v>
      </c>
      <c r="S3634">
        <v>0</v>
      </c>
      <c r="T3634">
        <v>37</v>
      </c>
      <c r="U3634">
        <v>0</v>
      </c>
      <c r="V3634">
        <v>0</v>
      </c>
      <c r="W3634">
        <v>0</v>
      </c>
      <c r="X3634">
        <v>779.51867387637299</v>
      </c>
      <c r="Y3634">
        <v>0</v>
      </c>
      <c r="Z3634">
        <v>0</v>
      </c>
      <c r="AA3634">
        <v>0</v>
      </c>
      <c r="AB3634">
        <v>274.08173121210086</v>
      </c>
      <c r="AC3634">
        <v>0</v>
      </c>
      <c r="AD3634">
        <v>0</v>
      </c>
      <c r="AE3634">
        <v>1053.600405088474</v>
      </c>
    </row>
    <row r="3635" spans="1:31" x14ac:dyDescent="0.3">
      <c r="A3635">
        <v>2491632</v>
      </c>
      <c r="B3635">
        <v>1</v>
      </c>
      <c r="C3635" t="s">
        <v>80</v>
      </c>
      <c r="D3635" t="s">
        <v>92</v>
      </c>
      <c r="E3635" t="s">
        <v>184</v>
      </c>
      <c r="F3635" t="s">
        <v>10436</v>
      </c>
      <c r="G3635" t="s">
        <v>168</v>
      </c>
      <c r="H3635" t="s">
        <v>150</v>
      </c>
      <c r="I3635" t="s">
        <v>136</v>
      </c>
      <c r="J3635" t="s">
        <v>137</v>
      </c>
      <c r="K3635" t="s">
        <v>138</v>
      </c>
      <c r="L3635" t="s">
        <v>10437</v>
      </c>
      <c r="M3635" t="s">
        <v>10438</v>
      </c>
      <c r="N3635">
        <v>8.6111111109999996</v>
      </c>
      <c r="O3635">
        <v>0</v>
      </c>
      <c r="P3635">
        <v>604</v>
      </c>
      <c r="Q3635">
        <v>0</v>
      </c>
      <c r="R3635">
        <v>18</v>
      </c>
      <c r="S3635">
        <v>0</v>
      </c>
      <c r="T3635">
        <v>89</v>
      </c>
      <c r="U3635">
        <v>0</v>
      </c>
      <c r="V3635">
        <v>0</v>
      </c>
      <c r="W3635">
        <v>0</v>
      </c>
      <c r="X3635">
        <v>1859.7117814718447</v>
      </c>
      <c r="Y3635">
        <v>0</v>
      </c>
      <c r="Z3635">
        <v>97.47459800064621</v>
      </c>
      <c r="AA3635">
        <v>0</v>
      </c>
      <c r="AB3635">
        <v>885.71783931300354</v>
      </c>
      <c r="AC3635">
        <v>0</v>
      </c>
      <c r="AD3635">
        <v>0</v>
      </c>
      <c r="AE3635">
        <v>2842.9042187854943</v>
      </c>
    </row>
    <row r="3636" spans="1:31" x14ac:dyDescent="0.3">
      <c r="A3636">
        <v>2491678</v>
      </c>
      <c r="B3636">
        <v>1</v>
      </c>
      <c r="C3636" t="s">
        <v>80</v>
      </c>
      <c r="D3636" t="s">
        <v>96</v>
      </c>
      <c r="E3636" t="s">
        <v>153</v>
      </c>
      <c r="F3636" t="s">
        <v>10439</v>
      </c>
      <c r="G3636" t="s">
        <v>159</v>
      </c>
      <c r="H3636" t="s">
        <v>135</v>
      </c>
      <c r="I3636" t="s">
        <v>136</v>
      </c>
      <c r="J3636" t="s">
        <v>3</v>
      </c>
      <c r="K3636" t="s">
        <v>144</v>
      </c>
      <c r="L3636" t="s">
        <v>10440</v>
      </c>
      <c r="M3636" t="s">
        <v>10327</v>
      </c>
      <c r="N3636">
        <v>9.0158333329999998</v>
      </c>
      <c r="O3636">
        <v>0</v>
      </c>
      <c r="P3636">
        <v>4</v>
      </c>
      <c r="Q3636">
        <v>0</v>
      </c>
      <c r="R3636">
        <v>0</v>
      </c>
      <c r="S3636">
        <v>0</v>
      </c>
      <c r="T3636">
        <v>2</v>
      </c>
      <c r="U3636">
        <v>0</v>
      </c>
      <c r="V3636">
        <v>0</v>
      </c>
      <c r="W3636">
        <v>0</v>
      </c>
      <c r="X3636">
        <v>2.3391267690659041</v>
      </c>
      <c r="Y3636">
        <v>0</v>
      </c>
      <c r="Z3636">
        <v>0</v>
      </c>
      <c r="AA3636">
        <v>0</v>
      </c>
      <c r="AB3636">
        <v>5.9082383650566658E-4</v>
      </c>
      <c r="AC3636">
        <v>0</v>
      </c>
      <c r="AD3636">
        <v>0</v>
      </c>
      <c r="AE3636">
        <v>2.3397175929024097</v>
      </c>
    </row>
    <row r="3637" spans="1:31" x14ac:dyDescent="0.3">
      <c r="A3637">
        <v>2491615</v>
      </c>
      <c r="B3637">
        <v>1</v>
      </c>
      <c r="C3637" t="s">
        <v>80</v>
      </c>
      <c r="D3637" t="s">
        <v>103</v>
      </c>
      <c r="E3637" t="s">
        <v>147</v>
      </c>
      <c r="F3637" t="s">
        <v>10441</v>
      </c>
      <c r="G3637" t="s">
        <v>168</v>
      </c>
      <c r="H3637" t="s">
        <v>150</v>
      </c>
      <c r="I3637" t="s">
        <v>136</v>
      </c>
      <c r="J3637" t="s">
        <v>137</v>
      </c>
      <c r="K3637" t="s">
        <v>138</v>
      </c>
      <c r="L3637" t="s">
        <v>10442</v>
      </c>
      <c r="M3637" t="s">
        <v>10443</v>
      </c>
      <c r="N3637">
        <v>8.2861111110000003</v>
      </c>
      <c r="O3637">
        <v>0</v>
      </c>
      <c r="P3637">
        <v>411</v>
      </c>
      <c r="Q3637">
        <v>0</v>
      </c>
      <c r="R3637">
        <v>0</v>
      </c>
      <c r="S3637">
        <v>0</v>
      </c>
      <c r="T3637">
        <v>77</v>
      </c>
      <c r="U3637">
        <v>0</v>
      </c>
      <c r="V3637">
        <v>0</v>
      </c>
      <c r="W3637">
        <v>0</v>
      </c>
      <c r="X3637">
        <v>893.20770230272149</v>
      </c>
      <c r="Y3637">
        <v>0</v>
      </c>
      <c r="Z3637">
        <v>0</v>
      </c>
      <c r="AA3637">
        <v>0</v>
      </c>
      <c r="AB3637">
        <v>766.08035471485539</v>
      </c>
      <c r="AC3637">
        <v>0</v>
      </c>
      <c r="AD3637">
        <v>0</v>
      </c>
      <c r="AE3637">
        <v>1659.2880570175769</v>
      </c>
    </row>
    <row r="3638" spans="1:31" x14ac:dyDescent="0.3">
      <c r="A3638">
        <v>2491781</v>
      </c>
      <c r="B3638">
        <v>1</v>
      </c>
      <c r="C3638" t="s">
        <v>80</v>
      </c>
      <c r="D3638" t="s">
        <v>82</v>
      </c>
      <c r="E3638" t="s">
        <v>162</v>
      </c>
      <c r="F3638" t="s">
        <v>429</v>
      </c>
      <c r="G3638" t="s">
        <v>210</v>
      </c>
      <c r="H3638" t="s">
        <v>135</v>
      </c>
      <c r="I3638" t="s">
        <v>136</v>
      </c>
      <c r="J3638" t="s">
        <v>137</v>
      </c>
      <c r="K3638" t="s">
        <v>144</v>
      </c>
      <c r="L3638" t="s">
        <v>10444</v>
      </c>
      <c r="M3638" t="s">
        <v>10445</v>
      </c>
      <c r="N3638">
        <v>2.4536111109999998</v>
      </c>
      <c r="O3638">
        <v>0</v>
      </c>
      <c r="P3638">
        <v>45</v>
      </c>
      <c r="Q3638">
        <v>0</v>
      </c>
      <c r="R3638">
        <v>0</v>
      </c>
      <c r="S3638">
        <v>0</v>
      </c>
      <c r="T3638">
        <v>2</v>
      </c>
      <c r="U3638">
        <v>0</v>
      </c>
      <c r="V3638">
        <v>0</v>
      </c>
      <c r="W3638">
        <v>0</v>
      </c>
      <c r="X3638">
        <v>12.502206096823043</v>
      </c>
      <c r="Y3638">
        <v>0</v>
      </c>
      <c r="Z3638">
        <v>0</v>
      </c>
      <c r="AA3638">
        <v>0</v>
      </c>
      <c r="AB3638">
        <v>1.336312219434256</v>
      </c>
      <c r="AC3638">
        <v>0</v>
      </c>
      <c r="AD3638">
        <v>0</v>
      </c>
      <c r="AE3638">
        <v>13.8385183162573</v>
      </c>
    </row>
    <row r="3639" spans="1:31" x14ac:dyDescent="0.3">
      <c r="A3639">
        <v>2491950</v>
      </c>
      <c r="B3639">
        <v>1</v>
      </c>
      <c r="C3639" t="s">
        <v>81</v>
      </c>
      <c r="D3639" t="s">
        <v>112</v>
      </c>
      <c r="E3639" t="s">
        <v>153</v>
      </c>
      <c r="F3639" t="s">
        <v>10446</v>
      </c>
      <c r="G3639" t="s">
        <v>155</v>
      </c>
      <c r="H3639" t="s">
        <v>135</v>
      </c>
      <c r="I3639" t="s">
        <v>136</v>
      </c>
      <c r="J3639" t="s">
        <v>137</v>
      </c>
      <c r="K3639" t="s">
        <v>144</v>
      </c>
      <c r="L3639" t="s">
        <v>10447</v>
      </c>
      <c r="M3639" t="s">
        <v>10448</v>
      </c>
      <c r="N3639">
        <v>0.60388888799999996</v>
      </c>
      <c r="O3639">
        <v>0</v>
      </c>
      <c r="P3639">
        <v>1</v>
      </c>
      <c r="Q3639">
        <v>0</v>
      </c>
      <c r="R3639">
        <v>0</v>
      </c>
      <c r="S3639">
        <v>0</v>
      </c>
      <c r="T3639">
        <v>9</v>
      </c>
      <c r="U3639">
        <v>0</v>
      </c>
      <c r="V3639">
        <v>0</v>
      </c>
      <c r="W3639">
        <v>0</v>
      </c>
      <c r="X3639">
        <v>0.16590363776777775</v>
      </c>
      <c r="Y3639">
        <v>0</v>
      </c>
      <c r="Z3639">
        <v>0</v>
      </c>
      <c r="AA3639">
        <v>0</v>
      </c>
      <c r="AB3639">
        <v>2.3405892443533167</v>
      </c>
      <c r="AC3639">
        <v>0</v>
      </c>
      <c r="AD3639">
        <v>0</v>
      </c>
      <c r="AE3639">
        <v>2.5064928821210946</v>
      </c>
    </row>
    <row r="3640" spans="1:31" x14ac:dyDescent="0.3">
      <c r="A3640">
        <v>2491924</v>
      </c>
      <c r="B3640">
        <v>1</v>
      </c>
      <c r="C3640" t="s">
        <v>80</v>
      </c>
      <c r="D3640" t="s">
        <v>97</v>
      </c>
      <c r="E3640" t="s">
        <v>153</v>
      </c>
      <c r="F3640" t="s">
        <v>10449</v>
      </c>
      <c r="G3640" t="s">
        <v>159</v>
      </c>
      <c r="H3640" t="s">
        <v>135</v>
      </c>
      <c r="I3640" t="s">
        <v>136</v>
      </c>
      <c r="J3640" t="s">
        <v>3</v>
      </c>
      <c r="K3640" t="s">
        <v>144</v>
      </c>
      <c r="L3640" t="s">
        <v>10450</v>
      </c>
      <c r="M3640" t="s">
        <v>10451</v>
      </c>
      <c r="N3640">
        <v>2.4227777769999999</v>
      </c>
      <c r="O3640">
        <v>0</v>
      </c>
      <c r="P3640">
        <v>2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2.4774896200037735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2.4774896200037735</v>
      </c>
    </row>
    <row r="3641" spans="1:31" x14ac:dyDescent="0.3">
      <c r="A3641">
        <v>2491738</v>
      </c>
      <c r="B3641">
        <v>1</v>
      </c>
      <c r="C3641" t="s">
        <v>81</v>
      </c>
      <c r="D3641" t="s">
        <v>127</v>
      </c>
      <c r="E3641" t="s">
        <v>147</v>
      </c>
      <c r="F3641" t="s">
        <v>10452</v>
      </c>
      <c r="G3641" t="s">
        <v>134</v>
      </c>
      <c r="H3641" t="s">
        <v>150</v>
      </c>
      <c r="I3641" t="s">
        <v>136</v>
      </c>
      <c r="J3641" t="s">
        <v>137</v>
      </c>
      <c r="K3641" t="s">
        <v>138</v>
      </c>
      <c r="L3641" t="s">
        <v>10453</v>
      </c>
      <c r="M3641" t="s">
        <v>10454</v>
      </c>
      <c r="N3641">
        <v>1.1727777770000001</v>
      </c>
      <c r="O3641">
        <v>0</v>
      </c>
      <c r="P3641">
        <v>406</v>
      </c>
      <c r="Q3641">
        <v>1</v>
      </c>
      <c r="R3641">
        <v>6</v>
      </c>
      <c r="S3641">
        <v>1</v>
      </c>
      <c r="T3641">
        <v>26</v>
      </c>
      <c r="U3641">
        <v>0</v>
      </c>
      <c r="V3641">
        <v>0</v>
      </c>
      <c r="W3641">
        <v>0</v>
      </c>
      <c r="X3641">
        <v>113.579397107574</v>
      </c>
      <c r="Y3641">
        <v>0.85257566426452658</v>
      </c>
      <c r="Z3641">
        <v>0.38488201585661036</v>
      </c>
      <c r="AA3641">
        <v>2.21742038969</v>
      </c>
      <c r="AB3641">
        <v>31.157989944413004</v>
      </c>
      <c r="AC3641">
        <v>0</v>
      </c>
      <c r="AD3641">
        <v>0</v>
      </c>
      <c r="AE3641">
        <v>148.19226512179813</v>
      </c>
    </row>
    <row r="3642" spans="1:31" x14ac:dyDescent="0.3">
      <c r="A3642">
        <v>2491595</v>
      </c>
      <c r="B3642">
        <v>1</v>
      </c>
      <c r="C3642" t="s">
        <v>80</v>
      </c>
      <c r="D3642" t="s">
        <v>94</v>
      </c>
      <c r="E3642" t="s">
        <v>162</v>
      </c>
      <c r="F3642" t="s">
        <v>10455</v>
      </c>
      <c r="G3642" t="s">
        <v>134</v>
      </c>
      <c r="H3642" t="s">
        <v>135</v>
      </c>
      <c r="I3642" t="s">
        <v>136</v>
      </c>
      <c r="J3642" t="s">
        <v>137</v>
      </c>
      <c r="K3642" t="s">
        <v>138</v>
      </c>
      <c r="L3642" t="s">
        <v>10456</v>
      </c>
      <c r="M3642" t="s">
        <v>10457</v>
      </c>
      <c r="N3642">
        <v>1.3333333329999999</v>
      </c>
      <c r="O3642">
        <v>0</v>
      </c>
      <c r="P3642">
        <v>26</v>
      </c>
      <c r="Q3642">
        <v>0</v>
      </c>
      <c r="R3642">
        <v>0</v>
      </c>
      <c r="S3642">
        <v>0</v>
      </c>
      <c r="T3642">
        <v>8</v>
      </c>
      <c r="U3642">
        <v>0</v>
      </c>
      <c r="V3642">
        <v>0</v>
      </c>
      <c r="W3642">
        <v>0</v>
      </c>
      <c r="X3642">
        <v>58.933433456913676</v>
      </c>
      <c r="Y3642">
        <v>0</v>
      </c>
      <c r="Z3642">
        <v>0</v>
      </c>
      <c r="AA3642">
        <v>0</v>
      </c>
      <c r="AB3642">
        <v>5.876563646844378</v>
      </c>
      <c r="AC3642">
        <v>0</v>
      </c>
      <c r="AD3642">
        <v>0</v>
      </c>
      <c r="AE3642">
        <v>64.80999710375805</v>
      </c>
    </row>
    <row r="3643" spans="1:31" x14ac:dyDescent="0.3">
      <c r="A3643">
        <v>2491581</v>
      </c>
      <c r="B3643">
        <v>1</v>
      </c>
      <c r="C3643" t="s">
        <v>81</v>
      </c>
      <c r="D3643" t="s">
        <v>122</v>
      </c>
      <c r="E3643" t="s">
        <v>162</v>
      </c>
      <c r="F3643" t="s">
        <v>10458</v>
      </c>
      <c r="G3643" t="s">
        <v>210</v>
      </c>
      <c r="H3643" t="s">
        <v>135</v>
      </c>
      <c r="I3643" t="s">
        <v>136</v>
      </c>
      <c r="J3643" t="s">
        <v>137</v>
      </c>
      <c r="K3643" t="s">
        <v>144</v>
      </c>
      <c r="L3643" t="s">
        <v>10459</v>
      </c>
      <c r="M3643" t="s">
        <v>10460</v>
      </c>
      <c r="N3643">
        <v>4.59</v>
      </c>
      <c r="O3643">
        <v>0</v>
      </c>
      <c r="P3643">
        <v>28</v>
      </c>
      <c r="Q3643">
        <v>0</v>
      </c>
      <c r="R3643">
        <v>2</v>
      </c>
      <c r="S3643">
        <v>0</v>
      </c>
      <c r="T3643">
        <v>1</v>
      </c>
      <c r="U3643">
        <v>0</v>
      </c>
      <c r="V3643">
        <v>0</v>
      </c>
      <c r="W3643">
        <v>0</v>
      </c>
      <c r="X3643">
        <v>21.536411156269345</v>
      </c>
      <c r="Y3643">
        <v>0</v>
      </c>
      <c r="Z3643">
        <v>0.47076811115776512</v>
      </c>
      <c r="AA3643">
        <v>0</v>
      </c>
      <c r="AB3643">
        <v>9.3634134468599992</v>
      </c>
      <c r="AC3643">
        <v>0</v>
      </c>
      <c r="AD3643">
        <v>0</v>
      </c>
      <c r="AE3643">
        <v>31.370592714287106</v>
      </c>
    </row>
    <row r="3644" spans="1:31" x14ac:dyDescent="0.3">
      <c r="A3644">
        <v>2491890</v>
      </c>
      <c r="B3644">
        <v>1</v>
      </c>
      <c r="C3644" t="s">
        <v>81</v>
      </c>
      <c r="D3644" t="s">
        <v>117</v>
      </c>
      <c r="E3644" t="s">
        <v>153</v>
      </c>
      <c r="F3644" t="s">
        <v>10461</v>
      </c>
      <c r="G3644" t="s">
        <v>244</v>
      </c>
      <c r="H3644" t="s">
        <v>135</v>
      </c>
      <c r="I3644" t="s">
        <v>136</v>
      </c>
      <c r="J3644" t="s">
        <v>137</v>
      </c>
      <c r="K3644" t="s">
        <v>144</v>
      </c>
      <c r="L3644" t="s">
        <v>10462</v>
      </c>
      <c r="M3644" t="s">
        <v>10463</v>
      </c>
      <c r="N3644">
        <v>1.2016666659999999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1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1.4102136154304423</v>
      </c>
      <c r="AC3644">
        <v>0</v>
      </c>
      <c r="AD3644">
        <v>0</v>
      </c>
      <c r="AE3644">
        <v>1.4102136154304423</v>
      </c>
    </row>
    <row r="3645" spans="1:31" x14ac:dyDescent="0.3">
      <c r="A3645">
        <v>2491704</v>
      </c>
      <c r="B3645">
        <v>1</v>
      </c>
      <c r="C3645" t="s">
        <v>80</v>
      </c>
      <c r="D3645" t="s">
        <v>99</v>
      </c>
      <c r="E3645" t="s">
        <v>162</v>
      </c>
      <c r="F3645" t="s">
        <v>10464</v>
      </c>
      <c r="G3645" t="s">
        <v>210</v>
      </c>
      <c r="H3645" t="s">
        <v>135</v>
      </c>
      <c r="I3645" t="s">
        <v>136</v>
      </c>
      <c r="J3645" t="s">
        <v>137</v>
      </c>
      <c r="K3645" t="s">
        <v>144</v>
      </c>
      <c r="L3645" t="s">
        <v>10465</v>
      </c>
      <c r="M3645" t="s">
        <v>10466</v>
      </c>
      <c r="N3645">
        <v>3.9394444439999998</v>
      </c>
      <c r="O3645">
        <v>0</v>
      </c>
      <c r="P3645">
        <v>43</v>
      </c>
      <c r="Q3645">
        <v>0</v>
      </c>
      <c r="R3645">
        <v>1</v>
      </c>
      <c r="S3645">
        <v>0</v>
      </c>
      <c r="T3645">
        <v>1</v>
      </c>
      <c r="U3645">
        <v>0</v>
      </c>
      <c r="V3645">
        <v>0</v>
      </c>
      <c r="W3645">
        <v>0</v>
      </c>
      <c r="X3645">
        <v>39.656278455882131</v>
      </c>
      <c r="Y3645">
        <v>0</v>
      </c>
      <c r="Z3645">
        <v>2.1290959749200002</v>
      </c>
      <c r="AA3645">
        <v>0</v>
      </c>
      <c r="AB3645">
        <v>0</v>
      </c>
      <c r="AC3645">
        <v>0</v>
      </c>
      <c r="AD3645">
        <v>0</v>
      </c>
      <c r="AE3645">
        <v>41.785374430802129</v>
      </c>
    </row>
    <row r="3646" spans="1:31" x14ac:dyDescent="0.3">
      <c r="A3646">
        <v>2491953</v>
      </c>
      <c r="B3646">
        <v>1</v>
      </c>
      <c r="C3646" t="s">
        <v>81</v>
      </c>
      <c r="D3646" t="s">
        <v>120</v>
      </c>
      <c r="E3646" t="s">
        <v>162</v>
      </c>
      <c r="F3646" t="s">
        <v>10467</v>
      </c>
      <c r="G3646" t="s">
        <v>210</v>
      </c>
      <c r="H3646" t="s">
        <v>135</v>
      </c>
      <c r="I3646" t="s">
        <v>136</v>
      </c>
      <c r="J3646" t="s">
        <v>137</v>
      </c>
      <c r="K3646" t="s">
        <v>144</v>
      </c>
      <c r="L3646" t="s">
        <v>10468</v>
      </c>
      <c r="M3646" t="s">
        <v>10469</v>
      </c>
      <c r="N3646">
        <v>2.0955555549999998</v>
      </c>
      <c r="O3646">
        <v>0</v>
      </c>
      <c r="P3646">
        <v>62</v>
      </c>
      <c r="Q3646">
        <v>0</v>
      </c>
      <c r="R3646">
        <v>0</v>
      </c>
      <c r="S3646">
        <v>0</v>
      </c>
      <c r="T3646">
        <v>7</v>
      </c>
      <c r="U3646">
        <v>0</v>
      </c>
      <c r="V3646">
        <v>0</v>
      </c>
      <c r="W3646">
        <v>0</v>
      </c>
      <c r="X3646">
        <v>29.301779517450754</v>
      </c>
      <c r="Y3646">
        <v>0</v>
      </c>
      <c r="Z3646">
        <v>0</v>
      </c>
      <c r="AA3646">
        <v>0</v>
      </c>
      <c r="AB3646">
        <v>12.720528552692155</v>
      </c>
      <c r="AC3646">
        <v>0</v>
      </c>
      <c r="AD3646">
        <v>0</v>
      </c>
      <c r="AE3646">
        <v>42.022308070142913</v>
      </c>
    </row>
    <row r="3647" spans="1:31" x14ac:dyDescent="0.3">
      <c r="A3647">
        <v>2491667</v>
      </c>
      <c r="B3647">
        <v>1</v>
      </c>
      <c r="C3647" t="s">
        <v>80</v>
      </c>
      <c r="D3647" t="s">
        <v>98</v>
      </c>
      <c r="E3647" t="s">
        <v>147</v>
      </c>
      <c r="F3647" t="s">
        <v>10470</v>
      </c>
      <c r="G3647" t="s">
        <v>765</v>
      </c>
      <c r="H3647" t="s">
        <v>150</v>
      </c>
      <c r="I3647" t="s">
        <v>136</v>
      </c>
      <c r="J3647" t="s">
        <v>137</v>
      </c>
      <c r="K3647" t="s">
        <v>144</v>
      </c>
      <c r="L3647" t="s">
        <v>10471</v>
      </c>
      <c r="M3647" t="s">
        <v>10274</v>
      </c>
      <c r="N3647">
        <v>7.3258333330000003</v>
      </c>
      <c r="O3647">
        <v>0</v>
      </c>
      <c r="P3647">
        <v>0</v>
      </c>
      <c r="Q3647">
        <v>2</v>
      </c>
      <c r="R3647">
        <v>0</v>
      </c>
      <c r="S3647">
        <v>1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7.2424737005046467</v>
      </c>
      <c r="Z3647">
        <v>0</v>
      </c>
      <c r="AA3647">
        <v>1.0006777640597759</v>
      </c>
      <c r="AB3647">
        <v>0</v>
      </c>
      <c r="AC3647">
        <v>0</v>
      </c>
      <c r="AD3647">
        <v>0</v>
      </c>
      <c r="AE3647">
        <v>8.2431514645644235</v>
      </c>
    </row>
    <row r="3648" spans="1:31" x14ac:dyDescent="0.3">
      <c r="A3648">
        <v>2491518</v>
      </c>
      <c r="B3648">
        <v>1</v>
      </c>
      <c r="C3648" t="s">
        <v>80</v>
      </c>
      <c r="D3648" t="s">
        <v>99</v>
      </c>
      <c r="E3648" t="s">
        <v>166</v>
      </c>
      <c r="F3648" t="s">
        <v>9267</v>
      </c>
      <c r="G3648" t="s">
        <v>203</v>
      </c>
      <c r="H3648" t="s">
        <v>150</v>
      </c>
      <c r="I3648" t="s">
        <v>136</v>
      </c>
      <c r="J3648" t="s">
        <v>137</v>
      </c>
      <c r="K3648" t="s">
        <v>138</v>
      </c>
      <c r="L3648" t="s">
        <v>10472</v>
      </c>
      <c r="M3648" t="s">
        <v>10473</v>
      </c>
      <c r="N3648">
        <v>0.17583333300000001</v>
      </c>
      <c r="O3648">
        <v>9</v>
      </c>
      <c r="P3648">
        <v>4767</v>
      </c>
      <c r="Q3648">
        <v>14</v>
      </c>
      <c r="R3648">
        <v>193</v>
      </c>
      <c r="S3648">
        <v>28</v>
      </c>
      <c r="T3648">
        <v>650</v>
      </c>
      <c r="U3648">
        <v>0</v>
      </c>
      <c r="V3648">
        <v>9</v>
      </c>
      <c r="W3648">
        <v>7.8261789953946987</v>
      </c>
      <c r="X3648">
        <v>187.87047141645624</v>
      </c>
      <c r="Y3648">
        <v>1.6995461867162205</v>
      </c>
      <c r="Z3648">
        <v>6.5580759476482058</v>
      </c>
      <c r="AA3648">
        <v>28.377443218141075</v>
      </c>
      <c r="AB3648">
        <v>59.202348818511247</v>
      </c>
      <c r="AC3648">
        <v>0</v>
      </c>
      <c r="AD3648">
        <v>2.9487352472146311</v>
      </c>
      <c r="AE3648">
        <v>294.48279983008234</v>
      </c>
    </row>
    <row r="3649" spans="1:31" x14ac:dyDescent="0.3">
      <c r="A3649">
        <v>2491813</v>
      </c>
      <c r="B3649">
        <v>1</v>
      </c>
      <c r="C3649" t="s">
        <v>81</v>
      </c>
      <c r="D3649" t="s">
        <v>116</v>
      </c>
      <c r="E3649" t="s">
        <v>166</v>
      </c>
      <c r="F3649" t="s">
        <v>10474</v>
      </c>
      <c r="G3649" t="s">
        <v>149</v>
      </c>
      <c r="H3649" t="s">
        <v>150</v>
      </c>
      <c r="I3649" t="s">
        <v>136</v>
      </c>
      <c r="J3649" t="s">
        <v>137</v>
      </c>
      <c r="K3649" t="s">
        <v>144</v>
      </c>
      <c r="L3649" t="s">
        <v>10475</v>
      </c>
      <c r="M3649" t="s">
        <v>10476</v>
      </c>
      <c r="N3649">
        <v>0.28027777700000001</v>
      </c>
      <c r="O3649">
        <v>0</v>
      </c>
      <c r="P3649">
        <v>454</v>
      </c>
      <c r="Q3649">
        <v>0</v>
      </c>
      <c r="R3649">
        <v>44</v>
      </c>
      <c r="S3649">
        <v>0</v>
      </c>
      <c r="T3649">
        <v>136</v>
      </c>
      <c r="U3649">
        <v>1</v>
      </c>
      <c r="V3649">
        <v>0</v>
      </c>
      <c r="W3649">
        <v>0</v>
      </c>
      <c r="X3649">
        <v>19.836438886008395</v>
      </c>
      <c r="Y3649">
        <v>0</v>
      </c>
      <c r="Z3649">
        <v>1.2604445797405701</v>
      </c>
      <c r="AA3649">
        <v>0</v>
      </c>
      <c r="AB3649">
        <v>17.774131637945267</v>
      </c>
      <c r="AC3649">
        <v>18.840941083601898</v>
      </c>
      <c r="AD3649">
        <v>0</v>
      </c>
      <c r="AE3649">
        <v>57.711956187296131</v>
      </c>
    </row>
    <row r="3650" spans="1:31" x14ac:dyDescent="0.3">
      <c r="A3650">
        <v>2491951</v>
      </c>
      <c r="B3650">
        <v>2</v>
      </c>
      <c r="C3650" t="s">
        <v>81</v>
      </c>
      <c r="D3650" t="s">
        <v>128</v>
      </c>
      <c r="E3650" t="s">
        <v>147</v>
      </c>
      <c r="F3650" t="s">
        <v>10477</v>
      </c>
      <c r="G3650" t="s">
        <v>193</v>
      </c>
      <c r="H3650" t="s">
        <v>150</v>
      </c>
      <c r="I3650" t="s">
        <v>136</v>
      </c>
      <c r="J3650" t="s">
        <v>137</v>
      </c>
      <c r="K3650" t="s">
        <v>144</v>
      </c>
      <c r="L3650" t="s">
        <v>10065</v>
      </c>
      <c r="M3650" t="s">
        <v>10478</v>
      </c>
      <c r="N3650">
        <v>1.1375</v>
      </c>
      <c r="O3650">
        <v>0</v>
      </c>
      <c r="P3650">
        <v>0</v>
      </c>
      <c r="Q3650">
        <v>1</v>
      </c>
      <c r="R3650">
        <v>0</v>
      </c>
      <c r="S3650">
        <v>1</v>
      </c>
      <c r="T3650">
        <v>1</v>
      </c>
      <c r="U3650">
        <v>0</v>
      </c>
      <c r="V3650">
        <v>0</v>
      </c>
      <c r="W3650">
        <v>0</v>
      </c>
      <c r="X3650">
        <v>0</v>
      </c>
      <c r="Y3650">
        <v>0.56823166656000001</v>
      </c>
      <c r="Z3650">
        <v>0</v>
      </c>
      <c r="AA3650">
        <v>12.948930935221682</v>
      </c>
      <c r="AB3650">
        <v>4.1420442360758845</v>
      </c>
      <c r="AC3650">
        <v>0</v>
      </c>
      <c r="AD3650">
        <v>0</v>
      </c>
      <c r="AE3650">
        <v>17.659206837857568</v>
      </c>
    </row>
    <row r="3651" spans="1:31" x14ac:dyDescent="0.3">
      <c r="A3651">
        <v>2492019</v>
      </c>
      <c r="B3651">
        <v>1</v>
      </c>
      <c r="C3651" t="s">
        <v>81</v>
      </c>
      <c r="D3651" t="s">
        <v>128</v>
      </c>
      <c r="E3651" t="s">
        <v>162</v>
      </c>
      <c r="F3651" t="s">
        <v>10479</v>
      </c>
      <c r="G3651" t="s">
        <v>2766</v>
      </c>
      <c r="H3651" t="s">
        <v>135</v>
      </c>
      <c r="I3651" t="s">
        <v>136</v>
      </c>
      <c r="J3651" t="s">
        <v>137</v>
      </c>
      <c r="K3651" t="s">
        <v>144</v>
      </c>
      <c r="L3651" t="s">
        <v>10480</v>
      </c>
      <c r="M3651" t="s">
        <v>10481</v>
      </c>
      <c r="N3651">
        <v>5.3530555550000001</v>
      </c>
      <c r="O3651">
        <v>0</v>
      </c>
      <c r="P3651">
        <v>131</v>
      </c>
      <c r="Q3651">
        <v>0</v>
      </c>
      <c r="R3651">
        <v>2</v>
      </c>
      <c r="S3651">
        <v>0</v>
      </c>
      <c r="T3651">
        <v>10</v>
      </c>
      <c r="U3651">
        <v>0</v>
      </c>
      <c r="V3651">
        <v>0</v>
      </c>
      <c r="W3651">
        <v>0</v>
      </c>
      <c r="X3651">
        <v>131.1837887707664</v>
      </c>
      <c r="Y3651">
        <v>0</v>
      </c>
      <c r="Z3651">
        <v>1.6852741598618972</v>
      </c>
      <c r="AA3651">
        <v>0</v>
      </c>
      <c r="AB3651">
        <v>35.11016270457911</v>
      </c>
      <c r="AC3651">
        <v>0</v>
      </c>
      <c r="AD3651">
        <v>0</v>
      </c>
      <c r="AE3651">
        <v>167.9792256352074</v>
      </c>
    </row>
    <row r="3652" spans="1:31" x14ac:dyDescent="0.3">
      <c r="A3652">
        <v>2491853</v>
      </c>
      <c r="B3652">
        <v>1</v>
      </c>
      <c r="C3652" t="s">
        <v>80</v>
      </c>
      <c r="D3652" t="s">
        <v>83</v>
      </c>
      <c r="E3652" t="s">
        <v>162</v>
      </c>
      <c r="F3652" t="s">
        <v>10482</v>
      </c>
      <c r="G3652" t="s">
        <v>530</v>
      </c>
      <c r="H3652" t="s">
        <v>135</v>
      </c>
      <c r="I3652" t="s">
        <v>136</v>
      </c>
      <c r="J3652" t="s">
        <v>137</v>
      </c>
      <c r="K3652" t="s">
        <v>144</v>
      </c>
      <c r="L3652" t="s">
        <v>10483</v>
      </c>
      <c r="M3652" t="s">
        <v>10484</v>
      </c>
      <c r="N3652">
        <v>3.4336111109999998</v>
      </c>
      <c r="O3652">
        <v>0</v>
      </c>
      <c r="P3652">
        <v>103</v>
      </c>
      <c r="Q3652">
        <v>0</v>
      </c>
      <c r="R3652">
        <v>0</v>
      </c>
      <c r="S3652">
        <v>0</v>
      </c>
      <c r="T3652">
        <v>11</v>
      </c>
      <c r="U3652">
        <v>0</v>
      </c>
      <c r="V3652">
        <v>0</v>
      </c>
      <c r="W3652">
        <v>0</v>
      </c>
      <c r="X3652">
        <v>125.74439082575988</v>
      </c>
      <c r="Y3652">
        <v>0</v>
      </c>
      <c r="Z3652">
        <v>0</v>
      </c>
      <c r="AA3652">
        <v>0</v>
      </c>
      <c r="AB3652">
        <v>76.373227790674051</v>
      </c>
      <c r="AC3652">
        <v>0</v>
      </c>
      <c r="AD3652">
        <v>0</v>
      </c>
      <c r="AE3652">
        <v>202.11761861643393</v>
      </c>
    </row>
    <row r="3653" spans="1:31" x14ac:dyDescent="0.3">
      <c r="A3653">
        <v>2491827</v>
      </c>
      <c r="B3653">
        <v>1</v>
      </c>
      <c r="C3653" t="s">
        <v>80</v>
      </c>
      <c r="D3653" t="s">
        <v>91</v>
      </c>
      <c r="E3653" t="s">
        <v>141</v>
      </c>
      <c r="F3653" t="s">
        <v>10485</v>
      </c>
      <c r="G3653" t="s">
        <v>159</v>
      </c>
      <c r="H3653" t="s">
        <v>135</v>
      </c>
      <c r="I3653" t="s">
        <v>136</v>
      </c>
      <c r="J3653" t="s">
        <v>3</v>
      </c>
      <c r="K3653" t="s">
        <v>144</v>
      </c>
      <c r="L3653" t="s">
        <v>10486</v>
      </c>
      <c r="M3653" t="s">
        <v>10487</v>
      </c>
      <c r="N3653">
        <v>1.974722222</v>
      </c>
      <c r="O3653">
        <v>0</v>
      </c>
      <c r="P3653">
        <v>22</v>
      </c>
      <c r="Q3653">
        <v>0</v>
      </c>
      <c r="R3653">
        <v>0</v>
      </c>
      <c r="S3653">
        <v>0</v>
      </c>
      <c r="T3653">
        <v>5</v>
      </c>
      <c r="U3653">
        <v>0</v>
      </c>
      <c r="V3653">
        <v>0</v>
      </c>
      <c r="W3653">
        <v>0</v>
      </c>
      <c r="X3653">
        <v>26.191505698844097</v>
      </c>
      <c r="Y3653">
        <v>0</v>
      </c>
      <c r="Z3653">
        <v>0</v>
      </c>
      <c r="AA3653">
        <v>0</v>
      </c>
      <c r="AB3653">
        <v>29.139493326159567</v>
      </c>
      <c r="AC3653">
        <v>0</v>
      </c>
      <c r="AD3653">
        <v>0</v>
      </c>
      <c r="AE3653">
        <v>55.330999025003663</v>
      </c>
    </row>
    <row r="3654" spans="1:31" x14ac:dyDescent="0.3">
      <c r="A3654">
        <v>2491598</v>
      </c>
      <c r="B3654">
        <v>1</v>
      </c>
      <c r="C3654" t="s">
        <v>81</v>
      </c>
      <c r="D3654" t="s">
        <v>123</v>
      </c>
      <c r="E3654" t="s">
        <v>147</v>
      </c>
      <c r="F3654" t="s">
        <v>10488</v>
      </c>
      <c r="G3654" t="s">
        <v>168</v>
      </c>
      <c r="H3654" t="s">
        <v>150</v>
      </c>
      <c r="I3654" t="s">
        <v>136</v>
      </c>
      <c r="J3654" t="s">
        <v>137</v>
      </c>
      <c r="K3654" t="s">
        <v>138</v>
      </c>
      <c r="L3654" t="s">
        <v>10489</v>
      </c>
      <c r="M3654" t="s">
        <v>10490</v>
      </c>
      <c r="N3654">
        <v>7.7288888880000002</v>
      </c>
      <c r="O3654">
        <v>0</v>
      </c>
      <c r="P3654">
        <v>66</v>
      </c>
      <c r="Q3654">
        <v>0</v>
      </c>
      <c r="R3654">
        <v>0</v>
      </c>
      <c r="S3654">
        <v>0</v>
      </c>
      <c r="T3654">
        <v>1</v>
      </c>
      <c r="U3654">
        <v>0</v>
      </c>
      <c r="V3654">
        <v>0</v>
      </c>
      <c r="W3654">
        <v>0</v>
      </c>
      <c r="X3654">
        <v>141.0123203645621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141.0123203645621</v>
      </c>
    </row>
    <row r="3655" spans="1:31" x14ac:dyDescent="0.3">
      <c r="A3655">
        <v>2491933</v>
      </c>
      <c r="B3655">
        <v>1</v>
      </c>
      <c r="C3655" t="s">
        <v>80</v>
      </c>
      <c r="D3655" t="s">
        <v>84</v>
      </c>
      <c r="E3655" t="s">
        <v>153</v>
      </c>
      <c r="F3655" t="s">
        <v>10491</v>
      </c>
      <c r="G3655" t="s">
        <v>155</v>
      </c>
      <c r="H3655" t="s">
        <v>135</v>
      </c>
      <c r="I3655" t="s">
        <v>136</v>
      </c>
      <c r="J3655" t="s">
        <v>137</v>
      </c>
      <c r="K3655" t="s">
        <v>144</v>
      </c>
      <c r="L3655" t="s">
        <v>10492</v>
      </c>
      <c r="M3655" t="s">
        <v>10493</v>
      </c>
      <c r="N3655">
        <v>3.0225</v>
      </c>
      <c r="O3655">
        <v>0</v>
      </c>
      <c r="P3655">
        <v>5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3.3766554526398145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3.3766554526398145</v>
      </c>
    </row>
    <row r="3656" spans="1:31" x14ac:dyDescent="0.3">
      <c r="A3656">
        <v>2491790</v>
      </c>
      <c r="B3656">
        <v>1</v>
      </c>
      <c r="C3656" t="s">
        <v>81</v>
      </c>
      <c r="D3656" t="s">
        <v>115</v>
      </c>
      <c r="E3656" t="s">
        <v>147</v>
      </c>
      <c r="F3656" t="s">
        <v>10494</v>
      </c>
      <c r="G3656" t="s">
        <v>193</v>
      </c>
      <c r="H3656" t="s">
        <v>150</v>
      </c>
      <c r="I3656" t="s">
        <v>136</v>
      </c>
      <c r="J3656" t="s">
        <v>137</v>
      </c>
      <c r="K3656" t="s">
        <v>144</v>
      </c>
      <c r="L3656" t="s">
        <v>10495</v>
      </c>
      <c r="M3656" t="s">
        <v>10496</v>
      </c>
      <c r="N3656">
        <v>1.543055555</v>
      </c>
      <c r="O3656">
        <v>0</v>
      </c>
      <c r="P3656">
        <v>38</v>
      </c>
      <c r="Q3656">
        <v>0</v>
      </c>
      <c r="R3656">
        <v>34</v>
      </c>
      <c r="S3656">
        <v>0</v>
      </c>
      <c r="T3656">
        <v>1</v>
      </c>
      <c r="U3656">
        <v>0</v>
      </c>
      <c r="V3656">
        <v>0</v>
      </c>
      <c r="W3656">
        <v>0</v>
      </c>
      <c r="X3656">
        <v>1.8631772538857565</v>
      </c>
      <c r="Y3656">
        <v>0</v>
      </c>
      <c r="Z3656">
        <v>1.100197540447712</v>
      </c>
      <c r="AA3656">
        <v>0</v>
      </c>
      <c r="AB3656">
        <v>2.9838474231316665</v>
      </c>
      <c r="AC3656">
        <v>0</v>
      </c>
      <c r="AD3656">
        <v>0</v>
      </c>
      <c r="AE3656">
        <v>5.9472222174651348</v>
      </c>
    </row>
    <row r="3657" spans="1:31" x14ac:dyDescent="0.3">
      <c r="A3657">
        <v>2491724</v>
      </c>
      <c r="B3657">
        <v>1</v>
      </c>
      <c r="C3657" t="s">
        <v>80</v>
      </c>
      <c r="D3657" t="s">
        <v>102</v>
      </c>
      <c r="E3657" t="s">
        <v>147</v>
      </c>
      <c r="F3657" t="s">
        <v>10497</v>
      </c>
      <c r="G3657" t="s">
        <v>382</v>
      </c>
      <c r="H3657" t="s">
        <v>150</v>
      </c>
      <c r="I3657" t="s">
        <v>136</v>
      </c>
      <c r="J3657" t="s">
        <v>137</v>
      </c>
      <c r="K3657" t="s">
        <v>144</v>
      </c>
      <c r="L3657" t="s">
        <v>10498</v>
      </c>
      <c r="M3657" t="s">
        <v>10499</v>
      </c>
      <c r="N3657">
        <v>1.311388888</v>
      </c>
      <c r="O3657">
        <v>0</v>
      </c>
      <c r="P3657">
        <v>0</v>
      </c>
      <c r="Q3657">
        <v>1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1.0201232208309616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1.0201232208309616</v>
      </c>
    </row>
    <row r="3658" spans="1:31" x14ac:dyDescent="0.3">
      <c r="A3658">
        <v>2491578</v>
      </c>
      <c r="B3658">
        <v>1</v>
      </c>
      <c r="C3658" t="s">
        <v>81</v>
      </c>
      <c r="D3658" t="s">
        <v>115</v>
      </c>
      <c r="E3658" t="s">
        <v>184</v>
      </c>
      <c r="F3658" t="s">
        <v>4276</v>
      </c>
      <c r="G3658" t="s">
        <v>168</v>
      </c>
      <c r="H3658" t="s">
        <v>150</v>
      </c>
      <c r="I3658" t="s">
        <v>136</v>
      </c>
      <c r="J3658" t="s">
        <v>5</v>
      </c>
      <c r="K3658" t="s">
        <v>138</v>
      </c>
      <c r="L3658" t="s">
        <v>10500</v>
      </c>
      <c r="M3658" t="s">
        <v>10501</v>
      </c>
      <c r="N3658">
        <v>10.499722222000001</v>
      </c>
      <c r="O3658">
        <v>0</v>
      </c>
      <c r="P3658">
        <v>811</v>
      </c>
      <c r="Q3658">
        <v>1</v>
      </c>
      <c r="R3658">
        <v>41</v>
      </c>
      <c r="S3658">
        <v>4</v>
      </c>
      <c r="T3658">
        <v>43</v>
      </c>
      <c r="U3658">
        <v>0</v>
      </c>
      <c r="V3658">
        <v>0</v>
      </c>
      <c r="W3658">
        <v>0</v>
      </c>
      <c r="X3658">
        <v>653.47783465462419</v>
      </c>
      <c r="Y3658">
        <v>56.09292992444464</v>
      </c>
      <c r="Z3658">
        <v>133.26810372376525</v>
      </c>
      <c r="AA3658">
        <v>388.78104194628446</v>
      </c>
      <c r="AB3658">
        <v>191.73325632840883</v>
      </c>
      <c r="AC3658">
        <v>0</v>
      </c>
      <c r="AD3658">
        <v>0</v>
      </c>
      <c r="AE3658">
        <v>1423.3531665775272</v>
      </c>
    </row>
    <row r="3659" spans="1:31" x14ac:dyDescent="0.3">
      <c r="A3659">
        <v>2491584</v>
      </c>
      <c r="B3659">
        <v>1</v>
      </c>
      <c r="C3659" t="s">
        <v>80</v>
      </c>
      <c r="D3659" t="s">
        <v>97</v>
      </c>
      <c r="E3659" t="s">
        <v>132</v>
      </c>
      <c r="F3659" t="s">
        <v>10502</v>
      </c>
      <c r="G3659" t="s">
        <v>168</v>
      </c>
      <c r="H3659" t="s">
        <v>135</v>
      </c>
      <c r="I3659" t="s">
        <v>136</v>
      </c>
      <c r="J3659" t="s">
        <v>137</v>
      </c>
      <c r="K3659" t="s">
        <v>138</v>
      </c>
      <c r="L3659" t="s">
        <v>10503</v>
      </c>
      <c r="M3659" t="s">
        <v>10504</v>
      </c>
      <c r="N3659">
        <v>8.4591666659999998</v>
      </c>
      <c r="O3659">
        <v>0</v>
      </c>
      <c r="P3659">
        <v>204</v>
      </c>
      <c r="Q3659">
        <v>0</v>
      </c>
      <c r="R3659">
        <v>2</v>
      </c>
      <c r="S3659">
        <v>0</v>
      </c>
      <c r="T3659">
        <v>25</v>
      </c>
      <c r="U3659">
        <v>0</v>
      </c>
      <c r="V3659">
        <v>0</v>
      </c>
      <c r="W3659">
        <v>0</v>
      </c>
      <c r="X3659">
        <v>521.12850962164123</v>
      </c>
      <c r="Y3659">
        <v>0</v>
      </c>
      <c r="Z3659">
        <v>3.3704866057136886</v>
      </c>
      <c r="AA3659">
        <v>0</v>
      </c>
      <c r="AB3659">
        <v>482.63038102651882</v>
      </c>
      <c r="AC3659">
        <v>0</v>
      </c>
      <c r="AD3659">
        <v>0</v>
      </c>
      <c r="AE3659">
        <v>1007.1293772538738</v>
      </c>
    </row>
    <row r="3660" spans="1:31" x14ac:dyDescent="0.3">
      <c r="A3660">
        <v>2491515</v>
      </c>
      <c r="B3660">
        <v>1</v>
      </c>
      <c r="C3660" t="s">
        <v>80</v>
      </c>
      <c r="D3660" t="s">
        <v>96</v>
      </c>
      <c r="E3660" t="s">
        <v>162</v>
      </c>
      <c r="F3660" t="s">
        <v>10505</v>
      </c>
      <c r="G3660" t="s">
        <v>181</v>
      </c>
      <c r="H3660" t="s">
        <v>135</v>
      </c>
      <c r="I3660" t="s">
        <v>136</v>
      </c>
      <c r="J3660" t="s">
        <v>137</v>
      </c>
      <c r="K3660" t="s">
        <v>144</v>
      </c>
      <c r="L3660" t="s">
        <v>10506</v>
      </c>
      <c r="M3660" t="s">
        <v>10507</v>
      </c>
      <c r="N3660">
        <v>0.65222222200000002</v>
      </c>
      <c r="O3660">
        <v>0</v>
      </c>
      <c r="P3660">
        <v>76</v>
      </c>
      <c r="Q3660">
        <v>0</v>
      </c>
      <c r="R3660">
        <v>0</v>
      </c>
      <c r="S3660">
        <v>0</v>
      </c>
      <c r="T3660">
        <v>2</v>
      </c>
      <c r="U3660">
        <v>0</v>
      </c>
      <c r="V3660">
        <v>0</v>
      </c>
      <c r="W3660">
        <v>0</v>
      </c>
      <c r="X3660">
        <v>21.276856321396512</v>
      </c>
      <c r="Y3660">
        <v>0</v>
      </c>
      <c r="Z3660">
        <v>0</v>
      </c>
      <c r="AA3660">
        <v>0</v>
      </c>
      <c r="AB3660">
        <v>2.3971575489128222E-2</v>
      </c>
      <c r="AC3660">
        <v>0</v>
      </c>
      <c r="AD3660">
        <v>0</v>
      </c>
      <c r="AE3660">
        <v>21.300827896885639</v>
      </c>
    </row>
    <row r="3661" spans="1:31" x14ac:dyDescent="0.3">
      <c r="A3661">
        <v>2491624</v>
      </c>
      <c r="B3661">
        <v>1</v>
      </c>
      <c r="C3661" t="s">
        <v>80</v>
      </c>
      <c r="D3661" t="s">
        <v>105</v>
      </c>
      <c r="E3661" t="s">
        <v>141</v>
      </c>
      <c r="F3661" t="s">
        <v>10508</v>
      </c>
      <c r="G3661" t="s">
        <v>181</v>
      </c>
      <c r="H3661" t="s">
        <v>135</v>
      </c>
      <c r="I3661" t="s">
        <v>136</v>
      </c>
      <c r="J3661" t="s">
        <v>137</v>
      </c>
      <c r="K3661" t="s">
        <v>144</v>
      </c>
      <c r="L3661" t="s">
        <v>10509</v>
      </c>
      <c r="M3661" t="s">
        <v>10510</v>
      </c>
      <c r="N3661">
        <v>0.47361111099999997</v>
      </c>
      <c r="O3661">
        <v>0</v>
      </c>
      <c r="P3661">
        <v>3</v>
      </c>
      <c r="Q3661">
        <v>0</v>
      </c>
      <c r="R3661">
        <v>1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3.1385460946618857</v>
      </c>
      <c r="Y3661">
        <v>0</v>
      </c>
      <c r="Z3661">
        <v>1.0310689125000002E-4</v>
      </c>
      <c r="AA3661">
        <v>0</v>
      </c>
      <c r="AB3661">
        <v>0</v>
      </c>
      <c r="AC3661">
        <v>0</v>
      </c>
      <c r="AD3661">
        <v>0</v>
      </c>
      <c r="AE3661">
        <v>3.1386492015531355</v>
      </c>
    </row>
    <row r="3662" spans="1:31" x14ac:dyDescent="0.3">
      <c r="A3662">
        <v>2491707</v>
      </c>
      <c r="B3662">
        <v>1</v>
      </c>
      <c r="C3662" t="s">
        <v>80</v>
      </c>
      <c r="D3662" t="s">
        <v>93</v>
      </c>
      <c r="E3662" t="s">
        <v>153</v>
      </c>
      <c r="F3662" t="s">
        <v>10511</v>
      </c>
      <c r="G3662" t="s">
        <v>155</v>
      </c>
      <c r="H3662" t="s">
        <v>135</v>
      </c>
      <c r="I3662" t="s">
        <v>136</v>
      </c>
      <c r="J3662" t="s">
        <v>137</v>
      </c>
      <c r="K3662" t="s">
        <v>144</v>
      </c>
      <c r="L3662" t="s">
        <v>10512</v>
      </c>
      <c r="M3662" t="s">
        <v>10166</v>
      </c>
      <c r="N3662">
        <v>2.059722222</v>
      </c>
      <c r="O3662">
        <v>0</v>
      </c>
      <c r="P3662">
        <v>1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0.18815788685227075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0.18815788685227075</v>
      </c>
    </row>
    <row r="3663" spans="1:31" x14ac:dyDescent="0.3">
      <c r="A3663">
        <v>2492016</v>
      </c>
      <c r="B3663">
        <v>1</v>
      </c>
      <c r="C3663" t="s">
        <v>80</v>
      </c>
      <c r="D3663" t="s">
        <v>94</v>
      </c>
      <c r="E3663" t="s">
        <v>132</v>
      </c>
      <c r="F3663" t="s">
        <v>10513</v>
      </c>
      <c r="G3663" t="s">
        <v>181</v>
      </c>
      <c r="H3663" t="s">
        <v>135</v>
      </c>
      <c r="I3663" t="s">
        <v>136</v>
      </c>
      <c r="J3663" t="s">
        <v>137</v>
      </c>
      <c r="K3663" t="s">
        <v>144</v>
      </c>
      <c r="L3663" t="s">
        <v>10514</v>
      </c>
      <c r="M3663" t="s">
        <v>10515</v>
      </c>
      <c r="N3663">
        <v>0.47333333300000002</v>
      </c>
      <c r="O3663">
        <v>0</v>
      </c>
      <c r="P3663">
        <v>70</v>
      </c>
      <c r="Q3663">
        <v>0</v>
      </c>
      <c r="R3663">
        <v>8</v>
      </c>
      <c r="S3663">
        <v>0</v>
      </c>
      <c r="T3663">
        <v>5</v>
      </c>
      <c r="U3663">
        <v>0</v>
      </c>
      <c r="V3663">
        <v>0</v>
      </c>
      <c r="W3663">
        <v>0</v>
      </c>
      <c r="X3663">
        <v>4.891735949196395</v>
      </c>
      <c r="Y3663">
        <v>0</v>
      </c>
      <c r="Z3663">
        <v>0.26096939617854265</v>
      </c>
      <c r="AA3663">
        <v>0</v>
      </c>
      <c r="AB3663">
        <v>0.61673738056580008</v>
      </c>
      <c r="AC3663">
        <v>0</v>
      </c>
      <c r="AD3663">
        <v>0</v>
      </c>
      <c r="AE3663">
        <v>5.7694427259407375</v>
      </c>
    </row>
    <row r="3664" spans="1:31" x14ac:dyDescent="0.3">
      <c r="A3664">
        <v>2491910</v>
      </c>
      <c r="B3664">
        <v>1</v>
      </c>
      <c r="C3664" t="s">
        <v>80</v>
      </c>
      <c r="D3664" t="s">
        <v>94</v>
      </c>
      <c r="E3664" t="s">
        <v>153</v>
      </c>
      <c r="F3664" t="s">
        <v>10516</v>
      </c>
      <c r="G3664" t="s">
        <v>155</v>
      </c>
      <c r="H3664" t="s">
        <v>135</v>
      </c>
      <c r="I3664" t="s">
        <v>136</v>
      </c>
      <c r="J3664" t="s">
        <v>137</v>
      </c>
      <c r="K3664" t="s">
        <v>144</v>
      </c>
      <c r="L3664" t="s">
        <v>10517</v>
      </c>
      <c r="M3664" t="s">
        <v>10318</v>
      </c>
      <c r="N3664">
        <v>0.62194444400000004</v>
      </c>
      <c r="O3664">
        <v>0</v>
      </c>
      <c r="P3664">
        <v>4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0.97253908667458255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0.97253908667458255</v>
      </c>
    </row>
    <row r="3665" spans="1:31" x14ac:dyDescent="0.3">
      <c r="A3665">
        <v>2491764</v>
      </c>
      <c r="B3665">
        <v>1</v>
      </c>
      <c r="C3665" t="s">
        <v>80</v>
      </c>
      <c r="D3665" t="s">
        <v>103</v>
      </c>
      <c r="E3665" t="s">
        <v>184</v>
      </c>
      <c r="F3665" t="s">
        <v>10518</v>
      </c>
      <c r="G3665" t="s">
        <v>149</v>
      </c>
      <c r="H3665" t="s">
        <v>150</v>
      </c>
      <c r="I3665" t="s">
        <v>136</v>
      </c>
      <c r="J3665" t="s">
        <v>137</v>
      </c>
      <c r="K3665" t="s">
        <v>144</v>
      </c>
      <c r="L3665" t="s">
        <v>10519</v>
      </c>
      <c r="M3665" t="s">
        <v>10520</v>
      </c>
      <c r="N3665">
        <v>0.32305555499999999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5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187.88584336229297</v>
      </c>
      <c r="AD3665">
        <v>0</v>
      </c>
      <c r="AE3665">
        <v>187.88584336229297</v>
      </c>
    </row>
    <row r="3666" spans="1:31" x14ac:dyDescent="0.3">
      <c r="A3666">
        <v>2491830</v>
      </c>
      <c r="B3666">
        <v>1</v>
      </c>
      <c r="C3666" t="s">
        <v>80</v>
      </c>
      <c r="D3666" t="s">
        <v>82</v>
      </c>
      <c r="E3666" t="s">
        <v>132</v>
      </c>
      <c r="F3666" t="s">
        <v>10521</v>
      </c>
      <c r="G3666" t="s">
        <v>168</v>
      </c>
      <c r="H3666" t="s">
        <v>135</v>
      </c>
      <c r="I3666" t="s">
        <v>136</v>
      </c>
      <c r="J3666" t="s">
        <v>137</v>
      </c>
      <c r="K3666" t="s">
        <v>138</v>
      </c>
      <c r="L3666" t="s">
        <v>10522</v>
      </c>
      <c r="M3666" t="s">
        <v>10523</v>
      </c>
      <c r="N3666">
        <v>0.54749999999999999</v>
      </c>
      <c r="O3666">
        <v>0</v>
      </c>
      <c r="P3666">
        <v>299</v>
      </c>
      <c r="Q3666">
        <v>0</v>
      </c>
      <c r="R3666">
        <v>0</v>
      </c>
      <c r="S3666">
        <v>0</v>
      </c>
      <c r="T3666">
        <v>20</v>
      </c>
      <c r="U3666">
        <v>0</v>
      </c>
      <c r="V3666">
        <v>0</v>
      </c>
      <c r="W3666">
        <v>0</v>
      </c>
      <c r="X3666">
        <v>49.156263605865526</v>
      </c>
      <c r="Y3666">
        <v>0</v>
      </c>
      <c r="Z3666">
        <v>0</v>
      </c>
      <c r="AA3666">
        <v>0</v>
      </c>
      <c r="AB3666">
        <v>7.4182821466661863</v>
      </c>
      <c r="AC3666">
        <v>0</v>
      </c>
      <c r="AD3666">
        <v>0</v>
      </c>
      <c r="AE3666">
        <v>56.574545752531712</v>
      </c>
    </row>
    <row r="3667" spans="1:31" x14ac:dyDescent="0.3">
      <c r="A3667">
        <v>2492042</v>
      </c>
      <c r="B3667">
        <v>1</v>
      </c>
      <c r="C3667" t="s">
        <v>80</v>
      </c>
      <c r="D3667" t="s">
        <v>103</v>
      </c>
      <c r="E3667" t="s">
        <v>147</v>
      </c>
      <c r="F3667" t="s">
        <v>10524</v>
      </c>
      <c r="G3667" t="s">
        <v>765</v>
      </c>
      <c r="H3667" t="s">
        <v>150</v>
      </c>
      <c r="I3667" t="s">
        <v>136</v>
      </c>
      <c r="J3667" t="s">
        <v>137</v>
      </c>
      <c r="K3667" t="s">
        <v>144</v>
      </c>
      <c r="L3667" t="s">
        <v>10525</v>
      </c>
      <c r="M3667" t="s">
        <v>10526</v>
      </c>
      <c r="N3667">
        <v>3.3461111109999999</v>
      </c>
      <c r="O3667">
        <v>0</v>
      </c>
      <c r="P3667">
        <v>422</v>
      </c>
      <c r="Q3667">
        <v>1</v>
      </c>
      <c r="R3667">
        <v>27</v>
      </c>
      <c r="S3667">
        <v>3</v>
      </c>
      <c r="T3667">
        <v>153</v>
      </c>
      <c r="U3667">
        <v>1</v>
      </c>
      <c r="V3667">
        <v>0</v>
      </c>
      <c r="W3667">
        <v>0</v>
      </c>
      <c r="X3667">
        <v>214.36050794959868</v>
      </c>
      <c r="Y3667">
        <v>0.79806370489802136</v>
      </c>
      <c r="Z3667">
        <v>28.952131172060891</v>
      </c>
      <c r="AA3667">
        <v>73.679491715413803</v>
      </c>
      <c r="AB3667">
        <v>175.83450900726774</v>
      </c>
      <c r="AC3667">
        <v>1.4015085652373334</v>
      </c>
      <c r="AD3667">
        <v>0</v>
      </c>
      <c r="AE3667">
        <v>495.02621211447649</v>
      </c>
    </row>
    <row r="3668" spans="1:31" x14ac:dyDescent="0.3">
      <c r="A3668">
        <v>2491807</v>
      </c>
      <c r="B3668">
        <v>1</v>
      </c>
      <c r="C3668" t="s">
        <v>81</v>
      </c>
      <c r="D3668" t="s">
        <v>123</v>
      </c>
      <c r="E3668" t="s">
        <v>147</v>
      </c>
      <c r="F3668" t="s">
        <v>10527</v>
      </c>
      <c r="G3668" t="s">
        <v>149</v>
      </c>
      <c r="H3668" t="s">
        <v>150</v>
      </c>
      <c r="I3668" t="s">
        <v>136</v>
      </c>
      <c r="J3668" t="s">
        <v>137</v>
      </c>
      <c r="K3668" t="s">
        <v>144</v>
      </c>
      <c r="L3668" t="s">
        <v>10528</v>
      </c>
      <c r="M3668" t="s">
        <v>10529</v>
      </c>
      <c r="N3668">
        <v>0.93888888800000003</v>
      </c>
      <c r="O3668">
        <v>0</v>
      </c>
      <c r="P3668">
        <v>2</v>
      </c>
      <c r="Q3668">
        <v>0</v>
      </c>
      <c r="R3668">
        <v>25</v>
      </c>
      <c r="S3668">
        <v>4</v>
      </c>
      <c r="T3668">
        <v>6</v>
      </c>
      <c r="U3668">
        <v>4</v>
      </c>
      <c r="V3668">
        <v>0</v>
      </c>
      <c r="W3668">
        <v>0</v>
      </c>
      <c r="X3668">
        <v>0.30499922750625996</v>
      </c>
      <c r="Y3668">
        <v>0</v>
      </c>
      <c r="Z3668">
        <v>7.0499166458598106</v>
      </c>
      <c r="AA3668">
        <v>35.984492226362534</v>
      </c>
      <c r="AB3668">
        <v>9.6352595681287898</v>
      </c>
      <c r="AC3668">
        <v>148.86367739137773</v>
      </c>
      <c r="AD3668">
        <v>0</v>
      </c>
      <c r="AE3668">
        <v>201.83834505923511</v>
      </c>
    </row>
    <row r="3669" spans="1:31" x14ac:dyDescent="0.3">
      <c r="A3669">
        <v>2491973</v>
      </c>
      <c r="B3669">
        <v>1</v>
      </c>
      <c r="C3669" t="s">
        <v>80</v>
      </c>
      <c r="D3669" t="s">
        <v>93</v>
      </c>
      <c r="E3669" t="s">
        <v>166</v>
      </c>
      <c r="F3669" t="s">
        <v>7976</v>
      </c>
      <c r="G3669" t="s">
        <v>149</v>
      </c>
      <c r="H3669" t="s">
        <v>150</v>
      </c>
      <c r="I3669" t="s">
        <v>136</v>
      </c>
      <c r="J3669" t="s">
        <v>137</v>
      </c>
      <c r="K3669" t="s">
        <v>144</v>
      </c>
      <c r="L3669" t="s">
        <v>10530</v>
      </c>
      <c r="M3669" t="s">
        <v>10531</v>
      </c>
      <c r="N3669">
        <v>0.69944444400000005</v>
      </c>
      <c r="O3669">
        <v>0</v>
      </c>
      <c r="P3669">
        <v>517</v>
      </c>
      <c r="Q3669">
        <v>0</v>
      </c>
      <c r="R3669">
        <v>29</v>
      </c>
      <c r="S3669">
        <v>0</v>
      </c>
      <c r="T3669">
        <v>74</v>
      </c>
      <c r="U3669">
        <v>1</v>
      </c>
      <c r="V3669">
        <v>0</v>
      </c>
      <c r="W3669">
        <v>0</v>
      </c>
      <c r="X3669">
        <v>73.043256971912442</v>
      </c>
      <c r="Y3669">
        <v>0</v>
      </c>
      <c r="Z3669">
        <v>3.5302894481739133</v>
      </c>
      <c r="AA3669">
        <v>0</v>
      </c>
      <c r="AB3669">
        <v>38.578996568249487</v>
      </c>
      <c r="AC3669">
        <v>1.7986263666417091</v>
      </c>
      <c r="AD3669">
        <v>0</v>
      </c>
      <c r="AE3669">
        <v>116.95116935497757</v>
      </c>
    </row>
    <row r="3670" spans="1:31" x14ac:dyDescent="0.3">
      <c r="A3670">
        <v>2491893</v>
      </c>
      <c r="B3670">
        <v>1</v>
      </c>
      <c r="C3670" t="s">
        <v>80</v>
      </c>
      <c r="D3670" t="s">
        <v>105</v>
      </c>
      <c r="E3670" t="s">
        <v>153</v>
      </c>
      <c r="F3670" t="s">
        <v>10532</v>
      </c>
      <c r="G3670" t="s">
        <v>155</v>
      </c>
      <c r="H3670" t="s">
        <v>135</v>
      </c>
      <c r="I3670" t="s">
        <v>136</v>
      </c>
      <c r="J3670" t="s">
        <v>137</v>
      </c>
      <c r="K3670" t="s">
        <v>144</v>
      </c>
      <c r="L3670" t="s">
        <v>10533</v>
      </c>
      <c r="M3670" t="s">
        <v>10534</v>
      </c>
      <c r="N3670">
        <v>2.9563888880000002</v>
      </c>
      <c r="O3670">
        <v>0</v>
      </c>
      <c r="P3670">
        <v>1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9.4075285922945687E-2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9.4075285922945687E-2</v>
      </c>
    </row>
    <row r="3671" spans="1:31" x14ac:dyDescent="0.3">
      <c r="A3671">
        <v>2492036</v>
      </c>
      <c r="B3671">
        <v>1</v>
      </c>
      <c r="C3671" t="s">
        <v>81</v>
      </c>
      <c r="D3671" t="s">
        <v>126</v>
      </c>
      <c r="E3671" t="s">
        <v>147</v>
      </c>
      <c r="F3671" t="s">
        <v>10535</v>
      </c>
      <c r="G3671" t="s">
        <v>149</v>
      </c>
      <c r="H3671" t="s">
        <v>150</v>
      </c>
      <c r="I3671" t="s">
        <v>136</v>
      </c>
      <c r="J3671" t="s">
        <v>137</v>
      </c>
      <c r="K3671" t="s">
        <v>144</v>
      </c>
      <c r="L3671" t="s">
        <v>10536</v>
      </c>
      <c r="M3671" t="s">
        <v>10537</v>
      </c>
      <c r="N3671">
        <v>1.485833333</v>
      </c>
      <c r="O3671">
        <v>0</v>
      </c>
      <c r="P3671">
        <v>344</v>
      </c>
      <c r="Q3671">
        <v>16</v>
      </c>
      <c r="R3671">
        <v>3</v>
      </c>
      <c r="S3671">
        <v>1</v>
      </c>
      <c r="T3671">
        <v>25</v>
      </c>
      <c r="U3671">
        <v>0</v>
      </c>
      <c r="V3671">
        <v>0</v>
      </c>
      <c r="W3671">
        <v>0</v>
      </c>
      <c r="X3671">
        <v>56.559742213911576</v>
      </c>
      <c r="Y3671">
        <v>4.98698796974206</v>
      </c>
      <c r="Z3671">
        <v>7.1623261333481469</v>
      </c>
      <c r="AA3671">
        <v>1.71210132841</v>
      </c>
      <c r="AB3671">
        <v>12.410007554168219</v>
      </c>
      <c r="AC3671">
        <v>0</v>
      </c>
      <c r="AD3671">
        <v>0</v>
      </c>
      <c r="AE3671">
        <v>82.831165199579999</v>
      </c>
    </row>
    <row r="3672" spans="1:31" x14ac:dyDescent="0.3">
      <c r="A3672">
        <v>2491936</v>
      </c>
      <c r="B3672">
        <v>1</v>
      </c>
      <c r="C3672" t="s">
        <v>80</v>
      </c>
      <c r="D3672" t="s">
        <v>104</v>
      </c>
      <c r="E3672" t="s">
        <v>162</v>
      </c>
      <c r="F3672" t="s">
        <v>5338</v>
      </c>
      <c r="G3672" t="s">
        <v>181</v>
      </c>
      <c r="H3672" t="s">
        <v>135</v>
      </c>
      <c r="I3672" t="s">
        <v>136</v>
      </c>
      <c r="J3672" t="s">
        <v>137</v>
      </c>
      <c r="K3672" t="s">
        <v>144</v>
      </c>
      <c r="L3672" t="s">
        <v>10538</v>
      </c>
      <c r="M3672" t="s">
        <v>10539</v>
      </c>
      <c r="N3672">
        <v>0.55805555500000004</v>
      </c>
      <c r="O3672">
        <v>0</v>
      </c>
      <c r="P3672">
        <v>23</v>
      </c>
      <c r="Q3672">
        <v>0</v>
      </c>
      <c r="R3672">
        <v>0</v>
      </c>
      <c r="S3672">
        <v>0</v>
      </c>
      <c r="T3672">
        <v>1</v>
      </c>
      <c r="U3672">
        <v>0</v>
      </c>
      <c r="V3672">
        <v>0</v>
      </c>
      <c r="W3672">
        <v>0</v>
      </c>
      <c r="X3672">
        <v>2.2978313105782413</v>
      </c>
      <c r="Y3672">
        <v>0</v>
      </c>
      <c r="Z3672">
        <v>0</v>
      </c>
      <c r="AA3672">
        <v>0</v>
      </c>
      <c r="AB3672">
        <v>4.3811593503443498E-2</v>
      </c>
      <c r="AC3672">
        <v>0</v>
      </c>
      <c r="AD3672">
        <v>0</v>
      </c>
      <c r="AE3672">
        <v>2.3416429040816849</v>
      </c>
    </row>
    <row r="3673" spans="1:31" x14ac:dyDescent="0.3">
      <c r="A3673">
        <v>2491796</v>
      </c>
      <c r="B3673">
        <v>1</v>
      </c>
      <c r="C3673" t="s">
        <v>80</v>
      </c>
      <c r="D3673" t="s">
        <v>101</v>
      </c>
      <c r="E3673" t="s">
        <v>162</v>
      </c>
      <c r="F3673" t="s">
        <v>10540</v>
      </c>
      <c r="G3673" t="s">
        <v>181</v>
      </c>
      <c r="H3673" t="s">
        <v>135</v>
      </c>
      <c r="I3673" t="s">
        <v>136</v>
      </c>
      <c r="J3673" t="s">
        <v>137</v>
      </c>
      <c r="K3673" t="s">
        <v>144</v>
      </c>
      <c r="L3673" t="s">
        <v>10541</v>
      </c>
      <c r="M3673" t="s">
        <v>10542</v>
      </c>
      <c r="N3673">
        <v>0.91500000000000004</v>
      </c>
      <c r="O3673">
        <v>0</v>
      </c>
      <c r="P3673">
        <v>19</v>
      </c>
      <c r="Q3673">
        <v>0</v>
      </c>
      <c r="R3673">
        <v>11</v>
      </c>
      <c r="S3673">
        <v>0</v>
      </c>
      <c r="T3673">
        <v>10</v>
      </c>
      <c r="U3673">
        <v>0</v>
      </c>
      <c r="V3673">
        <v>0</v>
      </c>
      <c r="W3673">
        <v>0</v>
      </c>
      <c r="X3673">
        <v>2.5961070967853788</v>
      </c>
      <c r="Y3673">
        <v>0</v>
      </c>
      <c r="Z3673">
        <v>2.0908630606184304</v>
      </c>
      <c r="AA3673">
        <v>0</v>
      </c>
      <c r="AB3673">
        <v>10.175702757509015</v>
      </c>
      <c r="AC3673">
        <v>0</v>
      </c>
      <c r="AD3673">
        <v>0</v>
      </c>
      <c r="AE3673">
        <v>14.862672914912824</v>
      </c>
    </row>
    <row r="3674" spans="1:31" x14ac:dyDescent="0.3">
      <c r="A3674">
        <v>2491773</v>
      </c>
      <c r="B3674">
        <v>1</v>
      </c>
      <c r="C3674" t="s">
        <v>80</v>
      </c>
      <c r="D3674" t="s">
        <v>88</v>
      </c>
      <c r="E3674" t="s">
        <v>147</v>
      </c>
      <c r="F3674" t="s">
        <v>10543</v>
      </c>
      <c r="G3674" t="s">
        <v>134</v>
      </c>
      <c r="H3674" t="s">
        <v>150</v>
      </c>
      <c r="I3674" t="s">
        <v>136</v>
      </c>
      <c r="J3674" t="s">
        <v>137</v>
      </c>
      <c r="K3674" t="s">
        <v>138</v>
      </c>
      <c r="L3674" t="s">
        <v>10544</v>
      </c>
      <c r="M3674" t="s">
        <v>10545</v>
      </c>
      <c r="N3674">
        <v>1.126944444</v>
      </c>
      <c r="O3674">
        <v>0</v>
      </c>
      <c r="P3674">
        <v>337</v>
      </c>
      <c r="Q3674">
        <v>0</v>
      </c>
      <c r="R3674">
        <v>0</v>
      </c>
      <c r="S3674">
        <v>0</v>
      </c>
      <c r="T3674">
        <v>50</v>
      </c>
      <c r="U3674">
        <v>0</v>
      </c>
      <c r="V3674">
        <v>0</v>
      </c>
      <c r="W3674">
        <v>0</v>
      </c>
      <c r="X3674">
        <v>98.885693241618725</v>
      </c>
      <c r="Y3674">
        <v>0</v>
      </c>
      <c r="Z3674">
        <v>0</v>
      </c>
      <c r="AA3674">
        <v>0</v>
      </c>
      <c r="AB3674">
        <v>116.82902704151061</v>
      </c>
      <c r="AC3674">
        <v>0</v>
      </c>
      <c r="AD3674">
        <v>0</v>
      </c>
      <c r="AE3674">
        <v>215.71472028312934</v>
      </c>
    </row>
    <row r="3675" spans="1:31" x14ac:dyDescent="0.3">
      <c r="A3675">
        <v>2491650</v>
      </c>
      <c r="B3675">
        <v>1</v>
      </c>
      <c r="C3675" t="s">
        <v>80</v>
      </c>
      <c r="D3675" t="s">
        <v>103</v>
      </c>
      <c r="E3675" t="s">
        <v>141</v>
      </c>
      <c r="F3675" t="s">
        <v>10546</v>
      </c>
      <c r="G3675" t="s">
        <v>181</v>
      </c>
      <c r="H3675" t="s">
        <v>135</v>
      </c>
      <c r="I3675" t="s">
        <v>136</v>
      </c>
      <c r="J3675" t="s">
        <v>137</v>
      </c>
      <c r="K3675" t="s">
        <v>144</v>
      </c>
      <c r="L3675" t="s">
        <v>10547</v>
      </c>
      <c r="M3675" t="s">
        <v>10548</v>
      </c>
      <c r="N3675">
        <v>0.380833333</v>
      </c>
      <c r="O3675">
        <v>0</v>
      </c>
      <c r="P3675">
        <v>100</v>
      </c>
      <c r="Q3675">
        <v>0</v>
      </c>
      <c r="R3675">
        <v>0</v>
      </c>
      <c r="S3675">
        <v>0</v>
      </c>
      <c r="T3675">
        <v>3</v>
      </c>
      <c r="U3675">
        <v>0</v>
      </c>
      <c r="V3675">
        <v>0</v>
      </c>
      <c r="W3675">
        <v>0</v>
      </c>
      <c r="X3675">
        <v>10.503588398040714</v>
      </c>
      <c r="Y3675">
        <v>0</v>
      </c>
      <c r="Z3675">
        <v>0</v>
      </c>
      <c r="AA3675">
        <v>0</v>
      </c>
      <c r="AB3675">
        <v>1.1052162237593774</v>
      </c>
      <c r="AC3675">
        <v>0</v>
      </c>
      <c r="AD3675">
        <v>0</v>
      </c>
      <c r="AE3675">
        <v>11.608804621800092</v>
      </c>
    </row>
    <row r="3676" spans="1:31" x14ac:dyDescent="0.3">
      <c r="A3676">
        <v>2491627</v>
      </c>
      <c r="B3676">
        <v>1</v>
      </c>
      <c r="C3676" t="s">
        <v>81</v>
      </c>
      <c r="D3676" t="s">
        <v>113</v>
      </c>
      <c r="E3676" t="s">
        <v>147</v>
      </c>
      <c r="F3676" t="s">
        <v>10549</v>
      </c>
      <c r="G3676" t="s">
        <v>168</v>
      </c>
      <c r="H3676" t="s">
        <v>150</v>
      </c>
      <c r="I3676" t="s">
        <v>136</v>
      </c>
      <c r="J3676" t="s">
        <v>137</v>
      </c>
      <c r="K3676" t="s">
        <v>138</v>
      </c>
      <c r="L3676" t="s">
        <v>10550</v>
      </c>
      <c r="M3676" t="s">
        <v>10551</v>
      </c>
      <c r="N3676">
        <v>2.4436111110000001</v>
      </c>
      <c r="O3676">
        <v>0</v>
      </c>
      <c r="P3676">
        <v>269</v>
      </c>
      <c r="Q3676">
        <v>0</v>
      </c>
      <c r="R3676">
        <v>2</v>
      </c>
      <c r="S3676">
        <v>0</v>
      </c>
      <c r="T3676">
        <v>23</v>
      </c>
      <c r="U3676">
        <v>0</v>
      </c>
      <c r="V3676">
        <v>0</v>
      </c>
      <c r="W3676">
        <v>0</v>
      </c>
      <c r="X3676">
        <v>217.91426420332559</v>
      </c>
      <c r="Y3676">
        <v>0</v>
      </c>
      <c r="Z3676">
        <v>0.63654952628745209</v>
      </c>
      <c r="AA3676">
        <v>0</v>
      </c>
      <c r="AB3676">
        <v>47.983072138774574</v>
      </c>
      <c r="AC3676">
        <v>0</v>
      </c>
      <c r="AD3676">
        <v>0</v>
      </c>
      <c r="AE3676">
        <v>266.53388586838759</v>
      </c>
    </row>
    <row r="3677" spans="1:31" x14ac:dyDescent="0.3">
      <c r="A3677">
        <v>2491527</v>
      </c>
      <c r="B3677">
        <v>1</v>
      </c>
      <c r="C3677" t="s">
        <v>81</v>
      </c>
      <c r="D3677" t="s">
        <v>117</v>
      </c>
      <c r="E3677" t="s">
        <v>132</v>
      </c>
      <c r="F3677" t="s">
        <v>10552</v>
      </c>
      <c r="G3677" t="s">
        <v>296</v>
      </c>
      <c r="H3677" t="s">
        <v>135</v>
      </c>
      <c r="I3677" t="s">
        <v>136</v>
      </c>
      <c r="J3677" t="s">
        <v>137</v>
      </c>
      <c r="K3677" t="s">
        <v>144</v>
      </c>
      <c r="L3677" t="s">
        <v>10553</v>
      </c>
      <c r="M3677" t="s">
        <v>10554</v>
      </c>
      <c r="N3677">
        <v>1.1827777770000001</v>
      </c>
      <c r="O3677">
        <v>0</v>
      </c>
      <c r="P3677">
        <v>59</v>
      </c>
      <c r="Q3677">
        <v>0</v>
      </c>
      <c r="R3677">
        <v>0</v>
      </c>
      <c r="S3677">
        <v>0</v>
      </c>
      <c r="T3677">
        <v>1</v>
      </c>
      <c r="U3677">
        <v>0</v>
      </c>
      <c r="V3677">
        <v>0</v>
      </c>
      <c r="W3677">
        <v>0</v>
      </c>
      <c r="X3677">
        <v>3.9602355290623397</v>
      </c>
      <c r="Y3677">
        <v>0</v>
      </c>
      <c r="Z3677">
        <v>0</v>
      </c>
      <c r="AA3677">
        <v>0</v>
      </c>
      <c r="AB3677">
        <v>1.0493998684858332</v>
      </c>
      <c r="AC3677">
        <v>0</v>
      </c>
      <c r="AD3677">
        <v>0</v>
      </c>
      <c r="AE3677">
        <v>5.0096353975481733</v>
      </c>
    </row>
    <row r="3678" spans="1:31" x14ac:dyDescent="0.3">
      <c r="A3678">
        <v>2491965</v>
      </c>
      <c r="B3678">
        <v>1</v>
      </c>
      <c r="C3678" t="s">
        <v>80</v>
      </c>
      <c r="D3678" t="s">
        <v>105</v>
      </c>
      <c r="E3678" t="s">
        <v>184</v>
      </c>
      <c r="F3678" t="s">
        <v>3785</v>
      </c>
      <c r="G3678" t="s">
        <v>181</v>
      </c>
      <c r="H3678" t="s">
        <v>150</v>
      </c>
      <c r="I3678" t="s">
        <v>136</v>
      </c>
      <c r="J3678" t="s">
        <v>137</v>
      </c>
      <c r="K3678" t="s">
        <v>144</v>
      </c>
      <c r="L3678" t="s">
        <v>10555</v>
      </c>
      <c r="M3678" t="s">
        <v>10556</v>
      </c>
      <c r="N3678">
        <v>0.28249999999999997</v>
      </c>
      <c r="O3678">
        <v>5</v>
      </c>
      <c r="P3678">
        <v>680</v>
      </c>
      <c r="Q3678">
        <v>12</v>
      </c>
      <c r="R3678">
        <v>91</v>
      </c>
      <c r="S3678">
        <v>15</v>
      </c>
      <c r="T3678">
        <v>75</v>
      </c>
      <c r="U3678">
        <v>0</v>
      </c>
      <c r="V3678">
        <v>0</v>
      </c>
      <c r="W3678">
        <v>0.6286304145221101</v>
      </c>
      <c r="X3678">
        <v>43.393893690478428</v>
      </c>
      <c r="Y3678">
        <v>20.275043942077705</v>
      </c>
      <c r="Z3678">
        <v>3.1008283409352222</v>
      </c>
      <c r="AA3678">
        <v>2.339851655121131</v>
      </c>
      <c r="AB3678">
        <v>10.250277343559716</v>
      </c>
      <c r="AC3678">
        <v>0</v>
      </c>
      <c r="AD3678">
        <v>0</v>
      </c>
      <c r="AE3678">
        <v>79.98852538669432</v>
      </c>
    </row>
    <row r="3679" spans="1:31" x14ac:dyDescent="0.3">
      <c r="A3679">
        <v>2491959</v>
      </c>
      <c r="B3679">
        <v>1</v>
      </c>
      <c r="C3679" t="s">
        <v>80</v>
      </c>
      <c r="D3679" t="s">
        <v>98</v>
      </c>
      <c r="E3679" t="s">
        <v>184</v>
      </c>
      <c r="F3679" t="s">
        <v>10557</v>
      </c>
      <c r="G3679" t="s">
        <v>149</v>
      </c>
      <c r="H3679" t="s">
        <v>150</v>
      </c>
      <c r="I3679" t="s">
        <v>136</v>
      </c>
      <c r="J3679" t="s">
        <v>137</v>
      </c>
      <c r="K3679" t="s">
        <v>144</v>
      </c>
      <c r="L3679" t="s">
        <v>10558</v>
      </c>
      <c r="M3679" t="s">
        <v>10559</v>
      </c>
      <c r="N3679">
        <v>0.28111111100000002</v>
      </c>
      <c r="O3679">
        <v>0</v>
      </c>
      <c r="P3679">
        <v>21</v>
      </c>
      <c r="Q3679">
        <v>12</v>
      </c>
      <c r="R3679">
        <v>125</v>
      </c>
      <c r="S3679">
        <v>4</v>
      </c>
      <c r="T3679">
        <v>32</v>
      </c>
      <c r="U3679">
        <v>2</v>
      </c>
      <c r="V3679">
        <v>0</v>
      </c>
      <c r="W3679">
        <v>0</v>
      </c>
      <c r="X3679">
        <v>2.9205483794470521</v>
      </c>
      <c r="Y3679">
        <v>3.2548011170424749</v>
      </c>
      <c r="Z3679">
        <v>22.169157844148309</v>
      </c>
      <c r="AA3679">
        <v>15.504990982353767</v>
      </c>
      <c r="AB3679">
        <v>15.529589754100407</v>
      </c>
      <c r="AC3679">
        <v>8.8800518968759441</v>
      </c>
      <c r="AD3679">
        <v>0</v>
      </c>
      <c r="AE3679">
        <v>68.259139973967962</v>
      </c>
    </row>
    <row r="3680" spans="1:31" x14ac:dyDescent="0.3">
      <c r="A3680">
        <v>2491713</v>
      </c>
      <c r="B3680">
        <v>1</v>
      </c>
      <c r="C3680" t="s">
        <v>80</v>
      </c>
      <c r="D3680" t="s">
        <v>99</v>
      </c>
      <c r="E3680" t="s">
        <v>166</v>
      </c>
      <c r="F3680" t="s">
        <v>699</v>
      </c>
      <c r="G3680" t="s">
        <v>779</v>
      </c>
      <c r="H3680" t="s">
        <v>150</v>
      </c>
      <c r="I3680" t="s">
        <v>136</v>
      </c>
      <c r="J3680" t="s">
        <v>137</v>
      </c>
      <c r="K3680" t="s">
        <v>144</v>
      </c>
      <c r="L3680" t="s">
        <v>10560</v>
      </c>
      <c r="M3680" t="s">
        <v>10561</v>
      </c>
      <c r="N3680">
        <v>2.673611111</v>
      </c>
      <c r="O3680">
        <v>3</v>
      </c>
      <c r="P3680">
        <v>1875</v>
      </c>
      <c r="Q3680">
        <v>1</v>
      </c>
      <c r="R3680">
        <v>34</v>
      </c>
      <c r="S3680">
        <v>7</v>
      </c>
      <c r="T3680">
        <v>193</v>
      </c>
      <c r="U3680">
        <v>0</v>
      </c>
      <c r="V3680">
        <v>3</v>
      </c>
      <c r="W3680">
        <v>13.547101922955122</v>
      </c>
      <c r="X3680">
        <v>1018.1736510326097</v>
      </c>
      <c r="Y3680">
        <v>0.67843577094446805</v>
      </c>
      <c r="Z3680">
        <v>11.442768806438398</v>
      </c>
      <c r="AA3680">
        <v>57.882748623411338</v>
      </c>
      <c r="AB3680">
        <v>456.20752170202564</v>
      </c>
      <c r="AC3680">
        <v>0</v>
      </c>
      <c r="AD3680">
        <v>9.8619556677668214</v>
      </c>
      <c r="AE3680">
        <v>1567.7941835261513</v>
      </c>
    </row>
    <row r="3681" spans="1:31" x14ac:dyDescent="0.3">
      <c r="A3681">
        <v>2491925</v>
      </c>
      <c r="B3681">
        <v>1</v>
      </c>
      <c r="C3681" t="s">
        <v>80</v>
      </c>
      <c r="D3681" t="s">
        <v>98</v>
      </c>
      <c r="E3681" t="s">
        <v>162</v>
      </c>
      <c r="F3681" t="s">
        <v>10562</v>
      </c>
      <c r="G3681" t="s">
        <v>210</v>
      </c>
      <c r="H3681" t="s">
        <v>135</v>
      </c>
      <c r="I3681" t="s">
        <v>136</v>
      </c>
      <c r="J3681" t="s">
        <v>137</v>
      </c>
      <c r="K3681" t="s">
        <v>144</v>
      </c>
      <c r="L3681" t="s">
        <v>10563</v>
      </c>
      <c r="M3681" t="s">
        <v>10564</v>
      </c>
      <c r="N3681">
        <v>2.9258333329999999</v>
      </c>
      <c r="O3681">
        <v>0</v>
      </c>
      <c r="P3681">
        <v>20</v>
      </c>
      <c r="Q3681">
        <v>0</v>
      </c>
      <c r="R3681">
        <v>4</v>
      </c>
      <c r="S3681">
        <v>0</v>
      </c>
      <c r="T3681">
        <v>4</v>
      </c>
      <c r="U3681">
        <v>0</v>
      </c>
      <c r="V3681">
        <v>0</v>
      </c>
      <c r="W3681">
        <v>0</v>
      </c>
      <c r="X3681">
        <v>2.7385675030296248</v>
      </c>
      <c r="Y3681">
        <v>0</v>
      </c>
      <c r="Z3681">
        <v>0.31485186503809753</v>
      </c>
      <c r="AA3681">
        <v>0</v>
      </c>
      <c r="AB3681">
        <v>8.3664355449813126</v>
      </c>
      <c r="AC3681">
        <v>0</v>
      </c>
      <c r="AD3681">
        <v>0</v>
      </c>
      <c r="AE3681">
        <v>11.419854913049035</v>
      </c>
    </row>
    <row r="3682" spans="1:31" x14ac:dyDescent="0.3">
      <c r="A3682">
        <v>2491570</v>
      </c>
      <c r="B3682">
        <v>1</v>
      </c>
      <c r="C3682" t="s">
        <v>80</v>
      </c>
      <c r="D3682" t="s">
        <v>99</v>
      </c>
      <c r="E3682" t="s">
        <v>147</v>
      </c>
      <c r="F3682" t="s">
        <v>10565</v>
      </c>
      <c r="G3682" t="s">
        <v>779</v>
      </c>
      <c r="H3682" t="s">
        <v>150</v>
      </c>
      <c r="I3682" t="s">
        <v>136</v>
      </c>
      <c r="J3682" t="s">
        <v>137</v>
      </c>
      <c r="K3682" t="s">
        <v>144</v>
      </c>
      <c r="L3682" t="s">
        <v>10566</v>
      </c>
      <c r="M3682" t="s">
        <v>10567</v>
      </c>
      <c r="N3682">
        <v>4.5827777770000004</v>
      </c>
      <c r="O3682">
        <v>0</v>
      </c>
      <c r="P3682">
        <v>91</v>
      </c>
      <c r="Q3682">
        <v>0</v>
      </c>
      <c r="R3682">
        <v>1</v>
      </c>
      <c r="S3682">
        <v>0</v>
      </c>
      <c r="T3682">
        <v>7</v>
      </c>
      <c r="U3682">
        <v>0</v>
      </c>
      <c r="V3682">
        <v>0</v>
      </c>
      <c r="W3682">
        <v>0</v>
      </c>
      <c r="X3682">
        <v>89.696213385667264</v>
      </c>
      <c r="Y3682">
        <v>0</v>
      </c>
      <c r="Z3682">
        <v>0</v>
      </c>
      <c r="AA3682">
        <v>0</v>
      </c>
      <c r="AB3682">
        <v>3.5486355280750832</v>
      </c>
      <c r="AC3682">
        <v>0</v>
      </c>
      <c r="AD3682">
        <v>0</v>
      </c>
      <c r="AE3682">
        <v>93.244848913742345</v>
      </c>
    </row>
    <row r="3683" spans="1:31" x14ac:dyDescent="0.3">
      <c r="A3683">
        <v>2491733</v>
      </c>
      <c r="B3683">
        <v>1</v>
      </c>
      <c r="C3683" t="s">
        <v>80</v>
      </c>
      <c r="D3683" t="s">
        <v>107</v>
      </c>
      <c r="E3683" t="s">
        <v>166</v>
      </c>
      <c r="F3683" t="s">
        <v>10568</v>
      </c>
      <c r="G3683" t="s">
        <v>134</v>
      </c>
      <c r="H3683" t="s">
        <v>150</v>
      </c>
      <c r="I3683" t="s">
        <v>136</v>
      </c>
      <c r="J3683" t="s">
        <v>137</v>
      </c>
      <c r="K3683" t="s">
        <v>138</v>
      </c>
      <c r="L3683" t="s">
        <v>10569</v>
      </c>
      <c r="M3683" t="s">
        <v>10570</v>
      </c>
      <c r="N3683">
        <v>1.970277777</v>
      </c>
      <c r="O3683">
        <v>3</v>
      </c>
      <c r="P3683">
        <v>920</v>
      </c>
      <c r="Q3683">
        <v>73</v>
      </c>
      <c r="R3683">
        <v>80</v>
      </c>
      <c r="S3683">
        <v>22</v>
      </c>
      <c r="T3683">
        <v>92</v>
      </c>
      <c r="U3683">
        <v>1</v>
      </c>
      <c r="V3683">
        <v>0</v>
      </c>
      <c r="W3683">
        <v>2.5067413155400295</v>
      </c>
      <c r="X3683">
        <v>415.26586016391082</v>
      </c>
      <c r="Y3683">
        <v>351.74922396097617</v>
      </c>
      <c r="Z3683">
        <v>22.668604872162053</v>
      </c>
      <c r="AA3683">
        <v>157.73049558848274</v>
      </c>
      <c r="AB3683">
        <v>196.12541580872823</v>
      </c>
      <c r="AC3683">
        <v>116.88786044473679</v>
      </c>
      <c r="AD3683">
        <v>0</v>
      </c>
      <c r="AE3683">
        <v>1262.9342021545367</v>
      </c>
    </row>
    <row r="3684" spans="1:31" x14ac:dyDescent="0.3">
      <c r="A3684">
        <v>2492025</v>
      </c>
      <c r="B3684">
        <v>1</v>
      </c>
      <c r="C3684" t="s">
        <v>80</v>
      </c>
      <c r="D3684" t="s">
        <v>107</v>
      </c>
      <c r="E3684" t="s">
        <v>153</v>
      </c>
      <c r="F3684" t="s">
        <v>10571</v>
      </c>
      <c r="G3684" t="s">
        <v>230</v>
      </c>
      <c r="H3684" t="s">
        <v>135</v>
      </c>
      <c r="I3684" t="s">
        <v>136</v>
      </c>
      <c r="J3684" t="s">
        <v>137</v>
      </c>
      <c r="K3684" t="s">
        <v>144</v>
      </c>
      <c r="L3684" t="s">
        <v>10572</v>
      </c>
      <c r="M3684" t="s">
        <v>10573</v>
      </c>
      <c r="N3684">
        <v>1.095277777</v>
      </c>
      <c r="O3684">
        <v>0</v>
      </c>
      <c r="P3684">
        <v>1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1.2522472590044447E-4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1.2522472590044447E-4</v>
      </c>
    </row>
    <row r="3685" spans="1:31" x14ac:dyDescent="0.3">
      <c r="A3685">
        <v>2491647</v>
      </c>
      <c r="B3685">
        <v>1</v>
      </c>
      <c r="C3685" t="s">
        <v>80</v>
      </c>
      <c r="D3685" t="s">
        <v>85</v>
      </c>
      <c r="E3685" t="s">
        <v>153</v>
      </c>
      <c r="F3685" t="s">
        <v>10574</v>
      </c>
      <c r="G3685" t="s">
        <v>244</v>
      </c>
      <c r="H3685" t="s">
        <v>135</v>
      </c>
      <c r="I3685" t="s">
        <v>136</v>
      </c>
      <c r="J3685" t="s">
        <v>137</v>
      </c>
      <c r="K3685" t="s">
        <v>144</v>
      </c>
      <c r="L3685" t="s">
        <v>10575</v>
      </c>
      <c r="M3685" t="s">
        <v>10576</v>
      </c>
      <c r="N3685">
        <v>1.4388888879999999</v>
      </c>
      <c r="O3685">
        <v>0</v>
      </c>
      <c r="P3685">
        <v>4</v>
      </c>
      <c r="Q3685">
        <v>0</v>
      </c>
      <c r="R3685">
        <v>0</v>
      </c>
      <c r="S3685">
        <v>0</v>
      </c>
      <c r="T3685">
        <v>11</v>
      </c>
      <c r="U3685">
        <v>0</v>
      </c>
      <c r="V3685">
        <v>0</v>
      </c>
      <c r="W3685">
        <v>0</v>
      </c>
      <c r="X3685">
        <v>1.6833711109698632</v>
      </c>
      <c r="Y3685">
        <v>0</v>
      </c>
      <c r="Z3685">
        <v>0</v>
      </c>
      <c r="AA3685">
        <v>0</v>
      </c>
      <c r="AB3685">
        <v>10.90837610270998</v>
      </c>
      <c r="AC3685">
        <v>0</v>
      </c>
      <c r="AD3685">
        <v>0</v>
      </c>
      <c r="AE3685">
        <v>12.591747213679843</v>
      </c>
    </row>
    <row r="3686" spans="1:31" x14ac:dyDescent="0.3">
      <c r="A3686">
        <v>2491939</v>
      </c>
      <c r="B3686">
        <v>1</v>
      </c>
      <c r="C3686" t="s">
        <v>80</v>
      </c>
      <c r="D3686" t="s">
        <v>82</v>
      </c>
      <c r="E3686" t="s">
        <v>153</v>
      </c>
      <c r="F3686" t="s">
        <v>10577</v>
      </c>
      <c r="G3686" t="s">
        <v>155</v>
      </c>
      <c r="H3686" t="s">
        <v>135</v>
      </c>
      <c r="I3686" t="s">
        <v>136</v>
      </c>
      <c r="J3686" t="s">
        <v>137</v>
      </c>
      <c r="K3686" t="s">
        <v>144</v>
      </c>
      <c r="L3686" t="s">
        <v>10578</v>
      </c>
      <c r="M3686" t="s">
        <v>10579</v>
      </c>
      <c r="N3686">
        <v>2.0930555549999998</v>
      </c>
      <c r="O3686">
        <v>0</v>
      </c>
      <c r="P3686">
        <v>1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0.15825091293828192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0.15825091293828192</v>
      </c>
    </row>
    <row r="3687" spans="1:31" x14ac:dyDescent="0.3">
      <c r="A3687">
        <v>2491893</v>
      </c>
      <c r="B3687">
        <v>2</v>
      </c>
      <c r="C3687" t="s">
        <v>80</v>
      </c>
      <c r="D3687" t="s">
        <v>105</v>
      </c>
      <c r="E3687" t="s">
        <v>162</v>
      </c>
      <c r="F3687" t="s">
        <v>10580</v>
      </c>
      <c r="G3687" t="s">
        <v>155</v>
      </c>
      <c r="H3687" t="s">
        <v>135</v>
      </c>
      <c r="I3687" t="s">
        <v>136</v>
      </c>
      <c r="J3687" t="s">
        <v>137</v>
      </c>
      <c r="K3687" t="s">
        <v>144</v>
      </c>
      <c r="L3687" t="s">
        <v>10534</v>
      </c>
      <c r="M3687" t="s">
        <v>10581</v>
      </c>
      <c r="N3687">
        <v>0.39277777699999999</v>
      </c>
      <c r="O3687">
        <v>0</v>
      </c>
      <c r="P3687">
        <v>8</v>
      </c>
      <c r="Q3687">
        <v>0</v>
      </c>
      <c r="R3687">
        <v>1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0.26499079871948367</v>
      </c>
      <c r="Y3687">
        <v>0</v>
      </c>
      <c r="Z3687">
        <v>1.1450539572266667</v>
      </c>
      <c r="AA3687">
        <v>0</v>
      </c>
      <c r="AB3687">
        <v>0</v>
      </c>
      <c r="AC3687">
        <v>0</v>
      </c>
      <c r="AD3687">
        <v>0</v>
      </c>
      <c r="AE3687">
        <v>1.4100447559461504</v>
      </c>
    </row>
    <row r="3688" spans="1:31" x14ac:dyDescent="0.3">
      <c r="A3688">
        <v>2491690</v>
      </c>
      <c r="B3688">
        <v>1</v>
      </c>
      <c r="C3688" t="s">
        <v>80</v>
      </c>
      <c r="D3688" t="s">
        <v>100</v>
      </c>
      <c r="E3688" t="s">
        <v>162</v>
      </c>
      <c r="F3688" t="s">
        <v>8339</v>
      </c>
      <c r="G3688" t="s">
        <v>210</v>
      </c>
      <c r="H3688" t="s">
        <v>135</v>
      </c>
      <c r="I3688" t="s">
        <v>136</v>
      </c>
      <c r="J3688" t="s">
        <v>137</v>
      </c>
      <c r="K3688" t="s">
        <v>144</v>
      </c>
      <c r="L3688" t="s">
        <v>10582</v>
      </c>
      <c r="M3688" t="s">
        <v>10583</v>
      </c>
      <c r="N3688">
        <v>4.1322222220000002</v>
      </c>
      <c r="O3688">
        <v>0</v>
      </c>
      <c r="P3688">
        <v>237</v>
      </c>
      <c r="Q3688">
        <v>0</v>
      </c>
      <c r="R3688">
        <v>1</v>
      </c>
      <c r="S3688">
        <v>0</v>
      </c>
      <c r="T3688">
        <v>21</v>
      </c>
      <c r="U3688">
        <v>0</v>
      </c>
      <c r="V3688">
        <v>0</v>
      </c>
      <c r="W3688">
        <v>0</v>
      </c>
      <c r="X3688">
        <v>186.98598259104287</v>
      </c>
      <c r="Y3688">
        <v>0</v>
      </c>
      <c r="Z3688">
        <v>5.0672795593287565E-2</v>
      </c>
      <c r="AA3688">
        <v>0</v>
      </c>
      <c r="AB3688">
        <v>88.033822541049062</v>
      </c>
      <c r="AC3688">
        <v>0</v>
      </c>
      <c r="AD3688">
        <v>0</v>
      </c>
      <c r="AE3688">
        <v>275.07047792768526</v>
      </c>
    </row>
    <row r="3689" spans="1:31" x14ac:dyDescent="0.3">
      <c r="A3689">
        <v>2491607</v>
      </c>
      <c r="B3689">
        <v>1</v>
      </c>
      <c r="C3689" t="s">
        <v>80</v>
      </c>
      <c r="D3689" t="s">
        <v>96</v>
      </c>
      <c r="E3689" t="s">
        <v>153</v>
      </c>
      <c r="F3689" t="s">
        <v>10584</v>
      </c>
      <c r="G3689" t="s">
        <v>230</v>
      </c>
      <c r="H3689" t="s">
        <v>135</v>
      </c>
      <c r="I3689" t="s">
        <v>136</v>
      </c>
      <c r="J3689" t="s">
        <v>137</v>
      </c>
      <c r="K3689" t="s">
        <v>144</v>
      </c>
      <c r="L3689" t="s">
        <v>10585</v>
      </c>
      <c r="M3689" t="s">
        <v>10586</v>
      </c>
      <c r="N3689">
        <v>5.7997222219999998</v>
      </c>
      <c r="O3689">
        <v>0</v>
      </c>
      <c r="P3689">
        <v>2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3.1088473203211113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3.1088473203211113</v>
      </c>
    </row>
    <row r="3690" spans="1:31" x14ac:dyDescent="0.3">
      <c r="A3690">
        <v>2491630</v>
      </c>
      <c r="B3690">
        <v>1</v>
      </c>
      <c r="C3690" t="s">
        <v>80</v>
      </c>
      <c r="D3690" t="s">
        <v>88</v>
      </c>
      <c r="E3690" t="s">
        <v>147</v>
      </c>
      <c r="F3690" t="s">
        <v>10587</v>
      </c>
      <c r="G3690" t="s">
        <v>134</v>
      </c>
      <c r="H3690" t="s">
        <v>150</v>
      </c>
      <c r="I3690" t="s">
        <v>136</v>
      </c>
      <c r="J3690" t="s">
        <v>137</v>
      </c>
      <c r="K3690" t="s">
        <v>138</v>
      </c>
      <c r="L3690" t="s">
        <v>10588</v>
      </c>
      <c r="M3690" t="s">
        <v>10589</v>
      </c>
      <c r="N3690">
        <v>1.8366666659999999</v>
      </c>
      <c r="O3690">
        <v>0</v>
      </c>
      <c r="P3690">
        <v>128</v>
      </c>
      <c r="Q3690">
        <v>0</v>
      </c>
      <c r="R3690">
        <v>0</v>
      </c>
      <c r="S3690">
        <v>0</v>
      </c>
      <c r="T3690">
        <v>33</v>
      </c>
      <c r="U3690">
        <v>0</v>
      </c>
      <c r="V3690">
        <v>0</v>
      </c>
      <c r="W3690">
        <v>0</v>
      </c>
      <c r="X3690">
        <v>78.159836879468571</v>
      </c>
      <c r="Y3690">
        <v>0</v>
      </c>
      <c r="Z3690">
        <v>0</v>
      </c>
      <c r="AA3690">
        <v>0</v>
      </c>
      <c r="AB3690">
        <v>166.29642583879092</v>
      </c>
      <c r="AC3690">
        <v>0</v>
      </c>
      <c r="AD3690">
        <v>0</v>
      </c>
      <c r="AE3690">
        <v>244.4562627182595</v>
      </c>
    </row>
    <row r="3691" spans="1:31" x14ac:dyDescent="0.3">
      <c r="A3691">
        <v>2491653</v>
      </c>
      <c r="B3691">
        <v>1</v>
      </c>
      <c r="C3691" t="s">
        <v>80</v>
      </c>
      <c r="D3691" t="s">
        <v>111</v>
      </c>
      <c r="E3691" t="s">
        <v>132</v>
      </c>
      <c r="F3691" t="s">
        <v>10590</v>
      </c>
      <c r="G3691" t="s">
        <v>168</v>
      </c>
      <c r="H3691" t="s">
        <v>135</v>
      </c>
      <c r="I3691" t="s">
        <v>136</v>
      </c>
      <c r="J3691" t="s">
        <v>137</v>
      </c>
      <c r="K3691" t="s">
        <v>138</v>
      </c>
      <c r="L3691" t="s">
        <v>10591</v>
      </c>
      <c r="M3691" t="s">
        <v>10592</v>
      </c>
      <c r="N3691">
        <v>4.3336111109999997</v>
      </c>
      <c r="O3691">
        <v>0</v>
      </c>
      <c r="P3691">
        <v>204</v>
      </c>
      <c r="Q3691">
        <v>0</v>
      </c>
      <c r="R3691">
        <v>0</v>
      </c>
      <c r="S3691">
        <v>0</v>
      </c>
      <c r="T3691">
        <v>17</v>
      </c>
      <c r="U3691">
        <v>0</v>
      </c>
      <c r="V3691">
        <v>0</v>
      </c>
      <c r="W3691">
        <v>0</v>
      </c>
      <c r="X3691">
        <v>277.36297405957191</v>
      </c>
      <c r="Y3691">
        <v>0</v>
      </c>
      <c r="Z3691">
        <v>0</v>
      </c>
      <c r="AA3691">
        <v>0</v>
      </c>
      <c r="AB3691">
        <v>45.752155952494427</v>
      </c>
      <c r="AC3691">
        <v>0</v>
      </c>
      <c r="AD3691">
        <v>0</v>
      </c>
      <c r="AE3691">
        <v>323.11513001206634</v>
      </c>
    </row>
    <row r="3692" spans="1:31" x14ac:dyDescent="0.3">
      <c r="A3692">
        <v>2492002</v>
      </c>
      <c r="B3692">
        <v>1</v>
      </c>
      <c r="C3692" t="s">
        <v>80</v>
      </c>
      <c r="D3692" t="s">
        <v>93</v>
      </c>
      <c r="E3692" t="s">
        <v>162</v>
      </c>
      <c r="F3692" t="s">
        <v>10593</v>
      </c>
      <c r="G3692" t="s">
        <v>1962</v>
      </c>
      <c r="H3692" t="s">
        <v>135</v>
      </c>
      <c r="I3692" t="s">
        <v>136</v>
      </c>
      <c r="J3692" t="s">
        <v>3</v>
      </c>
      <c r="K3692" t="s">
        <v>144</v>
      </c>
      <c r="L3692" t="s">
        <v>10594</v>
      </c>
      <c r="M3692" t="s">
        <v>10595</v>
      </c>
      <c r="N3692">
        <v>2.6047222219999999</v>
      </c>
      <c r="O3692">
        <v>0</v>
      </c>
      <c r="P3692">
        <v>0</v>
      </c>
      <c r="Q3692">
        <v>0</v>
      </c>
      <c r="R3692">
        <v>10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23.19877098988443</v>
      </c>
      <c r="AA3692">
        <v>0</v>
      </c>
      <c r="AB3692">
        <v>0</v>
      </c>
      <c r="AC3692">
        <v>0</v>
      </c>
      <c r="AD3692">
        <v>0</v>
      </c>
      <c r="AE3692">
        <v>23.19877098988443</v>
      </c>
    </row>
    <row r="3693" spans="1:31" x14ac:dyDescent="0.3">
      <c r="A3693">
        <v>2491816</v>
      </c>
      <c r="B3693">
        <v>1</v>
      </c>
      <c r="C3693" t="s">
        <v>81</v>
      </c>
      <c r="D3693" t="s">
        <v>123</v>
      </c>
      <c r="E3693" t="s">
        <v>147</v>
      </c>
      <c r="F3693" t="s">
        <v>10596</v>
      </c>
      <c r="G3693" t="s">
        <v>193</v>
      </c>
      <c r="H3693" t="s">
        <v>150</v>
      </c>
      <c r="I3693" t="s">
        <v>136</v>
      </c>
      <c r="J3693" t="s">
        <v>137</v>
      </c>
      <c r="K3693" t="s">
        <v>144</v>
      </c>
      <c r="L3693" t="s">
        <v>10597</v>
      </c>
      <c r="M3693" t="s">
        <v>10598</v>
      </c>
      <c r="N3693">
        <v>2.7866666659999999</v>
      </c>
      <c r="O3693">
        <v>0</v>
      </c>
      <c r="P3693">
        <v>0</v>
      </c>
      <c r="Q3693">
        <v>0</v>
      </c>
      <c r="R3693">
        <v>14</v>
      </c>
      <c r="S3693">
        <v>0</v>
      </c>
      <c r="T3693">
        <v>1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12.117755913028018</v>
      </c>
      <c r="AA3693">
        <v>0</v>
      </c>
      <c r="AB3693">
        <v>0.53123016655671562</v>
      </c>
      <c r="AC3693">
        <v>0</v>
      </c>
      <c r="AD3693">
        <v>0</v>
      </c>
      <c r="AE3693">
        <v>12.648986079584734</v>
      </c>
    </row>
    <row r="3694" spans="1:31" x14ac:dyDescent="0.3">
      <c r="A3694">
        <v>2491736</v>
      </c>
      <c r="B3694">
        <v>1</v>
      </c>
      <c r="C3694" t="s">
        <v>80</v>
      </c>
      <c r="D3694" t="s">
        <v>107</v>
      </c>
      <c r="E3694" t="s">
        <v>184</v>
      </c>
      <c r="F3694" t="s">
        <v>2762</v>
      </c>
      <c r="G3694" t="s">
        <v>149</v>
      </c>
      <c r="H3694" t="s">
        <v>150</v>
      </c>
      <c r="I3694" t="s">
        <v>136</v>
      </c>
      <c r="J3694" t="s">
        <v>137</v>
      </c>
      <c r="K3694" t="s">
        <v>144</v>
      </c>
      <c r="L3694" t="s">
        <v>10599</v>
      </c>
      <c r="M3694" t="s">
        <v>10600</v>
      </c>
      <c r="N3694">
        <v>0.80055555499999997</v>
      </c>
      <c r="O3694">
        <v>16</v>
      </c>
      <c r="P3694">
        <v>8699</v>
      </c>
      <c r="Q3694">
        <v>17</v>
      </c>
      <c r="R3694">
        <v>44</v>
      </c>
      <c r="S3694">
        <v>28</v>
      </c>
      <c r="T3694">
        <v>574</v>
      </c>
      <c r="U3694">
        <v>0</v>
      </c>
      <c r="V3694">
        <v>10</v>
      </c>
      <c r="W3694">
        <v>67.332611982707007</v>
      </c>
      <c r="X3694">
        <v>861.72984443813004</v>
      </c>
      <c r="Y3694">
        <v>10.362300997150907</v>
      </c>
      <c r="Z3694">
        <v>24.301313319389489</v>
      </c>
      <c r="AA3694">
        <v>295.70656472697686</v>
      </c>
      <c r="AB3694">
        <v>499.21672632271179</v>
      </c>
      <c r="AC3694">
        <v>0</v>
      </c>
      <c r="AD3694">
        <v>17.632422735192669</v>
      </c>
      <c r="AE3694">
        <v>1776.2817845222587</v>
      </c>
    </row>
    <row r="3695" spans="1:31" x14ac:dyDescent="0.3">
      <c r="A3695">
        <v>2491524</v>
      </c>
      <c r="B3695">
        <v>1</v>
      </c>
      <c r="C3695" t="s">
        <v>80</v>
      </c>
      <c r="D3695" t="s">
        <v>111</v>
      </c>
      <c r="E3695" t="s">
        <v>147</v>
      </c>
      <c r="F3695" t="s">
        <v>10601</v>
      </c>
      <c r="G3695" t="s">
        <v>203</v>
      </c>
      <c r="H3695" t="s">
        <v>150</v>
      </c>
      <c r="I3695" t="s">
        <v>506</v>
      </c>
      <c r="J3695" t="s">
        <v>137</v>
      </c>
      <c r="K3695" t="s">
        <v>138</v>
      </c>
      <c r="L3695" t="s">
        <v>10602</v>
      </c>
      <c r="M3695" t="s">
        <v>10603</v>
      </c>
      <c r="N3695">
        <v>1.7777777000000002E-2</v>
      </c>
      <c r="O3695">
        <v>1</v>
      </c>
      <c r="P3695">
        <v>494</v>
      </c>
      <c r="Q3695">
        <v>0</v>
      </c>
      <c r="R3695">
        <v>115</v>
      </c>
      <c r="S3695">
        <v>1</v>
      </c>
      <c r="T3695">
        <v>222</v>
      </c>
      <c r="U3695">
        <v>0</v>
      </c>
      <c r="V3695">
        <v>1</v>
      </c>
      <c r="W3695">
        <v>0.25576492532690492</v>
      </c>
      <c r="X3695">
        <v>2.5244982462973602</v>
      </c>
      <c r="Y3695">
        <v>0</v>
      </c>
      <c r="Z3695">
        <v>0.65077433274284613</v>
      </c>
      <c r="AA3695">
        <v>0.35358211541893331</v>
      </c>
      <c r="AB3695">
        <v>5.2093749579456894</v>
      </c>
      <c r="AC3695">
        <v>0</v>
      </c>
      <c r="AD3695">
        <v>0.94428746553161069</v>
      </c>
      <c r="AE3695">
        <v>9.9382820432633441</v>
      </c>
    </row>
    <row r="3696" spans="1:31" x14ac:dyDescent="0.3">
      <c r="A3696">
        <v>2491756</v>
      </c>
      <c r="B3696">
        <v>1</v>
      </c>
      <c r="C3696" t="s">
        <v>80</v>
      </c>
      <c r="D3696" t="s">
        <v>83</v>
      </c>
      <c r="E3696" t="s">
        <v>147</v>
      </c>
      <c r="F3696" t="s">
        <v>10604</v>
      </c>
      <c r="G3696" t="s">
        <v>149</v>
      </c>
      <c r="H3696" t="s">
        <v>150</v>
      </c>
      <c r="I3696" t="s">
        <v>136</v>
      </c>
      <c r="J3696" t="s">
        <v>137</v>
      </c>
      <c r="K3696" t="s">
        <v>144</v>
      </c>
      <c r="L3696" t="s">
        <v>10605</v>
      </c>
      <c r="M3696" t="s">
        <v>10606</v>
      </c>
      <c r="N3696">
        <v>1.2963888880000001</v>
      </c>
      <c r="O3696">
        <v>0</v>
      </c>
      <c r="P3696">
        <v>0</v>
      </c>
      <c r="Q3696">
        <v>0</v>
      </c>
      <c r="R3696">
        <v>0</v>
      </c>
      <c r="S3696">
        <v>1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2.4251352504958334</v>
      </c>
      <c r="AB3696">
        <v>0</v>
      </c>
      <c r="AC3696">
        <v>0</v>
      </c>
      <c r="AD3696">
        <v>0</v>
      </c>
      <c r="AE3696">
        <v>2.4251352504958334</v>
      </c>
    </row>
    <row r="3697" spans="1:31" x14ac:dyDescent="0.3">
      <c r="A3697">
        <v>2492022</v>
      </c>
      <c r="B3697">
        <v>1</v>
      </c>
      <c r="C3697" t="s">
        <v>80</v>
      </c>
      <c r="D3697" t="s">
        <v>110</v>
      </c>
      <c r="E3697" t="s">
        <v>153</v>
      </c>
      <c r="F3697" t="s">
        <v>10607</v>
      </c>
      <c r="G3697" t="s">
        <v>155</v>
      </c>
      <c r="H3697" t="s">
        <v>135</v>
      </c>
      <c r="I3697" t="s">
        <v>136</v>
      </c>
      <c r="J3697" t="s">
        <v>137</v>
      </c>
      <c r="K3697" t="s">
        <v>144</v>
      </c>
      <c r="L3697" t="s">
        <v>10608</v>
      </c>
      <c r="M3697" t="s">
        <v>10609</v>
      </c>
      <c r="N3697">
        <v>0.85</v>
      </c>
      <c r="O3697">
        <v>0</v>
      </c>
      <c r="P3697">
        <v>1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0.75779464792130602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0.75779464792130602</v>
      </c>
    </row>
    <row r="3698" spans="1:31" x14ac:dyDescent="0.3">
      <c r="A3698">
        <v>2491587</v>
      </c>
      <c r="B3698">
        <v>1</v>
      </c>
      <c r="C3698" t="s">
        <v>80</v>
      </c>
      <c r="D3698" t="s">
        <v>83</v>
      </c>
      <c r="E3698" t="s">
        <v>162</v>
      </c>
      <c r="F3698" t="s">
        <v>10610</v>
      </c>
      <c r="G3698" t="s">
        <v>168</v>
      </c>
      <c r="H3698" t="s">
        <v>135</v>
      </c>
      <c r="I3698" t="s">
        <v>136</v>
      </c>
      <c r="J3698" t="s">
        <v>137</v>
      </c>
      <c r="K3698" t="s">
        <v>138</v>
      </c>
      <c r="L3698" t="s">
        <v>10611</v>
      </c>
      <c r="M3698" t="s">
        <v>10612</v>
      </c>
      <c r="N3698">
        <v>8.0308333330000004</v>
      </c>
      <c r="O3698">
        <v>0</v>
      </c>
      <c r="P3698">
        <v>405</v>
      </c>
      <c r="Q3698">
        <v>0</v>
      </c>
      <c r="R3698">
        <v>0</v>
      </c>
      <c r="S3698">
        <v>0</v>
      </c>
      <c r="T3698">
        <v>22</v>
      </c>
      <c r="U3698">
        <v>0</v>
      </c>
      <c r="V3698">
        <v>0</v>
      </c>
      <c r="W3698">
        <v>0</v>
      </c>
      <c r="X3698">
        <v>941.76704615291749</v>
      </c>
      <c r="Y3698">
        <v>0</v>
      </c>
      <c r="Z3698">
        <v>0</v>
      </c>
      <c r="AA3698">
        <v>0</v>
      </c>
      <c r="AB3698">
        <v>180.61915408466152</v>
      </c>
      <c r="AC3698">
        <v>0</v>
      </c>
      <c r="AD3698">
        <v>0</v>
      </c>
      <c r="AE3698">
        <v>1122.386200237579</v>
      </c>
    </row>
    <row r="3699" spans="1:31" x14ac:dyDescent="0.3">
      <c r="A3699">
        <v>2491544</v>
      </c>
      <c r="B3699">
        <v>1</v>
      </c>
      <c r="C3699" t="s">
        <v>80</v>
      </c>
      <c r="D3699" t="s">
        <v>84</v>
      </c>
      <c r="E3699" t="s">
        <v>147</v>
      </c>
      <c r="F3699" t="s">
        <v>10613</v>
      </c>
      <c r="G3699" t="s">
        <v>159</v>
      </c>
      <c r="H3699" t="s">
        <v>150</v>
      </c>
      <c r="I3699" t="s">
        <v>136</v>
      </c>
      <c r="J3699" t="s">
        <v>3</v>
      </c>
      <c r="K3699" t="s">
        <v>144</v>
      </c>
      <c r="L3699" t="s">
        <v>10614</v>
      </c>
      <c r="M3699" t="s">
        <v>10615</v>
      </c>
      <c r="N3699">
        <v>0.315</v>
      </c>
      <c r="O3699">
        <v>0</v>
      </c>
      <c r="P3699">
        <v>507</v>
      </c>
      <c r="Q3699">
        <v>0</v>
      </c>
      <c r="R3699">
        <v>0</v>
      </c>
      <c r="S3699">
        <v>0</v>
      </c>
      <c r="T3699">
        <v>16</v>
      </c>
      <c r="U3699">
        <v>0</v>
      </c>
      <c r="V3699">
        <v>0</v>
      </c>
      <c r="W3699">
        <v>0</v>
      </c>
      <c r="X3699">
        <v>46.434431800099958</v>
      </c>
      <c r="Y3699">
        <v>0</v>
      </c>
      <c r="Z3699">
        <v>0</v>
      </c>
      <c r="AA3699">
        <v>0</v>
      </c>
      <c r="AB3699">
        <v>10.089416209498541</v>
      </c>
      <c r="AC3699">
        <v>0</v>
      </c>
      <c r="AD3699">
        <v>0</v>
      </c>
      <c r="AE3699">
        <v>56.523848009598495</v>
      </c>
    </row>
    <row r="3700" spans="1:31" x14ac:dyDescent="0.3">
      <c r="A3700">
        <v>2492051</v>
      </c>
      <c r="B3700">
        <v>1</v>
      </c>
      <c r="C3700" t="s">
        <v>80</v>
      </c>
      <c r="D3700" t="s">
        <v>82</v>
      </c>
      <c r="E3700" t="s">
        <v>153</v>
      </c>
      <c r="F3700" t="s">
        <v>10616</v>
      </c>
      <c r="G3700" t="s">
        <v>244</v>
      </c>
      <c r="H3700" t="s">
        <v>135</v>
      </c>
      <c r="I3700" t="s">
        <v>136</v>
      </c>
      <c r="J3700" t="s">
        <v>137</v>
      </c>
      <c r="K3700" t="s">
        <v>144</v>
      </c>
      <c r="L3700" t="s">
        <v>10617</v>
      </c>
      <c r="M3700" t="s">
        <v>10618</v>
      </c>
      <c r="N3700">
        <v>1.2341666659999999</v>
      </c>
      <c r="O3700">
        <v>0</v>
      </c>
      <c r="P3700">
        <v>1</v>
      </c>
      <c r="Q3700">
        <v>0</v>
      </c>
      <c r="R3700">
        <v>0</v>
      </c>
      <c r="S3700">
        <v>0</v>
      </c>
      <c r="T3700">
        <v>2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1.0707208318216668</v>
      </c>
      <c r="AC3700">
        <v>0</v>
      </c>
      <c r="AD3700">
        <v>0</v>
      </c>
      <c r="AE3700">
        <v>1.0707208318216668</v>
      </c>
    </row>
    <row r="3701" spans="1:31" x14ac:dyDescent="0.3">
      <c r="A3701">
        <v>2492240</v>
      </c>
      <c r="B3701">
        <v>2</v>
      </c>
      <c r="C3701" t="s">
        <v>80</v>
      </c>
      <c r="D3701" t="s">
        <v>87</v>
      </c>
      <c r="E3701" t="s">
        <v>147</v>
      </c>
      <c r="F3701" t="s">
        <v>10619</v>
      </c>
      <c r="G3701" t="s">
        <v>1152</v>
      </c>
      <c r="H3701" t="s">
        <v>150</v>
      </c>
      <c r="I3701" t="s">
        <v>136</v>
      </c>
      <c r="J3701" t="s">
        <v>137</v>
      </c>
      <c r="K3701" t="s">
        <v>144</v>
      </c>
      <c r="L3701" t="s">
        <v>10620</v>
      </c>
      <c r="M3701" t="s">
        <v>10621</v>
      </c>
      <c r="N3701">
        <v>0.42777777700000003</v>
      </c>
      <c r="O3701">
        <v>0</v>
      </c>
      <c r="P3701">
        <v>0</v>
      </c>
      <c r="Q3701">
        <v>0</v>
      </c>
      <c r="R3701">
        <v>0</v>
      </c>
      <c r="S3701">
        <v>5</v>
      </c>
      <c r="T3701">
        <v>0</v>
      </c>
      <c r="U3701">
        <v>3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4.353126383817254</v>
      </c>
      <c r="AB3701">
        <v>0</v>
      </c>
      <c r="AC3701">
        <v>255.96046878870715</v>
      </c>
      <c r="AD3701">
        <v>0</v>
      </c>
      <c r="AE3701">
        <v>260.3135951725244</v>
      </c>
    </row>
    <row r="3702" spans="1:31" x14ac:dyDescent="0.3">
      <c r="A3702">
        <v>2492074</v>
      </c>
      <c r="B3702">
        <v>1</v>
      </c>
      <c r="C3702" t="s">
        <v>80</v>
      </c>
      <c r="D3702" t="s">
        <v>94</v>
      </c>
      <c r="E3702" t="s">
        <v>162</v>
      </c>
      <c r="F3702" t="s">
        <v>10622</v>
      </c>
      <c r="G3702" t="s">
        <v>210</v>
      </c>
      <c r="H3702" t="s">
        <v>135</v>
      </c>
      <c r="I3702" t="s">
        <v>136</v>
      </c>
      <c r="J3702" t="s">
        <v>137</v>
      </c>
      <c r="K3702" t="s">
        <v>144</v>
      </c>
      <c r="L3702" t="s">
        <v>10623</v>
      </c>
      <c r="M3702" t="s">
        <v>10624</v>
      </c>
      <c r="N3702">
        <v>0.88</v>
      </c>
      <c r="O3702">
        <v>0</v>
      </c>
      <c r="P3702">
        <v>172</v>
      </c>
      <c r="Q3702">
        <v>0</v>
      </c>
      <c r="R3702">
        <v>0</v>
      </c>
      <c r="S3702">
        <v>0</v>
      </c>
      <c r="T3702">
        <v>12</v>
      </c>
      <c r="U3702">
        <v>0</v>
      </c>
      <c r="V3702">
        <v>0</v>
      </c>
      <c r="W3702">
        <v>0</v>
      </c>
      <c r="X3702">
        <v>37.176904771791349</v>
      </c>
      <c r="Y3702">
        <v>0</v>
      </c>
      <c r="Z3702">
        <v>0</v>
      </c>
      <c r="AA3702">
        <v>0</v>
      </c>
      <c r="AB3702">
        <v>15.885784352702467</v>
      </c>
      <c r="AC3702">
        <v>0</v>
      </c>
      <c r="AD3702">
        <v>0</v>
      </c>
      <c r="AE3702">
        <v>53.062689124493815</v>
      </c>
    </row>
    <row r="3703" spans="1:31" x14ac:dyDescent="0.3">
      <c r="A3703">
        <v>2492097</v>
      </c>
      <c r="B3703">
        <v>1</v>
      </c>
      <c r="C3703" t="s">
        <v>81</v>
      </c>
      <c r="D3703" t="s">
        <v>113</v>
      </c>
      <c r="E3703" t="s">
        <v>166</v>
      </c>
      <c r="F3703" t="s">
        <v>10625</v>
      </c>
      <c r="G3703" t="s">
        <v>134</v>
      </c>
      <c r="H3703" t="s">
        <v>150</v>
      </c>
      <c r="I3703" t="s">
        <v>136</v>
      </c>
      <c r="J3703" t="s">
        <v>137</v>
      </c>
      <c r="K3703" t="s">
        <v>138</v>
      </c>
      <c r="L3703" t="s">
        <v>10626</v>
      </c>
      <c r="M3703" t="s">
        <v>10627</v>
      </c>
      <c r="N3703">
        <v>8.2324999999999999</v>
      </c>
      <c r="O3703">
        <v>2</v>
      </c>
      <c r="P3703">
        <v>2735</v>
      </c>
      <c r="Q3703">
        <v>45</v>
      </c>
      <c r="R3703">
        <v>820</v>
      </c>
      <c r="S3703">
        <v>20</v>
      </c>
      <c r="T3703">
        <v>195</v>
      </c>
      <c r="U3703">
        <v>1</v>
      </c>
      <c r="V3703">
        <v>0</v>
      </c>
      <c r="W3703">
        <v>8.4279410150184404</v>
      </c>
      <c r="X3703">
        <v>3774.8029652328023</v>
      </c>
      <c r="Y3703">
        <v>101.21151716899018</v>
      </c>
      <c r="Z3703">
        <v>1526.7794992016738</v>
      </c>
      <c r="AA3703">
        <v>842.7883717912124</v>
      </c>
      <c r="AB3703">
        <v>2045.1449014263162</v>
      </c>
      <c r="AC3703">
        <v>66.499897660670413</v>
      </c>
      <c r="AD3703">
        <v>0</v>
      </c>
      <c r="AE3703">
        <v>8365.6550934966854</v>
      </c>
    </row>
    <row r="3704" spans="1:31" x14ac:dyDescent="0.3">
      <c r="A3704">
        <v>2492120</v>
      </c>
      <c r="B3704">
        <v>1</v>
      </c>
      <c r="C3704" t="s">
        <v>80</v>
      </c>
      <c r="D3704" t="s">
        <v>92</v>
      </c>
      <c r="E3704" t="s">
        <v>166</v>
      </c>
      <c r="F3704" t="s">
        <v>10021</v>
      </c>
      <c r="G3704" t="s">
        <v>134</v>
      </c>
      <c r="H3704" t="s">
        <v>150</v>
      </c>
      <c r="I3704" t="s">
        <v>136</v>
      </c>
      <c r="J3704" t="s">
        <v>137</v>
      </c>
      <c r="K3704" t="s">
        <v>138</v>
      </c>
      <c r="L3704" t="s">
        <v>10628</v>
      </c>
      <c r="M3704" t="s">
        <v>10629</v>
      </c>
      <c r="N3704">
        <v>8.8255555549999993</v>
      </c>
      <c r="O3704">
        <v>4</v>
      </c>
      <c r="P3704">
        <v>191</v>
      </c>
      <c r="Q3704">
        <v>5</v>
      </c>
      <c r="R3704">
        <v>3</v>
      </c>
      <c r="S3704">
        <v>7</v>
      </c>
      <c r="T3704">
        <v>26</v>
      </c>
      <c r="U3704">
        <v>0</v>
      </c>
      <c r="V3704">
        <v>0</v>
      </c>
      <c r="W3704">
        <v>14.797444481400857</v>
      </c>
      <c r="X3704">
        <v>220.85992520263827</v>
      </c>
      <c r="Y3704">
        <v>85.189855907547994</v>
      </c>
      <c r="Z3704">
        <v>0.24275916021316768</v>
      </c>
      <c r="AA3704">
        <v>127.12051343333447</v>
      </c>
      <c r="AB3704">
        <v>257.42855303405918</v>
      </c>
      <c r="AC3704">
        <v>0</v>
      </c>
      <c r="AD3704">
        <v>0</v>
      </c>
      <c r="AE3704">
        <v>705.6390512191939</v>
      </c>
    </row>
    <row r="3705" spans="1:31" x14ac:dyDescent="0.3">
      <c r="A3705">
        <v>2492512</v>
      </c>
      <c r="B3705">
        <v>1</v>
      </c>
      <c r="C3705" t="s">
        <v>81</v>
      </c>
      <c r="D3705" t="s">
        <v>128</v>
      </c>
      <c r="E3705" t="s">
        <v>132</v>
      </c>
      <c r="F3705" t="s">
        <v>10630</v>
      </c>
      <c r="G3705" t="s">
        <v>2514</v>
      </c>
      <c r="H3705" t="s">
        <v>135</v>
      </c>
      <c r="I3705" t="s">
        <v>136</v>
      </c>
      <c r="J3705" t="s">
        <v>137</v>
      </c>
      <c r="K3705" t="s">
        <v>144</v>
      </c>
      <c r="L3705" t="s">
        <v>10631</v>
      </c>
      <c r="M3705" t="s">
        <v>10632</v>
      </c>
      <c r="N3705">
        <v>1.5166666660000001</v>
      </c>
      <c r="O3705">
        <v>0</v>
      </c>
      <c r="P3705">
        <v>148</v>
      </c>
      <c r="Q3705">
        <v>0</v>
      </c>
      <c r="R3705">
        <v>2</v>
      </c>
      <c r="S3705">
        <v>0</v>
      </c>
      <c r="T3705">
        <v>17</v>
      </c>
      <c r="U3705">
        <v>0</v>
      </c>
      <c r="V3705">
        <v>0</v>
      </c>
      <c r="W3705">
        <v>0</v>
      </c>
      <c r="X3705">
        <v>58.512152079138104</v>
      </c>
      <c r="Y3705">
        <v>0</v>
      </c>
      <c r="Z3705">
        <v>0.93832049014403207</v>
      </c>
      <c r="AA3705">
        <v>0</v>
      </c>
      <c r="AB3705">
        <v>22.466410066718318</v>
      </c>
      <c r="AC3705">
        <v>0</v>
      </c>
      <c r="AD3705">
        <v>0</v>
      </c>
      <c r="AE3705">
        <v>81.916882636000452</v>
      </c>
    </row>
    <row r="3706" spans="1:31" x14ac:dyDescent="0.3">
      <c r="A3706">
        <v>2492057</v>
      </c>
      <c r="B3706">
        <v>1</v>
      </c>
      <c r="C3706" t="s">
        <v>80</v>
      </c>
      <c r="D3706" t="s">
        <v>96</v>
      </c>
      <c r="E3706" t="s">
        <v>132</v>
      </c>
      <c r="F3706" t="s">
        <v>10633</v>
      </c>
      <c r="G3706" t="s">
        <v>181</v>
      </c>
      <c r="H3706" t="s">
        <v>135</v>
      </c>
      <c r="I3706" t="s">
        <v>136</v>
      </c>
      <c r="J3706" t="s">
        <v>137</v>
      </c>
      <c r="K3706" t="s">
        <v>144</v>
      </c>
      <c r="L3706" t="s">
        <v>10634</v>
      </c>
      <c r="M3706" t="s">
        <v>10635</v>
      </c>
      <c r="N3706">
        <v>0.59444444399999996</v>
      </c>
      <c r="O3706">
        <v>0</v>
      </c>
      <c r="P3706">
        <v>207</v>
      </c>
      <c r="Q3706">
        <v>0</v>
      </c>
      <c r="R3706">
        <v>0</v>
      </c>
      <c r="S3706">
        <v>0</v>
      </c>
      <c r="T3706">
        <v>28</v>
      </c>
      <c r="U3706">
        <v>0</v>
      </c>
      <c r="V3706">
        <v>0</v>
      </c>
      <c r="W3706">
        <v>0</v>
      </c>
      <c r="X3706">
        <v>45.781406178862099</v>
      </c>
      <c r="Y3706">
        <v>0</v>
      </c>
      <c r="Z3706">
        <v>0</v>
      </c>
      <c r="AA3706">
        <v>0</v>
      </c>
      <c r="AB3706">
        <v>12.585511352126531</v>
      </c>
      <c r="AC3706">
        <v>0</v>
      </c>
      <c r="AD3706">
        <v>0</v>
      </c>
      <c r="AE3706">
        <v>58.36691753098863</v>
      </c>
    </row>
    <row r="3707" spans="1:31" x14ac:dyDescent="0.3">
      <c r="A3707">
        <v>2492406</v>
      </c>
      <c r="B3707">
        <v>1</v>
      </c>
      <c r="C3707" t="s">
        <v>81</v>
      </c>
      <c r="D3707" t="s">
        <v>127</v>
      </c>
      <c r="E3707" t="s">
        <v>147</v>
      </c>
      <c r="F3707" t="s">
        <v>10636</v>
      </c>
      <c r="G3707" t="s">
        <v>193</v>
      </c>
      <c r="H3707" t="s">
        <v>150</v>
      </c>
      <c r="I3707" t="s">
        <v>136</v>
      </c>
      <c r="J3707" t="s">
        <v>137</v>
      </c>
      <c r="K3707" t="s">
        <v>144</v>
      </c>
      <c r="L3707" t="s">
        <v>10637</v>
      </c>
      <c r="M3707" t="s">
        <v>10638</v>
      </c>
      <c r="N3707">
        <v>7.1483333330000001</v>
      </c>
      <c r="O3707">
        <v>0</v>
      </c>
      <c r="P3707">
        <v>0</v>
      </c>
      <c r="Q3707">
        <v>16</v>
      </c>
      <c r="R3707">
        <v>0</v>
      </c>
      <c r="S3707">
        <v>1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34.184695251786302</v>
      </c>
      <c r="Z3707">
        <v>0</v>
      </c>
      <c r="AA3707">
        <v>0.47726441974146305</v>
      </c>
      <c r="AB3707">
        <v>0</v>
      </c>
      <c r="AC3707">
        <v>0</v>
      </c>
      <c r="AD3707">
        <v>0</v>
      </c>
      <c r="AE3707">
        <v>34.661959671527768</v>
      </c>
    </row>
    <row r="3708" spans="1:31" x14ac:dyDescent="0.3">
      <c r="A3708">
        <v>2492552</v>
      </c>
      <c r="B3708">
        <v>1</v>
      </c>
      <c r="C3708" t="s">
        <v>80</v>
      </c>
      <c r="D3708" t="s">
        <v>101</v>
      </c>
      <c r="E3708" t="s">
        <v>132</v>
      </c>
      <c r="F3708" t="s">
        <v>10639</v>
      </c>
      <c r="G3708" t="s">
        <v>296</v>
      </c>
      <c r="H3708" t="s">
        <v>135</v>
      </c>
      <c r="I3708" t="s">
        <v>136</v>
      </c>
      <c r="J3708" t="s">
        <v>137</v>
      </c>
      <c r="K3708" t="s">
        <v>144</v>
      </c>
      <c r="L3708" t="s">
        <v>10640</v>
      </c>
      <c r="M3708" t="s">
        <v>10641</v>
      </c>
      <c r="N3708">
        <v>0.88527777699999999</v>
      </c>
      <c r="O3708">
        <v>0</v>
      </c>
      <c r="P3708">
        <v>202</v>
      </c>
      <c r="Q3708">
        <v>0</v>
      </c>
      <c r="R3708">
        <v>16</v>
      </c>
      <c r="S3708">
        <v>0</v>
      </c>
      <c r="T3708">
        <v>38</v>
      </c>
      <c r="U3708">
        <v>0</v>
      </c>
      <c r="V3708">
        <v>0</v>
      </c>
      <c r="W3708">
        <v>0</v>
      </c>
      <c r="X3708">
        <v>70.559225579596486</v>
      </c>
      <c r="Y3708">
        <v>0</v>
      </c>
      <c r="Z3708">
        <v>1.2912539205787608</v>
      </c>
      <c r="AA3708">
        <v>0</v>
      </c>
      <c r="AB3708">
        <v>19.706612057599436</v>
      </c>
      <c r="AC3708">
        <v>0</v>
      </c>
      <c r="AD3708">
        <v>0</v>
      </c>
      <c r="AE3708">
        <v>91.557091557774669</v>
      </c>
    </row>
    <row r="3709" spans="1:31" x14ac:dyDescent="0.3">
      <c r="A3709">
        <v>2492280</v>
      </c>
      <c r="B3709">
        <v>1</v>
      </c>
      <c r="C3709" t="s">
        <v>80</v>
      </c>
      <c r="D3709" t="s">
        <v>107</v>
      </c>
      <c r="E3709" t="s">
        <v>162</v>
      </c>
      <c r="F3709" t="s">
        <v>10642</v>
      </c>
      <c r="G3709" t="s">
        <v>210</v>
      </c>
      <c r="H3709" t="s">
        <v>135</v>
      </c>
      <c r="I3709" t="s">
        <v>136</v>
      </c>
      <c r="J3709" t="s">
        <v>137</v>
      </c>
      <c r="K3709" t="s">
        <v>144</v>
      </c>
      <c r="L3709" t="s">
        <v>10643</v>
      </c>
      <c r="M3709" t="s">
        <v>10644</v>
      </c>
      <c r="N3709">
        <v>1.3983333330000001</v>
      </c>
      <c r="O3709">
        <v>0</v>
      </c>
      <c r="P3709">
        <v>113</v>
      </c>
      <c r="Q3709">
        <v>0</v>
      </c>
      <c r="R3709">
        <v>0</v>
      </c>
      <c r="S3709">
        <v>0</v>
      </c>
      <c r="T3709">
        <v>4</v>
      </c>
      <c r="U3709">
        <v>0</v>
      </c>
      <c r="V3709">
        <v>0</v>
      </c>
      <c r="W3709">
        <v>0</v>
      </c>
      <c r="X3709">
        <v>41.894915392045803</v>
      </c>
      <c r="Y3709">
        <v>0</v>
      </c>
      <c r="Z3709">
        <v>0</v>
      </c>
      <c r="AA3709">
        <v>0</v>
      </c>
      <c r="AB3709">
        <v>8.0485529139248051</v>
      </c>
      <c r="AC3709">
        <v>0</v>
      </c>
      <c r="AD3709">
        <v>0</v>
      </c>
      <c r="AE3709">
        <v>49.943468305970612</v>
      </c>
    </row>
    <row r="3710" spans="1:31" x14ac:dyDescent="0.3">
      <c r="A3710">
        <v>2492137</v>
      </c>
      <c r="B3710">
        <v>1</v>
      </c>
      <c r="C3710" t="s">
        <v>81</v>
      </c>
      <c r="D3710" t="s">
        <v>128</v>
      </c>
      <c r="E3710" t="s">
        <v>153</v>
      </c>
      <c r="F3710" t="s">
        <v>10645</v>
      </c>
      <c r="G3710" t="s">
        <v>244</v>
      </c>
      <c r="H3710" t="s">
        <v>135</v>
      </c>
      <c r="I3710" t="s">
        <v>136</v>
      </c>
      <c r="J3710" t="s">
        <v>137</v>
      </c>
      <c r="K3710" t="s">
        <v>144</v>
      </c>
      <c r="L3710" t="s">
        <v>10646</v>
      </c>
      <c r="M3710" t="s">
        <v>10647</v>
      </c>
      <c r="N3710">
        <v>4.8352777769999999</v>
      </c>
      <c r="O3710">
        <v>0</v>
      </c>
      <c r="P3710">
        <v>1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1.2968244227727779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1.2968244227727779</v>
      </c>
    </row>
    <row r="3711" spans="1:31" x14ac:dyDescent="0.3">
      <c r="A3711">
        <v>2492349</v>
      </c>
      <c r="B3711">
        <v>1</v>
      </c>
      <c r="C3711" t="s">
        <v>81</v>
      </c>
      <c r="D3711" t="s">
        <v>119</v>
      </c>
      <c r="E3711" t="s">
        <v>153</v>
      </c>
      <c r="F3711" t="s">
        <v>10648</v>
      </c>
      <c r="G3711" t="s">
        <v>155</v>
      </c>
      <c r="H3711" t="s">
        <v>135</v>
      </c>
      <c r="I3711" t="s">
        <v>136</v>
      </c>
      <c r="J3711" t="s">
        <v>137</v>
      </c>
      <c r="K3711" t="s">
        <v>144</v>
      </c>
      <c r="L3711" t="s">
        <v>10649</v>
      </c>
      <c r="M3711" t="s">
        <v>10650</v>
      </c>
      <c r="N3711">
        <v>1.2619444440000001</v>
      </c>
      <c r="O3711">
        <v>0</v>
      </c>
      <c r="P3711">
        <v>4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0.62080272689210692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0.62080272689210692</v>
      </c>
    </row>
    <row r="3712" spans="1:31" x14ac:dyDescent="0.3">
      <c r="A3712">
        <v>2492615</v>
      </c>
      <c r="B3712">
        <v>1</v>
      </c>
      <c r="C3712" t="s">
        <v>80</v>
      </c>
      <c r="D3712" t="s">
        <v>86</v>
      </c>
      <c r="E3712" t="s">
        <v>153</v>
      </c>
      <c r="F3712" t="s">
        <v>10651</v>
      </c>
      <c r="G3712" t="s">
        <v>155</v>
      </c>
      <c r="H3712" t="s">
        <v>135</v>
      </c>
      <c r="I3712" t="s">
        <v>136</v>
      </c>
      <c r="J3712" t="s">
        <v>137</v>
      </c>
      <c r="K3712" t="s">
        <v>144</v>
      </c>
      <c r="L3712" t="s">
        <v>10652</v>
      </c>
      <c r="M3712" t="s">
        <v>10653</v>
      </c>
      <c r="N3712">
        <v>3.0080555549999999</v>
      </c>
      <c r="O3712">
        <v>0</v>
      </c>
      <c r="P3712">
        <v>1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0.40244289929746746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0.40244289929746746</v>
      </c>
    </row>
    <row r="3713" spans="1:31" x14ac:dyDescent="0.3">
      <c r="A3713">
        <v>2492492</v>
      </c>
      <c r="B3713">
        <v>1</v>
      </c>
      <c r="C3713" t="s">
        <v>80</v>
      </c>
      <c r="D3713" t="s">
        <v>100</v>
      </c>
      <c r="E3713" t="s">
        <v>162</v>
      </c>
      <c r="F3713" t="s">
        <v>10654</v>
      </c>
      <c r="G3713" t="s">
        <v>210</v>
      </c>
      <c r="H3713" t="s">
        <v>135</v>
      </c>
      <c r="I3713" t="s">
        <v>136</v>
      </c>
      <c r="J3713" t="s">
        <v>137</v>
      </c>
      <c r="K3713" t="s">
        <v>144</v>
      </c>
      <c r="L3713" t="s">
        <v>10655</v>
      </c>
      <c r="M3713" t="s">
        <v>10656</v>
      </c>
      <c r="N3713">
        <v>1.7255555549999999</v>
      </c>
      <c r="O3713">
        <v>0</v>
      </c>
      <c r="P3713">
        <v>43</v>
      </c>
      <c r="Q3713">
        <v>0</v>
      </c>
      <c r="R3713">
        <v>7</v>
      </c>
      <c r="S3713">
        <v>0</v>
      </c>
      <c r="T3713">
        <v>3</v>
      </c>
      <c r="U3713">
        <v>0</v>
      </c>
      <c r="V3713">
        <v>0</v>
      </c>
      <c r="W3713">
        <v>0</v>
      </c>
      <c r="X3713">
        <v>17.832662292209712</v>
      </c>
      <c r="Y3713">
        <v>0</v>
      </c>
      <c r="Z3713">
        <v>6.6659981764396727</v>
      </c>
      <c r="AA3713">
        <v>0</v>
      </c>
      <c r="AB3713">
        <v>5.0286733013728924</v>
      </c>
      <c r="AC3713">
        <v>0</v>
      </c>
      <c r="AD3713">
        <v>0</v>
      </c>
      <c r="AE3713">
        <v>29.527333770022274</v>
      </c>
    </row>
    <row r="3714" spans="1:31" x14ac:dyDescent="0.3">
      <c r="A3714">
        <v>2492515</v>
      </c>
      <c r="B3714">
        <v>1</v>
      </c>
      <c r="C3714" t="s">
        <v>80</v>
      </c>
      <c r="D3714" t="s">
        <v>92</v>
      </c>
      <c r="E3714" t="s">
        <v>153</v>
      </c>
      <c r="F3714" t="s">
        <v>10657</v>
      </c>
      <c r="G3714" t="s">
        <v>230</v>
      </c>
      <c r="H3714" t="s">
        <v>135</v>
      </c>
      <c r="I3714" t="s">
        <v>136</v>
      </c>
      <c r="J3714" t="s">
        <v>137</v>
      </c>
      <c r="K3714" t="s">
        <v>144</v>
      </c>
      <c r="L3714" t="s">
        <v>10658</v>
      </c>
      <c r="M3714" t="s">
        <v>10659</v>
      </c>
      <c r="N3714">
        <v>0.86250000000000004</v>
      </c>
      <c r="O3714">
        <v>0</v>
      </c>
      <c r="P3714">
        <v>2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0.63408689768928472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0.63408689768928472</v>
      </c>
    </row>
    <row r="3715" spans="1:31" x14ac:dyDescent="0.3">
      <c r="A3715">
        <v>2492382</v>
      </c>
      <c r="B3715">
        <v>2</v>
      </c>
      <c r="C3715" t="s">
        <v>80</v>
      </c>
      <c r="D3715" t="s">
        <v>90</v>
      </c>
      <c r="E3715" t="s">
        <v>162</v>
      </c>
      <c r="F3715" t="s">
        <v>10660</v>
      </c>
      <c r="G3715" t="s">
        <v>230</v>
      </c>
      <c r="H3715" t="s">
        <v>135</v>
      </c>
      <c r="I3715" t="s">
        <v>136</v>
      </c>
      <c r="J3715" t="s">
        <v>137</v>
      </c>
      <c r="K3715" t="s">
        <v>144</v>
      </c>
      <c r="L3715" t="s">
        <v>1948</v>
      </c>
      <c r="M3715" t="s">
        <v>10661</v>
      </c>
      <c r="N3715">
        <v>0.29527777700000002</v>
      </c>
      <c r="O3715">
        <v>0</v>
      </c>
      <c r="P3715">
        <v>335</v>
      </c>
      <c r="Q3715">
        <v>0</v>
      </c>
      <c r="R3715">
        <v>0</v>
      </c>
      <c r="S3715">
        <v>0</v>
      </c>
      <c r="T3715">
        <v>8</v>
      </c>
      <c r="U3715">
        <v>0</v>
      </c>
      <c r="V3715">
        <v>0</v>
      </c>
      <c r="W3715">
        <v>0</v>
      </c>
      <c r="X3715">
        <v>26.107697013424996</v>
      </c>
      <c r="Y3715">
        <v>0</v>
      </c>
      <c r="Z3715">
        <v>0</v>
      </c>
      <c r="AA3715">
        <v>0</v>
      </c>
      <c r="AB3715">
        <v>1.014254322378394</v>
      </c>
      <c r="AC3715">
        <v>0</v>
      </c>
      <c r="AD3715">
        <v>0</v>
      </c>
      <c r="AE3715">
        <v>27.121951335803391</v>
      </c>
    </row>
    <row r="3716" spans="1:31" x14ac:dyDescent="0.3">
      <c r="A3716">
        <v>2492429</v>
      </c>
      <c r="B3716">
        <v>1</v>
      </c>
      <c r="C3716" t="s">
        <v>80</v>
      </c>
      <c r="D3716" t="s">
        <v>93</v>
      </c>
      <c r="E3716" t="s">
        <v>162</v>
      </c>
      <c r="F3716" t="s">
        <v>10662</v>
      </c>
      <c r="G3716" t="s">
        <v>210</v>
      </c>
      <c r="H3716" t="s">
        <v>135</v>
      </c>
      <c r="I3716" t="s">
        <v>136</v>
      </c>
      <c r="J3716" t="s">
        <v>137</v>
      </c>
      <c r="K3716" t="s">
        <v>144</v>
      </c>
      <c r="L3716" t="s">
        <v>10663</v>
      </c>
      <c r="M3716" t="s">
        <v>10664</v>
      </c>
      <c r="N3716">
        <v>1.4469444440000001</v>
      </c>
      <c r="O3716">
        <v>0</v>
      </c>
      <c r="P3716">
        <v>68</v>
      </c>
      <c r="Q3716">
        <v>0</v>
      </c>
      <c r="R3716">
        <v>0</v>
      </c>
      <c r="S3716">
        <v>0</v>
      </c>
      <c r="T3716">
        <v>6</v>
      </c>
      <c r="U3716">
        <v>0</v>
      </c>
      <c r="V3716">
        <v>0</v>
      </c>
      <c r="W3716">
        <v>0</v>
      </c>
      <c r="X3716">
        <v>23.368707103809815</v>
      </c>
      <c r="Y3716">
        <v>0</v>
      </c>
      <c r="Z3716">
        <v>0</v>
      </c>
      <c r="AA3716">
        <v>0</v>
      </c>
      <c r="AB3716">
        <v>6.6867374141381495</v>
      </c>
      <c r="AC3716">
        <v>0</v>
      </c>
      <c r="AD3716">
        <v>0</v>
      </c>
      <c r="AE3716">
        <v>30.055444517947965</v>
      </c>
    </row>
    <row r="3717" spans="1:31" x14ac:dyDescent="0.3">
      <c r="A3717">
        <v>2492363</v>
      </c>
      <c r="B3717">
        <v>1</v>
      </c>
      <c r="C3717" t="s">
        <v>81</v>
      </c>
      <c r="D3717" t="s">
        <v>123</v>
      </c>
      <c r="E3717" t="s">
        <v>153</v>
      </c>
      <c r="F3717" t="s">
        <v>10665</v>
      </c>
      <c r="G3717" t="s">
        <v>155</v>
      </c>
      <c r="H3717" t="s">
        <v>135</v>
      </c>
      <c r="I3717" t="s">
        <v>136</v>
      </c>
      <c r="J3717" t="s">
        <v>137</v>
      </c>
      <c r="K3717" t="s">
        <v>144</v>
      </c>
      <c r="L3717" t="s">
        <v>10666</v>
      </c>
      <c r="M3717" t="s">
        <v>10667</v>
      </c>
      <c r="N3717">
        <v>3.1375000000000002</v>
      </c>
      <c r="O3717">
        <v>0</v>
      </c>
      <c r="P3717">
        <v>0</v>
      </c>
      <c r="Q3717">
        <v>0</v>
      </c>
      <c r="R3717">
        <v>1</v>
      </c>
      <c r="S3717">
        <v>0</v>
      </c>
      <c r="T3717">
        <v>1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0.26541710290533949</v>
      </c>
      <c r="AA3717">
        <v>0</v>
      </c>
      <c r="AB3717">
        <v>1.0469279219320889E-2</v>
      </c>
      <c r="AC3717">
        <v>0</v>
      </c>
      <c r="AD3717">
        <v>0</v>
      </c>
      <c r="AE3717">
        <v>0.27588638212466038</v>
      </c>
    </row>
    <row r="3718" spans="1:31" x14ac:dyDescent="0.3">
      <c r="A3718">
        <v>2492346</v>
      </c>
      <c r="B3718">
        <v>1</v>
      </c>
      <c r="C3718" t="s">
        <v>81</v>
      </c>
      <c r="D3718" t="s">
        <v>118</v>
      </c>
      <c r="E3718" t="s">
        <v>162</v>
      </c>
      <c r="F3718" t="s">
        <v>10668</v>
      </c>
      <c r="G3718" t="s">
        <v>537</v>
      </c>
      <c r="H3718" t="s">
        <v>135</v>
      </c>
      <c r="I3718" t="s">
        <v>136</v>
      </c>
      <c r="J3718" t="s">
        <v>137</v>
      </c>
      <c r="K3718" t="s">
        <v>144</v>
      </c>
      <c r="L3718" t="s">
        <v>10669</v>
      </c>
      <c r="M3718" t="s">
        <v>1841</v>
      </c>
      <c r="N3718">
        <v>4.8963888879999997</v>
      </c>
      <c r="O3718">
        <v>0</v>
      </c>
      <c r="P3718">
        <v>5</v>
      </c>
      <c r="Q3718">
        <v>0</v>
      </c>
      <c r="R3718">
        <v>5</v>
      </c>
      <c r="S3718">
        <v>0</v>
      </c>
      <c r="T3718">
        <v>1</v>
      </c>
      <c r="U3718">
        <v>0</v>
      </c>
      <c r="V3718">
        <v>0</v>
      </c>
      <c r="W3718">
        <v>0</v>
      </c>
      <c r="X3718">
        <v>3.0832145735692147</v>
      </c>
      <c r="Y3718">
        <v>0</v>
      </c>
      <c r="Z3718">
        <v>1.3216406429510665</v>
      </c>
      <c r="AA3718">
        <v>0</v>
      </c>
      <c r="AB3718">
        <v>2.0010264603356744</v>
      </c>
      <c r="AC3718">
        <v>0</v>
      </c>
      <c r="AD3718">
        <v>0</v>
      </c>
      <c r="AE3718">
        <v>6.4058816768559552</v>
      </c>
    </row>
    <row r="3719" spans="1:31" x14ac:dyDescent="0.3">
      <c r="A3719">
        <v>2492595</v>
      </c>
      <c r="B3719">
        <v>1</v>
      </c>
      <c r="C3719" t="s">
        <v>80</v>
      </c>
      <c r="D3719" t="s">
        <v>83</v>
      </c>
      <c r="E3719" t="s">
        <v>213</v>
      </c>
      <c r="F3719" t="s">
        <v>10670</v>
      </c>
      <c r="G3719" t="s">
        <v>1152</v>
      </c>
      <c r="H3719" t="s">
        <v>150</v>
      </c>
      <c r="I3719" t="s">
        <v>506</v>
      </c>
      <c r="J3719" t="s">
        <v>137</v>
      </c>
      <c r="K3719" t="s">
        <v>144</v>
      </c>
      <c r="L3719" t="s">
        <v>10671</v>
      </c>
      <c r="M3719" t="s">
        <v>10672</v>
      </c>
      <c r="N3719">
        <v>0.05</v>
      </c>
      <c r="O3719">
        <v>0</v>
      </c>
      <c r="P3719">
        <v>23824</v>
      </c>
      <c r="Q3719">
        <v>0</v>
      </c>
      <c r="R3719">
        <v>0</v>
      </c>
      <c r="S3719">
        <v>15</v>
      </c>
      <c r="T3719">
        <v>3605</v>
      </c>
      <c r="U3719">
        <v>2</v>
      </c>
      <c r="V3719">
        <v>44</v>
      </c>
      <c r="W3719">
        <v>0</v>
      </c>
      <c r="X3719">
        <v>369.79629311846583</v>
      </c>
      <c r="Y3719">
        <v>0</v>
      </c>
      <c r="Z3719">
        <v>0</v>
      </c>
      <c r="AA3719">
        <v>60.760585110079852</v>
      </c>
      <c r="AB3719">
        <v>100.67775465901177</v>
      </c>
      <c r="AC3719">
        <v>4.2879329129281505</v>
      </c>
      <c r="AD3719">
        <v>30.551666797181976</v>
      </c>
      <c r="AE3719">
        <v>566.07423259766745</v>
      </c>
    </row>
    <row r="3720" spans="1:31" x14ac:dyDescent="0.3">
      <c r="A3720">
        <v>2492160</v>
      </c>
      <c r="B3720">
        <v>1</v>
      </c>
      <c r="C3720" t="s">
        <v>80</v>
      </c>
      <c r="D3720" t="s">
        <v>97</v>
      </c>
      <c r="E3720" t="s">
        <v>162</v>
      </c>
      <c r="F3720" t="s">
        <v>10673</v>
      </c>
      <c r="G3720" t="s">
        <v>181</v>
      </c>
      <c r="H3720" t="s">
        <v>135</v>
      </c>
      <c r="I3720" t="s">
        <v>136</v>
      </c>
      <c r="J3720" t="s">
        <v>137</v>
      </c>
      <c r="K3720" t="s">
        <v>144</v>
      </c>
      <c r="L3720" t="s">
        <v>10674</v>
      </c>
      <c r="M3720" t="s">
        <v>10675</v>
      </c>
      <c r="N3720">
        <v>1.301666666</v>
      </c>
      <c r="O3720">
        <v>0</v>
      </c>
      <c r="P3720">
        <v>54</v>
      </c>
      <c r="Q3720">
        <v>0</v>
      </c>
      <c r="R3720">
        <v>1</v>
      </c>
      <c r="S3720">
        <v>0</v>
      </c>
      <c r="T3720">
        <v>7</v>
      </c>
      <c r="U3720">
        <v>0</v>
      </c>
      <c r="V3720">
        <v>0</v>
      </c>
      <c r="W3720">
        <v>0</v>
      </c>
      <c r="X3720">
        <v>41.081729891232079</v>
      </c>
      <c r="Y3720">
        <v>0</v>
      </c>
      <c r="Z3720">
        <v>9.0397858633489009E-2</v>
      </c>
      <c r="AA3720">
        <v>0</v>
      </c>
      <c r="AB3720">
        <v>5.846581222604236</v>
      </c>
      <c r="AC3720">
        <v>0</v>
      </c>
      <c r="AD3720">
        <v>0</v>
      </c>
      <c r="AE3720">
        <v>47.018708972469803</v>
      </c>
    </row>
    <row r="3721" spans="1:31" x14ac:dyDescent="0.3">
      <c r="A3721">
        <v>2492446</v>
      </c>
      <c r="B3721">
        <v>1</v>
      </c>
      <c r="C3721" t="s">
        <v>80</v>
      </c>
      <c r="D3721" t="s">
        <v>104</v>
      </c>
      <c r="E3721" t="s">
        <v>132</v>
      </c>
      <c r="F3721" t="s">
        <v>10676</v>
      </c>
      <c r="G3721" t="s">
        <v>181</v>
      </c>
      <c r="H3721" t="s">
        <v>135</v>
      </c>
      <c r="I3721" t="s">
        <v>136</v>
      </c>
      <c r="J3721" t="s">
        <v>137</v>
      </c>
      <c r="K3721" t="s">
        <v>144</v>
      </c>
      <c r="L3721" t="s">
        <v>10677</v>
      </c>
      <c r="M3721" t="s">
        <v>10678</v>
      </c>
      <c r="N3721">
        <v>0.64222222200000001</v>
      </c>
      <c r="O3721">
        <v>0</v>
      </c>
      <c r="P3721">
        <v>113</v>
      </c>
      <c r="Q3721">
        <v>0</v>
      </c>
      <c r="R3721">
        <v>5</v>
      </c>
      <c r="S3721">
        <v>0</v>
      </c>
      <c r="T3721">
        <v>13</v>
      </c>
      <c r="U3721">
        <v>0</v>
      </c>
      <c r="V3721">
        <v>0</v>
      </c>
      <c r="W3721">
        <v>0</v>
      </c>
      <c r="X3721">
        <v>13.672035934985143</v>
      </c>
      <c r="Y3721">
        <v>0</v>
      </c>
      <c r="Z3721">
        <v>1.0283029460707698</v>
      </c>
      <c r="AA3721">
        <v>0</v>
      </c>
      <c r="AB3721">
        <v>2.5771458639181812</v>
      </c>
      <c r="AC3721">
        <v>0</v>
      </c>
      <c r="AD3721">
        <v>0</v>
      </c>
      <c r="AE3721">
        <v>17.277484744974096</v>
      </c>
    </row>
    <row r="3722" spans="1:31" x14ac:dyDescent="0.3">
      <c r="A3722">
        <v>2492114</v>
      </c>
      <c r="B3722">
        <v>1</v>
      </c>
      <c r="C3722" t="s">
        <v>80</v>
      </c>
      <c r="D3722" t="s">
        <v>102</v>
      </c>
      <c r="E3722" t="s">
        <v>162</v>
      </c>
      <c r="F3722" t="s">
        <v>10679</v>
      </c>
      <c r="G3722" t="s">
        <v>134</v>
      </c>
      <c r="H3722" t="s">
        <v>135</v>
      </c>
      <c r="I3722" t="s">
        <v>136</v>
      </c>
      <c r="J3722" t="s">
        <v>137</v>
      </c>
      <c r="K3722" t="s">
        <v>138</v>
      </c>
      <c r="L3722" t="s">
        <v>10680</v>
      </c>
      <c r="M3722" t="s">
        <v>10681</v>
      </c>
      <c r="N3722">
        <v>4.0049999999999999</v>
      </c>
      <c r="O3722">
        <v>0</v>
      </c>
      <c r="P3722">
        <v>1</v>
      </c>
      <c r="Q3722">
        <v>0</v>
      </c>
      <c r="R3722">
        <v>10</v>
      </c>
      <c r="S3722">
        <v>0</v>
      </c>
      <c r="T3722">
        <v>1</v>
      </c>
      <c r="U3722">
        <v>0</v>
      </c>
      <c r="V3722">
        <v>0</v>
      </c>
      <c r="W3722">
        <v>0</v>
      </c>
      <c r="X3722">
        <v>1.0941748845422221</v>
      </c>
      <c r="Y3722">
        <v>0</v>
      </c>
      <c r="Z3722">
        <v>10.522948576005584</v>
      </c>
      <c r="AA3722">
        <v>0</v>
      </c>
      <c r="AB3722">
        <v>0.88991965263647865</v>
      </c>
      <c r="AC3722">
        <v>0</v>
      </c>
      <c r="AD3722">
        <v>0</v>
      </c>
      <c r="AE3722">
        <v>12.507043113184285</v>
      </c>
    </row>
    <row r="3723" spans="1:31" x14ac:dyDescent="0.3">
      <c r="A3723">
        <v>2492469</v>
      </c>
      <c r="B3723">
        <v>1</v>
      </c>
      <c r="C3723" t="s">
        <v>80</v>
      </c>
      <c r="D3723" t="s">
        <v>105</v>
      </c>
      <c r="E3723" t="s">
        <v>162</v>
      </c>
      <c r="F3723" t="s">
        <v>10682</v>
      </c>
      <c r="G3723" t="s">
        <v>181</v>
      </c>
      <c r="H3723" t="s">
        <v>135</v>
      </c>
      <c r="I3723" t="s">
        <v>136</v>
      </c>
      <c r="J3723" t="s">
        <v>137</v>
      </c>
      <c r="K3723" t="s">
        <v>144</v>
      </c>
      <c r="L3723" t="s">
        <v>10683</v>
      </c>
      <c r="M3723" t="s">
        <v>10684</v>
      </c>
      <c r="N3723">
        <v>0.75777777700000004</v>
      </c>
      <c r="O3723">
        <v>0</v>
      </c>
      <c r="P3723">
        <v>35</v>
      </c>
      <c r="Q3723">
        <v>0</v>
      </c>
      <c r="R3723">
        <v>0</v>
      </c>
      <c r="S3723">
        <v>0</v>
      </c>
      <c r="T3723">
        <v>3</v>
      </c>
      <c r="U3723">
        <v>0</v>
      </c>
      <c r="V3723">
        <v>0</v>
      </c>
      <c r="W3723">
        <v>0</v>
      </c>
      <c r="X3723">
        <v>8.1039649661544111</v>
      </c>
      <c r="Y3723">
        <v>0</v>
      </c>
      <c r="Z3723">
        <v>0</v>
      </c>
      <c r="AA3723">
        <v>0</v>
      </c>
      <c r="AB3723">
        <v>1.2740324012010351</v>
      </c>
      <c r="AC3723">
        <v>0</v>
      </c>
      <c r="AD3723">
        <v>0</v>
      </c>
      <c r="AE3723">
        <v>9.3779973673554462</v>
      </c>
    </row>
    <row r="3724" spans="1:31" x14ac:dyDescent="0.3">
      <c r="A3724">
        <v>2492489</v>
      </c>
      <c r="B3724">
        <v>1</v>
      </c>
      <c r="C3724" t="s">
        <v>80</v>
      </c>
      <c r="D3724" t="s">
        <v>84</v>
      </c>
      <c r="E3724" t="s">
        <v>153</v>
      </c>
      <c r="F3724" t="s">
        <v>10685</v>
      </c>
      <c r="G3724" t="s">
        <v>230</v>
      </c>
      <c r="H3724" t="s">
        <v>135</v>
      </c>
      <c r="I3724" t="s">
        <v>136</v>
      </c>
      <c r="J3724" t="s">
        <v>137</v>
      </c>
      <c r="K3724" t="s">
        <v>144</v>
      </c>
      <c r="L3724" t="s">
        <v>10686</v>
      </c>
      <c r="M3724" t="s">
        <v>10687</v>
      </c>
      <c r="N3724">
        <v>3.3680555550000002</v>
      </c>
      <c r="O3724">
        <v>0</v>
      </c>
      <c r="P3724">
        <v>4</v>
      </c>
      <c r="Q3724">
        <v>0</v>
      </c>
      <c r="R3724">
        <v>0</v>
      </c>
      <c r="S3724">
        <v>0</v>
      </c>
      <c r="T3724">
        <v>1</v>
      </c>
      <c r="U3724">
        <v>0</v>
      </c>
      <c r="V3724">
        <v>0</v>
      </c>
      <c r="W3724">
        <v>0</v>
      </c>
      <c r="X3724">
        <v>3.4680434123213568</v>
      </c>
      <c r="Y3724">
        <v>0</v>
      </c>
      <c r="Z3724">
        <v>0</v>
      </c>
      <c r="AA3724">
        <v>0</v>
      </c>
      <c r="AB3724">
        <v>1.5471317497782398</v>
      </c>
      <c r="AC3724">
        <v>0</v>
      </c>
      <c r="AD3724">
        <v>0</v>
      </c>
      <c r="AE3724">
        <v>5.015175162099597</v>
      </c>
    </row>
    <row r="3725" spans="1:31" x14ac:dyDescent="0.3">
      <c r="A3725">
        <v>2492369</v>
      </c>
      <c r="B3725">
        <v>1</v>
      </c>
      <c r="C3725" t="s">
        <v>80</v>
      </c>
      <c r="D3725" t="s">
        <v>96</v>
      </c>
      <c r="E3725" t="s">
        <v>162</v>
      </c>
      <c r="F3725" t="s">
        <v>10688</v>
      </c>
      <c r="G3725" t="s">
        <v>530</v>
      </c>
      <c r="H3725" t="s">
        <v>135</v>
      </c>
      <c r="I3725" t="s">
        <v>136</v>
      </c>
      <c r="J3725" t="s">
        <v>137</v>
      </c>
      <c r="K3725" t="s">
        <v>144</v>
      </c>
      <c r="L3725" t="s">
        <v>10689</v>
      </c>
      <c r="M3725" t="s">
        <v>10690</v>
      </c>
      <c r="N3725">
        <v>5.2886111109999998</v>
      </c>
      <c r="O3725">
        <v>0</v>
      </c>
      <c r="P3725">
        <v>72</v>
      </c>
      <c r="Q3725">
        <v>0</v>
      </c>
      <c r="R3725">
        <v>0</v>
      </c>
      <c r="S3725">
        <v>0</v>
      </c>
      <c r="T3725">
        <v>1</v>
      </c>
      <c r="U3725">
        <v>0</v>
      </c>
      <c r="V3725">
        <v>0</v>
      </c>
      <c r="W3725">
        <v>0</v>
      </c>
      <c r="X3725">
        <v>156.28154802429034</v>
      </c>
      <c r="Y3725">
        <v>0</v>
      </c>
      <c r="Z3725">
        <v>0</v>
      </c>
      <c r="AA3725">
        <v>0</v>
      </c>
      <c r="AB3725">
        <v>1.5988649832289905</v>
      </c>
      <c r="AC3725">
        <v>0</v>
      </c>
      <c r="AD3725">
        <v>0</v>
      </c>
      <c r="AE3725">
        <v>157.88041300751934</v>
      </c>
    </row>
    <row r="3726" spans="1:31" x14ac:dyDescent="0.3">
      <c r="A3726">
        <v>2492240</v>
      </c>
      <c r="B3726">
        <v>1</v>
      </c>
      <c r="C3726" t="s">
        <v>80</v>
      </c>
      <c r="D3726" t="s">
        <v>87</v>
      </c>
      <c r="E3726" t="s">
        <v>166</v>
      </c>
      <c r="F3726" t="s">
        <v>10691</v>
      </c>
      <c r="G3726" t="s">
        <v>1152</v>
      </c>
      <c r="H3726" t="s">
        <v>150</v>
      </c>
      <c r="I3726" t="s">
        <v>136</v>
      </c>
      <c r="J3726" t="s">
        <v>137</v>
      </c>
      <c r="K3726" t="s">
        <v>144</v>
      </c>
      <c r="L3726" t="s">
        <v>10692</v>
      </c>
      <c r="M3726" t="s">
        <v>10620</v>
      </c>
      <c r="N3726">
        <v>1.196388888</v>
      </c>
      <c r="O3726">
        <v>0</v>
      </c>
      <c r="P3726">
        <v>95</v>
      </c>
      <c r="Q3726">
        <v>0</v>
      </c>
      <c r="R3726">
        <v>0</v>
      </c>
      <c r="S3726">
        <v>8</v>
      </c>
      <c r="T3726">
        <v>38</v>
      </c>
      <c r="U3726">
        <v>5</v>
      </c>
      <c r="V3726">
        <v>4</v>
      </c>
      <c r="W3726">
        <v>0</v>
      </c>
      <c r="X3726">
        <v>31.437090244209298</v>
      </c>
      <c r="Y3726">
        <v>0</v>
      </c>
      <c r="Z3726">
        <v>0</v>
      </c>
      <c r="AA3726">
        <v>155.27770549465967</v>
      </c>
      <c r="AB3726">
        <v>252.30498307031908</v>
      </c>
      <c r="AC3726">
        <v>972.40369109373034</v>
      </c>
      <c r="AD3726">
        <v>99.174079145681603</v>
      </c>
      <c r="AE3726">
        <v>1510.5975490486001</v>
      </c>
    </row>
    <row r="3727" spans="1:31" x14ac:dyDescent="0.3">
      <c r="A3727">
        <v>2492177</v>
      </c>
      <c r="B3727">
        <v>1</v>
      </c>
      <c r="C3727" t="s">
        <v>81</v>
      </c>
      <c r="D3727" t="s">
        <v>117</v>
      </c>
      <c r="E3727" t="s">
        <v>147</v>
      </c>
      <c r="F3727" t="s">
        <v>10693</v>
      </c>
      <c r="G3727" t="s">
        <v>149</v>
      </c>
      <c r="H3727" t="s">
        <v>150</v>
      </c>
      <c r="I3727" t="s">
        <v>136</v>
      </c>
      <c r="J3727" t="s">
        <v>137</v>
      </c>
      <c r="K3727" t="s">
        <v>144</v>
      </c>
      <c r="L3727" t="s">
        <v>10694</v>
      </c>
      <c r="M3727" t="s">
        <v>10695</v>
      </c>
      <c r="N3727">
        <v>0.62666666599999998</v>
      </c>
      <c r="O3727">
        <v>0</v>
      </c>
      <c r="P3727">
        <v>85</v>
      </c>
      <c r="Q3727">
        <v>0</v>
      </c>
      <c r="R3727">
        <v>58</v>
      </c>
      <c r="S3727">
        <v>2</v>
      </c>
      <c r="T3727">
        <v>11</v>
      </c>
      <c r="U3727">
        <v>0</v>
      </c>
      <c r="V3727">
        <v>0</v>
      </c>
      <c r="W3727">
        <v>0</v>
      </c>
      <c r="X3727">
        <v>9.7232450841630378</v>
      </c>
      <c r="Y3727">
        <v>0</v>
      </c>
      <c r="Z3727">
        <v>15.011248516494595</v>
      </c>
      <c r="AA3727">
        <v>2.9810481985281769</v>
      </c>
      <c r="AB3727">
        <v>4.2970993352489097</v>
      </c>
      <c r="AC3727">
        <v>0</v>
      </c>
      <c r="AD3727">
        <v>0</v>
      </c>
      <c r="AE3727">
        <v>32.012641134434723</v>
      </c>
    </row>
    <row r="3728" spans="1:31" x14ac:dyDescent="0.3">
      <c r="A3728">
        <v>2492575</v>
      </c>
      <c r="B3728">
        <v>1</v>
      </c>
      <c r="C3728" t="s">
        <v>81</v>
      </c>
      <c r="D3728" t="s">
        <v>120</v>
      </c>
      <c r="E3728" t="s">
        <v>184</v>
      </c>
      <c r="F3728" t="s">
        <v>10696</v>
      </c>
      <c r="G3728" t="s">
        <v>149</v>
      </c>
      <c r="H3728" t="s">
        <v>150</v>
      </c>
      <c r="I3728" t="s">
        <v>136</v>
      </c>
      <c r="J3728" t="s">
        <v>137</v>
      </c>
      <c r="K3728" t="s">
        <v>144</v>
      </c>
      <c r="L3728" t="s">
        <v>10697</v>
      </c>
      <c r="M3728" t="s">
        <v>10698</v>
      </c>
      <c r="N3728">
        <v>0.44888888799999999</v>
      </c>
      <c r="O3728">
        <v>2</v>
      </c>
      <c r="P3728">
        <v>485</v>
      </c>
      <c r="Q3728">
        <v>31</v>
      </c>
      <c r="R3728">
        <v>46</v>
      </c>
      <c r="S3728">
        <v>8</v>
      </c>
      <c r="T3728">
        <v>36</v>
      </c>
      <c r="U3728">
        <v>0</v>
      </c>
      <c r="V3728">
        <v>0</v>
      </c>
      <c r="W3728">
        <v>0.1298553597422222</v>
      </c>
      <c r="X3728">
        <v>27.053641633531619</v>
      </c>
      <c r="Y3728">
        <v>2.8934735617447145</v>
      </c>
      <c r="Z3728">
        <v>2.1758250466210165</v>
      </c>
      <c r="AA3728">
        <v>14.366922602696853</v>
      </c>
      <c r="AB3728">
        <v>4.6163181215914468</v>
      </c>
      <c r="AC3728">
        <v>0</v>
      </c>
      <c r="AD3728">
        <v>0</v>
      </c>
      <c r="AE3728">
        <v>51.23603632592787</v>
      </c>
    </row>
    <row r="3729" spans="1:31" x14ac:dyDescent="0.3">
      <c r="A3729">
        <v>2492481</v>
      </c>
      <c r="B3729">
        <v>1</v>
      </c>
      <c r="C3729" t="s">
        <v>80</v>
      </c>
      <c r="D3729" t="s">
        <v>105</v>
      </c>
      <c r="E3729" t="s">
        <v>162</v>
      </c>
      <c r="F3729" t="s">
        <v>4574</v>
      </c>
      <c r="G3729" t="s">
        <v>210</v>
      </c>
      <c r="H3729" t="s">
        <v>135</v>
      </c>
      <c r="I3729" t="s">
        <v>136</v>
      </c>
      <c r="J3729" t="s">
        <v>137</v>
      </c>
      <c r="K3729" t="s">
        <v>144</v>
      </c>
      <c r="L3729" t="s">
        <v>10699</v>
      </c>
      <c r="M3729" t="s">
        <v>10700</v>
      </c>
      <c r="N3729">
        <v>0.760833333</v>
      </c>
      <c r="O3729">
        <v>0</v>
      </c>
      <c r="P3729">
        <v>189</v>
      </c>
      <c r="Q3729">
        <v>0</v>
      </c>
      <c r="R3729">
        <v>0</v>
      </c>
      <c r="S3729">
        <v>0</v>
      </c>
      <c r="T3729">
        <v>13</v>
      </c>
      <c r="U3729">
        <v>0</v>
      </c>
      <c r="V3729">
        <v>0</v>
      </c>
      <c r="W3729">
        <v>0</v>
      </c>
      <c r="X3729">
        <v>39.921023853040154</v>
      </c>
      <c r="Y3729">
        <v>0</v>
      </c>
      <c r="Z3729">
        <v>0</v>
      </c>
      <c r="AA3729">
        <v>0</v>
      </c>
      <c r="AB3729">
        <v>20.634801313068333</v>
      </c>
      <c r="AC3729">
        <v>0</v>
      </c>
      <c r="AD3729">
        <v>0</v>
      </c>
      <c r="AE3729">
        <v>60.555825166108491</v>
      </c>
    </row>
    <row r="3730" spans="1:31" x14ac:dyDescent="0.3">
      <c r="A3730">
        <v>2492412</v>
      </c>
      <c r="B3730">
        <v>1</v>
      </c>
      <c r="C3730" t="s">
        <v>81</v>
      </c>
      <c r="D3730" t="s">
        <v>120</v>
      </c>
      <c r="E3730" t="s">
        <v>132</v>
      </c>
      <c r="F3730" t="s">
        <v>10701</v>
      </c>
      <c r="G3730" t="s">
        <v>296</v>
      </c>
      <c r="H3730" t="s">
        <v>135</v>
      </c>
      <c r="I3730" t="s">
        <v>136</v>
      </c>
      <c r="J3730" t="s">
        <v>137</v>
      </c>
      <c r="K3730" t="s">
        <v>144</v>
      </c>
      <c r="L3730" t="s">
        <v>10702</v>
      </c>
      <c r="M3730" t="s">
        <v>10703</v>
      </c>
      <c r="N3730">
        <v>2.088333333</v>
      </c>
      <c r="O3730">
        <v>0</v>
      </c>
      <c r="P3730">
        <v>0</v>
      </c>
      <c r="Q3730">
        <v>0</v>
      </c>
      <c r="R3730">
        <v>3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1.7824685607595481</v>
      </c>
      <c r="AA3730">
        <v>0</v>
      </c>
      <c r="AB3730">
        <v>0</v>
      </c>
      <c r="AC3730">
        <v>0</v>
      </c>
      <c r="AD3730">
        <v>0</v>
      </c>
      <c r="AE3730">
        <v>1.7824685607595481</v>
      </c>
    </row>
    <row r="3731" spans="1:31" x14ac:dyDescent="0.3">
      <c r="A3731">
        <v>2492103</v>
      </c>
      <c r="B3731">
        <v>1</v>
      </c>
      <c r="C3731" t="s">
        <v>81</v>
      </c>
      <c r="D3731" t="s">
        <v>127</v>
      </c>
      <c r="E3731" t="s">
        <v>153</v>
      </c>
      <c r="F3731" t="s">
        <v>10704</v>
      </c>
      <c r="G3731" t="s">
        <v>230</v>
      </c>
      <c r="H3731" t="s">
        <v>135</v>
      </c>
      <c r="I3731" t="s">
        <v>136</v>
      </c>
      <c r="J3731" t="s">
        <v>137</v>
      </c>
      <c r="K3731" t="s">
        <v>144</v>
      </c>
      <c r="L3731" t="s">
        <v>10705</v>
      </c>
      <c r="M3731" t="s">
        <v>10706</v>
      </c>
      <c r="N3731">
        <v>2.1041666659999998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1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2.4519277133046666E-3</v>
      </c>
      <c r="AC3731">
        <v>0</v>
      </c>
      <c r="AD3731">
        <v>0</v>
      </c>
      <c r="AE3731">
        <v>2.4519277133046666E-3</v>
      </c>
    </row>
    <row r="3732" spans="1:31" x14ac:dyDescent="0.3">
      <c r="A3732">
        <v>2492289</v>
      </c>
      <c r="B3732">
        <v>1</v>
      </c>
      <c r="C3732" t="s">
        <v>80</v>
      </c>
      <c r="D3732" t="s">
        <v>84</v>
      </c>
      <c r="E3732" t="s">
        <v>153</v>
      </c>
      <c r="F3732" t="s">
        <v>10707</v>
      </c>
      <c r="G3732" t="s">
        <v>155</v>
      </c>
      <c r="H3732" t="s">
        <v>135</v>
      </c>
      <c r="I3732" t="s">
        <v>136</v>
      </c>
      <c r="J3732" t="s">
        <v>137</v>
      </c>
      <c r="K3732" t="s">
        <v>144</v>
      </c>
      <c r="L3732" t="s">
        <v>10708</v>
      </c>
      <c r="M3732" t="s">
        <v>10709</v>
      </c>
      <c r="N3732">
        <v>8.4744444439999995</v>
      </c>
      <c r="O3732">
        <v>0</v>
      </c>
      <c r="P3732">
        <v>5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5.8663484880199626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5.8663484880199626</v>
      </c>
    </row>
    <row r="3733" spans="1:31" x14ac:dyDescent="0.3">
      <c r="A3733">
        <v>2492240</v>
      </c>
      <c r="B3733">
        <v>3</v>
      </c>
      <c r="C3733" t="s">
        <v>80</v>
      </c>
      <c r="D3733" t="s">
        <v>87</v>
      </c>
      <c r="E3733" t="s">
        <v>147</v>
      </c>
      <c r="F3733" t="s">
        <v>10710</v>
      </c>
      <c r="G3733" t="s">
        <v>1152</v>
      </c>
      <c r="H3733" t="s">
        <v>150</v>
      </c>
      <c r="I3733" t="s">
        <v>136</v>
      </c>
      <c r="J3733" t="s">
        <v>137</v>
      </c>
      <c r="K3733" t="s">
        <v>144</v>
      </c>
      <c r="L3733" t="s">
        <v>10621</v>
      </c>
      <c r="M3733" t="s">
        <v>10711</v>
      </c>
      <c r="N3733">
        <v>0.85222222199999997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3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128.38867057721666</v>
      </c>
      <c r="AD3733">
        <v>0</v>
      </c>
      <c r="AE3733">
        <v>128.38867057721666</v>
      </c>
    </row>
    <row r="3734" spans="1:31" x14ac:dyDescent="0.3">
      <c r="A3734">
        <v>2492063</v>
      </c>
      <c r="B3734">
        <v>1</v>
      </c>
      <c r="C3734" t="s">
        <v>80</v>
      </c>
      <c r="D3734" t="s">
        <v>82</v>
      </c>
      <c r="E3734" t="s">
        <v>153</v>
      </c>
      <c r="F3734" t="s">
        <v>10712</v>
      </c>
      <c r="G3734" t="s">
        <v>159</v>
      </c>
      <c r="H3734" t="s">
        <v>135</v>
      </c>
      <c r="I3734" t="s">
        <v>136</v>
      </c>
      <c r="J3734" t="s">
        <v>3</v>
      </c>
      <c r="K3734" t="s">
        <v>144</v>
      </c>
      <c r="L3734" t="s">
        <v>10713</v>
      </c>
      <c r="M3734" t="s">
        <v>10714</v>
      </c>
      <c r="N3734">
        <v>0.60083333299999997</v>
      </c>
      <c r="O3734">
        <v>0</v>
      </c>
      <c r="P3734">
        <v>1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7.4395767458580828E-2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7.4395767458580828E-2</v>
      </c>
    </row>
    <row r="3735" spans="1:31" x14ac:dyDescent="0.3">
      <c r="A3735">
        <v>2492541</v>
      </c>
      <c r="B3735">
        <v>1</v>
      </c>
      <c r="C3735" t="s">
        <v>80</v>
      </c>
      <c r="D3735" t="s">
        <v>100</v>
      </c>
      <c r="E3735" t="s">
        <v>162</v>
      </c>
      <c r="F3735" t="s">
        <v>10715</v>
      </c>
      <c r="G3735" t="s">
        <v>210</v>
      </c>
      <c r="H3735" t="s">
        <v>135</v>
      </c>
      <c r="I3735" t="s">
        <v>136</v>
      </c>
      <c r="J3735" t="s">
        <v>137</v>
      </c>
      <c r="K3735" t="s">
        <v>144</v>
      </c>
      <c r="L3735" t="s">
        <v>10716</v>
      </c>
      <c r="M3735" t="s">
        <v>10717</v>
      </c>
      <c r="N3735">
        <v>0.87166666599999998</v>
      </c>
      <c r="O3735">
        <v>0</v>
      </c>
      <c r="P3735">
        <v>31</v>
      </c>
      <c r="Q3735">
        <v>0</v>
      </c>
      <c r="R3735">
        <v>1</v>
      </c>
      <c r="S3735">
        <v>0</v>
      </c>
      <c r="T3735">
        <v>2</v>
      </c>
      <c r="U3735">
        <v>0</v>
      </c>
      <c r="V3735">
        <v>0</v>
      </c>
      <c r="W3735">
        <v>0</v>
      </c>
      <c r="X3735">
        <v>7.2170505247654155</v>
      </c>
      <c r="Y3735">
        <v>0</v>
      </c>
      <c r="Z3735">
        <v>0.23278713103773227</v>
      </c>
      <c r="AA3735">
        <v>0</v>
      </c>
      <c r="AB3735">
        <v>0.59711842462028808</v>
      </c>
      <c r="AC3735">
        <v>0</v>
      </c>
      <c r="AD3735">
        <v>0</v>
      </c>
      <c r="AE3735">
        <v>8.0469560804234348</v>
      </c>
    </row>
    <row r="3736" spans="1:31" x14ac:dyDescent="0.3">
      <c r="A3736">
        <v>2492372</v>
      </c>
      <c r="B3736">
        <v>1</v>
      </c>
      <c r="C3736" t="s">
        <v>81</v>
      </c>
      <c r="D3736" t="s">
        <v>119</v>
      </c>
      <c r="E3736" t="s">
        <v>147</v>
      </c>
      <c r="F3736" t="s">
        <v>10718</v>
      </c>
      <c r="G3736" t="s">
        <v>149</v>
      </c>
      <c r="H3736" t="s">
        <v>150</v>
      </c>
      <c r="I3736" t="s">
        <v>136</v>
      </c>
      <c r="J3736" t="s">
        <v>137</v>
      </c>
      <c r="K3736" t="s">
        <v>144</v>
      </c>
      <c r="L3736" t="s">
        <v>10719</v>
      </c>
      <c r="M3736" t="s">
        <v>10720</v>
      </c>
      <c r="N3736">
        <v>1.4075</v>
      </c>
      <c r="O3736">
        <v>0</v>
      </c>
      <c r="P3736">
        <v>357</v>
      </c>
      <c r="Q3736">
        <v>36</v>
      </c>
      <c r="R3736">
        <v>130</v>
      </c>
      <c r="S3736">
        <v>1</v>
      </c>
      <c r="T3736">
        <v>23</v>
      </c>
      <c r="U3736">
        <v>0</v>
      </c>
      <c r="V3736">
        <v>0</v>
      </c>
      <c r="W3736">
        <v>0</v>
      </c>
      <c r="X3736">
        <v>116.0342651773243</v>
      </c>
      <c r="Y3736">
        <v>15.54251182393134</v>
      </c>
      <c r="Z3736">
        <v>46.675197909525096</v>
      </c>
      <c r="AA3736">
        <v>2.3553889163749999</v>
      </c>
      <c r="AB3736">
        <v>21.844502613428123</v>
      </c>
      <c r="AC3736">
        <v>0</v>
      </c>
      <c r="AD3736">
        <v>0</v>
      </c>
      <c r="AE3736">
        <v>202.45186644058387</v>
      </c>
    </row>
    <row r="3737" spans="1:31" x14ac:dyDescent="0.3">
      <c r="A3737">
        <v>2492564</v>
      </c>
      <c r="B3737">
        <v>1</v>
      </c>
      <c r="C3737" t="s">
        <v>80</v>
      </c>
      <c r="D3737" t="s">
        <v>105</v>
      </c>
      <c r="E3737" t="s">
        <v>162</v>
      </c>
      <c r="F3737" t="s">
        <v>10721</v>
      </c>
      <c r="G3737" t="s">
        <v>537</v>
      </c>
      <c r="H3737" t="s">
        <v>135</v>
      </c>
      <c r="I3737" t="s">
        <v>136</v>
      </c>
      <c r="J3737" t="s">
        <v>137</v>
      </c>
      <c r="K3737" t="s">
        <v>144</v>
      </c>
      <c r="L3737" t="s">
        <v>10722</v>
      </c>
      <c r="M3737" t="s">
        <v>10723</v>
      </c>
      <c r="N3737">
        <v>1.1116666660000001</v>
      </c>
      <c r="O3737">
        <v>0</v>
      </c>
      <c r="P3737">
        <v>45</v>
      </c>
      <c r="Q3737">
        <v>0</v>
      </c>
      <c r="R3737">
        <v>10</v>
      </c>
      <c r="S3737">
        <v>0</v>
      </c>
      <c r="T3737">
        <v>13</v>
      </c>
      <c r="U3737">
        <v>0</v>
      </c>
      <c r="V3737">
        <v>0</v>
      </c>
      <c r="W3737">
        <v>0</v>
      </c>
      <c r="X3737">
        <v>15.590980679307199</v>
      </c>
      <c r="Y3737">
        <v>0</v>
      </c>
      <c r="Z3737">
        <v>1.0295188405045252</v>
      </c>
      <c r="AA3737">
        <v>0</v>
      </c>
      <c r="AB3737">
        <v>8.3778447675593188</v>
      </c>
      <c r="AC3737">
        <v>0</v>
      </c>
      <c r="AD3737">
        <v>0</v>
      </c>
      <c r="AE3737">
        <v>24.99834428737104</v>
      </c>
    </row>
    <row r="3738" spans="1:31" x14ac:dyDescent="0.3">
      <c r="A3738">
        <v>2492143</v>
      </c>
      <c r="B3738">
        <v>1</v>
      </c>
      <c r="C3738" t="s">
        <v>80</v>
      </c>
      <c r="D3738" t="s">
        <v>98</v>
      </c>
      <c r="E3738" t="s">
        <v>162</v>
      </c>
      <c r="F3738" t="s">
        <v>10724</v>
      </c>
      <c r="G3738" t="s">
        <v>466</v>
      </c>
      <c r="H3738" t="s">
        <v>135</v>
      </c>
      <c r="I3738" t="s">
        <v>136</v>
      </c>
      <c r="J3738" t="s">
        <v>137</v>
      </c>
      <c r="K3738" t="s">
        <v>144</v>
      </c>
      <c r="L3738" t="s">
        <v>10725</v>
      </c>
      <c r="M3738" t="s">
        <v>10726</v>
      </c>
      <c r="N3738">
        <v>2.5644444439999998</v>
      </c>
      <c r="O3738">
        <v>0</v>
      </c>
      <c r="P3738">
        <v>9</v>
      </c>
      <c r="Q3738">
        <v>0</v>
      </c>
      <c r="R3738">
        <v>3</v>
      </c>
      <c r="S3738">
        <v>0</v>
      </c>
      <c r="T3738">
        <v>11</v>
      </c>
      <c r="U3738">
        <v>0</v>
      </c>
      <c r="V3738">
        <v>0</v>
      </c>
      <c r="W3738">
        <v>0</v>
      </c>
      <c r="X3738">
        <v>3.7717289854701632</v>
      </c>
      <c r="Y3738">
        <v>0</v>
      </c>
      <c r="Z3738">
        <v>6.6456059386469785E-2</v>
      </c>
      <c r="AA3738">
        <v>0</v>
      </c>
      <c r="AB3738">
        <v>61.260113016807168</v>
      </c>
      <c r="AC3738">
        <v>0</v>
      </c>
      <c r="AD3738">
        <v>0</v>
      </c>
      <c r="AE3738">
        <v>65.098298061663797</v>
      </c>
    </row>
    <row r="3739" spans="1:31" x14ac:dyDescent="0.3">
      <c r="A3739">
        <v>2492584</v>
      </c>
      <c r="B3739">
        <v>1</v>
      </c>
      <c r="C3739" t="s">
        <v>80</v>
      </c>
      <c r="D3739" t="s">
        <v>90</v>
      </c>
      <c r="E3739" t="s">
        <v>153</v>
      </c>
      <c r="F3739" t="s">
        <v>10727</v>
      </c>
      <c r="G3739" t="s">
        <v>155</v>
      </c>
      <c r="H3739" t="s">
        <v>135</v>
      </c>
      <c r="I3739" t="s">
        <v>136</v>
      </c>
      <c r="J3739" t="s">
        <v>137</v>
      </c>
      <c r="K3739" t="s">
        <v>144</v>
      </c>
      <c r="L3739" t="s">
        <v>10728</v>
      </c>
      <c r="M3739" t="s">
        <v>10729</v>
      </c>
      <c r="N3739">
        <v>1.5047222220000001</v>
      </c>
      <c r="O3739">
        <v>0</v>
      </c>
      <c r="P3739">
        <v>1</v>
      </c>
      <c r="Q3739">
        <v>0</v>
      </c>
      <c r="R3739">
        <v>0</v>
      </c>
      <c r="S3739">
        <v>0</v>
      </c>
      <c r="T3739">
        <v>1</v>
      </c>
      <c r="U3739">
        <v>0</v>
      </c>
      <c r="V3739">
        <v>0</v>
      </c>
      <c r="W3739">
        <v>0</v>
      </c>
      <c r="X3739">
        <v>0.84387128535179523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0.84387128535179523</v>
      </c>
    </row>
    <row r="3740" spans="1:31" x14ac:dyDescent="0.3">
      <c r="A3740">
        <v>2492335</v>
      </c>
      <c r="B3740">
        <v>1</v>
      </c>
      <c r="C3740" t="s">
        <v>80</v>
      </c>
      <c r="D3740" t="s">
        <v>103</v>
      </c>
      <c r="E3740" t="s">
        <v>166</v>
      </c>
      <c r="F3740" t="s">
        <v>1088</v>
      </c>
      <c r="G3740" t="s">
        <v>203</v>
      </c>
      <c r="H3740" t="s">
        <v>150</v>
      </c>
      <c r="I3740" t="s">
        <v>506</v>
      </c>
      <c r="J3740" t="s">
        <v>137</v>
      </c>
      <c r="K3740" t="s">
        <v>144</v>
      </c>
      <c r="L3740" t="s">
        <v>10730</v>
      </c>
      <c r="M3740" t="s">
        <v>10731</v>
      </c>
      <c r="N3740">
        <v>3.3055555E-2</v>
      </c>
      <c r="O3740">
        <v>1</v>
      </c>
      <c r="P3740">
        <v>292</v>
      </c>
      <c r="Q3740">
        <v>18</v>
      </c>
      <c r="R3740">
        <v>95</v>
      </c>
      <c r="S3740">
        <v>10</v>
      </c>
      <c r="T3740">
        <v>48</v>
      </c>
      <c r="U3740">
        <v>4</v>
      </c>
      <c r="V3740">
        <v>0</v>
      </c>
      <c r="W3740">
        <v>0.178957816752043</v>
      </c>
      <c r="X3740">
        <v>2.1417247423313612</v>
      </c>
      <c r="Y3740">
        <v>6.9452887047485072</v>
      </c>
      <c r="Z3740">
        <v>2.799324734772306</v>
      </c>
      <c r="AA3740">
        <v>0.32845291694428969</v>
      </c>
      <c r="AB3740">
        <v>1.4362069269357705</v>
      </c>
      <c r="AC3740">
        <v>34.325649184323517</v>
      </c>
      <c r="AD3740">
        <v>0</v>
      </c>
      <c r="AE3740">
        <v>48.155605026807791</v>
      </c>
    </row>
    <row r="3741" spans="1:31" x14ac:dyDescent="0.3">
      <c r="A3741">
        <v>2492521</v>
      </c>
      <c r="B3741">
        <v>1</v>
      </c>
      <c r="C3741" t="s">
        <v>80</v>
      </c>
      <c r="D3741" t="s">
        <v>84</v>
      </c>
      <c r="E3741" t="s">
        <v>162</v>
      </c>
      <c r="F3741" t="s">
        <v>10732</v>
      </c>
      <c r="G3741" t="s">
        <v>210</v>
      </c>
      <c r="H3741" t="s">
        <v>135</v>
      </c>
      <c r="I3741" t="s">
        <v>136</v>
      </c>
      <c r="J3741" t="s">
        <v>137</v>
      </c>
      <c r="K3741" t="s">
        <v>144</v>
      </c>
      <c r="L3741" t="s">
        <v>10733</v>
      </c>
      <c r="M3741" t="s">
        <v>10734</v>
      </c>
      <c r="N3741">
        <v>1.7422222220000001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1</v>
      </c>
      <c r="U3741">
        <v>0</v>
      </c>
      <c r="V3741">
        <v>1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6.437087163633777E-2</v>
      </c>
      <c r="AC3741">
        <v>0</v>
      </c>
      <c r="AD3741">
        <v>14.600168813662293</v>
      </c>
      <c r="AE3741">
        <v>14.664539685298632</v>
      </c>
    </row>
    <row r="3742" spans="1:31" x14ac:dyDescent="0.3">
      <c r="A3742">
        <v>2492229</v>
      </c>
      <c r="B3742">
        <v>1</v>
      </c>
      <c r="C3742" t="s">
        <v>81</v>
      </c>
      <c r="D3742" t="s">
        <v>123</v>
      </c>
      <c r="E3742" t="s">
        <v>132</v>
      </c>
      <c r="F3742" t="s">
        <v>10735</v>
      </c>
      <c r="G3742" t="s">
        <v>1101</v>
      </c>
      <c r="H3742" t="s">
        <v>135</v>
      </c>
      <c r="I3742" t="s">
        <v>136</v>
      </c>
      <c r="J3742" t="s">
        <v>137</v>
      </c>
      <c r="K3742" t="s">
        <v>144</v>
      </c>
      <c r="L3742" t="s">
        <v>10736</v>
      </c>
      <c r="M3742" t="s">
        <v>10737</v>
      </c>
      <c r="N3742">
        <v>4.4574999999999996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49</v>
      </c>
      <c r="U3742">
        <v>0</v>
      </c>
      <c r="V3742">
        <v>2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388.38651895791219</v>
      </c>
      <c r="AC3742">
        <v>0</v>
      </c>
      <c r="AD3742">
        <v>181.49899892589585</v>
      </c>
      <c r="AE3742">
        <v>569.88551788380801</v>
      </c>
    </row>
    <row r="3743" spans="1:31" x14ac:dyDescent="0.3">
      <c r="A3743">
        <v>2492292</v>
      </c>
      <c r="B3743">
        <v>1</v>
      </c>
      <c r="C3743" t="s">
        <v>81</v>
      </c>
      <c r="D3743" t="s">
        <v>118</v>
      </c>
      <c r="E3743" t="s">
        <v>184</v>
      </c>
      <c r="F3743" t="s">
        <v>1469</v>
      </c>
      <c r="G3743" t="s">
        <v>149</v>
      </c>
      <c r="H3743" t="s">
        <v>150</v>
      </c>
      <c r="I3743" t="s">
        <v>136</v>
      </c>
      <c r="J3743" t="s">
        <v>137</v>
      </c>
      <c r="K3743" t="s">
        <v>144</v>
      </c>
      <c r="L3743" t="s">
        <v>10738</v>
      </c>
      <c r="M3743" t="s">
        <v>10739</v>
      </c>
      <c r="N3743">
        <v>0.98972222200000004</v>
      </c>
      <c r="O3743">
        <v>3</v>
      </c>
      <c r="P3743">
        <v>395</v>
      </c>
      <c r="Q3743">
        <v>127</v>
      </c>
      <c r="R3743">
        <v>110</v>
      </c>
      <c r="S3743">
        <v>14</v>
      </c>
      <c r="T3743">
        <v>38</v>
      </c>
      <c r="U3743">
        <v>2</v>
      </c>
      <c r="V3743">
        <v>0</v>
      </c>
      <c r="W3743">
        <v>0.56386244255029105</v>
      </c>
      <c r="X3743">
        <v>63.147490242911601</v>
      </c>
      <c r="Y3743">
        <v>129.17238993208241</v>
      </c>
      <c r="Z3743">
        <v>55.946736131129242</v>
      </c>
      <c r="AA3743">
        <v>33.739833934736197</v>
      </c>
      <c r="AB3743">
        <v>13.977517765581855</v>
      </c>
      <c r="AC3743">
        <v>310.35310229265053</v>
      </c>
      <c r="AD3743">
        <v>0</v>
      </c>
      <c r="AE3743">
        <v>606.90093274164212</v>
      </c>
    </row>
    <row r="3744" spans="1:31" x14ac:dyDescent="0.3">
      <c r="A3744">
        <v>2492123</v>
      </c>
      <c r="B3744">
        <v>1</v>
      </c>
      <c r="C3744" t="s">
        <v>80</v>
      </c>
      <c r="D3744" t="s">
        <v>84</v>
      </c>
      <c r="E3744" t="s">
        <v>132</v>
      </c>
      <c r="F3744" t="s">
        <v>1290</v>
      </c>
      <c r="G3744" t="s">
        <v>168</v>
      </c>
      <c r="H3744" t="s">
        <v>135</v>
      </c>
      <c r="I3744" t="s">
        <v>136</v>
      </c>
      <c r="J3744" t="s">
        <v>137</v>
      </c>
      <c r="K3744" t="s">
        <v>138</v>
      </c>
      <c r="L3744" t="s">
        <v>10740</v>
      </c>
      <c r="M3744" t="s">
        <v>10741</v>
      </c>
      <c r="N3744">
        <v>2.7627777770000002</v>
      </c>
      <c r="O3744">
        <v>0</v>
      </c>
      <c r="P3744">
        <v>1163</v>
      </c>
      <c r="Q3744">
        <v>0</v>
      </c>
      <c r="R3744">
        <v>0</v>
      </c>
      <c r="S3744">
        <v>0</v>
      </c>
      <c r="T3744">
        <v>57</v>
      </c>
      <c r="U3744">
        <v>0</v>
      </c>
      <c r="V3744">
        <v>0</v>
      </c>
      <c r="W3744">
        <v>0</v>
      </c>
      <c r="X3744">
        <v>742.97288331361131</v>
      </c>
      <c r="Y3744">
        <v>0</v>
      </c>
      <c r="Z3744">
        <v>0</v>
      </c>
      <c r="AA3744">
        <v>0</v>
      </c>
      <c r="AB3744">
        <v>148.14862569817251</v>
      </c>
      <c r="AC3744">
        <v>0</v>
      </c>
      <c r="AD3744">
        <v>0</v>
      </c>
      <c r="AE3744">
        <v>891.12150901178381</v>
      </c>
    </row>
    <row r="3745" spans="1:31" x14ac:dyDescent="0.3">
      <c r="A3745">
        <v>2492415</v>
      </c>
      <c r="B3745">
        <v>1</v>
      </c>
      <c r="C3745" t="s">
        <v>80</v>
      </c>
      <c r="D3745" t="s">
        <v>82</v>
      </c>
      <c r="E3745" t="s">
        <v>132</v>
      </c>
      <c r="F3745" t="s">
        <v>10742</v>
      </c>
      <c r="G3745" t="s">
        <v>181</v>
      </c>
      <c r="H3745" t="s">
        <v>135</v>
      </c>
      <c r="I3745" t="s">
        <v>136</v>
      </c>
      <c r="J3745" t="s">
        <v>137</v>
      </c>
      <c r="K3745" t="s">
        <v>144</v>
      </c>
      <c r="L3745" t="s">
        <v>10743</v>
      </c>
      <c r="M3745" t="s">
        <v>10744</v>
      </c>
      <c r="N3745">
        <v>0.45583333300000001</v>
      </c>
      <c r="O3745">
        <v>0</v>
      </c>
      <c r="P3745">
        <v>574</v>
      </c>
      <c r="Q3745">
        <v>0</v>
      </c>
      <c r="R3745">
        <v>0</v>
      </c>
      <c r="S3745">
        <v>0</v>
      </c>
      <c r="T3745">
        <v>16</v>
      </c>
      <c r="U3745">
        <v>0</v>
      </c>
      <c r="V3745">
        <v>0</v>
      </c>
      <c r="W3745">
        <v>0</v>
      </c>
      <c r="X3745">
        <v>82.347346026090946</v>
      </c>
      <c r="Y3745">
        <v>0</v>
      </c>
      <c r="Z3745">
        <v>0</v>
      </c>
      <c r="AA3745">
        <v>0</v>
      </c>
      <c r="AB3745">
        <v>3.8361601083009793</v>
      </c>
      <c r="AC3745">
        <v>0</v>
      </c>
      <c r="AD3745">
        <v>0</v>
      </c>
      <c r="AE3745">
        <v>86.183506134391919</v>
      </c>
    </row>
    <row r="3746" spans="1:31" x14ac:dyDescent="0.3">
      <c r="A3746">
        <v>2492269</v>
      </c>
      <c r="B3746">
        <v>1</v>
      </c>
      <c r="C3746" t="s">
        <v>80</v>
      </c>
      <c r="D3746" t="s">
        <v>105</v>
      </c>
      <c r="E3746" t="s">
        <v>147</v>
      </c>
      <c r="F3746" t="s">
        <v>10745</v>
      </c>
      <c r="G3746" t="s">
        <v>382</v>
      </c>
      <c r="H3746" t="s">
        <v>150</v>
      </c>
      <c r="I3746" t="s">
        <v>136</v>
      </c>
      <c r="J3746" t="s">
        <v>137</v>
      </c>
      <c r="K3746" t="s">
        <v>144</v>
      </c>
      <c r="L3746" t="s">
        <v>10746</v>
      </c>
      <c r="M3746" t="s">
        <v>10747</v>
      </c>
      <c r="N3746">
        <v>0.96083333299999996</v>
      </c>
      <c r="O3746">
        <v>1</v>
      </c>
      <c r="P3746">
        <v>2525</v>
      </c>
      <c r="Q3746">
        <v>4</v>
      </c>
      <c r="R3746">
        <v>332</v>
      </c>
      <c r="S3746">
        <v>37</v>
      </c>
      <c r="T3746">
        <v>361</v>
      </c>
      <c r="U3746">
        <v>6</v>
      </c>
      <c r="V3746">
        <v>2</v>
      </c>
      <c r="W3746">
        <v>0.53825436040529173</v>
      </c>
      <c r="X3746">
        <v>675.58968783788941</v>
      </c>
      <c r="Y3746">
        <v>5.740531251349358</v>
      </c>
      <c r="Z3746">
        <v>49.362017851771931</v>
      </c>
      <c r="AA3746">
        <v>332.16049887402846</v>
      </c>
      <c r="AB3746">
        <v>369.19543875452916</v>
      </c>
      <c r="AC3746">
        <v>891.44999113471306</v>
      </c>
      <c r="AD3746">
        <v>7.5366945168885264</v>
      </c>
      <c r="AE3746">
        <v>2331.5731145815753</v>
      </c>
    </row>
    <row r="3747" spans="1:31" x14ac:dyDescent="0.3">
      <c r="A3747">
        <v>2492392</v>
      </c>
      <c r="B3747">
        <v>1</v>
      </c>
      <c r="C3747" t="s">
        <v>80</v>
      </c>
      <c r="D3747" t="s">
        <v>101</v>
      </c>
      <c r="E3747" t="s">
        <v>147</v>
      </c>
      <c r="F3747" t="s">
        <v>10748</v>
      </c>
      <c r="G3747" t="s">
        <v>193</v>
      </c>
      <c r="H3747" t="s">
        <v>150</v>
      </c>
      <c r="I3747" t="s">
        <v>136</v>
      </c>
      <c r="J3747" t="s">
        <v>137</v>
      </c>
      <c r="K3747" t="s">
        <v>144</v>
      </c>
      <c r="L3747" t="s">
        <v>10749</v>
      </c>
      <c r="M3747" t="s">
        <v>10750</v>
      </c>
      <c r="N3747">
        <v>2.0497222220000002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24.021551955303448</v>
      </c>
      <c r="AD3747">
        <v>0</v>
      </c>
      <c r="AE3747">
        <v>24.021551955303448</v>
      </c>
    </row>
    <row r="3748" spans="1:31" x14ac:dyDescent="0.3">
      <c r="A3748">
        <v>2492206</v>
      </c>
      <c r="B3748">
        <v>1</v>
      </c>
      <c r="C3748" t="s">
        <v>80</v>
      </c>
      <c r="D3748" t="s">
        <v>89</v>
      </c>
      <c r="E3748" t="s">
        <v>162</v>
      </c>
      <c r="F3748" t="s">
        <v>1582</v>
      </c>
      <c r="G3748" t="s">
        <v>530</v>
      </c>
      <c r="H3748" t="s">
        <v>135</v>
      </c>
      <c r="I3748" t="s">
        <v>136</v>
      </c>
      <c r="J3748" t="s">
        <v>137</v>
      </c>
      <c r="K3748" t="s">
        <v>144</v>
      </c>
      <c r="L3748" t="s">
        <v>10751</v>
      </c>
      <c r="M3748" t="s">
        <v>10752</v>
      </c>
      <c r="N3748">
        <v>4.4372222219999999</v>
      </c>
      <c r="O3748">
        <v>0</v>
      </c>
      <c r="P3748">
        <v>42</v>
      </c>
      <c r="Q3748">
        <v>0</v>
      </c>
      <c r="R3748">
        <v>3</v>
      </c>
      <c r="S3748">
        <v>0</v>
      </c>
      <c r="T3748">
        <v>7</v>
      </c>
      <c r="U3748">
        <v>0</v>
      </c>
      <c r="V3748">
        <v>0</v>
      </c>
      <c r="W3748">
        <v>0</v>
      </c>
      <c r="X3748">
        <v>68.267925230464201</v>
      </c>
      <c r="Y3748">
        <v>0</v>
      </c>
      <c r="Z3748">
        <v>3.1802522935886657</v>
      </c>
      <c r="AA3748">
        <v>0</v>
      </c>
      <c r="AB3748">
        <v>72.172949125845719</v>
      </c>
      <c r="AC3748">
        <v>0</v>
      </c>
      <c r="AD3748">
        <v>0</v>
      </c>
      <c r="AE3748">
        <v>143.6211266498986</v>
      </c>
    </row>
    <row r="3749" spans="1:31" x14ac:dyDescent="0.3">
      <c r="A3749">
        <v>2492106</v>
      </c>
      <c r="B3749">
        <v>1</v>
      </c>
      <c r="C3749" t="s">
        <v>80</v>
      </c>
      <c r="D3749" t="s">
        <v>97</v>
      </c>
      <c r="E3749" t="s">
        <v>166</v>
      </c>
      <c r="F3749" t="s">
        <v>10753</v>
      </c>
      <c r="G3749" t="s">
        <v>149</v>
      </c>
      <c r="H3749" t="s">
        <v>150</v>
      </c>
      <c r="I3749" t="s">
        <v>136</v>
      </c>
      <c r="J3749" t="s">
        <v>137</v>
      </c>
      <c r="K3749" t="s">
        <v>144</v>
      </c>
      <c r="L3749" t="s">
        <v>10754</v>
      </c>
      <c r="M3749" t="s">
        <v>10755</v>
      </c>
      <c r="N3749">
        <v>0.15666666600000001</v>
      </c>
      <c r="O3749">
        <v>1</v>
      </c>
      <c r="P3749">
        <v>1540</v>
      </c>
      <c r="Q3749">
        <v>0</v>
      </c>
      <c r="R3749">
        <v>106</v>
      </c>
      <c r="S3749">
        <v>8</v>
      </c>
      <c r="T3749">
        <v>183</v>
      </c>
      <c r="U3749">
        <v>1</v>
      </c>
      <c r="V3749">
        <v>0</v>
      </c>
      <c r="W3749">
        <v>2.0348490304400788</v>
      </c>
      <c r="X3749">
        <v>58.981771935049338</v>
      </c>
      <c r="Y3749">
        <v>0</v>
      </c>
      <c r="Z3749">
        <v>2.7036330377905027</v>
      </c>
      <c r="AA3749">
        <v>61.582697273492542</v>
      </c>
      <c r="AB3749">
        <v>27.501256275560795</v>
      </c>
      <c r="AC3749">
        <v>29.286403862081436</v>
      </c>
      <c r="AD3749">
        <v>0</v>
      </c>
      <c r="AE3749">
        <v>182.0906114144147</v>
      </c>
    </row>
    <row r="3750" spans="1:31" x14ac:dyDescent="0.3">
      <c r="A3750">
        <v>2492501</v>
      </c>
      <c r="B3750">
        <v>1</v>
      </c>
      <c r="C3750" t="s">
        <v>80</v>
      </c>
      <c r="D3750" t="s">
        <v>106</v>
      </c>
      <c r="E3750" t="s">
        <v>162</v>
      </c>
      <c r="F3750" t="s">
        <v>10756</v>
      </c>
      <c r="G3750" t="s">
        <v>210</v>
      </c>
      <c r="H3750" t="s">
        <v>135</v>
      </c>
      <c r="I3750" t="s">
        <v>136</v>
      </c>
      <c r="J3750" t="s">
        <v>137</v>
      </c>
      <c r="K3750" t="s">
        <v>144</v>
      </c>
      <c r="L3750" t="s">
        <v>10757</v>
      </c>
      <c r="M3750" t="s">
        <v>10758</v>
      </c>
      <c r="N3750">
        <v>0.90083333300000001</v>
      </c>
      <c r="O3750">
        <v>0</v>
      </c>
      <c r="P3750">
        <v>12</v>
      </c>
      <c r="Q3750">
        <v>0</v>
      </c>
      <c r="R3750">
        <v>2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1.2875220876091193</v>
      </c>
      <c r="Y3750">
        <v>0</v>
      </c>
      <c r="Z3750">
        <v>7.0337707184098763E-2</v>
      </c>
      <c r="AA3750">
        <v>0</v>
      </c>
      <c r="AB3750">
        <v>0</v>
      </c>
      <c r="AC3750">
        <v>0</v>
      </c>
      <c r="AD3750">
        <v>0</v>
      </c>
      <c r="AE3750">
        <v>1.3578597947932181</v>
      </c>
    </row>
    <row r="3751" spans="1:31" x14ac:dyDescent="0.3">
      <c r="A3751">
        <v>2492518</v>
      </c>
      <c r="B3751">
        <v>1</v>
      </c>
      <c r="C3751" t="s">
        <v>80</v>
      </c>
      <c r="D3751" t="s">
        <v>85</v>
      </c>
      <c r="E3751" t="s">
        <v>132</v>
      </c>
      <c r="F3751" t="s">
        <v>10759</v>
      </c>
      <c r="G3751" t="s">
        <v>1278</v>
      </c>
      <c r="H3751" t="s">
        <v>135</v>
      </c>
      <c r="I3751" t="s">
        <v>136</v>
      </c>
      <c r="J3751" t="s">
        <v>137</v>
      </c>
      <c r="K3751" t="s">
        <v>144</v>
      </c>
      <c r="L3751" t="s">
        <v>10760</v>
      </c>
      <c r="M3751" t="s">
        <v>10761</v>
      </c>
      <c r="N3751">
        <v>2.6805555550000002</v>
      </c>
      <c r="O3751">
        <v>0</v>
      </c>
      <c r="P3751">
        <v>449</v>
      </c>
      <c r="Q3751">
        <v>0</v>
      </c>
      <c r="R3751">
        <v>0</v>
      </c>
      <c r="S3751">
        <v>0</v>
      </c>
      <c r="T3751">
        <v>85</v>
      </c>
      <c r="U3751">
        <v>0</v>
      </c>
      <c r="V3751">
        <v>0</v>
      </c>
      <c r="W3751">
        <v>0</v>
      </c>
      <c r="X3751">
        <v>360.6854449553415</v>
      </c>
      <c r="Y3751">
        <v>0</v>
      </c>
      <c r="Z3751">
        <v>0</v>
      </c>
      <c r="AA3751">
        <v>0</v>
      </c>
      <c r="AB3751">
        <v>252.77386718594587</v>
      </c>
      <c r="AC3751">
        <v>0</v>
      </c>
      <c r="AD3751">
        <v>0</v>
      </c>
      <c r="AE3751">
        <v>613.45931214128734</v>
      </c>
    </row>
    <row r="3752" spans="1:31" x14ac:dyDescent="0.3">
      <c r="A3752">
        <v>2492352</v>
      </c>
      <c r="B3752">
        <v>1</v>
      </c>
      <c r="C3752" t="s">
        <v>81</v>
      </c>
      <c r="D3752" t="s">
        <v>122</v>
      </c>
      <c r="E3752" t="s">
        <v>162</v>
      </c>
      <c r="F3752" t="s">
        <v>10762</v>
      </c>
      <c r="G3752" t="s">
        <v>181</v>
      </c>
      <c r="H3752" t="s">
        <v>135</v>
      </c>
      <c r="I3752" t="s">
        <v>136</v>
      </c>
      <c r="J3752" t="s">
        <v>137</v>
      </c>
      <c r="K3752" t="s">
        <v>144</v>
      </c>
      <c r="L3752" t="s">
        <v>10763</v>
      </c>
      <c r="M3752" t="s">
        <v>10764</v>
      </c>
      <c r="N3752">
        <v>0.64138888800000005</v>
      </c>
      <c r="O3752">
        <v>0</v>
      </c>
      <c r="P3752">
        <v>66</v>
      </c>
      <c r="Q3752">
        <v>0</v>
      </c>
      <c r="R3752">
        <v>0</v>
      </c>
      <c r="S3752">
        <v>0</v>
      </c>
      <c r="T3752">
        <v>1</v>
      </c>
      <c r="U3752">
        <v>0</v>
      </c>
      <c r="V3752">
        <v>0</v>
      </c>
      <c r="W3752">
        <v>0</v>
      </c>
      <c r="X3752">
        <v>6.5249121255277061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6.5249121255277061</v>
      </c>
    </row>
    <row r="3753" spans="1:31" x14ac:dyDescent="0.3">
      <c r="A3753">
        <v>2492544</v>
      </c>
      <c r="B3753">
        <v>1</v>
      </c>
      <c r="C3753" t="s">
        <v>80</v>
      </c>
      <c r="D3753" t="s">
        <v>86</v>
      </c>
      <c r="E3753" t="s">
        <v>153</v>
      </c>
      <c r="F3753" t="s">
        <v>10765</v>
      </c>
      <c r="G3753" t="s">
        <v>155</v>
      </c>
      <c r="H3753" t="s">
        <v>135</v>
      </c>
      <c r="I3753" t="s">
        <v>136</v>
      </c>
      <c r="J3753" t="s">
        <v>137</v>
      </c>
      <c r="K3753" t="s">
        <v>144</v>
      </c>
      <c r="L3753" t="s">
        <v>10766</v>
      </c>
      <c r="M3753" t="s">
        <v>10767</v>
      </c>
      <c r="N3753">
        <v>2.150833333</v>
      </c>
      <c r="O3753">
        <v>0</v>
      </c>
      <c r="P3753">
        <v>3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2.05987084985499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2.05987084985499</v>
      </c>
    </row>
    <row r="3754" spans="1:31" x14ac:dyDescent="0.3">
      <c r="A3754">
        <v>2492395</v>
      </c>
      <c r="B3754">
        <v>1</v>
      </c>
      <c r="C3754" t="s">
        <v>81</v>
      </c>
      <c r="D3754" t="s">
        <v>123</v>
      </c>
      <c r="E3754" t="s">
        <v>153</v>
      </c>
      <c r="F3754" t="s">
        <v>10768</v>
      </c>
      <c r="G3754" t="s">
        <v>155</v>
      </c>
      <c r="H3754" t="s">
        <v>135</v>
      </c>
      <c r="I3754" t="s">
        <v>136</v>
      </c>
      <c r="J3754" t="s">
        <v>137</v>
      </c>
      <c r="K3754" t="s">
        <v>144</v>
      </c>
      <c r="L3754" t="s">
        <v>10769</v>
      </c>
      <c r="M3754" t="s">
        <v>10770</v>
      </c>
      <c r="N3754">
        <v>2.3624999999999998</v>
      </c>
      <c r="O3754">
        <v>0</v>
      </c>
      <c r="P3754">
        <v>5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1.8627262235393256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1.8627262235393256</v>
      </c>
    </row>
    <row r="3755" spans="1:31" x14ac:dyDescent="0.3">
      <c r="A3755">
        <v>2492475</v>
      </c>
      <c r="B3755">
        <v>1</v>
      </c>
      <c r="C3755" t="s">
        <v>80</v>
      </c>
      <c r="D3755" t="s">
        <v>94</v>
      </c>
      <c r="E3755" t="s">
        <v>153</v>
      </c>
      <c r="F3755" t="s">
        <v>10771</v>
      </c>
      <c r="G3755" t="s">
        <v>155</v>
      </c>
      <c r="H3755" t="s">
        <v>135</v>
      </c>
      <c r="I3755" t="s">
        <v>136</v>
      </c>
      <c r="J3755" t="s">
        <v>137</v>
      </c>
      <c r="K3755" t="s">
        <v>144</v>
      </c>
      <c r="L3755" t="s">
        <v>10772</v>
      </c>
      <c r="M3755" t="s">
        <v>10773</v>
      </c>
      <c r="N3755">
        <v>0.1575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1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0.24225331803750003</v>
      </c>
      <c r="AC3755">
        <v>0</v>
      </c>
      <c r="AD3755">
        <v>0</v>
      </c>
      <c r="AE3755">
        <v>0.24225331803750003</v>
      </c>
    </row>
    <row r="3756" spans="1:31" x14ac:dyDescent="0.3">
      <c r="A3756">
        <v>2492226</v>
      </c>
      <c r="B3756">
        <v>1</v>
      </c>
      <c r="C3756" t="s">
        <v>80</v>
      </c>
      <c r="D3756" t="s">
        <v>90</v>
      </c>
      <c r="E3756" t="s">
        <v>153</v>
      </c>
      <c r="F3756" t="s">
        <v>10774</v>
      </c>
      <c r="G3756" t="s">
        <v>244</v>
      </c>
      <c r="H3756" t="s">
        <v>135</v>
      </c>
      <c r="I3756" t="s">
        <v>136</v>
      </c>
      <c r="J3756" t="s">
        <v>137</v>
      </c>
      <c r="K3756" t="s">
        <v>144</v>
      </c>
      <c r="L3756" t="s">
        <v>10775</v>
      </c>
      <c r="M3756" t="s">
        <v>10776</v>
      </c>
      <c r="N3756">
        <v>2.2108333330000001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2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0.39890634332974145</v>
      </c>
      <c r="AC3756">
        <v>0</v>
      </c>
      <c r="AD3756">
        <v>0</v>
      </c>
      <c r="AE3756">
        <v>0.39890634332974145</v>
      </c>
    </row>
    <row r="3757" spans="1:31" x14ac:dyDescent="0.3">
      <c r="A3757">
        <v>2492083</v>
      </c>
      <c r="B3757">
        <v>1</v>
      </c>
      <c r="C3757" t="s">
        <v>80</v>
      </c>
      <c r="D3757" t="s">
        <v>92</v>
      </c>
      <c r="E3757" t="s">
        <v>153</v>
      </c>
      <c r="F3757" t="s">
        <v>10777</v>
      </c>
      <c r="G3757" t="s">
        <v>230</v>
      </c>
      <c r="H3757" t="s">
        <v>135</v>
      </c>
      <c r="I3757" t="s">
        <v>136</v>
      </c>
      <c r="J3757" t="s">
        <v>137</v>
      </c>
      <c r="K3757" t="s">
        <v>144</v>
      </c>
      <c r="L3757" t="s">
        <v>10778</v>
      </c>
      <c r="M3757" t="s">
        <v>10779</v>
      </c>
      <c r="N3757">
        <v>1.4450000000000001</v>
      </c>
      <c r="O3757">
        <v>0</v>
      </c>
      <c r="P3757">
        <v>2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0.2570341643438292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0.2570341643438292</v>
      </c>
    </row>
    <row r="3758" spans="1:31" x14ac:dyDescent="0.3">
      <c r="A3758">
        <v>2492232</v>
      </c>
      <c r="B3758">
        <v>1</v>
      </c>
      <c r="C3758" t="s">
        <v>81</v>
      </c>
      <c r="D3758" t="s">
        <v>115</v>
      </c>
      <c r="E3758" t="s">
        <v>162</v>
      </c>
      <c r="F3758" t="s">
        <v>10780</v>
      </c>
      <c r="G3758" t="s">
        <v>210</v>
      </c>
      <c r="H3758" t="s">
        <v>135</v>
      </c>
      <c r="I3758" t="s">
        <v>136</v>
      </c>
      <c r="J3758" t="s">
        <v>137</v>
      </c>
      <c r="K3758" t="s">
        <v>144</v>
      </c>
      <c r="L3758" t="s">
        <v>10781</v>
      </c>
      <c r="M3758" t="s">
        <v>10782</v>
      </c>
      <c r="N3758">
        <v>1.1616666659999999</v>
      </c>
      <c r="O3758">
        <v>0</v>
      </c>
      <c r="P3758">
        <v>26</v>
      </c>
      <c r="Q3758">
        <v>0</v>
      </c>
      <c r="R3758">
        <v>3</v>
      </c>
      <c r="S3758">
        <v>0</v>
      </c>
      <c r="T3758">
        <v>1</v>
      </c>
      <c r="U3758">
        <v>0</v>
      </c>
      <c r="V3758">
        <v>0</v>
      </c>
      <c r="W3758">
        <v>0</v>
      </c>
      <c r="X3758">
        <v>2.1806282625164215</v>
      </c>
      <c r="Y3758">
        <v>0</v>
      </c>
      <c r="Z3758">
        <v>7.0554393763134216E-2</v>
      </c>
      <c r="AA3758">
        <v>0</v>
      </c>
      <c r="AB3758">
        <v>0</v>
      </c>
      <c r="AC3758">
        <v>0</v>
      </c>
      <c r="AD3758">
        <v>0</v>
      </c>
      <c r="AE3758">
        <v>2.2511826562795556</v>
      </c>
    </row>
    <row r="3759" spans="1:31" x14ac:dyDescent="0.3">
      <c r="A3759">
        <v>2492341</v>
      </c>
      <c r="B3759">
        <v>1</v>
      </c>
      <c r="C3759" t="s">
        <v>81</v>
      </c>
      <c r="D3759" t="s">
        <v>120</v>
      </c>
      <c r="E3759" t="s">
        <v>132</v>
      </c>
      <c r="F3759" t="s">
        <v>10783</v>
      </c>
      <c r="G3759" t="s">
        <v>296</v>
      </c>
      <c r="H3759" t="s">
        <v>135</v>
      </c>
      <c r="I3759" t="s">
        <v>136</v>
      </c>
      <c r="J3759" t="s">
        <v>137</v>
      </c>
      <c r="K3759" t="s">
        <v>144</v>
      </c>
      <c r="L3759" t="s">
        <v>10784</v>
      </c>
      <c r="M3759" t="s">
        <v>10785</v>
      </c>
      <c r="N3759">
        <v>1.583611111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98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99.874100207579772</v>
      </c>
      <c r="AC3759">
        <v>0</v>
      </c>
      <c r="AD3759">
        <v>0</v>
      </c>
      <c r="AE3759">
        <v>99.874100207579772</v>
      </c>
    </row>
    <row r="3760" spans="1:31" x14ac:dyDescent="0.3">
      <c r="A3760">
        <v>2492172</v>
      </c>
      <c r="B3760">
        <v>1</v>
      </c>
      <c r="C3760" t="s">
        <v>80</v>
      </c>
      <c r="D3760" t="s">
        <v>82</v>
      </c>
      <c r="E3760" t="s">
        <v>162</v>
      </c>
      <c r="F3760" t="s">
        <v>5137</v>
      </c>
      <c r="G3760" t="s">
        <v>181</v>
      </c>
      <c r="H3760" t="s">
        <v>135</v>
      </c>
      <c r="I3760" t="s">
        <v>136</v>
      </c>
      <c r="J3760" t="s">
        <v>137</v>
      </c>
      <c r="K3760" t="s">
        <v>144</v>
      </c>
      <c r="L3760" t="s">
        <v>10786</v>
      </c>
      <c r="M3760" t="s">
        <v>10787</v>
      </c>
      <c r="N3760">
        <v>0.47333333300000002</v>
      </c>
      <c r="O3760">
        <v>0</v>
      </c>
      <c r="P3760">
        <v>135</v>
      </c>
      <c r="Q3760">
        <v>0</v>
      </c>
      <c r="R3760">
        <v>0</v>
      </c>
      <c r="S3760">
        <v>0</v>
      </c>
      <c r="T3760">
        <v>1</v>
      </c>
      <c r="U3760">
        <v>0</v>
      </c>
      <c r="V3760">
        <v>0</v>
      </c>
      <c r="W3760">
        <v>0</v>
      </c>
      <c r="X3760">
        <v>15.389299831116743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15.389299831116743</v>
      </c>
    </row>
    <row r="3761" spans="1:31" x14ac:dyDescent="0.3">
      <c r="A3761">
        <v>2492255</v>
      </c>
      <c r="B3761">
        <v>1</v>
      </c>
      <c r="C3761" t="s">
        <v>80</v>
      </c>
      <c r="D3761" t="s">
        <v>96</v>
      </c>
      <c r="E3761" t="s">
        <v>153</v>
      </c>
      <c r="F3761" t="s">
        <v>10788</v>
      </c>
      <c r="G3761" t="s">
        <v>230</v>
      </c>
      <c r="H3761" t="s">
        <v>135</v>
      </c>
      <c r="I3761" t="s">
        <v>136</v>
      </c>
      <c r="J3761" t="s">
        <v>137</v>
      </c>
      <c r="K3761" t="s">
        <v>144</v>
      </c>
      <c r="L3761" t="s">
        <v>10789</v>
      </c>
      <c r="M3761" t="s">
        <v>10790</v>
      </c>
      <c r="N3761">
        <v>2.7850000000000001</v>
      </c>
      <c r="O3761">
        <v>0</v>
      </c>
      <c r="P3761">
        <v>1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0.27737601695964625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0.27737601695964625</v>
      </c>
    </row>
    <row r="3762" spans="1:31" x14ac:dyDescent="0.3">
      <c r="A3762">
        <v>2492109</v>
      </c>
      <c r="B3762">
        <v>1</v>
      </c>
      <c r="C3762" t="s">
        <v>80</v>
      </c>
      <c r="D3762" t="s">
        <v>95</v>
      </c>
      <c r="E3762" t="s">
        <v>166</v>
      </c>
      <c r="F3762" t="s">
        <v>3303</v>
      </c>
      <c r="G3762" t="s">
        <v>149</v>
      </c>
      <c r="H3762" t="s">
        <v>150</v>
      </c>
      <c r="I3762" t="s">
        <v>136</v>
      </c>
      <c r="J3762" t="s">
        <v>137</v>
      </c>
      <c r="K3762" t="s">
        <v>144</v>
      </c>
      <c r="L3762" t="s">
        <v>10791</v>
      </c>
      <c r="M3762" t="s">
        <v>10792</v>
      </c>
      <c r="N3762">
        <v>0.60222222199999997</v>
      </c>
      <c r="O3762">
        <v>0</v>
      </c>
      <c r="P3762">
        <v>2083</v>
      </c>
      <c r="Q3762">
        <v>0</v>
      </c>
      <c r="R3762">
        <v>2</v>
      </c>
      <c r="S3762">
        <v>1</v>
      </c>
      <c r="T3762">
        <v>165</v>
      </c>
      <c r="U3762">
        <v>0</v>
      </c>
      <c r="V3762">
        <v>2</v>
      </c>
      <c r="W3762">
        <v>0</v>
      </c>
      <c r="X3762">
        <v>419.29805419315625</v>
      </c>
      <c r="Y3762">
        <v>0</v>
      </c>
      <c r="Z3762">
        <v>4.3154948818373333E-2</v>
      </c>
      <c r="AA3762">
        <v>0.63564432809526172</v>
      </c>
      <c r="AB3762">
        <v>152.13298459258112</v>
      </c>
      <c r="AC3762">
        <v>0</v>
      </c>
      <c r="AD3762">
        <v>8.3542518639148238</v>
      </c>
      <c r="AE3762">
        <v>580.46408992656586</v>
      </c>
    </row>
    <row r="3763" spans="1:31" x14ac:dyDescent="0.3">
      <c r="A3763">
        <v>2492092</v>
      </c>
      <c r="B3763">
        <v>1</v>
      </c>
      <c r="C3763" t="s">
        <v>80</v>
      </c>
      <c r="D3763" t="s">
        <v>83</v>
      </c>
      <c r="E3763" t="s">
        <v>162</v>
      </c>
      <c r="F3763" t="s">
        <v>10793</v>
      </c>
      <c r="G3763" t="s">
        <v>168</v>
      </c>
      <c r="H3763" t="s">
        <v>135</v>
      </c>
      <c r="I3763" t="s">
        <v>136</v>
      </c>
      <c r="J3763" t="s">
        <v>137</v>
      </c>
      <c r="K3763" t="s">
        <v>138</v>
      </c>
      <c r="L3763" t="s">
        <v>10794</v>
      </c>
      <c r="M3763" t="s">
        <v>10795</v>
      </c>
      <c r="N3763">
        <v>7.41</v>
      </c>
      <c r="O3763">
        <v>0</v>
      </c>
      <c r="P3763">
        <v>77</v>
      </c>
      <c r="Q3763">
        <v>0</v>
      </c>
      <c r="R3763">
        <v>0</v>
      </c>
      <c r="S3763">
        <v>0</v>
      </c>
      <c r="T3763">
        <v>8</v>
      </c>
      <c r="U3763">
        <v>0</v>
      </c>
      <c r="V3763">
        <v>0</v>
      </c>
      <c r="W3763">
        <v>0</v>
      </c>
      <c r="X3763">
        <v>145.99829012657466</v>
      </c>
      <c r="Y3763">
        <v>0</v>
      </c>
      <c r="Z3763">
        <v>0</v>
      </c>
      <c r="AA3763">
        <v>0</v>
      </c>
      <c r="AB3763">
        <v>4.3754362974926631</v>
      </c>
      <c r="AC3763">
        <v>0</v>
      </c>
      <c r="AD3763">
        <v>0</v>
      </c>
      <c r="AE3763">
        <v>150.37372642406731</v>
      </c>
    </row>
    <row r="3764" spans="1:31" x14ac:dyDescent="0.3">
      <c r="A3764">
        <v>2492115</v>
      </c>
      <c r="B3764">
        <v>1</v>
      </c>
      <c r="C3764" t="s">
        <v>80</v>
      </c>
      <c r="D3764" t="s">
        <v>93</v>
      </c>
      <c r="E3764" t="s">
        <v>162</v>
      </c>
      <c r="F3764" t="s">
        <v>10796</v>
      </c>
      <c r="G3764" t="s">
        <v>168</v>
      </c>
      <c r="H3764" t="s">
        <v>135</v>
      </c>
      <c r="I3764" t="s">
        <v>136</v>
      </c>
      <c r="J3764" t="s">
        <v>137</v>
      </c>
      <c r="K3764" t="s">
        <v>138</v>
      </c>
      <c r="L3764" t="s">
        <v>10797</v>
      </c>
      <c r="M3764" t="s">
        <v>10798</v>
      </c>
      <c r="N3764">
        <v>7.5794444439999999</v>
      </c>
      <c r="O3764">
        <v>0</v>
      </c>
      <c r="P3764">
        <v>200</v>
      </c>
      <c r="Q3764">
        <v>0</v>
      </c>
      <c r="R3764">
        <v>0</v>
      </c>
      <c r="S3764">
        <v>0</v>
      </c>
      <c r="T3764">
        <v>10</v>
      </c>
      <c r="U3764">
        <v>0</v>
      </c>
      <c r="V3764">
        <v>0</v>
      </c>
      <c r="W3764">
        <v>0</v>
      </c>
      <c r="X3764">
        <v>400.00614957411108</v>
      </c>
      <c r="Y3764">
        <v>0</v>
      </c>
      <c r="Z3764">
        <v>0</v>
      </c>
      <c r="AA3764">
        <v>0</v>
      </c>
      <c r="AB3764">
        <v>56.581430353763523</v>
      </c>
      <c r="AC3764">
        <v>0</v>
      </c>
      <c r="AD3764">
        <v>0</v>
      </c>
      <c r="AE3764">
        <v>456.58757992787457</v>
      </c>
    </row>
    <row r="3765" spans="1:31" x14ac:dyDescent="0.3">
      <c r="A3765">
        <v>2492595</v>
      </c>
      <c r="B3765">
        <v>2</v>
      </c>
      <c r="C3765" t="s">
        <v>80</v>
      </c>
      <c r="D3765" t="s">
        <v>83</v>
      </c>
      <c r="E3765" t="s">
        <v>147</v>
      </c>
      <c r="F3765" t="s">
        <v>10799</v>
      </c>
      <c r="G3765" t="s">
        <v>1152</v>
      </c>
      <c r="H3765" t="s">
        <v>150</v>
      </c>
      <c r="I3765" t="s">
        <v>136</v>
      </c>
      <c r="J3765" t="s">
        <v>137</v>
      </c>
      <c r="K3765" t="s">
        <v>144</v>
      </c>
      <c r="L3765" t="s">
        <v>10672</v>
      </c>
      <c r="M3765" t="s">
        <v>10800</v>
      </c>
      <c r="N3765">
        <v>2.0166666659999999</v>
      </c>
      <c r="O3765">
        <v>0</v>
      </c>
      <c r="P3765">
        <v>2193</v>
      </c>
      <c r="Q3765">
        <v>0</v>
      </c>
      <c r="R3765">
        <v>0</v>
      </c>
      <c r="S3765">
        <v>2</v>
      </c>
      <c r="T3765">
        <v>401</v>
      </c>
      <c r="U3765">
        <v>0</v>
      </c>
      <c r="V3765">
        <v>2</v>
      </c>
      <c r="W3765">
        <v>0</v>
      </c>
      <c r="X3765">
        <v>1278.1343730862181</v>
      </c>
      <c r="Y3765">
        <v>0</v>
      </c>
      <c r="Z3765">
        <v>0</v>
      </c>
      <c r="AA3765">
        <v>215.49370728124393</v>
      </c>
      <c r="AB3765">
        <v>600.32201772139695</v>
      </c>
      <c r="AC3765">
        <v>0</v>
      </c>
      <c r="AD3765">
        <v>103.84862457629322</v>
      </c>
      <c r="AE3765">
        <v>2197.7987226651526</v>
      </c>
    </row>
    <row r="3766" spans="1:31" x14ac:dyDescent="0.3">
      <c r="A3766">
        <v>2492129</v>
      </c>
      <c r="B3766">
        <v>1</v>
      </c>
      <c r="C3766" t="s">
        <v>81</v>
      </c>
      <c r="D3766" t="s">
        <v>113</v>
      </c>
      <c r="E3766" t="s">
        <v>147</v>
      </c>
      <c r="F3766" t="s">
        <v>10801</v>
      </c>
      <c r="G3766" t="s">
        <v>193</v>
      </c>
      <c r="H3766" t="s">
        <v>150</v>
      </c>
      <c r="I3766" t="s">
        <v>136</v>
      </c>
      <c r="J3766" t="s">
        <v>137</v>
      </c>
      <c r="K3766" t="s">
        <v>144</v>
      </c>
      <c r="L3766" t="s">
        <v>10802</v>
      </c>
      <c r="M3766" t="s">
        <v>10803</v>
      </c>
      <c r="N3766">
        <v>2.2394444440000001</v>
      </c>
      <c r="O3766">
        <v>0</v>
      </c>
      <c r="P3766">
        <v>0</v>
      </c>
      <c r="Q3766">
        <v>1</v>
      </c>
      <c r="R3766">
        <v>24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1.3668025210652714</v>
      </c>
      <c r="Z3766">
        <v>10.4918668315622</v>
      </c>
      <c r="AA3766">
        <v>0</v>
      </c>
      <c r="AB3766">
        <v>0</v>
      </c>
      <c r="AC3766">
        <v>0</v>
      </c>
      <c r="AD3766">
        <v>0</v>
      </c>
      <c r="AE3766">
        <v>11.858669352627471</v>
      </c>
    </row>
    <row r="3767" spans="1:31" x14ac:dyDescent="0.3">
      <c r="A3767">
        <v>2492384</v>
      </c>
      <c r="B3767">
        <v>1</v>
      </c>
      <c r="C3767" t="s">
        <v>80</v>
      </c>
      <c r="D3767" t="s">
        <v>96</v>
      </c>
      <c r="E3767" t="s">
        <v>153</v>
      </c>
      <c r="F3767" t="s">
        <v>10804</v>
      </c>
      <c r="G3767" t="s">
        <v>159</v>
      </c>
      <c r="H3767" t="s">
        <v>135</v>
      </c>
      <c r="I3767" t="s">
        <v>136</v>
      </c>
      <c r="J3767" t="s">
        <v>3</v>
      </c>
      <c r="K3767" t="s">
        <v>144</v>
      </c>
      <c r="L3767" t="s">
        <v>10805</v>
      </c>
      <c r="M3767" t="s">
        <v>10806</v>
      </c>
      <c r="N3767">
        <v>2.937777777</v>
      </c>
      <c r="O3767">
        <v>0</v>
      </c>
      <c r="P3767">
        <v>1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0.4418007227538116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0.4418007227538116</v>
      </c>
    </row>
    <row r="3768" spans="1:31" x14ac:dyDescent="0.3">
      <c r="A3768">
        <v>2492078</v>
      </c>
      <c r="B3768">
        <v>2</v>
      </c>
      <c r="C3768" t="s">
        <v>80</v>
      </c>
      <c r="D3768" t="s">
        <v>100</v>
      </c>
      <c r="E3768" t="s">
        <v>132</v>
      </c>
      <c r="F3768" t="s">
        <v>10807</v>
      </c>
      <c r="G3768" t="s">
        <v>230</v>
      </c>
      <c r="H3768" t="s">
        <v>135</v>
      </c>
      <c r="I3768" t="s">
        <v>136</v>
      </c>
      <c r="J3768" t="s">
        <v>137</v>
      </c>
      <c r="K3768" t="s">
        <v>144</v>
      </c>
      <c r="L3768" t="s">
        <v>10808</v>
      </c>
      <c r="M3768" t="s">
        <v>10809</v>
      </c>
      <c r="N3768">
        <v>0.88777777700000005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3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26.571801695021158</v>
      </c>
      <c r="AC3768">
        <v>0</v>
      </c>
      <c r="AD3768">
        <v>0</v>
      </c>
      <c r="AE3768">
        <v>26.571801695021158</v>
      </c>
    </row>
    <row r="3769" spans="1:31" x14ac:dyDescent="0.3">
      <c r="A3769">
        <v>2492507</v>
      </c>
      <c r="B3769">
        <v>1</v>
      </c>
      <c r="C3769" t="s">
        <v>80</v>
      </c>
      <c r="D3769" t="s">
        <v>93</v>
      </c>
      <c r="E3769" t="s">
        <v>162</v>
      </c>
      <c r="F3769" t="s">
        <v>10810</v>
      </c>
      <c r="G3769" t="s">
        <v>210</v>
      </c>
      <c r="H3769" t="s">
        <v>135</v>
      </c>
      <c r="I3769" t="s">
        <v>136</v>
      </c>
      <c r="J3769" t="s">
        <v>137</v>
      </c>
      <c r="K3769" t="s">
        <v>144</v>
      </c>
      <c r="L3769" t="s">
        <v>10811</v>
      </c>
      <c r="M3769" t="s">
        <v>10812</v>
      </c>
      <c r="N3769">
        <v>0.75777777700000004</v>
      </c>
      <c r="O3769">
        <v>0</v>
      </c>
      <c r="P3769">
        <v>77</v>
      </c>
      <c r="Q3769">
        <v>0</v>
      </c>
      <c r="R3769">
        <v>0</v>
      </c>
      <c r="S3769">
        <v>0</v>
      </c>
      <c r="T3769">
        <v>2</v>
      </c>
      <c r="U3769">
        <v>0</v>
      </c>
      <c r="V3769">
        <v>0</v>
      </c>
      <c r="W3769">
        <v>0</v>
      </c>
      <c r="X3769">
        <v>16.881883174334533</v>
      </c>
      <c r="Y3769">
        <v>0</v>
      </c>
      <c r="Z3769">
        <v>0</v>
      </c>
      <c r="AA3769">
        <v>0</v>
      </c>
      <c r="AB3769">
        <v>4.9762213638424893</v>
      </c>
      <c r="AC3769">
        <v>0</v>
      </c>
      <c r="AD3769">
        <v>0</v>
      </c>
      <c r="AE3769">
        <v>21.858104538177024</v>
      </c>
    </row>
    <row r="3770" spans="1:31" x14ac:dyDescent="0.3">
      <c r="A3770">
        <v>2492461</v>
      </c>
      <c r="B3770">
        <v>1</v>
      </c>
      <c r="C3770" t="s">
        <v>80</v>
      </c>
      <c r="D3770" t="s">
        <v>83</v>
      </c>
      <c r="E3770" t="s">
        <v>153</v>
      </c>
      <c r="F3770" t="s">
        <v>4654</v>
      </c>
      <c r="G3770" t="s">
        <v>230</v>
      </c>
      <c r="H3770" t="s">
        <v>135</v>
      </c>
      <c r="I3770" t="s">
        <v>136</v>
      </c>
      <c r="J3770" t="s">
        <v>137</v>
      </c>
      <c r="K3770" t="s">
        <v>144</v>
      </c>
      <c r="L3770" t="s">
        <v>10813</v>
      </c>
      <c r="M3770" t="s">
        <v>10814</v>
      </c>
      <c r="N3770">
        <v>1.5238888880000001</v>
      </c>
      <c r="O3770">
        <v>0</v>
      </c>
      <c r="P3770">
        <v>12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3.9232975044806282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3.9232975044806282</v>
      </c>
    </row>
    <row r="3771" spans="1:31" x14ac:dyDescent="0.3">
      <c r="A3771">
        <v>2492089</v>
      </c>
      <c r="B3771">
        <v>1</v>
      </c>
      <c r="C3771" t="s">
        <v>80</v>
      </c>
      <c r="D3771" t="s">
        <v>97</v>
      </c>
      <c r="E3771" t="s">
        <v>162</v>
      </c>
      <c r="F3771" t="s">
        <v>10815</v>
      </c>
      <c r="G3771" t="s">
        <v>168</v>
      </c>
      <c r="H3771" t="s">
        <v>135</v>
      </c>
      <c r="I3771" t="s">
        <v>136</v>
      </c>
      <c r="J3771" t="s">
        <v>137</v>
      </c>
      <c r="K3771" t="s">
        <v>138</v>
      </c>
      <c r="L3771" t="s">
        <v>10816</v>
      </c>
      <c r="M3771" t="s">
        <v>10817</v>
      </c>
      <c r="N3771">
        <v>8.5636111110000002</v>
      </c>
      <c r="O3771">
        <v>0</v>
      </c>
      <c r="P3771">
        <v>7</v>
      </c>
      <c r="Q3771">
        <v>0</v>
      </c>
      <c r="R3771">
        <v>0</v>
      </c>
      <c r="S3771">
        <v>0</v>
      </c>
      <c r="T3771">
        <v>2</v>
      </c>
      <c r="U3771">
        <v>0</v>
      </c>
      <c r="V3771">
        <v>0</v>
      </c>
      <c r="W3771">
        <v>0</v>
      </c>
      <c r="X3771">
        <v>14.453079743223535</v>
      </c>
      <c r="Y3771">
        <v>0</v>
      </c>
      <c r="Z3771">
        <v>0</v>
      </c>
      <c r="AA3771">
        <v>0</v>
      </c>
      <c r="AB3771">
        <v>31.488269951748862</v>
      </c>
      <c r="AC3771">
        <v>0</v>
      </c>
      <c r="AD3771">
        <v>0</v>
      </c>
      <c r="AE3771">
        <v>45.941349694972395</v>
      </c>
    </row>
    <row r="3772" spans="1:31" x14ac:dyDescent="0.3">
      <c r="A3772">
        <v>2492407</v>
      </c>
      <c r="B3772">
        <v>2</v>
      </c>
      <c r="C3772" t="s">
        <v>80</v>
      </c>
      <c r="D3772" t="s">
        <v>97</v>
      </c>
      <c r="E3772" t="s">
        <v>132</v>
      </c>
      <c r="F3772" t="s">
        <v>9687</v>
      </c>
      <c r="G3772" t="s">
        <v>159</v>
      </c>
      <c r="H3772" t="s">
        <v>135</v>
      </c>
      <c r="I3772" t="s">
        <v>136</v>
      </c>
      <c r="J3772" t="s">
        <v>3</v>
      </c>
      <c r="K3772" t="s">
        <v>144</v>
      </c>
      <c r="L3772" t="s">
        <v>10818</v>
      </c>
      <c r="M3772" t="s">
        <v>10819</v>
      </c>
      <c r="N3772">
        <v>0.55111111099999999</v>
      </c>
      <c r="O3772">
        <v>0</v>
      </c>
      <c r="P3772">
        <v>246</v>
      </c>
      <c r="Q3772">
        <v>0</v>
      </c>
      <c r="R3772">
        <v>4</v>
      </c>
      <c r="S3772">
        <v>0</v>
      </c>
      <c r="T3772">
        <v>21</v>
      </c>
      <c r="U3772">
        <v>0</v>
      </c>
      <c r="V3772">
        <v>0</v>
      </c>
      <c r="W3772">
        <v>0</v>
      </c>
      <c r="X3772">
        <v>58.580960674903253</v>
      </c>
      <c r="Y3772">
        <v>0</v>
      </c>
      <c r="Z3772">
        <v>1.2339454850722122</v>
      </c>
      <c r="AA3772">
        <v>0</v>
      </c>
      <c r="AB3772">
        <v>10.46615703567582</v>
      </c>
      <c r="AC3772">
        <v>0</v>
      </c>
      <c r="AD3772">
        <v>0</v>
      </c>
      <c r="AE3772">
        <v>70.281063195651285</v>
      </c>
    </row>
    <row r="3773" spans="1:31" x14ac:dyDescent="0.3">
      <c r="A3773">
        <v>2492069</v>
      </c>
      <c r="B3773">
        <v>1</v>
      </c>
      <c r="C3773" t="s">
        <v>80</v>
      </c>
      <c r="D3773" t="s">
        <v>82</v>
      </c>
      <c r="E3773" t="s">
        <v>153</v>
      </c>
      <c r="F3773" t="s">
        <v>10820</v>
      </c>
      <c r="G3773" t="s">
        <v>230</v>
      </c>
      <c r="H3773" t="s">
        <v>135</v>
      </c>
      <c r="I3773" t="s">
        <v>136</v>
      </c>
      <c r="J3773" t="s">
        <v>137</v>
      </c>
      <c r="K3773" t="s">
        <v>144</v>
      </c>
      <c r="L3773" t="s">
        <v>10821</v>
      </c>
      <c r="M3773" t="s">
        <v>10822</v>
      </c>
      <c r="N3773">
        <v>0.42972222199999999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3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0.92083742615377906</v>
      </c>
      <c r="AC3773">
        <v>0</v>
      </c>
      <c r="AD3773">
        <v>0</v>
      </c>
      <c r="AE3773">
        <v>0.92083742615377906</v>
      </c>
    </row>
    <row r="3774" spans="1:31" x14ac:dyDescent="0.3">
      <c r="A3774">
        <v>2492444</v>
      </c>
      <c r="B3774">
        <v>1</v>
      </c>
      <c r="C3774" t="s">
        <v>81</v>
      </c>
      <c r="D3774" t="s">
        <v>128</v>
      </c>
      <c r="E3774" t="s">
        <v>153</v>
      </c>
      <c r="F3774" t="s">
        <v>10823</v>
      </c>
      <c r="G3774" t="s">
        <v>230</v>
      </c>
      <c r="H3774" t="s">
        <v>135</v>
      </c>
      <c r="I3774" t="s">
        <v>136</v>
      </c>
      <c r="J3774" t="s">
        <v>137</v>
      </c>
      <c r="K3774" t="s">
        <v>144</v>
      </c>
      <c r="L3774" t="s">
        <v>10824</v>
      </c>
      <c r="M3774" t="s">
        <v>10825</v>
      </c>
      <c r="N3774">
        <v>3.9644444440000002</v>
      </c>
      <c r="O3774">
        <v>0</v>
      </c>
      <c r="P3774">
        <v>2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1.376221270881171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1.376221270881171</v>
      </c>
    </row>
    <row r="3775" spans="1:31" x14ac:dyDescent="0.3">
      <c r="A3775">
        <v>2492587</v>
      </c>
      <c r="B3775">
        <v>1</v>
      </c>
      <c r="C3775" t="s">
        <v>81</v>
      </c>
      <c r="D3775" t="s">
        <v>127</v>
      </c>
      <c r="E3775" t="s">
        <v>184</v>
      </c>
      <c r="F3775" t="s">
        <v>1359</v>
      </c>
      <c r="G3775" t="s">
        <v>149</v>
      </c>
      <c r="H3775" t="s">
        <v>150</v>
      </c>
      <c r="I3775" t="s">
        <v>136</v>
      </c>
      <c r="J3775" t="s">
        <v>137</v>
      </c>
      <c r="K3775" t="s">
        <v>144</v>
      </c>
      <c r="L3775" t="s">
        <v>10826</v>
      </c>
      <c r="M3775" t="s">
        <v>10827</v>
      </c>
      <c r="N3775">
        <v>3.8905555550000002</v>
      </c>
      <c r="O3775">
        <v>5</v>
      </c>
      <c r="P3775">
        <v>12</v>
      </c>
      <c r="Q3775">
        <v>182</v>
      </c>
      <c r="R3775">
        <v>121</v>
      </c>
      <c r="S3775">
        <v>18</v>
      </c>
      <c r="T3775">
        <v>8</v>
      </c>
      <c r="U3775">
        <v>0</v>
      </c>
      <c r="V3775">
        <v>0</v>
      </c>
      <c r="W3775">
        <v>12.375371257147139</v>
      </c>
      <c r="X3775">
        <v>1.748453290459518</v>
      </c>
      <c r="Y3775">
        <v>187.34618990142417</v>
      </c>
      <c r="Z3775">
        <v>121.46413219156501</v>
      </c>
      <c r="AA3775">
        <v>84.359698620585817</v>
      </c>
      <c r="AB3775">
        <v>15.376891762069167</v>
      </c>
      <c r="AC3775">
        <v>0</v>
      </c>
      <c r="AD3775">
        <v>0</v>
      </c>
      <c r="AE3775">
        <v>422.67073702325087</v>
      </c>
    </row>
    <row r="3776" spans="1:31" x14ac:dyDescent="0.3">
      <c r="A3776">
        <v>2492475</v>
      </c>
      <c r="B3776">
        <v>2</v>
      </c>
      <c r="C3776" t="s">
        <v>80</v>
      </c>
      <c r="D3776" t="s">
        <v>94</v>
      </c>
      <c r="E3776" t="s">
        <v>132</v>
      </c>
      <c r="F3776" t="s">
        <v>10828</v>
      </c>
      <c r="G3776" t="s">
        <v>155</v>
      </c>
      <c r="H3776" t="s">
        <v>135</v>
      </c>
      <c r="I3776" t="s">
        <v>136</v>
      </c>
      <c r="J3776" t="s">
        <v>137</v>
      </c>
      <c r="K3776" t="s">
        <v>144</v>
      </c>
      <c r="L3776" t="s">
        <v>10773</v>
      </c>
      <c r="M3776" t="s">
        <v>10829</v>
      </c>
      <c r="N3776">
        <v>0.44166666599999999</v>
      </c>
      <c r="O3776">
        <v>0</v>
      </c>
      <c r="P3776">
        <v>81</v>
      </c>
      <c r="Q3776">
        <v>0</v>
      </c>
      <c r="R3776">
        <v>0</v>
      </c>
      <c r="S3776">
        <v>0</v>
      </c>
      <c r="T3776">
        <v>10</v>
      </c>
      <c r="U3776">
        <v>0</v>
      </c>
      <c r="V3776">
        <v>0</v>
      </c>
      <c r="W3776">
        <v>0</v>
      </c>
      <c r="X3776">
        <v>9.5281608659623735</v>
      </c>
      <c r="Y3776">
        <v>0</v>
      </c>
      <c r="Z3776">
        <v>0</v>
      </c>
      <c r="AA3776">
        <v>0</v>
      </c>
      <c r="AB3776">
        <v>9.9500981929759362</v>
      </c>
      <c r="AC3776">
        <v>0</v>
      </c>
      <c r="AD3776">
        <v>0</v>
      </c>
      <c r="AE3776">
        <v>19.47825905893831</v>
      </c>
    </row>
    <row r="3777" spans="1:31" x14ac:dyDescent="0.3">
      <c r="A3777">
        <v>2492055</v>
      </c>
      <c r="B3777">
        <v>1</v>
      </c>
      <c r="C3777" t="s">
        <v>80</v>
      </c>
      <c r="D3777" t="s">
        <v>82</v>
      </c>
      <c r="E3777" t="s">
        <v>162</v>
      </c>
      <c r="F3777" t="s">
        <v>10830</v>
      </c>
      <c r="G3777" t="s">
        <v>2766</v>
      </c>
      <c r="H3777" t="s">
        <v>135</v>
      </c>
      <c r="I3777" t="s">
        <v>136</v>
      </c>
      <c r="J3777" t="s">
        <v>137</v>
      </c>
      <c r="K3777" t="s">
        <v>144</v>
      </c>
      <c r="L3777" t="s">
        <v>10831</v>
      </c>
      <c r="M3777" t="s">
        <v>10832</v>
      </c>
      <c r="N3777">
        <v>1.7275</v>
      </c>
      <c r="O3777">
        <v>0</v>
      </c>
      <c r="P3777">
        <v>91</v>
      </c>
      <c r="Q3777">
        <v>0</v>
      </c>
      <c r="R3777">
        <v>0</v>
      </c>
      <c r="S3777">
        <v>0</v>
      </c>
      <c r="T3777">
        <v>2</v>
      </c>
      <c r="U3777">
        <v>0</v>
      </c>
      <c r="V3777">
        <v>0</v>
      </c>
      <c r="W3777">
        <v>0</v>
      </c>
      <c r="X3777">
        <v>34.459541814498373</v>
      </c>
      <c r="Y3777">
        <v>0</v>
      </c>
      <c r="Z3777">
        <v>0</v>
      </c>
      <c r="AA3777">
        <v>0</v>
      </c>
      <c r="AB3777">
        <v>1.0186545027738751</v>
      </c>
      <c r="AC3777">
        <v>0</v>
      </c>
      <c r="AD3777">
        <v>0</v>
      </c>
      <c r="AE3777">
        <v>35.47819631727225</v>
      </c>
    </row>
    <row r="3778" spans="1:31" x14ac:dyDescent="0.3">
      <c r="A3778">
        <v>2492387</v>
      </c>
      <c r="B3778">
        <v>1</v>
      </c>
      <c r="C3778" t="s">
        <v>80</v>
      </c>
      <c r="D3778" t="s">
        <v>88</v>
      </c>
      <c r="E3778" t="s">
        <v>153</v>
      </c>
      <c r="F3778" t="s">
        <v>10833</v>
      </c>
      <c r="G3778" t="s">
        <v>244</v>
      </c>
      <c r="H3778" t="s">
        <v>135</v>
      </c>
      <c r="I3778" t="s">
        <v>136</v>
      </c>
      <c r="J3778" t="s">
        <v>137</v>
      </c>
      <c r="K3778" t="s">
        <v>144</v>
      </c>
      <c r="L3778" t="s">
        <v>10834</v>
      </c>
      <c r="M3778" t="s">
        <v>10835</v>
      </c>
      <c r="N3778">
        <v>2.0083333329999999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1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3.4148014914200004</v>
      </c>
      <c r="AC3778">
        <v>0</v>
      </c>
      <c r="AD3778">
        <v>0</v>
      </c>
      <c r="AE3778">
        <v>3.4148014914200004</v>
      </c>
    </row>
    <row r="3779" spans="1:31" x14ac:dyDescent="0.3">
      <c r="A3779">
        <v>2492078</v>
      </c>
      <c r="B3779">
        <v>1</v>
      </c>
      <c r="C3779" t="s">
        <v>80</v>
      </c>
      <c r="D3779" t="s">
        <v>100</v>
      </c>
      <c r="E3779" t="s">
        <v>153</v>
      </c>
      <c r="F3779" t="s">
        <v>10836</v>
      </c>
      <c r="G3779" t="s">
        <v>230</v>
      </c>
      <c r="H3779" t="s">
        <v>135</v>
      </c>
      <c r="I3779" t="s">
        <v>136</v>
      </c>
      <c r="J3779" t="s">
        <v>137</v>
      </c>
      <c r="K3779" t="s">
        <v>144</v>
      </c>
      <c r="L3779" t="s">
        <v>10837</v>
      </c>
      <c r="M3779" t="s">
        <v>10808</v>
      </c>
      <c r="N3779">
        <v>1.9713888879999999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1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0.32380538059992203</v>
      </c>
      <c r="AC3779">
        <v>0</v>
      </c>
      <c r="AD3779">
        <v>0</v>
      </c>
      <c r="AE3779">
        <v>0.32380538059992203</v>
      </c>
    </row>
    <row r="3780" spans="1:31" x14ac:dyDescent="0.3">
      <c r="A3780">
        <v>2492310</v>
      </c>
      <c r="B3780">
        <v>1</v>
      </c>
      <c r="C3780" t="s">
        <v>80</v>
      </c>
      <c r="D3780" t="s">
        <v>103</v>
      </c>
      <c r="E3780" t="s">
        <v>147</v>
      </c>
      <c r="F3780" t="s">
        <v>10838</v>
      </c>
      <c r="G3780" t="s">
        <v>181</v>
      </c>
      <c r="H3780" t="s">
        <v>150</v>
      </c>
      <c r="I3780" t="s">
        <v>136</v>
      </c>
      <c r="J3780" t="s">
        <v>137</v>
      </c>
      <c r="K3780" t="s">
        <v>144</v>
      </c>
      <c r="L3780" t="s">
        <v>10839</v>
      </c>
      <c r="M3780" t="s">
        <v>10840</v>
      </c>
      <c r="N3780">
        <v>2.13</v>
      </c>
      <c r="O3780">
        <v>0</v>
      </c>
      <c r="P3780">
        <v>0</v>
      </c>
      <c r="Q3780">
        <v>0</v>
      </c>
      <c r="R3780">
        <v>11</v>
      </c>
      <c r="S3780">
        <v>0</v>
      </c>
      <c r="T3780">
        <v>1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20.219288239640893</v>
      </c>
      <c r="AA3780">
        <v>0</v>
      </c>
      <c r="AB3780">
        <v>9.9264293898485345E-2</v>
      </c>
      <c r="AC3780">
        <v>0</v>
      </c>
      <c r="AD3780">
        <v>0</v>
      </c>
      <c r="AE3780">
        <v>20.318552533539378</v>
      </c>
    </row>
    <row r="3781" spans="1:31" x14ac:dyDescent="0.3">
      <c r="A3781">
        <v>2492347</v>
      </c>
      <c r="B3781">
        <v>1</v>
      </c>
      <c r="C3781" t="s">
        <v>81</v>
      </c>
      <c r="D3781" t="s">
        <v>118</v>
      </c>
      <c r="E3781" t="s">
        <v>153</v>
      </c>
      <c r="F3781" t="s">
        <v>10841</v>
      </c>
      <c r="G3781" t="s">
        <v>312</v>
      </c>
      <c r="H3781" t="s">
        <v>135</v>
      </c>
      <c r="I3781" t="s">
        <v>136</v>
      </c>
      <c r="J3781" t="s">
        <v>137</v>
      </c>
      <c r="K3781" t="s">
        <v>144</v>
      </c>
      <c r="L3781" t="s">
        <v>10842</v>
      </c>
      <c r="M3781" t="s">
        <v>10843</v>
      </c>
      <c r="N3781">
        <v>1.294166666</v>
      </c>
      <c r="O3781">
        <v>0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0.25505818318277584</v>
      </c>
      <c r="AA3781">
        <v>0</v>
      </c>
      <c r="AB3781">
        <v>0</v>
      </c>
      <c r="AC3781">
        <v>0</v>
      </c>
      <c r="AD3781">
        <v>0</v>
      </c>
      <c r="AE3781">
        <v>0.25505818318277584</v>
      </c>
    </row>
    <row r="3782" spans="1:31" x14ac:dyDescent="0.3">
      <c r="A3782">
        <v>2492470</v>
      </c>
      <c r="B3782">
        <v>1</v>
      </c>
      <c r="C3782" t="s">
        <v>80</v>
      </c>
      <c r="D3782" t="s">
        <v>99</v>
      </c>
      <c r="E3782" t="s">
        <v>132</v>
      </c>
      <c r="F3782" t="s">
        <v>10844</v>
      </c>
      <c r="G3782" t="s">
        <v>530</v>
      </c>
      <c r="H3782" t="s">
        <v>135</v>
      </c>
      <c r="I3782" t="s">
        <v>136</v>
      </c>
      <c r="J3782" t="s">
        <v>137</v>
      </c>
      <c r="K3782" t="s">
        <v>144</v>
      </c>
      <c r="L3782" t="s">
        <v>10845</v>
      </c>
      <c r="M3782" t="s">
        <v>10846</v>
      </c>
      <c r="N3782">
        <v>5.3041666660000004</v>
      </c>
      <c r="O3782">
        <v>0</v>
      </c>
      <c r="P3782">
        <v>175</v>
      </c>
      <c r="Q3782">
        <v>0</v>
      </c>
      <c r="R3782">
        <v>0</v>
      </c>
      <c r="S3782">
        <v>0</v>
      </c>
      <c r="T3782">
        <v>4</v>
      </c>
      <c r="U3782">
        <v>0</v>
      </c>
      <c r="V3782">
        <v>0</v>
      </c>
      <c r="W3782">
        <v>0</v>
      </c>
      <c r="X3782">
        <v>315.60638763591612</v>
      </c>
      <c r="Y3782">
        <v>0</v>
      </c>
      <c r="Z3782">
        <v>0</v>
      </c>
      <c r="AA3782">
        <v>0</v>
      </c>
      <c r="AB3782">
        <v>4.0341457449620535</v>
      </c>
      <c r="AC3782">
        <v>0</v>
      </c>
      <c r="AD3782">
        <v>0</v>
      </c>
      <c r="AE3782">
        <v>319.6405333808782</v>
      </c>
    </row>
    <row r="3783" spans="1:31" x14ac:dyDescent="0.3">
      <c r="A3783">
        <v>2492496</v>
      </c>
      <c r="B3783">
        <v>1</v>
      </c>
      <c r="C3783" t="s">
        <v>81</v>
      </c>
      <c r="D3783" t="s">
        <v>118</v>
      </c>
      <c r="E3783" t="s">
        <v>147</v>
      </c>
      <c r="F3783" t="s">
        <v>10847</v>
      </c>
      <c r="G3783" t="s">
        <v>193</v>
      </c>
      <c r="H3783" t="s">
        <v>150</v>
      </c>
      <c r="I3783" t="s">
        <v>136</v>
      </c>
      <c r="J3783" t="s">
        <v>137</v>
      </c>
      <c r="K3783" t="s">
        <v>144</v>
      </c>
      <c r="L3783" t="s">
        <v>10848</v>
      </c>
      <c r="M3783" t="s">
        <v>10849</v>
      </c>
      <c r="N3783">
        <v>2.5897222219999998</v>
      </c>
      <c r="O3783">
        <v>0</v>
      </c>
      <c r="P3783">
        <v>79</v>
      </c>
      <c r="Q3783">
        <v>0</v>
      </c>
      <c r="R3783">
        <v>9</v>
      </c>
      <c r="S3783">
        <v>0</v>
      </c>
      <c r="T3783">
        <v>1</v>
      </c>
      <c r="U3783">
        <v>0</v>
      </c>
      <c r="V3783">
        <v>0</v>
      </c>
      <c r="W3783">
        <v>0</v>
      </c>
      <c r="X3783">
        <v>31.526065887864892</v>
      </c>
      <c r="Y3783">
        <v>0</v>
      </c>
      <c r="Z3783">
        <v>4.3717854961838949</v>
      </c>
      <c r="AA3783">
        <v>0</v>
      </c>
      <c r="AB3783">
        <v>1.1263543701193334E-3</v>
      </c>
      <c r="AC3783">
        <v>0</v>
      </c>
      <c r="AD3783">
        <v>0</v>
      </c>
      <c r="AE3783">
        <v>35.898977738418907</v>
      </c>
    </row>
    <row r="3784" spans="1:31" x14ac:dyDescent="0.3">
      <c r="A3784">
        <v>2492164</v>
      </c>
      <c r="B3784">
        <v>1</v>
      </c>
      <c r="C3784" t="s">
        <v>80</v>
      </c>
      <c r="D3784" t="s">
        <v>100</v>
      </c>
      <c r="E3784" t="s">
        <v>153</v>
      </c>
      <c r="F3784" t="s">
        <v>10850</v>
      </c>
      <c r="G3784" t="s">
        <v>230</v>
      </c>
      <c r="H3784" t="s">
        <v>135</v>
      </c>
      <c r="I3784" t="s">
        <v>136</v>
      </c>
      <c r="J3784" t="s">
        <v>137</v>
      </c>
      <c r="K3784" t="s">
        <v>144</v>
      </c>
      <c r="L3784" t="s">
        <v>10851</v>
      </c>
      <c r="M3784" t="s">
        <v>10852</v>
      </c>
      <c r="N3784">
        <v>2.2658333329999998</v>
      </c>
      <c r="O3784">
        <v>0</v>
      </c>
      <c r="P3784">
        <v>1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0.63336991372547136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0.63336991372547136</v>
      </c>
    </row>
    <row r="3785" spans="1:31" x14ac:dyDescent="0.3">
      <c r="A3785">
        <v>2492576</v>
      </c>
      <c r="B3785">
        <v>1</v>
      </c>
      <c r="C3785" t="s">
        <v>80</v>
      </c>
      <c r="D3785" t="s">
        <v>85</v>
      </c>
      <c r="E3785" t="s">
        <v>132</v>
      </c>
      <c r="F3785" t="s">
        <v>10759</v>
      </c>
      <c r="G3785" t="s">
        <v>1278</v>
      </c>
      <c r="H3785" t="s">
        <v>135</v>
      </c>
      <c r="I3785" t="s">
        <v>136</v>
      </c>
      <c r="J3785" t="s">
        <v>137</v>
      </c>
      <c r="K3785" t="s">
        <v>144</v>
      </c>
      <c r="L3785" t="s">
        <v>10853</v>
      </c>
      <c r="M3785" t="s">
        <v>10854</v>
      </c>
      <c r="N3785">
        <v>1.018333333</v>
      </c>
      <c r="O3785">
        <v>0</v>
      </c>
      <c r="P3785">
        <v>449</v>
      </c>
      <c r="Q3785">
        <v>0</v>
      </c>
      <c r="R3785">
        <v>0</v>
      </c>
      <c r="S3785">
        <v>0</v>
      </c>
      <c r="T3785">
        <v>85</v>
      </c>
      <c r="U3785">
        <v>0</v>
      </c>
      <c r="V3785">
        <v>0</v>
      </c>
      <c r="W3785">
        <v>0</v>
      </c>
      <c r="X3785">
        <v>120.612203028794</v>
      </c>
      <c r="Y3785">
        <v>0</v>
      </c>
      <c r="Z3785">
        <v>0</v>
      </c>
      <c r="AA3785">
        <v>0</v>
      </c>
      <c r="AB3785">
        <v>74.61070485039086</v>
      </c>
      <c r="AC3785">
        <v>0</v>
      </c>
      <c r="AD3785">
        <v>0</v>
      </c>
      <c r="AE3785">
        <v>195.22290787918485</v>
      </c>
    </row>
    <row r="3786" spans="1:31" x14ac:dyDescent="0.3">
      <c r="A3786">
        <v>2492413</v>
      </c>
      <c r="B3786">
        <v>1</v>
      </c>
      <c r="C3786" t="s">
        <v>80</v>
      </c>
      <c r="D3786" t="s">
        <v>95</v>
      </c>
      <c r="E3786" t="s">
        <v>213</v>
      </c>
      <c r="F3786" t="s">
        <v>10855</v>
      </c>
      <c r="G3786" t="s">
        <v>149</v>
      </c>
      <c r="H3786" t="s">
        <v>1850</v>
      </c>
      <c r="I3786" t="s">
        <v>136</v>
      </c>
      <c r="J3786" t="s">
        <v>137</v>
      </c>
      <c r="K3786" t="s">
        <v>144</v>
      </c>
      <c r="L3786" t="s">
        <v>2002</v>
      </c>
      <c r="M3786" t="s">
        <v>10856</v>
      </c>
      <c r="N3786">
        <v>0.39694444400000001</v>
      </c>
      <c r="O3786">
        <v>1</v>
      </c>
      <c r="P3786">
        <v>10254</v>
      </c>
      <c r="Q3786">
        <v>3</v>
      </c>
      <c r="R3786">
        <v>1</v>
      </c>
      <c r="S3786">
        <v>16</v>
      </c>
      <c r="T3786">
        <v>1059</v>
      </c>
      <c r="U3786">
        <v>0</v>
      </c>
      <c r="V3786">
        <v>0</v>
      </c>
      <c r="W3786">
        <v>0.12080601543534999</v>
      </c>
      <c r="X3786">
        <v>985.27916254703905</v>
      </c>
      <c r="Y3786">
        <v>1.0057373844717985</v>
      </c>
      <c r="Z3786">
        <v>7.975482683719011E-2</v>
      </c>
      <c r="AA3786">
        <v>234.2476893272071</v>
      </c>
      <c r="AB3786">
        <v>663.59931558913411</v>
      </c>
      <c r="AC3786">
        <v>0</v>
      </c>
      <c r="AD3786">
        <v>0</v>
      </c>
      <c r="AE3786">
        <v>1884.3324656901245</v>
      </c>
    </row>
    <row r="3787" spans="1:31" x14ac:dyDescent="0.3">
      <c r="A3787">
        <v>2492068</v>
      </c>
      <c r="B3787">
        <v>2</v>
      </c>
      <c r="C3787" t="s">
        <v>80</v>
      </c>
      <c r="D3787" t="s">
        <v>82</v>
      </c>
      <c r="E3787" t="s">
        <v>132</v>
      </c>
      <c r="F3787" t="s">
        <v>520</v>
      </c>
      <c r="G3787" t="s">
        <v>181</v>
      </c>
      <c r="H3787" t="s">
        <v>135</v>
      </c>
      <c r="I3787" t="s">
        <v>136</v>
      </c>
      <c r="J3787" t="s">
        <v>137</v>
      </c>
      <c r="K3787" t="s">
        <v>144</v>
      </c>
      <c r="L3787" t="s">
        <v>10857</v>
      </c>
      <c r="M3787" t="s">
        <v>10858</v>
      </c>
      <c r="N3787">
        <v>1.018333333</v>
      </c>
      <c r="O3787">
        <v>0</v>
      </c>
      <c r="P3787">
        <v>576</v>
      </c>
      <c r="Q3787">
        <v>0</v>
      </c>
      <c r="R3787">
        <v>0</v>
      </c>
      <c r="S3787">
        <v>0</v>
      </c>
      <c r="T3787">
        <v>34</v>
      </c>
      <c r="U3787">
        <v>0</v>
      </c>
      <c r="V3787">
        <v>0</v>
      </c>
      <c r="W3787">
        <v>0</v>
      </c>
      <c r="X3787">
        <v>179.30190548870286</v>
      </c>
      <c r="Y3787">
        <v>0</v>
      </c>
      <c r="Z3787">
        <v>0</v>
      </c>
      <c r="AA3787">
        <v>0</v>
      </c>
      <c r="AB3787">
        <v>21.068524500606753</v>
      </c>
      <c r="AC3787">
        <v>0</v>
      </c>
      <c r="AD3787">
        <v>0</v>
      </c>
      <c r="AE3787">
        <v>200.3704299893096</v>
      </c>
    </row>
    <row r="3788" spans="1:31" x14ac:dyDescent="0.3">
      <c r="A3788">
        <v>2492407</v>
      </c>
      <c r="B3788">
        <v>1</v>
      </c>
      <c r="C3788" t="s">
        <v>80</v>
      </c>
      <c r="D3788" t="s">
        <v>97</v>
      </c>
      <c r="E3788" t="s">
        <v>153</v>
      </c>
      <c r="F3788" t="s">
        <v>10859</v>
      </c>
      <c r="G3788" t="s">
        <v>159</v>
      </c>
      <c r="H3788" t="s">
        <v>135</v>
      </c>
      <c r="I3788" t="s">
        <v>136</v>
      </c>
      <c r="J3788" t="s">
        <v>3</v>
      </c>
      <c r="K3788" t="s">
        <v>144</v>
      </c>
      <c r="L3788" t="s">
        <v>10860</v>
      </c>
      <c r="M3788" t="s">
        <v>10818</v>
      </c>
      <c r="N3788">
        <v>1.859722222</v>
      </c>
      <c r="O3788">
        <v>0</v>
      </c>
      <c r="P3788">
        <v>1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0.3968288876074163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0.3968288876074163</v>
      </c>
    </row>
    <row r="3789" spans="1:31" x14ac:dyDescent="0.3">
      <c r="A3789">
        <v>2492453</v>
      </c>
      <c r="B3789">
        <v>1</v>
      </c>
      <c r="C3789" t="s">
        <v>80</v>
      </c>
      <c r="D3789" t="s">
        <v>99</v>
      </c>
      <c r="E3789" t="s">
        <v>162</v>
      </c>
      <c r="F3789" t="s">
        <v>10861</v>
      </c>
      <c r="G3789" t="s">
        <v>159</v>
      </c>
      <c r="H3789" t="s">
        <v>135</v>
      </c>
      <c r="I3789" t="s">
        <v>136</v>
      </c>
      <c r="J3789" t="s">
        <v>3</v>
      </c>
      <c r="K3789" t="s">
        <v>144</v>
      </c>
      <c r="L3789" t="s">
        <v>10862</v>
      </c>
      <c r="M3789" t="s">
        <v>10863</v>
      </c>
      <c r="N3789">
        <v>1.9752777770000001</v>
      </c>
      <c r="O3789">
        <v>0</v>
      </c>
      <c r="P3789">
        <v>29</v>
      </c>
      <c r="Q3789">
        <v>0</v>
      </c>
      <c r="R3789">
        <v>1</v>
      </c>
      <c r="S3789">
        <v>0</v>
      </c>
      <c r="T3789">
        <v>5</v>
      </c>
      <c r="U3789">
        <v>0</v>
      </c>
      <c r="V3789">
        <v>0</v>
      </c>
      <c r="W3789">
        <v>0</v>
      </c>
      <c r="X3789">
        <v>28.739449413269327</v>
      </c>
      <c r="Y3789">
        <v>0</v>
      </c>
      <c r="Z3789">
        <v>2.2687596248172782E-3</v>
      </c>
      <c r="AA3789">
        <v>0</v>
      </c>
      <c r="AB3789">
        <v>3.8385390694321795</v>
      </c>
      <c r="AC3789">
        <v>0</v>
      </c>
      <c r="AD3789">
        <v>0</v>
      </c>
      <c r="AE3789">
        <v>32.580257242326326</v>
      </c>
    </row>
    <row r="3790" spans="1:31" x14ac:dyDescent="0.3">
      <c r="A3790">
        <v>2492158</v>
      </c>
      <c r="B3790">
        <v>1</v>
      </c>
      <c r="C3790" t="s">
        <v>80</v>
      </c>
      <c r="D3790" t="s">
        <v>93</v>
      </c>
      <c r="E3790" t="s">
        <v>132</v>
      </c>
      <c r="F3790" t="s">
        <v>10864</v>
      </c>
      <c r="G3790" t="s">
        <v>134</v>
      </c>
      <c r="H3790" t="s">
        <v>135</v>
      </c>
      <c r="I3790" t="s">
        <v>136</v>
      </c>
      <c r="J3790" t="s">
        <v>137</v>
      </c>
      <c r="K3790" t="s">
        <v>138</v>
      </c>
      <c r="L3790" t="s">
        <v>10865</v>
      </c>
      <c r="M3790" t="s">
        <v>10866</v>
      </c>
      <c r="N3790">
        <v>4.4933333329999998</v>
      </c>
      <c r="O3790">
        <v>0</v>
      </c>
      <c r="P3790">
        <v>126</v>
      </c>
      <c r="Q3790">
        <v>0</v>
      </c>
      <c r="R3790">
        <v>0</v>
      </c>
      <c r="S3790">
        <v>0</v>
      </c>
      <c r="T3790">
        <v>21</v>
      </c>
      <c r="U3790">
        <v>0</v>
      </c>
      <c r="V3790">
        <v>0</v>
      </c>
      <c r="W3790">
        <v>0</v>
      </c>
      <c r="X3790">
        <v>53.527721571230764</v>
      </c>
      <c r="Y3790">
        <v>0</v>
      </c>
      <c r="Z3790">
        <v>0</v>
      </c>
      <c r="AA3790">
        <v>0</v>
      </c>
      <c r="AB3790">
        <v>28.420075849014054</v>
      </c>
      <c r="AC3790">
        <v>0</v>
      </c>
      <c r="AD3790">
        <v>0</v>
      </c>
      <c r="AE3790">
        <v>81.947797420244825</v>
      </c>
    </row>
    <row r="3791" spans="1:31" x14ac:dyDescent="0.3">
      <c r="A3791">
        <v>2492557</v>
      </c>
      <c r="B3791">
        <v>1</v>
      </c>
      <c r="C3791" t="s">
        <v>81</v>
      </c>
      <c r="D3791" t="s">
        <v>128</v>
      </c>
      <c r="E3791" t="s">
        <v>147</v>
      </c>
      <c r="F3791" t="s">
        <v>10867</v>
      </c>
      <c r="G3791" t="s">
        <v>276</v>
      </c>
      <c r="H3791" t="s">
        <v>150</v>
      </c>
      <c r="I3791" t="s">
        <v>136</v>
      </c>
      <c r="J3791" t="s">
        <v>137</v>
      </c>
      <c r="K3791" t="s">
        <v>144</v>
      </c>
      <c r="L3791" t="s">
        <v>10868</v>
      </c>
      <c r="M3791" t="s">
        <v>10869</v>
      </c>
      <c r="N3791">
        <v>4.5127777770000002</v>
      </c>
      <c r="O3791">
        <v>0</v>
      </c>
      <c r="P3791">
        <v>319</v>
      </c>
      <c r="Q3791">
        <v>0</v>
      </c>
      <c r="R3791">
        <v>0</v>
      </c>
      <c r="S3791">
        <v>2</v>
      </c>
      <c r="T3791">
        <v>25</v>
      </c>
      <c r="U3791">
        <v>0</v>
      </c>
      <c r="V3791">
        <v>0</v>
      </c>
      <c r="W3791">
        <v>0</v>
      </c>
      <c r="X3791">
        <v>139.55866640323842</v>
      </c>
      <c r="Y3791">
        <v>0</v>
      </c>
      <c r="Z3791">
        <v>0</v>
      </c>
      <c r="AA3791">
        <v>10.162976647780001</v>
      </c>
      <c r="AB3791">
        <v>26.270577663183516</v>
      </c>
      <c r="AC3791">
        <v>0</v>
      </c>
      <c r="AD3791">
        <v>0</v>
      </c>
      <c r="AE3791">
        <v>175.99222071420195</v>
      </c>
    </row>
    <row r="3792" spans="1:31" x14ac:dyDescent="0.3">
      <c r="A3792">
        <v>2492497</v>
      </c>
      <c r="B3792">
        <v>1</v>
      </c>
      <c r="C3792" t="s">
        <v>80</v>
      </c>
      <c r="D3792" t="s">
        <v>105</v>
      </c>
      <c r="E3792" t="s">
        <v>162</v>
      </c>
      <c r="F3792" t="s">
        <v>10721</v>
      </c>
      <c r="G3792" t="s">
        <v>210</v>
      </c>
      <c r="H3792" t="s">
        <v>135</v>
      </c>
      <c r="I3792" t="s">
        <v>136</v>
      </c>
      <c r="J3792" t="s">
        <v>137</v>
      </c>
      <c r="K3792" t="s">
        <v>144</v>
      </c>
      <c r="L3792" t="s">
        <v>10870</v>
      </c>
      <c r="M3792" t="s">
        <v>10871</v>
      </c>
      <c r="N3792">
        <v>0.81499999999999995</v>
      </c>
      <c r="O3792">
        <v>0</v>
      </c>
      <c r="P3792">
        <v>45</v>
      </c>
      <c r="Q3792">
        <v>0</v>
      </c>
      <c r="R3792">
        <v>10</v>
      </c>
      <c r="S3792">
        <v>0</v>
      </c>
      <c r="T3792">
        <v>13</v>
      </c>
      <c r="U3792">
        <v>0</v>
      </c>
      <c r="V3792">
        <v>0</v>
      </c>
      <c r="W3792">
        <v>0</v>
      </c>
      <c r="X3792">
        <v>11.738850556086447</v>
      </c>
      <c r="Y3792">
        <v>0</v>
      </c>
      <c r="Z3792">
        <v>0.98076921228120018</v>
      </c>
      <c r="AA3792">
        <v>0</v>
      </c>
      <c r="AB3792">
        <v>8.5020571625835295</v>
      </c>
      <c r="AC3792">
        <v>0</v>
      </c>
      <c r="AD3792">
        <v>0</v>
      </c>
      <c r="AE3792">
        <v>21.221676930951176</v>
      </c>
    </row>
    <row r="3793" spans="1:31" x14ac:dyDescent="0.3">
      <c r="A3793">
        <v>2492451</v>
      </c>
      <c r="B3793">
        <v>1</v>
      </c>
      <c r="C3793" t="s">
        <v>81</v>
      </c>
      <c r="D3793" t="s">
        <v>113</v>
      </c>
      <c r="E3793" t="s">
        <v>147</v>
      </c>
      <c r="F3793" t="s">
        <v>10872</v>
      </c>
      <c r="G3793" t="s">
        <v>193</v>
      </c>
      <c r="H3793" t="s">
        <v>150</v>
      </c>
      <c r="I3793" t="s">
        <v>136</v>
      </c>
      <c r="J3793" t="s">
        <v>137</v>
      </c>
      <c r="K3793" t="s">
        <v>144</v>
      </c>
      <c r="L3793" t="s">
        <v>10873</v>
      </c>
      <c r="M3793" t="s">
        <v>10874</v>
      </c>
      <c r="N3793">
        <v>1.261111111</v>
      </c>
      <c r="O3793">
        <v>0</v>
      </c>
      <c r="P3793">
        <v>314</v>
      </c>
      <c r="Q3793">
        <v>0</v>
      </c>
      <c r="R3793">
        <v>10</v>
      </c>
      <c r="S3793">
        <v>0</v>
      </c>
      <c r="T3793">
        <v>49</v>
      </c>
      <c r="U3793">
        <v>0</v>
      </c>
      <c r="V3793">
        <v>0</v>
      </c>
      <c r="W3793">
        <v>0</v>
      </c>
      <c r="X3793">
        <v>114.0756950648513</v>
      </c>
      <c r="Y3793">
        <v>0</v>
      </c>
      <c r="Z3793">
        <v>6.4976526998756512</v>
      </c>
      <c r="AA3793">
        <v>0</v>
      </c>
      <c r="AB3793">
        <v>28.467076767978096</v>
      </c>
      <c r="AC3793">
        <v>0</v>
      </c>
      <c r="AD3793">
        <v>0</v>
      </c>
      <c r="AE3793">
        <v>149.04042453270503</v>
      </c>
    </row>
    <row r="3794" spans="1:31" x14ac:dyDescent="0.3">
      <c r="A3794">
        <v>2492328</v>
      </c>
      <c r="B3794">
        <v>1</v>
      </c>
      <c r="C3794" t="s">
        <v>80</v>
      </c>
      <c r="D3794" t="s">
        <v>107</v>
      </c>
      <c r="E3794" t="s">
        <v>153</v>
      </c>
      <c r="F3794" t="s">
        <v>10875</v>
      </c>
      <c r="G3794" t="s">
        <v>230</v>
      </c>
      <c r="H3794" t="s">
        <v>135</v>
      </c>
      <c r="I3794" t="s">
        <v>136</v>
      </c>
      <c r="J3794" t="s">
        <v>137</v>
      </c>
      <c r="K3794" t="s">
        <v>144</v>
      </c>
      <c r="L3794" t="s">
        <v>10876</v>
      </c>
      <c r="M3794" t="s">
        <v>10877</v>
      </c>
      <c r="N3794">
        <v>1.6177777769999999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1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2.8861523237953671E-2</v>
      </c>
      <c r="AC3794">
        <v>0</v>
      </c>
      <c r="AD3794">
        <v>0</v>
      </c>
      <c r="AE3794">
        <v>2.8861523237953671E-2</v>
      </c>
    </row>
    <row r="3795" spans="1:31" x14ac:dyDescent="0.3">
      <c r="A3795">
        <v>2492165</v>
      </c>
      <c r="B3795">
        <v>1</v>
      </c>
      <c r="C3795" t="s">
        <v>80</v>
      </c>
      <c r="D3795" t="s">
        <v>95</v>
      </c>
      <c r="E3795" t="s">
        <v>147</v>
      </c>
      <c r="F3795" t="s">
        <v>10878</v>
      </c>
      <c r="G3795" t="s">
        <v>779</v>
      </c>
      <c r="H3795" t="s">
        <v>150</v>
      </c>
      <c r="I3795" t="s">
        <v>136</v>
      </c>
      <c r="J3795" t="s">
        <v>137</v>
      </c>
      <c r="K3795" t="s">
        <v>144</v>
      </c>
      <c r="L3795" t="s">
        <v>10879</v>
      </c>
      <c r="M3795" t="s">
        <v>10880</v>
      </c>
      <c r="N3795">
        <v>0.96111111100000002</v>
      </c>
      <c r="O3795">
        <v>0</v>
      </c>
      <c r="P3795">
        <v>561</v>
      </c>
      <c r="Q3795">
        <v>0</v>
      </c>
      <c r="R3795">
        <v>0</v>
      </c>
      <c r="S3795">
        <v>0</v>
      </c>
      <c r="T3795">
        <v>51</v>
      </c>
      <c r="U3795">
        <v>0</v>
      </c>
      <c r="V3795">
        <v>1</v>
      </c>
      <c r="W3795">
        <v>0</v>
      </c>
      <c r="X3795">
        <v>160.79855500523658</v>
      </c>
      <c r="Y3795">
        <v>0</v>
      </c>
      <c r="Z3795">
        <v>0</v>
      </c>
      <c r="AA3795">
        <v>0</v>
      </c>
      <c r="AB3795">
        <v>39.479117683010145</v>
      </c>
      <c r="AC3795">
        <v>0</v>
      </c>
      <c r="AD3795">
        <v>2.0973736630155662</v>
      </c>
      <c r="AE3795">
        <v>202.37504635126228</v>
      </c>
    </row>
    <row r="3796" spans="1:31" x14ac:dyDescent="0.3">
      <c r="A3796">
        <v>2492583</v>
      </c>
      <c r="B3796">
        <v>1</v>
      </c>
      <c r="C3796" t="s">
        <v>81</v>
      </c>
      <c r="D3796" t="s">
        <v>123</v>
      </c>
      <c r="E3796" t="s">
        <v>162</v>
      </c>
      <c r="F3796" t="s">
        <v>10881</v>
      </c>
      <c r="G3796" t="s">
        <v>210</v>
      </c>
      <c r="H3796" t="s">
        <v>135</v>
      </c>
      <c r="I3796" t="s">
        <v>136</v>
      </c>
      <c r="J3796" t="s">
        <v>137</v>
      </c>
      <c r="K3796" t="s">
        <v>144</v>
      </c>
      <c r="L3796" t="s">
        <v>10882</v>
      </c>
      <c r="M3796" t="s">
        <v>10883</v>
      </c>
      <c r="N3796">
        <v>0.66722222200000003</v>
      </c>
      <c r="O3796">
        <v>0</v>
      </c>
      <c r="P3796">
        <v>16</v>
      </c>
      <c r="Q3796">
        <v>0</v>
      </c>
      <c r="R3796">
        <v>1</v>
      </c>
      <c r="S3796">
        <v>0</v>
      </c>
      <c r="T3796">
        <v>3</v>
      </c>
      <c r="U3796">
        <v>0</v>
      </c>
      <c r="V3796">
        <v>0</v>
      </c>
      <c r="W3796">
        <v>0</v>
      </c>
      <c r="X3796">
        <v>2.0927628291146028</v>
      </c>
      <c r="Y3796">
        <v>0</v>
      </c>
      <c r="Z3796">
        <v>5.0857261073917727E-2</v>
      </c>
      <c r="AA3796">
        <v>0</v>
      </c>
      <c r="AB3796">
        <v>0.68242525635603901</v>
      </c>
      <c r="AC3796">
        <v>0</v>
      </c>
      <c r="AD3796">
        <v>0</v>
      </c>
      <c r="AE3796">
        <v>2.8260453465445594</v>
      </c>
    </row>
    <row r="3797" spans="1:31" x14ac:dyDescent="0.3">
      <c r="A3797">
        <v>2492285</v>
      </c>
      <c r="B3797">
        <v>1</v>
      </c>
      <c r="C3797" t="s">
        <v>80</v>
      </c>
      <c r="D3797" t="s">
        <v>85</v>
      </c>
      <c r="E3797" t="s">
        <v>162</v>
      </c>
      <c r="F3797" t="s">
        <v>10884</v>
      </c>
      <c r="G3797" t="s">
        <v>134</v>
      </c>
      <c r="H3797" t="s">
        <v>135</v>
      </c>
      <c r="I3797" t="s">
        <v>136</v>
      </c>
      <c r="J3797" t="s">
        <v>137</v>
      </c>
      <c r="K3797" t="s">
        <v>138</v>
      </c>
      <c r="L3797" t="s">
        <v>10885</v>
      </c>
      <c r="M3797" t="s">
        <v>10886</v>
      </c>
      <c r="N3797">
        <v>1.379444444</v>
      </c>
      <c r="O3797">
        <v>0</v>
      </c>
      <c r="P3797">
        <v>112</v>
      </c>
      <c r="Q3797">
        <v>0</v>
      </c>
      <c r="R3797">
        <v>0</v>
      </c>
      <c r="S3797">
        <v>0</v>
      </c>
      <c r="T3797">
        <v>12</v>
      </c>
      <c r="U3797">
        <v>0</v>
      </c>
      <c r="V3797">
        <v>0</v>
      </c>
      <c r="W3797">
        <v>0</v>
      </c>
      <c r="X3797">
        <v>37.371067991389701</v>
      </c>
      <c r="Y3797">
        <v>0</v>
      </c>
      <c r="Z3797">
        <v>0</v>
      </c>
      <c r="AA3797">
        <v>0</v>
      </c>
      <c r="AB3797">
        <v>25.44449802890604</v>
      </c>
      <c r="AC3797">
        <v>0</v>
      </c>
      <c r="AD3797">
        <v>0</v>
      </c>
      <c r="AE3797">
        <v>62.815566020295741</v>
      </c>
    </row>
    <row r="3798" spans="1:31" x14ac:dyDescent="0.3">
      <c r="A3798">
        <v>2492128</v>
      </c>
      <c r="B3798">
        <v>1</v>
      </c>
      <c r="C3798" t="s">
        <v>80</v>
      </c>
      <c r="D3798" t="s">
        <v>106</v>
      </c>
      <c r="E3798" t="s">
        <v>132</v>
      </c>
      <c r="F3798" t="s">
        <v>10887</v>
      </c>
      <c r="G3798" t="s">
        <v>134</v>
      </c>
      <c r="H3798" t="s">
        <v>135</v>
      </c>
      <c r="I3798" t="s">
        <v>136</v>
      </c>
      <c r="J3798" t="s">
        <v>137</v>
      </c>
      <c r="K3798" t="s">
        <v>138</v>
      </c>
      <c r="L3798" t="s">
        <v>10888</v>
      </c>
      <c r="M3798" t="s">
        <v>10889</v>
      </c>
      <c r="N3798">
        <v>5.4869444439999997</v>
      </c>
      <c r="O3798">
        <v>0</v>
      </c>
      <c r="P3798">
        <v>572</v>
      </c>
      <c r="Q3798">
        <v>0</v>
      </c>
      <c r="R3798">
        <v>0</v>
      </c>
      <c r="S3798">
        <v>0</v>
      </c>
      <c r="T3798">
        <v>14</v>
      </c>
      <c r="U3798">
        <v>0</v>
      </c>
      <c r="V3798">
        <v>0</v>
      </c>
      <c r="W3798">
        <v>0</v>
      </c>
      <c r="X3798">
        <v>713.52309599376781</v>
      </c>
      <c r="Y3798">
        <v>0</v>
      </c>
      <c r="Z3798">
        <v>0</v>
      </c>
      <c r="AA3798">
        <v>0</v>
      </c>
      <c r="AB3798">
        <v>147.50403025728772</v>
      </c>
      <c r="AC3798">
        <v>0</v>
      </c>
      <c r="AD3798">
        <v>0</v>
      </c>
      <c r="AE3798">
        <v>861.02712625105551</v>
      </c>
    </row>
    <row r="3799" spans="1:31" x14ac:dyDescent="0.3">
      <c r="A3799">
        <v>2492151</v>
      </c>
      <c r="B3799">
        <v>1</v>
      </c>
      <c r="C3799" t="s">
        <v>80</v>
      </c>
      <c r="D3799" t="s">
        <v>97</v>
      </c>
      <c r="E3799" t="s">
        <v>153</v>
      </c>
      <c r="F3799" t="s">
        <v>10890</v>
      </c>
      <c r="G3799" t="s">
        <v>159</v>
      </c>
      <c r="H3799" t="s">
        <v>135</v>
      </c>
      <c r="I3799" t="s">
        <v>136</v>
      </c>
      <c r="J3799" t="s">
        <v>3</v>
      </c>
      <c r="K3799" t="s">
        <v>144</v>
      </c>
      <c r="L3799" t="s">
        <v>10891</v>
      </c>
      <c r="M3799" t="s">
        <v>10892</v>
      </c>
      <c r="N3799">
        <v>5.0577777770000001</v>
      </c>
      <c r="O3799">
        <v>0</v>
      </c>
      <c r="P3799">
        <v>2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16.295737117743169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16.295737117743169</v>
      </c>
    </row>
    <row r="3800" spans="1:31" x14ac:dyDescent="0.3">
      <c r="A3800">
        <v>2492248</v>
      </c>
      <c r="B3800">
        <v>2</v>
      </c>
      <c r="C3800" t="s">
        <v>81</v>
      </c>
      <c r="D3800" t="s">
        <v>123</v>
      </c>
      <c r="E3800" t="s">
        <v>184</v>
      </c>
      <c r="F3800" t="s">
        <v>6357</v>
      </c>
      <c r="G3800" t="s">
        <v>181</v>
      </c>
      <c r="H3800" t="s">
        <v>150</v>
      </c>
      <c r="I3800" t="s">
        <v>136</v>
      </c>
      <c r="J3800" t="s">
        <v>137</v>
      </c>
      <c r="K3800" t="s">
        <v>144</v>
      </c>
      <c r="L3800" t="s">
        <v>2038</v>
      </c>
      <c r="M3800" t="s">
        <v>10893</v>
      </c>
      <c r="N3800">
        <v>8.1944444000000005E-2</v>
      </c>
      <c r="O3800">
        <v>0</v>
      </c>
      <c r="P3800">
        <v>9</v>
      </c>
      <c r="Q3800">
        <v>0</v>
      </c>
      <c r="R3800">
        <v>112</v>
      </c>
      <c r="S3800">
        <v>0</v>
      </c>
      <c r="T3800">
        <v>13</v>
      </c>
      <c r="U3800">
        <v>0</v>
      </c>
      <c r="V3800">
        <v>0</v>
      </c>
      <c r="W3800">
        <v>0</v>
      </c>
      <c r="X3800">
        <v>0.35873377650098326</v>
      </c>
      <c r="Y3800">
        <v>0</v>
      </c>
      <c r="Z3800">
        <v>4.2675260879982613</v>
      </c>
      <c r="AA3800">
        <v>0</v>
      </c>
      <c r="AB3800">
        <v>0.41608415586545527</v>
      </c>
      <c r="AC3800">
        <v>0</v>
      </c>
      <c r="AD3800">
        <v>0</v>
      </c>
      <c r="AE3800">
        <v>5.0423440203647001</v>
      </c>
    </row>
    <row r="3801" spans="1:31" x14ac:dyDescent="0.3">
      <c r="A3801">
        <v>2492251</v>
      </c>
      <c r="B3801">
        <v>1</v>
      </c>
      <c r="C3801" t="s">
        <v>80</v>
      </c>
      <c r="D3801" t="s">
        <v>85</v>
      </c>
      <c r="E3801" t="s">
        <v>162</v>
      </c>
      <c r="F3801" t="s">
        <v>10894</v>
      </c>
      <c r="G3801" t="s">
        <v>210</v>
      </c>
      <c r="H3801" t="s">
        <v>135</v>
      </c>
      <c r="I3801" t="s">
        <v>136</v>
      </c>
      <c r="J3801" t="s">
        <v>137</v>
      </c>
      <c r="K3801" t="s">
        <v>144</v>
      </c>
      <c r="L3801" t="s">
        <v>10895</v>
      </c>
      <c r="M3801" t="s">
        <v>10896</v>
      </c>
      <c r="N3801">
        <v>0.87916666600000004</v>
      </c>
      <c r="O3801">
        <v>0</v>
      </c>
      <c r="P3801">
        <v>57</v>
      </c>
      <c r="Q3801">
        <v>0</v>
      </c>
      <c r="R3801">
        <v>0</v>
      </c>
      <c r="S3801">
        <v>0</v>
      </c>
      <c r="T3801">
        <v>7</v>
      </c>
      <c r="U3801">
        <v>0</v>
      </c>
      <c r="V3801">
        <v>0</v>
      </c>
      <c r="W3801">
        <v>0</v>
      </c>
      <c r="X3801">
        <v>11.211797830955799</v>
      </c>
      <c r="Y3801">
        <v>0</v>
      </c>
      <c r="Z3801">
        <v>0</v>
      </c>
      <c r="AA3801">
        <v>0</v>
      </c>
      <c r="AB3801">
        <v>5.5499397504714363</v>
      </c>
      <c r="AC3801">
        <v>0</v>
      </c>
      <c r="AD3801">
        <v>0</v>
      </c>
      <c r="AE3801">
        <v>16.761737581427234</v>
      </c>
    </row>
    <row r="3802" spans="1:31" x14ac:dyDescent="0.3">
      <c r="A3802">
        <v>2492360</v>
      </c>
      <c r="B3802">
        <v>1</v>
      </c>
      <c r="C3802" t="s">
        <v>81</v>
      </c>
      <c r="D3802" t="s">
        <v>114</v>
      </c>
      <c r="E3802" t="s">
        <v>162</v>
      </c>
      <c r="F3802" t="s">
        <v>10897</v>
      </c>
      <c r="G3802" t="s">
        <v>210</v>
      </c>
      <c r="H3802" t="s">
        <v>135</v>
      </c>
      <c r="I3802" t="s">
        <v>136</v>
      </c>
      <c r="J3802" t="s">
        <v>137</v>
      </c>
      <c r="K3802" t="s">
        <v>144</v>
      </c>
      <c r="L3802" t="s">
        <v>10898</v>
      </c>
      <c r="M3802" t="s">
        <v>10899</v>
      </c>
      <c r="N3802">
        <v>0.78083333300000002</v>
      </c>
      <c r="O3802">
        <v>0</v>
      </c>
      <c r="P3802">
        <v>0</v>
      </c>
      <c r="Q3802">
        <v>0</v>
      </c>
      <c r="R3802">
        <v>7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1.4018138474912251E-2</v>
      </c>
      <c r="AA3802">
        <v>0</v>
      </c>
      <c r="AB3802">
        <v>0</v>
      </c>
      <c r="AC3802">
        <v>0</v>
      </c>
      <c r="AD3802">
        <v>0</v>
      </c>
      <c r="AE3802">
        <v>1.4018138474912251E-2</v>
      </c>
    </row>
    <row r="3803" spans="1:31" x14ac:dyDescent="0.3">
      <c r="A3803">
        <v>2492105</v>
      </c>
      <c r="B3803">
        <v>1</v>
      </c>
      <c r="C3803" t="s">
        <v>81</v>
      </c>
      <c r="D3803" t="s">
        <v>120</v>
      </c>
      <c r="E3803" t="s">
        <v>184</v>
      </c>
      <c r="F3803" t="s">
        <v>10900</v>
      </c>
      <c r="G3803" t="s">
        <v>168</v>
      </c>
      <c r="H3803" t="s">
        <v>150</v>
      </c>
      <c r="I3803" t="s">
        <v>136</v>
      </c>
      <c r="J3803" t="s">
        <v>137</v>
      </c>
      <c r="K3803" t="s">
        <v>138</v>
      </c>
      <c r="L3803" t="s">
        <v>10901</v>
      </c>
      <c r="M3803" t="s">
        <v>10902</v>
      </c>
      <c r="N3803">
        <v>6.5777777769999997</v>
      </c>
      <c r="O3803">
        <v>0</v>
      </c>
      <c r="P3803">
        <v>0</v>
      </c>
      <c r="Q3803">
        <v>40</v>
      </c>
      <c r="R3803">
        <v>41</v>
      </c>
      <c r="S3803">
        <v>3</v>
      </c>
      <c r="T3803">
        <v>2</v>
      </c>
      <c r="U3803">
        <v>0</v>
      </c>
      <c r="V3803">
        <v>0</v>
      </c>
      <c r="W3803">
        <v>0</v>
      </c>
      <c r="X3803">
        <v>0</v>
      </c>
      <c r="Y3803">
        <v>125.47221744121653</v>
      </c>
      <c r="Z3803">
        <v>133.27974233678793</v>
      </c>
      <c r="AA3803">
        <v>109.29509230006229</v>
      </c>
      <c r="AB3803">
        <v>44.899278424264956</v>
      </c>
      <c r="AC3803">
        <v>0</v>
      </c>
      <c r="AD3803">
        <v>0</v>
      </c>
      <c r="AE3803">
        <v>412.94633050233165</v>
      </c>
    </row>
    <row r="3804" spans="1:31" x14ac:dyDescent="0.3">
      <c r="A3804">
        <v>2492423</v>
      </c>
      <c r="B3804">
        <v>1</v>
      </c>
      <c r="C3804" t="s">
        <v>80</v>
      </c>
      <c r="D3804" t="s">
        <v>108</v>
      </c>
      <c r="E3804" t="s">
        <v>162</v>
      </c>
      <c r="F3804" t="s">
        <v>10903</v>
      </c>
      <c r="G3804" t="s">
        <v>210</v>
      </c>
      <c r="H3804" t="s">
        <v>135</v>
      </c>
      <c r="I3804" t="s">
        <v>136</v>
      </c>
      <c r="J3804" t="s">
        <v>137</v>
      </c>
      <c r="K3804" t="s">
        <v>144</v>
      </c>
      <c r="L3804" t="s">
        <v>10904</v>
      </c>
      <c r="M3804" t="s">
        <v>10905</v>
      </c>
      <c r="N3804">
        <v>1.2608333329999999</v>
      </c>
      <c r="O3804">
        <v>0</v>
      </c>
      <c r="P3804">
        <v>8</v>
      </c>
      <c r="Q3804">
        <v>0</v>
      </c>
      <c r="R3804">
        <v>3</v>
      </c>
      <c r="S3804">
        <v>0</v>
      </c>
      <c r="T3804">
        <v>2</v>
      </c>
      <c r="U3804">
        <v>0</v>
      </c>
      <c r="V3804">
        <v>0</v>
      </c>
      <c r="W3804">
        <v>0</v>
      </c>
      <c r="X3804">
        <v>0.47713112709124872</v>
      </c>
      <c r="Y3804">
        <v>0</v>
      </c>
      <c r="Z3804">
        <v>0.18639246550952668</v>
      </c>
      <c r="AA3804">
        <v>0</v>
      </c>
      <c r="AB3804">
        <v>6.7236939330097574</v>
      </c>
      <c r="AC3804">
        <v>0</v>
      </c>
      <c r="AD3804">
        <v>0</v>
      </c>
      <c r="AE3804">
        <v>7.3872175256105326</v>
      </c>
    </row>
    <row r="3805" spans="1:31" x14ac:dyDescent="0.3">
      <c r="A3805">
        <v>2492566</v>
      </c>
      <c r="B3805">
        <v>1</v>
      </c>
      <c r="C3805" t="s">
        <v>80</v>
      </c>
      <c r="D3805" t="s">
        <v>95</v>
      </c>
      <c r="E3805" t="s">
        <v>184</v>
      </c>
      <c r="F3805" t="s">
        <v>10906</v>
      </c>
      <c r="G3805" t="s">
        <v>149</v>
      </c>
      <c r="H3805" t="s">
        <v>150</v>
      </c>
      <c r="I3805" t="s">
        <v>136</v>
      </c>
      <c r="J3805" t="s">
        <v>137</v>
      </c>
      <c r="K3805" t="s">
        <v>144</v>
      </c>
      <c r="L3805" t="s">
        <v>10907</v>
      </c>
      <c r="M3805" t="s">
        <v>10908</v>
      </c>
      <c r="N3805">
        <v>0.75</v>
      </c>
      <c r="O3805">
        <v>0</v>
      </c>
      <c r="P3805">
        <v>735</v>
      </c>
      <c r="Q3805">
        <v>6</v>
      </c>
      <c r="R3805">
        <v>20</v>
      </c>
      <c r="S3805">
        <v>7</v>
      </c>
      <c r="T3805">
        <v>39</v>
      </c>
      <c r="U3805">
        <v>1</v>
      </c>
      <c r="V3805">
        <v>0</v>
      </c>
      <c r="W3805">
        <v>0</v>
      </c>
      <c r="X3805">
        <v>116.51877779620732</v>
      </c>
      <c r="Y3805">
        <v>14.388076327099052</v>
      </c>
      <c r="Z3805">
        <v>3.0526603601733004</v>
      </c>
      <c r="AA3805">
        <v>109.82790948095032</v>
      </c>
      <c r="AB3805">
        <v>16.078625368292553</v>
      </c>
      <c r="AC3805">
        <v>31.866802925244297</v>
      </c>
      <c r="AD3805">
        <v>0</v>
      </c>
      <c r="AE3805">
        <v>291.73285225796684</v>
      </c>
    </row>
    <row r="3806" spans="1:31" x14ac:dyDescent="0.3">
      <c r="A3806">
        <v>2492068</v>
      </c>
      <c r="B3806">
        <v>1</v>
      </c>
      <c r="C3806" t="s">
        <v>80</v>
      </c>
      <c r="D3806" t="s">
        <v>82</v>
      </c>
      <c r="E3806" t="s">
        <v>153</v>
      </c>
      <c r="F3806" t="s">
        <v>10909</v>
      </c>
      <c r="G3806" t="s">
        <v>155</v>
      </c>
      <c r="H3806" t="s">
        <v>135</v>
      </c>
      <c r="I3806" t="s">
        <v>136</v>
      </c>
      <c r="J3806" t="s">
        <v>137</v>
      </c>
      <c r="K3806" t="s">
        <v>144</v>
      </c>
      <c r="L3806" t="s">
        <v>10910</v>
      </c>
      <c r="M3806" t="s">
        <v>10857</v>
      </c>
      <c r="N3806">
        <v>1.063055555</v>
      </c>
      <c r="O3806">
        <v>0</v>
      </c>
      <c r="P3806">
        <v>11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2.3404379161733786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2.3404379161733786</v>
      </c>
    </row>
    <row r="3807" spans="1:31" x14ac:dyDescent="0.3">
      <c r="A3807">
        <v>2492543</v>
      </c>
      <c r="B3807">
        <v>1</v>
      </c>
      <c r="C3807" t="s">
        <v>81</v>
      </c>
      <c r="D3807" t="s">
        <v>118</v>
      </c>
      <c r="E3807" t="s">
        <v>162</v>
      </c>
      <c r="F3807" t="s">
        <v>10911</v>
      </c>
      <c r="G3807" t="s">
        <v>210</v>
      </c>
      <c r="H3807" t="s">
        <v>135</v>
      </c>
      <c r="I3807" t="s">
        <v>136</v>
      </c>
      <c r="J3807" t="s">
        <v>137</v>
      </c>
      <c r="K3807" t="s">
        <v>144</v>
      </c>
      <c r="L3807" t="s">
        <v>10912</v>
      </c>
      <c r="M3807" t="s">
        <v>10913</v>
      </c>
      <c r="N3807">
        <v>1.6405555549999999</v>
      </c>
      <c r="O3807">
        <v>0</v>
      </c>
      <c r="P3807">
        <v>21</v>
      </c>
      <c r="Q3807">
        <v>0</v>
      </c>
      <c r="R3807">
        <v>0</v>
      </c>
      <c r="S3807">
        <v>0</v>
      </c>
      <c r="T3807">
        <v>2</v>
      </c>
      <c r="U3807">
        <v>0</v>
      </c>
      <c r="V3807">
        <v>0</v>
      </c>
      <c r="W3807">
        <v>0</v>
      </c>
      <c r="X3807">
        <v>10.074697991627025</v>
      </c>
      <c r="Y3807">
        <v>0</v>
      </c>
      <c r="Z3807">
        <v>0</v>
      </c>
      <c r="AA3807">
        <v>0</v>
      </c>
      <c r="AB3807">
        <v>2.1136837029463176</v>
      </c>
      <c r="AC3807">
        <v>0</v>
      </c>
      <c r="AD3807">
        <v>0</v>
      </c>
      <c r="AE3807">
        <v>12.188381694573343</v>
      </c>
    </row>
    <row r="3808" spans="1:31" x14ac:dyDescent="0.3">
      <c r="A3808">
        <v>2492417</v>
      </c>
      <c r="B3808">
        <v>1</v>
      </c>
      <c r="C3808" t="s">
        <v>80</v>
      </c>
      <c r="D3808" t="s">
        <v>84</v>
      </c>
      <c r="E3808" t="s">
        <v>132</v>
      </c>
      <c r="F3808" t="s">
        <v>1332</v>
      </c>
      <c r="G3808" t="s">
        <v>168</v>
      </c>
      <c r="H3808" t="s">
        <v>135</v>
      </c>
      <c r="I3808" t="s">
        <v>136</v>
      </c>
      <c r="J3808" t="s">
        <v>137</v>
      </c>
      <c r="K3808" t="s">
        <v>138</v>
      </c>
      <c r="L3808" t="s">
        <v>10914</v>
      </c>
      <c r="M3808" t="s">
        <v>10915</v>
      </c>
      <c r="N3808">
        <v>0.35277777700000001</v>
      </c>
      <c r="O3808">
        <v>0</v>
      </c>
      <c r="P3808">
        <v>514</v>
      </c>
      <c r="Q3808">
        <v>0</v>
      </c>
      <c r="R3808">
        <v>0</v>
      </c>
      <c r="S3808">
        <v>0</v>
      </c>
      <c r="T3808">
        <v>14</v>
      </c>
      <c r="U3808">
        <v>0</v>
      </c>
      <c r="V3808">
        <v>0</v>
      </c>
      <c r="W3808">
        <v>0</v>
      </c>
      <c r="X3808">
        <v>41.462838792463337</v>
      </c>
      <c r="Y3808">
        <v>0</v>
      </c>
      <c r="Z3808">
        <v>0</v>
      </c>
      <c r="AA3808">
        <v>0</v>
      </c>
      <c r="AB3808">
        <v>14.146206257255313</v>
      </c>
      <c r="AC3808">
        <v>0</v>
      </c>
      <c r="AD3808">
        <v>0</v>
      </c>
      <c r="AE3808">
        <v>55.609045049718652</v>
      </c>
    </row>
    <row r="3809" spans="1:31" x14ac:dyDescent="0.3">
      <c r="A3809">
        <v>2492523</v>
      </c>
      <c r="B3809">
        <v>1</v>
      </c>
      <c r="C3809" t="s">
        <v>81</v>
      </c>
      <c r="D3809" t="s">
        <v>117</v>
      </c>
      <c r="E3809" t="s">
        <v>162</v>
      </c>
      <c r="F3809" t="s">
        <v>10916</v>
      </c>
      <c r="G3809" t="s">
        <v>1101</v>
      </c>
      <c r="H3809" t="s">
        <v>135</v>
      </c>
      <c r="I3809" t="s">
        <v>136</v>
      </c>
      <c r="J3809" t="s">
        <v>137</v>
      </c>
      <c r="K3809" t="s">
        <v>144</v>
      </c>
      <c r="L3809" t="s">
        <v>10917</v>
      </c>
      <c r="M3809" t="s">
        <v>10918</v>
      </c>
      <c r="N3809">
        <v>1.1358333329999999</v>
      </c>
      <c r="O3809">
        <v>0</v>
      </c>
      <c r="P3809">
        <v>93</v>
      </c>
      <c r="Q3809">
        <v>0</v>
      </c>
      <c r="R3809">
        <v>0</v>
      </c>
      <c r="S3809">
        <v>0</v>
      </c>
      <c r="T3809">
        <v>4</v>
      </c>
      <c r="U3809">
        <v>0</v>
      </c>
      <c r="V3809">
        <v>0</v>
      </c>
      <c r="W3809">
        <v>0</v>
      </c>
      <c r="X3809">
        <v>17.708229362792615</v>
      </c>
      <c r="Y3809">
        <v>0</v>
      </c>
      <c r="Z3809">
        <v>0</v>
      </c>
      <c r="AA3809">
        <v>0</v>
      </c>
      <c r="AB3809">
        <v>2.4310662659879752</v>
      </c>
      <c r="AC3809">
        <v>0</v>
      </c>
      <c r="AD3809">
        <v>0</v>
      </c>
      <c r="AE3809">
        <v>20.139295628780591</v>
      </c>
    </row>
    <row r="3810" spans="1:31" x14ac:dyDescent="0.3">
      <c r="A3810">
        <v>2492480</v>
      </c>
      <c r="B3810">
        <v>1</v>
      </c>
      <c r="C3810" t="s">
        <v>80</v>
      </c>
      <c r="D3810" t="s">
        <v>95</v>
      </c>
      <c r="E3810" t="s">
        <v>147</v>
      </c>
      <c r="F3810" t="s">
        <v>10919</v>
      </c>
      <c r="G3810" t="s">
        <v>193</v>
      </c>
      <c r="H3810" t="s">
        <v>150</v>
      </c>
      <c r="I3810" t="s">
        <v>136</v>
      </c>
      <c r="J3810" t="s">
        <v>137</v>
      </c>
      <c r="K3810" t="s">
        <v>144</v>
      </c>
      <c r="L3810" t="s">
        <v>10920</v>
      </c>
      <c r="M3810" t="s">
        <v>10921</v>
      </c>
      <c r="N3810">
        <v>1.3705555549999999</v>
      </c>
      <c r="O3810">
        <v>0</v>
      </c>
      <c r="P3810">
        <v>291</v>
      </c>
      <c r="Q3810">
        <v>0</v>
      </c>
      <c r="R3810">
        <v>3</v>
      </c>
      <c r="S3810">
        <v>1</v>
      </c>
      <c r="T3810">
        <v>14</v>
      </c>
      <c r="U3810">
        <v>0</v>
      </c>
      <c r="V3810">
        <v>0</v>
      </c>
      <c r="W3810">
        <v>0</v>
      </c>
      <c r="X3810">
        <v>70.06958982085284</v>
      </c>
      <c r="Y3810">
        <v>0</v>
      </c>
      <c r="Z3810">
        <v>4.4073333573476592E-2</v>
      </c>
      <c r="AA3810">
        <v>5.2761242712567196</v>
      </c>
      <c r="AB3810">
        <v>14.913480525198498</v>
      </c>
      <c r="AC3810">
        <v>0</v>
      </c>
      <c r="AD3810">
        <v>0</v>
      </c>
      <c r="AE3810">
        <v>90.303267950881533</v>
      </c>
    </row>
    <row r="3811" spans="1:31" x14ac:dyDescent="0.3">
      <c r="A3811">
        <v>2492340</v>
      </c>
      <c r="B3811">
        <v>1</v>
      </c>
      <c r="C3811" t="s">
        <v>81</v>
      </c>
      <c r="D3811" t="s">
        <v>113</v>
      </c>
      <c r="E3811" t="s">
        <v>162</v>
      </c>
      <c r="F3811" t="s">
        <v>10922</v>
      </c>
      <c r="G3811" t="s">
        <v>210</v>
      </c>
      <c r="H3811" t="s">
        <v>135</v>
      </c>
      <c r="I3811" t="s">
        <v>136</v>
      </c>
      <c r="J3811" t="s">
        <v>137</v>
      </c>
      <c r="K3811" t="s">
        <v>144</v>
      </c>
      <c r="L3811" t="s">
        <v>10923</v>
      </c>
      <c r="M3811" t="s">
        <v>10924</v>
      </c>
      <c r="N3811">
        <v>3.9172222219999999</v>
      </c>
      <c r="O3811">
        <v>0</v>
      </c>
      <c r="P3811">
        <v>12</v>
      </c>
      <c r="Q3811">
        <v>0</v>
      </c>
      <c r="R3811">
        <v>1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5.4139456858612363</v>
      </c>
      <c r="Y3811">
        <v>0</v>
      </c>
      <c r="Z3811">
        <v>1.30505338984646</v>
      </c>
      <c r="AA3811">
        <v>0</v>
      </c>
      <c r="AB3811">
        <v>0</v>
      </c>
      <c r="AC3811">
        <v>0</v>
      </c>
      <c r="AD3811">
        <v>0</v>
      </c>
      <c r="AE3811">
        <v>6.7189990757076963</v>
      </c>
    </row>
    <row r="3812" spans="1:31" x14ac:dyDescent="0.3">
      <c r="A3812">
        <v>2492486</v>
      </c>
      <c r="B3812">
        <v>1</v>
      </c>
      <c r="C3812" t="s">
        <v>80</v>
      </c>
      <c r="D3812" t="s">
        <v>99</v>
      </c>
      <c r="E3812" t="s">
        <v>166</v>
      </c>
      <c r="F3812" t="s">
        <v>3380</v>
      </c>
      <c r="G3812" t="s">
        <v>149</v>
      </c>
      <c r="H3812" t="s">
        <v>150</v>
      </c>
      <c r="I3812" t="s">
        <v>506</v>
      </c>
      <c r="J3812" t="s">
        <v>137</v>
      </c>
      <c r="K3812" t="s">
        <v>144</v>
      </c>
      <c r="L3812" t="s">
        <v>10925</v>
      </c>
      <c r="M3812" t="s">
        <v>10926</v>
      </c>
      <c r="N3812">
        <v>4.4722221999999999E-2</v>
      </c>
      <c r="O3812">
        <v>3</v>
      </c>
      <c r="P3812">
        <v>1875</v>
      </c>
      <c r="Q3812">
        <v>1</v>
      </c>
      <c r="R3812">
        <v>34</v>
      </c>
      <c r="S3812">
        <v>7</v>
      </c>
      <c r="T3812">
        <v>193</v>
      </c>
      <c r="U3812">
        <v>0</v>
      </c>
      <c r="V3812">
        <v>3</v>
      </c>
      <c r="W3812">
        <v>0.29185450840789928</v>
      </c>
      <c r="X3812">
        <v>17.942911792716224</v>
      </c>
      <c r="Y3812">
        <v>1.1065389576694444E-2</v>
      </c>
      <c r="Z3812">
        <v>0.20013246275774621</v>
      </c>
      <c r="AA3812">
        <v>0.66903062296451199</v>
      </c>
      <c r="AB3812">
        <v>5.7372181657122878</v>
      </c>
      <c r="AC3812">
        <v>0</v>
      </c>
      <c r="AD3812">
        <v>8.6889308298412848E-2</v>
      </c>
      <c r="AE3812">
        <v>24.939102250433777</v>
      </c>
    </row>
    <row r="3813" spans="1:31" x14ac:dyDescent="0.3">
      <c r="A3813">
        <v>2492463</v>
      </c>
      <c r="B3813">
        <v>1</v>
      </c>
      <c r="C3813" t="s">
        <v>80</v>
      </c>
      <c r="D3813" t="s">
        <v>93</v>
      </c>
      <c r="E3813" t="s">
        <v>132</v>
      </c>
      <c r="F3813" t="s">
        <v>10927</v>
      </c>
      <c r="G3813" t="s">
        <v>181</v>
      </c>
      <c r="H3813" t="s">
        <v>135</v>
      </c>
      <c r="I3813" t="s">
        <v>136</v>
      </c>
      <c r="J3813" t="s">
        <v>137</v>
      </c>
      <c r="K3813" t="s">
        <v>144</v>
      </c>
      <c r="L3813" t="s">
        <v>10928</v>
      </c>
      <c r="M3813" t="s">
        <v>10929</v>
      </c>
      <c r="N3813">
        <v>0.79194444399999997</v>
      </c>
      <c r="O3813">
        <v>0</v>
      </c>
      <c r="P3813">
        <v>49</v>
      </c>
      <c r="Q3813">
        <v>0</v>
      </c>
      <c r="R3813">
        <v>15</v>
      </c>
      <c r="S3813">
        <v>0</v>
      </c>
      <c r="T3813">
        <v>6</v>
      </c>
      <c r="U3813">
        <v>0</v>
      </c>
      <c r="V3813">
        <v>0</v>
      </c>
      <c r="W3813">
        <v>0</v>
      </c>
      <c r="X3813">
        <v>15.124366484618195</v>
      </c>
      <c r="Y3813">
        <v>0</v>
      </c>
      <c r="Z3813">
        <v>8.8588547355459841</v>
      </c>
      <c r="AA3813">
        <v>0</v>
      </c>
      <c r="AB3813">
        <v>3.1381185339296076</v>
      </c>
      <c r="AC3813">
        <v>0</v>
      </c>
      <c r="AD3813">
        <v>0</v>
      </c>
      <c r="AE3813">
        <v>27.121339754093786</v>
      </c>
    </row>
    <row r="3814" spans="1:31" x14ac:dyDescent="0.3">
      <c r="A3814">
        <v>2492357</v>
      </c>
      <c r="B3814">
        <v>1</v>
      </c>
      <c r="C3814" t="s">
        <v>80</v>
      </c>
      <c r="D3814" t="s">
        <v>103</v>
      </c>
      <c r="E3814" t="s">
        <v>153</v>
      </c>
      <c r="F3814" t="s">
        <v>10930</v>
      </c>
      <c r="G3814" t="s">
        <v>155</v>
      </c>
      <c r="H3814" t="s">
        <v>135</v>
      </c>
      <c r="I3814" t="s">
        <v>136</v>
      </c>
      <c r="J3814" t="s">
        <v>137</v>
      </c>
      <c r="K3814" t="s">
        <v>144</v>
      </c>
      <c r="L3814" t="s">
        <v>10931</v>
      </c>
      <c r="M3814" t="s">
        <v>10932</v>
      </c>
      <c r="N3814">
        <v>2.929444444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5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14.111207790615685</v>
      </c>
      <c r="AC3814">
        <v>0</v>
      </c>
      <c r="AD3814">
        <v>0</v>
      </c>
      <c r="AE3814">
        <v>14.111207790615685</v>
      </c>
    </row>
    <row r="3815" spans="1:31" x14ac:dyDescent="0.3">
      <c r="A3815">
        <v>2492503</v>
      </c>
      <c r="B3815">
        <v>1</v>
      </c>
      <c r="C3815" t="s">
        <v>81</v>
      </c>
      <c r="D3815" t="s">
        <v>120</v>
      </c>
      <c r="E3815" t="s">
        <v>132</v>
      </c>
      <c r="F3815" t="s">
        <v>10933</v>
      </c>
      <c r="G3815" t="s">
        <v>296</v>
      </c>
      <c r="H3815" t="s">
        <v>135</v>
      </c>
      <c r="I3815" t="s">
        <v>136</v>
      </c>
      <c r="J3815" t="s">
        <v>137</v>
      </c>
      <c r="K3815" t="s">
        <v>144</v>
      </c>
      <c r="L3815" t="s">
        <v>10934</v>
      </c>
      <c r="M3815" t="s">
        <v>10935</v>
      </c>
      <c r="N3815">
        <v>0.60833333300000003</v>
      </c>
      <c r="O3815">
        <v>0</v>
      </c>
      <c r="P3815">
        <v>287</v>
      </c>
      <c r="Q3815">
        <v>0</v>
      </c>
      <c r="R3815">
        <v>2</v>
      </c>
      <c r="S3815">
        <v>0</v>
      </c>
      <c r="T3815">
        <v>40</v>
      </c>
      <c r="U3815">
        <v>0</v>
      </c>
      <c r="V3815">
        <v>0</v>
      </c>
      <c r="W3815">
        <v>0</v>
      </c>
      <c r="X3815">
        <v>55.421540000410374</v>
      </c>
      <c r="Y3815">
        <v>0</v>
      </c>
      <c r="Z3815">
        <v>5.1917943421949993E-3</v>
      </c>
      <c r="AA3815">
        <v>0</v>
      </c>
      <c r="AB3815">
        <v>19.852829919142614</v>
      </c>
      <c r="AC3815">
        <v>0</v>
      </c>
      <c r="AD3815">
        <v>0</v>
      </c>
      <c r="AE3815">
        <v>75.279561713895191</v>
      </c>
    </row>
    <row r="3816" spans="1:31" x14ac:dyDescent="0.3">
      <c r="A3816">
        <v>2492154</v>
      </c>
      <c r="B3816">
        <v>1</v>
      </c>
      <c r="C3816" t="s">
        <v>80</v>
      </c>
      <c r="D3816" t="s">
        <v>84</v>
      </c>
      <c r="E3816" t="s">
        <v>132</v>
      </c>
      <c r="F3816" t="s">
        <v>10936</v>
      </c>
      <c r="G3816" t="s">
        <v>168</v>
      </c>
      <c r="H3816" t="s">
        <v>135</v>
      </c>
      <c r="I3816" t="s">
        <v>136</v>
      </c>
      <c r="J3816" t="s">
        <v>137</v>
      </c>
      <c r="K3816" t="s">
        <v>138</v>
      </c>
      <c r="L3816" t="s">
        <v>10937</v>
      </c>
      <c r="M3816" t="s">
        <v>10938</v>
      </c>
      <c r="N3816">
        <v>8.602222222</v>
      </c>
      <c r="O3816">
        <v>0</v>
      </c>
      <c r="P3816">
        <v>564</v>
      </c>
      <c r="Q3816">
        <v>0</v>
      </c>
      <c r="R3816">
        <v>0</v>
      </c>
      <c r="S3816">
        <v>0</v>
      </c>
      <c r="T3816">
        <v>52</v>
      </c>
      <c r="U3816">
        <v>0</v>
      </c>
      <c r="V3816">
        <v>0</v>
      </c>
      <c r="W3816">
        <v>0</v>
      </c>
      <c r="X3816">
        <v>1270.2778937102732</v>
      </c>
      <c r="Y3816">
        <v>0</v>
      </c>
      <c r="Z3816">
        <v>0</v>
      </c>
      <c r="AA3816">
        <v>0</v>
      </c>
      <c r="AB3816">
        <v>570.91119645686206</v>
      </c>
      <c r="AC3816">
        <v>0</v>
      </c>
      <c r="AD3816">
        <v>0</v>
      </c>
      <c r="AE3816">
        <v>1841.1890901671354</v>
      </c>
    </row>
    <row r="3817" spans="1:31" x14ac:dyDescent="0.3">
      <c r="A3817">
        <v>2492108</v>
      </c>
      <c r="B3817">
        <v>1</v>
      </c>
      <c r="C3817" t="s">
        <v>80</v>
      </c>
      <c r="D3817" t="s">
        <v>85</v>
      </c>
      <c r="E3817" t="s">
        <v>132</v>
      </c>
      <c r="F3817" t="s">
        <v>10939</v>
      </c>
      <c r="G3817" t="s">
        <v>134</v>
      </c>
      <c r="H3817" t="s">
        <v>135</v>
      </c>
      <c r="I3817" t="s">
        <v>136</v>
      </c>
      <c r="J3817" t="s">
        <v>137</v>
      </c>
      <c r="K3817" t="s">
        <v>138</v>
      </c>
      <c r="L3817" t="s">
        <v>10940</v>
      </c>
      <c r="M3817" t="s">
        <v>10941</v>
      </c>
      <c r="N3817">
        <v>2.0216666659999998</v>
      </c>
      <c r="O3817">
        <v>0</v>
      </c>
      <c r="P3817">
        <v>1095</v>
      </c>
      <c r="Q3817">
        <v>0</v>
      </c>
      <c r="R3817">
        <v>0</v>
      </c>
      <c r="S3817">
        <v>0</v>
      </c>
      <c r="T3817">
        <v>90</v>
      </c>
      <c r="U3817">
        <v>0</v>
      </c>
      <c r="V3817">
        <v>0</v>
      </c>
      <c r="W3817">
        <v>0</v>
      </c>
      <c r="X3817">
        <v>579.96530516052576</v>
      </c>
      <c r="Y3817">
        <v>0</v>
      </c>
      <c r="Z3817">
        <v>0</v>
      </c>
      <c r="AA3817">
        <v>0</v>
      </c>
      <c r="AB3817">
        <v>207.19495443057318</v>
      </c>
      <c r="AC3817">
        <v>0</v>
      </c>
      <c r="AD3817">
        <v>0</v>
      </c>
      <c r="AE3817">
        <v>787.16025959109891</v>
      </c>
    </row>
    <row r="3818" spans="1:31" x14ac:dyDescent="0.3">
      <c r="A3818">
        <v>2492091</v>
      </c>
      <c r="B3818">
        <v>1</v>
      </c>
      <c r="C3818" t="s">
        <v>81</v>
      </c>
      <c r="D3818" t="s">
        <v>120</v>
      </c>
      <c r="E3818" t="s">
        <v>184</v>
      </c>
      <c r="F3818" t="s">
        <v>10942</v>
      </c>
      <c r="G3818" t="s">
        <v>168</v>
      </c>
      <c r="H3818" t="s">
        <v>150</v>
      </c>
      <c r="I3818" t="s">
        <v>136</v>
      </c>
      <c r="J3818" t="s">
        <v>137</v>
      </c>
      <c r="K3818" t="s">
        <v>138</v>
      </c>
      <c r="L3818" t="s">
        <v>1939</v>
      </c>
      <c r="M3818" t="s">
        <v>1913</v>
      </c>
      <c r="N3818">
        <v>6.818333333</v>
      </c>
      <c r="O3818">
        <v>0</v>
      </c>
      <c r="P3818">
        <v>466</v>
      </c>
      <c r="Q3818">
        <v>0</v>
      </c>
      <c r="R3818">
        <v>8</v>
      </c>
      <c r="S3818">
        <v>0</v>
      </c>
      <c r="T3818">
        <v>28</v>
      </c>
      <c r="U3818">
        <v>0</v>
      </c>
      <c r="V3818">
        <v>0</v>
      </c>
      <c r="W3818">
        <v>0</v>
      </c>
      <c r="X3818">
        <v>759.86573514815018</v>
      </c>
      <c r="Y3818">
        <v>0</v>
      </c>
      <c r="Z3818">
        <v>3.1805582046690706</v>
      </c>
      <c r="AA3818">
        <v>0</v>
      </c>
      <c r="AB3818">
        <v>217.99044254634634</v>
      </c>
      <c r="AC3818">
        <v>0</v>
      </c>
      <c r="AD3818">
        <v>0</v>
      </c>
      <c r="AE3818">
        <v>981.03673589916559</v>
      </c>
    </row>
    <row r="3819" spans="1:31" x14ac:dyDescent="0.3">
      <c r="A3819">
        <v>2492589</v>
      </c>
      <c r="B3819">
        <v>1</v>
      </c>
      <c r="C3819" t="s">
        <v>80</v>
      </c>
      <c r="D3819" t="s">
        <v>83</v>
      </c>
      <c r="E3819" t="s">
        <v>153</v>
      </c>
      <c r="F3819" t="s">
        <v>10943</v>
      </c>
      <c r="G3819" t="s">
        <v>155</v>
      </c>
      <c r="H3819" t="s">
        <v>135</v>
      </c>
      <c r="I3819" t="s">
        <v>136</v>
      </c>
      <c r="J3819" t="s">
        <v>137</v>
      </c>
      <c r="K3819" t="s">
        <v>144</v>
      </c>
      <c r="L3819" t="s">
        <v>10944</v>
      </c>
      <c r="M3819" t="s">
        <v>10945</v>
      </c>
      <c r="N3819">
        <v>1.003055555</v>
      </c>
      <c r="O3819">
        <v>0</v>
      </c>
      <c r="P3819">
        <v>2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0.66993281850331199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0.66993281850331199</v>
      </c>
    </row>
    <row r="3820" spans="1:31" x14ac:dyDescent="0.3">
      <c r="A3820">
        <v>2492563</v>
      </c>
      <c r="B3820">
        <v>1</v>
      </c>
      <c r="C3820" t="s">
        <v>81</v>
      </c>
      <c r="D3820" t="s">
        <v>115</v>
      </c>
      <c r="E3820" t="s">
        <v>162</v>
      </c>
      <c r="F3820" t="s">
        <v>10946</v>
      </c>
      <c r="G3820" t="s">
        <v>210</v>
      </c>
      <c r="H3820" t="s">
        <v>135</v>
      </c>
      <c r="I3820" t="s">
        <v>136</v>
      </c>
      <c r="J3820" t="s">
        <v>137</v>
      </c>
      <c r="K3820" t="s">
        <v>144</v>
      </c>
      <c r="L3820" t="s">
        <v>10947</v>
      </c>
      <c r="M3820" t="s">
        <v>10948</v>
      </c>
      <c r="N3820">
        <v>1.345</v>
      </c>
      <c r="O3820">
        <v>0</v>
      </c>
      <c r="P3820">
        <v>5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9.8148056801226666E-2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9.8148056801226666E-2</v>
      </c>
    </row>
    <row r="3821" spans="1:31" x14ac:dyDescent="0.3">
      <c r="A3821">
        <v>2492085</v>
      </c>
      <c r="B3821">
        <v>1</v>
      </c>
      <c r="C3821" t="s">
        <v>80</v>
      </c>
      <c r="D3821" t="s">
        <v>100</v>
      </c>
      <c r="E3821" t="s">
        <v>166</v>
      </c>
      <c r="F3821" t="s">
        <v>9231</v>
      </c>
      <c r="G3821" t="s">
        <v>149</v>
      </c>
      <c r="H3821" t="s">
        <v>150</v>
      </c>
      <c r="I3821" t="s">
        <v>136</v>
      </c>
      <c r="J3821" t="s">
        <v>137</v>
      </c>
      <c r="K3821" t="s">
        <v>144</v>
      </c>
      <c r="L3821" t="s">
        <v>10949</v>
      </c>
      <c r="M3821" t="s">
        <v>10950</v>
      </c>
      <c r="N3821">
        <v>0.24833333299999999</v>
      </c>
      <c r="O3821">
        <v>5</v>
      </c>
      <c r="P3821">
        <v>416</v>
      </c>
      <c r="Q3821">
        <v>4</v>
      </c>
      <c r="R3821">
        <v>65</v>
      </c>
      <c r="S3821">
        <v>17</v>
      </c>
      <c r="T3821">
        <v>106</v>
      </c>
      <c r="U3821">
        <v>4</v>
      </c>
      <c r="V3821">
        <v>1</v>
      </c>
      <c r="W3821">
        <v>0.51617645056953232</v>
      </c>
      <c r="X3821">
        <v>38.059527845171729</v>
      </c>
      <c r="Y3821">
        <v>0.76873968240745305</v>
      </c>
      <c r="Z3821">
        <v>11.845408598634707</v>
      </c>
      <c r="AA3821">
        <v>27.676664170260381</v>
      </c>
      <c r="AB3821">
        <v>22.126620853856043</v>
      </c>
      <c r="AC3821">
        <v>107.63109581776058</v>
      </c>
      <c r="AD3821">
        <v>2.2986983602108005E-2</v>
      </c>
      <c r="AE3821">
        <v>208.64722040226252</v>
      </c>
    </row>
    <row r="3822" spans="1:31" x14ac:dyDescent="0.3">
      <c r="A3822">
        <v>2492191</v>
      </c>
      <c r="B3822">
        <v>1</v>
      </c>
      <c r="C3822" t="s">
        <v>80</v>
      </c>
      <c r="D3822" t="s">
        <v>82</v>
      </c>
      <c r="E3822" t="s">
        <v>132</v>
      </c>
      <c r="F3822" t="s">
        <v>10951</v>
      </c>
      <c r="G3822" t="s">
        <v>181</v>
      </c>
      <c r="H3822" t="s">
        <v>135</v>
      </c>
      <c r="I3822" t="s">
        <v>136</v>
      </c>
      <c r="J3822" t="s">
        <v>137</v>
      </c>
      <c r="K3822" t="s">
        <v>138</v>
      </c>
      <c r="L3822" t="s">
        <v>10952</v>
      </c>
      <c r="M3822" t="s">
        <v>10953</v>
      </c>
      <c r="N3822">
        <v>0.163611111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76</v>
      </c>
      <c r="U3822">
        <v>0</v>
      </c>
      <c r="V3822">
        <v>2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14.143594458010135</v>
      </c>
      <c r="AC3822">
        <v>0</v>
      </c>
      <c r="AD3822">
        <v>1.3433309968409342</v>
      </c>
      <c r="AE3822">
        <v>15.486925454851068</v>
      </c>
    </row>
    <row r="3823" spans="1:31" x14ac:dyDescent="0.3">
      <c r="A3823">
        <v>2492277</v>
      </c>
      <c r="B3823">
        <v>1</v>
      </c>
      <c r="C3823" t="s">
        <v>80</v>
      </c>
      <c r="D3823" t="s">
        <v>84</v>
      </c>
      <c r="E3823" t="s">
        <v>162</v>
      </c>
      <c r="F3823" t="s">
        <v>1859</v>
      </c>
      <c r="G3823" t="s">
        <v>210</v>
      </c>
      <c r="H3823" t="s">
        <v>135</v>
      </c>
      <c r="I3823" t="s">
        <v>136</v>
      </c>
      <c r="J3823" t="s">
        <v>137</v>
      </c>
      <c r="K3823" t="s">
        <v>144</v>
      </c>
      <c r="L3823" t="s">
        <v>10954</v>
      </c>
      <c r="M3823" t="s">
        <v>10955</v>
      </c>
      <c r="N3823">
        <v>4.8497222219999996</v>
      </c>
      <c r="O3823">
        <v>0</v>
      </c>
      <c r="P3823">
        <v>134</v>
      </c>
      <c r="Q3823">
        <v>0</v>
      </c>
      <c r="R3823">
        <v>0</v>
      </c>
      <c r="S3823">
        <v>0</v>
      </c>
      <c r="T3823">
        <v>18</v>
      </c>
      <c r="U3823">
        <v>0</v>
      </c>
      <c r="V3823">
        <v>0</v>
      </c>
      <c r="W3823">
        <v>0</v>
      </c>
      <c r="X3823">
        <v>152.79704250354777</v>
      </c>
      <c r="Y3823">
        <v>0</v>
      </c>
      <c r="Z3823">
        <v>0</v>
      </c>
      <c r="AA3823">
        <v>0</v>
      </c>
      <c r="AB3823">
        <v>53.965289019244125</v>
      </c>
      <c r="AC3823">
        <v>0</v>
      </c>
      <c r="AD3823">
        <v>0</v>
      </c>
      <c r="AE3823">
        <v>206.7623315227919</v>
      </c>
    </row>
    <row r="3824" spans="1:31" x14ac:dyDescent="0.3">
      <c r="A3824">
        <v>2492507</v>
      </c>
      <c r="B3824">
        <v>2</v>
      </c>
      <c r="C3824" t="s">
        <v>80</v>
      </c>
      <c r="D3824" t="s">
        <v>93</v>
      </c>
      <c r="E3824" t="s">
        <v>132</v>
      </c>
      <c r="F3824" t="s">
        <v>10956</v>
      </c>
      <c r="G3824" t="s">
        <v>210</v>
      </c>
      <c r="H3824" t="s">
        <v>135</v>
      </c>
      <c r="I3824" t="s">
        <v>506</v>
      </c>
      <c r="J3824" t="s">
        <v>137</v>
      </c>
      <c r="K3824" t="s">
        <v>144</v>
      </c>
      <c r="L3824" t="s">
        <v>10812</v>
      </c>
      <c r="M3824" t="s">
        <v>10957</v>
      </c>
      <c r="N3824">
        <v>2.7777699999999999E-4</v>
      </c>
      <c r="O3824">
        <v>0</v>
      </c>
      <c r="P3824">
        <v>551</v>
      </c>
      <c r="Q3824">
        <v>0</v>
      </c>
      <c r="R3824">
        <v>0</v>
      </c>
      <c r="S3824">
        <v>0</v>
      </c>
      <c r="T3824">
        <v>25</v>
      </c>
      <c r="U3824">
        <v>0</v>
      </c>
      <c r="V3824">
        <v>0</v>
      </c>
      <c r="W3824">
        <v>0</v>
      </c>
      <c r="X3824">
        <v>4.4241825407223878E-2</v>
      </c>
      <c r="Y3824">
        <v>0</v>
      </c>
      <c r="Z3824">
        <v>0</v>
      </c>
      <c r="AA3824">
        <v>0</v>
      </c>
      <c r="AB3824">
        <v>1.5177917110304667E-2</v>
      </c>
      <c r="AC3824">
        <v>0</v>
      </c>
      <c r="AD3824">
        <v>0</v>
      </c>
      <c r="AE3824">
        <v>5.9419742517528545E-2</v>
      </c>
    </row>
    <row r="3825" spans="1:31" x14ac:dyDescent="0.3">
      <c r="A3825">
        <v>2493030</v>
      </c>
      <c r="B3825">
        <v>1</v>
      </c>
      <c r="C3825" t="s">
        <v>80</v>
      </c>
      <c r="D3825" t="s">
        <v>102</v>
      </c>
      <c r="E3825" t="s">
        <v>153</v>
      </c>
      <c r="F3825" t="s">
        <v>10958</v>
      </c>
      <c r="G3825" t="s">
        <v>244</v>
      </c>
      <c r="H3825" t="s">
        <v>135</v>
      </c>
      <c r="I3825" t="s">
        <v>136</v>
      </c>
      <c r="J3825" t="s">
        <v>137</v>
      </c>
      <c r="K3825" t="s">
        <v>144</v>
      </c>
      <c r="L3825" t="s">
        <v>10959</v>
      </c>
      <c r="M3825" t="s">
        <v>10960</v>
      </c>
      <c r="N3825">
        <v>1.6119444439999999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1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1.4941802486513303</v>
      </c>
      <c r="AC3825">
        <v>0</v>
      </c>
      <c r="AD3825">
        <v>0</v>
      </c>
      <c r="AE3825">
        <v>1.4941802486513303</v>
      </c>
    </row>
    <row r="3826" spans="1:31" x14ac:dyDescent="0.3">
      <c r="A3826">
        <v>2493053</v>
      </c>
      <c r="B3826">
        <v>1</v>
      </c>
      <c r="C3826" t="s">
        <v>80</v>
      </c>
      <c r="D3826" t="s">
        <v>90</v>
      </c>
      <c r="E3826" t="s">
        <v>153</v>
      </c>
      <c r="F3826" t="s">
        <v>10961</v>
      </c>
      <c r="G3826" t="s">
        <v>230</v>
      </c>
      <c r="H3826" t="s">
        <v>135</v>
      </c>
      <c r="I3826" t="s">
        <v>136</v>
      </c>
      <c r="J3826" t="s">
        <v>137</v>
      </c>
      <c r="K3826" t="s">
        <v>144</v>
      </c>
      <c r="L3826" t="s">
        <v>10962</v>
      </c>
      <c r="M3826" t="s">
        <v>10963</v>
      </c>
      <c r="N3826">
        <v>4.2813888880000004</v>
      </c>
      <c r="O3826">
        <v>0</v>
      </c>
      <c r="P3826">
        <v>8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10.875431736365538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10.875431736365538</v>
      </c>
    </row>
    <row r="3827" spans="1:31" x14ac:dyDescent="0.3">
      <c r="A3827">
        <v>2492907</v>
      </c>
      <c r="B3827">
        <v>1</v>
      </c>
      <c r="C3827" t="s">
        <v>80</v>
      </c>
      <c r="D3827" t="s">
        <v>103</v>
      </c>
      <c r="E3827" t="s">
        <v>147</v>
      </c>
      <c r="F3827" t="s">
        <v>10964</v>
      </c>
      <c r="G3827" t="s">
        <v>168</v>
      </c>
      <c r="H3827" t="s">
        <v>150</v>
      </c>
      <c r="I3827" t="s">
        <v>136</v>
      </c>
      <c r="J3827" t="s">
        <v>137</v>
      </c>
      <c r="K3827" t="s">
        <v>138</v>
      </c>
      <c r="L3827" t="s">
        <v>10965</v>
      </c>
      <c r="M3827" t="s">
        <v>10966</v>
      </c>
      <c r="N3827">
        <v>5.0436111109999997</v>
      </c>
      <c r="O3827">
        <v>0</v>
      </c>
      <c r="P3827">
        <v>655</v>
      </c>
      <c r="Q3827">
        <v>0</v>
      </c>
      <c r="R3827">
        <v>2</v>
      </c>
      <c r="S3827">
        <v>0</v>
      </c>
      <c r="T3827">
        <v>71</v>
      </c>
      <c r="U3827">
        <v>0</v>
      </c>
      <c r="V3827">
        <v>0</v>
      </c>
      <c r="W3827">
        <v>0</v>
      </c>
      <c r="X3827">
        <v>897.32947401146794</v>
      </c>
      <c r="Y3827">
        <v>0</v>
      </c>
      <c r="Z3827">
        <v>1.5210562221415003</v>
      </c>
      <c r="AA3827">
        <v>0</v>
      </c>
      <c r="AB3827">
        <v>494.94099478493246</v>
      </c>
      <c r="AC3827">
        <v>0</v>
      </c>
      <c r="AD3827">
        <v>0</v>
      </c>
      <c r="AE3827">
        <v>1393.791525018542</v>
      </c>
    </row>
    <row r="3828" spans="1:31" x14ac:dyDescent="0.3">
      <c r="A3828">
        <v>2492844</v>
      </c>
      <c r="B3828">
        <v>1</v>
      </c>
      <c r="C3828" t="s">
        <v>81</v>
      </c>
      <c r="D3828" t="s">
        <v>126</v>
      </c>
      <c r="E3828" t="s">
        <v>147</v>
      </c>
      <c r="F3828" t="s">
        <v>10967</v>
      </c>
      <c r="G3828" t="s">
        <v>168</v>
      </c>
      <c r="H3828" t="s">
        <v>150</v>
      </c>
      <c r="I3828" t="s">
        <v>136</v>
      </c>
      <c r="J3828" t="s">
        <v>137</v>
      </c>
      <c r="K3828" t="s">
        <v>138</v>
      </c>
      <c r="L3828" t="s">
        <v>10968</v>
      </c>
      <c r="M3828" t="s">
        <v>10969</v>
      </c>
      <c r="N3828">
        <v>6.3322222220000004</v>
      </c>
      <c r="O3828">
        <v>0</v>
      </c>
      <c r="P3828">
        <v>57</v>
      </c>
      <c r="Q3828">
        <v>0</v>
      </c>
      <c r="R3828">
        <v>5</v>
      </c>
      <c r="S3828">
        <v>0</v>
      </c>
      <c r="T3828">
        <v>39</v>
      </c>
      <c r="U3828">
        <v>0</v>
      </c>
      <c r="V3828">
        <v>0</v>
      </c>
      <c r="W3828">
        <v>0</v>
      </c>
      <c r="X3828">
        <v>47.607988240641902</v>
      </c>
      <c r="Y3828">
        <v>0</v>
      </c>
      <c r="Z3828">
        <v>0.27237760266948591</v>
      </c>
      <c r="AA3828">
        <v>0</v>
      </c>
      <c r="AB3828">
        <v>33.208902750077804</v>
      </c>
      <c r="AC3828">
        <v>0</v>
      </c>
      <c r="AD3828">
        <v>0</v>
      </c>
      <c r="AE3828">
        <v>81.089268593389193</v>
      </c>
    </row>
    <row r="3829" spans="1:31" x14ac:dyDescent="0.3">
      <c r="A3829">
        <v>2492993</v>
      </c>
      <c r="B3829">
        <v>1</v>
      </c>
      <c r="C3829" t="s">
        <v>80</v>
      </c>
      <c r="D3829" t="s">
        <v>107</v>
      </c>
      <c r="E3829" t="s">
        <v>147</v>
      </c>
      <c r="F3829" t="s">
        <v>10970</v>
      </c>
      <c r="G3829" t="s">
        <v>149</v>
      </c>
      <c r="H3829" t="s">
        <v>150</v>
      </c>
      <c r="I3829" t="s">
        <v>506</v>
      </c>
      <c r="J3829" t="s">
        <v>137</v>
      </c>
      <c r="K3829" t="s">
        <v>144</v>
      </c>
      <c r="L3829" t="s">
        <v>10971</v>
      </c>
      <c r="M3829" t="s">
        <v>10972</v>
      </c>
      <c r="N3829">
        <v>1.0833333000000001E-2</v>
      </c>
      <c r="O3829">
        <v>0</v>
      </c>
      <c r="P3829">
        <v>3503</v>
      </c>
      <c r="Q3829">
        <v>0</v>
      </c>
      <c r="R3829">
        <v>18</v>
      </c>
      <c r="S3829">
        <v>0</v>
      </c>
      <c r="T3829">
        <v>179</v>
      </c>
      <c r="U3829">
        <v>0</v>
      </c>
      <c r="V3829">
        <v>1</v>
      </c>
      <c r="W3829">
        <v>0</v>
      </c>
      <c r="X3829">
        <v>5.2821793707023703</v>
      </c>
      <c r="Y3829">
        <v>0</v>
      </c>
      <c r="Z3829">
        <v>3.4922074670606505E-2</v>
      </c>
      <c r="AA3829">
        <v>0</v>
      </c>
      <c r="AB3829">
        <v>1.7850991165788026</v>
      </c>
      <c r="AC3829">
        <v>0</v>
      </c>
      <c r="AD3829">
        <v>3.7613255609007003E-2</v>
      </c>
      <c r="AE3829">
        <v>7.1398138175607864</v>
      </c>
    </row>
    <row r="3830" spans="1:31" x14ac:dyDescent="0.3">
      <c r="A3830">
        <v>2493299</v>
      </c>
      <c r="B3830">
        <v>1</v>
      </c>
      <c r="C3830" t="s">
        <v>80</v>
      </c>
      <c r="D3830" t="s">
        <v>101</v>
      </c>
      <c r="E3830" t="s">
        <v>162</v>
      </c>
      <c r="F3830" t="s">
        <v>10973</v>
      </c>
      <c r="G3830" t="s">
        <v>210</v>
      </c>
      <c r="H3830" t="s">
        <v>135</v>
      </c>
      <c r="I3830" t="s">
        <v>136</v>
      </c>
      <c r="J3830" t="s">
        <v>137</v>
      </c>
      <c r="K3830" t="s">
        <v>144</v>
      </c>
      <c r="L3830" t="s">
        <v>10974</v>
      </c>
      <c r="M3830" t="s">
        <v>10975</v>
      </c>
      <c r="N3830">
        <v>1.2708333329999999</v>
      </c>
      <c r="O3830">
        <v>0</v>
      </c>
      <c r="P3830">
        <v>106</v>
      </c>
      <c r="Q3830">
        <v>0</v>
      </c>
      <c r="R3830">
        <v>0</v>
      </c>
      <c r="S3830">
        <v>0</v>
      </c>
      <c r="T3830">
        <v>6</v>
      </c>
      <c r="U3830">
        <v>0</v>
      </c>
      <c r="V3830">
        <v>0</v>
      </c>
      <c r="W3830">
        <v>0</v>
      </c>
      <c r="X3830">
        <v>56.363181398080457</v>
      </c>
      <c r="Y3830">
        <v>0</v>
      </c>
      <c r="Z3830">
        <v>0</v>
      </c>
      <c r="AA3830">
        <v>0</v>
      </c>
      <c r="AB3830">
        <v>2.4481871229021253</v>
      </c>
      <c r="AC3830">
        <v>0</v>
      </c>
      <c r="AD3830">
        <v>0</v>
      </c>
      <c r="AE3830">
        <v>58.811368520982583</v>
      </c>
    </row>
    <row r="3831" spans="1:31" x14ac:dyDescent="0.3">
      <c r="A3831">
        <v>2492658</v>
      </c>
      <c r="B3831">
        <v>1</v>
      </c>
      <c r="C3831" t="s">
        <v>80</v>
      </c>
      <c r="D3831" t="s">
        <v>83</v>
      </c>
      <c r="E3831" t="s">
        <v>213</v>
      </c>
      <c r="F3831" t="s">
        <v>10976</v>
      </c>
      <c r="G3831" t="s">
        <v>149</v>
      </c>
      <c r="H3831" t="s">
        <v>150</v>
      </c>
      <c r="I3831" t="s">
        <v>136</v>
      </c>
      <c r="J3831" t="s">
        <v>137</v>
      </c>
      <c r="K3831" t="s">
        <v>144</v>
      </c>
      <c r="L3831" t="s">
        <v>10977</v>
      </c>
      <c r="M3831" t="s">
        <v>10978</v>
      </c>
      <c r="N3831">
        <v>0.13339722200000001</v>
      </c>
      <c r="O3831">
        <v>0</v>
      </c>
      <c r="P3831">
        <v>14</v>
      </c>
      <c r="Q3831">
        <v>0</v>
      </c>
      <c r="R3831">
        <v>0</v>
      </c>
      <c r="S3831">
        <v>2</v>
      </c>
      <c r="T3831">
        <v>265</v>
      </c>
      <c r="U3831">
        <v>0</v>
      </c>
      <c r="V3831">
        <v>3</v>
      </c>
      <c r="W3831">
        <v>0</v>
      </c>
      <c r="X3831">
        <v>0.29235389983974669</v>
      </c>
      <c r="Y3831">
        <v>0</v>
      </c>
      <c r="Z3831">
        <v>0</v>
      </c>
      <c r="AA3831">
        <v>15.588264529346132</v>
      </c>
      <c r="AB3831">
        <v>26.385531251253273</v>
      </c>
      <c r="AC3831">
        <v>0</v>
      </c>
      <c r="AD3831">
        <v>2.7846534157829863</v>
      </c>
      <c r="AE3831">
        <v>45.050803096222133</v>
      </c>
    </row>
    <row r="3832" spans="1:31" x14ac:dyDescent="0.3">
      <c r="A3832">
        <v>2492784</v>
      </c>
      <c r="B3832">
        <v>1</v>
      </c>
      <c r="C3832" t="s">
        <v>80</v>
      </c>
      <c r="D3832" t="s">
        <v>96</v>
      </c>
      <c r="E3832" t="s">
        <v>162</v>
      </c>
      <c r="F3832" t="s">
        <v>10979</v>
      </c>
      <c r="G3832" t="s">
        <v>210</v>
      </c>
      <c r="H3832" t="s">
        <v>135</v>
      </c>
      <c r="I3832" t="s">
        <v>136</v>
      </c>
      <c r="J3832" t="s">
        <v>137</v>
      </c>
      <c r="K3832" t="s">
        <v>144</v>
      </c>
      <c r="L3832" t="s">
        <v>10980</v>
      </c>
      <c r="M3832" t="s">
        <v>10981</v>
      </c>
      <c r="N3832">
        <v>8.7036111110000007</v>
      </c>
      <c r="O3832">
        <v>0</v>
      </c>
      <c r="P3832">
        <v>6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6.0891218039082222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6.0891218039082222</v>
      </c>
    </row>
    <row r="3833" spans="1:31" x14ac:dyDescent="0.3">
      <c r="A3833">
        <v>2493176</v>
      </c>
      <c r="B3833">
        <v>1</v>
      </c>
      <c r="C3833" t="s">
        <v>80</v>
      </c>
      <c r="D3833" t="s">
        <v>103</v>
      </c>
      <c r="E3833" t="s">
        <v>141</v>
      </c>
      <c r="F3833" t="s">
        <v>10982</v>
      </c>
      <c r="G3833" t="s">
        <v>210</v>
      </c>
      <c r="H3833" t="s">
        <v>135</v>
      </c>
      <c r="I3833" t="s">
        <v>136</v>
      </c>
      <c r="J3833" t="s">
        <v>137</v>
      </c>
      <c r="K3833" t="s">
        <v>144</v>
      </c>
      <c r="L3833" t="s">
        <v>10983</v>
      </c>
      <c r="M3833" t="s">
        <v>10984</v>
      </c>
      <c r="N3833">
        <v>2.923888888</v>
      </c>
      <c r="O3833">
        <v>0</v>
      </c>
      <c r="P3833">
        <v>55</v>
      </c>
      <c r="Q3833">
        <v>0</v>
      </c>
      <c r="R3833">
        <v>0</v>
      </c>
      <c r="S3833">
        <v>0</v>
      </c>
      <c r="T3833">
        <v>2</v>
      </c>
      <c r="U3833">
        <v>0</v>
      </c>
      <c r="V3833">
        <v>0</v>
      </c>
      <c r="W3833">
        <v>0</v>
      </c>
      <c r="X3833">
        <v>47.885482372536792</v>
      </c>
      <c r="Y3833">
        <v>0</v>
      </c>
      <c r="Z3833">
        <v>0</v>
      </c>
      <c r="AA3833">
        <v>0</v>
      </c>
      <c r="AB3833">
        <v>2.3946083978679233</v>
      </c>
      <c r="AC3833">
        <v>0</v>
      </c>
      <c r="AD3833">
        <v>0</v>
      </c>
      <c r="AE3833">
        <v>50.280090770404712</v>
      </c>
    </row>
    <row r="3834" spans="1:31" x14ac:dyDescent="0.3">
      <c r="A3834">
        <v>2493050</v>
      </c>
      <c r="B3834">
        <v>1</v>
      </c>
      <c r="C3834" t="s">
        <v>81</v>
      </c>
      <c r="D3834" t="s">
        <v>117</v>
      </c>
      <c r="E3834" t="s">
        <v>132</v>
      </c>
      <c r="F3834" t="s">
        <v>3459</v>
      </c>
      <c r="G3834" t="s">
        <v>168</v>
      </c>
      <c r="H3834" t="s">
        <v>135</v>
      </c>
      <c r="I3834" t="s">
        <v>136</v>
      </c>
      <c r="J3834" t="s">
        <v>137</v>
      </c>
      <c r="K3834" t="s">
        <v>138</v>
      </c>
      <c r="L3834" t="s">
        <v>10985</v>
      </c>
      <c r="M3834" t="s">
        <v>10986</v>
      </c>
      <c r="N3834">
        <v>3.4108333329999998</v>
      </c>
      <c r="O3834">
        <v>0</v>
      </c>
      <c r="P3834">
        <v>32</v>
      </c>
      <c r="Q3834">
        <v>0</v>
      </c>
      <c r="R3834">
        <v>1</v>
      </c>
      <c r="S3834">
        <v>0</v>
      </c>
      <c r="T3834">
        <v>29</v>
      </c>
      <c r="U3834">
        <v>0</v>
      </c>
      <c r="V3834">
        <v>0</v>
      </c>
      <c r="W3834">
        <v>0</v>
      </c>
      <c r="X3834">
        <v>16.253499248061733</v>
      </c>
      <c r="Y3834">
        <v>0</v>
      </c>
      <c r="Z3834">
        <v>0</v>
      </c>
      <c r="AA3834">
        <v>0</v>
      </c>
      <c r="AB3834">
        <v>38.132095890894213</v>
      </c>
      <c r="AC3834">
        <v>0</v>
      </c>
      <c r="AD3834">
        <v>0</v>
      </c>
      <c r="AE3834">
        <v>54.385595138955949</v>
      </c>
    </row>
    <row r="3835" spans="1:31" x14ac:dyDescent="0.3">
      <c r="A3835">
        <v>2492864</v>
      </c>
      <c r="B3835">
        <v>1</v>
      </c>
      <c r="C3835" t="s">
        <v>80</v>
      </c>
      <c r="D3835" t="s">
        <v>93</v>
      </c>
      <c r="E3835" t="s">
        <v>162</v>
      </c>
      <c r="F3835" t="s">
        <v>10987</v>
      </c>
      <c r="G3835" t="s">
        <v>168</v>
      </c>
      <c r="H3835" t="s">
        <v>135</v>
      </c>
      <c r="I3835" t="s">
        <v>136</v>
      </c>
      <c r="J3835" t="s">
        <v>137</v>
      </c>
      <c r="K3835" t="s">
        <v>138</v>
      </c>
      <c r="L3835" t="s">
        <v>10988</v>
      </c>
      <c r="M3835" t="s">
        <v>10989</v>
      </c>
      <c r="N3835">
        <v>6.7752777770000003</v>
      </c>
      <c r="O3835">
        <v>0</v>
      </c>
      <c r="P3835">
        <v>62</v>
      </c>
      <c r="Q3835">
        <v>0</v>
      </c>
      <c r="R3835">
        <v>4</v>
      </c>
      <c r="S3835">
        <v>0</v>
      </c>
      <c r="T3835">
        <v>5</v>
      </c>
      <c r="U3835">
        <v>0</v>
      </c>
      <c r="V3835">
        <v>0</v>
      </c>
      <c r="W3835">
        <v>0</v>
      </c>
      <c r="X3835">
        <v>84.682335202627442</v>
      </c>
      <c r="Y3835">
        <v>0</v>
      </c>
      <c r="Z3835">
        <v>7.5676177676261247</v>
      </c>
      <c r="AA3835">
        <v>0</v>
      </c>
      <c r="AB3835">
        <v>37.631475094552272</v>
      </c>
      <c r="AC3835">
        <v>0</v>
      </c>
      <c r="AD3835">
        <v>0</v>
      </c>
      <c r="AE3835">
        <v>129.88142806480585</v>
      </c>
    </row>
    <row r="3836" spans="1:31" x14ac:dyDescent="0.3">
      <c r="A3836">
        <v>2492764</v>
      </c>
      <c r="B3836">
        <v>1</v>
      </c>
      <c r="C3836" t="s">
        <v>80</v>
      </c>
      <c r="D3836" t="s">
        <v>105</v>
      </c>
      <c r="E3836" t="s">
        <v>166</v>
      </c>
      <c r="F3836" t="s">
        <v>10990</v>
      </c>
      <c r="G3836" t="s">
        <v>168</v>
      </c>
      <c r="H3836" t="s">
        <v>150</v>
      </c>
      <c r="I3836" t="s">
        <v>136</v>
      </c>
      <c r="J3836" t="s">
        <v>137</v>
      </c>
      <c r="K3836" t="s">
        <v>138</v>
      </c>
      <c r="L3836" t="s">
        <v>10991</v>
      </c>
      <c r="M3836" t="s">
        <v>10992</v>
      </c>
      <c r="N3836">
        <v>6.7938888879999997</v>
      </c>
      <c r="O3836">
        <v>0</v>
      </c>
      <c r="P3836">
        <v>196</v>
      </c>
      <c r="Q3836">
        <v>0</v>
      </c>
      <c r="R3836">
        <v>0</v>
      </c>
      <c r="S3836">
        <v>0</v>
      </c>
      <c r="T3836">
        <v>12</v>
      </c>
      <c r="U3836">
        <v>0</v>
      </c>
      <c r="V3836">
        <v>0</v>
      </c>
      <c r="W3836">
        <v>0</v>
      </c>
      <c r="X3836">
        <v>329.86085177004935</v>
      </c>
      <c r="Y3836">
        <v>0</v>
      </c>
      <c r="Z3836">
        <v>0</v>
      </c>
      <c r="AA3836">
        <v>0</v>
      </c>
      <c r="AB3836">
        <v>68.081982532072971</v>
      </c>
      <c r="AC3836">
        <v>0</v>
      </c>
      <c r="AD3836">
        <v>0</v>
      </c>
      <c r="AE3836">
        <v>397.94283430212232</v>
      </c>
    </row>
    <row r="3837" spans="1:31" x14ac:dyDescent="0.3">
      <c r="A3837">
        <v>2492887</v>
      </c>
      <c r="B3837">
        <v>1</v>
      </c>
      <c r="C3837" t="s">
        <v>81</v>
      </c>
      <c r="D3837" t="s">
        <v>128</v>
      </c>
      <c r="E3837" t="s">
        <v>153</v>
      </c>
      <c r="F3837" t="s">
        <v>10993</v>
      </c>
      <c r="G3837" t="s">
        <v>230</v>
      </c>
      <c r="H3837" t="s">
        <v>135</v>
      </c>
      <c r="I3837" t="s">
        <v>136</v>
      </c>
      <c r="J3837" t="s">
        <v>137</v>
      </c>
      <c r="K3837" t="s">
        <v>144</v>
      </c>
      <c r="L3837" t="s">
        <v>10994</v>
      </c>
      <c r="M3837" t="s">
        <v>10995</v>
      </c>
      <c r="N3837">
        <v>3.1747222220000002</v>
      </c>
      <c r="O3837">
        <v>0</v>
      </c>
      <c r="P3837">
        <v>10</v>
      </c>
      <c r="Q3837">
        <v>0</v>
      </c>
      <c r="R3837">
        <v>0</v>
      </c>
      <c r="S3837">
        <v>0</v>
      </c>
      <c r="T3837">
        <v>1</v>
      </c>
      <c r="U3837">
        <v>0</v>
      </c>
      <c r="V3837">
        <v>0</v>
      </c>
      <c r="W3837">
        <v>0</v>
      </c>
      <c r="X3837">
        <v>7.464634613900575</v>
      </c>
      <c r="Y3837">
        <v>0</v>
      </c>
      <c r="Z3837">
        <v>0</v>
      </c>
      <c r="AA3837">
        <v>0</v>
      </c>
      <c r="AB3837">
        <v>2.9530835722128428</v>
      </c>
      <c r="AC3837">
        <v>0</v>
      </c>
      <c r="AD3837">
        <v>0</v>
      </c>
      <c r="AE3837">
        <v>10.417718186113419</v>
      </c>
    </row>
    <row r="3838" spans="1:31" x14ac:dyDescent="0.3">
      <c r="A3838">
        <v>2492910</v>
      </c>
      <c r="B3838">
        <v>1</v>
      </c>
      <c r="C3838" t="s">
        <v>80</v>
      </c>
      <c r="D3838" t="s">
        <v>110</v>
      </c>
      <c r="E3838" t="s">
        <v>132</v>
      </c>
      <c r="F3838" t="s">
        <v>10996</v>
      </c>
      <c r="G3838" t="s">
        <v>168</v>
      </c>
      <c r="H3838" t="s">
        <v>135</v>
      </c>
      <c r="I3838" t="s">
        <v>136</v>
      </c>
      <c r="J3838" t="s">
        <v>137</v>
      </c>
      <c r="K3838" t="s">
        <v>138</v>
      </c>
      <c r="L3838" t="s">
        <v>10997</v>
      </c>
      <c r="M3838" t="s">
        <v>10998</v>
      </c>
      <c r="N3838">
        <v>5.8736111109999998</v>
      </c>
      <c r="O3838">
        <v>0</v>
      </c>
      <c r="P3838">
        <v>377</v>
      </c>
      <c r="Q3838">
        <v>0</v>
      </c>
      <c r="R3838">
        <v>0</v>
      </c>
      <c r="S3838">
        <v>0</v>
      </c>
      <c r="T3838">
        <v>52</v>
      </c>
      <c r="U3838">
        <v>0</v>
      </c>
      <c r="V3838">
        <v>0</v>
      </c>
      <c r="W3838">
        <v>0</v>
      </c>
      <c r="X3838">
        <v>562.52435206868154</v>
      </c>
      <c r="Y3838">
        <v>0</v>
      </c>
      <c r="Z3838">
        <v>0</v>
      </c>
      <c r="AA3838">
        <v>0</v>
      </c>
      <c r="AB3838">
        <v>411.92301217373353</v>
      </c>
      <c r="AC3838">
        <v>0</v>
      </c>
      <c r="AD3838">
        <v>0</v>
      </c>
      <c r="AE3838">
        <v>974.44736424241501</v>
      </c>
    </row>
    <row r="3839" spans="1:31" x14ac:dyDescent="0.3">
      <c r="A3839">
        <v>2492701</v>
      </c>
      <c r="B3839">
        <v>1</v>
      </c>
      <c r="C3839" t="s">
        <v>80</v>
      </c>
      <c r="D3839" t="s">
        <v>97</v>
      </c>
      <c r="E3839" t="s">
        <v>166</v>
      </c>
      <c r="F3839" t="s">
        <v>4182</v>
      </c>
      <c r="G3839" t="s">
        <v>149</v>
      </c>
      <c r="H3839" t="s">
        <v>150</v>
      </c>
      <c r="I3839" t="s">
        <v>136</v>
      </c>
      <c r="J3839" t="s">
        <v>137</v>
      </c>
      <c r="K3839" t="s">
        <v>144</v>
      </c>
      <c r="L3839" t="s">
        <v>10999</v>
      </c>
      <c r="M3839" t="s">
        <v>11000</v>
      </c>
      <c r="N3839">
        <v>0.60611111100000004</v>
      </c>
      <c r="O3839">
        <v>1</v>
      </c>
      <c r="P3839">
        <v>3079</v>
      </c>
      <c r="Q3839">
        <v>0</v>
      </c>
      <c r="R3839">
        <v>46</v>
      </c>
      <c r="S3839">
        <v>0</v>
      </c>
      <c r="T3839">
        <v>302</v>
      </c>
      <c r="U3839">
        <v>1</v>
      </c>
      <c r="V3839">
        <v>0</v>
      </c>
      <c r="W3839">
        <v>0.14778834618444445</v>
      </c>
      <c r="X3839">
        <v>646.66711345850354</v>
      </c>
      <c r="Y3839">
        <v>0</v>
      </c>
      <c r="Z3839">
        <v>19.402925628472033</v>
      </c>
      <c r="AA3839">
        <v>0</v>
      </c>
      <c r="AB3839">
        <v>253.94019892852319</v>
      </c>
      <c r="AC3839">
        <v>9.8615017444490949</v>
      </c>
      <c r="AD3839">
        <v>0</v>
      </c>
      <c r="AE3839">
        <v>930.01952810613238</v>
      </c>
    </row>
    <row r="3840" spans="1:31" x14ac:dyDescent="0.3">
      <c r="A3840">
        <v>2492950</v>
      </c>
      <c r="B3840">
        <v>1</v>
      </c>
      <c r="C3840" t="s">
        <v>80</v>
      </c>
      <c r="D3840" t="s">
        <v>95</v>
      </c>
      <c r="E3840" t="s">
        <v>184</v>
      </c>
      <c r="F3840" t="s">
        <v>1998</v>
      </c>
      <c r="G3840" t="s">
        <v>149</v>
      </c>
      <c r="H3840" t="s">
        <v>150</v>
      </c>
      <c r="I3840" t="s">
        <v>136</v>
      </c>
      <c r="J3840" t="s">
        <v>137</v>
      </c>
      <c r="K3840" t="s">
        <v>144</v>
      </c>
      <c r="L3840" t="s">
        <v>11001</v>
      </c>
      <c r="M3840" t="s">
        <v>11002</v>
      </c>
      <c r="N3840">
        <v>0.56388888800000003</v>
      </c>
      <c r="O3840">
        <v>4</v>
      </c>
      <c r="P3840">
        <v>183</v>
      </c>
      <c r="Q3840">
        <v>12</v>
      </c>
      <c r="R3840">
        <v>0</v>
      </c>
      <c r="S3840">
        <v>21</v>
      </c>
      <c r="T3840">
        <v>13</v>
      </c>
      <c r="U3840">
        <v>1</v>
      </c>
      <c r="V3840">
        <v>0</v>
      </c>
      <c r="W3840">
        <v>0.62502820390883829</v>
      </c>
      <c r="X3840">
        <v>11.56915160732262</v>
      </c>
      <c r="Y3840">
        <v>14.778109641561933</v>
      </c>
      <c r="Z3840">
        <v>0</v>
      </c>
      <c r="AA3840">
        <v>136.45761467333341</v>
      </c>
      <c r="AB3840">
        <v>4.795486132994462</v>
      </c>
      <c r="AC3840">
        <v>2.8026826415564372</v>
      </c>
      <c r="AD3840">
        <v>0</v>
      </c>
      <c r="AE3840">
        <v>171.0280729006777</v>
      </c>
    </row>
    <row r="3841" spans="1:31" x14ac:dyDescent="0.3">
      <c r="A3841">
        <v>2493282</v>
      </c>
      <c r="B3841">
        <v>1</v>
      </c>
      <c r="C3841" t="s">
        <v>80</v>
      </c>
      <c r="D3841" t="s">
        <v>82</v>
      </c>
      <c r="E3841" t="s">
        <v>162</v>
      </c>
      <c r="F3841" t="s">
        <v>11003</v>
      </c>
      <c r="G3841" t="s">
        <v>2766</v>
      </c>
      <c r="H3841" t="s">
        <v>135</v>
      </c>
      <c r="I3841" t="s">
        <v>136</v>
      </c>
      <c r="J3841" t="s">
        <v>137</v>
      </c>
      <c r="K3841" t="s">
        <v>144</v>
      </c>
      <c r="L3841" t="s">
        <v>11004</v>
      </c>
      <c r="M3841" t="s">
        <v>11005</v>
      </c>
      <c r="N3841">
        <v>2.5180555550000001</v>
      </c>
      <c r="O3841">
        <v>0</v>
      </c>
      <c r="P3841">
        <v>135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117.56574434548156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117.56574434548156</v>
      </c>
    </row>
    <row r="3842" spans="1:31" x14ac:dyDescent="0.3">
      <c r="A3842">
        <v>2492987</v>
      </c>
      <c r="B3842">
        <v>1</v>
      </c>
      <c r="C3842" t="s">
        <v>81</v>
      </c>
      <c r="D3842" t="s">
        <v>126</v>
      </c>
      <c r="E3842" t="s">
        <v>147</v>
      </c>
      <c r="F3842" t="s">
        <v>11006</v>
      </c>
      <c r="G3842" t="s">
        <v>134</v>
      </c>
      <c r="H3842" t="s">
        <v>150</v>
      </c>
      <c r="I3842" t="s">
        <v>136</v>
      </c>
      <c r="J3842" t="s">
        <v>137</v>
      </c>
      <c r="K3842" t="s">
        <v>138</v>
      </c>
      <c r="L3842" t="s">
        <v>11007</v>
      </c>
      <c r="M3842" t="s">
        <v>11008</v>
      </c>
      <c r="N3842">
        <v>0.86138888800000002</v>
      </c>
      <c r="O3842">
        <v>0</v>
      </c>
      <c r="P3842">
        <v>0</v>
      </c>
      <c r="Q3842">
        <v>2</v>
      </c>
      <c r="R3842">
        <v>0</v>
      </c>
      <c r="S3842">
        <v>1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2.1732037449676098</v>
      </c>
      <c r="Z3842">
        <v>0</v>
      </c>
      <c r="AA3842">
        <v>1.5478530561724999</v>
      </c>
      <c r="AB3842">
        <v>0</v>
      </c>
      <c r="AC3842">
        <v>0</v>
      </c>
      <c r="AD3842">
        <v>0</v>
      </c>
      <c r="AE3842">
        <v>3.7210568011401097</v>
      </c>
    </row>
    <row r="3843" spans="1:31" x14ac:dyDescent="0.3">
      <c r="A3843">
        <v>2492655</v>
      </c>
      <c r="B3843">
        <v>1</v>
      </c>
      <c r="C3843" t="s">
        <v>80</v>
      </c>
      <c r="D3843" t="s">
        <v>92</v>
      </c>
      <c r="E3843" t="s">
        <v>147</v>
      </c>
      <c r="F3843" t="s">
        <v>11009</v>
      </c>
      <c r="G3843" t="s">
        <v>193</v>
      </c>
      <c r="H3843" t="s">
        <v>150</v>
      </c>
      <c r="I3843" t="s">
        <v>136</v>
      </c>
      <c r="J3843" t="s">
        <v>137</v>
      </c>
      <c r="K3843" t="s">
        <v>144</v>
      </c>
      <c r="L3843" t="s">
        <v>11010</v>
      </c>
      <c r="M3843" t="s">
        <v>11011</v>
      </c>
      <c r="N3843">
        <v>0.73805555499999997</v>
      </c>
      <c r="O3843">
        <v>0</v>
      </c>
      <c r="P3843">
        <v>92</v>
      </c>
      <c r="Q3843">
        <v>0</v>
      </c>
      <c r="R3843">
        <v>0</v>
      </c>
      <c r="S3843">
        <v>0</v>
      </c>
      <c r="T3843">
        <v>3</v>
      </c>
      <c r="U3843">
        <v>0</v>
      </c>
      <c r="V3843">
        <v>0</v>
      </c>
      <c r="W3843">
        <v>0</v>
      </c>
      <c r="X3843">
        <v>20.629863742541541</v>
      </c>
      <c r="Y3843">
        <v>0</v>
      </c>
      <c r="Z3843">
        <v>0</v>
      </c>
      <c r="AA3843">
        <v>0</v>
      </c>
      <c r="AB3843">
        <v>2.9283875948271691</v>
      </c>
      <c r="AC3843">
        <v>0</v>
      </c>
      <c r="AD3843">
        <v>0</v>
      </c>
      <c r="AE3843">
        <v>23.558251337368709</v>
      </c>
    </row>
    <row r="3844" spans="1:31" x14ac:dyDescent="0.3">
      <c r="A3844">
        <v>2492841</v>
      </c>
      <c r="B3844">
        <v>1</v>
      </c>
      <c r="C3844" t="s">
        <v>81</v>
      </c>
      <c r="D3844" t="s">
        <v>120</v>
      </c>
      <c r="E3844" t="s">
        <v>184</v>
      </c>
      <c r="F3844" t="s">
        <v>11012</v>
      </c>
      <c r="G3844" t="s">
        <v>134</v>
      </c>
      <c r="H3844" t="s">
        <v>150</v>
      </c>
      <c r="I3844" t="s">
        <v>136</v>
      </c>
      <c r="J3844" t="s">
        <v>137</v>
      </c>
      <c r="K3844" t="s">
        <v>138</v>
      </c>
      <c r="L3844" t="s">
        <v>11013</v>
      </c>
      <c r="M3844" t="s">
        <v>11014</v>
      </c>
      <c r="N3844">
        <v>3.5052777769999999</v>
      </c>
      <c r="O3844">
        <v>0</v>
      </c>
      <c r="P3844">
        <v>581</v>
      </c>
      <c r="Q3844">
        <v>43</v>
      </c>
      <c r="R3844">
        <v>11</v>
      </c>
      <c r="S3844">
        <v>2</v>
      </c>
      <c r="T3844">
        <v>82</v>
      </c>
      <c r="U3844">
        <v>0</v>
      </c>
      <c r="V3844">
        <v>0</v>
      </c>
      <c r="W3844">
        <v>0</v>
      </c>
      <c r="X3844">
        <v>471.44444113523542</v>
      </c>
      <c r="Y3844">
        <v>57.896395603269127</v>
      </c>
      <c r="Z3844">
        <v>11.801948981571586</v>
      </c>
      <c r="AA3844">
        <v>61.780912761904119</v>
      </c>
      <c r="AB3844">
        <v>153.54962606156045</v>
      </c>
      <c r="AC3844">
        <v>0</v>
      </c>
      <c r="AD3844">
        <v>0</v>
      </c>
      <c r="AE3844">
        <v>756.47332454354068</v>
      </c>
    </row>
    <row r="3845" spans="1:31" x14ac:dyDescent="0.3">
      <c r="A3845">
        <v>2493196</v>
      </c>
      <c r="B3845">
        <v>1</v>
      </c>
      <c r="C3845" t="s">
        <v>80</v>
      </c>
      <c r="D3845" t="s">
        <v>82</v>
      </c>
      <c r="E3845" t="s">
        <v>153</v>
      </c>
      <c r="F3845" t="s">
        <v>11015</v>
      </c>
      <c r="G3845" t="s">
        <v>244</v>
      </c>
      <c r="H3845" t="s">
        <v>135</v>
      </c>
      <c r="I3845" t="s">
        <v>136</v>
      </c>
      <c r="J3845" t="s">
        <v>137</v>
      </c>
      <c r="K3845" t="s">
        <v>144</v>
      </c>
      <c r="L3845" t="s">
        <v>11016</v>
      </c>
      <c r="M3845" t="s">
        <v>11017</v>
      </c>
      <c r="N3845">
        <v>2.5133333329999998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20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16.872780118756161</v>
      </c>
      <c r="AC3845">
        <v>0</v>
      </c>
      <c r="AD3845">
        <v>0</v>
      </c>
      <c r="AE3845">
        <v>16.872780118756161</v>
      </c>
    </row>
    <row r="3846" spans="1:31" x14ac:dyDescent="0.3">
      <c r="A3846">
        <v>2492967</v>
      </c>
      <c r="B3846">
        <v>1</v>
      </c>
      <c r="C3846" t="s">
        <v>80</v>
      </c>
      <c r="D3846" t="s">
        <v>107</v>
      </c>
      <c r="E3846" t="s">
        <v>141</v>
      </c>
      <c r="F3846" t="s">
        <v>1759</v>
      </c>
      <c r="G3846" t="s">
        <v>210</v>
      </c>
      <c r="H3846" t="s">
        <v>135</v>
      </c>
      <c r="I3846" t="s">
        <v>136</v>
      </c>
      <c r="J3846" t="s">
        <v>137</v>
      </c>
      <c r="K3846" t="s">
        <v>144</v>
      </c>
      <c r="L3846" t="s">
        <v>11018</v>
      </c>
      <c r="M3846" t="s">
        <v>11019</v>
      </c>
      <c r="N3846">
        <v>1.1994444440000001</v>
      </c>
      <c r="O3846">
        <v>0</v>
      </c>
      <c r="P3846">
        <v>10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0.76137351714037627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0.76137351714037627</v>
      </c>
    </row>
    <row r="3847" spans="1:31" x14ac:dyDescent="0.3">
      <c r="A3847">
        <v>2493279</v>
      </c>
      <c r="B3847">
        <v>1</v>
      </c>
      <c r="C3847" t="s">
        <v>81</v>
      </c>
      <c r="D3847" t="s">
        <v>127</v>
      </c>
      <c r="E3847" t="s">
        <v>162</v>
      </c>
      <c r="F3847" t="s">
        <v>1886</v>
      </c>
      <c r="G3847" t="s">
        <v>2766</v>
      </c>
      <c r="H3847" t="s">
        <v>135</v>
      </c>
      <c r="I3847" t="s">
        <v>136</v>
      </c>
      <c r="J3847" t="s">
        <v>137</v>
      </c>
      <c r="K3847" t="s">
        <v>144</v>
      </c>
      <c r="L3847" t="s">
        <v>11020</v>
      </c>
      <c r="M3847" t="s">
        <v>11021</v>
      </c>
      <c r="N3847">
        <v>4.6158333330000003</v>
      </c>
      <c r="O3847">
        <v>0</v>
      </c>
      <c r="P3847">
        <v>2</v>
      </c>
      <c r="Q3847">
        <v>0</v>
      </c>
      <c r="R3847">
        <v>6</v>
      </c>
      <c r="S3847">
        <v>0</v>
      </c>
      <c r="T3847">
        <v>1</v>
      </c>
      <c r="U3847">
        <v>0</v>
      </c>
      <c r="V3847">
        <v>0</v>
      </c>
      <c r="W3847">
        <v>0</v>
      </c>
      <c r="X3847">
        <v>0.40113400736060179</v>
      </c>
      <c r="Y3847">
        <v>0</v>
      </c>
      <c r="Z3847">
        <v>2.1957026717823216</v>
      </c>
      <c r="AA3847">
        <v>0</v>
      </c>
      <c r="AB3847">
        <v>0</v>
      </c>
      <c r="AC3847">
        <v>0</v>
      </c>
      <c r="AD3847">
        <v>0</v>
      </c>
      <c r="AE3847">
        <v>2.5968366791429234</v>
      </c>
    </row>
    <row r="3848" spans="1:31" x14ac:dyDescent="0.3">
      <c r="A3848">
        <v>2493153</v>
      </c>
      <c r="B3848">
        <v>1</v>
      </c>
      <c r="C3848" t="s">
        <v>80</v>
      </c>
      <c r="D3848" t="s">
        <v>106</v>
      </c>
      <c r="E3848" t="s">
        <v>147</v>
      </c>
      <c r="F3848" t="s">
        <v>11022</v>
      </c>
      <c r="G3848" t="s">
        <v>149</v>
      </c>
      <c r="H3848" t="s">
        <v>150</v>
      </c>
      <c r="I3848" t="s">
        <v>506</v>
      </c>
      <c r="J3848" t="s">
        <v>137</v>
      </c>
      <c r="K3848" t="s">
        <v>144</v>
      </c>
      <c r="L3848" t="s">
        <v>11023</v>
      </c>
      <c r="M3848" t="s">
        <v>11024</v>
      </c>
      <c r="N3848">
        <v>1.6666666E-2</v>
      </c>
      <c r="O3848">
        <v>0</v>
      </c>
      <c r="P3848">
        <v>241</v>
      </c>
      <c r="Q3848">
        <v>5</v>
      </c>
      <c r="R3848">
        <v>149</v>
      </c>
      <c r="S3848">
        <v>6</v>
      </c>
      <c r="T3848">
        <v>93</v>
      </c>
      <c r="U3848">
        <v>0</v>
      </c>
      <c r="V3848">
        <v>0</v>
      </c>
      <c r="W3848">
        <v>0</v>
      </c>
      <c r="X3848">
        <v>1.1824148273193824</v>
      </c>
      <c r="Y3848">
        <v>1.0024197078325E-2</v>
      </c>
      <c r="Z3848">
        <v>1.0425804782674584</v>
      </c>
      <c r="AA3848">
        <v>0.11734477298229332</v>
      </c>
      <c r="AB3848">
        <v>1.1770591093191654</v>
      </c>
      <c r="AC3848">
        <v>0</v>
      </c>
      <c r="AD3848">
        <v>0</v>
      </c>
      <c r="AE3848">
        <v>3.5294233849666243</v>
      </c>
    </row>
    <row r="3849" spans="1:31" x14ac:dyDescent="0.3">
      <c r="A3849">
        <v>2493179</v>
      </c>
      <c r="B3849">
        <v>1</v>
      </c>
      <c r="C3849" t="s">
        <v>80</v>
      </c>
      <c r="D3849" t="s">
        <v>98</v>
      </c>
      <c r="E3849" t="s">
        <v>184</v>
      </c>
      <c r="F3849" t="s">
        <v>11025</v>
      </c>
      <c r="G3849" t="s">
        <v>193</v>
      </c>
      <c r="H3849" t="s">
        <v>150</v>
      </c>
      <c r="I3849" t="s">
        <v>136</v>
      </c>
      <c r="J3849" t="s">
        <v>137</v>
      </c>
      <c r="K3849" t="s">
        <v>144</v>
      </c>
      <c r="L3849" t="s">
        <v>11026</v>
      </c>
      <c r="M3849" t="s">
        <v>11027</v>
      </c>
      <c r="N3849">
        <v>3.454722222</v>
      </c>
      <c r="O3849">
        <v>0</v>
      </c>
      <c r="P3849">
        <v>102</v>
      </c>
      <c r="Q3849">
        <v>0</v>
      </c>
      <c r="R3849">
        <v>40</v>
      </c>
      <c r="S3849">
        <v>4</v>
      </c>
      <c r="T3849">
        <v>31</v>
      </c>
      <c r="U3849">
        <v>1</v>
      </c>
      <c r="V3849">
        <v>0</v>
      </c>
      <c r="W3849">
        <v>0</v>
      </c>
      <c r="X3849">
        <v>101.99929400438297</v>
      </c>
      <c r="Y3849">
        <v>0</v>
      </c>
      <c r="Z3849">
        <v>100.25285404829258</v>
      </c>
      <c r="AA3849">
        <v>107.27588805164783</v>
      </c>
      <c r="AB3849">
        <v>80.35305064745765</v>
      </c>
      <c r="AC3849">
        <v>43.760586180491785</v>
      </c>
      <c r="AD3849">
        <v>0</v>
      </c>
      <c r="AE3849">
        <v>433.6416729322728</v>
      </c>
    </row>
    <row r="3850" spans="1:31" x14ac:dyDescent="0.3">
      <c r="A3850">
        <v>2492618</v>
      </c>
      <c r="B3850">
        <v>1</v>
      </c>
      <c r="C3850" t="s">
        <v>80</v>
      </c>
      <c r="D3850" t="s">
        <v>100</v>
      </c>
      <c r="E3850" t="s">
        <v>147</v>
      </c>
      <c r="F3850" t="s">
        <v>11028</v>
      </c>
      <c r="G3850" t="s">
        <v>149</v>
      </c>
      <c r="H3850" t="s">
        <v>150</v>
      </c>
      <c r="I3850" t="s">
        <v>136</v>
      </c>
      <c r="J3850" t="s">
        <v>137</v>
      </c>
      <c r="K3850" t="s">
        <v>144</v>
      </c>
      <c r="L3850" t="s">
        <v>11029</v>
      </c>
      <c r="M3850" t="s">
        <v>11030</v>
      </c>
      <c r="N3850">
        <v>2.1327777769999998</v>
      </c>
      <c r="O3850">
        <v>0</v>
      </c>
      <c r="P3850">
        <v>21</v>
      </c>
      <c r="Q3850">
        <v>0</v>
      </c>
      <c r="R3850">
        <v>19</v>
      </c>
      <c r="S3850">
        <v>0</v>
      </c>
      <c r="T3850">
        <v>10</v>
      </c>
      <c r="U3850">
        <v>0</v>
      </c>
      <c r="V3850">
        <v>0</v>
      </c>
      <c r="W3850">
        <v>0</v>
      </c>
      <c r="X3850">
        <v>14.468033046505811</v>
      </c>
      <c r="Y3850">
        <v>0</v>
      </c>
      <c r="Z3850">
        <v>28.880139874626661</v>
      </c>
      <c r="AA3850">
        <v>0</v>
      </c>
      <c r="AB3850">
        <v>8.2232316915207839</v>
      </c>
      <c r="AC3850">
        <v>0</v>
      </c>
      <c r="AD3850">
        <v>0</v>
      </c>
      <c r="AE3850">
        <v>51.571404612653254</v>
      </c>
    </row>
    <row r="3851" spans="1:31" x14ac:dyDescent="0.3">
      <c r="A3851">
        <v>2492867</v>
      </c>
      <c r="B3851">
        <v>1</v>
      </c>
      <c r="C3851" t="s">
        <v>80</v>
      </c>
      <c r="D3851" t="s">
        <v>92</v>
      </c>
      <c r="E3851" t="s">
        <v>166</v>
      </c>
      <c r="F3851" t="s">
        <v>11031</v>
      </c>
      <c r="G3851" t="s">
        <v>168</v>
      </c>
      <c r="H3851" t="s">
        <v>150</v>
      </c>
      <c r="I3851" t="s">
        <v>136</v>
      </c>
      <c r="J3851" t="s">
        <v>137</v>
      </c>
      <c r="K3851" t="s">
        <v>138</v>
      </c>
      <c r="L3851" t="s">
        <v>11032</v>
      </c>
      <c r="M3851" t="s">
        <v>11033</v>
      </c>
      <c r="N3851">
        <v>6.346666666</v>
      </c>
      <c r="O3851">
        <v>0</v>
      </c>
      <c r="P3851">
        <v>69</v>
      </c>
      <c r="Q3851">
        <v>1</v>
      </c>
      <c r="R3851">
        <v>43</v>
      </c>
      <c r="S3851">
        <v>2</v>
      </c>
      <c r="T3851">
        <v>9</v>
      </c>
      <c r="U3851">
        <v>0</v>
      </c>
      <c r="V3851">
        <v>0</v>
      </c>
      <c r="W3851">
        <v>0</v>
      </c>
      <c r="X3851">
        <v>85.902835368485711</v>
      </c>
      <c r="Y3851">
        <v>2.4885431749434845</v>
      </c>
      <c r="Z3851">
        <v>19.271967056524971</v>
      </c>
      <c r="AA3851">
        <v>17.933811208105137</v>
      </c>
      <c r="AB3851">
        <v>93.196367845602552</v>
      </c>
      <c r="AC3851">
        <v>0</v>
      </c>
      <c r="AD3851">
        <v>0</v>
      </c>
      <c r="AE3851">
        <v>218.79352465366185</v>
      </c>
    </row>
    <row r="3852" spans="1:31" x14ac:dyDescent="0.3">
      <c r="A3852">
        <v>2493143</v>
      </c>
      <c r="B3852">
        <v>2</v>
      </c>
      <c r="C3852" t="s">
        <v>80</v>
      </c>
      <c r="D3852" t="s">
        <v>105</v>
      </c>
      <c r="E3852" t="s">
        <v>184</v>
      </c>
      <c r="F3852" t="s">
        <v>1422</v>
      </c>
      <c r="G3852" t="s">
        <v>149</v>
      </c>
      <c r="H3852" t="s">
        <v>150</v>
      </c>
      <c r="I3852" t="s">
        <v>136</v>
      </c>
      <c r="J3852" t="s">
        <v>137</v>
      </c>
      <c r="K3852" t="s">
        <v>144</v>
      </c>
      <c r="L3852" t="s">
        <v>11034</v>
      </c>
      <c r="M3852" t="s">
        <v>11035</v>
      </c>
      <c r="N3852">
        <v>0.78555555499999996</v>
      </c>
      <c r="O3852">
        <v>5</v>
      </c>
      <c r="P3852">
        <v>680</v>
      </c>
      <c r="Q3852">
        <v>12</v>
      </c>
      <c r="R3852">
        <v>91</v>
      </c>
      <c r="S3852">
        <v>15</v>
      </c>
      <c r="T3852">
        <v>75</v>
      </c>
      <c r="U3852">
        <v>0</v>
      </c>
      <c r="V3852">
        <v>0</v>
      </c>
      <c r="W3852">
        <v>1.8387211996905601</v>
      </c>
      <c r="X3852">
        <v>124.77077905333506</v>
      </c>
      <c r="Y3852">
        <v>54.476912442382954</v>
      </c>
      <c r="Z3852">
        <v>8.6377805992249357</v>
      </c>
      <c r="AA3852">
        <v>6.4655391631418286</v>
      </c>
      <c r="AB3852">
        <v>28.534041572693194</v>
      </c>
      <c r="AC3852">
        <v>0</v>
      </c>
      <c r="AD3852">
        <v>0</v>
      </c>
      <c r="AE3852">
        <v>224.72377403046852</v>
      </c>
    </row>
    <row r="3853" spans="1:31" x14ac:dyDescent="0.3">
      <c r="A3853">
        <v>2493216</v>
      </c>
      <c r="B3853">
        <v>1</v>
      </c>
      <c r="C3853" t="s">
        <v>80</v>
      </c>
      <c r="D3853" t="s">
        <v>86</v>
      </c>
      <c r="E3853" t="s">
        <v>213</v>
      </c>
      <c r="F3853" t="s">
        <v>11036</v>
      </c>
      <c r="G3853" t="s">
        <v>159</v>
      </c>
      <c r="H3853" t="s">
        <v>150</v>
      </c>
      <c r="I3853" t="s">
        <v>136</v>
      </c>
      <c r="J3853" t="s">
        <v>3</v>
      </c>
      <c r="K3853" t="s">
        <v>144</v>
      </c>
      <c r="L3853" t="s">
        <v>11037</v>
      </c>
      <c r="M3853" t="s">
        <v>11038</v>
      </c>
      <c r="N3853">
        <v>2.750555555</v>
      </c>
      <c r="O3853">
        <v>0</v>
      </c>
      <c r="P3853">
        <v>164</v>
      </c>
      <c r="Q3853">
        <v>0</v>
      </c>
      <c r="R3853">
        <v>8</v>
      </c>
      <c r="S3853">
        <v>2</v>
      </c>
      <c r="T3853">
        <v>26</v>
      </c>
      <c r="U3853">
        <v>0</v>
      </c>
      <c r="V3853">
        <v>0</v>
      </c>
      <c r="W3853">
        <v>0</v>
      </c>
      <c r="X3853">
        <v>656.23063163057714</v>
      </c>
      <c r="Y3853">
        <v>0</v>
      </c>
      <c r="Z3853">
        <v>4.8626868562072252</v>
      </c>
      <c r="AA3853">
        <v>782.47011006156254</v>
      </c>
      <c r="AB3853">
        <v>139.0380791999317</v>
      </c>
      <c r="AC3853">
        <v>0</v>
      </c>
      <c r="AD3853">
        <v>0</v>
      </c>
      <c r="AE3853">
        <v>1582.6015077482787</v>
      </c>
    </row>
    <row r="3854" spans="1:31" x14ac:dyDescent="0.3">
      <c r="A3854">
        <v>2492675</v>
      </c>
      <c r="B3854">
        <v>1</v>
      </c>
      <c r="C3854" t="s">
        <v>80</v>
      </c>
      <c r="D3854" t="s">
        <v>96</v>
      </c>
      <c r="E3854" t="s">
        <v>184</v>
      </c>
      <c r="F3854" t="s">
        <v>4284</v>
      </c>
      <c r="G3854" t="s">
        <v>149</v>
      </c>
      <c r="H3854" t="s">
        <v>150</v>
      </c>
      <c r="I3854" t="s">
        <v>136</v>
      </c>
      <c r="J3854" t="s">
        <v>137</v>
      </c>
      <c r="K3854" t="s">
        <v>144</v>
      </c>
      <c r="L3854" t="s">
        <v>11039</v>
      </c>
      <c r="M3854" t="s">
        <v>11040</v>
      </c>
      <c r="N3854">
        <v>5.602777777</v>
      </c>
      <c r="O3854">
        <v>0</v>
      </c>
      <c r="P3854">
        <v>0</v>
      </c>
      <c r="Q3854">
        <v>0</v>
      </c>
      <c r="R3854">
        <v>0</v>
      </c>
      <c r="S3854">
        <v>2</v>
      </c>
      <c r="T3854">
        <v>0</v>
      </c>
      <c r="U3854">
        <v>1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273.07779160402924</v>
      </c>
      <c r="AB3854">
        <v>0</v>
      </c>
      <c r="AC3854">
        <v>744.82325131674486</v>
      </c>
      <c r="AD3854">
        <v>0</v>
      </c>
      <c r="AE3854">
        <v>1017.9010429207741</v>
      </c>
    </row>
    <row r="3855" spans="1:31" x14ac:dyDescent="0.3">
      <c r="A3855">
        <v>2492790</v>
      </c>
      <c r="B3855">
        <v>1</v>
      </c>
      <c r="C3855" t="s">
        <v>81</v>
      </c>
      <c r="D3855" t="s">
        <v>113</v>
      </c>
      <c r="E3855" t="s">
        <v>132</v>
      </c>
      <c r="F3855" t="s">
        <v>2033</v>
      </c>
      <c r="G3855" t="s">
        <v>168</v>
      </c>
      <c r="H3855" t="s">
        <v>135</v>
      </c>
      <c r="I3855" t="s">
        <v>136</v>
      </c>
      <c r="J3855" t="s">
        <v>137</v>
      </c>
      <c r="K3855" t="s">
        <v>138</v>
      </c>
      <c r="L3855" t="s">
        <v>11041</v>
      </c>
      <c r="M3855" t="s">
        <v>11042</v>
      </c>
      <c r="N3855">
        <v>6.1936111110000001</v>
      </c>
      <c r="O3855">
        <v>0</v>
      </c>
      <c r="P3855">
        <v>36</v>
      </c>
      <c r="Q3855">
        <v>0</v>
      </c>
      <c r="R3855">
        <v>4</v>
      </c>
      <c r="S3855">
        <v>0</v>
      </c>
      <c r="T3855">
        <v>1</v>
      </c>
      <c r="U3855">
        <v>0</v>
      </c>
      <c r="V3855">
        <v>0</v>
      </c>
      <c r="W3855">
        <v>0</v>
      </c>
      <c r="X3855">
        <v>14.362672490239811</v>
      </c>
      <c r="Y3855">
        <v>0</v>
      </c>
      <c r="Z3855">
        <v>5.5107491586376165</v>
      </c>
      <c r="AA3855">
        <v>0</v>
      </c>
      <c r="AB3855">
        <v>11.955157430131665</v>
      </c>
      <c r="AC3855">
        <v>0</v>
      </c>
      <c r="AD3855">
        <v>0</v>
      </c>
      <c r="AE3855">
        <v>31.828579079009096</v>
      </c>
    </row>
    <row r="3856" spans="1:31" x14ac:dyDescent="0.3">
      <c r="A3856">
        <v>2493122</v>
      </c>
      <c r="B3856">
        <v>1</v>
      </c>
      <c r="C3856" t="s">
        <v>80</v>
      </c>
      <c r="D3856" t="s">
        <v>94</v>
      </c>
      <c r="E3856" t="s">
        <v>153</v>
      </c>
      <c r="F3856" t="s">
        <v>11043</v>
      </c>
      <c r="G3856" t="s">
        <v>155</v>
      </c>
      <c r="H3856" t="s">
        <v>135</v>
      </c>
      <c r="I3856" t="s">
        <v>136</v>
      </c>
      <c r="J3856" t="s">
        <v>137</v>
      </c>
      <c r="K3856" t="s">
        <v>144</v>
      </c>
      <c r="L3856" t="s">
        <v>11044</v>
      </c>
      <c r="M3856" t="s">
        <v>11045</v>
      </c>
      <c r="N3856">
        <v>2.8574999999999999</v>
      </c>
      <c r="O3856">
        <v>0</v>
      </c>
      <c r="P3856">
        <v>1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3.6806265722550838E-3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3.6806265722550838E-3</v>
      </c>
    </row>
    <row r="3857" spans="1:31" x14ac:dyDescent="0.3">
      <c r="A3857">
        <v>2493145</v>
      </c>
      <c r="B3857">
        <v>1</v>
      </c>
      <c r="C3857" t="s">
        <v>80</v>
      </c>
      <c r="D3857" t="s">
        <v>100</v>
      </c>
      <c r="E3857" t="s">
        <v>153</v>
      </c>
      <c r="F3857" t="s">
        <v>11046</v>
      </c>
      <c r="G3857" t="s">
        <v>159</v>
      </c>
      <c r="H3857" t="s">
        <v>135</v>
      </c>
      <c r="I3857" t="s">
        <v>136</v>
      </c>
      <c r="J3857" t="s">
        <v>3</v>
      </c>
      <c r="K3857" t="s">
        <v>144</v>
      </c>
      <c r="L3857" t="s">
        <v>11047</v>
      </c>
      <c r="M3857" t="s">
        <v>11048</v>
      </c>
      <c r="N3857">
        <v>2.9552777770000001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1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20.286911750281526</v>
      </c>
      <c r="AC3857">
        <v>0</v>
      </c>
      <c r="AD3857">
        <v>0</v>
      </c>
      <c r="AE3857">
        <v>20.286911750281526</v>
      </c>
    </row>
    <row r="3858" spans="1:31" x14ac:dyDescent="0.3">
      <c r="A3858">
        <v>2492813</v>
      </c>
      <c r="B3858">
        <v>1</v>
      </c>
      <c r="C3858" t="s">
        <v>80</v>
      </c>
      <c r="D3858" t="s">
        <v>83</v>
      </c>
      <c r="E3858" t="s">
        <v>132</v>
      </c>
      <c r="F3858" t="s">
        <v>11049</v>
      </c>
      <c r="G3858" t="s">
        <v>134</v>
      </c>
      <c r="H3858" t="s">
        <v>135</v>
      </c>
      <c r="I3858" t="s">
        <v>136</v>
      </c>
      <c r="J3858" t="s">
        <v>137</v>
      </c>
      <c r="K3858" t="s">
        <v>138</v>
      </c>
      <c r="L3858" t="s">
        <v>11050</v>
      </c>
      <c r="M3858" t="s">
        <v>11051</v>
      </c>
      <c r="N3858">
        <v>0.836388888</v>
      </c>
      <c r="O3858">
        <v>0</v>
      </c>
      <c r="P3858">
        <v>424</v>
      </c>
      <c r="Q3858">
        <v>0</v>
      </c>
      <c r="R3858">
        <v>0</v>
      </c>
      <c r="S3858">
        <v>0</v>
      </c>
      <c r="T3858">
        <v>8</v>
      </c>
      <c r="U3858">
        <v>0</v>
      </c>
      <c r="V3858">
        <v>0</v>
      </c>
      <c r="W3858">
        <v>0</v>
      </c>
      <c r="X3858">
        <v>91.396722155372672</v>
      </c>
      <c r="Y3858">
        <v>0</v>
      </c>
      <c r="Z3858">
        <v>0</v>
      </c>
      <c r="AA3858">
        <v>0</v>
      </c>
      <c r="AB3858">
        <v>12.189774363060591</v>
      </c>
      <c r="AC3858">
        <v>0</v>
      </c>
      <c r="AD3858">
        <v>0</v>
      </c>
      <c r="AE3858">
        <v>103.58649651843326</v>
      </c>
    </row>
    <row r="3859" spans="1:31" x14ac:dyDescent="0.3">
      <c r="A3859">
        <v>2493099</v>
      </c>
      <c r="B3859">
        <v>1</v>
      </c>
      <c r="C3859" t="s">
        <v>80</v>
      </c>
      <c r="D3859" t="s">
        <v>97</v>
      </c>
      <c r="E3859" t="s">
        <v>162</v>
      </c>
      <c r="F3859" t="s">
        <v>11052</v>
      </c>
      <c r="G3859" t="s">
        <v>652</v>
      </c>
      <c r="H3859" t="s">
        <v>135</v>
      </c>
      <c r="I3859" t="s">
        <v>136</v>
      </c>
      <c r="J3859" t="s">
        <v>137</v>
      </c>
      <c r="K3859" t="s">
        <v>144</v>
      </c>
      <c r="L3859" t="s">
        <v>11053</v>
      </c>
      <c r="M3859" t="s">
        <v>11054</v>
      </c>
      <c r="N3859">
        <v>1.521111111</v>
      </c>
      <c r="O3859">
        <v>0</v>
      </c>
      <c r="P3859">
        <v>74</v>
      </c>
      <c r="Q3859">
        <v>0</v>
      </c>
      <c r="R3859">
        <v>0</v>
      </c>
      <c r="S3859">
        <v>0</v>
      </c>
      <c r="T3859">
        <v>8</v>
      </c>
      <c r="U3859">
        <v>0</v>
      </c>
      <c r="V3859">
        <v>0</v>
      </c>
      <c r="W3859">
        <v>0</v>
      </c>
      <c r="X3859">
        <v>61.499467018997493</v>
      </c>
      <c r="Y3859">
        <v>0</v>
      </c>
      <c r="Z3859">
        <v>0</v>
      </c>
      <c r="AA3859">
        <v>0</v>
      </c>
      <c r="AB3859">
        <v>8.5167488651486849</v>
      </c>
      <c r="AC3859">
        <v>0</v>
      </c>
      <c r="AD3859">
        <v>0</v>
      </c>
      <c r="AE3859">
        <v>70.016215884146177</v>
      </c>
    </row>
    <row r="3860" spans="1:31" x14ac:dyDescent="0.3">
      <c r="A3860">
        <v>2492953</v>
      </c>
      <c r="B3860">
        <v>1</v>
      </c>
      <c r="C3860" t="s">
        <v>80</v>
      </c>
      <c r="D3860" t="s">
        <v>106</v>
      </c>
      <c r="E3860" t="s">
        <v>132</v>
      </c>
      <c r="F3860" t="s">
        <v>11055</v>
      </c>
      <c r="G3860" t="s">
        <v>181</v>
      </c>
      <c r="H3860" t="s">
        <v>135</v>
      </c>
      <c r="I3860" t="s">
        <v>136</v>
      </c>
      <c r="J3860" t="s">
        <v>137</v>
      </c>
      <c r="K3860" t="s">
        <v>144</v>
      </c>
      <c r="L3860" t="s">
        <v>11056</v>
      </c>
      <c r="M3860" t="s">
        <v>11057</v>
      </c>
      <c r="N3860">
        <v>0.72499999999999998</v>
      </c>
      <c r="O3860">
        <v>0</v>
      </c>
      <c r="P3860">
        <v>95</v>
      </c>
      <c r="Q3860">
        <v>0</v>
      </c>
      <c r="R3860">
        <v>1</v>
      </c>
      <c r="S3860">
        <v>0</v>
      </c>
      <c r="T3860">
        <v>7</v>
      </c>
      <c r="U3860">
        <v>0</v>
      </c>
      <c r="V3860">
        <v>0</v>
      </c>
      <c r="W3860">
        <v>0</v>
      </c>
      <c r="X3860">
        <v>13.849738117178788</v>
      </c>
      <c r="Y3860">
        <v>0</v>
      </c>
      <c r="Z3860">
        <v>0</v>
      </c>
      <c r="AA3860">
        <v>0</v>
      </c>
      <c r="AB3860">
        <v>2.5142192405685173</v>
      </c>
      <c r="AC3860">
        <v>0</v>
      </c>
      <c r="AD3860">
        <v>0</v>
      </c>
      <c r="AE3860">
        <v>16.363957357747307</v>
      </c>
    </row>
    <row r="3861" spans="1:31" x14ac:dyDescent="0.3">
      <c r="A3861">
        <v>2492999</v>
      </c>
      <c r="B3861">
        <v>1</v>
      </c>
      <c r="C3861" t="s">
        <v>80</v>
      </c>
      <c r="D3861" t="s">
        <v>104</v>
      </c>
      <c r="E3861" t="s">
        <v>132</v>
      </c>
      <c r="F3861" t="s">
        <v>11058</v>
      </c>
      <c r="G3861" t="s">
        <v>181</v>
      </c>
      <c r="H3861" t="s">
        <v>135</v>
      </c>
      <c r="I3861" t="s">
        <v>136</v>
      </c>
      <c r="J3861" t="s">
        <v>137</v>
      </c>
      <c r="K3861" t="s">
        <v>144</v>
      </c>
      <c r="L3861" t="s">
        <v>11059</v>
      </c>
      <c r="M3861" t="s">
        <v>11060</v>
      </c>
      <c r="N3861">
        <v>1.7725</v>
      </c>
      <c r="O3861">
        <v>0</v>
      </c>
      <c r="P3861">
        <v>419</v>
      </c>
      <c r="Q3861">
        <v>0</v>
      </c>
      <c r="R3861">
        <v>7</v>
      </c>
      <c r="S3861">
        <v>0</v>
      </c>
      <c r="T3861">
        <v>22</v>
      </c>
      <c r="U3861">
        <v>0</v>
      </c>
      <c r="V3861">
        <v>0</v>
      </c>
      <c r="W3861">
        <v>0</v>
      </c>
      <c r="X3861">
        <v>175.64777407323106</v>
      </c>
      <c r="Y3861">
        <v>0</v>
      </c>
      <c r="Z3861">
        <v>2.7804080185354345</v>
      </c>
      <c r="AA3861">
        <v>0</v>
      </c>
      <c r="AB3861">
        <v>25.163539061862451</v>
      </c>
      <c r="AC3861">
        <v>0</v>
      </c>
      <c r="AD3861">
        <v>0</v>
      </c>
      <c r="AE3861">
        <v>203.59172115362895</v>
      </c>
    </row>
    <row r="3862" spans="1:31" x14ac:dyDescent="0.3">
      <c r="A3862">
        <v>2493185</v>
      </c>
      <c r="B3862">
        <v>1</v>
      </c>
      <c r="C3862" t="s">
        <v>80</v>
      </c>
      <c r="D3862" t="s">
        <v>98</v>
      </c>
      <c r="E3862" t="s">
        <v>132</v>
      </c>
      <c r="F3862" t="s">
        <v>2296</v>
      </c>
      <c r="G3862" t="s">
        <v>181</v>
      </c>
      <c r="H3862" t="s">
        <v>135</v>
      </c>
      <c r="I3862" t="s">
        <v>136</v>
      </c>
      <c r="J3862" t="s">
        <v>137</v>
      </c>
      <c r="K3862" t="s">
        <v>144</v>
      </c>
      <c r="L3862" t="s">
        <v>11061</v>
      </c>
      <c r="M3862" t="s">
        <v>11062</v>
      </c>
      <c r="N3862">
        <v>0.67388888800000002</v>
      </c>
      <c r="O3862">
        <v>0</v>
      </c>
      <c r="P3862">
        <v>325</v>
      </c>
      <c r="Q3862">
        <v>0</v>
      </c>
      <c r="R3862">
        <v>9</v>
      </c>
      <c r="S3862">
        <v>0</v>
      </c>
      <c r="T3862">
        <v>36</v>
      </c>
      <c r="U3862">
        <v>0</v>
      </c>
      <c r="V3862">
        <v>0</v>
      </c>
      <c r="W3862">
        <v>0</v>
      </c>
      <c r="X3862">
        <v>70.872421919594942</v>
      </c>
      <c r="Y3862">
        <v>0</v>
      </c>
      <c r="Z3862">
        <v>1.6912058582477307</v>
      </c>
      <c r="AA3862">
        <v>0</v>
      </c>
      <c r="AB3862">
        <v>31.40892734964935</v>
      </c>
      <c r="AC3862">
        <v>0</v>
      </c>
      <c r="AD3862">
        <v>0</v>
      </c>
      <c r="AE3862">
        <v>103.97255512749202</v>
      </c>
    </row>
    <row r="3863" spans="1:31" x14ac:dyDescent="0.3">
      <c r="A3863">
        <v>2492704</v>
      </c>
      <c r="B3863">
        <v>1</v>
      </c>
      <c r="C3863" t="s">
        <v>80</v>
      </c>
      <c r="D3863" t="s">
        <v>97</v>
      </c>
      <c r="E3863" t="s">
        <v>162</v>
      </c>
      <c r="F3863" t="s">
        <v>9390</v>
      </c>
      <c r="G3863" t="s">
        <v>530</v>
      </c>
      <c r="H3863" t="s">
        <v>135</v>
      </c>
      <c r="I3863" t="s">
        <v>136</v>
      </c>
      <c r="J3863" t="s">
        <v>137</v>
      </c>
      <c r="K3863" t="s">
        <v>144</v>
      </c>
      <c r="L3863" t="s">
        <v>11063</v>
      </c>
      <c r="M3863" t="s">
        <v>11064</v>
      </c>
      <c r="N3863">
        <v>3.048333333</v>
      </c>
      <c r="O3863">
        <v>0</v>
      </c>
      <c r="P3863">
        <v>4</v>
      </c>
      <c r="Q3863">
        <v>0</v>
      </c>
      <c r="R3863">
        <v>14</v>
      </c>
      <c r="S3863">
        <v>0</v>
      </c>
      <c r="T3863">
        <v>3</v>
      </c>
      <c r="U3863">
        <v>0</v>
      </c>
      <c r="V3863">
        <v>0</v>
      </c>
      <c r="W3863">
        <v>0</v>
      </c>
      <c r="X3863">
        <v>3.7808389722284574</v>
      </c>
      <c r="Y3863">
        <v>0</v>
      </c>
      <c r="Z3863">
        <v>27.892592387926186</v>
      </c>
      <c r="AA3863">
        <v>0</v>
      </c>
      <c r="AB3863">
        <v>5.9716334363646677</v>
      </c>
      <c r="AC3863">
        <v>0</v>
      </c>
      <c r="AD3863">
        <v>0</v>
      </c>
      <c r="AE3863">
        <v>37.645064796519314</v>
      </c>
    </row>
    <row r="3864" spans="1:31" x14ac:dyDescent="0.3">
      <c r="A3864">
        <v>2493291</v>
      </c>
      <c r="B3864">
        <v>1</v>
      </c>
      <c r="C3864" t="s">
        <v>80</v>
      </c>
      <c r="D3864" t="s">
        <v>109</v>
      </c>
      <c r="E3864" t="s">
        <v>153</v>
      </c>
      <c r="F3864" t="s">
        <v>11065</v>
      </c>
      <c r="G3864" t="s">
        <v>244</v>
      </c>
      <c r="H3864" t="s">
        <v>135</v>
      </c>
      <c r="I3864" t="s">
        <v>136</v>
      </c>
      <c r="J3864" t="s">
        <v>137</v>
      </c>
      <c r="K3864" t="s">
        <v>144</v>
      </c>
      <c r="L3864" t="s">
        <v>11066</v>
      </c>
      <c r="M3864" t="s">
        <v>11067</v>
      </c>
      <c r="N3864">
        <v>1.781111111</v>
      </c>
      <c r="O3864">
        <v>0</v>
      </c>
      <c r="P3864">
        <v>5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1.4398520700866109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1.4398520700866109</v>
      </c>
    </row>
    <row r="3865" spans="1:31" x14ac:dyDescent="0.3">
      <c r="A3865">
        <v>2493205</v>
      </c>
      <c r="B3865">
        <v>1</v>
      </c>
      <c r="C3865" t="s">
        <v>80</v>
      </c>
      <c r="D3865" t="s">
        <v>99</v>
      </c>
      <c r="E3865" t="s">
        <v>162</v>
      </c>
      <c r="F3865" t="s">
        <v>11068</v>
      </c>
      <c r="G3865" t="s">
        <v>2766</v>
      </c>
      <c r="H3865" t="s">
        <v>135</v>
      </c>
      <c r="I3865" t="s">
        <v>136</v>
      </c>
      <c r="J3865" t="s">
        <v>137</v>
      </c>
      <c r="K3865" t="s">
        <v>144</v>
      </c>
      <c r="L3865" t="s">
        <v>11069</v>
      </c>
      <c r="M3865" t="s">
        <v>11070</v>
      </c>
      <c r="N3865">
        <v>1.203888888</v>
      </c>
      <c r="O3865">
        <v>0</v>
      </c>
      <c r="P3865">
        <v>29</v>
      </c>
      <c r="Q3865">
        <v>0</v>
      </c>
      <c r="R3865">
        <v>0</v>
      </c>
      <c r="S3865">
        <v>0</v>
      </c>
      <c r="T3865">
        <v>12</v>
      </c>
      <c r="U3865">
        <v>0</v>
      </c>
      <c r="V3865">
        <v>0</v>
      </c>
      <c r="W3865">
        <v>0</v>
      </c>
      <c r="X3865">
        <v>12.566187963570215</v>
      </c>
      <c r="Y3865">
        <v>0</v>
      </c>
      <c r="Z3865">
        <v>0</v>
      </c>
      <c r="AA3865">
        <v>0</v>
      </c>
      <c r="AB3865">
        <v>14.38921600701871</v>
      </c>
      <c r="AC3865">
        <v>0</v>
      </c>
      <c r="AD3865">
        <v>0</v>
      </c>
      <c r="AE3865">
        <v>26.955403970588925</v>
      </c>
    </row>
    <row r="3866" spans="1:31" x14ac:dyDescent="0.3">
      <c r="A3866">
        <v>2492707</v>
      </c>
      <c r="B3866">
        <v>1</v>
      </c>
      <c r="C3866" t="s">
        <v>80</v>
      </c>
      <c r="D3866" t="s">
        <v>96</v>
      </c>
      <c r="E3866" t="s">
        <v>147</v>
      </c>
      <c r="F3866" t="s">
        <v>11071</v>
      </c>
      <c r="G3866" t="s">
        <v>765</v>
      </c>
      <c r="H3866" t="s">
        <v>150</v>
      </c>
      <c r="I3866" t="s">
        <v>136</v>
      </c>
      <c r="J3866" t="s">
        <v>137</v>
      </c>
      <c r="K3866" t="s">
        <v>144</v>
      </c>
      <c r="L3866" t="s">
        <v>11072</v>
      </c>
      <c r="M3866" t="s">
        <v>11073</v>
      </c>
      <c r="N3866">
        <v>3.54</v>
      </c>
      <c r="O3866">
        <v>0</v>
      </c>
      <c r="P3866">
        <v>107</v>
      </c>
      <c r="Q3866">
        <v>0</v>
      </c>
      <c r="R3866">
        <v>1</v>
      </c>
      <c r="S3866">
        <v>0</v>
      </c>
      <c r="T3866">
        <v>48</v>
      </c>
      <c r="U3866">
        <v>0</v>
      </c>
      <c r="V3866">
        <v>0</v>
      </c>
      <c r="W3866">
        <v>0</v>
      </c>
      <c r="X3866">
        <v>283.82968986729509</v>
      </c>
      <c r="Y3866">
        <v>0</v>
      </c>
      <c r="Z3866">
        <v>1.0174552728019202</v>
      </c>
      <c r="AA3866">
        <v>0</v>
      </c>
      <c r="AB3866">
        <v>526.78788401007523</v>
      </c>
      <c r="AC3866">
        <v>0</v>
      </c>
      <c r="AD3866">
        <v>0</v>
      </c>
      <c r="AE3866">
        <v>811.63502915017216</v>
      </c>
    </row>
    <row r="3867" spans="1:31" x14ac:dyDescent="0.3">
      <c r="A3867">
        <v>2493039</v>
      </c>
      <c r="B3867">
        <v>1</v>
      </c>
      <c r="C3867" t="s">
        <v>80</v>
      </c>
      <c r="D3867" t="s">
        <v>86</v>
      </c>
      <c r="E3867" t="s">
        <v>153</v>
      </c>
      <c r="F3867" t="s">
        <v>11074</v>
      </c>
      <c r="G3867" t="s">
        <v>230</v>
      </c>
      <c r="H3867" t="s">
        <v>135</v>
      </c>
      <c r="I3867" t="s">
        <v>136</v>
      </c>
      <c r="J3867" t="s">
        <v>137</v>
      </c>
      <c r="K3867" t="s">
        <v>144</v>
      </c>
      <c r="L3867" t="s">
        <v>11075</v>
      </c>
      <c r="M3867" t="s">
        <v>11076</v>
      </c>
      <c r="N3867">
        <v>3.3705555550000001</v>
      </c>
      <c r="O3867">
        <v>0</v>
      </c>
      <c r="P3867">
        <v>1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1.5337078867952161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1.5337078867952161</v>
      </c>
    </row>
    <row r="3868" spans="1:31" x14ac:dyDescent="0.3">
      <c r="A3868">
        <v>2493082</v>
      </c>
      <c r="B3868">
        <v>1</v>
      </c>
      <c r="C3868" t="s">
        <v>80</v>
      </c>
      <c r="D3868" t="s">
        <v>83</v>
      </c>
      <c r="E3868" t="s">
        <v>132</v>
      </c>
      <c r="F3868" t="s">
        <v>11077</v>
      </c>
      <c r="G3868" t="s">
        <v>134</v>
      </c>
      <c r="H3868" t="s">
        <v>135</v>
      </c>
      <c r="I3868" t="s">
        <v>136</v>
      </c>
      <c r="J3868" t="s">
        <v>137</v>
      </c>
      <c r="K3868" t="s">
        <v>138</v>
      </c>
      <c r="L3868" t="s">
        <v>11078</v>
      </c>
      <c r="M3868" t="s">
        <v>11079</v>
      </c>
      <c r="N3868">
        <v>0.41805555500000002</v>
      </c>
      <c r="O3868">
        <v>0</v>
      </c>
      <c r="P3868">
        <v>263</v>
      </c>
      <c r="Q3868">
        <v>0</v>
      </c>
      <c r="R3868">
        <v>0</v>
      </c>
      <c r="S3868">
        <v>0</v>
      </c>
      <c r="T3868">
        <v>86</v>
      </c>
      <c r="U3868">
        <v>0</v>
      </c>
      <c r="V3868">
        <v>0</v>
      </c>
      <c r="W3868">
        <v>0</v>
      </c>
      <c r="X3868">
        <v>28.485205288846355</v>
      </c>
      <c r="Y3868">
        <v>0</v>
      </c>
      <c r="Z3868">
        <v>0</v>
      </c>
      <c r="AA3868">
        <v>0</v>
      </c>
      <c r="AB3868">
        <v>37.046280741097469</v>
      </c>
      <c r="AC3868">
        <v>0</v>
      </c>
      <c r="AD3868">
        <v>0</v>
      </c>
      <c r="AE3868">
        <v>65.531486029943821</v>
      </c>
    </row>
    <row r="3869" spans="1:31" x14ac:dyDescent="0.3">
      <c r="A3869">
        <v>2492664</v>
      </c>
      <c r="B3869">
        <v>1</v>
      </c>
      <c r="C3869" t="s">
        <v>80</v>
      </c>
      <c r="D3869" t="s">
        <v>100</v>
      </c>
      <c r="E3869" t="s">
        <v>184</v>
      </c>
      <c r="F3869" t="s">
        <v>2557</v>
      </c>
      <c r="G3869" t="s">
        <v>149</v>
      </c>
      <c r="H3869" t="s">
        <v>150</v>
      </c>
      <c r="I3869" t="s">
        <v>136</v>
      </c>
      <c r="J3869" t="s">
        <v>137</v>
      </c>
      <c r="K3869" t="s">
        <v>144</v>
      </c>
      <c r="L3869" t="s">
        <v>11080</v>
      </c>
      <c r="M3869" t="s">
        <v>11081</v>
      </c>
      <c r="N3869">
        <v>0.240555555</v>
      </c>
      <c r="O3869">
        <v>1</v>
      </c>
      <c r="P3869">
        <v>16</v>
      </c>
      <c r="Q3869">
        <v>4</v>
      </c>
      <c r="R3869">
        <v>29</v>
      </c>
      <c r="S3869">
        <v>19</v>
      </c>
      <c r="T3869">
        <v>13</v>
      </c>
      <c r="U3869">
        <v>1</v>
      </c>
      <c r="V3869">
        <v>0</v>
      </c>
      <c r="W3869">
        <v>0.19042745498202235</v>
      </c>
      <c r="X3869">
        <v>0.59751026840272303</v>
      </c>
      <c r="Y3869">
        <v>0.58654486472081313</v>
      </c>
      <c r="Z3869">
        <v>6.3186918281217448</v>
      </c>
      <c r="AA3869">
        <v>14.90159635550765</v>
      </c>
      <c r="AB3869">
        <v>1.5022514463623551</v>
      </c>
      <c r="AC3869">
        <v>3.0416617591568182</v>
      </c>
      <c r="AD3869">
        <v>0</v>
      </c>
      <c r="AE3869">
        <v>27.138683977254125</v>
      </c>
    </row>
    <row r="3870" spans="1:31" x14ac:dyDescent="0.3">
      <c r="A3870">
        <v>2492913</v>
      </c>
      <c r="B3870">
        <v>1</v>
      </c>
      <c r="C3870" t="s">
        <v>81</v>
      </c>
      <c r="D3870" t="s">
        <v>120</v>
      </c>
      <c r="E3870" t="s">
        <v>184</v>
      </c>
      <c r="F3870" t="s">
        <v>5743</v>
      </c>
      <c r="G3870" t="s">
        <v>149</v>
      </c>
      <c r="H3870" t="s">
        <v>150</v>
      </c>
      <c r="I3870" t="s">
        <v>136</v>
      </c>
      <c r="J3870" t="s">
        <v>137</v>
      </c>
      <c r="K3870" t="s">
        <v>144</v>
      </c>
      <c r="L3870" t="s">
        <v>11082</v>
      </c>
      <c r="M3870" t="s">
        <v>11083</v>
      </c>
      <c r="N3870">
        <v>0.87888888799999998</v>
      </c>
      <c r="O3870">
        <v>0</v>
      </c>
      <c r="P3870">
        <v>94</v>
      </c>
      <c r="Q3870">
        <v>50</v>
      </c>
      <c r="R3870">
        <v>1</v>
      </c>
      <c r="S3870">
        <v>12</v>
      </c>
      <c r="T3870">
        <v>5</v>
      </c>
      <c r="U3870">
        <v>0</v>
      </c>
      <c r="V3870">
        <v>0</v>
      </c>
      <c r="W3870">
        <v>0</v>
      </c>
      <c r="X3870">
        <v>26.055362806217182</v>
      </c>
      <c r="Y3870">
        <v>29.95555919900378</v>
      </c>
      <c r="Z3870">
        <v>1.4474447224835724E-2</v>
      </c>
      <c r="AA3870">
        <v>54.158408568032449</v>
      </c>
      <c r="AB3870">
        <v>3.8645376916434011</v>
      </c>
      <c r="AC3870">
        <v>0</v>
      </c>
      <c r="AD3870">
        <v>0</v>
      </c>
      <c r="AE3870">
        <v>114.04834271212165</v>
      </c>
    </row>
    <row r="3871" spans="1:31" x14ac:dyDescent="0.3">
      <c r="A3871">
        <v>2493162</v>
      </c>
      <c r="B3871">
        <v>1</v>
      </c>
      <c r="C3871" t="s">
        <v>80</v>
      </c>
      <c r="D3871" t="s">
        <v>104</v>
      </c>
      <c r="E3871" t="s">
        <v>147</v>
      </c>
      <c r="F3871" t="s">
        <v>11084</v>
      </c>
      <c r="G3871" t="s">
        <v>181</v>
      </c>
      <c r="H3871" t="s">
        <v>150</v>
      </c>
      <c r="I3871" t="s">
        <v>136</v>
      </c>
      <c r="J3871" t="s">
        <v>137</v>
      </c>
      <c r="K3871" t="s">
        <v>144</v>
      </c>
      <c r="L3871" t="s">
        <v>11085</v>
      </c>
      <c r="M3871" t="s">
        <v>11086</v>
      </c>
      <c r="N3871">
        <v>3.3630555549999999</v>
      </c>
      <c r="O3871">
        <v>0</v>
      </c>
      <c r="P3871">
        <v>6</v>
      </c>
      <c r="Q3871">
        <v>0</v>
      </c>
      <c r="R3871">
        <v>9</v>
      </c>
      <c r="S3871">
        <v>0</v>
      </c>
      <c r="T3871">
        <v>4</v>
      </c>
      <c r="U3871">
        <v>0</v>
      </c>
      <c r="V3871">
        <v>0</v>
      </c>
      <c r="W3871">
        <v>0</v>
      </c>
      <c r="X3871">
        <v>1.7722437539187756</v>
      </c>
      <c r="Y3871">
        <v>0</v>
      </c>
      <c r="Z3871">
        <v>6.3218871987670244</v>
      </c>
      <c r="AA3871">
        <v>0</v>
      </c>
      <c r="AB3871">
        <v>5.9611856862908486</v>
      </c>
      <c r="AC3871">
        <v>0</v>
      </c>
      <c r="AD3871">
        <v>0</v>
      </c>
      <c r="AE3871">
        <v>14.055316638976649</v>
      </c>
    </row>
    <row r="3872" spans="1:31" x14ac:dyDescent="0.3">
      <c r="A3872">
        <v>2492770</v>
      </c>
      <c r="B3872">
        <v>1</v>
      </c>
      <c r="C3872" t="s">
        <v>80</v>
      </c>
      <c r="D3872" t="s">
        <v>84</v>
      </c>
      <c r="E3872" t="s">
        <v>132</v>
      </c>
      <c r="F3872" t="s">
        <v>2286</v>
      </c>
      <c r="G3872" t="s">
        <v>168</v>
      </c>
      <c r="H3872" t="s">
        <v>135</v>
      </c>
      <c r="I3872" t="s">
        <v>136</v>
      </c>
      <c r="J3872" t="s">
        <v>137</v>
      </c>
      <c r="K3872" t="s">
        <v>138</v>
      </c>
      <c r="L3872" t="s">
        <v>11087</v>
      </c>
      <c r="M3872" t="s">
        <v>11088</v>
      </c>
      <c r="N3872">
        <v>8.4741666660000003</v>
      </c>
      <c r="O3872">
        <v>0</v>
      </c>
      <c r="P3872">
        <v>300</v>
      </c>
      <c r="Q3872">
        <v>0</v>
      </c>
      <c r="R3872">
        <v>0</v>
      </c>
      <c r="S3872">
        <v>0</v>
      </c>
      <c r="T3872">
        <v>16</v>
      </c>
      <c r="U3872">
        <v>0</v>
      </c>
      <c r="V3872">
        <v>0</v>
      </c>
      <c r="W3872">
        <v>0</v>
      </c>
      <c r="X3872">
        <v>714.42115054115357</v>
      </c>
      <c r="Y3872">
        <v>0</v>
      </c>
      <c r="Z3872">
        <v>0</v>
      </c>
      <c r="AA3872">
        <v>0</v>
      </c>
      <c r="AB3872">
        <v>285.77224704303495</v>
      </c>
      <c r="AC3872">
        <v>0</v>
      </c>
      <c r="AD3872">
        <v>0</v>
      </c>
      <c r="AE3872">
        <v>1000.1933975841885</v>
      </c>
    </row>
    <row r="3873" spans="1:31" x14ac:dyDescent="0.3">
      <c r="A3873">
        <v>2492727</v>
      </c>
      <c r="B3873">
        <v>1</v>
      </c>
      <c r="C3873" t="s">
        <v>81</v>
      </c>
      <c r="D3873" t="s">
        <v>113</v>
      </c>
      <c r="E3873" t="s">
        <v>147</v>
      </c>
      <c r="F3873" t="s">
        <v>11089</v>
      </c>
      <c r="G3873" t="s">
        <v>193</v>
      </c>
      <c r="H3873" t="s">
        <v>150</v>
      </c>
      <c r="I3873" t="s">
        <v>136</v>
      </c>
      <c r="J3873" t="s">
        <v>137</v>
      </c>
      <c r="K3873" t="s">
        <v>144</v>
      </c>
      <c r="L3873" t="s">
        <v>11090</v>
      </c>
      <c r="M3873" t="s">
        <v>11091</v>
      </c>
      <c r="N3873">
        <v>3.122777777</v>
      </c>
      <c r="O3873">
        <v>0</v>
      </c>
      <c r="P3873">
        <v>87</v>
      </c>
      <c r="Q3873">
        <v>0</v>
      </c>
      <c r="R3873">
        <v>51</v>
      </c>
      <c r="S3873">
        <v>0</v>
      </c>
      <c r="T3873">
        <v>2</v>
      </c>
      <c r="U3873">
        <v>0</v>
      </c>
      <c r="V3873">
        <v>0</v>
      </c>
      <c r="W3873">
        <v>0</v>
      </c>
      <c r="X3873">
        <v>32.577561461219503</v>
      </c>
      <c r="Y3873">
        <v>0</v>
      </c>
      <c r="Z3873">
        <v>37.271930583387501</v>
      </c>
      <c r="AA3873">
        <v>0</v>
      </c>
      <c r="AB3873">
        <v>7.4196560582913778</v>
      </c>
      <c r="AC3873">
        <v>0</v>
      </c>
      <c r="AD3873">
        <v>0</v>
      </c>
      <c r="AE3873">
        <v>77.269148102898384</v>
      </c>
    </row>
    <row r="3874" spans="1:31" x14ac:dyDescent="0.3">
      <c r="A3874">
        <v>2493162</v>
      </c>
      <c r="B3874">
        <v>2</v>
      </c>
      <c r="C3874" t="s">
        <v>80</v>
      </c>
      <c r="D3874" t="s">
        <v>104</v>
      </c>
      <c r="E3874" t="s">
        <v>166</v>
      </c>
      <c r="F3874" t="s">
        <v>11092</v>
      </c>
      <c r="G3874" t="s">
        <v>181</v>
      </c>
      <c r="H3874" t="s">
        <v>150</v>
      </c>
      <c r="I3874" t="s">
        <v>136</v>
      </c>
      <c r="J3874" t="s">
        <v>137</v>
      </c>
      <c r="K3874" t="s">
        <v>144</v>
      </c>
      <c r="L3874" t="s">
        <v>11093</v>
      </c>
      <c r="M3874" t="s">
        <v>11094</v>
      </c>
      <c r="N3874">
        <v>2.0272222219999998</v>
      </c>
      <c r="O3874">
        <v>3</v>
      </c>
      <c r="P3874">
        <v>14</v>
      </c>
      <c r="Q3874">
        <v>17</v>
      </c>
      <c r="R3874">
        <v>31</v>
      </c>
      <c r="S3874">
        <v>4</v>
      </c>
      <c r="T3874">
        <v>7</v>
      </c>
      <c r="U3874">
        <v>1</v>
      </c>
      <c r="V3874">
        <v>0</v>
      </c>
      <c r="W3874">
        <v>11.902017074643224</v>
      </c>
      <c r="X3874">
        <v>4.2655973660292776</v>
      </c>
      <c r="Y3874">
        <v>32.305680327163842</v>
      </c>
      <c r="Z3874">
        <v>8.0207319524291076</v>
      </c>
      <c r="AA3874">
        <v>8.1136333257156164</v>
      </c>
      <c r="AB3874">
        <v>5.3707851976431948</v>
      </c>
      <c r="AC3874">
        <v>117.94608934384638</v>
      </c>
      <c r="AD3874">
        <v>0</v>
      </c>
      <c r="AE3874">
        <v>187.92453458747065</v>
      </c>
    </row>
    <row r="3875" spans="1:31" x14ac:dyDescent="0.3">
      <c r="A3875">
        <v>2492956</v>
      </c>
      <c r="B3875">
        <v>1</v>
      </c>
      <c r="C3875" t="s">
        <v>80</v>
      </c>
      <c r="D3875" t="s">
        <v>82</v>
      </c>
      <c r="E3875" t="s">
        <v>132</v>
      </c>
      <c r="F3875" t="s">
        <v>11095</v>
      </c>
      <c r="G3875" t="s">
        <v>134</v>
      </c>
      <c r="H3875" t="s">
        <v>135</v>
      </c>
      <c r="I3875" t="s">
        <v>136</v>
      </c>
      <c r="J3875" t="s">
        <v>137</v>
      </c>
      <c r="K3875" t="s">
        <v>138</v>
      </c>
      <c r="L3875" t="s">
        <v>11096</v>
      </c>
      <c r="M3875" t="s">
        <v>11097</v>
      </c>
      <c r="N3875">
        <v>0.83666666599999995</v>
      </c>
      <c r="O3875">
        <v>0</v>
      </c>
      <c r="P3875">
        <v>293</v>
      </c>
      <c r="Q3875">
        <v>0</v>
      </c>
      <c r="R3875">
        <v>0</v>
      </c>
      <c r="S3875">
        <v>0</v>
      </c>
      <c r="T3875">
        <v>15</v>
      </c>
      <c r="U3875">
        <v>0</v>
      </c>
      <c r="V3875">
        <v>0</v>
      </c>
      <c r="W3875">
        <v>0</v>
      </c>
      <c r="X3875">
        <v>80.535406965769312</v>
      </c>
      <c r="Y3875">
        <v>0</v>
      </c>
      <c r="Z3875">
        <v>0</v>
      </c>
      <c r="AA3875">
        <v>0</v>
      </c>
      <c r="AB3875">
        <v>5.5239036379989823</v>
      </c>
      <c r="AC3875">
        <v>0</v>
      </c>
      <c r="AD3875">
        <v>0</v>
      </c>
      <c r="AE3875">
        <v>86.059310603768296</v>
      </c>
    </row>
    <row r="3876" spans="1:31" x14ac:dyDescent="0.3">
      <c r="A3876">
        <v>2492620</v>
      </c>
      <c r="B3876">
        <v>2</v>
      </c>
      <c r="C3876" t="s">
        <v>80</v>
      </c>
      <c r="D3876" t="s">
        <v>82</v>
      </c>
      <c r="E3876" t="s">
        <v>147</v>
      </c>
      <c r="F3876" t="s">
        <v>11098</v>
      </c>
      <c r="G3876" t="s">
        <v>382</v>
      </c>
      <c r="H3876" t="s">
        <v>150</v>
      </c>
      <c r="I3876" t="s">
        <v>136</v>
      </c>
      <c r="J3876" t="s">
        <v>137</v>
      </c>
      <c r="K3876" t="s">
        <v>144</v>
      </c>
      <c r="L3876" t="s">
        <v>11099</v>
      </c>
      <c r="M3876" t="s">
        <v>11100</v>
      </c>
      <c r="N3876">
        <v>0.36694444399999998</v>
      </c>
      <c r="O3876">
        <v>0</v>
      </c>
      <c r="P3876">
        <v>0</v>
      </c>
      <c r="Q3876">
        <v>0</v>
      </c>
      <c r="R3876">
        <v>0</v>
      </c>
      <c r="S3876">
        <v>1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1.1752258140837775</v>
      </c>
      <c r="AB3876">
        <v>0</v>
      </c>
      <c r="AC3876">
        <v>0</v>
      </c>
      <c r="AD3876">
        <v>0</v>
      </c>
      <c r="AE3876">
        <v>1.1752258140837775</v>
      </c>
    </row>
    <row r="3877" spans="1:31" x14ac:dyDescent="0.3">
      <c r="A3877">
        <v>2493311</v>
      </c>
      <c r="B3877">
        <v>1</v>
      </c>
      <c r="C3877" t="s">
        <v>80</v>
      </c>
      <c r="D3877" t="s">
        <v>105</v>
      </c>
      <c r="E3877" t="s">
        <v>153</v>
      </c>
      <c r="F3877" t="s">
        <v>11101</v>
      </c>
      <c r="G3877" t="s">
        <v>230</v>
      </c>
      <c r="H3877" t="s">
        <v>135</v>
      </c>
      <c r="I3877" t="s">
        <v>136</v>
      </c>
      <c r="J3877" t="s">
        <v>137</v>
      </c>
      <c r="K3877" t="s">
        <v>144</v>
      </c>
      <c r="L3877" t="s">
        <v>11102</v>
      </c>
      <c r="M3877" t="s">
        <v>11103</v>
      </c>
      <c r="N3877">
        <v>2.0094444440000001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2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4.0109871648366671</v>
      </c>
      <c r="AC3877">
        <v>0</v>
      </c>
      <c r="AD3877">
        <v>0</v>
      </c>
      <c r="AE3877">
        <v>4.0109871648366671</v>
      </c>
    </row>
    <row r="3878" spans="1:31" x14ac:dyDescent="0.3">
      <c r="A3878">
        <v>2492647</v>
      </c>
      <c r="B3878">
        <v>1</v>
      </c>
      <c r="C3878" t="s">
        <v>80</v>
      </c>
      <c r="D3878" t="s">
        <v>97</v>
      </c>
      <c r="E3878" t="s">
        <v>213</v>
      </c>
      <c r="F3878" t="s">
        <v>10148</v>
      </c>
      <c r="G3878" t="s">
        <v>203</v>
      </c>
      <c r="H3878" t="s">
        <v>150</v>
      </c>
      <c r="I3878" t="s">
        <v>136</v>
      </c>
      <c r="J3878" t="s">
        <v>137</v>
      </c>
      <c r="K3878" t="s">
        <v>138</v>
      </c>
      <c r="L3878" t="s">
        <v>11104</v>
      </c>
      <c r="M3878" t="s">
        <v>11105</v>
      </c>
      <c r="N3878">
        <v>0.837777777</v>
      </c>
      <c r="O3878">
        <v>35</v>
      </c>
      <c r="P3878">
        <v>18237</v>
      </c>
      <c r="Q3878">
        <v>35</v>
      </c>
      <c r="R3878">
        <v>649</v>
      </c>
      <c r="S3878">
        <v>101</v>
      </c>
      <c r="T3878">
        <v>2371</v>
      </c>
      <c r="U3878">
        <v>6</v>
      </c>
      <c r="V3878">
        <v>15</v>
      </c>
      <c r="W3878">
        <v>100.99854422608576</v>
      </c>
      <c r="X3878">
        <v>3511.5705424137909</v>
      </c>
      <c r="Y3878">
        <v>15.048304768240435</v>
      </c>
      <c r="Z3878">
        <v>106.33751932899098</v>
      </c>
      <c r="AA3878">
        <v>768.5662454579724</v>
      </c>
      <c r="AB3878">
        <v>1035.8291850267551</v>
      </c>
      <c r="AC3878">
        <v>282.47809980963575</v>
      </c>
      <c r="AD3878">
        <v>69.85169331615738</v>
      </c>
      <c r="AE3878">
        <v>5890.6801343476282</v>
      </c>
    </row>
    <row r="3879" spans="1:31" x14ac:dyDescent="0.3">
      <c r="A3879">
        <v>2493002</v>
      </c>
      <c r="B3879">
        <v>1</v>
      </c>
      <c r="C3879" t="s">
        <v>81</v>
      </c>
      <c r="D3879" t="s">
        <v>112</v>
      </c>
      <c r="E3879" t="s">
        <v>166</v>
      </c>
      <c r="F3879" t="s">
        <v>11106</v>
      </c>
      <c r="G3879" t="s">
        <v>149</v>
      </c>
      <c r="H3879" t="s">
        <v>150</v>
      </c>
      <c r="I3879" t="s">
        <v>136</v>
      </c>
      <c r="J3879" t="s">
        <v>137</v>
      </c>
      <c r="K3879" t="s">
        <v>144</v>
      </c>
      <c r="L3879" t="s">
        <v>11107</v>
      </c>
      <c r="M3879" t="s">
        <v>11108</v>
      </c>
      <c r="N3879">
        <v>0.47527777700000001</v>
      </c>
      <c r="O3879">
        <v>0</v>
      </c>
      <c r="P3879">
        <v>443</v>
      </c>
      <c r="Q3879">
        <v>19</v>
      </c>
      <c r="R3879">
        <v>198</v>
      </c>
      <c r="S3879">
        <v>17</v>
      </c>
      <c r="T3879">
        <v>76</v>
      </c>
      <c r="U3879">
        <v>3</v>
      </c>
      <c r="V3879">
        <v>0</v>
      </c>
      <c r="W3879">
        <v>0</v>
      </c>
      <c r="X3879">
        <v>40.445617391626179</v>
      </c>
      <c r="Y3879">
        <v>141.48853298518955</v>
      </c>
      <c r="Z3879">
        <v>59.714091058209767</v>
      </c>
      <c r="AA3879">
        <v>128.90207082139747</v>
      </c>
      <c r="AB3879">
        <v>28.751978688829077</v>
      </c>
      <c r="AC3879">
        <v>89.211174757034854</v>
      </c>
      <c r="AD3879">
        <v>0</v>
      </c>
      <c r="AE3879">
        <v>488.51346570228691</v>
      </c>
    </row>
    <row r="3880" spans="1:31" x14ac:dyDescent="0.3">
      <c r="A3880">
        <v>2492787</v>
      </c>
      <c r="B3880">
        <v>1</v>
      </c>
      <c r="C3880" t="s">
        <v>80</v>
      </c>
      <c r="D3880" t="s">
        <v>91</v>
      </c>
      <c r="E3880" t="s">
        <v>147</v>
      </c>
      <c r="F3880" t="s">
        <v>11109</v>
      </c>
      <c r="G3880" t="s">
        <v>168</v>
      </c>
      <c r="H3880" t="s">
        <v>150</v>
      </c>
      <c r="I3880" t="s">
        <v>136</v>
      </c>
      <c r="J3880" t="s">
        <v>137</v>
      </c>
      <c r="K3880" t="s">
        <v>138</v>
      </c>
      <c r="L3880" t="s">
        <v>11110</v>
      </c>
      <c r="M3880" t="s">
        <v>11111</v>
      </c>
      <c r="N3880">
        <v>2.9516666659999999</v>
      </c>
      <c r="O3880">
        <v>0</v>
      </c>
      <c r="P3880">
        <v>3</v>
      </c>
      <c r="Q3880">
        <v>0</v>
      </c>
      <c r="R3880">
        <v>13</v>
      </c>
      <c r="S3880">
        <v>0</v>
      </c>
      <c r="T3880">
        <v>2</v>
      </c>
      <c r="U3880">
        <v>0</v>
      </c>
      <c r="V3880">
        <v>0</v>
      </c>
      <c r="W3880">
        <v>0</v>
      </c>
      <c r="X3880">
        <v>2.1743158486110059</v>
      </c>
      <c r="Y3880">
        <v>0</v>
      </c>
      <c r="Z3880">
        <v>8.1286051437766282</v>
      </c>
      <c r="AA3880">
        <v>0</v>
      </c>
      <c r="AB3880">
        <v>0.93196992205880624</v>
      </c>
      <c r="AC3880">
        <v>0</v>
      </c>
      <c r="AD3880">
        <v>0</v>
      </c>
      <c r="AE3880">
        <v>11.23489091444644</v>
      </c>
    </row>
    <row r="3881" spans="1:31" x14ac:dyDescent="0.3">
      <c r="A3881">
        <v>2492933</v>
      </c>
      <c r="B3881">
        <v>1</v>
      </c>
      <c r="C3881" t="s">
        <v>80</v>
      </c>
      <c r="D3881" t="s">
        <v>90</v>
      </c>
      <c r="E3881" t="s">
        <v>162</v>
      </c>
      <c r="F3881" t="s">
        <v>11112</v>
      </c>
      <c r="G3881" t="s">
        <v>134</v>
      </c>
      <c r="H3881" t="s">
        <v>135</v>
      </c>
      <c r="I3881" t="s">
        <v>136</v>
      </c>
      <c r="J3881" t="s">
        <v>137</v>
      </c>
      <c r="K3881" t="s">
        <v>138</v>
      </c>
      <c r="L3881" t="s">
        <v>11113</v>
      </c>
      <c r="M3881" t="s">
        <v>11114</v>
      </c>
      <c r="N3881">
        <v>0.73750000000000004</v>
      </c>
      <c r="O3881">
        <v>0</v>
      </c>
      <c r="P3881">
        <v>87</v>
      </c>
      <c r="Q3881">
        <v>0</v>
      </c>
      <c r="R3881">
        <v>0</v>
      </c>
      <c r="S3881">
        <v>0</v>
      </c>
      <c r="T3881">
        <v>7</v>
      </c>
      <c r="U3881">
        <v>0</v>
      </c>
      <c r="V3881">
        <v>0</v>
      </c>
      <c r="W3881">
        <v>0</v>
      </c>
      <c r="X3881">
        <v>20.64633028489953</v>
      </c>
      <c r="Y3881">
        <v>0</v>
      </c>
      <c r="Z3881">
        <v>0</v>
      </c>
      <c r="AA3881">
        <v>0</v>
      </c>
      <c r="AB3881">
        <v>1.3688092926886526</v>
      </c>
      <c r="AC3881">
        <v>0</v>
      </c>
      <c r="AD3881">
        <v>0</v>
      </c>
      <c r="AE3881">
        <v>22.015139577588183</v>
      </c>
    </row>
    <row r="3882" spans="1:31" x14ac:dyDescent="0.3">
      <c r="A3882">
        <v>2492856</v>
      </c>
      <c r="B3882">
        <v>1</v>
      </c>
      <c r="C3882" t="s">
        <v>80</v>
      </c>
      <c r="D3882" t="s">
        <v>105</v>
      </c>
      <c r="E3882" t="s">
        <v>132</v>
      </c>
      <c r="F3882" t="s">
        <v>2507</v>
      </c>
      <c r="G3882" t="s">
        <v>168</v>
      </c>
      <c r="H3882" t="s">
        <v>135</v>
      </c>
      <c r="I3882" t="s">
        <v>136</v>
      </c>
      <c r="J3882" t="s">
        <v>137</v>
      </c>
      <c r="K3882" t="s">
        <v>138</v>
      </c>
      <c r="L3882" t="s">
        <v>11115</v>
      </c>
      <c r="M3882" t="s">
        <v>11116</v>
      </c>
      <c r="N3882">
        <v>6.8530555550000001</v>
      </c>
      <c r="O3882">
        <v>0</v>
      </c>
      <c r="P3882">
        <v>204</v>
      </c>
      <c r="Q3882">
        <v>0</v>
      </c>
      <c r="R3882">
        <v>12</v>
      </c>
      <c r="S3882">
        <v>0</v>
      </c>
      <c r="T3882">
        <v>6</v>
      </c>
      <c r="U3882">
        <v>0</v>
      </c>
      <c r="V3882">
        <v>0</v>
      </c>
      <c r="W3882">
        <v>0</v>
      </c>
      <c r="X3882">
        <v>299.82642487534781</v>
      </c>
      <c r="Y3882">
        <v>0</v>
      </c>
      <c r="Z3882">
        <v>3.4172481719966643</v>
      </c>
      <c r="AA3882">
        <v>0</v>
      </c>
      <c r="AB3882">
        <v>14.095842273090819</v>
      </c>
      <c r="AC3882">
        <v>0</v>
      </c>
      <c r="AD3882">
        <v>0</v>
      </c>
      <c r="AE3882">
        <v>317.33951532043528</v>
      </c>
    </row>
    <row r="3883" spans="1:31" x14ac:dyDescent="0.3">
      <c r="A3883">
        <v>2493188</v>
      </c>
      <c r="B3883">
        <v>1</v>
      </c>
      <c r="C3883" t="s">
        <v>80</v>
      </c>
      <c r="D3883" t="s">
        <v>108</v>
      </c>
      <c r="E3883" t="s">
        <v>162</v>
      </c>
      <c r="F3883" t="s">
        <v>11117</v>
      </c>
      <c r="G3883" t="s">
        <v>210</v>
      </c>
      <c r="H3883" t="s">
        <v>135</v>
      </c>
      <c r="I3883" t="s">
        <v>136</v>
      </c>
      <c r="J3883" t="s">
        <v>137</v>
      </c>
      <c r="K3883" t="s">
        <v>144</v>
      </c>
      <c r="L3883" t="s">
        <v>11118</v>
      </c>
      <c r="M3883" t="s">
        <v>11119</v>
      </c>
      <c r="N3883">
        <v>0.89111111099999996</v>
      </c>
      <c r="O3883">
        <v>0</v>
      </c>
      <c r="P3883">
        <v>4</v>
      </c>
      <c r="Q3883">
        <v>0</v>
      </c>
      <c r="R3883">
        <v>1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0.57401379767287486</v>
      </c>
      <c r="Y3883">
        <v>0</v>
      </c>
      <c r="Z3883">
        <v>6.237278022515334E-3</v>
      </c>
      <c r="AA3883">
        <v>0</v>
      </c>
      <c r="AB3883">
        <v>0</v>
      </c>
      <c r="AC3883">
        <v>0</v>
      </c>
      <c r="AD3883">
        <v>0</v>
      </c>
      <c r="AE3883">
        <v>0.58025107569539014</v>
      </c>
    </row>
    <row r="3884" spans="1:31" x14ac:dyDescent="0.3">
      <c r="A3884">
        <v>2493042</v>
      </c>
      <c r="B3884">
        <v>1</v>
      </c>
      <c r="C3884" t="s">
        <v>80</v>
      </c>
      <c r="D3884" t="s">
        <v>96</v>
      </c>
      <c r="E3884" t="s">
        <v>162</v>
      </c>
      <c r="F3884" t="s">
        <v>11120</v>
      </c>
      <c r="G3884" t="s">
        <v>210</v>
      </c>
      <c r="H3884" t="s">
        <v>135</v>
      </c>
      <c r="I3884" t="s">
        <v>136</v>
      </c>
      <c r="J3884" t="s">
        <v>137</v>
      </c>
      <c r="K3884" t="s">
        <v>144</v>
      </c>
      <c r="L3884" t="s">
        <v>11121</v>
      </c>
      <c r="M3884" t="s">
        <v>11122</v>
      </c>
      <c r="N3884">
        <v>5.2374999999999998</v>
      </c>
      <c r="O3884">
        <v>0</v>
      </c>
      <c r="P3884">
        <v>6</v>
      </c>
      <c r="Q3884">
        <v>0</v>
      </c>
      <c r="R3884">
        <v>2</v>
      </c>
      <c r="S3884">
        <v>0</v>
      </c>
      <c r="T3884">
        <v>5</v>
      </c>
      <c r="U3884">
        <v>0</v>
      </c>
      <c r="V3884">
        <v>0</v>
      </c>
      <c r="W3884">
        <v>0</v>
      </c>
      <c r="X3884">
        <v>17.085023546815314</v>
      </c>
      <c r="Y3884">
        <v>0</v>
      </c>
      <c r="Z3884">
        <v>5.5012707938717105</v>
      </c>
      <c r="AA3884">
        <v>0</v>
      </c>
      <c r="AB3884">
        <v>41.046830050076757</v>
      </c>
      <c r="AC3884">
        <v>0</v>
      </c>
      <c r="AD3884">
        <v>0</v>
      </c>
      <c r="AE3884">
        <v>63.633124390763783</v>
      </c>
    </row>
    <row r="3885" spans="1:31" x14ac:dyDescent="0.3">
      <c r="A3885">
        <v>2492793</v>
      </c>
      <c r="B3885">
        <v>1</v>
      </c>
      <c r="C3885" t="s">
        <v>81</v>
      </c>
      <c r="D3885" t="s">
        <v>127</v>
      </c>
      <c r="E3885" t="s">
        <v>184</v>
      </c>
      <c r="F3885" t="s">
        <v>2123</v>
      </c>
      <c r="G3885" t="s">
        <v>168</v>
      </c>
      <c r="H3885" t="s">
        <v>150</v>
      </c>
      <c r="I3885" t="s">
        <v>136</v>
      </c>
      <c r="J3885" t="s">
        <v>137</v>
      </c>
      <c r="K3885" t="s">
        <v>138</v>
      </c>
      <c r="L3885" t="s">
        <v>11123</v>
      </c>
      <c r="M3885" t="s">
        <v>11124</v>
      </c>
      <c r="N3885">
        <v>6.6447222220000004</v>
      </c>
      <c r="O3885">
        <v>2</v>
      </c>
      <c r="P3885">
        <v>1406</v>
      </c>
      <c r="Q3885">
        <v>29</v>
      </c>
      <c r="R3885">
        <v>83</v>
      </c>
      <c r="S3885">
        <v>13</v>
      </c>
      <c r="T3885">
        <v>110</v>
      </c>
      <c r="U3885">
        <v>1</v>
      </c>
      <c r="V3885">
        <v>0</v>
      </c>
      <c r="W3885">
        <v>1.7504269154002674</v>
      </c>
      <c r="X3885">
        <v>1351.4765526447868</v>
      </c>
      <c r="Y3885">
        <v>188.00285840156724</v>
      </c>
      <c r="Z3885">
        <v>73.324077480472866</v>
      </c>
      <c r="AA3885">
        <v>314.21982699859831</v>
      </c>
      <c r="AB3885">
        <v>406.28430412594702</v>
      </c>
      <c r="AC3885">
        <v>14.880067751011811</v>
      </c>
      <c r="AD3885">
        <v>0</v>
      </c>
      <c r="AE3885">
        <v>2349.9381143177843</v>
      </c>
    </row>
    <row r="3886" spans="1:31" x14ac:dyDescent="0.3">
      <c r="A3886">
        <v>2493016</v>
      </c>
      <c r="B3886">
        <v>1</v>
      </c>
      <c r="C3886" t="s">
        <v>80</v>
      </c>
      <c r="D3886" t="s">
        <v>83</v>
      </c>
      <c r="E3886" t="s">
        <v>153</v>
      </c>
      <c r="F3886" t="s">
        <v>11125</v>
      </c>
      <c r="G3886" t="s">
        <v>159</v>
      </c>
      <c r="H3886" t="s">
        <v>135</v>
      </c>
      <c r="I3886" t="s">
        <v>136</v>
      </c>
      <c r="J3886" t="s">
        <v>3</v>
      </c>
      <c r="K3886" t="s">
        <v>144</v>
      </c>
      <c r="L3886" t="s">
        <v>11126</v>
      </c>
      <c r="M3886" t="s">
        <v>11127</v>
      </c>
      <c r="N3886">
        <v>1.638055555</v>
      </c>
      <c r="O3886">
        <v>0</v>
      </c>
      <c r="P3886">
        <v>13</v>
      </c>
      <c r="Q3886">
        <v>0</v>
      </c>
      <c r="R3886">
        <v>0</v>
      </c>
      <c r="S3886">
        <v>0</v>
      </c>
      <c r="T3886">
        <v>1</v>
      </c>
      <c r="U3886">
        <v>0</v>
      </c>
      <c r="V3886">
        <v>0</v>
      </c>
      <c r="W3886">
        <v>0</v>
      </c>
      <c r="X3886">
        <v>10.593358317044499</v>
      </c>
      <c r="Y3886">
        <v>0</v>
      </c>
      <c r="Z3886">
        <v>0</v>
      </c>
      <c r="AA3886">
        <v>0</v>
      </c>
      <c r="AB3886">
        <v>0.56621182032887196</v>
      </c>
      <c r="AC3886">
        <v>0</v>
      </c>
      <c r="AD3886">
        <v>0</v>
      </c>
      <c r="AE3886">
        <v>11.159570137373372</v>
      </c>
    </row>
    <row r="3887" spans="1:31" x14ac:dyDescent="0.3">
      <c r="A3887">
        <v>2493085</v>
      </c>
      <c r="B3887">
        <v>1</v>
      </c>
      <c r="C3887" t="s">
        <v>80</v>
      </c>
      <c r="D3887" t="s">
        <v>102</v>
      </c>
      <c r="E3887" t="s">
        <v>147</v>
      </c>
      <c r="F3887" t="s">
        <v>11128</v>
      </c>
      <c r="G3887" t="s">
        <v>193</v>
      </c>
      <c r="H3887" t="s">
        <v>150</v>
      </c>
      <c r="I3887" t="s">
        <v>136</v>
      </c>
      <c r="J3887" t="s">
        <v>137</v>
      </c>
      <c r="K3887" t="s">
        <v>144</v>
      </c>
      <c r="L3887" t="s">
        <v>11129</v>
      </c>
      <c r="M3887" t="s">
        <v>11130</v>
      </c>
      <c r="N3887">
        <v>3.082777777</v>
      </c>
      <c r="O3887">
        <v>0</v>
      </c>
      <c r="P3887">
        <v>22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10.769239027893214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10.769239027893214</v>
      </c>
    </row>
    <row r="3888" spans="1:31" x14ac:dyDescent="0.3">
      <c r="A3888">
        <v>2493328</v>
      </c>
      <c r="B3888">
        <v>1</v>
      </c>
      <c r="C3888" t="s">
        <v>80</v>
      </c>
      <c r="D3888" t="s">
        <v>84</v>
      </c>
      <c r="E3888" t="s">
        <v>153</v>
      </c>
      <c r="F3888" t="s">
        <v>11131</v>
      </c>
      <c r="G3888" t="s">
        <v>155</v>
      </c>
      <c r="H3888" t="s">
        <v>135</v>
      </c>
      <c r="I3888" t="s">
        <v>136</v>
      </c>
      <c r="J3888" t="s">
        <v>137</v>
      </c>
      <c r="K3888" t="s">
        <v>144</v>
      </c>
      <c r="L3888" t="s">
        <v>11132</v>
      </c>
      <c r="M3888" t="s">
        <v>11133</v>
      </c>
      <c r="N3888">
        <v>0.58499999999999996</v>
      </c>
      <c r="O3888">
        <v>0</v>
      </c>
      <c r="P3888">
        <v>1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6.1720525730483335E-3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6.1720525730483335E-3</v>
      </c>
    </row>
    <row r="3889" spans="1:31" x14ac:dyDescent="0.3">
      <c r="A3889">
        <v>2492667</v>
      </c>
      <c r="B3889">
        <v>3</v>
      </c>
      <c r="C3889" t="s">
        <v>80</v>
      </c>
      <c r="D3889" t="s">
        <v>105</v>
      </c>
      <c r="E3889" t="s">
        <v>147</v>
      </c>
      <c r="F3889" t="s">
        <v>11134</v>
      </c>
      <c r="G3889" t="s">
        <v>149</v>
      </c>
      <c r="H3889" t="s">
        <v>150</v>
      </c>
      <c r="I3889" t="s">
        <v>136</v>
      </c>
      <c r="J3889" t="s">
        <v>137</v>
      </c>
      <c r="K3889" t="s">
        <v>144</v>
      </c>
      <c r="L3889" t="s">
        <v>11135</v>
      </c>
      <c r="M3889" t="s">
        <v>11136</v>
      </c>
      <c r="N3889">
        <v>0.93916666599999998</v>
      </c>
      <c r="O3889">
        <v>0</v>
      </c>
      <c r="P3889">
        <v>1383</v>
      </c>
      <c r="Q3889">
        <v>0</v>
      </c>
      <c r="R3889">
        <v>0</v>
      </c>
      <c r="S3889">
        <v>1</v>
      </c>
      <c r="T3889">
        <v>364</v>
      </c>
      <c r="U3889">
        <v>0</v>
      </c>
      <c r="V3889">
        <v>0</v>
      </c>
      <c r="W3889">
        <v>0</v>
      </c>
      <c r="X3889">
        <v>327.61700905154368</v>
      </c>
      <c r="Y3889">
        <v>0</v>
      </c>
      <c r="Z3889">
        <v>0</v>
      </c>
      <c r="AA3889">
        <v>60.604177267327721</v>
      </c>
      <c r="AB3889">
        <v>162.99236819222403</v>
      </c>
      <c r="AC3889">
        <v>0</v>
      </c>
      <c r="AD3889">
        <v>0</v>
      </c>
      <c r="AE3889">
        <v>551.21355451109548</v>
      </c>
    </row>
    <row r="3890" spans="1:31" x14ac:dyDescent="0.3">
      <c r="A3890">
        <v>2492667</v>
      </c>
      <c r="B3890">
        <v>1</v>
      </c>
      <c r="C3890" t="s">
        <v>80</v>
      </c>
      <c r="D3890" t="s">
        <v>105</v>
      </c>
      <c r="E3890" t="s">
        <v>162</v>
      </c>
      <c r="F3890" t="s">
        <v>11137</v>
      </c>
      <c r="G3890" t="s">
        <v>280</v>
      </c>
      <c r="H3890" t="s">
        <v>135</v>
      </c>
      <c r="I3890" t="s">
        <v>136</v>
      </c>
      <c r="J3890" t="s">
        <v>137</v>
      </c>
      <c r="K3890" t="s">
        <v>144</v>
      </c>
      <c r="L3890" t="s">
        <v>11138</v>
      </c>
      <c r="M3890" t="s">
        <v>11139</v>
      </c>
      <c r="N3890">
        <v>0.51416666600000005</v>
      </c>
      <c r="O3890">
        <v>0</v>
      </c>
      <c r="P3890">
        <v>129</v>
      </c>
      <c r="Q3890">
        <v>0</v>
      </c>
      <c r="R3890">
        <v>0</v>
      </c>
      <c r="S3890">
        <v>0</v>
      </c>
      <c r="T3890">
        <v>10</v>
      </c>
      <c r="U3890">
        <v>0</v>
      </c>
      <c r="V3890">
        <v>0</v>
      </c>
      <c r="W3890">
        <v>0</v>
      </c>
      <c r="X3890">
        <v>16.147528919990918</v>
      </c>
      <c r="Y3890">
        <v>0</v>
      </c>
      <c r="Z3890">
        <v>0</v>
      </c>
      <c r="AA3890">
        <v>0</v>
      </c>
      <c r="AB3890">
        <v>0.95391551640591343</v>
      </c>
      <c r="AC3890">
        <v>0</v>
      </c>
      <c r="AD3890">
        <v>0</v>
      </c>
      <c r="AE3890">
        <v>17.101444436396832</v>
      </c>
    </row>
    <row r="3891" spans="1:31" x14ac:dyDescent="0.3">
      <c r="A3891">
        <v>2492905</v>
      </c>
      <c r="B3891">
        <v>1</v>
      </c>
      <c r="C3891" t="s">
        <v>80</v>
      </c>
      <c r="D3891" t="s">
        <v>104</v>
      </c>
      <c r="E3891" t="s">
        <v>162</v>
      </c>
      <c r="F3891" t="s">
        <v>11140</v>
      </c>
      <c r="G3891" t="s">
        <v>210</v>
      </c>
      <c r="H3891" t="s">
        <v>135</v>
      </c>
      <c r="I3891" t="s">
        <v>136</v>
      </c>
      <c r="J3891" t="s">
        <v>137</v>
      </c>
      <c r="K3891" t="s">
        <v>144</v>
      </c>
      <c r="L3891" t="s">
        <v>11141</v>
      </c>
      <c r="M3891" t="s">
        <v>11142</v>
      </c>
      <c r="N3891">
        <v>1.3661111109999999</v>
      </c>
      <c r="O3891">
        <v>0</v>
      </c>
      <c r="P3891">
        <v>4</v>
      </c>
      <c r="Q3891">
        <v>0</v>
      </c>
      <c r="R3891">
        <v>0</v>
      </c>
      <c r="S3891">
        <v>0</v>
      </c>
      <c r="T3891">
        <v>1</v>
      </c>
      <c r="U3891">
        <v>0</v>
      </c>
      <c r="V3891">
        <v>0</v>
      </c>
      <c r="W3891">
        <v>0</v>
      </c>
      <c r="X3891">
        <v>0.46860006158434314</v>
      </c>
      <c r="Y3891">
        <v>0</v>
      </c>
      <c r="Z3891">
        <v>0</v>
      </c>
      <c r="AA3891">
        <v>0</v>
      </c>
      <c r="AB3891">
        <v>2.6945859027450001</v>
      </c>
      <c r="AC3891">
        <v>0</v>
      </c>
      <c r="AD3891">
        <v>0</v>
      </c>
      <c r="AE3891">
        <v>3.1631859643293434</v>
      </c>
    </row>
    <row r="3892" spans="1:31" x14ac:dyDescent="0.3">
      <c r="A3892">
        <v>2492859</v>
      </c>
      <c r="B3892">
        <v>1</v>
      </c>
      <c r="C3892" t="s">
        <v>81</v>
      </c>
      <c r="D3892" t="s">
        <v>122</v>
      </c>
      <c r="E3892" t="s">
        <v>166</v>
      </c>
      <c r="F3892" t="s">
        <v>3104</v>
      </c>
      <c r="G3892" t="s">
        <v>134</v>
      </c>
      <c r="H3892" t="s">
        <v>150</v>
      </c>
      <c r="I3892" t="s">
        <v>136</v>
      </c>
      <c r="J3892" t="s">
        <v>137</v>
      </c>
      <c r="K3892" t="s">
        <v>138</v>
      </c>
      <c r="L3892" t="s">
        <v>11143</v>
      </c>
      <c r="M3892" t="s">
        <v>11144</v>
      </c>
      <c r="N3892">
        <v>5.0816666660000003</v>
      </c>
      <c r="O3892">
        <v>14</v>
      </c>
      <c r="P3892">
        <v>890</v>
      </c>
      <c r="Q3892">
        <v>2</v>
      </c>
      <c r="R3892">
        <v>25</v>
      </c>
      <c r="S3892">
        <v>3</v>
      </c>
      <c r="T3892">
        <v>65</v>
      </c>
      <c r="U3892">
        <v>1</v>
      </c>
      <c r="V3892">
        <v>0</v>
      </c>
      <c r="W3892">
        <v>7.9783444051762009</v>
      </c>
      <c r="X3892">
        <v>485.01772984336571</v>
      </c>
      <c r="Y3892">
        <v>2.7621766266093482</v>
      </c>
      <c r="Z3892">
        <v>18.243070925114139</v>
      </c>
      <c r="AA3892">
        <v>27.545408470360009</v>
      </c>
      <c r="AB3892">
        <v>183.20740669563611</v>
      </c>
      <c r="AC3892">
        <v>21.794936718614906</v>
      </c>
      <c r="AD3892">
        <v>0</v>
      </c>
      <c r="AE3892">
        <v>746.54907368487648</v>
      </c>
    </row>
    <row r="3893" spans="1:31" x14ac:dyDescent="0.3">
      <c r="A3893">
        <v>2493045</v>
      </c>
      <c r="B3893">
        <v>1</v>
      </c>
      <c r="C3893" t="s">
        <v>80</v>
      </c>
      <c r="D3893" t="s">
        <v>82</v>
      </c>
      <c r="E3893" t="s">
        <v>153</v>
      </c>
      <c r="F3893" t="s">
        <v>11145</v>
      </c>
      <c r="G3893" t="s">
        <v>155</v>
      </c>
      <c r="H3893" t="s">
        <v>135</v>
      </c>
      <c r="I3893" t="s">
        <v>136</v>
      </c>
      <c r="J3893" t="s">
        <v>137</v>
      </c>
      <c r="K3893" t="s">
        <v>144</v>
      </c>
      <c r="L3893" t="s">
        <v>11146</v>
      </c>
      <c r="M3893" t="s">
        <v>11147</v>
      </c>
      <c r="N3893">
        <v>1.8772222220000001</v>
      </c>
      <c r="O3893">
        <v>0</v>
      </c>
      <c r="P3893">
        <v>1</v>
      </c>
      <c r="Q3893">
        <v>0</v>
      </c>
      <c r="R3893">
        <v>0</v>
      </c>
      <c r="S3893">
        <v>0</v>
      </c>
      <c r="T3893">
        <v>1</v>
      </c>
      <c r="U3893">
        <v>0</v>
      </c>
      <c r="V3893">
        <v>0</v>
      </c>
      <c r="W3893">
        <v>0</v>
      </c>
      <c r="X3893">
        <v>1.1829202006788715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1.1829202006788715</v>
      </c>
    </row>
    <row r="3894" spans="1:31" x14ac:dyDescent="0.3">
      <c r="A3894">
        <v>2492690</v>
      </c>
      <c r="B3894">
        <v>1</v>
      </c>
      <c r="C3894" t="s">
        <v>80</v>
      </c>
      <c r="D3894" t="s">
        <v>83</v>
      </c>
      <c r="E3894" t="s">
        <v>162</v>
      </c>
      <c r="F3894" t="s">
        <v>11148</v>
      </c>
      <c r="G3894" t="s">
        <v>1962</v>
      </c>
      <c r="H3894" t="s">
        <v>135</v>
      </c>
      <c r="I3894" t="s">
        <v>136</v>
      </c>
      <c r="J3894" t="s">
        <v>3</v>
      </c>
      <c r="K3894" t="s">
        <v>144</v>
      </c>
      <c r="L3894" t="s">
        <v>11149</v>
      </c>
      <c r="M3894" t="s">
        <v>11150</v>
      </c>
      <c r="N3894">
        <v>6.7997222219999998</v>
      </c>
      <c r="O3894">
        <v>0</v>
      </c>
      <c r="P3894">
        <v>176</v>
      </c>
      <c r="Q3894">
        <v>0</v>
      </c>
      <c r="R3894">
        <v>0</v>
      </c>
      <c r="S3894">
        <v>0</v>
      </c>
      <c r="T3894">
        <v>10</v>
      </c>
      <c r="U3894">
        <v>0</v>
      </c>
      <c r="V3894">
        <v>0</v>
      </c>
      <c r="W3894">
        <v>0</v>
      </c>
      <c r="X3894">
        <v>350.23867143180604</v>
      </c>
      <c r="Y3894">
        <v>0</v>
      </c>
      <c r="Z3894">
        <v>0</v>
      </c>
      <c r="AA3894">
        <v>0</v>
      </c>
      <c r="AB3894">
        <v>56.406735966645464</v>
      </c>
      <c r="AC3894">
        <v>0</v>
      </c>
      <c r="AD3894">
        <v>0</v>
      </c>
      <c r="AE3894">
        <v>406.64540739845148</v>
      </c>
    </row>
    <row r="3895" spans="1:31" x14ac:dyDescent="0.3">
      <c r="A3895">
        <v>2493151</v>
      </c>
      <c r="B3895">
        <v>1</v>
      </c>
      <c r="C3895" t="s">
        <v>80</v>
      </c>
      <c r="D3895" t="s">
        <v>106</v>
      </c>
      <c r="E3895" t="s">
        <v>166</v>
      </c>
      <c r="F3895" t="s">
        <v>11151</v>
      </c>
      <c r="G3895" t="s">
        <v>149</v>
      </c>
      <c r="H3895" t="s">
        <v>150</v>
      </c>
      <c r="I3895" t="s">
        <v>136</v>
      </c>
      <c r="J3895" t="s">
        <v>137</v>
      </c>
      <c r="K3895" t="s">
        <v>144</v>
      </c>
      <c r="L3895" t="s">
        <v>11152</v>
      </c>
      <c r="M3895" t="s">
        <v>11153</v>
      </c>
      <c r="N3895">
        <v>5.8888888E-2</v>
      </c>
      <c r="O3895">
        <v>0</v>
      </c>
      <c r="P3895">
        <v>613</v>
      </c>
      <c r="Q3895">
        <v>25</v>
      </c>
      <c r="R3895">
        <v>185</v>
      </c>
      <c r="S3895">
        <v>12</v>
      </c>
      <c r="T3895">
        <v>138</v>
      </c>
      <c r="U3895">
        <v>0</v>
      </c>
      <c r="V3895">
        <v>0</v>
      </c>
      <c r="W3895">
        <v>0</v>
      </c>
      <c r="X3895">
        <v>7.5200223604826943</v>
      </c>
      <c r="Y3895">
        <v>2.9046985665741465</v>
      </c>
      <c r="Z3895">
        <v>4.4072172927226365</v>
      </c>
      <c r="AA3895">
        <v>0.72193310000273736</v>
      </c>
      <c r="AB3895">
        <v>6.6189266757817231</v>
      </c>
      <c r="AC3895">
        <v>0</v>
      </c>
      <c r="AD3895">
        <v>0</v>
      </c>
      <c r="AE3895">
        <v>22.172797995563936</v>
      </c>
    </row>
    <row r="3896" spans="1:31" x14ac:dyDescent="0.3">
      <c r="A3896">
        <v>2493237</v>
      </c>
      <c r="B3896">
        <v>1</v>
      </c>
      <c r="C3896" t="s">
        <v>80</v>
      </c>
      <c r="D3896" t="s">
        <v>95</v>
      </c>
      <c r="E3896" t="s">
        <v>166</v>
      </c>
      <c r="F3896" t="s">
        <v>11154</v>
      </c>
      <c r="G3896" t="s">
        <v>203</v>
      </c>
      <c r="H3896" t="s">
        <v>150</v>
      </c>
      <c r="I3896" t="s">
        <v>136</v>
      </c>
      <c r="J3896" t="s">
        <v>137</v>
      </c>
      <c r="K3896" t="s">
        <v>144</v>
      </c>
      <c r="L3896" t="s">
        <v>11155</v>
      </c>
      <c r="M3896" t="s">
        <v>11156</v>
      </c>
      <c r="N3896">
        <v>0.1575</v>
      </c>
      <c r="O3896">
        <v>0</v>
      </c>
      <c r="P3896">
        <v>560</v>
      </c>
      <c r="Q3896">
        <v>0</v>
      </c>
      <c r="R3896">
        <v>0</v>
      </c>
      <c r="S3896">
        <v>3</v>
      </c>
      <c r="T3896">
        <v>34</v>
      </c>
      <c r="U3896">
        <v>1</v>
      </c>
      <c r="V3896">
        <v>0</v>
      </c>
      <c r="W3896">
        <v>0</v>
      </c>
      <c r="X3896">
        <v>19.067058924435358</v>
      </c>
      <c r="Y3896">
        <v>0</v>
      </c>
      <c r="Z3896">
        <v>0</v>
      </c>
      <c r="AA3896">
        <v>1.258195663623922</v>
      </c>
      <c r="AB3896">
        <v>5.0283848835184077</v>
      </c>
      <c r="AC3896">
        <v>13.550573800575</v>
      </c>
      <c r="AD3896">
        <v>0</v>
      </c>
      <c r="AE3896">
        <v>38.904213272152688</v>
      </c>
    </row>
    <row r="3897" spans="1:31" x14ac:dyDescent="0.3">
      <c r="A3897">
        <v>2492899</v>
      </c>
      <c r="B3897">
        <v>1</v>
      </c>
      <c r="C3897" t="s">
        <v>80</v>
      </c>
      <c r="D3897" t="s">
        <v>100</v>
      </c>
      <c r="E3897" t="s">
        <v>153</v>
      </c>
      <c r="F3897" t="s">
        <v>11157</v>
      </c>
      <c r="G3897" t="s">
        <v>244</v>
      </c>
      <c r="H3897" t="s">
        <v>135</v>
      </c>
      <c r="I3897" t="s">
        <v>136</v>
      </c>
      <c r="J3897" t="s">
        <v>137</v>
      </c>
      <c r="K3897" t="s">
        <v>144</v>
      </c>
      <c r="L3897" t="s">
        <v>11158</v>
      </c>
      <c r="M3897" t="s">
        <v>11159</v>
      </c>
      <c r="N3897">
        <v>1.167777777</v>
      </c>
      <c r="O3897">
        <v>0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0.65736442236078207</v>
      </c>
      <c r="AA3897">
        <v>0</v>
      </c>
      <c r="AB3897">
        <v>0</v>
      </c>
      <c r="AC3897">
        <v>0</v>
      </c>
      <c r="AD3897">
        <v>0</v>
      </c>
      <c r="AE3897">
        <v>0.65736442236078207</v>
      </c>
    </row>
    <row r="3898" spans="1:31" x14ac:dyDescent="0.3">
      <c r="A3898">
        <v>2492756</v>
      </c>
      <c r="B3898">
        <v>1</v>
      </c>
      <c r="C3898" t="s">
        <v>81</v>
      </c>
      <c r="D3898" t="s">
        <v>128</v>
      </c>
      <c r="E3898" t="s">
        <v>166</v>
      </c>
      <c r="F3898" t="s">
        <v>11160</v>
      </c>
      <c r="G3898" t="s">
        <v>168</v>
      </c>
      <c r="H3898" t="s">
        <v>150</v>
      </c>
      <c r="I3898" t="s">
        <v>136</v>
      </c>
      <c r="J3898" t="s">
        <v>137</v>
      </c>
      <c r="K3898" t="s">
        <v>138</v>
      </c>
      <c r="L3898" t="s">
        <v>11161</v>
      </c>
      <c r="M3898" t="s">
        <v>11162</v>
      </c>
      <c r="N3898">
        <v>3.006388888</v>
      </c>
      <c r="O3898">
        <v>46</v>
      </c>
      <c r="P3898">
        <v>3664</v>
      </c>
      <c r="Q3898">
        <v>511</v>
      </c>
      <c r="R3898">
        <v>306</v>
      </c>
      <c r="S3898">
        <v>65</v>
      </c>
      <c r="T3898">
        <v>430</v>
      </c>
      <c r="U3898">
        <v>3</v>
      </c>
      <c r="V3898">
        <v>0</v>
      </c>
      <c r="W3898">
        <v>33.347770261686044</v>
      </c>
      <c r="X3898">
        <v>1994.8304092198737</v>
      </c>
      <c r="Y3898">
        <v>606.88044199958779</v>
      </c>
      <c r="Z3898">
        <v>240.68557339009371</v>
      </c>
      <c r="AA3898">
        <v>3042.0811210978122</v>
      </c>
      <c r="AB3898">
        <v>940.08453812542666</v>
      </c>
      <c r="AC3898">
        <v>1154.0197870638447</v>
      </c>
      <c r="AD3898">
        <v>0</v>
      </c>
      <c r="AE3898">
        <v>8011.9296411583255</v>
      </c>
    </row>
    <row r="3899" spans="1:31" x14ac:dyDescent="0.3">
      <c r="A3899">
        <v>2493088</v>
      </c>
      <c r="B3899">
        <v>1</v>
      </c>
      <c r="C3899" t="s">
        <v>80</v>
      </c>
      <c r="D3899" t="s">
        <v>82</v>
      </c>
      <c r="E3899" t="s">
        <v>213</v>
      </c>
      <c r="F3899" t="s">
        <v>11163</v>
      </c>
      <c r="G3899" t="s">
        <v>149</v>
      </c>
      <c r="H3899" t="s">
        <v>150</v>
      </c>
      <c r="I3899" t="s">
        <v>136</v>
      </c>
      <c r="J3899" t="s">
        <v>137</v>
      </c>
      <c r="K3899" t="s">
        <v>144</v>
      </c>
      <c r="L3899" t="s">
        <v>11164</v>
      </c>
      <c r="M3899" t="s">
        <v>11165</v>
      </c>
      <c r="N3899">
        <v>0.26250000000000001</v>
      </c>
      <c r="O3899">
        <v>0</v>
      </c>
      <c r="P3899">
        <v>17</v>
      </c>
      <c r="Q3899">
        <v>0</v>
      </c>
      <c r="R3899">
        <v>0</v>
      </c>
      <c r="S3899">
        <v>6</v>
      </c>
      <c r="T3899">
        <v>2208</v>
      </c>
      <c r="U3899">
        <v>0</v>
      </c>
      <c r="V3899">
        <v>6</v>
      </c>
      <c r="W3899">
        <v>0</v>
      </c>
      <c r="X3899">
        <v>0.55605741147674159</v>
      </c>
      <c r="Y3899">
        <v>0</v>
      </c>
      <c r="Z3899">
        <v>0</v>
      </c>
      <c r="AA3899">
        <v>71.607032911172851</v>
      </c>
      <c r="AB3899">
        <v>584.87353185274071</v>
      </c>
      <c r="AC3899">
        <v>0</v>
      </c>
      <c r="AD3899">
        <v>55.478647806918254</v>
      </c>
      <c r="AE3899">
        <v>712.51526998230861</v>
      </c>
    </row>
    <row r="3900" spans="1:31" x14ac:dyDescent="0.3">
      <c r="A3900">
        <v>2493131</v>
      </c>
      <c r="B3900">
        <v>1</v>
      </c>
      <c r="C3900" t="s">
        <v>80</v>
      </c>
      <c r="D3900" t="s">
        <v>96</v>
      </c>
      <c r="E3900" t="s">
        <v>141</v>
      </c>
      <c r="F3900" t="s">
        <v>11166</v>
      </c>
      <c r="G3900" t="s">
        <v>210</v>
      </c>
      <c r="H3900" t="s">
        <v>135</v>
      </c>
      <c r="I3900" t="s">
        <v>136</v>
      </c>
      <c r="J3900" t="s">
        <v>137</v>
      </c>
      <c r="K3900" t="s">
        <v>144</v>
      </c>
      <c r="L3900" t="s">
        <v>11167</v>
      </c>
      <c r="M3900" t="s">
        <v>11168</v>
      </c>
      <c r="N3900">
        <v>3.9649999999999999</v>
      </c>
      <c r="O3900">
        <v>0</v>
      </c>
      <c r="P3900">
        <v>12</v>
      </c>
      <c r="Q3900">
        <v>0</v>
      </c>
      <c r="R3900">
        <v>0</v>
      </c>
      <c r="S3900">
        <v>0</v>
      </c>
      <c r="T3900">
        <v>29</v>
      </c>
      <c r="U3900">
        <v>0</v>
      </c>
      <c r="V3900">
        <v>0</v>
      </c>
      <c r="W3900">
        <v>0</v>
      </c>
      <c r="X3900">
        <v>30.296318258438344</v>
      </c>
      <c r="Y3900">
        <v>0</v>
      </c>
      <c r="Z3900">
        <v>0</v>
      </c>
      <c r="AA3900">
        <v>0</v>
      </c>
      <c r="AB3900">
        <v>167.38454342398759</v>
      </c>
      <c r="AC3900">
        <v>0</v>
      </c>
      <c r="AD3900">
        <v>0</v>
      </c>
      <c r="AE3900">
        <v>197.68086168242593</v>
      </c>
    </row>
    <row r="3901" spans="1:31" x14ac:dyDescent="0.3">
      <c r="A3901">
        <v>2492733</v>
      </c>
      <c r="B3901">
        <v>1</v>
      </c>
      <c r="C3901" t="s">
        <v>80</v>
      </c>
      <c r="D3901" t="s">
        <v>97</v>
      </c>
      <c r="E3901" t="s">
        <v>162</v>
      </c>
      <c r="F3901" t="s">
        <v>948</v>
      </c>
      <c r="G3901" t="s">
        <v>210</v>
      </c>
      <c r="H3901" t="s">
        <v>135</v>
      </c>
      <c r="I3901" t="s">
        <v>136</v>
      </c>
      <c r="J3901" t="s">
        <v>137</v>
      </c>
      <c r="K3901" t="s">
        <v>144</v>
      </c>
      <c r="L3901" t="s">
        <v>11169</v>
      </c>
      <c r="M3901" t="s">
        <v>11170</v>
      </c>
      <c r="N3901">
        <v>1.29</v>
      </c>
      <c r="O3901">
        <v>0</v>
      </c>
      <c r="P3901">
        <v>64</v>
      </c>
      <c r="Q3901">
        <v>0</v>
      </c>
      <c r="R3901">
        <v>11</v>
      </c>
      <c r="S3901">
        <v>0</v>
      </c>
      <c r="T3901">
        <v>5</v>
      </c>
      <c r="U3901">
        <v>0</v>
      </c>
      <c r="V3901">
        <v>0</v>
      </c>
      <c r="W3901">
        <v>0</v>
      </c>
      <c r="X3901">
        <v>14.83696290183847</v>
      </c>
      <c r="Y3901">
        <v>0</v>
      </c>
      <c r="Z3901">
        <v>3.1613860914931649</v>
      </c>
      <c r="AA3901">
        <v>0</v>
      </c>
      <c r="AB3901">
        <v>0.90205338885622188</v>
      </c>
      <c r="AC3901">
        <v>0</v>
      </c>
      <c r="AD3901">
        <v>0</v>
      </c>
      <c r="AE3901">
        <v>18.900402382187856</v>
      </c>
    </row>
    <row r="3902" spans="1:31" x14ac:dyDescent="0.3">
      <c r="A3902">
        <v>2493274</v>
      </c>
      <c r="B3902">
        <v>1</v>
      </c>
      <c r="C3902" t="s">
        <v>81</v>
      </c>
      <c r="D3902" t="s">
        <v>126</v>
      </c>
      <c r="E3902" t="s">
        <v>162</v>
      </c>
      <c r="F3902" t="s">
        <v>11171</v>
      </c>
      <c r="G3902" t="s">
        <v>210</v>
      </c>
      <c r="H3902" t="s">
        <v>135</v>
      </c>
      <c r="I3902" t="s">
        <v>136</v>
      </c>
      <c r="J3902" t="s">
        <v>137</v>
      </c>
      <c r="K3902" t="s">
        <v>144</v>
      </c>
      <c r="L3902" t="s">
        <v>11172</v>
      </c>
      <c r="M3902" t="s">
        <v>11173</v>
      </c>
      <c r="N3902">
        <v>0.66638888799999996</v>
      </c>
      <c r="O3902">
        <v>0</v>
      </c>
      <c r="P3902">
        <v>3</v>
      </c>
      <c r="Q3902">
        <v>0</v>
      </c>
      <c r="R3902">
        <v>3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0.11305549119481073</v>
      </c>
      <c r="Y3902">
        <v>0</v>
      </c>
      <c r="Z3902">
        <v>4.2658272068182743</v>
      </c>
      <c r="AA3902">
        <v>0</v>
      </c>
      <c r="AB3902">
        <v>0</v>
      </c>
      <c r="AC3902">
        <v>0</v>
      </c>
      <c r="AD3902">
        <v>0</v>
      </c>
      <c r="AE3902">
        <v>4.3788826980130846</v>
      </c>
    </row>
    <row r="3903" spans="1:31" x14ac:dyDescent="0.3">
      <c r="A3903">
        <v>2493280</v>
      </c>
      <c r="B3903">
        <v>1</v>
      </c>
      <c r="C3903" t="s">
        <v>80</v>
      </c>
      <c r="D3903" t="s">
        <v>104</v>
      </c>
      <c r="E3903" t="s">
        <v>162</v>
      </c>
      <c r="F3903" t="s">
        <v>11174</v>
      </c>
      <c r="G3903" t="s">
        <v>210</v>
      </c>
      <c r="H3903" t="s">
        <v>135</v>
      </c>
      <c r="I3903" t="s">
        <v>136</v>
      </c>
      <c r="J3903" t="s">
        <v>137</v>
      </c>
      <c r="K3903" t="s">
        <v>144</v>
      </c>
      <c r="L3903" t="s">
        <v>11175</v>
      </c>
      <c r="M3903" t="s">
        <v>11176</v>
      </c>
      <c r="N3903">
        <v>1.6569444440000001</v>
      </c>
      <c r="O3903">
        <v>0</v>
      </c>
      <c r="P3903">
        <v>0</v>
      </c>
      <c r="Q3903">
        <v>0</v>
      </c>
      <c r="R3903">
        <v>2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1.9061756361045386</v>
      </c>
      <c r="AA3903">
        <v>0</v>
      </c>
      <c r="AB3903">
        <v>0</v>
      </c>
      <c r="AC3903">
        <v>0</v>
      </c>
      <c r="AD3903">
        <v>0</v>
      </c>
      <c r="AE3903">
        <v>1.9061756361045386</v>
      </c>
    </row>
    <row r="3904" spans="1:31" x14ac:dyDescent="0.3">
      <c r="A3904">
        <v>2493254</v>
      </c>
      <c r="B3904">
        <v>1</v>
      </c>
      <c r="C3904" t="s">
        <v>80</v>
      </c>
      <c r="D3904" t="s">
        <v>100</v>
      </c>
      <c r="E3904" t="s">
        <v>147</v>
      </c>
      <c r="F3904" t="s">
        <v>11177</v>
      </c>
      <c r="G3904" t="s">
        <v>276</v>
      </c>
      <c r="H3904" t="s">
        <v>150</v>
      </c>
      <c r="I3904" t="s">
        <v>136</v>
      </c>
      <c r="J3904" t="s">
        <v>137</v>
      </c>
      <c r="K3904" t="s">
        <v>144</v>
      </c>
      <c r="L3904" t="s">
        <v>11178</v>
      </c>
      <c r="M3904" t="s">
        <v>11179</v>
      </c>
      <c r="N3904">
        <v>1.2538888880000001</v>
      </c>
      <c r="O3904">
        <v>0</v>
      </c>
      <c r="P3904">
        <v>52</v>
      </c>
      <c r="Q3904">
        <v>3</v>
      </c>
      <c r="R3904">
        <v>111</v>
      </c>
      <c r="S3904">
        <v>2</v>
      </c>
      <c r="T3904">
        <v>19</v>
      </c>
      <c r="U3904">
        <v>0</v>
      </c>
      <c r="V3904">
        <v>0</v>
      </c>
      <c r="W3904">
        <v>0</v>
      </c>
      <c r="X3904">
        <v>22.313178968732419</v>
      </c>
      <c r="Y3904">
        <v>37.820284821928858</v>
      </c>
      <c r="Z3904">
        <v>72.076688797626659</v>
      </c>
      <c r="AA3904">
        <v>39.78317609359177</v>
      </c>
      <c r="AB3904">
        <v>13.525476290818427</v>
      </c>
      <c r="AC3904">
        <v>0</v>
      </c>
      <c r="AD3904">
        <v>0</v>
      </c>
      <c r="AE3904">
        <v>185.51880497269815</v>
      </c>
    </row>
    <row r="3905" spans="1:31" x14ac:dyDescent="0.3">
      <c r="A3905">
        <v>2493211</v>
      </c>
      <c r="B3905">
        <v>1</v>
      </c>
      <c r="C3905" t="s">
        <v>80</v>
      </c>
      <c r="D3905" t="s">
        <v>89</v>
      </c>
      <c r="E3905" t="s">
        <v>153</v>
      </c>
      <c r="F3905" t="s">
        <v>11180</v>
      </c>
      <c r="G3905" t="s">
        <v>155</v>
      </c>
      <c r="H3905" t="s">
        <v>135</v>
      </c>
      <c r="I3905" t="s">
        <v>136</v>
      </c>
      <c r="J3905" t="s">
        <v>137</v>
      </c>
      <c r="K3905" t="s">
        <v>144</v>
      </c>
      <c r="L3905" t="s">
        <v>11181</v>
      </c>
      <c r="M3905" t="s">
        <v>11182</v>
      </c>
      <c r="N3905">
        <v>1.705833333</v>
      </c>
      <c r="O3905">
        <v>0</v>
      </c>
      <c r="P3905">
        <v>1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0.24100987827920503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0.24100987827920503</v>
      </c>
    </row>
    <row r="3906" spans="1:31" x14ac:dyDescent="0.3">
      <c r="A3906">
        <v>2493317</v>
      </c>
      <c r="B3906">
        <v>1</v>
      </c>
      <c r="C3906" t="s">
        <v>80</v>
      </c>
      <c r="D3906" t="s">
        <v>95</v>
      </c>
      <c r="E3906" t="s">
        <v>162</v>
      </c>
      <c r="F3906" t="s">
        <v>11183</v>
      </c>
      <c r="G3906" t="s">
        <v>181</v>
      </c>
      <c r="H3906" t="s">
        <v>135</v>
      </c>
      <c r="I3906" t="s">
        <v>136</v>
      </c>
      <c r="J3906" t="s">
        <v>137</v>
      </c>
      <c r="K3906" t="s">
        <v>144</v>
      </c>
      <c r="L3906" t="s">
        <v>11184</v>
      </c>
      <c r="M3906" t="s">
        <v>11185</v>
      </c>
      <c r="N3906">
        <v>0.46083333300000001</v>
      </c>
      <c r="O3906">
        <v>0</v>
      </c>
      <c r="P3906">
        <v>32</v>
      </c>
      <c r="Q3906">
        <v>0</v>
      </c>
      <c r="R3906">
        <v>0</v>
      </c>
      <c r="S3906">
        <v>0</v>
      </c>
      <c r="T3906">
        <v>6</v>
      </c>
      <c r="U3906">
        <v>0</v>
      </c>
      <c r="V3906">
        <v>0</v>
      </c>
      <c r="W3906">
        <v>0</v>
      </c>
      <c r="X3906">
        <v>4.3302847154536384</v>
      </c>
      <c r="Y3906">
        <v>0</v>
      </c>
      <c r="Z3906">
        <v>0</v>
      </c>
      <c r="AA3906">
        <v>0</v>
      </c>
      <c r="AB3906">
        <v>0.57769402381674784</v>
      </c>
      <c r="AC3906">
        <v>0</v>
      </c>
      <c r="AD3906">
        <v>0</v>
      </c>
      <c r="AE3906">
        <v>4.9079787392703862</v>
      </c>
    </row>
    <row r="3907" spans="1:31" x14ac:dyDescent="0.3">
      <c r="A3907">
        <v>2492819</v>
      </c>
      <c r="B3907">
        <v>1</v>
      </c>
      <c r="C3907" t="s">
        <v>80</v>
      </c>
      <c r="D3907" t="s">
        <v>100</v>
      </c>
      <c r="E3907" t="s">
        <v>132</v>
      </c>
      <c r="F3907" t="s">
        <v>11186</v>
      </c>
      <c r="G3907" t="s">
        <v>134</v>
      </c>
      <c r="H3907" t="s">
        <v>135</v>
      </c>
      <c r="I3907" t="s">
        <v>136</v>
      </c>
      <c r="J3907" t="s">
        <v>137</v>
      </c>
      <c r="K3907" t="s">
        <v>138</v>
      </c>
      <c r="L3907" t="s">
        <v>11187</v>
      </c>
      <c r="M3907" t="s">
        <v>11188</v>
      </c>
      <c r="N3907">
        <v>1.659444444</v>
      </c>
      <c r="O3907">
        <v>0</v>
      </c>
      <c r="P3907">
        <v>78</v>
      </c>
      <c r="Q3907">
        <v>0</v>
      </c>
      <c r="R3907">
        <v>0</v>
      </c>
      <c r="S3907">
        <v>0</v>
      </c>
      <c r="T3907">
        <v>1</v>
      </c>
      <c r="U3907">
        <v>0</v>
      </c>
      <c r="V3907">
        <v>0</v>
      </c>
      <c r="W3907">
        <v>0</v>
      </c>
      <c r="X3907">
        <v>27.207724233773774</v>
      </c>
      <c r="Y3907">
        <v>0</v>
      </c>
      <c r="Z3907">
        <v>0</v>
      </c>
      <c r="AA3907">
        <v>0</v>
      </c>
      <c r="AB3907">
        <v>7.9706660113190636E-2</v>
      </c>
      <c r="AC3907">
        <v>0</v>
      </c>
      <c r="AD3907">
        <v>0</v>
      </c>
      <c r="AE3907">
        <v>27.287430893886967</v>
      </c>
    </row>
    <row r="3908" spans="1:31" x14ac:dyDescent="0.3">
      <c r="A3908">
        <v>2492919</v>
      </c>
      <c r="B3908">
        <v>1</v>
      </c>
      <c r="C3908" t="s">
        <v>80</v>
      </c>
      <c r="D3908" t="s">
        <v>104</v>
      </c>
      <c r="E3908" t="s">
        <v>147</v>
      </c>
      <c r="F3908" t="s">
        <v>11189</v>
      </c>
      <c r="G3908" t="s">
        <v>203</v>
      </c>
      <c r="H3908" t="s">
        <v>150</v>
      </c>
      <c r="I3908" t="s">
        <v>136</v>
      </c>
      <c r="J3908" t="s">
        <v>137</v>
      </c>
      <c r="K3908" t="s">
        <v>144</v>
      </c>
      <c r="L3908" t="s">
        <v>11190</v>
      </c>
      <c r="M3908" t="s">
        <v>11191</v>
      </c>
      <c r="N3908">
        <v>0.48083333299999997</v>
      </c>
      <c r="O3908">
        <v>5</v>
      </c>
      <c r="P3908">
        <v>0</v>
      </c>
      <c r="Q3908">
        <v>17</v>
      </c>
      <c r="R3908">
        <v>0</v>
      </c>
      <c r="S3908">
        <v>15</v>
      </c>
      <c r="T3908">
        <v>0</v>
      </c>
      <c r="U3908">
        <v>1</v>
      </c>
      <c r="V3908">
        <v>0</v>
      </c>
      <c r="W3908">
        <v>0.50215289537802665</v>
      </c>
      <c r="X3908">
        <v>0</v>
      </c>
      <c r="Y3908">
        <v>1.6398324534853217</v>
      </c>
      <c r="Z3908">
        <v>0</v>
      </c>
      <c r="AA3908">
        <v>51.878795536896426</v>
      </c>
      <c r="AB3908">
        <v>0</v>
      </c>
      <c r="AC3908">
        <v>10.609191482920673</v>
      </c>
      <c r="AD3908">
        <v>0</v>
      </c>
      <c r="AE3908">
        <v>64.629972368680455</v>
      </c>
    </row>
    <row r="3909" spans="1:31" x14ac:dyDescent="0.3">
      <c r="A3909">
        <v>2492885</v>
      </c>
      <c r="B3909">
        <v>1</v>
      </c>
      <c r="C3909" t="s">
        <v>80</v>
      </c>
      <c r="D3909" t="s">
        <v>100</v>
      </c>
      <c r="E3909" t="s">
        <v>147</v>
      </c>
      <c r="F3909" t="s">
        <v>11192</v>
      </c>
      <c r="G3909" t="s">
        <v>193</v>
      </c>
      <c r="H3909" t="s">
        <v>150</v>
      </c>
      <c r="I3909" t="s">
        <v>136</v>
      </c>
      <c r="J3909" t="s">
        <v>137</v>
      </c>
      <c r="K3909" t="s">
        <v>144</v>
      </c>
      <c r="L3909" t="s">
        <v>11193</v>
      </c>
      <c r="M3909" t="s">
        <v>11194</v>
      </c>
      <c r="N3909">
        <v>1.676388888</v>
      </c>
      <c r="O3909">
        <v>0</v>
      </c>
      <c r="P3909">
        <v>22</v>
      </c>
      <c r="Q3909">
        <v>0</v>
      </c>
      <c r="R3909">
        <v>19</v>
      </c>
      <c r="S3909">
        <v>10</v>
      </c>
      <c r="T3909">
        <v>8</v>
      </c>
      <c r="U3909">
        <v>0</v>
      </c>
      <c r="V3909">
        <v>0</v>
      </c>
      <c r="W3909">
        <v>0</v>
      </c>
      <c r="X3909">
        <v>12.950625339143615</v>
      </c>
      <c r="Y3909">
        <v>0</v>
      </c>
      <c r="Z3909">
        <v>22.497232642088861</v>
      </c>
      <c r="AA3909">
        <v>35.872346044156366</v>
      </c>
      <c r="AB3909">
        <v>27.879792472228413</v>
      </c>
      <c r="AC3909">
        <v>0</v>
      </c>
      <c r="AD3909">
        <v>0</v>
      </c>
      <c r="AE3909">
        <v>99.199996497617263</v>
      </c>
    </row>
    <row r="3910" spans="1:31" x14ac:dyDescent="0.3">
      <c r="A3910">
        <v>2493194</v>
      </c>
      <c r="B3910">
        <v>1</v>
      </c>
      <c r="C3910" t="s">
        <v>80</v>
      </c>
      <c r="D3910" t="s">
        <v>106</v>
      </c>
      <c r="E3910" t="s">
        <v>184</v>
      </c>
      <c r="F3910" t="s">
        <v>11195</v>
      </c>
      <c r="G3910" t="s">
        <v>149</v>
      </c>
      <c r="H3910" t="s">
        <v>150</v>
      </c>
      <c r="I3910" t="s">
        <v>136</v>
      </c>
      <c r="J3910" t="s">
        <v>137</v>
      </c>
      <c r="K3910" t="s">
        <v>144</v>
      </c>
      <c r="L3910" t="s">
        <v>11196</v>
      </c>
      <c r="M3910" t="s">
        <v>11197</v>
      </c>
      <c r="N3910">
        <v>0.42027777700000002</v>
      </c>
      <c r="O3910">
        <v>0</v>
      </c>
      <c r="P3910">
        <v>588</v>
      </c>
      <c r="Q3910">
        <v>0</v>
      </c>
      <c r="R3910">
        <v>15</v>
      </c>
      <c r="S3910">
        <v>3</v>
      </c>
      <c r="T3910">
        <v>71</v>
      </c>
      <c r="U3910">
        <v>0</v>
      </c>
      <c r="V3910">
        <v>0</v>
      </c>
      <c r="W3910">
        <v>0</v>
      </c>
      <c r="X3910">
        <v>23.976989961236814</v>
      </c>
      <c r="Y3910">
        <v>0</v>
      </c>
      <c r="Z3910">
        <v>0.73860451799016613</v>
      </c>
      <c r="AA3910">
        <v>7.7603805078069668</v>
      </c>
      <c r="AB3910">
        <v>12.699943147064978</v>
      </c>
      <c r="AC3910">
        <v>0</v>
      </c>
      <c r="AD3910">
        <v>0</v>
      </c>
      <c r="AE3910">
        <v>45.175918134098922</v>
      </c>
    </row>
    <row r="3911" spans="1:31" x14ac:dyDescent="0.3">
      <c r="A3911">
        <v>2492862</v>
      </c>
      <c r="B3911">
        <v>1</v>
      </c>
      <c r="C3911" t="s">
        <v>81</v>
      </c>
      <c r="D3911" t="s">
        <v>114</v>
      </c>
      <c r="E3911" t="s">
        <v>153</v>
      </c>
      <c r="F3911" t="s">
        <v>11198</v>
      </c>
      <c r="G3911" t="s">
        <v>159</v>
      </c>
      <c r="H3911" t="s">
        <v>135</v>
      </c>
      <c r="I3911" t="s">
        <v>136</v>
      </c>
      <c r="J3911" t="s">
        <v>3</v>
      </c>
      <c r="K3911" t="s">
        <v>144</v>
      </c>
      <c r="L3911" t="s">
        <v>11199</v>
      </c>
      <c r="M3911" t="s">
        <v>11200</v>
      </c>
      <c r="N3911">
        <v>1.731666666</v>
      </c>
      <c r="O3911">
        <v>0</v>
      </c>
      <c r="P3911">
        <v>1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0.46458747843333337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0.46458747843333337</v>
      </c>
    </row>
    <row r="3912" spans="1:31" x14ac:dyDescent="0.3">
      <c r="A3912">
        <v>2492667</v>
      </c>
      <c r="B3912">
        <v>2</v>
      </c>
      <c r="C3912" t="s">
        <v>80</v>
      </c>
      <c r="D3912" t="s">
        <v>105</v>
      </c>
      <c r="E3912" t="s">
        <v>132</v>
      </c>
      <c r="F3912" t="s">
        <v>11201</v>
      </c>
      <c r="G3912" t="s">
        <v>149</v>
      </c>
      <c r="H3912" t="s">
        <v>135</v>
      </c>
      <c r="I3912" t="s">
        <v>136</v>
      </c>
      <c r="J3912" t="s">
        <v>137</v>
      </c>
      <c r="K3912" t="s">
        <v>144</v>
      </c>
      <c r="L3912" t="s">
        <v>11139</v>
      </c>
      <c r="M3912" t="s">
        <v>11135</v>
      </c>
      <c r="N3912">
        <v>0.98583333299999998</v>
      </c>
      <c r="O3912">
        <v>0</v>
      </c>
      <c r="P3912">
        <v>243</v>
      </c>
      <c r="Q3912">
        <v>0</v>
      </c>
      <c r="R3912">
        <v>0</v>
      </c>
      <c r="S3912">
        <v>0</v>
      </c>
      <c r="T3912">
        <v>17</v>
      </c>
      <c r="U3912">
        <v>0</v>
      </c>
      <c r="V3912">
        <v>0</v>
      </c>
      <c r="W3912">
        <v>0</v>
      </c>
      <c r="X3912">
        <v>62.93532274914093</v>
      </c>
      <c r="Y3912">
        <v>0</v>
      </c>
      <c r="Z3912">
        <v>0</v>
      </c>
      <c r="AA3912">
        <v>0</v>
      </c>
      <c r="AB3912">
        <v>2.9436428923042519</v>
      </c>
      <c r="AC3912">
        <v>0</v>
      </c>
      <c r="AD3912">
        <v>0</v>
      </c>
      <c r="AE3912">
        <v>65.878965641445177</v>
      </c>
    </row>
    <row r="3913" spans="1:31" x14ac:dyDescent="0.3">
      <c r="A3913">
        <v>2493039</v>
      </c>
      <c r="B3913">
        <v>2</v>
      </c>
      <c r="C3913" t="s">
        <v>80</v>
      </c>
      <c r="D3913" t="s">
        <v>86</v>
      </c>
      <c r="E3913" t="s">
        <v>132</v>
      </c>
      <c r="F3913" t="s">
        <v>11202</v>
      </c>
      <c r="G3913" t="s">
        <v>230</v>
      </c>
      <c r="H3913" t="s">
        <v>135</v>
      </c>
      <c r="I3913" t="s">
        <v>136</v>
      </c>
      <c r="J3913" t="s">
        <v>137</v>
      </c>
      <c r="K3913" t="s">
        <v>144</v>
      </c>
      <c r="L3913" t="s">
        <v>11076</v>
      </c>
      <c r="M3913" t="s">
        <v>11203</v>
      </c>
      <c r="N3913">
        <v>0.56861111099999995</v>
      </c>
      <c r="O3913">
        <v>0</v>
      </c>
      <c r="P3913">
        <v>190</v>
      </c>
      <c r="Q3913">
        <v>0</v>
      </c>
      <c r="R3913">
        <v>0</v>
      </c>
      <c r="S3913">
        <v>0</v>
      </c>
      <c r="T3913">
        <v>25</v>
      </c>
      <c r="U3913">
        <v>0</v>
      </c>
      <c r="V3913">
        <v>0</v>
      </c>
      <c r="W3913">
        <v>0</v>
      </c>
      <c r="X3913">
        <v>76.563845717570899</v>
      </c>
      <c r="Y3913">
        <v>0</v>
      </c>
      <c r="Z3913">
        <v>0</v>
      </c>
      <c r="AA3913">
        <v>0</v>
      </c>
      <c r="AB3913">
        <v>51.113084227043494</v>
      </c>
      <c r="AC3913">
        <v>0</v>
      </c>
      <c r="AD3913">
        <v>0</v>
      </c>
      <c r="AE3913">
        <v>127.67692994461439</v>
      </c>
    </row>
    <row r="3914" spans="1:31" x14ac:dyDescent="0.3">
      <c r="A3914">
        <v>2493025</v>
      </c>
      <c r="B3914">
        <v>1</v>
      </c>
      <c r="C3914" t="s">
        <v>80</v>
      </c>
      <c r="D3914" t="s">
        <v>92</v>
      </c>
      <c r="E3914" t="s">
        <v>166</v>
      </c>
      <c r="F3914" t="s">
        <v>11204</v>
      </c>
      <c r="G3914" t="s">
        <v>168</v>
      </c>
      <c r="H3914" t="s">
        <v>150</v>
      </c>
      <c r="I3914" t="s">
        <v>136</v>
      </c>
      <c r="J3914" t="s">
        <v>137</v>
      </c>
      <c r="K3914" t="s">
        <v>138</v>
      </c>
      <c r="L3914" t="s">
        <v>11205</v>
      </c>
      <c r="M3914" t="s">
        <v>11206</v>
      </c>
      <c r="N3914">
        <v>4.682222222</v>
      </c>
      <c r="O3914">
        <v>1</v>
      </c>
      <c r="P3914">
        <v>3237</v>
      </c>
      <c r="Q3914">
        <v>0</v>
      </c>
      <c r="R3914">
        <v>378</v>
      </c>
      <c r="S3914">
        <v>11</v>
      </c>
      <c r="T3914">
        <v>387</v>
      </c>
      <c r="U3914">
        <v>1</v>
      </c>
      <c r="V3914">
        <v>0</v>
      </c>
      <c r="W3914">
        <v>0</v>
      </c>
      <c r="X3914">
        <v>6214.6462012169623</v>
      </c>
      <c r="Y3914">
        <v>0</v>
      </c>
      <c r="Z3914">
        <v>360.97647701380379</v>
      </c>
      <c r="AA3914">
        <v>1281.6068883607895</v>
      </c>
      <c r="AB3914">
        <v>3992.7431869952152</v>
      </c>
      <c r="AC3914">
        <v>6.3617560143786669</v>
      </c>
      <c r="AD3914">
        <v>0</v>
      </c>
      <c r="AE3914">
        <v>11856.334509601151</v>
      </c>
    </row>
    <row r="3915" spans="1:31" x14ac:dyDescent="0.3">
      <c r="A3915">
        <v>2492716</v>
      </c>
      <c r="B3915">
        <v>1</v>
      </c>
      <c r="C3915" t="s">
        <v>81</v>
      </c>
      <c r="D3915" t="s">
        <v>122</v>
      </c>
      <c r="E3915" t="s">
        <v>147</v>
      </c>
      <c r="F3915" t="s">
        <v>11207</v>
      </c>
      <c r="G3915" t="s">
        <v>193</v>
      </c>
      <c r="H3915" t="s">
        <v>150</v>
      </c>
      <c r="I3915" t="s">
        <v>136</v>
      </c>
      <c r="J3915" t="s">
        <v>137</v>
      </c>
      <c r="K3915" t="s">
        <v>144</v>
      </c>
      <c r="L3915" t="s">
        <v>11208</v>
      </c>
      <c r="M3915" t="s">
        <v>11209</v>
      </c>
      <c r="N3915">
        <v>1.166666666</v>
      </c>
      <c r="O3915">
        <v>0</v>
      </c>
      <c r="P3915">
        <v>101</v>
      </c>
      <c r="Q3915">
        <v>0</v>
      </c>
      <c r="R3915">
        <v>7</v>
      </c>
      <c r="S3915">
        <v>0</v>
      </c>
      <c r="T3915">
        <v>7</v>
      </c>
      <c r="U3915">
        <v>0</v>
      </c>
      <c r="V3915">
        <v>0</v>
      </c>
      <c r="W3915">
        <v>0</v>
      </c>
      <c r="X3915">
        <v>16.048044105012263</v>
      </c>
      <c r="Y3915">
        <v>0</v>
      </c>
      <c r="Z3915">
        <v>2.4884085156446654</v>
      </c>
      <c r="AA3915">
        <v>0</v>
      </c>
      <c r="AB3915">
        <v>11.666553626698564</v>
      </c>
      <c r="AC3915">
        <v>0</v>
      </c>
      <c r="AD3915">
        <v>0</v>
      </c>
      <c r="AE3915">
        <v>30.203006247355489</v>
      </c>
    </row>
    <row r="3916" spans="1:31" x14ac:dyDescent="0.3">
      <c r="A3916">
        <v>2492739</v>
      </c>
      <c r="B3916">
        <v>1</v>
      </c>
      <c r="C3916" t="s">
        <v>80</v>
      </c>
      <c r="D3916" t="s">
        <v>83</v>
      </c>
      <c r="E3916" t="s">
        <v>147</v>
      </c>
      <c r="F3916" t="s">
        <v>7268</v>
      </c>
      <c r="G3916" t="s">
        <v>149</v>
      </c>
      <c r="H3916" t="s">
        <v>150</v>
      </c>
      <c r="I3916" t="s">
        <v>136</v>
      </c>
      <c r="J3916" t="s">
        <v>137</v>
      </c>
      <c r="K3916" t="s">
        <v>144</v>
      </c>
      <c r="L3916" t="s">
        <v>11210</v>
      </c>
      <c r="M3916" t="s">
        <v>11211</v>
      </c>
      <c r="N3916">
        <v>1.4497222219999999</v>
      </c>
      <c r="O3916">
        <v>8</v>
      </c>
      <c r="P3916">
        <v>2294</v>
      </c>
      <c r="Q3916">
        <v>13</v>
      </c>
      <c r="R3916">
        <v>319</v>
      </c>
      <c r="S3916">
        <v>115</v>
      </c>
      <c r="T3916">
        <v>1008</v>
      </c>
      <c r="U3916">
        <v>23</v>
      </c>
      <c r="V3916">
        <v>10</v>
      </c>
      <c r="W3916">
        <v>5.8876745722360644</v>
      </c>
      <c r="X3916">
        <v>1344.5951151589607</v>
      </c>
      <c r="Y3916">
        <v>27.791328248971897</v>
      </c>
      <c r="Z3916">
        <v>153.14294633580784</v>
      </c>
      <c r="AA3916">
        <v>2217.8207555240156</v>
      </c>
      <c r="AB3916">
        <v>2921.2668860985559</v>
      </c>
      <c r="AC3916">
        <v>2781.5033318390624</v>
      </c>
      <c r="AD3916">
        <v>964.95710987637653</v>
      </c>
      <c r="AE3916">
        <v>10416.965147653988</v>
      </c>
    </row>
    <row r="3917" spans="1:31" x14ac:dyDescent="0.3">
      <c r="A3917">
        <v>2493234</v>
      </c>
      <c r="B3917">
        <v>1</v>
      </c>
      <c r="C3917" t="s">
        <v>80</v>
      </c>
      <c r="D3917" t="s">
        <v>103</v>
      </c>
      <c r="E3917" t="s">
        <v>213</v>
      </c>
      <c r="F3917" t="s">
        <v>859</v>
      </c>
      <c r="G3917" t="s">
        <v>149</v>
      </c>
      <c r="H3917" t="s">
        <v>150</v>
      </c>
      <c r="I3917" t="s">
        <v>136</v>
      </c>
      <c r="J3917" t="s">
        <v>137</v>
      </c>
      <c r="K3917" t="s">
        <v>144</v>
      </c>
      <c r="L3917" t="s">
        <v>11212</v>
      </c>
      <c r="M3917" t="s">
        <v>11213</v>
      </c>
      <c r="N3917">
        <v>0.35249999999999998</v>
      </c>
      <c r="O3917">
        <v>0</v>
      </c>
      <c r="P3917">
        <v>15503</v>
      </c>
      <c r="Q3917">
        <v>1</v>
      </c>
      <c r="R3917">
        <v>72</v>
      </c>
      <c r="S3917">
        <v>3</v>
      </c>
      <c r="T3917">
        <v>1594</v>
      </c>
      <c r="U3917">
        <v>0</v>
      </c>
      <c r="V3917">
        <v>1</v>
      </c>
      <c r="W3917">
        <v>0</v>
      </c>
      <c r="X3917">
        <v>1563.2352467016167</v>
      </c>
      <c r="Y3917">
        <v>5.7413510910239989</v>
      </c>
      <c r="Z3917">
        <v>8.5054236924231219</v>
      </c>
      <c r="AA3917">
        <v>83.860855392726336</v>
      </c>
      <c r="AB3917">
        <v>694.53704281531611</v>
      </c>
      <c r="AC3917">
        <v>0</v>
      </c>
      <c r="AD3917">
        <v>31.115283982424994</v>
      </c>
      <c r="AE3917">
        <v>2386.9952036755312</v>
      </c>
    </row>
    <row r="3918" spans="1:31" x14ac:dyDescent="0.3">
      <c r="A3918">
        <v>2493048</v>
      </c>
      <c r="B3918">
        <v>1</v>
      </c>
      <c r="C3918" t="s">
        <v>80</v>
      </c>
      <c r="D3918" t="s">
        <v>104</v>
      </c>
      <c r="E3918" t="s">
        <v>166</v>
      </c>
      <c r="F3918" t="s">
        <v>11092</v>
      </c>
      <c r="G3918" t="s">
        <v>149</v>
      </c>
      <c r="H3918" t="s">
        <v>150</v>
      </c>
      <c r="I3918" t="s">
        <v>136</v>
      </c>
      <c r="J3918" t="s">
        <v>137</v>
      </c>
      <c r="K3918" t="s">
        <v>144</v>
      </c>
      <c r="L3918" t="s">
        <v>11214</v>
      </c>
      <c r="M3918" t="s">
        <v>11215</v>
      </c>
      <c r="N3918">
        <v>5.6266666660000002</v>
      </c>
      <c r="O3918">
        <v>3</v>
      </c>
      <c r="P3918">
        <v>14</v>
      </c>
      <c r="Q3918">
        <v>17</v>
      </c>
      <c r="R3918">
        <v>31</v>
      </c>
      <c r="S3918">
        <v>4</v>
      </c>
      <c r="T3918">
        <v>7</v>
      </c>
      <c r="U3918">
        <v>1</v>
      </c>
      <c r="V3918">
        <v>0</v>
      </c>
      <c r="W3918">
        <v>23.880124173721313</v>
      </c>
      <c r="X3918">
        <v>10.805173645237371</v>
      </c>
      <c r="Y3918">
        <v>96.826767860767561</v>
      </c>
      <c r="Z3918">
        <v>25.565360273710201</v>
      </c>
      <c r="AA3918">
        <v>32.433042503861998</v>
      </c>
      <c r="AB3918">
        <v>24.055210180079449</v>
      </c>
      <c r="AC3918">
        <v>782.16913300107137</v>
      </c>
      <c r="AD3918">
        <v>0</v>
      </c>
      <c r="AE3918">
        <v>995.73481163844929</v>
      </c>
    </row>
    <row r="3919" spans="1:31" x14ac:dyDescent="0.3">
      <c r="A3919">
        <v>2492799</v>
      </c>
      <c r="B3919">
        <v>1</v>
      </c>
      <c r="C3919" t="s">
        <v>80</v>
      </c>
      <c r="D3919" t="s">
        <v>105</v>
      </c>
      <c r="E3919" t="s">
        <v>147</v>
      </c>
      <c r="F3919" t="s">
        <v>11216</v>
      </c>
      <c r="G3919" t="s">
        <v>193</v>
      </c>
      <c r="H3919" t="s">
        <v>150</v>
      </c>
      <c r="I3919" t="s">
        <v>136</v>
      </c>
      <c r="J3919" t="s">
        <v>137</v>
      </c>
      <c r="K3919" t="s">
        <v>144</v>
      </c>
      <c r="L3919" t="s">
        <v>11217</v>
      </c>
      <c r="M3919" t="s">
        <v>11218</v>
      </c>
      <c r="N3919">
        <v>2.2508333330000001</v>
      </c>
      <c r="O3919">
        <v>0</v>
      </c>
      <c r="P3919">
        <v>0</v>
      </c>
      <c r="Q3919">
        <v>0</v>
      </c>
      <c r="R3919">
        <v>0</v>
      </c>
      <c r="S3919">
        <v>1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3.5452388389356155</v>
      </c>
      <c r="AB3919">
        <v>0</v>
      </c>
      <c r="AC3919">
        <v>0</v>
      </c>
      <c r="AD3919">
        <v>0</v>
      </c>
      <c r="AE3919">
        <v>3.5452388389356155</v>
      </c>
    </row>
    <row r="3920" spans="1:31" x14ac:dyDescent="0.3">
      <c r="A3920">
        <v>2492753</v>
      </c>
      <c r="B3920">
        <v>1</v>
      </c>
      <c r="C3920" t="s">
        <v>81</v>
      </c>
      <c r="D3920" t="s">
        <v>123</v>
      </c>
      <c r="E3920" t="s">
        <v>153</v>
      </c>
      <c r="F3920" t="s">
        <v>11219</v>
      </c>
      <c r="G3920" t="s">
        <v>159</v>
      </c>
      <c r="H3920" t="s">
        <v>135</v>
      </c>
      <c r="I3920" t="s">
        <v>136</v>
      </c>
      <c r="J3920" t="s">
        <v>3</v>
      </c>
      <c r="K3920" t="s">
        <v>144</v>
      </c>
      <c r="L3920" t="s">
        <v>11220</v>
      </c>
      <c r="M3920" t="s">
        <v>11221</v>
      </c>
      <c r="N3920">
        <v>3.2713888880000002</v>
      </c>
      <c r="O3920">
        <v>0</v>
      </c>
      <c r="P3920">
        <v>1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0.38758835335909025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0.38758835335909025</v>
      </c>
    </row>
    <row r="3921" spans="1:31" x14ac:dyDescent="0.3">
      <c r="A3921">
        <v>2493108</v>
      </c>
      <c r="B3921">
        <v>1</v>
      </c>
      <c r="C3921" t="s">
        <v>81</v>
      </c>
      <c r="D3921" t="s">
        <v>127</v>
      </c>
      <c r="E3921" t="s">
        <v>153</v>
      </c>
      <c r="F3921" t="s">
        <v>11222</v>
      </c>
      <c r="G3921" t="s">
        <v>155</v>
      </c>
      <c r="H3921" t="s">
        <v>135</v>
      </c>
      <c r="I3921" t="s">
        <v>136</v>
      </c>
      <c r="J3921" t="s">
        <v>137</v>
      </c>
      <c r="K3921" t="s">
        <v>144</v>
      </c>
      <c r="L3921" t="s">
        <v>11223</v>
      </c>
      <c r="M3921" t="s">
        <v>11224</v>
      </c>
      <c r="N3921">
        <v>5.1511111109999996</v>
      </c>
      <c r="O3921">
        <v>0</v>
      </c>
      <c r="P3921">
        <v>1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0.60375142226440304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0.60375142226440304</v>
      </c>
    </row>
    <row r="3922" spans="1:31" x14ac:dyDescent="0.3">
      <c r="A3922">
        <v>2493277</v>
      </c>
      <c r="B3922">
        <v>1</v>
      </c>
      <c r="C3922" t="s">
        <v>80</v>
      </c>
      <c r="D3922" t="s">
        <v>97</v>
      </c>
      <c r="E3922" t="s">
        <v>162</v>
      </c>
      <c r="F3922" t="s">
        <v>11225</v>
      </c>
      <c r="G3922" t="s">
        <v>181</v>
      </c>
      <c r="H3922" t="s">
        <v>135</v>
      </c>
      <c r="I3922" t="s">
        <v>136</v>
      </c>
      <c r="J3922" t="s">
        <v>137</v>
      </c>
      <c r="K3922" t="s">
        <v>144</v>
      </c>
      <c r="L3922" t="s">
        <v>11070</v>
      </c>
      <c r="M3922" t="s">
        <v>11226</v>
      </c>
      <c r="N3922">
        <v>0.92944444400000004</v>
      </c>
      <c r="O3922">
        <v>0</v>
      </c>
      <c r="P3922">
        <v>105</v>
      </c>
      <c r="Q3922">
        <v>0</v>
      </c>
      <c r="R3922">
        <v>4</v>
      </c>
      <c r="S3922">
        <v>0</v>
      </c>
      <c r="T3922">
        <v>17</v>
      </c>
      <c r="U3922">
        <v>0</v>
      </c>
      <c r="V3922">
        <v>0</v>
      </c>
      <c r="W3922">
        <v>0</v>
      </c>
      <c r="X3922">
        <v>39.973438239388152</v>
      </c>
      <c r="Y3922">
        <v>0</v>
      </c>
      <c r="Z3922">
        <v>1.317561910176682</v>
      </c>
      <c r="AA3922">
        <v>0</v>
      </c>
      <c r="AB3922">
        <v>14.017459286389705</v>
      </c>
      <c r="AC3922">
        <v>0</v>
      </c>
      <c r="AD3922">
        <v>0</v>
      </c>
      <c r="AE3922">
        <v>55.308459435954546</v>
      </c>
    </row>
    <row r="3923" spans="1:31" x14ac:dyDescent="0.3">
      <c r="A3923">
        <v>2492879</v>
      </c>
      <c r="B3923">
        <v>1</v>
      </c>
      <c r="C3923" t="s">
        <v>80</v>
      </c>
      <c r="D3923" t="s">
        <v>95</v>
      </c>
      <c r="E3923" t="s">
        <v>184</v>
      </c>
      <c r="F3923" t="s">
        <v>1998</v>
      </c>
      <c r="G3923" t="s">
        <v>149</v>
      </c>
      <c r="H3923" t="s">
        <v>150</v>
      </c>
      <c r="I3923" t="s">
        <v>136</v>
      </c>
      <c r="J3923" t="s">
        <v>137</v>
      </c>
      <c r="K3923" t="s">
        <v>144</v>
      </c>
      <c r="L3923" t="s">
        <v>11227</v>
      </c>
      <c r="M3923" t="s">
        <v>11228</v>
      </c>
      <c r="N3923">
        <v>0.56583333300000005</v>
      </c>
      <c r="O3923">
        <v>4</v>
      </c>
      <c r="P3923">
        <v>183</v>
      </c>
      <c r="Q3923">
        <v>12</v>
      </c>
      <c r="R3923">
        <v>0</v>
      </c>
      <c r="S3923">
        <v>21</v>
      </c>
      <c r="T3923">
        <v>13</v>
      </c>
      <c r="U3923">
        <v>1</v>
      </c>
      <c r="V3923">
        <v>0</v>
      </c>
      <c r="W3923">
        <v>0.65924936414792934</v>
      </c>
      <c r="X3923">
        <v>11.802034619704436</v>
      </c>
      <c r="Y3923">
        <v>15.564344381363751</v>
      </c>
      <c r="Z3923">
        <v>0</v>
      </c>
      <c r="AA3923">
        <v>146.81714291507103</v>
      </c>
      <c r="AB3923">
        <v>4.9922381154281208</v>
      </c>
      <c r="AC3923">
        <v>3.2793942350530374</v>
      </c>
      <c r="AD3923">
        <v>0</v>
      </c>
      <c r="AE3923">
        <v>183.11440363076829</v>
      </c>
    </row>
    <row r="3924" spans="1:31" x14ac:dyDescent="0.3">
      <c r="A3924">
        <v>2493257</v>
      </c>
      <c r="B3924">
        <v>1</v>
      </c>
      <c r="C3924" t="s">
        <v>80</v>
      </c>
      <c r="D3924" t="s">
        <v>107</v>
      </c>
      <c r="E3924" t="s">
        <v>166</v>
      </c>
      <c r="F3924" t="s">
        <v>11229</v>
      </c>
      <c r="G3924" t="s">
        <v>149</v>
      </c>
      <c r="H3924" t="s">
        <v>150</v>
      </c>
      <c r="I3924" t="s">
        <v>136</v>
      </c>
      <c r="J3924" t="s">
        <v>137</v>
      </c>
      <c r="K3924" t="s">
        <v>144</v>
      </c>
      <c r="L3924" t="s">
        <v>11230</v>
      </c>
      <c r="M3924" t="s">
        <v>11231</v>
      </c>
      <c r="N3924">
        <v>0.246388888</v>
      </c>
      <c r="O3924">
        <v>1</v>
      </c>
      <c r="P3924">
        <v>1308</v>
      </c>
      <c r="Q3924">
        <v>28</v>
      </c>
      <c r="R3924">
        <v>90</v>
      </c>
      <c r="S3924">
        <v>5</v>
      </c>
      <c r="T3924">
        <v>45</v>
      </c>
      <c r="U3924">
        <v>0</v>
      </c>
      <c r="V3924">
        <v>3</v>
      </c>
      <c r="W3924">
        <v>0.75256150349206452</v>
      </c>
      <c r="X3924">
        <v>46.512502341357582</v>
      </c>
      <c r="Y3924">
        <v>99.561337722412915</v>
      </c>
      <c r="Z3924">
        <v>9.8587704371776699</v>
      </c>
      <c r="AA3924">
        <v>8.200684727133627</v>
      </c>
      <c r="AB3924">
        <v>17.584791493742205</v>
      </c>
      <c r="AC3924">
        <v>0</v>
      </c>
      <c r="AD3924">
        <v>0.33455121912392843</v>
      </c>
      <c r="AE3924">
        <v>182.80519944444001</v>
      </c>
    </row>
    <row r="3925" spans="1:31" x14ac:dyDescent="0.3">
      <c r="A3925">
        <v>2493065</v>
      </c>
      <c r="B3925">
        <v>1</v>
      </c>
      <c r="C3925" t="s">
        <v>80</v>
      </c>
      <c r="D3925" t="s">
        <v>83</v>
      </c>
      <c r="E3925" t="s">
        <v>132</v>
      </c>
      <c r="F3925" t="s">
        <v>11232</v>
      </c>
      <c r="G3925" t="s">
        <v>134</v>
      </c>
      <c r="H3925" t="s">
        <v>135</v>
      </c>
      <c r="I3925" t="s">
        <v>136</v>
      </c>
      <c r="J3925" t="s">
        <v>137</v>
      </c>
      <c r="K3925" t="s">
        <v>138</v>
      </c>
      <c r="L3925" t="s">
        <v>11233</v>
      </c>
      <c r="M3925" t="s">
        <v>11234</v>
      </c>
      <c r="N3925">
        <v>0.17249999999999999</v>
      </c>
      <c r="O3925">
        <v>0</v>
      </c>
      <c r="P3925">
        <v>522</v>
      </c>
      <c r="Q3925">
        <v>0</v>
      </c>
      <c r="R3925">
        <v>0</v>
      </c>
      <c r="S3925">
        <v>0</v>
      </c>
      <c r="T3925">
        <v>51</v>
      </c>
      <c r="U3925">
        <v>0</v>
      </c>
      <c r="V3925">
        <v>0</v>
      </c>
      <c r="W3925">
        <v>0</v>
      </c>
      <c r="X3925">
        <v>19.956673194371174</v>
      </c>
      <c r="Y3925">
        <v>0</v>
      </c>
      <c r="Z3925">
        <v>0</v>
      </c>
      <c r="AA3925">
        <v>0</v>
      </c>
      <c r="AB3925">
        <v>16.619745174503258</v>
      </c>
      <c r="AC3925">
        <v>0</v>
      </c>
      <c r="AD3925">
        <v>0</v>
      </c>
      <c r="AE3925">
        <v>36.576418368874428</v>
      </c>
    </row>
    <row r="3926" spans="1:31" x14ac:dyDescent="0.3">
      <c r="A3926">
        <v>2492673</v>
      </c>
      <c r="B3926">
        <v>1</v>
      </c>
      <c r="C3926" t="s">
        <v>80</v>
      </c>
      <c r="D3926" t="s">
        <v>96</v>
      </c>
      <c r="E3926" t="s">
        <v>184</v>
      </c>
      <c r="F3926" t="s">
        <v>11235</v>
      </c>
      <c r="G3926" t="s">
        <v>149</v>
      </c>
      <c r="H3926" t="s">
        <v>150</v>
      </c>
      <c r="I3926" t="s">
        <v>136</v>
      </c>
      <c r="J3926" t="s">
        <v>137</v>
      </c>
      <c r="K3926" t="s">
        <v>144</v>
      </c>
      <c r="L3926" t="s">
        <v>11236</v>
      </c>
      <c r="M3926" t="s">
        <v>11237</v>
      </c>
      <c r="N3926">
        <v>1.161944444</v>
      </c>
      <c r="O3926">
        <v>0</v>
      </c>
      <c r="P3926">
        <v>458</v>
      </c>
      <c r="Q3926">
        <v>4</v>
      </c>
      <c r="R3926">
        <v>0</v>
      </c>
      <c r="S3926">
        <v>1</v>
      </c>
      <c r="T3926">
        <v>11</v>
      </c>
      <c r="U3926">
        <v>0</v>
      </c>
      <c r="V3926">
        <v>0</v>
      </c>
      <c r="W3926">
        <v>0</v>
      </c>
      <c r="X3926">
        <v>55.447631015834162</v>
      </c>
      <c r="Y3926">
        <v>702.45794049022459</v>
      </c>
      <c r="Z3926">
        <v>0</v>
      </c>
      <c r="AA3926">
        <v>1.2722047783683332</v>
      </c>
      <c r="AB3926">
        <v>7.2207258205802303</v>
      </c>
      <c r="AC3926">
        <v>0</v>
      </c>
      <c r="AD3926">
        <v>0</v>
      </c>
      <c r="AE3926">
        <v>766.39850210500731</v>
      </c>
    </row>
    <row r="3927" spans="1:31" x14ac:dyDescent="0.3">
      <c r="A3927">
        <v>2492788</v>
      </c>
      <c r="B3927">
        <v>1</v>
      </c>
      <c r="C3927" t="s">
        <v>81</v>
      </c>
      <c r="D3927" t="s">
        <v>121</v>
      </c>
      <c r="E3927" t="s">
        <v>147</v>
      </c>
      <c r="F3927" t="s">
        <v>11238</v>
      </c>
      <c r="G3927" t="s">
        <v>149</v>
      </c>
      <c r="H3927" t="s">
        <v>150</v>
      </c>
      <c r="I3927" t="s">
        <v>136</v>
      </c>
      <c r="J3927" t="s">
        <v>137</v>
      </c>
      <c r="K3927" t="s">
        <v>144</v>
      </c>
      <c r="L3927" t="s">
        <v>11239</v>
      </c>
      <c r="M3927" t="s">
        <v>11240</v>
      </c>
      <c r="N3927">
        <v>0.36472222199999998</v>
      </c>
      <c r="O3927">
        <v>0</v>
      </c>
      <c r="P3927">
        <v>1280</v>
      </c>
      <c r="Q3927">
        <v>0</v>
      </c>
      <c r="R3927">
        <v>15</v>
      </c>
      <c r="S3927">
        <v>6</v>
      </c>
      <c r="T3927">
        <v>307</v>
      </c>
      <c r="U3927">
        <v>0</v>
      </c>
      <c r="V3927">
        <v>1</v>
      </c>
      <c r="W3927">
        <v>0</v>
      </c>
      <c r="X3927">
        <v>80.741654931743156</v>
      </c>
      <c r="Y3927">
        <v>0</v>
      </c>
      <c r="Z3927">
        <v>0.74546267925705567</v>
      </c>
      <c r="AA3927">
        <v>66.602815814061799</v>
      </c>
      <c r="AB3927">
        <v>68.286126427911938</v>
      </c>
      <c r="AC3927">
        <v>0</v>
      </c>
      <c r="AD3927">
        <v>67.473484605020005</v>
      </c>
      <c r="AE3927">
        <v>283.84954445799394</v>
      </c>
    </row>
    <row r="3928" spans="1:31" x14ac:dyDescent="0.3">
      <c r="A3928">
        <v>2492934</v>
      </c>
      <c r="B3928">
        <v>1</v>
      </c>
      <c r="C3928" t="s">
        <v>80</v>
      </c>
      <c r="D3928" t="s">
        <v>83</v>
      </c>
      <c r="E3928" t="s">
        <v>132</v>
      </c>
      <c r="F3928" t="s">
        <v>11241</v>
      </c>
      <c r="G3928" t="s">
        <v>168</v>
      </c>
      <c r="H3928" t="s">
        <v>135</v>
      </c>
      <c r="I3928" t="s">
        <v>136</v>
      </c>
      <c r="J3928" t="s">
        <v>137</v>
      </c>
      <c r="K3928" t="s">
        <v>138</v>
      </c>
      <c r="L3928" t="s">
        <v>11242</v>
      </c>
      <c r="M3928" t="s">
        <v>11243</v>
      </c>
      <c r="N3928">
        <v>5.92</v>
      </c>
      <c r="O3928">
        <v>0</v>
      </c>
      <c r="P3928">
        <v>405</v>
      </c>
      <c r="Q3928">
        <v>0</v>
      </c>
      <c r="R3928">
        <v>0</v>
      </c>
      <c r="S3928">
        <v>0</v>
      </c>
      <c r="T3928">
        <v>23</v>
      </c>
      <c r="U3928">
        <v>0</v>
      </c>
      <c r="V3928">
        <v>0</v>
      </c>
      <c r="W3928">
        <v>0</v>
      </c>
      <c r="X3928">
        <v>687.09706016049722</v>
      </c>
      <c r="Y3928">
        <v>0</v>
      </c>
      <c r="Z3928">
        <v>0</v>
      </c>
      <c r="AA3928">
        <v>0</v>
      </c>
      <c r="AB3928">
        <v>143.31462979953474</v>
      </c>
      <c r="AC3928">
        <v>0</v>
      </c>
      <c r="AD3928">
        <v>0</v>
      </c>
      <c r="AE3928">
        <v>830.41168996003194</v>
      </c>
    </row>
    <row r="3929" spans="1:31" x14ac:dyDescent="0.3">
      <c r="A3929">
        <v>2493001</v>
      </c>
      <c r="B3929">
        <v>2</v>
      </c>
      <c r="C3929" t="s">
        <v>80</v>
      </c>
      <c r="D3929" t="s">
        <v>108</v>
      </c>
      <c r="E3929" t="s">
        <v>132</v>
      </c>
      <c r="F3929" t="s">
        <v>11244</v>
      </c>
      <c r="G3929" t="s">
        <v>530</v>
      </c>
      <c r="H3929" t="s">
        <v>135</v>
      </c>
      <c r="I3929" t="s">
        <v>136</v>
      </c>
      <c r="J3929" t="s">
        <v>137</v>
      </c>
      <c r="K3929" t="s">
        <v>144</v>
      </c>
      <c r="L3929" t="s">
        <v>11245</v>
      </c>
      <c r="M3929" t="s">
        <v>11246</v>
      </c>
      <c r="N3929">
        <v>0.765833333</v>
      </c>
      <c r="O3929">
        <v>0</v>
      </c>
      <c r="P3929">
        <v>26</v>
      </c>
      <c r="Q3929">
        <v>0</v>
      </c>
      <c r="R3929">
        <v>5</v>
      </c>
      <c r="S3929">
        <v>0</v>
      </c>
      <c r="T3929">
        <v>2</v>
      </c>
      <c r="U3929">
        <v>0</v>
      </c>
      <c r="V3929">
        <v>0</v>
      </c>
      <c r="W3929">
        <v>0</v>
      </c>
      <c r="X3929">
        <v>3.4460788949724988</v>
      </c>
      <c r="Y3929">
        <v>0</v>
      </c>
      <c r="Z3929">
        <v>0.35043014984642096</v>
      </c>
      <c r="AA3929">
        <v>0</v>
      </c>
      <c r="AB3929">
        <v>8.8817612015983441E-2</v>
      </c>
      <c r="AC3929">
        <v>0</v>
      </c>
      <c r="AD3929">
        <v>0</v>
      </c>
      <c r="AE3929">
        <v>3.885326656834903</v>
      </c>
    </row>
    <row r="3930" spans="1:31" x14ac:dyDescent="0.3">
      <c r="A3930">
        <v>2493272</v>
      </c>
      <c r="B3930">
        <v>2</v>
      </c>
      <c r="C3930" t="s">
        <v>80</v>
      </c>
      <c r="D3930" t="s">
        <v>82</v>
      </c>
      <c r="E3930" t="s">
        <v>132</v>
      </c>
      <c r="F3930" t="s">
        <v>11247</v>
      </c>
      <c r="G3930" t="s">
        <v>155</v>
      </c>
      <c r="H3930" t="s">
        <v>135</v>
      </c>
      <c r="I3930" t="s">
        <v>136</v>
      </c>
      <c r="J3930" t="s">
        <v>137</v>
      </c>
      <c r="K3930" t="s">
        <v>144</v>
      </c>
      <c r="L3930" t="s">
        <v>11248</v>
      </c>
      <c r="M3930" t="s">
        <v>11249</v>
      </c>
      <c r="N3930">
        <v>0.30916666599999998</v>
      </c>
      <c r="O3930">
        <v>0</v>
      </c>
      <c r="P3930">
        <v>269</v>
      </c>
      <c r="Q3930">
        <v>0</v>
      </c>
      <c r="R3930">
        <v>0</v>
      </c>
      <c r="S3930">
        <v>0</v>
      </c>
      <c r="T3930">
        <v>25</v>
      </c>
      <c r="U3930">
        <v>0</v>
      </c>
      <c r="V3930">
        <v>0</v>
      </c>
      <c r="W3930">
        <v>0</v>
      </c>
      <c r="X3930">
        <v>26.470893293641517</v>
      </c>
      <c r="Y3930">
        <v>0</v>
      </c>
      <c r="Z3930">
        <v>0</v>
      </c>
      <c r="AA3930">
        <v>0</v>
      </c>
      <c r="AB3930">
        <v>1.7302401852656488</v>
      </c>
      <c r="AC3930">
        <v>0</v>
      </c>
      <c r="AD3930">
        <v>0</v>
      </c>
      <c r="AE3930">
        <v>28.201133478907167</v>
      </c>
    </row>
    <row r="3931" spans="1:31" x14ac:dyDescent="0.3">
      <c r="A3931">
        <v>2492951</v>
      </c>
      <c r="B3931">
        <v>1</v>
      </c>
      <c r="C3931" t="s">
        <v>80</v>
      </c>
      <c r="D3931" t="s">
        <v>104</v>
      </c>
      <c r="E3931" t="s">
        <v>213</v>
      </c>
      <c r="F3931" t="s">
        <v>11250</v>
      </c>
      <c r="G3931" t="s">
        <v>203</v>
      </c>
      <c r="H3931" t="s">
        <v>150</v>
      </c>
      <c r="I3931" t="s">
        <v>136</v>
      </c>
      <c r="J3931" t="s">
        <v>137</v>
      </c>
      <c r="K3931" t="s">
        <v>144</v>
      </c>
      <c r="L3931" t="s">
        <v>11251</v>
      </c>
      <c r="M3931" t="s">
        <v>11252</v>
      </c>
      <c r="N3931">
        <v>0.192222222</v>
      </c>
      <c r="O3931">
        <v>20</v>
      </c>
      <c r="P3931">
        <v>2905</v>
      </c>
      <c r="Q3931">
        <v>63</v>
      </c>
      <c r="R3931">
        <v>51</v>
      </c>
      <c r="S3931">
        <v>109</v>
      </c>
      <c r="T3931">
        <v>329</v>
      </c>
      <c r="U3931">
        <v>24</v>
      </c>
      <c r="V3931">
        <v>0</v>
      </c>
      <c r="W3931">
        <v>0.85206462516790649</v>
      </c>
      <c r="X3931">
        <v>153.37144278413416</v>
      </c>
      <c r="Y3931">
        <v>22.138879315725465</v>
      </c>
      <c r="Z3931">
        <v>3.122067591856486</v>
      </c>
      <c r="AA3931">
        <v>483.00646102316631</v>
      </c>
      <c r="AB3931">
        <v>42.536709898776913</v>
      </c>
      <c r="AC3931">
        <v>672.05257512467972</v>
      </c>
      <c r="AD3931">
        <v>0</v>
      </c>
      <c r="AE3931">
        <v>1377.0802003635072</v>
      </c>
    </row>
    <row r="3932" spans="1:31" x14ac:dyDescent="0.3">
      <c r="A3932">
        <v>2493283</v>
      </c>
      <c r="B3932">
        <v>1</v>
      </c>
      <c r="C3932" t="s">
        <v>81</v>
      </c>
      <c r="D3932" t="s">
        <v>127</v>
      </c>
      <c r="E3932" t="s">
        <v>162</v>
      </c>
      <c r="F3932" t="s">
        <v>11253</v>
      </c>
      <c r="G3932" t="s">
        <v>181</v>
      </c>
      <c r="H3932" t="s">
        <v>135</v>
      </c>
      <c r="I3932" t="s">
        <v>136</v>
      </c>
      <c r="J3932" t="s">
        <v>137</v>
      </c>
      <c r="K3932" t="s">
        <v>144</v>
      </c>
      <c r="L3932" t="s">
        <v>11254</v>
      </c>
      <c r="M3932" t="s">
        <v>11255</v>
      </c>
      <c r="N3932">
        <v>0.89027777699999999</v>
      </c>
      <c r="O3932">
        <v>0</v>
      </c>
      <c r="P3932">
        <v>55</v>
      </c>
      <c r="Q3932">
        <v>0</v>
      </c>
      <c r="R3932">
        <v>0</v>
      </c>
      <c r="S3932">
        <v>0</v>
      </c>
      <c r="T3932">
        <v>6</v>
      </c>
      <c r="U3932">
        <v>0</v>
      </c>
      <c r="V3932">
        <v>0</v>
      </c>
      <c r="W3932">
        <v>0</v>
      </c>
      <c r="X3932">
        <v>9.4155308021671242</v>
      </c>
      <c r="Y3932">
        <v>0</v>
      </c>
      <c r="Z3932">
        <v>0</v>
      </c>
      <c r="AA3932">
        <v>0</v>
      </c>
      <c r="AB3932">
        <v>0.79613872741508651</v>
      </c>
      <c r="AC3932">
        <v>0</v>
      </c>
      <c r="AD3932">
        <v>0</v>
      </c>
      <c r="AE3932">
        <v>10.211669529582212</v>
      </c>
    </row>
    <row r="3933" spans="1:31" x14ac:dyDescent="0.3">
      <c r="A3933">
        <v>2492848</v>
      </c>
      <c r="B3933">
        <v>1</v>
      </c>
      <c r="C3933" t="s">
        <v>81</v>
      </c>
      <c r="D3933" t="s">
        <v>120</v>
      </c>
      <c r="E3933" t="s">
        <v>184</v>
      </c>
      <c r="F3933" t="s">
        <v>11256</v>
      </c>
      <c r="G3933" t="s">
        <v>134</v>
      </c>
      <c r="H3933" t="s">
        <v>150</v>
      </c>
      <c r="I3933" t="s">
        <v>136</v>
      </c>
      <c r="J3933" t="s">
        <v>137</v>
      </c>
      <c r="K3933" t="s">
        <v>138</v>
      </c>
      <c r="L3933" t="s">
        <v>11257</v>
      </c>
      <c r="M3933" t="s">
        <v>11258</v>
      </c>
      <c r="N3933">
        <v>4.4852777770000003</v>
      </c>
      <c r="O3933">
        <v>0</v>
      </c>
      <c r="P3933">
        <v>1</v>
      </c>
      <c r="Q3933">
        <v>62</v>
      </c>
      <c r="R3933">
        <v>27</v>
      </c>
      <c r="S3933">
        <v>8</v>
      </c>
      <c r="T3933">
        <v>4</v>
      </c>
      <c r="U3933">
        <v>1</v>
      </c>
      <c r="V3933">
        <v>0</v>
      </c>
      <c r="W3933">
        <v>0</v>
      </c>
      <c r="X3933">
        <v>0</v>
      </c>
      <c r="Y3933">
        <v>145.79334284359459</v>
      </c>
      <c r="Z3933">
        <v>98.904027259769506</v>
      </c>
      <c r="AA3933">
        <v>38.488180536203672</v>
      </c>
      <c r="AB3933">
        <v>1.1071896769728773</v>
      </c>
      <c r="AC3933">
        <v>24.728544539481977</v>
      </c>
      <c r="AD3933">
        <v>0</v>
      </c>
      <c r="AE3933">
        <v>309.02128485602265</v>
      </c>
    </row>
    <row r="3934" spans="1:31" x14ac:dyDescent="0.3">
      <c r="A3934">
        <v>2492825</v>
      </c>
      <c r="B3934">
        <v>1</v>
      </c>
      <c r="C3934" t="s">
        <v>80</v>
      </c>
      <c r="D3934" t="s">
        <v>91</v>
      </c>
      <c r="E3934" t="s">
        <v>153</v>
      </c>
      <c r="F3934" t="s">
        <v>11259</v>
      </c>
      <c r="G3934" t="s">
        <v>230</v>
      </c>
      <c r="H3934" t="s">
        <v>135</v>
      </c>
      <c r="I3934" t="s">
        <v>136</v>
      </c>
      <c r="J3934" t="s">
        <v>137</v>
      </c>
      <c r="K3934" t="s">
        <v>144</v>
      </c>
      <c r="L3934" t="s">
        <v>11260</v>
      </c>
      <c r="M3934" t="s">
        <v>11261</v>
      </c>
      <c r="N3934">
        <v>0.77194444399999995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1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8.1316623851812233E-3</v>
      </c>
      <c r="AC3934">
        <v>0</v>
      </c>
      <c r="AD3934">
        <v>0</v>
      </c>
      <c r="AE3934">
        <v>8.1316623851812233E-3</v>
      </c>
    </row>
    <row r="3935" spans="1:31" x14ac:dyDescent="0.3">
      <c r="A3935">
        <v>2493160</v>
      </c>
      <c r="B3935">
        <v>1</v>
      </c>
      <c r="C3935" t="s">
        <v>81</v>
      </c>
      <c r="D3935" t="s">
        <v>118</v>
      </c>
      <c r="E3935" t="s">
        <v>147</v>
      </c>
      <c r="F3935" t="s">
        <v>11262</v>
      </c>
      <c r="G3935" t="s">
        <v>193</v>
      </c>
      <c r="H3935" t="s">
        <v>150</v>
      </c>
      <c r="I3935" t="s">
        <v>136</v>
      </c>
      <c r="J3935" t="s">
        <v>137</v>
      </c>
      <c r="K3935" t="s">
        <v>144</v>
      </c>
      <c r="L3935" t="s">
        <v>11263</v>
      </c>
      <c r="M3935" t="s">
        <v>11264</v>
      </c>
      <c r="N3935">
        <v>1.889444444</v>
      </c>
      <c r="O3935">
        <v>0</v>
      </c>
      <c r="P3935">
        <v>0</v>
      </c>
      <c r="Q3935">
        <v>9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25.852634374986415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25.852634374986415</v>
      </c>
    </row>
    <row r="3936" spans="1:31" x14ac:dyDescent="0.3">
      <c r="A3936">
        <v>2493180</v>
      </c>
      <c r="B3936">
        <v>1</v>
      </c>
      <c r="C3936" t="s">
        <v>80</v>
      </c>
      <c r="D3936" t="s">
        <v>104</v>
      </c>
      <c r="E3936" t="s">
        <v>147</v>
      </c>
      <c r="F3936" t="s">
        <v>11265</v>
      </c>
      <c r="G3936" t="s">
        <v>193</v>
      </c>
      <c r="H3936" t="s">
        <v>150</v>
      </c>
      <c r="I3936" t="s">
        <v>136</v>
      </c>
      <c r="J3936" t="s">
        <v>137</v>
      </c>
      <c r="K3936" t="s">
        <v>144</v>
      </c>
      <c r="L3936" t="s">
        <v>11266</v>
      </c>
      <c r="M3936" t="s">
        <v>11267</v>
      </c>
      <c r="N3936">
        <v>1.2613888879999999</v>
      </c>
      <c r="O3936">
        <v>0</v>
      </c>
      <c r="P3936">
        <v>433</v>
      </c>
      <c r="Q3936">
        <v>0</v>
      </c>
      <c r="R3936">
        <v>1</v>
      </c>
      <c r="S3936">
        <v>0</v>
      </c>
      <c r="T3936">
        <v>8</v>
      </c>
      <c r="U3936">
        <v>0</v>
      </c>
      <c r="V3936">
        <v>0</v>
      </c>
      <c r="W3936">
        <v>0</v>
      </c>
      <c r="X3936">
        <v>160.39691157056254</v>
      </c>
      <c r="Y3936">
        <v>0</v>
      </c>
      <c r="Z3936">
        <v>2.918331879537342E-2</v>
      </c>
      <c r="AA3936">
        <v>0</v>
      </c>
      <c r="AB3936">
        <v>3.2650283967062981</v>
      </c>
      <c r="AC3936">
        <v>0</v>
      </c>
      <c r="AD3936">
        <v>0</v>
      </c>
      <c r="AE3936">
        <v>163.6911232860642</v>
      </c>
    </row>
    <row r="3937" spans="1:31" x14ac:dyDescent="0.3">
      <c r="A3937">
        <v>2492662</v>
      </c>
      <c r="B3937">
        <v>1</v>
      </c>
      <c r="C3937" t="s">
        <v>80</v>
      </c>
      <c r="D3937" t="s">
        <v>82</v>
      </c>
      <c r="E3937" t="s">
        <v>147</v>
      </c>
      <c r="F3937" t="s">
        <v>11268</v>
      </c>
      <c r="G3937" t="s">
        <v>149</v>
      </c>
      <c r="H3937" t="s">
        <v>150</v>
      </c>
      <c r="I3937" t="s">
        <v>136</v>
      </c>
      <c r="J3937" t="s">
        <v>137</v>
      </c>
      <c r="K3937" t="s">
        <v>144</v>
      </c>
      <c r="L3937" t="s">
        <v>11269</v>
      </c>
      <c r="M3937" t="s">
        <v>11270</v>
      </c>
      <c r="N3937">
        <v>2.1661111110000002</v>
      </c>
      <c r="O3937">
        <v>0</v>
      </c>
      <c r="P3937">
        <v>3</v>
      </c>
      <c r="Q3937">
        <v>0</v>
      </c>
      <c r="R3937">
        <v>0</v>
      </c>
      <c r="S3937">
        <v>0</v>
      </c>
      <c r="T3937">
        <v>1374</v>
      </c>
      <c r="U3937">
        <v>0</v>
      </c>
      <c r="V3937">
        <v>20</v>
      </c>
      <c r="W3937">
        <v>0</v>
      </c>
      <c r="X3937">
        <v>7.4275063694026819</v>
      </c>
      <c r="Y3937">
        <v>0</v>
      </c>
      <c r="Z3937">
        <v>0</v>
      </c>
      <c r="AA3937">
        <v>0</v>
      </c>
      <c r="AB3937">
        <v>1467.2168772051721</v>
      </c>
      <c r="AC3937">
        <v>0</v>
      </c>
      <c r="AD3937">
        <v>183.4390561396184</v>
      </c>
      <c r="AE3937">
        <v>1658.083439714193</v>
      </c>
    </row>
    <row r="3938" spans="1:31" x14ac:dyDescent="0.3">
      <c r="A3938">
        <v>2493017</v>
      </c>
      <c r="B3938">
        <v>1</v>
      </c>
      <c r="C3938" t="s">
        <v>80</v>
      </c>
      <c r="D3938" t="s">
        <v>96</v>
      </c>
      <c r="E3938" t="s">
        <v>141</v>
      </c>
      <c r="F3938" t="s">
        <v>11166</v>
      </c>
      <c r="G3938" t="s">
        <v>466</v>
      </c>
      <c r="H3938" t="s">
        <v>135</v>
      </c>
      <c r="I3938" t="s">
        <v>136</v>
      </c>
      <c r="J3938" t="s">
        <v>137</v>
      </c>
      <c r="K3938" t="s">
        <v>144</v>
      </c>
      <c r="L3938" t="s">
        <v>11271</v>
      </c>
      <c r="M3938" t="s">
        <v>11272</v>
      </c>
      <c r="N3938">
        <v>2.1124999999999998</v>
      </c>
      <c r="O3938">
        <v>0</v>
      </c>
      <c r="P3938">
        <v>12</v>
      </c>
      <c r="Q3938">
        <v>0</v>
      </c>
      <c r="R3938">
        <v>0</v>
      </c>
      <c r="S3938">
        <v>0</v>
      </c>
      <c r="T3938">
        <v>29</v>
      </c>
      <c r="U3938">
        <v>0</v>
      </c>
      <c r="V3938">
        <v>0</v>
      </c>
      <c r="W3938">
        <v>0</v>
      </c>
      <c r="X3938">
        <v>15.289556782813587</v>
      </c>
      <c r="Y3938">
        <v>0</v>
      </c>
      <c r="Z3938">
        <v>0</v>
      </c>
      <c r="AA3938">
        <v>0</v>
      </c>
      <c r="AB3938">
        <v>107.56919662963219</v>
      </c>
      <c r="AC3938">
        <v>0</v>
      </c>
      <c r="AD3938">
        <v>0</v>
      </c>
      <c r="AE3938">
        <v>122.85875341244578</v>
      </c>
    </row>
    <row r="3939" spans="1:31" x14ac:dyDescent="0.3">
      <c r="A3939">
        <v>2493054</v>
      </c>
      <c r="B3939">
        <v>1</v>
      </c>
      <c r="C3939" t="s">
        <v>80</v>
      </c>
      <c r="D3939" t="s">
        <v>82</v>
      </c>
      <c r="E3939" t="s">
        <v>132</v>
      </c>
      <c r="F3939" t="s">
        <v>11273</v>
      </c>
      <c r="G3939" t="s">
        <v>134</v>
      </c>
      <c r="H3939" t="s">
        <v>135</v>
      </c>
      <c r="I3939" t="s">
        <v>136</v>
      </c>
      <c r="J3939" t="s">
        <v>137</v>
      </c>
      <c r="K3939" t="s">
        <v>138</v>
      </c>
      <c r="L3939" t="s">
        <v>11274</v>
      </c>
      <c r="M3939" t="s">
        <v>11275</v>
      </c>
      <c r="N3939">
        <v>0.328333333</v>
      </c>
      <c r="O3939">
        <v>0</v>
      </c>
      <c r="P3939">
        <v>556</v>
      </c>
      <c r="Q3939">
        <v>0</v>
      </c>
      <c r="R3939">
        <v>0</v>
      </c>
      <c r="S3939">
        <v>0</v>
      </c>
      <c r="T3939">
        <v>37</v>
      </c>
      <c r="U3939">
        <v>0</v>
      </c>
      <c r="V3939">
        <v>0</v>
      </c>
      <c r="W3939">
        <v>0</v>
      </c>
      <c r="X3939">
        <v>57.482864602576143</v>
      </c>
      <c r="Y3939">
        <v>0</v>
      </c>
      <c r="Z3939">
        <v>0</v>
      </c>
      <c r="AA3939">
        <v>0</v>
      </c>
      <c r="AB3939">
        <v>11.016779101204651</v>
      </c>
      <c r="AC3939">
        <v>0</v>
      </c>
      <c r="AD3939">
        <v>0</v>
      </c>
      <c r="AE3939">
        <v>68.499643703780791</v>
      </c>
    </row>
    <row r="3940" spans="1:31" x14ac:dyDescent="0.3">
      <c r="A3940">
        <v>2520107</v>
      </c>
      <c r="B3940">
        <v>1</v>
      </c>
      <c r="C3940" t="s">
        <v>80</v>
      </c>
      <c r="D3940" t="s">
        <v>93</v>
      </c>
      <c r="E3940" t="s">
        <v>166</v>
      </c>
      <c r="F3940" t="s">
        <v>11276</v>
      </c>
      <c r="G3940" t="s">
        <v>181</v>
      </c>
      <c r="H3940" t="s">
        <v>150</v>
      </c>
      <c r="I3940" t="s">
        <v>136</v>
      </c>
      <c r="J3940" t="s">
        <v>137</v>
      </c>
      <c r="K3940" t="s">
        <v>144</v>
      </c>
      <c r="L3940" t="s">
        <v>11277</v>
      </c>
      <c r="M3940" t="s">
        <v>11278</v>
      </c>
      <c r="N3940">
        <v>0.52472222199999996</v>
      </c>
      <c r="O3940">
        <v>0</v>
      </c>
      <c r="P3940">
        <v>2</v>
      </c>
      <c r="Q3940">
        <v>0</v>
      </c>
      <c r="R3940">
        <v>30</v>
      </c>
      <c r="S3940">
        <v>0</v>
      </c>
      <c r="T3940">
        <v>5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8.5845566501660429</v>
      </c>
      <c r="AA3940">
        <v>0</v>
      </c>
      <c r="AB3940">
        <v>6.3521111953676073</v>
      </c>
      <c r="AC3940">
        <v>0</v>
      </c>
      <c r="AD3940">
        <v>0</v>
      </c>
      <c r="AE3940">
        <v>14.93666784553365</v>
      </c>
    </row>
    <row r="3941" spans="1:31" x14ac:dyDescent="0.3">
      <c r="A3941">
        <v>2493077</v>
      </c>
      <c r="B3941">
        <v>1</v>
      </c>
      <c r="C3941" t="s">
        <v>81</v>
      </c>
      <c r="D3941" t="s">
        <v>124</v>
      </c>
      <c r="E3941" t="s">
        <v>162</v>
      </c>
      <c r="F3941" t="s">
        <v>11279</v>
      </c>
      <c r="G3941" t="s">
        <v>159</v>
      </c>
      <c r="H3941" t="s">
        <v>135</v>
      </c>
      <c r="I3941" t="s">
        <v>136</v>
      </c>
      <c r="J3941" t="s">
        <v>3</v>
      </c>
      <c r="K3941" t="s">
        <v>144</v>
      </c>
      <c r="L3941" t="s">
        <v>11280</v>
      </c>
      <c r="M3941" t="s">
        <v>11281</v>
      </c>
      <c r="N3941">
        <v>1.674722222</v>
      </c>
      <c r="O3941">
        <v>0</v>
      </c>
      <c r="P3941">
        <v>46</v>
      </c>
      <c r="Q3941">
        <v>0</v>
      </c>
      <c r="R3941">
        <v>2</v>
      </c>
      <c r="S3941">
        <v>0</v>
      </c>
      <c r="T3941">
        <v>5</v>
      </c>
      <c r="U3941">
        <v>0</v>
      </c>
      <c r="V3941">
        <v>0</v>
      </c>
      <c r="W3941">
        <v>0</v>
      </c>
      <c r="X3941">
        <v>11.826164640964945</v>
      </c>
      <c r="Y3941">
        <v>0</v>
      </c>
      <c r="Z3941">
        <v>1.5559023457860874</v>
      </c>
      <c r="AA3941">
        <v>0</v>
      </c>
      <c r="AB3941">
        <v>6.0790236069779278</v>
      </c>
      <c r="AC3941">
        <v>0</v>
      </c>
      <c r="AD3941">
        <v>0</v>
      </c>
      <c r="AE3941">
        <v>19.461090593728962</v>
      </c>
    </row>
    <row r="3942" spans="1:31" x14ac:dyDescent="0.3">
      <c r="A3942">
        <v>2493031</v>
      </c>
      <c r="B3942">
        <v>1</v>
      </c>
      <c r="C3942" t="s">
        <v>81</v>
      </c>
      <c r="D3942" t="s">
        <v>117</v>
      </c>
      <c r="E3942" t="s">
        <v>162</v>
      </c>
      <c r="F3942" t="s">
        <v>11282</v>
      </c>
      <c r="G3942" t="s">
        <v>168</v>
      </c>
      <c r="H3942" t="s">
        <v>135</v>
      </c>
      <c r="I3942" t="s">
        <v>136</v>
      </c>
      <c r="J3942" t="s">
        <v>137</v>
      </c>
      <c r="K3942" t="s">
        <v>138</v>
      </c>
      <c r="L3942" t="s">
        <v>11283</v>
      </c>
      <c r="M3942" t="s">
        <v>11284</v>
      </c>
      <c r="N3942">
        <v>3.188055555</v>
      </c>
      <c r="O3942">
        <v>0</v>
      </c>
      <c r="P3942">
        <v>2</v>
      </c>
      <c r="Q3942">
        <v>0</v>
      </c>
      <c r="R3942">
        <v>6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0.31398275906124484</v>
      </c>
      <c r="Y3942">
        <v>0</v>
      </c>
      <c r="Z3942">
        <v>1.9685654817120617</v>
      </c>
      <c r="AA3942">
        <v>0</v>
      </c>
      <c r="AB3942">
        <v>0</v>
      </c>
      <c r="AC3942">
        <v>0</v>
      </c>
      <c r="AD3942">
        <v>0</v>
      </c>
      <c r="AE3942">
        <v>2.2825482407733064</v>
      </c>
    </row>
    <row r="3943" spans="1:31" x14ac:dyDescent="0.3">
      <c r="A3943">
        <v>2493140</v>
      </c>
      <c r="B3943">
        <v>1</v>
      </c>
      <c r="C3943" t="s">
        <v>80</v>
      </c>
      <c r="D3943" t="s">
        <v>96</v>
      </c>
      <c r="E3943" t="s">
        <v>153</v>
      </c>
      <c r="F3943" t="s">
        <v>11285</v>
      </c>
      <c r="G3943" t="s">
        <v>159</v>
      </c>
      <c r="H3943" t="s">
        <v>135</v>
      </c>
      <c r="I3943" t="s">
        <v>136</v>
      </c>
      <c r="J3943" t="s">
        <v>3</v>
      </c>
      <c r="K3943" t="s">
        <v>144</v>
      </c>
      <c r="L3943" t="s">
        <v>11286</v>
      </c>
      <c r="M3943" t="s">
        <v>11287</v>
      </c>
      <c r="N3943">
        <v>4.142222222</v>
      </c>
      <c r="O3943">
        <v>0</v>
      </c>
      <c r="P3943">
        <v>1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3.3439889547959609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3.3439889547959609</v>
      </c>
    </row>
    <row r="3944" spans="1:31" x14ac:dyDescent="0.3">
      <c r="A3944">
        <v>2492745</v>
      </c>
      <c r="B3944">
        <v>1</v>
      </c>
      <c r="C3944" t="s">
        <v>80</v>
      </c>
      <c r="D3944" t="s">
        <v>106</v>
      </c>
      <c r="E3944" t="s">
        <v>166</v>
      </c>
      <c r="F3944" t="s">
        <v>8404</v>
      </c>
      <c r="G3944" t="s">
        <v>149</v>
      </c>
      <c r="H3944" t="s">
        <v>150</v>
      </c>
      <c r="I3944" t="s">
        <v>136</v>
      </c>
      <c r="J3944" t="s">
        <v>137</v>
      </c>
      <c r="K3944" t="s">
        <v>144</v>
      </c>
      <c r="L3944" t="s">
        <v>11288</v>
      </c>
      <c r="M3944" t="s">
        <v>11289</v>
      </c>
      <c r="N3944">
        <v>0.14111111100000001</v>
      </c>
      <c r="O3944">
        <v>1</v>
      </c>
      <c r="P3944">
        <v>4</v>
      </c>
      <c r="Q3944">
        <v>68</v>
      </c>
      <c r="R3944">
        <v>327</v>
      </c>
      <c r="S3944">
        <v>28</v>
      </c>
      <c r="T3944">
        <v>62</v>
      </c>
      <c r="U3944">
        <v>0</v>
      </c>
      <c r="V3944">
        <v>0</v>
      </c>
      <c r="W3944">
        <v>5.6807972738157991E-2</v>
      </c>
      <c r="X3944">
        <v>0.308816741609376</v>
      </c>
      <c r="Y3944">
        <v>49.422719263141587</v>
      </c>
      <c r="Z3944">
        <v>45.963031693381787</v>
      </c>
      <c r="AA3944">
        <v>8.315809358486689</v>
      </c>
      <c r="AB3944">
        <v>19.741437109660986</v>
      </c>
      <c r="AC3944">
        <v>0</v>
      </c>
      <c r="AD3944">
        <v>0</v>
      </c>
      <c r="AE3944">
        <v>123.80862213901858</v>
      </c>
    </row>
    <row r="3945" spans="1:31" x14ac:dyDescent="0.3">
      <c r="A3945">
        <v>2493286</v>
      </c>
      <c r="B3945">
        <v>1</v>
      </c>
      <c r="C3945" t="s">
        <v>81</v>
      </c>
      <c r="D3945" t="s">
        <v>114</v>
      </c>
      <c r="E3945" t="s">
        <v>162</v>
      </c>
      <c r="F3945" t="s">
        <v>11290</v>
      </c>
      <c r="G3945" t="s">
        <v>210</v>
      </c>
      <c r="H3945" t="s">
        <v>135</v>
      </c>
      <c r="I3945" t="s">
        <v>136</v>
      </c>
      <c r="J3945" t="s">
        <v>137</v>
      </c>
      <c r="K3945" t="s">
        <v>144</v>
      </c>
      <c r="L3945" t="s">
        <v>11291</v>
      </c>
      <c r="M3945" t="s">
        <v>11292</v>
      </c>
      <c r="N3945">
        <v>2.2063888880000002</v>
      </c>
      <c r="O3945">
        <v>0</v>
      </c>
      <c r="P3945">
        <v>31</v>
      </c>
      <c r="Q3945">
        <v>0</v>
      </c>
      <c r="R3945">
        <v>0</v>
      </c>
      <c r="S3945">
        <v>0</v>
      </c>
      <c r="T3945">
        <v>1</v>
      </c>
      <c r="U3945">
        <v>0</v>
      </c>
      <c r="V3945">
        <v>0</v>
      </c>
      <c r="W3945">
        <v>0</v>
      </c>
      <c r="X3945">
        <v>6.6267846624939555</v>
      </c>
      <c r="Y3945">
        <v>0</v>
      </c>
      <c r="Z3945">
        <v>0</v>
      </c>
      <c r="AA3945">
        <v>0</v>
      </c>
      <c r="AB3945">
        <v>2.5780046195658333</v>
      </c>
      <c r="AC3945">
        <v>0</v>
      </c>
      <c r="AD3945">
        <v>0</v>
      </c>
      <c r="AE3945">
        <v>9.2047892820597887</v>
      </c>
    </row>
    <row r="3946" spans="1:31" x14ac:dyDescent="0.3">
      <c r="A3946">
        <v>2492802</v>
      </c>
      <c r="B3946">
        <v>1</v>
      </c>
      <c r="C3946" t="s">
        <v>80</v>
      </c>
      <c r="D3946" t="s">
        <v>83</v>
      </c>
      <c r="E3946" t="s">
        <v>132</v>
      </c>
      <c r="F3946" t="s">
        <v>11293</v>
      </c>
      <c r="G3946" t="s">
        <v>134</v>
      </c>
      <c r="H3946" t="s">
        <v>135</v>
      </c>
      <c r="I3946" t="s">
        <v>136</v>
      </c>
      <c r="J3946" t="s">
        <v>137</v>
      </c>
      <c r="K3946" t="s">
        <v>138</v>
      </c>
      <c r="L3946" t="s">
        <v>11294</v>
      </c>
      <c r="M3946" t="s">
        <v>11295</v>
      </c>
      <c r="N3946">
        <v>0.81638888799999998</v>
      </c>
      <c r="O3946">
        <v>0</v>
      </c>
      <c r="P3946">
        <v>775</v>
      </c>
      <c r="Q3946">
        <v>0</v>
      </c>
      <c r="R3946">
        <v>0</v>
      </c>
      <c r="S3946">
        <v>0</v>
      </c>
      <c r="T3946">
        <v>20</v>
      </c>
      <c r="U3946">
        <v>0</v>
      </c>
      <c r="V3946">
        <v>0</v>
      </c>
      <c r="W3946">
        <v>0</v>
      </c>
      <c r="X3946">
        <v>149.40391485471807</v>
      </c>
      <c r="Y3946">
        <v>0</v>
      </c>
      <c r="Z3946">
        <v>0</v>
      </c>
      <c r="AA3946">
        <v>0</v>
      </c>
      <c r="AB3946">
        <v>18.070962056410391</v>
      </c>
      <c r="AC3946">
        <v>0</v>
      </c>
      <c r="AD3946">
        <v>0</v>
      </c>
      <c r="AE3946">
        <v>167.47487691112846</v>
      </c>
    </row>
    <row r="3947" spans="1:31" x14ac:dyDescent="0.3">
      <c r="A3947">
        <v>2492659</v>
      </c>
      <c r="B3947">
        <v>1</v>
      </c>
      <c r="C3947" t="s">
        <v>80</v>
      </c>
      <c r="D3947" t="s">
        <v>83</v>
      </c>
      <c r="E3947" t="s">
        <v>213</v>
      </c>
      <c r="F3947" t="s">
        <v>713</v>
      </c>
      <c r="G3947" t="s">
        <v>149</v>
      </c>
      <c r="H3947" t="s">
        <v>150</v>
      </c>
      <c r="I3947" t="s">
        <v>136</v>
      </c>
      <c r="J3947" t="s">
        <v>137</v>
      </c>
      <c r="K3947" t="s">
        <v>144</v>
      </c>
      <c r="L3947" t="s">
        <v>11296</v>
      </c>
      <c r="M3947" t="s">
        <v>11297</v>
      </c>
      <c r="N3947">
        <v>0.1125</v>
      </c>
      <c r="O3947">
        <v>23</v>
      </c>
      <c r="P3947">
        <v>2679</v>
      </c>
      <c r="Q3947">
        <v>15</v>
      </c>
      <c r="R3947">
        <v>402</v>
      </c>
      <c r="S3947">
        <v>55</v>
      </c>
      <c r="T3947">
        <v>445</v>
      </c>
      <c r="U3947">
        <v>4</v>
      </c>
      <c r="V3947">
        <v>1</v>
      </c>
      <c r="W3947">
        <v>0.94733511161094019</v>
      </c>
      <c r="X3947">
        <v>56.02130189051713</v>
      </c>
      <c r="Y3947">
        <v>2.7415630023091202</v>
      </c>
      <c r="Z3947">
        <v>14.029653747294276</v>
      </c>
      <c r="AA3947">
        <v>20.407342133233971</v>
      </c>
      <c r="AB3947">
        <v>33.028140624357846</v>
      </c>
      <c r="AC3947">
        <v>15.524683585356399</v>
      </c>
      <c r="AD3947">
        <v>0.34894549425374999</v>
      </c>
      <c r="AE3947">
        <v>143.04896558893341</v>
      </c>
    </row>
    <row r="3948" spans="1:31" x14ac:dyDescent="0.3">
      <c r="A3948">
        <v>2492991</v>
      </c>
      <c r="B3948">
        <v>1</v>
      </c>
      <c r="C3948" t="s">
        <v>80</v>
      </c>
      <c r="D3948" t="s">
        <v>84</v>
      </c>
      <c r="E3948" t="s">
        <v>162</v>
      </c>
      <c r="F3948" t="s">
        <v>11298</v>
      </c>
      <c r="G3948" t="s">
        <v>210</v>
      </c>
      <c r="H3948" t="s">
        <v>135</v>
      </c>
      <c r="I3948" t="s">
        <v>136</v>
      </c>
      <c r="J3948" t="s">
        <v>137</v>
      </c>
      <c r="K3948" t="s">
        <v>144</v>
      </c>
      <c r="L3948" t="s">
        <v>11299</v>
      </c>
      <c r="M3948" t="s">
        <v>11300</v>
      </c>
      <c r="N3948">
        <v>4.8302777770000001</v>
      </c>
      <c r="O3948">
        <v>0</v>
      </c>
      <c r="P3948">
        <v>25</v>
      </c>
      <c r="Q3948">
        <v>0</v>
      </c>
      <c r="R3948">
        <v>1</v>
      </c>
      <c r="S3948">
        <v>0</v>
      </c>
      <c r="T3948">
        <v>13</v>
      </c>
      <c r="U3948">
        <v>0</v>
      </c>
      <c r="V3948">
        <v>0</v>
      </c>
      <c r="W3948">
        <v>0</v>
      </c>
      <c r="X3948">
        <v>45.325702469573095</v>
      </c>
      <c r="Y3948">
        <v>0</v>
      </c>
      <c r="Z3948">
        <v>1.7264616811754576</v>
      </c>
      <c r="AA3948">
        <v>0</v>
      </c>
      <c r="AB3948">
        <v>80.804559148980147</v>
      </c>
      <c r="AC3948">
        <v>0</v>
      </c>
      <c r="AD3948">
        <v>0</v>
      </c>
      <c r="AE3948">
        <v>127.8567232997287</v>
      </c>
    </row>
    <row r="3949" spans="1:31" x14ac:dyDescent="0.3">
      <c r="A3949">
        <v>2493014</v>
      </c>
      <c r="B3949">
        <v>1</v>
      </c>
      <c r="C3949" t="s">
        <v>80</v>
      </c>
      <c r="D3949" t="s">
        <v>83</v>
      </c>
      <c r="E3949" t="s">
        <v>132</v>
      </c>
      <c r="F3949" t="s">
        <v>11301</v>
      </c>
      <c r="G3949" t="s">
        <v>134</v>
      </c>
      <c r="H3949" t="s">
        <v>135</v>
      </c>
      <c r="I3949" t="s">
        <v>136</v>
      </c>
      <c r="J3949" t="s">
        <v>137</v>
      </c>
      <c r="K3949" t="s">
        <v>138</v>
      </c>
      <c r="L3949" t="s">
        <v>11302</v>
      </c>
      <c r="M3949" t="s">
        <v>11303</v>
      </c>
      <c r="N3949">
        <v>0.88416666600000005</v>
      </c>
      <c r="O3949">
        <v>0</v>
      </c>
      <c r="P3949">
        <v>772</v>
      </c>
      <c r="Q3949">
        <v>0</v>
      </c>
      <c r="R3949">
        <v>0</v>
      </c>
      <c r="S3949">
        <v>0</v>
      </c>
      <c r="T3949">
        <v>85</v>
      </c>
      <c r="U3949">
        <v>0</v>
      </c>
      <c r="V3949">
        <v>0</v>
      </c>
      <c r="W3949">
        <v>0</v>
      </c>
      <c r="X3949">
        <v>156.40507303772742</v>
      </c>
      <c r="Y3949">
        <v>0</v>
      </c>
      <c r="Z3949">
        <v>0</v>
      </c>
      <c r="AA3949">
        <v>0</v>
      </c>
      <c r="AB3949">
        <v>49.181755619105097</v>
      </c>
      <c r="AC3949">
        <v>0</v>
      </c>
      <c r="AD3949">
        <v>0</v>
      </c>
      <c r="AE3949">
        <v>205.58682865683252</v>
      </c>
    </row>
    <row r="3950" spans="1:31" x14ac:dyDescent="0.3">
      <c r="A3950">
        <v>2492828</v>
      </c>
      <c r="B3950">
        <v>1</v>
      </c>
      <c r="C3950" t="s">
        <v>80</v>
      </c>
      <c r="D3950" t="s">
        <v>83</v>
      </c>
      <c r="E3950" t="s">
        <v>147</v>
      </c>
      <c r="F3950" t="s">
        <v>11304</v>
      </c>
      <c r="G3950" t="s">
        <v>168</v>
      </c>
      <c r="H3950" t="s">
        <v>150</v>
      </c>
      <c r="I3950" t="s">
        <v>136</v>
      </c>
      <c r="J3950" t="s">
        <v>137</v>
      </c>
      <c r="K3950" t="s">
        <v>138</v>
      </c>
      <c r="L3950" t="s">
        <v>11305</v>
      </c>
      <c r="M3950" t="s">
        <v>11306</v>
      </c>
      <c r="N3950">
        <v>1.1513888880000001</v>
      </c>
      <c r="O3950">
        <v>0</v>
      </c>
      <c r="P3950">
        <v>0</v>
      </c>
      <c r="Q3950">
        <v>6</v>
      </c>
      <c r="R3950">
        <v>0</v>
      </c>
      <c r="S3950">
        <v>5</v>
      </c>
      <c r="T3950">
        <v>0</v>
      </c>
      <c r="U3950">
        <v>1</v>
      </c>
      <c r="V3950">
        <v>0</v>
      </c>
      <c r="W3950">
        <v>0</v>
      </c>
      <c r="X3950">
        <v>0</v>
      </c>
      <c r="Y3950">
        <v>2.7856718739612072</v>
      </c>
      <c r="Z3950">
        <v>0</v>
      </c>
      <c r="AA3950">
        <v>18.031365277588414</v>
      </c>
      <c r="AB3950">
        <v>0</v>
      </c>
      <c r="AC3950">
        <v>80.558492361712922</v>
      </c>
      <c r="AD3950">
        <v>0</v>
      </c>
      <c r="AE3950">
        <v>101.37552951326253</v>
      </c>
    </row>
    <row r="3951" spans="1:31" x14ac:dyDescent="0.3">
      <c r="A3951">
        <v>2493163</v>
      </c>
      <c r="B3951">
        <v>1</v>
      </c>
      <c r="C3951" t="s">
        <v>80</v>
      </c>
      <c r="D3951" t="s">
        <v>93</v>
      </c>
      <c r="E3951" t="s">
        <v>162</v>
      </c>
      <c r="F3951" t="s">
        <v>11307</v>
      </c>
      <c r="G3951" t="s">
        <v>210</v>
      </c>
      <c r="H3951" t="s">
        <v>135</v>
      </c>
      <c r="I3951" t="s">
        <v>136</v>
      </c>
      <c r="J3951" t="s">
        <v>137</v>
      </c>
      <c r="K3951" t="s">
        <v>144</v>
      </c>
      <c r="L3951" t="s">
        <v>11308</v>
      </c>
      <c r="M3951" t="s">
        <v>11309</v>
      </c>
      <c r="N3951">
        <v>1.402222222</v>
      </c>
      <c r="O3951">
        <v>0</v>
      </c>
      <c r="P3951">
        <v>60</v>
      </c>
      <c r="Q3951">
        <v>0</v>
      </c>
      <c r="R3951">
        <v>1</v>
      </c>
      <c r="S3951">
        <v>0</v>
      </c>
      <c r="T3951">
        <v>4</v>
      </c>
      <c r="U3951">
        <v>0</v>
      </c>
      <c r="V3951">
        <v>0</v>
      </c>
      <c r="W3951">
        <v>0</v>
      </c>
      <c r="X3951">
        <v>10.473851614853745</v>
      </c>
      <c r="Y3951">
        <v>0</v>
      </c>
      <c r="Z3951">
        <v>3.8396617214749497E-2</v>
      </c>
      <c r="AA3951">
        <v>0</v>
      </c>
      <c r="AB3951">
        <v>3.5316431740611258</v>
      </c>
      <c r="AC3951">
        <v>0</v>
      </c>
      <c r="AD3951">
        <v>0</v>
      </c>
      <c r="AE3951">
        <v>14.043891406129619</v>
      </c>
    </row>
    <row r="3952" spans="1:31" x14ac:dyDescent="0.3">
      <c r="A3952">
        <v>2501876</v>
      </c>
      <c r="B3952">
        <v>1</v>
      </c>
      <c r="C3952" t="s">
        <v>81</v>
      </c>
      <c r="D3952" t="s">
        <v>115</v>
      </c>
      <c r="E3952" t="s">
        <v>147</v>
      </c>
      <c r="F3952" t="s">
        <v>11310</v>
      </c>
      <c r="G3952" t="s">
        <v>203</v>
      </c>
      <c r="H3952" t="s">
        <v>150</v>
      </c>
      <c r="I3952" t="s">
        <v>136</v>
      </c>
      <c r="J3952" t="s">
        <v>137</v>
      </c>
      <c r="K3952" t="s">
        <v>138</v>
      </c>
      <c r="L3952" t="s">
        <v>11311</v>
      </c>
      <c r="M3952" t="s">
        <v>11312</v>
      </c>
      <c r="N3952">
        <v>0.28305555500000001</v>
      </c>
      <c r="O3952">
        <v>0</v>
      </c>
      <c r="P3952">
        <v>68</v>
      </c>
      <c r="Q3952">
        <v>0</v>
      </c>
      <c r="R3952">
        <v>16</v>
      </c>
      <c r="S3952">
        <v>0</v>
      </c>
      <c r="T3952">
        <v>6</v>
      </c>
      <c r="U3952">
        <v>0</v>
      </c>
      <c r="V3952">
        <v>0</v>
      </c>
      <c r="W3952">
        <v>0</v>
      </c>
      <c r="X3952">
        <v>1.5229328191176303</v>
      </c>
      <c r="Y3952">
        <v>0</v>
      </c>
      <c r="Z3952">
        <v>0.74700149762632817</v>
      </c>
      <c r="AA3952">
        <v>0</v>
      </c>
      <c r="AB3952">
        <v>2.5284478764601253</v>
      </c>
      <c r="AC3952">
        <v>0</v>
      </c>
      <c r="AD3952">
        <v>0</v>
      </c>
      <c r="AE3952">
        <v>4.798382193204084</v>
      </c>
    </row>
    <row r="3953" spans="1:31" x14ac:dyDescent="0.3">
      <c r="A3953">
        <v>2493263</v>
      </c>
      <c r="B3953">
        <v>1</v>
      </c>
      <c r="C3953" t="s">
        <v>81</v>
      </c>
      <c r="D3953" t="s">
        <v>121</v>
      </c>
      <c r="E3953" t="s">
        <v>147</v>
      </c>
      <c r="F3953" t="s">
        <v>11313</v>
      </c>
      <c r="G3953" t="s">
        <v>193</v>
      </c>
      <c r="H3953" t="s">
        <v>150</v>
      </c>
      <c r="I3953" t="s">
        <v>136</v>
      </c>
      <c r="J3953" t="s">
        <v>137</v>
      </c>
      <c r="K3953" t="s">
        <v>144</v>
      </c>
      <c r="L3953" t="s">
        <v>11314</v>
      </c>
      <c r="M3953" t="s">
        <v>11315</v>
      </c>
      <c r="N3953">
        <v>2.5611111110000002</v>
      </c>
      <c r="O3953">
        <v>0</v>
      </c>
      <c r="P3953">
        <v>119</v>
      </c>
      <c r="Q3953">
        <v>0</v>
      </c>
      <c r="R3953">
        <v>1</v>
      </c>
      <c r="S3953">
        <v>1</v>
      </c>
      <c r="T3953">
        <v>12</v>
      </c>
      <c r="U3953">
        <v>0</v>
      </c>
      <c r="V3953">
        <v>0</v>
      </c>
      <c r="W3953">
        <v>0</v>
      </c>
      <c r="X3953">
        <v>31.361434064173334</v>
      </c>
      <c r="Y3953">
        <v>0</v>
      </c>
      <c r="Z3953">
        <v>0.26983693949083692</v>
      </c>
      <c r="AA3953">
        <v>3.2334529640233329</v>
      </c>
      <c r="AB3953">
        <v>19.962894164271994</v>
      </c>
      <c r="AC3953">
        <v>0</v>
      </c>
      <c r="AD3953">
        <v>0</v>
      </c>
      <c r="AE3953">
        <v>54.827618131959497</v>
      </c>
    </row>
    <row r="3954" spans="1:31" x14ac:dyDescent="0.3">
      <c r="A3954">
        <v>2492871</v>
      </c>
      <c r="B3954">
        <v>1</v>
      </c>
      <c r="C3954" t="s">
        <v>80</v>
      </c>
      <c r="D3954" t="s">
        <v>82</v>
      </c>
      <c r="E3954" t="s">
        <v>132</v>
      </c>
      <c r="F3954" t="s">
        <v>11316</v>
      </c>
      <c r="G3954" t="s">
        <v>134</v>
      </c>
      <c r="H3954" t="s">
        <v>135</v>
      </c>
      <c r="I3954" t="s">
        <v>136</v>
      </c>
      <c r="J3954" t="s">
        <v>137</v>
      </c>
      <c r="K3954" t="s">
        <v>138</v>
      </c>
      <c r="L3954" t="s">
        <v>11317</v>
      </c>
      <c r="M3954" t="s">
        <v>11318</v>
      </c>
      <c r="N3954">
        <v>1.04</v>
      </c>
      <c r="O3954">
        <v>0</v>
      </c>
      <c r="P3954">
        <v>292</v>
      </c>
      <c r="Q3954">
        <v>0</v>
      </c>
      <c r="R3954">
        <v>0</v>
      </c>
      <c r="S3954">
        <v>0</v>
      </c>
      <c r="T3954">
        <v>26</v>
      </c>
      <c r="U3954">
        <v>0</v>
      </c>
      <c r="V3954">
        <v>0</v>
      </c>
      <c r="W3954">
        <v>0</v>
      </c>
      <c r="X3954">
        <v>127.15259766662406</v>
      </c>
      <c r="Y3954">
        <v>0</v>
      </c>
      <c r="Z3954">
        <v>0</v>
      </c>
      <c r="AA3954">
        <v>0</v>
      </c>
      <c r="AB3954">
        <v>27.321074472352425</v>
      </c>
      <c r="AC3954">
        <v>0</v>
      </c>
      <c r="AD3954">
        <v>0</v>
      </c>
      <c r="AE3954">
        <v>154.4736721389765</v>
      </c>
    </row>
    <row r="3955" spans="1:31" x14ac:dyDescent="0.3">
      <c r="A3955">
        <v>2493312</v>
      </c>
      <c r="B3955">
        <v>1</v>
      </c>
      <c r="C3955" t="s">
        <v>80</v>
      </c>
      <c r="D3955" t="s">
        <v>82</v>
      </c>
      <c r="E3955" t="s">
        <v>153</v>
      </c>
      <c r="F3955" t="s">
        <v>11319</v>
      </c>
      <c r="G3955" t="s">
        <v>155</v>
      </c>
      <c r="H3955" t="s">
        <v>135</v>
      </c>
      <c r="I3955" t="s">
        <v>136</v>
      </c>
      <c r="J3955" t="s">
        <v>137</v>
      </c>
      <c r="K3955" t="s">
        <v>144</v>
      </c>
      <c r="L3955" t="s">
        <v>11320</v>
      </c>
      <c r="M3955" t="s">
        <v>11321</v>
      </c>
      <c r="N3955">
        <v>3.471944444</v>
      </c>
      <c r="O3955">
        <v>0</v>
      </c>
      <c r="P3955">
        <v>1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1.5197600917513361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1.5197600917513361</v>
      </c>
    </row>
    <row r="3956" spans="1:31" x14ac:dyDescent="0.3">
      <c r="A3956">
        <v>2493149</v>
      </c>
      <c r="B3956">
        <v>1</v>
      </c>
      <c r="C3956" t="s">
        <v>80</v>
      </c>
      <c r="D3956" t="s">
        <v>92</v>
      </c>
      <c r="E3956" t="s">
        <v>162</v>
      </c>
      <c r="F3956" t="s">
        <v>657</v>
      </c>
      <c r="G3956" t="s">
        <v>466</v>
      </c>
      <c r="H3956" t="s">
        <v>135</v>
      </c>
      <c r="I3956" t="s">
        <v>136</v>
      </c>
      <c r="J3956" t="s">
        <v>137</v>
      </c>
      <c r="K3956" t="s">
        <v>144</v>
      </c>
      <c r="L3956" t="s">
        <v>11322</v>
      </c>
      <c r="M3956" t="s">
        <v>11323</v>
      </c>
      <c r="N3956">
        <v>6.3822222220000002</v>
      </c>
      <c r="O3956">
        <v>0</v>
      </c>
      <c r="P3956">
        <v>67</v>
      </c>
      <c r="Q3956">
        <v>0</v>
      </c>
      <c r="R3956">
        <v>5</v>
      </c>
      <c r="S3956">
        <v>0</v>
      </c>
      <c r="T3956">
        <v>9</v>
      </c>
      <c r="U3956">
        <v>0</v>
      </c>
      <c r="V3956">
        <v>0</v>
      </c>
      <c r="W3956">
        <v>0</v>
      </c>
      <c r="X3956">
        <v>163.68073184643225</v>
      </c>
      <c r="Y3956">
        <v>0</v>
      </c>
      <c r="Z3956">
        <v>10.03330006001311</v>
      </c>
      <c r="AA3956">
        <v>0</v>
      </c>
      <c r="AB3956">
        <v>44.936005705821231</v>
      </c>
      <c r="AC3956">
        <v>0</v>
      </c>
      <c r="AD3956">
        <v>0</v>
      </c>
      <c r="AE3956">
        <v>218.6500376122666</v>
      </c>
    </row>
    <row r="3957" spans="1:31" x14ac:dyDescent="0.3">
      <c r="A3957">
        <v>2492857</v>
      </c>
      <c r="B3957">
        <v>1</v>
      </c>
      <c r="C3957" t="s">
        <v>81</v>
      </c>
      <c r="D3957" t="s">
        <v>128</v>
      </c>
      <c r="E3957" t="s">
        <v>184</v>
      </c>
      <c r="F3957" t="s">
        <v>275</v>
      </c>
      <c r="G3957" t="s">
        <v>168</v>
      </c>
      <c r="H3957" t="s">
        <v>150</v>
      </c>
      <c r="I3957" t="s">
        <v>136</v>
      </c>
      <c r="J3957" t="s">
        <v>137</v>
      </c>
      <c r="K3957" t="s">
        <v>138</v>
      </c>
      <c r="L3957" t="s">
        <v>11324</v>
      </c>
      <c r="M3957" t="s">
        <v>11325</v>
      </c>
      <c r="N3957">
        <v>3.806944444</v>
      </c>
      <c r="O3957">
        <v>1</v>
      </c>
      <c r="P3957">
        <v>601</v>
      </c>
      <c r="Q3957">
        <v>3</v>
      </c>
      <c r="R3957">
        <v>4</v>
      </c>
      <c r="S3957">
        <v>8</v>
      </c>
      <c r="T3957">
        <v>50</v>
      </c>
      <c r="U3957">
        <v>0</v>
      </c>
      <c r="V3957">
        <v>0</v>
      </c>
      <c r="W3957">
        <v>0.79447924346440002</v>
      </c>
      <c r="X3957">
        <v>247.06179876641934</v>
      </c>
      <c r="Y3957">
        <v>8.6443700542213335</v>
      </c>
      <c r="Z3957">
        <v>6.6057978843489771</v>
      </c>
      <c r="AA3957">
        <v>65.354801608175066</v>
      </c>
      <c r="AB3957">
        <v>117.24980744653848</v>
      </c>
      <c r="AC3957">
        <v>0</v>
      </c>
      <c r="AD3957">
        <v>0</v>
      </c>
      <c r="AE3957">
        <v>445.71105500316764</v>
      </c>
    </row>
    <row r="3958" spans="1:31" x14ac:dyDescent="0.3">
      <c r="A3958">
        <v>2493103</v>
      </c>
      <c r="B3958">
        <v>1</v>
      </c>
      <c r="C3958" t="s">
        <v>80</v>
      </c>
      <c r="D3958" t="s">
        <v>82</v>
      </c>
      <c r="E3958" t="s">
        <v>147</v>
      </c>
      <c r="F3958" t="s">
        <v>11326</v>
      </c>
      <c r="G3958" t="s">
        <v>1152</v>
      </c>
      <c r="H3958" t="s">
        <v>150</v>
      </c>
      <c r="I3958" t="s">
        <v>136</v>
      </c>
      <c r="J3958" t="s">
        <v>137</v>
      </c>
      <c r="K3958" t="s">
        <v>144</v>
      </c>
      <c r="L3958" t="s">
        <v>11165</v>
      </c>
      <c r="M3958" t="s">
        <v>11327</v>
      </c>
      <c r="N3958">
        <v>1.5833333329999999</v>
      </c>
      <c r="O3958">
        <v>0</v>
      </c>
      <c r="P3958">
        <v>3</v>
      </c>
      <c r="Q3958">
        <v>0</v>
      </c>
      <c r="R3958">
        <v>0</v>
      </c>
      <c r="S3958">
        <v>0</v>
      </c>
      <c r="T3958">
        <v>820</v>
      </c>
      <c r="U3958">
        <v>0</v>
      </c>
      <c r="V3958">
        <v>0</v>
      </c>
      <c r="W3958">
        <v>0</v>
      </c>
      <c r="X3958">
        <v>0.40953111437130829</v>
      </c>
      <c r="Y3958">
        <v>0</v>
      </c>
      <c r="Z3958">
        <v>0</v>
      </c>
      <c r="AA3958">
        <v>0</v>
      </c>
      <c r="AB3958">
        <v>1751.2823771740309</v>
      </c>
      <c r="AC3958">
        <v>0</v>
      </c>
      <c r="AD3958">
        <v>0</v>
      </c>
      <c r="AE3958">
        <v>1751.6919082884021</v>
      </c>
    </row>
    <row r="3959" spans="1:31" x14ac:dyDescent="0.3">
      <c r="A3959">
        <v>2492940</v>
      </c>
      <c r="B3959">
        <v>1</v>
      </c>
      <c r="C3959" t="s">
        <v>80</v>
      </c>
      <c r="D3959" t="s">
        <v>105</v>
      </c>
      <c r="E3959" t="s">
        <v>162</v>
      </c>
      <c r="F3959" t="s">
        <v>11328</v>
      </c>
      <c r="G3959" t="s">
        <v>2766</v>
      </c>
      <c r="H3959" t="s">
        <v>135</v>
      </c>
      <c r="I3959" t="s">
        <v>136</v>
      </c>
      <c r="J3959" t="s">
        <v>137</v>
      </c>
      <c r="K3959" t="s">
        <v>144</v>
      </c>
      <c r="L3959" t="s">
        <v>11329</v>
      </c>
      <c r="M3959" t="s">
        <v>11330</v>
      </c>
      <c r="N3959">
        <v>2.6180555550000002</v>
      </c>
      <c r="O3959">
        <v>0</v>
      </c>
      <c r="P3959">
        <v>2</v>
      </c>
      <c r="Q3959">
        <v>0</v>
      </c>
      <c r="R3959">
        <v>0</v>
      </c>
      <c r="S3959">
        <v>0</v>
      </c>
      <c r="T3959">
        <v>36</v>
      </c>
      <c r="U3959">
        <v>0</v>
      </c>
      <c r="V3959">
        <v>0</v>
      </c>
      <c r="W3959">
        <v>0</v>
      </c>
      <c r="X3959">
        <v>1.6535981075885022</v>
      </c>
      <c r="Y3959">
        <v>0</v>
      </c>
      <c r="Z3959">
        <v>0</v>
      </c>
      <c r="AA3959">
        <v>0</v>
      </c>
      <c r="AB3959">
        <v>86.930119841287279</v>
      </c>
      <c r="AC3959">
        <v>0</v>
      </c>
      <c r="AD3959">
        <v>0</v>
      </c>
      <c r="AE3959">
        <v>88.583717948875787</v>
      </c>
    </row>
    <row r="3960" spans="1:31" x14ac:dyDescent="0.3">
      <c r="A3960">
        <v>2493143</v>
      </c>
      <c r="B3960">
        <v>1</v>
      </c>
      <c r="C3960" t="s">
        <v>80</v>
      </c>
      <c r="D3960" t="s">
        <v>105</v>
      </c>
      <c r="E3960" t="s">
        <v>147</v>
      </c>
      <c r="F3960" t="s">
        <v>1323</v>
      </c>
      <c r="G3960" t="s">
        <v>193</v>
      </c>
      <c r="H3960" t="s">
        <v>150</v>
      </c>
      <c r="I3960" t="s">
        <v>136</v>
      </c>
      <c r="J3960" t="s">
        <v>137</v>
      </c>
      <c r="K3960" t="s">
        <v>144</v>
      </c>
      <c r="L3960" t="s">
        <v>11331</v>
      </c>
      <c r="M3960" t="s">
        <v>11034</v>
      </c>
      <c r="N3960">
        <v>2.1788888879999999</v>
      </c>
      <c r="O3960">
        <v>0</v>
      </c>
      <c r="P3960">
        <v>88</v>
      </c>
      <c r="Q3960">
        <v>0</v>
      </c>
      <c r="R3960">
        <v>1</v>
      </c>
      <c r="S3960">
        <v>0</v>
      </c>
      <c r="T3960">
        <v>8</v>
      </c>
      <c r="U3960">
        <v>0</v>
      </c>
      <c r="V3960">
        <v>0</v>
      </c>
      <c r="W3960">
        <v>0</v>
      </c>
      <c r="X3960">
        <v>19.418911221823574</v>
      </c>
      <c r="Y3960">
        <v>0</v>
      </c>
      <c r="Z3960">
        <v>6.2427148906311114</v>
      </c>
      <c r="AA3960">
        <v>0</v>
      </c>
      <c r="AB3960">
        <v>7.08842373553599</v>
      </c>
      <c r="AC3960">
        <v>0</v>
      </c>
      <c r="AD3960">
        <v>0</v>
      </c>
      <c r="AE3960">
        <v>32.750049847990674</v>
      </c>
    </row>
    <row r="3961" spans="1:31" x14ac:dyDescent="0.3">
      <c r="A3961">
        <v>2493189</v>
      </c>
      <c r="B3961">
        <v>1</v>
      </c>
      <c r="C3961" t="s">
        <v>80</v>
      </c>
      <c r="D3961" t="s">
        <v>92</v>
      </c>
      <c r="E3961" t="s">
        <v>147</v>
      </c>
      <c r="F3961" t="s">
        <v>11332</v>
      </c>
      <c r="G3961" t="s">
        <v>193</v>
      </c>
      <c r="H3961" t="s">
        <v>150</v>
      </c>
      <c r="I3961" t="s">
        <v>136</v>
      </c>
      <c r="J3961" t="s">
        <v>137</v>
      </c>
      <c r="K3961" t="s">
        <v>144</v>
      </c>
      <c r="L3961" t="s">
        <v>11333</v>
      </c>
      <c r="M3961" t="s">
        <v>11334</v>
      </c>
      <c r="N3961">
        <v>0.97083333299999997</v>
      </c>
      <c r="O3961">
        <v>0</v>
      </c>
      <c r="P3961">
        <v>191</v>
      </c>
      <c r="Q3961">
        <v>0</v>
      </c>
      <c r="R3961">
        <v>7</v>
      </c>
      <c r="S3961">
        <v>0</v>
      </c>
      <c r="T3961">
        <v>18</v>
      </c>
      <c r="U3961">
        <v>0</v>
      </c>
      <c r="V3961">
        <v>0</v>
      </c>
      <c r="W3961">
        <v>0</v>
      </c>
      <c r="X3961">
        <v>62.019186908288965</v>
      </c>
      <c r="Y3961">
        <v>0</v>
      </c>
      <c r="Z3961">
        <v>2.1044453879523686</v>
      </c>
      <c r="AA3961">
        <v>0</v>
      </c>
      <c r="AB3961">
        <v>15.432782113177627</v>
      </c>
      <c r="AC3961">
        <v>0</v>
      </c>
      <c r="AD3961">
        <v>0</v>
      </c>
      <c r="AE3961">
        <v>79.556414409418963</v>
      </c>
    </row>
    <row r="3962" spans="1:31" x14ac:dyDescent="0.3">
      <c r="A3962">
        <v>2492748</v>
      </c>
      <c r="B3962">
        <v>1</v>
      </c>
      <c r="C3962" t="s">
        <v>80</v>
      </c>
      <c r="D3962" t="s">
        <v>97</v>
      </c>
      <c r="E3962" t="s">
        <v>141</v>
      </c>
      <c r="F3962" t="s">
        <v>11335</v>
      </c>
      <c r="G3962" t="s">
        <v>210</v>
      </c>
      <c r="H3962" t="s">
        <v>135</v>
      </c>
      <c r="I3962" t="s">
        <v>136</v>
      </c>
      <c r="J3962" t="s">
        <v>137</v>
      </c>
      <c r="K3962" t="s">
        <v>144</v>
      </c>
      <c r="L3962" t="s">
        <v>11336</v>
      </c>
      <c r="M3962" t="s">
        <v>11337</v>
      </c>
      <c r="N3962">
        <v>3.6688888880000001</v>
      </c>
      <c r="O3962">
        <v>0</v>
      </c>
      <c r="P3962">
        <v>21</v>
      </c>
      <c r="Q3962">
        <v>0</v>
      </c>
      <c r="R3962">
        <v>0</v>
      </c>
      <c r="S3962">
        <v>0</v>
      </c>
      <c r="T3962">
        <v>49</v>
      </c>
      <c r="U3962">
        <v>0</v>
      </c>
      <c r="V3962">
        <v>0</v>
      </c>
      <c r="W3962">
        <v>0</v>
      </c>
      <c r="X3962">
        <v>41.868717031196553</v>
      </c>
      <c r="Y3962">
        <v>0</v>
      </c>
      <c r="Z3962">
        <v>0</v>
      </c>
      <c r="AA3962">
        <v>0</v>
      </c>
      <c r="AB3962">
        <v>208.77807621207245</v>
      </c>
      <c r="AC3962">
        <v>0</v>
      </c>
      <c r="AD3962">
        <v>0</v>
      </c>
      <c r="AE3962">
        <v>250.646793243269</v>
      </c>
    </row>
    <row r="3963" spans="1:31" x14ac:dyDescent="0.3">
      <c r="A3963">
        <v>2492897</v>
      </c>
      <c r="B3963">
        <v>1</v>
      </c>
      <c r="C3963" t="s">
        <v>80</v>
      </c>
      <c r="D3963" t="s">
        <v>103</v>
      </c>
      <c r="E3963" t="s">
        <v>153</v>
      </c>
      <c r="F3963" t="s">
        <v>11338</v>
      </c>
      <c r="G3963" t="s">
        <v>230</v>
      </c>
      <c r="H3963" t="s">
        <v>135</v>
      </c>
      <c r="I3963" t="s">
        <v>136</v>
      </c>
      <c r="J3963" t="s">
        <v>137</v>
      </c>
      <c r="K3963" t="s">
        <v>144</v>
      </c>
      <c r="L3963" t="s">
        <v>11339</v>
      </c>
      <c r="M3963" t="s">
        <v>11047</v>
      </c>
      <c r="N3963">
        <v>7.4711111109999999</v>
      </c>
      <c r="O3963">
        <v>0</v>
      </c>
      <c r="P3963">
        <v>1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0.53612122055021993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0.53612122055021993</v>
      </c>
    </row>
    <row r="3964" spans="1:31" x14ac:dyDescent="0.3">
      <c r="A3964">
        <v>2492754</v>
      </c>
      <c r="B3964">
        <v>1</v>
      </c>
      <c r="C3964" t="s">
        <v>81</v>
      </c>
      <c r="D3964" t="s">
        <v>128</v>
      </c>
      <c r="E3964" t="s">
        <v>184</v>
      </c>
      <c r="F3964" t="s">
        <v>11340</v>
      </c>
      <c r="G3964" t="s">
        <v>168</v>
      </c>
      <c r="H3964" t="s">
        <v>150</v>
      </c>
      <c r="I3964" t="s">
        <v>136</v>
      </c>
      <c r="J3964" t="s">
        <v>137</v>
      </c>
      <c r="K3964" t="s">
        <v>138</v>
      </c>
      <c r="L3964" t="s">
        <v>11341</v>
      </c>
      <c r="M3964" t="s">
        <v>11342</v>
      </c>
      <c r="N3964">
        <v>4.3383333329999996</v>
      </c>
      <c r="O3964">
        <v>0</v>
      </c>
      <c r="P3964">
        <v>258</v>
      </c>
      <c r="Q3964">
        <v>0</v>
      </c>
      <c r="R3964">
        <v>1</v>
      </c>
      <c r="S3964">
        <v>0</v>
      </c>
      <c r="T3964">
        <v>18</v>
      </c>
      <c r="U3964">
        <v>0</v>
      </c>
      <c r="V3964">
        <v>0</v>
      </c>
      <c r="W3964">
        <v>0</v>
      </c>
      <c r="X3964">
        <v>156.23474060235847</v>
      </c>
      <c r="Y3964">
        <v>0</v>
      </c>
      <c r="Z3964">
        <v>1.1989213286849834</v>
      </c>
      <c r="AA3964">
        <v>0</v>
      </c>
      <c r="AB3964">
        <v>17.982020590058145</v>
      </c>
      <c r="AC3964">
        <v>0</v>
      </c>
      <c r="AD3964">
        <v>0</v>
      </c>
      <c r="AE3964">
        <v>175.41568252110159</v>
      </c>
    </row>
    <row r="3965" spans="1:31" x14ac:dyDescent="0.3">
      <c r="A3965">
        <v>2493086</v>
      </c>
      <c r="B3965">
        <v>1</v>
      </c>
      <c r="C3965" t="s">
        <v>81</v>
      </c>
      <c r="D3965" t="s">
        <v>118</v>
      </c>
      <c r="E3965" t="s">
        <v>166</v>
      </c>
      <c r="F3965" t="s">
        <v>11343</v>
      </c>
      <c r="G3965" t="s">
        <v>149</v>
      </c>
      <c r="H3965" t="s">
        <v>150</v>
      </c>
      <c r="I3965" t="s">
        <v>136</v>
      </c>
      <c r="J3965" t="s">
        <v>137</v>
      </c>
      <c r="K3965" t="s">
        <v>144</v>
      </c>
      <c r="L3965" t="s">
        <v>11344</v>
      </c>
      <c r="M3965" t="s">
        <v>11345</v>
      </c>
      <c r="N3965">
        <v>0.41361111099999998</v>
      </c>
      <c r="O3965">
        <v>0</v>
      </c>
      <c r="P3965">
        <v>0</v>
      </c>
      <c r="Q3965">
        <v>0</v>
      </c>
      <c r="R3965">
        <v>0</v>
      </c>
      <c r="S3965">
        <v>5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0.70533994476916662</v>
      </c>
      <c r="AB3965">
        <v>0</v>
      </c>
      <c r="AC3965">
        <v>0</v>
      </c>
      <c r="AD3965">
        <v>0</v>
      </c>
      <c r="AE3965">
        <v>0.70533994476916662</v>
      </c>
    </row>
    <row r="3966" spans="1:31" x14ac:dyDescent="0.3">
      <c r="A3966">
        <v>2492688</v>
      </c>
      <c r="B3966">
        <v>1</v>
      </c>
      <c r="C3966" t="s">
        <v>80</v>
      </c>
      <c r="D3966" t="s">
        <v>82</v>
      </c>
      <c r="E3966" t="s">
        <v>153</v>
      </c>
      <c r="F3966" t="s">
        <v>11346</v>
      </c>
      <c r="G3966" t="s">
        <v>244</v>
      </c>
      <c r="H3966" t="s">
        <v>135</v>
      </c>
      <c r="I3966" t="s">
        <v>136</v>
      </c>
      <c r="J3966" t="s">
        <v>137</v>
      </c>
      <c r="K3966" t="s">
        <v>144</v>
      </c>
      <c r="L3966" t="s">
        <v>11347</v>
      </c>
      <c r="M3966" t="s">
        <v>11348</v>
      </c>
      <c r="N3966">
        <v>0.92833333299999998</v>
      </c>
      <c r="O3966">
        <v>0</v>
      </c>
      <c r="P3966">
        <v>9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2.2473204768802844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2.2473204768802844</v>
      </c>
    </row>
    <row r="3967" spans="1:31" x14ac:dyDescent="0.3">
      <c r="A3967">
        <v>2493129</v>
      </c>
      <c r="B3967">
        <v>1</v>
      </c>
      <c r="C3967" t="s">
        <v>81</v>
      </c>
      <c r="D3967" t="s">
        <v>112</v>
      </c>
      <c r="E3967" t="s">
        <v>147</v>
      </c>
      <c r="F3967" t="s">
        <v>11349</v>
      </c>
      <c r="G3967" t="s">
        <v>149</v>
      </c>
      <c r="H3967" t="s">
        <v>150</v>
      </c>
      <c r="I3967" t="s">
        <v>136</v>
      </c>
      <c r="J3967" t="s">
        <v>137</v>
      </c>
      <c r="K3967" t="s">
        <v>144</v>
      </c>
      <c r="L3967" t="s">
        <v>11350</v>
      </c>
      <c r="M3967" t="s">
        <v>11351</v>
      </c>
      <c r="N3967">
        <v>0.99250000000000005</v>
      </c>
      <c r="O3967">
        <v>0</v>
      </c>
      <c r="P3967">
        <v>1</v>
      </c>
      <c r="Q3967">
        <v>0</v>
      </c>
      <c r="R3967">
        <v>8</v>
      </c>
      <c r="S3967">
        <v>7</v>
      </c>
      <c r="T3967">
        <v>103</v>
      </c>
      <c r="U3967">
        <v>1</v>
      </c>
      <c r="V3967">
        <v>0</v>
      </c>
      <c r="W3967">
        <v>0</v>
      </c>
      <c r="X3967">
        <v>7.8753656738016001E-2</v>
      </c>
      <c r="Y3967">
        <v>0</v>
      </c>
      <c r="Z3967">
        <v>2.2493549893048432</v>
      </c>
      <c r="AA3967">
        <v>111.50710107609426</v>
      </c>
      <c r="AB3967">
        <v>58.037908257367214</v>
      </c>
      <c r="AC3967">
        <v>150.46957585346115</v>
      </c>
      <c r="AD3967">
        <v>0</v>
      </c>
      <c r="AE3967">
        <v>322.34269383296549</v>
      </c>
    </row>
    <row r="3968" spans="1:31" x14ac:dyDescent="0.3">
      <c r="A3968">
        <v>2493023</v>
      </c>
      <c r="B3968">
        <v>1</v>
      </c>
      <c r="C3968" t="s">
        <v>80</v>
      </c>
      <c r="D3968" t="s">
        <v>83</v>
      </c>
      <c r="E3968" t="s">
        <v>132</v>
      </c>
      <c r="F3968" t="s">
        <v>11352</v>
      </c>
      <c r="G3968" t="s">
        <v>134</v>
      </c>
      <c r="H3968" t="s">
        <v>135</v>
      </c>
      <c r="I3968" t="s">
        <v>136</v>
      </c>
      <c r="J3968" t="s">
        <v>137</v>
      </c>
      <c r="K3968" t="s">
        <v>138</v>
      </c>
      <c r="L3968" t="s">
        <v>11353</v>
      </c>
      <c r="M3968" t="s">
        <v>11354</v>
      </c>
      <c r="N3968">
        <v>0.34749999999999998</v>
      </c>
      <c r="O3968">
        <v>0</v>
      </c>
      <c r="P3968">
        <v>11</v>
      </c>
      <c r="Q3968">
        <v>0</v>
      </c>
      <c r="R3968">
        <v>0</v>
      </c>
      <c r="S3968">
        <v>0</v>
      </c>
      <c r="T3968">
        <v>2</v>
      </c>
      <c r="U3968">
        <v>0</v>
      </c>
      <c r="V3968">
        <v>0</v>
      </c>
      <c r="W3968">
        <v>0</v>
      </c>
      <c r="X3968">
        <v>0.99332695392428805</v>
      </c>
      <c r="Y3968">
        <v>0</v>
      </c>
      <c r="Z3968">
        <v>0</v>
      </c>
      <c r="AA3968">
        <v>0</v>
      </c>
      <c r="AB3968">
        <v>6.9780380650898319</v>
      </c>
      <c r="AC3968">
        <v>0</v>
      </c>
      <c r="AD3968">
        <v>0</v>
      </c>
      <c r="AE3968">
        <v>7.9713650190141196</v>
      </c>
    </row>
    <row r="3969" spans="1:31" x14ac:dyDescent="0.3">
      <c r="A3969">
        <v>2493272</v>
      </c>
      <c r="B3969">
        <v>1</v>
      </c>
      <c r="C3969" t="s">
        <v>80</v>
      </c>
      <c r="D3969" t="s">
        <v>82</v>
      </c>
      <c r="E3969" t="s">
        <v>153</v>
      </c>
      <c r="F3969" t="s">
        <v>11355</v>
      </c>
      <c r="G3969" t="s">
        <v>155</v>
      </c>
      <c r="H3969" t="s">
        <v>135</v>
      </c>
      <c r="I3969" t="s">
        <v>136</v>
      </c>
      <c r="J3969" t="s">
        <v>137</v>
      </c>
      <c r="K3969" t="s">
        <v>144</v>
      </c>
      <c r="L3969" t="s">
        <v>11356</v>
      </c>
      <c r="M3969" t="s">
        <v>11248</v>
      </c>
      <c r="N3969">
        <v>4.4736111110000003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1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0.15587220188957068</v>
      </c>
      <c r="AC3969">
        <v>0</v>
      </c>
      <c r="AD3969">
        <v>0</v>
      </c>
      <c r="AE3969">
        <v>0.15587220188957068</v>
      </c>
    </row>
    <row r="3970" spans="1:31" x14ac:dyDescent="0.3">
      <c r="A3970">
        <v>2492668</v>
      </c>
      <c r="B3970">
        <v>1</v>
      </c>
      <c r="C3970" t="s">
        <v>80</v>
      </c>
      <c r="D3970" t="s">
        <v>103</v>
      </c>
      <c r="E3970" t="s">
        <v>132</v>
      </c>
      <c r="F3970" t="s">
        <v>11357</v>
      </c>
      <c r="G3970" t="s">
        <v>296</v>
      </c>
      <c r="H3970" t="s">
        <v>135</v>
      </c>
      <c r="I3970" t="s">
        <v>136</v>
      </c>
      <c r="J3970" t="s">
        <v>137</v>
      </c>
      <c r="K3970" t="s">
        <v>144</v>
      </c>
      <c r="L3970" t="s">
        <v>11358</v>
      </c>
      <c r="M3970" t="s">
        <v>11359</v>
      </c>
      <c r="N3970">
        <v>1.7936111109999999</v>
      </c>
      <c r="O3970">
        <v>0</v>
      </c>
      <c r="P3970">
        <v>0</v>
      </c>
      <c r="Q3970">
        <v>0</v>
      </c>
      <c r="R3970">
        <v>12</v>
      </c>
      <c r="S3970">
        <v>0</v>
      </c>
      <c r="T3970">
        <v>2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9.4421505745120626</v>
      </c>
      <c r="AA3970">
        <v>0</v>
      </c>
      <c r="AB3970">
        <v>20.507888874974768</v>
      </c>
      <c r="AC3970">
        <v>0</v>
      </c>
      <c r="AD3970">
        <v>0</v>
      </c>
      <c r="AE3970">
        <v>29.95003944948683</v>
      </c>
    </row>
    <row r="3971" spans="1:31" x14ac:dyDescent="0.3">
      <c r="A3971">
        <v>2492774</v>
      </c>
      <c r="B3971">
        <v>1</v>
      </c>
      <c r="C3971" t="s">
        <v>80</v>
      </c>
      <c r="D3971" t="s">
        <v>87</v>
      </c>
      <c r="E3971" t="s">
        <v>153</v>
      </c>
      <c r="F3971" t="s">
        <v>11360</v>
      </c>
      <c r="G3971" t="s">
        <v>155</v>
      </c>
      <c r="H3971" t="s">
        <v>135</v>
      </c>
      <c r="I3971" t="s">
        <v>136</v>
      </c>
      <c r="J3971" t="s">
        <v>137</v>
      </c>
      <c r="K3971" t="s">
        <v>144</v>
      </c>
      <c r="L3971" t="s">
        <v>11361</v>
      </c>
      <c r="M3971" t="s">
        <v>11362</v>
      </c>
      <c r="N3971">
        <v>3.2344444440000002</v>
      </c>
      <c r="O3971">
        <v>0</v>
      </c>
      <c r="P3971">
        <v>12</v>
      </c>
      <c r="Q3971">
        <v>0</v>
      </c>
      <c r="R3971">
        <v>0</v>
      </c>
      <c r="S3971">
        <v>0</v>
      </c>
      <c r="T3971">
        <v>3</v>
      </c>
      <c r="U3971">
        <v>0</v>
      </c>
      <c r="V3971">
        <v>0</v>
      </c>
      <c r="W3971">
        <v>0</v>
      </c>
      <c r="X3971">
        <v>8.0319516133535878</v>
      </c>
      <c r="Y3971">
        <v>0</v>
      </c>
      <c r="Z3971">
        <v>0</v>
      </c>
      <c r="AA3971">
        <v>0</v>
      </c>
      <c r="AB3971">
        <v>39.379629276719285</v>
      </c>
      <c r="AC3971">
        <v>0</v>
      </c>
      <c r="AD3971">
        <v>0</v>
      </c>
      <c r="AE3971">
        <v>47.411580890072869</v>
      </c>
    </row>
    <row r="3972" spans="1:31" x14ac:dyDescent="0.3">
      <c r="A3972">
        <v>2493166</v>
      </c>
      <c r="B3972">
        <v>1</v>
      </c>
      <c r="C3972" t="s">
        <v>80</v>
      </c>
      <c r="D3972" t="s">
        <v>105</v>
      </c>
      <c r="E3972" t="s">
        <v>162</v>
      </c>
      <c r="F3972" t="s">
        <v>11363</v>
      </c>
      <c r="G3972" t="s">
        <v>181</v>
      </c>
      <c r="H3972" t="s">
        <v>135</v>
      </c>
      <c r="I3972" t="s">
        <v>136</v>
      </c>
      <c r="J3972" t="s">
        <v>137</v>
      </c>
      <c r="K3972" t="s">
        <v>144</v>
      </c>
      <c r="L3972" t="s">
        <v>11364</v>
      </c>
      <c r="M3972" t="s">
        <v>11365</v>
      </c>
      <c r="N3972">
        <v>0.703333333</v>
      </c>
      <c r="O3972">
        <v>0</v>
      </c>
      <c r="P3972">
        <v>82</v>
      </c>
      <c r="Q3972">
        <v>0</v>
      </c>
      <c r="R3972">
        <v>0</v>
      </c>
      <c r="S3972">
        <v>0</v>
      </c>
      <c r="T3972">
        <v>3</v>
      </c>
      <c r="U3972">
        <v>0</v>
      </c>
      <c r="V3972">
        <v>0</v>
      </c>
      <c r="W3972">
        <v>0</v>
      </c>
      <c r="X3972">
        <v>16.559068711580348</v>
      </c>
      <c r="Y3972">
        <v>0</v>
      </c>
      <c r="Z3972">
        <v>0</v>
      </c>
      <c r="AA3972">
        <v>0</v>
      </c>
      <c r="AB3972">
        <v>2.3808225080738525</v>
      </c>
      <c r="AC3972">
        <v>0</v>
      </c>
      <c r="AD3972">
        <v>0</v>
      </c>
      <c r="AE3972">
        <v>18.9398912196542</v>
      </c>
    </row>
    <row r="3973" spans="1:31" x14ac:dyDescent="0.3">
      <c r="A3973">
        <v>2493169</v>
      </c>
      <c r="B3973">
        <v>1</v>
      </c>
      <c r="C3973" t="s">
        <v>81</v>
      </c>
      <c r="D3973" t="s">
        <v>128</v>
      </c>
      <c r="E3973" t="s">
        <v>166</v>
      </c>
      <c r="F3973" t="s">
        <v>4557</v>
      </c>
      <c r="G3973" t="s">
        <v>149</v>
      </c>
      <c r="H3973" t="s">
        <v>150</v>
      </c>
      <c r="I3973" t="s">
        <v>136</v>
      </c>
      <c r="J3973" t="s">
        <v>137</v>
      </c>
      <c r="K3973" t="s">
        <v>144</v>
      </c>
      <c r="L3973" t="s">
        <v>11366</v>
      </c>
      <c r="M3973" t="s">
        <v>11367</v>
      </c>
      <c r="N3973">
        <v>0.98638888800000002</v>
      </c>
      <c r="O3973">
        <v>48</v>
      </c>
      <c r="P3973">
        <v>5070</v>
      </c>
      <c r="Q3973">
        <v>540</v>
      </c>
      <c r="R3973">
        <v>389</v>
      </c>
      <c r="S3973">
        <v>78</v>
      </c>
      <c r="T3973">
        <v>540</v>
      </c>
      <c r="U3973">
        <v>4</v>
      </c>
      <c r="V3973">
        <v>0</v>
      </c>
      <c r="W3973">
        <v>11.777047731911232</v>
      </c>
      <c r="X3973">
        <v>819.48762375033834</v>
      </c>
      <c r="Y3973">
        <v>208.96875011098334</v>
      </c>
      <c r="Z3973">
        <v>85.98263767460142</v>
      </c>
      <c r="AA3973">
        <v>718.02022953020798</v>
      </c>
      <c r="AB3973">
        <v>279.85091399966279</v>
      </c>
      <c r="AC3973">
        <v>232.48383676853959</v>
      </c>
      <c r="AD3973">
        <v>0</v>
      </c>
      <c r="AE3973">
        <v>2356.5710395662445</v>
      </c>
    </row>
    <row r="3974" spans="1:31" x14ac:dyDescent="0.3">
      <c r="A3974">
        <v>2492791</v>
      </c>
      <c r="B3974">
        <v>1</v>
      </c>
      <c r="C3974" t="s">
        <v>80</v>
      </c>
      <c r="D3974" t="s">
        <v>104</v>
      </c>
      <c r="E3974" t="s">
        <v>166</v>
      </c>
      <c r="F3974" t="s">
        <v>11092</v>
      </c>
      <c r="G3974" t="s">
        <v>149</v>
      </c>
      <c r="H3974" t="s">
        <v>150</v>
      </c>
      <c r="I3974" t="s">
        <v>136</v>
      </c>
      <c r="J3974" t="s">
        <v>137</v>
      </c>
      <c r="K3974" t="s">
        <v>144</v>
      </c>
      <c r="L3974" t="s">
        <v>11368</v>
      </c>
      <c r="M3974" t="s">
        <v>11369</v>
      </c>
      <c r="N3974">
        <v>0.32</v>
      </c>
      <c r="O3974">
        <v>3</v>
      </c>
      <c r="P3974">
        <v>14</v>
      </c>
      <c r="Q3974">
        <v>17</v>
      </c>
      <c r="R3974">
        <v>31</v>
      </c>
      <c r="S3974">
        <v>4</v>
      </c>
      <c r="T3974">
        <v>7</v>
      </c>
      <c r="U3974">
        <v>1</v>
      </c>
      <c r="V3974">
        <v>0</v>
      </c>
      <c r="W3974">
        <v>1.52456341912768</v>
      </c>
      <c r="X3974">
        <v>0.650798073649824</v>
      </c>
      <c r="Y3974">
        <v>5.9137747024089604</v>
      </c>
      <c r="Z3974">
        <v>1.4956710328200964</v>
      </c>
      <c r="AA3974">
        <v>2.050128281972448</v>
      </c>
      <c r="AB3974">
        <v>1.4789719761241602</v>
      </c>
      <c r="AC3974">
        <v>48.461628773764801</v>
      </c>
      <c r="AD3974">
        <v>0</v>
      </c>
      <c r="AE3974">
        <v>61.575536259867974</v>
      </c>
    </row>
    <row r="3975" spans="1:31" x14ac:dyDescent="0.3">
      <c r="A3975">
        <v>2492977</v>
      </c>
      <c r="B3975">
        <v>1</v>
      </c>
      <c r="C3975" t="s">
        <v>80</v>
      </c>
      <c r="D3975" t="s">
        <v>94</v>
      </c>
      <c r="E3975" t="s">
        <v>153</v>
      </c>
      <c r="F3975" t="s">
        <v>11370</v>
      </c>
      <c r="G3975" t="s">
        <v>230</v>
      </c>
      <c r="H3975" t="s">
        <v>135</v>
      </c>
      <c r="I3975" t="s">
        <v>136</v>
      </c>
      <c r="J3975" t="s">
        <v>137</v>
      </c>
      <c r="K3975" t="s">
        <v>144</v>
      </c>
      <c r="L3975" t="s">
        <v>11371</v>
      </c>
      <c r="M3975" t="s">
        <v>11372</v>
      </c>
      <c r="N3975">
        <v>5.8672222219999997</v>
      </c>
      <c r="O3975">
        <v>0</v>
      </c>
      <c r="P3975">
        <v>4</v>
      </c>
      <c r="Q3975">
        <v>0</v>
      </c>
      <c r="R3975">
        <v>0</v>
      </c>
      <c r="S3975">
        <v>0</v>
      </c>
      <c r="T3975">
        <v>1</v>
      </c>
      <c r="U3975">
        <v>0</v>
      </c>
      <c r="V3975">
        <v>0</v>
      </c>
      <c r="W3975">
        <v>0</v>
      </c>
      <c r="X3975">
        <v>2.0759367731241953</v>
      </c>
      <c r="Y3975">
        <v>0</v>
      </c>
      <c r="Z3975">
        <v>0</v>
      </c>
      <c r="AA3975">
        <v>0</v>
      </c>
      <c r="AB3975">
        <v>6.0100934091985546E-2</v>
      </c>
      <c r="AC3975">
        <v>0</v>
      </c>
      <c r="AD3975">
        <v>0</v>
      </c>
      <c r="AE3975">
        <v>2.1360377072161807</v>
      </c>
    </row>
    <row r="3976" spans="1:31" x14ac:dyDescent="0.3">
      <c r="A3976">
        <v>2492937</v>
      </c>
      <c r="B3976">
        <v>1</v>
      </c>
      <c r="C3976" t="s">
        <v>80</v>
      </c>
      <c r="D3976" t="s">
        <v>83</v>
      </c>
      <c r="E3976" t="s">
        <v>132</v>
      </c>
      <c r="F3976" t="s">
        <v>11373</v>
      </c>
      <c r="G3976" t="s">
        <v>134</v>
      </c>
      <c r="H3976" t="s">
        <v>135</v>
      </c>
      <c r="I3976" t="s">
        <v>136</v>
      </c>
      <c r="J3976" t="s">
        <v>137</v>
      </c>
      <c r="K3976" t="s">
        <v>138</v>
      </c>
      <c r="L3976" t="s">
        <v>11374</v>
      </c>
      <c r="M3976" t="s">
        <v>11375</v>
      </c>
      <c r="N3976">
        <v>0.52249999999999996</v>
      </c>
      <c r="O3976">
        <v>0</v>
      </c>
      <c r="P3976">
        <v>31</v>
      </c>
      <c r="Q3976">
        <v>0</v>
      </c>
      <c r="R3976">
        <v>0</v>
      </c>
      <c r="S3976">
        <v>0</v>
      </c>
      <c r="T3976">
        <v>2</v>
      </c>
      <c r="U3976">
        <v>0</v>
      </c>
      <c r="V3976">
        <v>0</v>
      </c>
      <c r="W3976">
        <v>0</v>
      </c>
      <c r="X3976">
        <v>18.796371614458604</v>
      </c>
      <c r="Y3976">
        <v>0</v>
      </c>
      <c r="Z3976">
        <v>0</v>
      </c>
      <c r="AA3976">
        <v>0</v>
      </c>
      <c r="AB3976">
        <v>0.44255534345899794</v>
      </c>
      <c r="AC3976">
        <v>0</v>
      </c>
      <c r="AD3976">
        <v>0</v>
      </c>
      <c r="AE3976">
        <v>19.238926957917602</v>
      </c>
    </row>
    <row r="3977" spans="1:31" x14ac:dyDescent="0.3">
      <c r="A3977">
        <v>2492854</v>
      </c>
      <c r="B3977">
        <v>1</v>
      </c>
      <c r="C3977" t="s">
        <v>81</v>
      </c>
      <c r="D3977" t="s">
        <v>120</v>
      </c>
      <c r="E3977" t="s">
        <v>184</v>
      </c>
      <c r="F3977" t="s">
        <v>11376</v>
      </c>
      <c r="G3977" t="s">
        <v>134</v>
      </c>
      <c r="H3977" t="s">
        <v>150</v>
      </c>
      <c r="I3977" t="s">
        <v>136</v>
      </c>
      <c r="J3977" t="s">
        <v>137</v>
      </c>
      <c r="K3977" t="s">
        <v>138</v>
      </c>
      <c r="L3977" t="s">
        <v>11377</v>
      </c>
      <c r="M3977" t="s">
        <v>11378</v>
      </c>
      <c r="N3977">
        <v>3.3891666659999999</v>
      </c>
      <c r="O3977">
        <v>0</v>
      </c>
      <c r="P3977">
        <v>450</v>
      </c>
      <c r="Q3977">
        <v>0</v>
      </c>
      <c r="R3977">
        <v>16</v>
      </c>
      <c r="S3977">
        <v>1</v>
      </c>
      <c r="T3977">
        <v>31</v>
      </c>
      <c r="U3977">
        <v>0</v>
      </c>
      <c r="V3977">
        <v>0</v>
      </c>
      <c r="W3977">
        <v>0</v>
      </c>
      <c r="X3977">
        <v>316.54440830284045</v>
      </c>
      <c r="Y3977">
        <v>0</v>
      </c>
      <c r="Z3977">
        <v>12.841538320903517</v>
      </c>
      <c r="AA3977">
        <v>6.243636342294999</v>
      </c>
      <c r="AB3977">
        <v>102.36399907922946</v>
      </c>
      <c r="AC3977">
        <v>0</v>
      </c>
      <c r="AD3977">
        <v>0</v>
      </c>
      <c r="AE3977">
        <v>437.99358204526845</v>
      </c>
    </row>
    <row r="3978" spans="1:31" x14ac:dyDescent="0.3">
      <c r="A3978">
        <v>2492618</v>
      </c>
      <c r="B3978">
        <v>2</v>
      </c>
      <c r="C3978" t="s">
        <v>80</v>
      </c>
      <c r="D3978" t="s">
        <v>100</v>
      </c>
      <c r="E3978" t="s">
        <v>166</v>
      </c>
      <c r="F3978" t="s">
        <v>5986</v>
      </c>
      <c r="G3978" t="s">
        <v>149</v>
      </c>
      <c r="H3978" t="s">
        <v>150</v>
      </c>
      <c r="I3978" t="s">
        <v>136</v>
      </c>
      <c r="J3978" t="s">
        <v>137</v>
      </c>
      <c r="K3978" t="s">
        <v>144</v>
      </c>
      <c r="L3978" t="s">
        <v>11030</v>
      </c>
      <c r="M3978" t="s">
        <v>11379</v>
      </c>
      <c r="N3978">
        <v>0.57777777699999999</v>
      </c>
      <c r="O3978">
        <v>2</v>
      </c>
      <c r="P3978">
        <v>1449</v>
      </c>
      <c r="Q3978">
        <v>14</v>
      </c>
      <c r="R3978">
        <v>152</v>
      </c>
      <c r="S3978">
        <v>31</v>
      </c>
      <c r="T3978">
        <v>137</v>
      </c>
      <c r="U3978">
        <v>1</v>
      </c>
      <c r="V3978">
        <v>0</v>
      </c>
      <c r="W3978">
        <v>0.21703717265937778</v>
      </c>
      <c r="X3978">
        <v>255.05492790943006</v>
      </c>
      <c r="Y3978">
        <v>31.257462510322874</v>
      </c>
      <c r="Z3978">
        <v>31.532418008736428</v>
      </c>
      <c r="AA3978">
        <v>64.833256582880665</v>
      </c>
      <c r="AB3978">
        <v>40.575884872907025</v>
      </c>
      <c r="AC3978">
        <v>15.506590973871571</v>
      </c>
      <c r="AD3978">
        <v>0</v>
      </c>
      <c r="AE3978">
        <v>438.97757803080805</v>
      </c>
    </row>
    <row r="3979" spans="1:31" x14ac:dyDescent="0.3">
      <c r="A3979">
        <v>2492708</v>
      </c>
      <c r="B3979">
        <v>1</v>
      </c>
      <c r="C3979" t="s">
        <v>80</v>
      </c>
      <c r="D3979" t="s">
        <v>89</v>
      </c>
      <c r="E3979" t="s">
        <v>162</v>
      </c>
      <c r="F3979" t="s">
        <v>11380</v>
      </c>
      <c r="G3979" t="s">
        <v>210</v>
      </c>
      <c r="H3979" t="s">
        <v>135</v>
      </c>
      <c r="I3979" t="s">
        <v>136</v>
      </c>
      <c r="J3979" t="s">
        <v>137</v>
      </c>
      <c r="K3979" t="s">
        <v>144</v>
      </c>
      <c r="L3979" t="s">
        <v>11381</v>
      </c>
      <c r="M3979" t="s">
        <v>11382</v>
      </c>
      <c r="N3979">
        <v>2.9213888880000001</v>
      </c>
      <c r="O3979">
        <v>0</v>
      </c>
      <c r="P3979">
        <v>120</v>
      </c>
      <c r="Q3979">
        <v>0</v>
      </c>
      <c r="R3979">
        <v>0</v>
      </c>
      <c r="S3979">
        <v>0</v>
      </c>
      <c r="T3979">
        <v>9</v>
      </c>
      <c r="U3979">
        <v>0</v>
      </c>
      <c r="V3979">
        <v>0</v>
      </c>
      <c r="W3979">
        <v>0</v>
      </c>
      <c r="X3979">
        <v>126.86082588501517</v>
      </c>
      <c r="Y3979">
        <v>0</v>
      </c>
      <c r="Z3979">
        <v>0</v>
      </c>
      <c r="AA3979">
        <v>0</v>
      </c>
      <c r="AB3979">
        <v>31.046485160632599</v>
      </c>
      <c r="AC3979">
        <v>0</v>
      </c>
      <c r="AD3979">
        <v>0</v>
      </c>
      <c r="AE3979">
        <v>157.90731104564776</v>
      </c>
    </row>
    <row r="3980" spans="1:31" x14ac:dyDescent="0.3">
      <c r="A3980">
        <v>2493232</v>
      </c>
      <c r="B3980">
        <v>1</v>
      </c>
      <c r="C3980" t="s">
        <v>80</v>
      </c>
      <c r="D3980" t="s">
        <v>94</v>
      </c>
      <c r="E3980" t="s">
        <v>132</v>
      </c>
      <c r="F3980" t="s">
        <v>11383</v>
      </c>
      <c r="G3980" t="s">
        <v>181</v>
      </c>
      <c r="H3980" t="s">
        <v>135</v>
      </c>
      <c r="I3980" t="s">
        <v>136</v>
      </c>
      <c r="J3980" t="s">
        <v>137</v>
      </c>
      <c r="K3980" t="s">
        <v>144</v>
      </c>
      <c r="L3980" t="s">
        <v>11384</v>
      </c>
      <c r="M3980" t="s">
        <v>11385</v>
      </c>
      <c r="N3980">
        <v>0.74555555500000004</v>
      </c>
      <c r="O3980">
        <v>0</v>
      </c>
      <c r="P3980">
        <v>23</v>
      </c>
      <c r="Q3980">
        <v>0</v>
      </c>
      <c r="R3980">
        <v>53</v>
      </c>
      <c r="S3980">
        <v>0</v>
      </c>
      <c r="T3980">
        <v>9</v>
      </c>
      <c r="U3980">
        <v>0</v>
      </c>
      <c r="V3980">
        <v>0</v>
      </c>
      <c r="W3980">
        <v>0</v>
      </c>
      <c r="X3980">
        <v>4.1413727682640022</v>
      </c>
      <c r="Y3980">
        <v>0</v>
      </c>
      <c r="Z3980">
        <v>7.4622448695951071</v>
      </c>
      <c r="AA3980">
        <v>0</v>
      </c>
      <c r="AB3980">
        <v>6.4877244951050459</v>
      </c>
      <c r="AC3980">
        <v>0</v>
      </c>
      <c r="AD3980">
        <v>0</v>
      </c>
      <c r="AE3980">
        <v>18.091342132964154</v>
      </c>
    </row>
    <row r="3981" spans="1:31" x14ac:dyDescent="0.3">
      <c r="A3981">
        <v>2493106</v>
      </c>
      <c r="B3981">
        <v>1</v>
      </c>
      <c r="C3981" t="s">
        <v>81</v>
      </c>
      <c r="D3981" t="s">
        <v>118</v>
      </c>
      <c r="E3981" t="s">
        <v>162</v>
      </c>
      <c r="F3981" t="s">
        <v>11386</v>
      </c>
      <c r="G3981" t="s">
        <v>134</v>
      </c>
      <c r="H3981" t="s">
        <v>135</v>
      </c>
      <c r="I3981" t="s">
        <v>136</v>
      </c>
      <c r="J3981" t="s">
        <v>137</v>
      </c>
      <c r="K3981" t="s">
        <v>138</v>
      </c>
      <c r="L3981" t="s">
        <v>11387</v>
      </c>
      <c r="M3981" t="s">
        <v>11388</v>
      </c>
      <c r="N3981">
        <v>0.93833333299999999</v>
      </c>
      <c r="O3981">
        <v>0</v>
      </c>
      <c r="P3981">
        <v>241</v>
      </c>
      <c r="Q3981">
        <v>0</v>
      </c>
      <c r="R3981">
        <v>0</v>
      </c>
      <c r="S3981">
        <v>0</v>
      </c>
      <c r="T3981">
        <v>16</v>
      </c>
      <c r="U3981">
        <v>0</v>
      </c>
      <c r="V3981">
        <v>1</v>
      </c>
      <c r="W3981">
        <v>0</v>
      </c>
      <c r="X3981">
        <v>47.657217142185416</v>
      </c>
      <c r="Y3981">
        <v>0</v>
      </c>
      <c r="Z3981">
        <v>0</v>
      </c>
      <c r="AA3981">
        <v>0</v>
      </c>
      <c r="AB3981">
        <v>10.878080983256437</v>
      </c>
      <c r="AC3981">
        <v>0</v>
      </c>
      <c r="AD3981">
        <v>11.280409633176575</v>
      </c>
      <c r="AE3981">
        <v>69.81570775861843</v>
      </c>
    </row>
    <row r="3982" spans="1:31" x14ac:dyDescent="0.3">
      <c r="A3982">
        <v>2492914</v>
      </c>
      <c r="B3982">
        <v>1</v>
      </c>
      <c r="C3982" t="s">
        <v>80</v>
      </c>
      <c r="D3982" t="s">
        <v>97</v>
      </c>
      <c r="E3982" t="s">
        <v>147</v>
      </c>
      <c r="F3982" t="s">
        <v>11389</v>
      </c>
      <c r="G3982" t="s">
        <v>149</v>
      </c>
      <c r="H3982" t="s">
        <v>150</v>
      </c>
      <c r="I3982" t="s">
        <v>136</v>
      </c>
      <c r="J3982" t="s">
        <v>137</v>
      </c>
      <c r="K3982" t="s">
        <v>144</v>
      </c>
      <c r="L3982" t="s">
        <v>11390</v>
      </c>
      <c r="M3982" t="s">
        <v>11391</v>
      </c>
      <c r="N3982">
        <v>0.83861111099999996</v>
      </c>
      <c r="O3982">
        <v>45</v>
      </c>
      <c r="P3982">
        <v>247</v>
      </c>
      <c r="Q3982">
        <v>0</v>
      </c>
      <c r="R3982">
        <v>49</v>
      </c>
      <c r="S3982">
        <v>7</v>
      </c>
      <c r="T3982">
        <v>38</v>
      </c>
      <c r="U3982">
        <v>0</v>
      </c>
      <c r="V3982">
        <v>0</v>
      </c>
      <c r="W3982">
        <v>291.72749584319536</v>
      </c>
      <c r="X3982">
        <v>548.56307246362428</v>
      </c>
      <c r="Y3982">
        <v>0</v>
      </c>
      <c r="Z3982">
        <v>18.716663225049732</v>
      </c>
      <c r="AA3982">
        <v>28.866412022637718</v>
      </c>
      <c r="AB3982">
        <v>71.525809705232874</v>
      </c>
      <c r="AC3982">
        <v>0</v>
      </c>
      <c r="AD3982">
        <v>0</v>
      </c>
      <c r="AE3982">
        <v>959.39945325973997</v>
      </c>
    </row>
    <row r="3983" spans="1:31" x14ac:dyDescent="0.3">
      <c r="A3983">
        <v>2493020</v>
      </c>
      <c r="B3983">
        <v>1</v>
      </c>
      <c r="C3983" t="s">
        <v>80</v>
      </c>
      <c r="D3983" t="s">
        <v>95</v>
      </c>
      <c r="E3983" t="s">
        <v>162</v>
      </c>
      <c r="F3983" t="s">
        <v>11392</v>
      </c>
      <c r="G3983" t="s">
        <v>159</v>
      </c>
      <c r="H3983" t="s">
        <v>135</v>
      </c>
      <c r="I3983" t="s">
        <v>136</v>
      </c>
      <c r="J3983" t="s">
        <v>3</v>
      </c>
      <c r="K3983" t="s">
        <v>144</v>
      </c>
      <c r="L3983" t="s">
        <v>11393</v>
      </c>
      <c r="M3983" t="s">
        <v>11394</v>
      </c>
      <c r="N3983">
        <v>2.1866666659999998</v>
      </c>
      <c r="O3983">
        <v>0</v>
      </c>
      <c r="P3983">
        <v>22</v>
      </c>
      <c r="Q3983">
        <v>0</v>
      </c>
      <c r="R3983">
        <v>1</v>
      </c>
      <c r="S3983">
        <v>0</v>
      </c>
      <c r="T3983">
        <v>2</v>
      </c>
      <c r="U3983">
        <v>0</v>
      </c>
      <c r="V3983">
        <v>0</v>
      </c>
      <c r="W3983">
        <v>0</v>
      </c>
      <c r="X3983">
        <v>12.441637670068925</v>
      </c>
      <c r="Y3983">
        <v>0</v>
      </c>
      <c r="Z3983">
        <v>0.18854148257975434</v>
      </c>
      <c r="AA3983">
        <v>0</v>
      </c>
      <c r="AB3983">
        <v>8.1383789035293237</v>
      </c>
      <c r="AC3983">
        <v>0</v>
      </c>
      <c r="AD3983">
        <v>0</v>
      </c>
      <c r="AE3983">
        <v>20.768558056178001</v>
      </c>
    </row>
    <row r="3984" spans="1:31" x14ac:dyDescent="0.3">
      <c r="A3984">
        <v>2492920</v>
      </c>
      <c r="B3984">
        <v>1</v>
      </c>
      <c r="C3984" t="s">
        <v>80</v>
      </c>
      <c r="D3984" t="s">
        <v>110</v>
      </c>
      <c r="E3984" t="s">
        <v>132</v>
      </c>
      <c r="F3984" t="s">
        <v>11395</v>
      </c>
      <c r="G3984" t="s">
        <v>168</v>
      </c>
      <c r="H3984" t="s">
        <v>135</v>
      </c>
      <c r="I3984" t="s">
        <v>136</v>
      </c>
      <c r="J3984" t="s">
        <v>137</v>
      </c>
      <c r="K3984" t="s">
        <v>138</v>
      </c>
      <c r="L3984" t="s">
        <v>11396</v>
      </c>
      <c r="M3984" t="s">
        <v>11397</v>
      </c>
      <c r="N3984">
        <v>5.7094444439999998</v>
      </c>
      <c r="O3984">
        <v>0</v>
      </c>
      <c r="P3984">
        <v>203</v>
      </c>
      <c r="Q3984">
        <v>0</v>
      </c>
      <c r="R3984">
        <v>0</v>
      </c>
      <c r="S3984">
        <v>0</v>
      </c>
      <c r="T3984">
        <v>20</v>
      </c>
      <c r="U3984">
        <v>0</v>
      </c>
      <c r="V3984">
        <v>0</v>
      </c>
      <c r="W3984">
        <v>0</v>
      </c>
      <c r="X3984">
        <v>301.23235040496564</v>
      </c>
      <c r="Y3984">
        <v>0</v>
      </c>
      <c r="Z3984">
        <v>0</v>
      </c>
      <c r="AA3984">
        <v>0</v>
      </c>
      <c r="AB3984">
        <v>102.64703593383302</v>
      </c>
      <c r="AC3984">
        <v>0</v>
      </c>
      <c r="AD3984">
        <v>0</v>
      </c>
      <c r="AE3984">
        <v>403.87938633879867</v>
      </c>
    </row>
    <row r="3985" spans="1:31" x14ac:dyDescent="0.3">
      <c r="A3985">
        <v>2493241</v>
      </c>
      <c r="B3985">
        <v>1</v>
      </c>
      <c r="C3985" t="s">
        <v>80</v>
      </c>
      <c r="D3985" t="s">
        <v>93</v>
      </c>
      <c r="E3985" t="s">
        <v>166</v>
      </c>
      <c r="F3985" t="s">
        <v>7165</v>
      </c>
      <c r="G3985" t="s">
        <v>149</v>
      </c>
      <c r="H3985" t="s">
        <v>150</v>
      </c>
      <c r="I3985" t="s">
        <v>136</v>
      </c>
      <c r="J3985" t="s">
        <v>137</v>
      </c>
      <c r="K3985" t="s">
        <v>144</v>
      </c>
      <c r="L3985" t="s">
        <v>11277</v>
      </c>
      <c r="M3985" t="s">
        <v>11398</v>
      </c>
      <c r="N3985">
        <v>0.91500000000000004</v>
      </c>
      <c r="O3985">
        <v>0</v>
      </c>
      <c r="P3985">
        <v>8</v>
      </c>
      <c r="Q3985">
        <v>32</v>
      </c>
      <c r="R3985">
        <v>107</v>
      </c>
      <c r="S3985">
        <v>7</v>
      </c>
      <c r="T3985">
        <v>22</v>
      </c>
      <c r="U3985">
        <v>0</v>
      </c>
      <c r="V3985">
        <v>0</v>
      </c>
      <c r="W3985">
        <v>0</v>
      </c>
      <c r="X3985">
        <v>1.2111856311929474</v>
      </c>
      <c r="Y3985">
        <v>6.4086290346046662</v>
      </c>
      <c r="Z3985">
        <v>48.12697390497955</v>
      </c>
      <c r="AA3985">
        <v>9.4822754734522157</v>
      </c>
      <c r="AB3985">
        <v>23.973656173789003</v>
      </c>
      <c r="AC3985">
        <v>0</v>
      </c>
      <c r="AD3985">
        <v>0</v>
      </c>
      <c r="AE3985">
        <v>89.202720218018385</v>
      </c>
    </row>
    <row r="3986" spans="1:31" x14ac:dyDescent="0.3">
      <c r="A3986">
        <v>2493195</v>
      </c>
      <c r="B3986">
        <v>1</v>
      </c>
      <c r="C3986" t="s">
        <v>80</v>
      </c>
      <c r="D3986" t="s">
        <v>91</v>
      </c>
      <c r="E3986" t="s">
        <v>166</v>
      </c>
      <c r="F3986" t="s">
        <v>11399</v>
      </c>
      <c r="G3986" t="s">
        <v>149</v>
      </c>
      <c r="H3986" t="s">
        <v>150</v>
      </c>
      <c r="I3986" t="s">
        <v>136</v>
      </c>
      <c r="J3986" t="s">
        <v>137</v>
      </c>
      <c r="K3986" t="s">
        <v>144</v>
      </c>
      <c r="L3986" t="s">
        <v>11400</v>
      </c>
      <c r="M3986" t="s">
        <v>11401</v>
      </c>
      <c r="N3986">
        <v>0.73250000000000004</v>
      </c>
      <c r="O3986">
        <v>1</v>
      </c>
      <c r="P3986">
        <v>0</v>
      </c>
      <c r="Q3986">
        <v>52</v>
      </c>
      <c r="R3986">
        <v>17</v>
      </c>
      <c r="S3986">
        <v>34</v>
      </c>
      <c r="T3986">
        <v>9</v>
      </c>
      <c r="U3986">
        <v>1</v>
      </c>
      <c r="V3986">
        <v>0</v>
      </c>
      <c r="W3986">
        <v>3.8160847886720001E-2</v>
      </c>
      <c r="X3986">
        <v>0</v>
      </c>
      <c r="Y3986">
        <v>48.238562407821227</v>
      </c>
      <c r="Z3986">
        <v>5.2191178434013619</v>
      </c>
      <c r="AA3986">
        <v>122.72353051190959</v>
      </c>
      <c r="AB3986">
        <v>3.9884134840096319</v>
      </c>
      <c r="AC3986">
        <v>0.28773950404207838</v>
      </c>
      <c r="AD3986">
        <v>0</v>
      </c>
      <c r="AE3986">
        <v>180.49552459907062</v>
      </c>
    </row>
    <row r="3987" spans="1:31" x14ac:dyDescent="0.3">
      <c r="A3987">
        <v>2493026</v>
      </c>
      <c r="B3987">
        <v>1</v>
      </c>
      <c r="C3987" t="s">
        <v>80</v>
      </c>
      <c r="D3987" t="s">
        <v>105</v>
      </c>
      <c r="E3987" t="s">
        <v>153</v>
      </c>
      <c r="F3987" t="s">
        <v>11402</v>
      </c>
      <c r="G3987" t="s">
        <v>230</v>
      </c>
      <c r="H3987" t="s">
        <v>135</v>
      </c>
      <c r="I3987" t="s">
        <v>136</v>
      </c>
      <c r="J3987" t="s">
        <v>137</v>
      </c>
      <c r="K3987" t="s">
        <v>144</v>
      </c>
      <c r="L3987" t="s">
        <v>11403</v>
      </c>
      <c r="M3987" t="s">
        <v>11404</v>
      </c>
      <c r="N3987">
        <v>1.7597222219999999</v>
      </c>
      <c r="O3987">
        <v>0</v>
      </c>
      <c r="P3987">
        <v>10</v>
      </c>
      <c r="Q3987">
        <v>0</v>
      </c>
      <c r="R3987">
        <v>0</v>
      </c>
      <c r="S3987">
        <v>0</v>
      </c>
      <c r="T3987">
        <v>1</v>
      </c>
      <c r="U3987">
        <v>0</v>
      </c>
      <c r="V3987">
        <v>0</v>
      </c>
      <c r="W3987">
        <v>0</v>
      </c>
      <c r="X3987">
        <v>4.4934695537222229</v>
      </c>
      <c r="Y3987">
        <v>0</v>
      </c>
      <c r="Z3987">
        <v>0</v>
      </c>
      <c r="AA3987">
        <v>0</v>
      </c>
      <c r="AB3987">
        <v>3.2570456406583332</v>
      </c>
      <c r="AC3987">
        <v>0</v>
      </c>
      <c r="AD3987">
        <v>0</v>
      </c>
      <c r="AE3987">
        <v>7.7505151943805561</v>
      </c>
    </row>
    <row r="3988" spans="1:31" x14ac:dyDescent="0.3">
      <c r="A3988">
        <v>2492717</v>
      </c>
      <c r="B3988">
        <v>1</v>
      </c>
      <c r="C3988" t="s">
        <v>80</v>
      </c>
      <c r="D3988" t="s">
        <v>90</v>
      </c>
      <c r="E3988" t="s">
        <v>162</v>
      </c>
      <c r="F3988" t="s">
        <v>11405</v>
      </c>
      <c r="G3988" t="s">
        <v>210</v>
      </c>
      <c r="H3988" t="s">
        <v>135</v>
      </c>
      <c r="I3988" t="s">
        <v>136</v>
      </c>
      <c r="J3988" t="s">
        <v>137</v>
      </c>
      <c r="K3988" t="s">
        <v>144</v>
      </c>
      <c r="L3988" t="s">
        <v>11406</v>
      </c>
      <c r="M3988" t="s">
        <v>11407</v>
      </c>
      <c r="N3988">
        <v>5.9655555549999999</v>
      </c>
      <c r="O3988">
        <v>0</v>
      </c>
      <c r="P3988">
        <v>52</v>
      </c>
      <c r="Q3988">
        <v>0</v>
      </c>
      <c r="R3988">
        <v>0</v>
      </c>
      <c r="S3988">
        <v>0</v>
      </c>
      <c r="T3988">
        <v>9</v>
      </c>
      <c r="U3988">
        <v>0</v>
      </c>
      <c r="V3988">
        <v>0</v>
      </c>
      <c r="W3988">
        <v>0</v>
      </c>
      <c r="X3988">
        <v>96.603756816742219</v>
      </c>
      <c r="Y3988">
        <v>0</v>
      </c>
      <c r="Z3988">
        <v>0</v>
      </c>
      <c r="AA3988">
        <v>0</v>
      </c>
      <c r="AB3988">
        <v>35.718314683196702</v>
      </c>
      <c r="AC3988">
        <v>0</v>
      </c>
      <c r="AD3988">
        <v>0</v>
      </c>
      <c r="AE3988">
        <v>132.32207149993891</v>
      </c>
    </row>
    <row r="3989" spans="1:31" x14ac:dyDescent="0.3">
      <c r="A3989">
        <v>2493172</v>
      </c>
      <c r="B3989">
        <v>1</v>
      </c>
      <c r="C3989" t="s">
        <v>80</v>
      </c>
      <c r="D3989" t="s">
        <v>105</v>
      </c>
      <c r="E3989" t="s">
        <v>153</v>
      </c>
      <c r="F3989" t="s">
        <v>11408</v>
      </c>
      <c r="G3989" t="s">
        <v>244</v>
      </c>
      <c r="H3989" t="s">
        <v>135</v>
      </c>
      <c r="I3989" t="s">
        <v>136</v>
      </c>
      <c r="J3989" t="s">
        <v>137</v>
      </c>
      <c r="K3989" t="s">
        <v>144</v>
      </c>
      <c r="L3989" t="s">
        <v>11409</v>
      </c>
      <c r="M3989" t="s">
        <v>11410</v>
      </c>
      <c r="N3989">
        <v>1.100833333</v>
      </c>
      <c r="O3989">
        <v>0</v>
      </c>
      <c r="P3989">
        <v>4</v>
      </c>
      <c r="Q3989">
        <v>0</v>
      </c>
      <c r="R3989">
        <v>0</v>
      </c>
      <c r="S3989">
        <v>0</v>
      </c>
      <c r="T3989">
        <v>1</v>
      </c>
      <c r="U3989">
        <v>0</v>
      </c>
      <c r="V3989">
        <v>0</v>
      </c>
      <c r="W3989">
        <v>0</v>
      </c>
      <c r="X3989">
        <v>0.70366064840012743</v>
      </c>
      <c r="Y3989">
        <v>0</v>
      </c>
      <c r="Z3989">
        <v>0</v>
      </c>
      <c r="AA3989">
        <v>0</v>
      </c>
      <c r="AB3989">
        <v>0.40474639233993975</v>
      </c>
      <c r="AC3989">
        <v>0</v>
      </c>
      <c r="AD3989">
        <v>0</v>
      </c>
      <c r="AE3989">
        <v>1.1084070407400672</v>
      </c>
    </row>
    <row r="3990" spans="1:31" x14ac:dyDescent="0.3">
      <c r="A3990">
        <v>2492740</v>
      </c>
      <c r="B3990">
        <v>1</v>
      </c>
      <c r="C3990" t="s">
        <v>81</v>
      </c>
      <c r="D3990" t="s">
        <v>112</v>
      </c>
      <c r="E3990" t="s">
        <v>166</v>
      </c>
      <c r="F3990" t="s">
        <v>11411</v>
      </c>
      <c r="G3990" t="s">
        <v>149</v>
      </c>
      <c r="H3990" t="s">
        <v>150</v>
      </c>
      <c r="I3990" t="s">
        <v>506</v>
      </c>
      <c r="J3990" t="s">
        <v>137</v>
      </c>
      <c r="K3990" t="s">
        <v>144</v>
      </c>
      <c r="L3990" t="s">
        <v>11412</v>
      </c>
      <c r="M3990" t="s">
        <v>11413</v>
      </c>
      <c r="N3990">
        <v>4.1666665999999998E-2</v>
      </c>
      <c r="O3990">
        <v>1</v>
      </c>
      <c r="P3990">
        <v>0</v>
      </c>
      <c r="Q3990">
        <v>91</v>
      </c>
      <c r="R3990">
        <v>23</v>
      </c>
      <c r="S3990">
        <v>5</v>
      </c>
      <c r="T3990">
        <v>0</v>
      </c>
      <c r="U3990">
        <v>1</v>
      </c>
      <c r="V3990">
        <v>0</v>
      </c>
      <c r="W3990">
        <v>1.0550350499999998E-2</v>
      </c>
      <c r="X3990">
        <v>0</v>
      </c>
      <c r="Y3990">
        <v>1.7908494722301249</v>
      </c>
      <c r="Z3990">
        <v>0.15226074222289998</v>
      </c>
      <c r="AA3990">
        <v>0.78277562934894174</v>
      </c>
      <c r="AB3990">
        <v>0</v>
      </c>
      <c r="AC3990">
        <v>0.10547762830641666</v>
      </c>
      <c r="AD3990">
        <v>0</v>
      </c>
      <c r="AE3990">
        <v>2.8419138226083835</v>
      </c>
    </row>
    <row r="3991" spans="1:31" x14ac:dyDescent="0.3">
      <c r="A3991">
        <v>2492753</v>
      </c>
      <c r="B3991">
        <v>2</v>
      </c>
      <c r="C3991" t="s">
        <v>81</v>
      </c>
      <c r="D3991" t="s">
        <v>123</v>
      </c>
      <c r="E3991" t="s">
        <v>162</v>
      </c>
      <c r="F3991" t="s">
        <v>11414</v>
      </c>
      <c r="G3991" t="s">
        <v>181</v>
      </c>
      <c r="H3991" t="s">
        <v>135</v>
      </c>
      <c r="I3991" t="s">
        <v>136</v>
      </c>
      <c r="J3991" t="s">
        <v>137</v>
      </c>
      <c r="K3991" t="s">
        <v>144</v>
      </c>
      <c r="L3991" t="s">
        <v>11221</v>
      </c>
      <c r="M3991" t="s">
        <v>11415</v>
      </c>
      <c r="N3991">
        <v>1.1441666660000001</v>
      </c>
      <c r="O3991">
        <v>0</v>
      </c>
      <c r="P3991">
        <v>41</v>
      </c>
      <c r="Q3991">
        <v>0</v>
      </c>
      <c r="R3991">
        <v>6</v>
      </c>
      <c r="S3991">
        <v>0</v>
      </c>
      <c r="T3991">
        <v>3</v>
      </c>
      <c r="U3991">
        <v>0</v>
      </c>
      <c r="V3991">
        <v>0</v>
      </c>
      <c r="W3991">
        <v>0</v>
      </c>
      <c r="X3991">
        <v>12.676366275784018</v>
      </c>
      <c r="Y3991">
        <v>0</v>
      </c>
      <c r="Z3991">
        <v>6.2878891070304883</v>
      </c>
      <c r="AA3991">
        <v>0</v>
      </c>
      <c r="AB3991">
        <v>0.78716204026613779</v>
      </c>
      <c r="AC3991">
        <v>0</v>
      </c>
      <c r="AD3991">
        <v>0</v>
      </c>
      <c r="AE3991">
        <v>19.751417423080646</v>
      </c>
    </row>
    <row r="3992" spans="1:31" x14ac:dyDescent="0.3">
      <c r="A3992">
        <v>2493281</v>
      </c>
      <c r="B3992">
        <v>1</v>
      </c>
      <c r="C3992" t="s">
        <v>80</v>
      </c>
      <c r="D3992" t="s">
        <v>104</v>
      </c>
      <c r="E3992" t="s">
        <v>162</v>
      </c>
      <c r="F3992" t="s">
        <v>11416</v>
      </c>
      <c r="G3992" t="s">
        <v>181</v>
      </c>
      <c r="H3992" t="s">
        <v>135</v>
      </c>
      <c r="I3992" t="s">
        <v>136</v>
      </c>
      <c r="J3992" t="s">
        <v>137</v>
      </c>
      <c r="K3992" t="s">
        <v>144</v>
      </c>
      <c r="L3992" t="s">
        <v>11417</v>
      </c>
      <c r="M3992" t="s">
        <v>11418</v>
      </c>
      <c r="N3992">
        <v>0.68916666599999998</v>
      </c>
      <c r="O3992">
        <v>0</v>
      </c>
      <c r="P3992">
        <v>97</v>
      </c>
      <c r="Q3992">
        <v>0</v>
      </c>
      <c r="R3992">
        <v>0</v>
      </c>
      <c r="S3992">
        <v>0</v>
      </c>
      <c r="T3992">
        <v>4</v>
      </c>
      <c r="U3992">
        <v>0</v>
      </c>
      <c r="V3992">
        <v>0</v>
      </c>
      <c r="W3992">
        <v>0</v>
      </c>
      <c r="X3992">
        <v>17.788989201804423</v>
      </c>
      <c r="Y3992">
        <v>0</v>
      </c>
      <c r="Z3992">
        <v>0</v>
      </c>
      <c r="AA3992">
        <v>0</v>
      </c>
      <c r="AB3992">
        <v>1.953122567984954</v>
      </c>
      <c r="AC3992">
        <v>0</v>
      </c>
      <c r="AD3992">
        <v>0</v>
      </c>
      <c r="AE3992">
        <v>19.742111769789378</v>
      </c>
    </row>
    <row r="3993" spans="1:31" x14ac:dyDescent="0.3">
      <c r="A3993">
        <v>2493095</v>
      </c>
      <c r="B3993">
        <v>1</v>
      </c>
      <c r="C3993" t="s">
        <v>80</v>
      </c>
      <c r="D3993" t="s">
        <v>100</v>
      </c>
      <c r="E3993" t="s">
        <v>153</v>
      </c>
      <c r="F3993" t="s">
        <v>11419</v>
      </c>
      <c r="G3993" t="s">
        <v>230</v>
      </c>
      <c r="H3993" t="s">
        <v>135</v>
      </c>
      <c r="I3993" t="s">
        <v>136</v>
      </c>
      <c r="J3993" t="s">
        <v>137</v>
      </c>
      <c r="K3993" t="s">
        <v>144</v>
      </c>
      <c r="L3993" t="s">
        <v>11053</v>
      </c>
      <c r="M3993" t="s">
        <v>11420</v>
      </c>
      <c r="N3993">
        <v>1.9311111110000001</v>
      </c>
      <c r="O3993">
        <v>0</v>
      </c>
      <c r="P3993">
        <v>5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2.8853433659632728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2.8853433659632728</v>
      </c>
    </row>
    <row r="3994" spans="1:31" x14ac:dyDescent="0.3">
      <c r="A3994">
        <v>2492800</v>
      </c>
      <c r="B3994">
        <v>1</v>
      </c>
      <c r="C3994" t="s">
        <v>80</v>
      </c>
      <c r="D3994" t="s">
        <v>87</v>
      </c>
      <c r="E3994" t="s">
        <v>132</v>
      </c>
      <c r="F3994" t="s">
        <v>11421</v>
      </c>
      <c r="G3994" t="s">
        <v>168</v>
      </c>
      <c r="H3994" t="s">
        <v>135</v>
      </c>
      <c r="I3994" t="s">
        <v>136</v>
      </c>
      <c r="J3994" t="s">
        <v>137</v>
      </c>
      <c r="K3994" t="s">
        <v>138</v>
      </c>
      <c r="L3994" t="s">
        <v>11422</v>
      </c>
      <c r="M3994" t="s">
        <v>11423</v>
      </c>
      <c r="N3994">
        <v>3.7744444439999998</v>
      </c>
      <c r="O3994">
        <v>0</v>
      </c>
      <c r="P3994">
        <v>212</v>
      </c>
      <c r="Q3994">
        <v>0</v>
      </c>
      <c r="R3994">
        <v>0</v>
      </c>
      <c r="S3994">
        <v>0</v>
      </c>
      <c r="T3994">
        <v>10</v>
      </c>
      <c r="U3994">
        <v>0</v>
      </c>
      <c r="V3994">
        <v>0</v>
      </c>
      <c r="W3994">
        <v>0</v>
      </c>
      <c r="X3994">
        <v>242.61300330887235</v>
      </c>
      <c r="Y3994">
        <v>0</v>
      </c>
      <c r="Z3994">
        <v>0</v>
      </c>
      <c r="AA3994">
        <v>0</v>
      </c>
      <c r="AB3994">
        <v>41.381002509518304</v>
      </c>
      <c r="AC3994">
        <v>0</v>
      </c>
      <c r="AD3994">
        <v>0</v>
      </c>
      <c r="AE3994">
        <v>283.99400581839063</v>
      </c>
    </row>
    <row r="3995" spans="1:31" x14ac:dyDescent="0.3">
      <c r="A3995">
        <v>2492700</v>
      </c>
      <c r="B3995">
        <v>1</v>
      </c>
      <c r="C3995" t="s">
        <v>80</v>
      </c>
      <c r="D3995" t="s">
        <v>96</v>
      </c>
      <c r="E3995" t="s">
        <v>213</v>
      </c>
      <c r="F3995" t="s">
        <v>7467</v>
      </c>
      <c r="G3995" t="s">
        <v>149</v>
      </c>
      <c r="H3995" t="s">
        <v>150</v>
      </c>
      <c r="I3995" t="s">
        <v>136</v>
      </c>
      <c r="J3995" t="s">
        <v>137</v>
      </c>
      <c r="K3995" t="s">
        <v>144</v>
      </c>
      <c r="L3995" t="s">
        <v>11424</v>
      </c>
      <c r="M3995" t="s">
        <v>11425</v>
      </c>
      <c r="N3995">
        <v>0.139598055</v>
      </c>
      <c r="O3995">
        <v>0</v>
      </c>
      <c r="P3995">
        <v>0</v>
      </c>
      <c r="Q3995">
        <v>4</v>
      </c>
      <c r="R3995">
        <v>0</v>
      </c>
      <c r="S3995">
        <v>11</v>
      </c>
      <c r="T3995">
        <v>0</v>
      </c>
      <c r="U3995">
        <v>2</v>
      </c>
      <c r="V3995">
        <v>0</v>
      </c>
      <c r="W3995">
        <v>0</v>
      </c>
      <c r="X3995">
        <v>0</v>
      </c>
      <c r="Y3995">
        <v>2.7905125503713464</v>
      </c>
      <c r="Z3995">
        <v>0</v>
      </c>
      <c r="AA3995">
        <v>12.449839642172943</v>
      </c>
      <c r="AB3995">
        <v>0</v>
      </c>
      <c r="AC3995">
        <v>37.520588129145246</v>
      </c>
      <c r="AD3995">
        <v>0</v>
      </c>
      <c r="AE3995">
        <v>52.760940321689532</v>
      </c>
    </row>
    <row r="3996" spans="1:31" x14ac:dyDescent="0.3">
      <c r="A3996">
        <v>2493103</v>
      </c>
      <c r="B3996">
        <v>2</v>
      </c>
      <c r="C3996" t="s">
        <v>80</v>
      </c>
      <c r="D3996" t="s">
        <v>82</v>
      </c>
      <c r="E3996" t="s">
        <v>147</v>
      </c>
      <c r="F3996" t="s">
        <v>11426</v>
      </c>
      <c r="G3996" t="s">
        <v>1152</v>
      </c>
      <c r="H3996" t="s">
        <v>150</v>
      </c>
      <c r="I3996" t="s">
        <v>136</v>
      </c>
      <c r="J3996" t="s">
        <v>137</v>
      </c>
      <c r="K3996" t="s">
        <v>144</v>
      </c>
      <c r="L3996" t="s">
        <v>11327</v>
      </c>
      <c r="M3996" t="s">
        <v>11427</v>
      </c>
      <c r="N3996">
        <v>0.1575</v>
      </c>
      <c r="O3996">
        <v>0</v>
      </c>
      <c r="P3996">
        <v>1</v>
      </c>
      <c r="Q3996">
        <v>0</v>
      </c>
      <c r="R3996">
        <v>0</v>
      </c>
      <c r="S3996">
        <v>0</v>
      </c>
      <c r="T3996">
        <v>468</v>
      </c>
      <c r="U3996">
        <v>0</v>
      </c>
      <c r="V3996">
        <v>0</v>
      </c>
      <c r="W3996">
        <v>0</v>
      </c>
      <c r="X3996">
        <v>9.6642977403278235E-2</v>
      </c>
      <c r="Y3996">
        <v>0</v>
      </c>
      <c r="Z3996">
        <v>0</v>
      </c>
      <c r="AA3996">
        <v>0</v>
      </c>
      <c r="AB3996">
        <v>22.708755601248413</v>
      </c>
      <c r="AC3996">
        <v>0</v>
      </c>
      <c r="AD3996">
        <v>0</v>
      </c>
      <c r="AE3996">
        <v>22.80539857865169</v>
      </c>
    </row>
    <row r="3997" spans="1:31" x14ac:dyDescent="0.3">
      <c r="A3997">
        <v>2493109</v>
      </c>
      <c r="B3997">
        <v>1</v>
      </c>
      <c r="C3997" t="s">
        <v>81</v>
      </c>
      <c r="D3997" t="s">
        <v>123</v>
      </c>
      <c r="E3997" t="s">
        <v>153</v>
      </c>
      <c r="F3997" t="s">
        <v>11428</v>
      </c>
      <c r="G3997" t="s">
        <v>155</v>
      </c>
      <c r="H3997" t="s">
        <v>135</v>
      </c>
      <c r="I3997" t="s">
        <v>136</v>
      </c>
      <c r="J3997" t="s">
        <v>137</v>
      </c>
      <c r="K3997" t="s">
        <v>144</v>
      </c>
      <c r="L3997" t="s">
        <v>11429</v>
      </c>
      <c r="M3997" t="s">
        <v>11430</v>
      </c>
      <c r="N3997">
        <v>2.548333333</v>
      </c>
      <c r="O3997">
        <v>0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7.9332761446380008E-3</v>
      </c>
      <c r="AA3997">
        <v>0</v>
      </c>
      <c r="AB3997">
        <v>0</v>
      </c>
      <c r="AC3997">
        <v>0</v>
      </c>
      <c r="AD3997">
        <v>0</v>
      </c>
      <c r="AE3997">
        <v>7.9332761446380008E-3</v>
      </c>
    </row>
    <row r="3998" spans="1:31" x14ac:dyDescent="0.3">
      <c r="A3998">
        <v>2493321</v>
      </c>
      <c r="B3998">
        <v>1</v>
      </c>
      <c r="C3998" t="s">
        <v>80</v>
      </c>
      <c r="D3998" t="s">
        <v>110</v>
      </c>
      <c r="E3998" t="s">
        <v>153</v>
      </c>
      <c r="F3998" t="s">
        <v>11431</v>
      </c>
      <c r="G3998" t="s">
        <v>155</v>
      </c>
      <c r="H3998" t="s">
        <v>135</v>
      </c>
      <c r="I3998" t="s">
        <v>136</v>
      </c>
      <c r="J3998" t="s">
        <v>137</v>
      </c>
      <c r="K3998" t="s">
        <v>144</v>
      </c>
      <c r="L3998" t="s">
        <v>11432</v>
      </c>
      <c r="M3998" t="s">
        <v>11433</v>
      </c>
      <c r="N3998">
        <v>1.3911111110000001</v>
      </c>
      <c r="O3998">
        <v>0</v>
      </c>
      <c r="P3998">
        <v>4</v>
      </c>
      <c r="Q3998">
        <v>0</v>
      </c>
      <c r="R3998">
        <v>0</v>
      </c>
      <c r="S3998">
        <v>0</v>
      </c>
      <c r="T3998">
        <v>1</v>
      </c>
      <c r="U3998">
        <v>0</v>
      </c>
      <c r="V3998">
        <v>0</v>
      </c>
      <c r="W3998">
        <v>0</v>
      </c>
      <c r="X3998">
        <v>1.7617443839559968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1.7617443839559968</v>
      </c>
    </row>
    <row r="3999" spans="1:31" x14ac:dyDescent="0.3">
      <c r="A3999">
        <v>2492760</v>
      </c>
      <c r="B3999">
        <v>1</v>
      </c>
      <c r="C3999" t="s">
        <v>81</v>
      </c>
      <c r="D3999" t="s">
        <v>115</v>
      </c>
      <c r="E3999" t="s">
        <v>147</v>
      </c>
      <c r="F3999" t="s">
        <v>11434</v>
      </c>
      <c r="G3999" t="s">
        <v>168</v>
      </c>
      <c r="H3999" t="s">
        <v>150</v>
      </c>
      <c r="I3999" t="s">
        <v>136</v>
      </c>
      <c r="J3999" t="s">
        <v>5</v>
      </c>
      <c r="K3999" t="s">
        <v>138</v>
      </c>
      <c r="L3999" t="s">
        <v>11435</v>
      </c>
      <c r="M3999" t="s">
        <v>11436</v>
      </c>
      <c r="N3999">
        <v>11.345277777</v>
      </c>
      <c r="O3999">
        <v>0</v>
      </c>
      <c r="P3999">
        <v>0</v>
      </c>
      <c r="Q3999">
        <v>0</v>
      </c>
      <c r="R3999">
        <v>1</v>
      </c>
      <c r="S3999">
        <v>0</v>
      </c>
      <c r="T3999">
        <v>1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2.7007673017024705</v>
      </c>
      <c r="AA3999">
        <v>0</v>
      </c>
      <c r="AB3999">
        <v>19.811287838026665</v>
      </c>
      <c r="AC3999">
        <v>0</v>
      </c>
      <c r="AD3999">
        <v>0</v>
      </c>
      <c r="AE3999">
        <v>22.512055139729135</v>
      </c>
    </row>
    <row r="4000" spans="1:31" x14ac:dyDescent="0.3">
      <c r="A4000">
        <v>2493009</v>
      </c>
      <c r="B4000">
        <v>1</v>
      </c>
      <c r="C4000" t="s">
        <v>80</v>
      </c>
      <c r="D4000" t="s">
        <v>83</v>
      </c>
      <c r="E4000" t="s">
        <v>147</v>
      </c>
      <c r="F4000" t="s">
        <v>11437</v>
      </c>
      <c r="G4000" t="s">
        <v>134</v>
      </c>
      <c r="H4000" t="s">
        <v>150</v>
      </c>
      <c r="I4000" t="s">
        <v>136</v>
      </c>
      <c r="J4000" t="s">
        <v>137</v>
      </c>
      <c r="K4000" t="s">
        <v>138</v>
      </c>
      <c r="L4000" t="s">
        <v>11438</v>
      </c>
      <c r="M4000" t="s">
        <v>11439</v>
      </c>
      <c r="N4000">
        <v>1.025833333</v>
      </c>
      <c r="O4000">
        <v>0</v>
      </c>
      <c r="P4000">
        <v>0</v>
      </c>
      <c r="Q4000">
        <v>0</v>
      </c>
      <c r="R4000">
        <v>0</v>
      </c>
      <c r="S4000">
        <v>5</v>
      </c>
      <c r="T4000">
        <v>0</v>
      </c>
      <c r="U4000">
        <v>6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338.7562328727185</v>
      </c>
      <c r="AB4000">
        <v>0</v>
      </c>
      <c r="AC4000">
        <v>2317.3602129695087</v>
      </c>
      <c r="AD4000">
        <v>0</v>
      </c>
      <c r="AE4000">
        <v>2656.1164458422272</v>
      </c>
    </row>
    <row r="4001" spans="1:31" x14ac:dyDescent="0.3">
      <c r="A4001">
        <v>2492617</v>
      </c>
      <c r="B4001">
        <v>1</v>
      </c>
      <c r="C4001" t="s">
        <v>80</v>
      </c>
      <c r="D4001" t="s">
        <v>100</v>
      </c>
      <c r="E4001" t="s">
        <v>184</v>
      </c>
      <c r="F4001" t="s">
        <v>2557</v>
      </c>
      <c r="G4001" t="s">
        <v>149</v>
      </c>
      <c r="H4001" t="s">
        <v>150</v>
      </c>
      <c r="I4001" t="s">
        <v>136</v>
      </c>
      <c r="J4001" t="s">
        <v>137</v>
      </c>
      <c r="K4001" t="s">
        <v>144</v>
      </c>
      <c r="L4001" t="s">
        <v>11440</v>
      </c>
      <c r="M4001" t="s">
        <v>11441</v>
      </c>
      <c r="N4001">
        <v>2.0605555550000001</v>
      </c>
      <c r="O4001">
        <v>1</v>
      </c>
      <c r="P4001">
        <v>16</v>
      </c>
      <c r="Q4001">
        <v>4</v>
      </c>
      <c r="R4001">
        <v>31</v>
      </c>
      <c r="S4001">
        <v>19</v>
      </c>
      <c r="T4001">
        <v>13</v>
      </c>
      <c r="U4001">
        <v>1</v>
      </c>
      <c r="V4001">
        <v>0</v>
      </c>
      <c r="W4001">
        <v>1.7410753941638057</v>
      </c>
      <c r="X4001">
        <v>5.3233390745278841</v>
      </c>
      <c r="Y4001">
        <v>5.0870546148239839</v>
      </c>
      <c r="Z4001">
        <v>53.973794984946032</v>
      </c>
      <c r="AA4001">
        <v>130.09233520421438</v>
      </c>
      <c r="AB4001">
        <v>12.834110555919786</v>
      </c>
      <c r="AC4001">
        <v>26.837646436878</v>
      </c>
      <c r="AD4001">
        <v>0</v>
      </c>
      <c r="AE4001">
        <v>235.88935626547385</v>
      </c>
    </row>
    <row r="4002" spans="1:31" x14ac:dyDescent="0.3">
      <c r="A4002">
        <v>2492866</v>
      </c>
      <c r="B4002">
        <v>1</v>
      </c>
      <c r="C4002" t="s">
        <v>80</v>
      </c>
      <c r="D4002" t="s">
        <v>94</v>
      </c>
      <c r="E4002" t="s">
        <v>166</v>
      </c>
      <c r="F4002" t="s">
        <v>11442</v>
      </c>
      <c r="G4002" t="s">
        <v>149</v>
      </c>
      <c r="H4002" t="s">
        <v>150</v>
      </c>
      <c r="I4002" t="s">
        <v>136</v>
      </c>
      <c r="J4002" t="s">
        <v>137</v>
      </c>
      <c r="K4002" t="s">
        <v>144</v>
      </c>
      <c r="L4002" t="s">
        <v>11443</v>
      </c>
      <c r="M4002" t="s">
        <v>11444</v>
      </c>
      <c r="N4002">
        <v>1.0505555550000001</v>
      </c>
      <c r="O4002">
        <v>0</v>
      </c>
      <c r="P4002">
        <v>980</v>
      </c>
      <c r="Q4002">
        <v>0</v>
      </c>
      <c r="R4002">
        <v>8</v>
      </c>
      <c r="S4002">
        <v>6</v>
      </c>
      <c r="T4002">
        <v>205</v>
      </c>
      <c r="U4002">
        <v>0</v>
      </c>
      <c r="V4002">
        <v>0</v>
      </c>
      <c r="W4002">
        <v>0</v>
      </c>
      <c r="X4002">
        <v>164.36324246560531</v>
      </c>
      <c r="Y4002">
        <v>0</v>
      </c>
      <c r="Z4002">
        <v>3.4366461182930421</v>
      </c>
      <c r="AA4002">
        <v>23.608909615334692</v>
      </c>
      <c r="AB4002">
        <v>108.10203363613681</v>
      </c>
      <c r="AC4002">
        <v>0</v>
      </c>
      <c r="AD4002">
        <v>0</v>
      </c>
      <c r="AE4002">
        <v>299.51083183536986</v>
      </c>
    </row>
    <row r="4003" spans="1:31" x14ac:dyDescent="0.3">
      <c r="A4003">
        <v>2493115</v>
      </c>
      <c r="B4003">
        <v>1</v>
      </c>
      <c r="C4003" t="s">
        <v>81</v>
      </c>
      <c r="D4003" t="s">
        <v>115</v>
      </c>
      <c r="E4003" t="s">
        <v>147</v>
      </c>
      <c r="F4003" t="s">
        <v>11445</v>
      </c>
      <c r="G4003" t="s">
        <v>276</v>
      </c>
      <c r="H4003" t="s">
        <v>150</v>
      </c>
      <c r="I4003" t="s">
        <v>136</v>
      </c>
      <c r="J4003" t="s">
        <v>137</v>
      </c>
      <c r="K4003" t="s">
        <v>144</v>
      </c>
      <c r="L4003" t="s">
        <v>11446</v>
      </c>
      <c r="M4003" t="s">
        <v>11447</v>
      </c>
      <c r="N4003">
        <v>3.0463888880000001</v>
      </c>
      <c r="O4003">
        <v>0</v>
      </c>
      <c r="P4003">
        <v>131</v>
      </c>
      <c r="Q4003">
        <v>3</v>
      </c>
      <c r="R4003">
        <v>12</v>
      </c>
      <c r="S4003">
        <v>2</v>
      </c>
      <c r="T4003">
        <v>4</v>
      </c>
      <c r="U4003">
        <v>0</v>
      </c>
      <c r="V4003">
        <v>0</v>
      </c>
      <c r="W4003">
        <v>0</v>
      </c>
      <c r="X4003">
        <v>37.132999429331299</v>
      </c>
      <c r="Y4003">
        <v>27.717713601561588</v>
      </c>
      <c r="Z4003">
        <v>27.017193512702487</v>
      </c>
      <c r="AA4003">
        <v>21.700444272151376</v>
      </c>
      <c r="AB4003">
        <v>9.8013820079735154</v>
      </c>
      <c r="AC4003">
        <v>0</v>
      </c>
      <c r="AD4003">
        <v>0</v>
      </c>
      <c r="AE4003">
        <v>123.36973282372027</v>
      </c>
    </row>
    <row r="4004" spans="1:31" x14ac:dyDescent="0.3">
      <c r="A4004">
        <v>2493052</v>
      </c>
      <c r="B4004">
        <v>1</v>
      </c>
      <c r="C4004" t="s">
        <v>81</v>
      </c>
      <c r="D4004" t="s">
        <v>118</v>
      </c>
      <c r="E4004" t="s">
        <v>141</v>
      </c>
      <c r="F4004" t="s">
        <v>11448</v>
      </c>
      <c r="G4004" t="s">
        <v>134</v>
      </c>
      <c r="H4004" t="s">
        <v>135</v>
      </c>
      <c r="I4004" t="s">
        <v>136</v>
      </c>
      <c r="J4004" t="s">
        <v>137</v>
      </c>
      <c r="K4004" t="s">
        <v>138</v>
      </c>
      <c r="L4004" t="s">
        <v>11449</v>
      </c>
      <c r="M4004" t="s">
        <v>11450</v>
      </c>
      <c r="N4004">
        <v>0.95972222200000001</v>
      </c>
      <c r="O4004">
        <v>0</v>
      </c>
      <c r="P4004">
        <v>78</v>
      </c>
      <c r="Q4004">
        <v>0</v>
      </c>
      <c r="R4004">
        <v>0</v>
      </c>
      <c r="S4004">
        <v>0</v>
      </c>
      <c r="T4004">
        <v>5</v>
      </c>
      <c r="U4004">
        <v>0</v>
      </c>
      <c r="V4004">
        <v>0</v>
      </c>
      <c r="W4004">
        <v>0</v>
      </c>
      <c r="X4004">
        <v>22.426161743008635</v>
      </c>
      <c r="Y4004">
        <v>0</v>
      </c>
      <c r="Z4004">
        <v>0</v>
      </c>
      <c r="AA4004">
        <v>0</v>
      </c>
      <c r="AB4004">
        <v>5.4227499419485312</v>
      </c>
      <c r="AC4004">
        <v>0</v>
      </c>
      <c r="AD4004">
        <v>0</v>
      </c>
      <c r="AE4004">
        <v>27.848911684957166</v>
      </c>
    </row>
    <row r="4005" spans="1:31" x14ac:dyDescent="0.3">
      <c r="A4005">
        <v>2492720</v>
      </c>
      <c r="B4005">
        <v>1</v>
      </c>
      <c r="C4005" t="s">
        <v>81</v>
      </c>
      <c r="D4005" t="s">
        <v>128</v>
      </c>
      <c r="E4005" t="s">
        <v>184</v>
      </c>
      <c r="F4005" t="s">
        <v>11451</v>
      </c>
      <c r="G4005" t="s">
        <v>149</v>
      </c>
      <c r="H4005" t="s">
        <v>150</v>
      </c>
      <c r="I4005" t="s">
        <v>136</v>
      </c>
      <c r="J4005" t="s">
        <v>137</v>
      </c>
      <c r="K4005" t="s">
        <v>144</v>
      </c>
      <c r="L4005" t="s">
        <v>11452</v>
      </c>
      <c r="M4005" t="s">
        <v>11453</v>
      </c>
      <c r="N4005">
        <v>3.4550000000000001</v>
      </c>
      <c r="O4005">
        <v>0</v>
      </c>
      <c r="P4005">
        <v>0</v>
      </c>
      <c r="Q4005">
        <v>0</v>
      </c>
      <c r="R4005">
        <v>0</v>
      </c>
      <c r="S4005">
        <v>1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6.7114947087650005</v>
      </c>
      <c r="AB4005">
        <v>0</v>
      </c>
      <c r="AC4005">
        <v>0</v>
      </c>
      <c r="AD4005">
        <v>0</v>
      </c>
      <c r="AE4005">
        <v>6.7114947087650005</v>
      </c>
    </row>
    <row r="4006" spans="1:31" x14ac:dyDescent="0.3">
      <c r="A4006">
        <v>2493198</v>
      </c>
      <c r="B4006">
        <v>1</v>
      </c>
      <c r="C4006" t="s">
        <v>80</v>
      </c>
      <c r="D4006" t="s">
        <v>103</v>
      </c>
      <c r="E4006" t="s">
        <v>213</v>
      </c>
      <c r="F4006" t="s">
        <v>859</v>
      </c>
      <c r="G4006" t="s">
        <v>203</v>
      </c>
      <c r="H4006" t="s">
        <v>150</v>
      </c>
      <c r="I4006" t="s">
        <v>136</v>
      </c>
      <c r="J4006" t="s">
        <v>137</v>
      </c>
      <c r="K4006" t="s">
        <v>138</v>
      </c>
      <c r="L4006" t="s">
        <v>11454</v>
      </c>
      <c r="M4006" t="s">
        <v>11455</v>
      </c>
      <c r="N4006">
        <v>0.33333333300000001</v>
      </c>
      <c r="O4006">
        <v>0</v>
      </c>
      <c r="P4006">
        <v>15504</v>
      </c>
      <c r="Q4006">
        <v>1</v>
      </c>
      <c r="R4006">
        <v>72</v>
      </c>
      <c r="S4006">
        <v>3</v>
      </c>
      <c r="T4006">
        <v>1594</v>
      </c>
      <c r="U4006">
        <v>0</v>
      </c>
      <c r="V4006">
        <v>1</v>
      </c>
      <c r="W4006">
        <v>0</v>
      </c>
      <c r="X4006">
        <v>1343.7040870686587</v>
      </c>
      <c r="Y4006">
        <v>5.3445920859199996</v>
      </c>
      <c r="Z4006">
        <v>7.5817656888780007</v>
      </c>
      <c r="AA4006">
        <v>80.040965887758617</v>
      </c>
      <c r="AB4006">
        <v>673.93013308371087</v>
      </c>
      <c r="AC4006">
        <v>0</v>
      </c>
      <c r="AD4006">
        <v>38.892519216000004</v>
      </c>
      <c r="AE4006">
        <v>2149.4940630309261</v>
      </c>
    </row>
    <row r="4007" spans="1:31" x14ac:dyDescent="0.3">
      <c r="A4007">
        <v>2492989</v>
      </c>
      <c r="B4007">
        <v>1</v>
      </c>
      <c r="C4007" t="s">
        <v>80</v>
      </c>
      <c r="D4007" t="s">
        <v>95</v>
      </c>
      <c r="E4007" t="s">
        <v>184</v>
      </c>
      <c r="F4007" t="s">
        <v>1998</v>
      </c>
      <c r="G4007" t="s">
        <v>149</v>
      </c>
      <c r="H4007" t="s">
        <v>150</v>
      </c>
      <c r="I4007" t="s">
        <v>136</v>
      </c>
      <c r="J4007" t="s">
        <v>137</v>
      </c>
      <c r="K4007" t="s">
        <v>144</v>
      </c>
      <c r="L4007" t="s">
        <v>11456</v>
      </c>
      <c r="M4007" t="s">
        <v>11457</v>
      </c>
      <c r="N4007">
        <v>0.1</v>
      </c>
      <c r="O4007">
        <v>4</v>
      </c>
      <c r="P4007">
        <v>183</v>
      </c>
      <c r="Q4007">
        <v>12</v>
      </c>
      <c r="R4007">
        <v>0</v>
      </c>
      <c r="S4007">
        <v>21</v>
      </c>
      <c r="T4007">
        <v>13</v>
      </c>
      <c r="U4007">
        <v>1</v>
      </c>
      <c r="V4007">
        <v>0</v>
      </c>
      <c r="W4007">
        <v>0.10702271552835999</v>
      </c>
      <c r="X4007">
        <v>2.0494093268904319</v>
      </c>
      <c r="Y4007">
        <v>2.6184114828425584</v>
      </c>
      <c r="Z4007">
        <v>0</v>
      </c>
      <c r="AA4007">
        <v>23.852511182069271</v>
      </c>
      <c r="AB4007">
        <v>0.83464332155879994</v>
      </c>
      <c r="AC4007">
        <v>0.49658688927974998</v>
      </c>
      <c r="AD4007">
        <v>0</v>
      </c>
      <c r="AE4007">
        <v>29.958584918169173</v>
      </c>
    </row>
    <row r="4008" spans="1:31" x14ac:dyDescent="0.3">
      <c r="A4008">
        <v>2492707</v>
      </c>
      <c r="B4008">
        <v>2</v>
      </c>
      <c r="C4008" t="s">
        <v>80</v>
      </c>
      <c r="D4008" t="s">
        <v>96</v>
      </c>
      <c r="E4008" t="s">
        <v>213</v>
      </c>
      <c r="F4008" t="s">
        <v>7467</v>
      </c>
      <c r="G4008" t="s">
        <v>765</v>
      </c>
      <c r="H4008" t="s">
        <v>150</v>
      </c>
      <c r="I4008" t="s">
        <v>136</v>
      </c>
      <c r="J4008" t="s">
        <v>137</v>
      </c>
      <c r="K4008" t="s">
        <v>144</v>
      </c>
      <c r="L4008" t="s">
        <v>11073</v>
      </c>
      <c r="M4008" t="s">
        <v>11458</v>
      </c>
      <c r="N4008">
        <v>3.6844444439999999</v>
      </c>
      <c r="O4008">
        <v>0</v>
      </c>
      <c r="P4008">
        <v>0</v>
      </c>
      <c r="Q4008">
        <v>4</v>
      </c>
      <c r="R4008">
        <v>0</v>
      </c>
      <c r="S4008">
        <v>11</v>
      </c>
      <c r="T4008">
        <v>0</v>
      </c>
      <c r="U4008">
        <v>2</v>
      </c>
      <c r="V4008">
        <v>0</v>
      </c>
      <c r="W4008">
        <v>0</v>
      </c>
      <c r="X4008">
        <v>0</v>
      </c>
      <c r="Y4008">
        <v>71.670329643446706</v>
      </c>
      <c r="Z4008">
        <v>0</v>
      </c>
      <c r="AA4008">
        <v>417.37861000008712</v>
      </c>
      <c r="AB4008">
        <v>0</v>
      </c>
      <c r="AC4008">
        <v>1659.1020931119142</v>
      </c>
      <c r="AD4008">
        <v>0</v>
      </c>
      <c r="AE4008">
        <v>2148.1510327554479</v>
      </c>
    </row>
    <row r="4009" spans="1:31" x14ac:dyDescent="0.3">
      <c r="A4009">
        <v>2492797</v>
      </c>
      <c r="B4009">
        <v>1</v>
      </c>
      <c r="C4009" t="s">
        <v>80</v>
      </c>
      <c r="D4009" t="s">
        <v>82</v>
      </c>
      <c r="E4009" t="s">
        <v>132</v>
      </c>
      <c r="F4009" t="s">
        <v>11459</v>
      </c>
      <c r="G4009" t="s">
        <v>251</v>
      </c>
      <c r="H4009" t="s">
        <v>135</v>
      </c>
      <c r="I4009" t="s">
        <v>136</v>
      </c>
      <c r="J4009" t="s">
        <v>137</v>
      </c>
      <c r="K4009" t="s">
        <v>138</v>
      </c>
      <c r="L4009" t="s">
        <v>11460</v>
      </c>
      <c r="M4009" t="s">
        <v>11461</v>
      </c>
      <c r="N4009">
        <v>1.1483333330000001</v>
      </c>
      <c r="O4009">
        <v>0</v>
      </c>
      <c r="P4009">
        <v>697</v>
      </c>
      <c r="Q4009">
        <v>0</v>
      </c>
      <c r="R4009">
        <v>0</v>
      </c>
      <c r="S4009">
        <v>0</v>
      </c>
      <c r="T4009">
        <v>130</v>
      </c>
      <c r="U4009">
        <v>0</v>
      </c>
      <c r="V4009">
        <v>1</v>
      </c>
      <c r="W4009">
        <v>0</v>
      </c>
      <c r="X4009">
        <v>301.26198723358351</v>
      </c>
      <c r="Y4009">
        <v>0</v>
      </c>
      <c r="Z4009">
        <v>0</v>
      </c>
      <c r="AA4009">
        <v>0</v>
      </c>
      <c r="AB4009">
        <v>241.46634357327815</v>
      </c>
      <c r="AC4009">
        <v>0</v>
      </c>
      <c r="AD4009">
        <v>23.982270092607415</v>
      </c>
      <c r="AE4009">
        <v>566.71060089946911</v>
      </c>
    </row>
    <row r="4010" spans="1:31" x14ac:dyDescent="0.3">
      <c r="A4010">
        <v>2492777</v>
      </c>
      <c r="B4010">
        <v>1</v>
      </c>
      <c r="C4010" t="s">
        <v>80</v>
      </c>
      <c r="D4010" t="s">
        <v>96</v>
      </c>
      <c r="E4010" t="s">
        <v>162</v>
      </c>
      <c r="F4010" t="s">
        <v>11462</v>
      </c>
      <c r="G4010" t="s">
        <v>210</v>
      </c>
      <c r="H4010" t="s">
        <v>135</v>
      </c>
      <c r="I4010" t="s">
        <v>136</v>
      </c>
      <c r="J4010" t="s">
        <v>137</v>
      </c>
      <c r="K4010" t="s">
        <v>144</v>
      </c>
      <c r="L4010" t="s">
        <v>11463</v>
      </c>
      <c r="M4010" t="s">
        <v>11464</v>
      </c>
      <c r="N4010">
        <v>8.5563888880000007</v>
      </c>
      <c r="O4010">
        <v>0</v>
      </c>
      <c r="P4010">
        <v>59</v>
      </c>
      <c r="Q4010">
        <v>0</v>
      </c>
      <c r="R4010">
        <v>0</v>
      </c>
      <c r="S4010">
        <v>0</v>
      </c>
      <c r="T4010">
        <v>3</v>
      </c>
      <c r="U4010">
        <v>0</v>
      </c>
      <c r="V4010">
        <v>0</v>
      </c>
      <c r="W4010">
        <v>0</v>
      </c>
      <c r="X4010">
        <v>232.52913751745263</v>
      </c>
      <c r="Y4010">
        <v>0</v>
      </c>
      <c r="Z4010">
        <v>0</v>
      </c>
      <c r="AA4010">
        <v>0</v>
      </c>
      <c r="AB4010">
        <v>2.4829091155996834</v>
      </c>
      <c r="AC4010">
        <v>0</v>
      </c>
      <c r="AD4010">
        <v>0</v>
      </c>
      <c r="AE4010">
        <v>235.01204663305231</v>
      </c>
    </row>
    <row r="4011" spans="1:31" x14ac:dyDescent="0.3">
      <c r="A4011">
        <v>2492757</v>
      </c>
      <c r="B4011">
        <v>1</v>
      </c>
      <c r="C4011" t="s">
        <v>81</v>
      </c>
      <c r="D4011" t="s">
        <v>120</v>
      </c>
      <c r="E4011" t="s">
        <v>166</v>
      </c>
      <c r="F4011" t="s">
        <v>11465</v>
      </c>
      <c r="G4011" t="s">
        <v>134</v>
      </c>
      <c r="H4011" t="s">
        <v>150</v>
      </c>
      <c r="I4011" t="s">
        <v>136</v>
      </c>
      <c r="J4011" t="s">
        <v>137</v>
      </c>
      <c r="K4011" t="s">
        <v>138</v>
      </c>
      <c r="L4011" t="s">
        <v>11466</v>
      </c>
      <c r="M4011" t="s">
        <v>11467</v>
      </c>
      <c r="N4011">
        <v>0.99472222200000004</v>
      </c>
      <c r="O4011">
        <v>2</v>
      </c>
      <c r="P4011">
        <v>865</v>
      </c>
      <c r="Q4011">
        <v>116</v>
      </c>
      <c r="R4011">
        <v>89</v>
      </c>
      <c r="S4011">
        <v>13</v>
      </c>
      <c r="T4011">
        <v>91</v>
      </c>
      <c r="U4011">
        <v>1</v>
      </c>
      <c r="V4011">
        <v>0</v>
      </c>
      <c r="W4011">
        <v>0.94824124246561881</v>
      </c>
      <c r="X4011">
        <v>135.85826218471107</v>
      </c>
      <c r="Y4011">
        <v>70.460204575355604</v>
      </c>
      <c r="Z4011">
        <v>63.560183784990386</v>
      </c>
      <c r="AA4011">
        <v>79.876922403447637</v>
      </c>
      <c r="AB4011">
        <v>32.92766034732756</v>
      </c>
      <c r="AC4011">
        <v>183.941282080875</v>
      </c>
      <c r="AD4011">
        <v>0</v>
      </c>
      <c r="AE4011">
        <v>567.57275661917288</v>
      </c>
    </row>
    <row r="4012" spans="1:31" x14ac:dyDescent="0.3">
      <c r="A4012">
        <v>2493255</v>
      </c>
      <c r="B4012">
        <v>1</v>
      </c>
      <c r="C4012" t="s">
        <v>80</v>
      </c>
      <c r="D4012" t="s">
        <v>95</v>
      </c>
      <c r="E4012" t="s">
        <v>162</v>
      </c>
      <c r="F4012" t="s">
        <v>11468</v>
      </c>
      <c r="G4012" t="s">
        <v>181</v>
      </c>
      <c r="H4012" t="s">
        <v>135</v>
      </c>
      <c r="I4012" t="s">
        <v>136</v>
      </c>
      <c r="J4012" t="s">
        <v>137</v>
      </c>
      <c r="K4012" t="s">
        <v>144</v>
      </c>
      <c r="L4012" t="s">
        <v>11469</v>
      </c>
      <c r="M4012" t="s">
        <v>11470</v>
      </c>
      <c r="N4012">
        <v>1.132222222</v>
      </c>
      <c r="O4012">
        <v>0</v>
      </c>
      <c r="P4012">
        <v>121</v>
      </c>
      <c r="Q4012">
        <v>0</v>
      </c>
      <c r="R4012">
        <v>0</v>
      </c>
      <c r="S4012">
        <v>0</v>
      </c>
      <c r="T4012">
        <v>18</v>
      </c>
      <c r="U4012">
        <v>0</v>
      </c>
      <c r="V4012">
        <v>0</v>
      </c>
      <c r="W4012">
        <v>0</v>
      </c>
      <c r="X4012">
        <v>32.590620626573802</v>
      </c>
      <c r="Y4012">
        <v>0</v>
      </c>
      <c r="Z4012">
        <v>0</v>
      </c>
      <c r="AA4012">
        <v>0</v>
      </c>
      <c r="AB4012">
        <v>44.489690201033966</v>
      </c>
      <c r="AC4012">
        <v>0</v>
      </c>
      <c r="AD4012">
        <v>0</v>
      </c>
      <c r="AE4012">
        <v>77.080310827607775</v>
      </c>
    </row>
    <row r="4013" spans="1:31" x14ac:dyDescent="0.3">
      <c r="A4013">
        <v>2492783</v>
      </c>
      <c r="B4013">
        <v>1</v>
      </c>
      <c r="C4013" t="s">
        <v>80</v>
      </c>
      <c r="D4013" t="s">
        <v>96</v>
      </c>
      <c r="E4013" t="s">
        <v>141</v>
      </c>
      <c r="F4013" t="s">
        <v>11471</v>
      </c>
      <c r="G4013" t="s">
        <v>210</v>
      </c>
      <c r="H4013" t="s">
        <v>135</v>
      </c>
      <c r="I4013" t="s">
        <v>136</v>
      </c>
      <c r="J4013" t="s">
        <v>137</v>
      </c>
      <c r="K4013" t="s">
        <v>144</v>
      </c>
      <c r="L4013" t="s">
        <v>11472</v>
      </c>
      <c r="M4013" t="s">
        <v>11473</v>
      </c>
      <c r="N4013">
        <v>5.6105555550000004</v>
      </c>
      <c r="O4013">
        <v>0</v>
      </c>
      <c r="P4013">
        <v>54</v>
      </c>
      <c r="Q4013">
        <v>0</v>
      </c>
      <c r="R4013">
        <v>0</v>
      </c>
      <c r="S4013">
        <v>0</v>
      </c>
      <c r="T4013">
        <v>4</v>
      </c>
      <c r="U4013">
        <v>0</v>
      </c>
      <c r="V4013">
        <v>0</v>
      </c>
      <c r="W4013">
        <v>0</v>
      </c>
      <c r="X4013">
        <v>274.39676490771052</v>
      </c>
      <c r="Y4013">
        <v>0</v>
      </c>
      <c r="Z4013">
        <v>0</v>
      </c>
      <c r="AA4013">
        <v>0</v>
      </c>
      <c r="AB4013">
        <v>179.86949775324973</v>
      </c>
      <c r="AC4013">
        <v>0</v>
      </c>
      <c r="AD4013">
        <v>0</v>
      </c>
      <c r="AE4013">
        <v>454.26626266096025</v>
      </c>
    </row>
    <row r="4014" spans="1:31" x14ac:dyDescent="0.3">
      <c r="A4014">
        <v>2492820</v>
      </c>
      <c r="B4014">
        <v>1</v>
      </c>
      <c r="C4014" t="s">
        <v>80</v>
      </c>
      <c r="D4014" t="s">
        <v>83</v>
      </c>
      <c r="E4014" t="s">
        <v>162</v>
      </c>
      <c r="F4014" t="s">
        <v>11474</v>
      </c>
      <c r="G4014" t="s">
        <v>530</v>
      </c>
      <c r="H4014" t="s">
        <v>135</v>
      </c>
      <c r="I4014" t="s">
        <v>136</v>
      </c>
      <c r="J4014" t="s">
        <v>137</v>
      </c>
      <c r="K4014" t="s">
        <v>144</v>
      </c>
      <c r="L4014" t="s">
        <v>11475</v>
      </c>
      <c r="M4014" t="s">
        <v>11476</v>
      </c>
      <c r="N4014">
        <v>3.6311111110000001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15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270.16530613218021</v>
      </c>
      <c r="AC4014">
        <v>0</v>
      </c>
      <c r="AD4014">
        <v>0</v>
      </c>
      <c r="AE4014">
        <v>270.16530613218021</v>
      </c>
    </row>
    <row r="4015" spans="1:31" x14ac:dyDescent="0.3">
      <c r="A4015">
        <v>2493175</v>
      </c>
      <c r="B4015">
        <v>1</v>
      </c>
      <c r="C4015" t="s">
        <v>80</v>
      </c>
      <c r="D4015" t="s">
        <v>103</v>
      </c>
      <c r="E4015" t="s">
        <v>153</v>
      </c>
      <c r="F4015" t="s">
        <v>11477</v>
      </c>
      <c r="G4015" t="s">
        <v>244</v>
      </c>
      <c r="H4015" t="s">
        <v>135</v>
      </c>
      <c r="I4015" t="s">
        <v>136</v>
      </c>
      <c r="J4015" t="s">
        <v>137</v>
      </c>
      <c r="K4015" t="s">
        <v>144</v>
      </c>
      <c r="L4015" t="s">
        <v>11478</v>
      </c>
      <c r="M4015" t="s">
        <v>11479</v>
      </c>
      <c r="N4015">
        <v>2.6391666659999999</v>
      </c>
      <c r="O4015">
        <v>0</v>
      </c>
      <c r="P4015">
        <v>5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2.8820968577799997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2.8820968577799997</v>
      </c>
    </row>
    <row r="4016" spans="1:31" x14ac:dyDescent="0.3">
      <c r="A4016">
        <v>2493261</v>
      </c>
      <c r="B4016">
        <v>1</v>
      </c>
      <c r="C4016" t="s">
        <v>80</v>
      </c>
      <c r="D4016" t="s">
        <v>100</v>
      </c>
      <c r="E4016" t="s">
        <v>184</v>
      </c>
      <c r="F4016" t="s">
        <v>254</v>
      </c>
      <c r="G4016" t="s">
        <v>149</v>
      </c>
      <c r="H4016" t="s">
        <v>150</v>
      </c>
      <c r="I4016" t="s">
        <v>136</v>
      </c>
      <c r="J4016" t="s">
        <v>137</v>
      </c>
      <c r="K4016" t="s">
        <v>144</v>
      </c>
      <c r="L4016" t="s">
        <v>11480</v>
      </c>
      <c r="M4016" t="s">
        <v>11481</v>
      </c>
      <c r="N4016">
        <v>0.757222222</v>
      </c>
      <c r="O4016">
        <v>6</v>
      </c>
      <c r="P4016">
        <v>835</v>
      </c>
      <c r="Q4016">
        <v>25</v>
      </c>
      <c r="R4016">
        <v>113</v>
      </c>
      <c r="S4016">
        <v>10</v>
      </c>
      <c r="T4016">
        <v>125</v>
      </c>
      <c r="U4016">
        <v>0</v>
      </c>
      <c r="V4016">
        <v>1</v>
      </c>
      <c r="W4016">
        <v>6.2626456780605331</v>
      </c>
      <c r="X4016">
        <v>243.56717978825608</v>
      </c>
      <c r="Y4016">
        <v>7.1136843194427657</v>
      </c>
      <c r="Z4016">
        <v>33.819771687802884</v>
      </c>
      <c r="AA4016">
        <v>19.170282502848579</v>
      </c>
      <c r="AB4016">
        <v>86.081829209836172</v>
      </c>
      <c r="AC4016">
        <v>0</v>
      </c>
      <c r="AD4016">
        <v>14.899823935501251</v>
      </c>
      <c r="AE4016">
        <v>410.9152171217483</v>
      </c>
    </row>
    <row r="4017" spans="1:31" x14ac:dyDescent="0.3">
      <c r="A4017">
        <v>2493078</v>
      </c>
      <c r="B4017">
        <v>1</v>
      </c>
      <c r="C4017" t="s">
        <v>81</v>
      </c>
      <c r="D4017" t="s">
        <v>128</v>
      </c>
      <c r="E4017" t="s">
        <v>184</v>
      </c>
      <c r="F4017" t="s">
        <v>1653</v>
      </c>
      <c r="G4017" t="s">
        <v>149</v>
      </c>
      <c r="H4017" t="s">
        <v>150</v>
      </c>
      <c r="I4017" t="s">
        <v>136</v>
      </c>
      <c r="J4017" t="s">
        <v>137</v>
      </c>
      <c r="K4017" t="s">
        <v>144</v>
      </c>
      <c r="L4017" t="s">
        <v>11482</v>
      </c>
      <c r="M4017" t="s">
        <v>11483</v>
      </c>
      <c r="N4017">
        <v>9.1111110999999995E-2</v>
      </c>
      <c r="O4017">
        <v>1</v>
      </c>
      <c r="P4017">
        <v>601</v>
      </c>
      <c r="Q4017">
        <v>3</v>
      </c>
      <c r="R4017">
        <v>4</v>
      </c>
      <c r="S4017">
        <v>8</v>
      </c>
      <c r="T4017">
        <v>50</v>
      </c>
      <c r="U4017">
        <v>0</v>
      </c>
      <c r="V4017">
        <v>0</v>
      </c>
      <c r="W4017">
        <v>1.7546379373866668E-2</v>
      </c>
      <c r="X4017">
        <v>5.5856277035411601</v>
      </c>
      <c r="Y4017">
        <v>0.2035598356559627</v>
      </c>
      <c r="Z4017">
        <v>0.16090864251495002</v>
      </c>
      <c r="AA4017">
        <v>1.4489622288237576</v>
      </c>
      <c r="AB4017">
        <v>2.6057117380461263</v>
      </c>
      <c r="AC4017">
        <v>0</v>
      </c>
      <c r="AD4017">
        <v>0</v>
      </c>
      <c r="AE4017">
        <v>10.022316527955823</v>
      </c>
    </row>
    <row r="4018" spans="1:31" x14ac:dyDescent="0.3">
      <c r="A4018">
        <v>2492786</v>
      </c>
      <c r="B4018">
        <v>1</v>
      </c>
      <c r="C4018" t="s">
        <v>81</v>
      </c>
      <c r="D4018" t="s">
        <v>123</v>
      </c>
      <c r="E4018" t="s">
        <v>162</v>
      </c>
      <c r="F4018" t="s">
        <v>11484</v>
      </c>
      <c r="G4018" t="s">
        <v>181</v>
      </c>
      <c r="H4018" t="s">
        <v>135</v>
      </c>
      <c r="I4018" t="s">
        <v>136</v>
      </c>
      <c r="J4018" t="s">
        <v>137</v>
      </c>
      <c r="K4018" t="s">
        <v>144</v>
      </c>
      <c r="L4018" t="s">
        <v>11485</v>
      </c>
      <c r="M4018" t="s">
        <v>11486</v>
      </c>
      <c r="N4018">
        <v>0.55166666600000003</v>
      </c>
      <c r="O4018">
        <v>0</v>
      </c>
      <c r="P4018">
        <v>103</v>
      </c>
      <c r="Q4018">
        <v>0</v>
      </c>
      <c r="R4018">
        <v>0</v>
      </c>
      <c r="S4018">
        <v>0</v>
      </c>
      <c r="T4018">
        <v>3</v>
      </c>
      <c r="U4018">
        <v>0</v>
      </c>
      <c r="V4018">
        <v>0</v>
      </c>
      <c r="W4018">
        <v>0</v>
      </c>
      <c r="X4018">
        <v>9.500395451697095</v>
      </c>
      <c r="Y4018">
        <v>0</v>
      </c>
      <c r="Z4018">
        <v>0</v>
      </c>
      <c r="AA4018">
        <v>0</v>
      </c>
      <c r="AB4018">
        <v>0.60133512718079263</v>
      </c>
      <c r="AC4018">
        <v>0</v>
      </c>
      <c r="AD4018">
        <v>0</v>
      </c>
      <c r="AE4018">
        <v>10.101730578877888</v>
      </c>
    </row>
    <row r="4019" spans="1:31" x14ac:dyDescent="0.3">
      <c r="A4019">
        <v>2493055</v>
      </c>
      <c r="B4019">
        <v>1</v>
      </c>
      <c r="C4019" t="s">
        <v>80</v>
      </c>
      <c r="D4019" t="s">
        <v>101</v>
      </c>
      <c r="E4019" t="s">
        <v>162</v>
      </c>
      <c r="F4019" t="s">
        <v>11487</v>
      </c>
      <c r="G4019" t="s">
        <v>181</v>
      </c>
      <c r="H4019" t="s">
        <v>135</v>
      </c>
      <c r="I4019" t="s">
        <v>136</v>
      </c>
      <c r="J4019" t="s">
        <v>137</v>
      </c>
      <c r="K4019" t="s">
        <v>144</v>
      </c>
      <c r="L4019" t="s">
        <v>11488</v>
      </c>
      <c r="M4019" t="s">
        <v>11489</v>
      </c>
      <c r="N4019">
        <v>1.391388888</v>
      </c>
      <c r="O4019">
        <v>0</v>
      </c>
      <c r="P4019">
        <v>64</v>
      </c>
      <c r="Q4019">
        <v>0</v>
      </c>
      <c r="R4019">
        <v>11</v>
      </c>
      <c r="S4019">
        <v>0</v>
      </c>
      <c r="T4019">
        <v>25</v>
      </c>
      <c r="U4019">
        <v>0</v>
      </c>
      <c r="V4019">
        <v>0</v>
      </c>
      <c r="W4019">
        <v>0</v>
      </c>
      <c r="X4019">
        <v>26.14245465472418</v>
      </c>
      <c r="Y4019">
        <v>0</v>
      </c>
      <c r="Z4019">
        <v>2.4225382635801598</v>
      </c>
      <c r="AA4019">
        <v>0</v>
      </c>
      <c r="AB4019">
        <v>46.939109941580561</v>
      </c>
      <c r="AC4019">
        <v>0</v>
      </c>
      <c r="AD4019">
        <v>0</v>
      </c>
      <c r="AE4019">
        <v>75.50410285988491</v>
      </c>
    </row>
    <row r="4020" spans="1:31" x14ac:dyDescent="0.3">
      <c r="A4020">
        <v>2492809</v>
      </c>
      <c r="B4020">
        <v>1</v>
      </c>
      <c r="C4020" t="s">
        <v>81</v>
      </c>
      <c r="D4020" t="s">
        <v>123</v>
      </c>
      <c r="E4020" t="s">
        <v>147</v>
      </c>
      <c r="F4020" t="s">
        <v>2917</v>
      </c>
      <c r="G4020" t="s">
        <v>149</v>
      </c>
      <c r="H4020" t="s">
        <v>150</v>
      </c>
      <c r="I4020" t="s">
        <v>136</v>
      </c>
      <c r="J4020" t="s">
        <v>137</v>
      </c>
      <c r="K4020" t="s">
        <v>144</v>
      </c>
      <c r="L4020" t="s">
        <v>11490</v>
      </c>
      <c r="M4020" t="s">
        <v>11491</v>
      </c>
      <c r="N4020">
        <v>1.3222222219999999</v>
      </c>
      <c r="O4020">
        <v>0</v>
      </c>
      <c r="P4020">
        <v>0</v>
      </c>
      <c r="Q4020">
        <v>0</v>
      </c>
      <c r="R4020">
        <v>0</v>
      </c>
      <c r="S4020">
        <v>1</v>
      </c>
      <c r="T4020">
        <v>0</v>
      </c>
      <c r="U4020">
        <v>3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4.7613729075336089</v>
      </c>
      <c r="AB4020">
        <v>0</v>
      </c>
      <c r="AC4020">
        <v>1070.7623850536538</v>
      </c>
      <c r="AD4020">
        <v>0</v>
      </c>
      <c r="AE4020">
        <v>1075.5237579611874</v>
      </c>
    </row>
    <row r="4021" spans="1:31" x14ac:dyDescent="0.3">
      <c r="A4021">
        <v>2492746</v>
      </c>
      <c r="B4021">
        <v>1</v>
      </c>
      <c r="C4021" t="s">
        <v>81</v>
      </c>
      <c r="D4021" t="s">
        <v>115</v>
      </c>
      <c r="E4021" t="s">
        <v>166</v>
      </c>
      <c r="F4021" t="s">
        <v>3830</v>
      </c>
      <c r="G4021" t="s">
        <v>149</v>
      </c>
      <c r="H4021" t="s">
        <v>150</v>
      </c>
      <c r="I4021" t="s">
        <v>136</v>
      </c>
      <c r="J4021" t="s">
        <v>137</v>
      </c>
      <c r="K4021" t="s">
        <v>144</v>
      </c>
      <c r="L4021" t="s">
        <v>11492</v>
      </c>
      <c r="M4021" t="s">
        <v>11493</v>
      </c>
      <c r="N4021">
        <v>0.20611111100000001</v>
      </c>
      <c r="O4021">
        <v>0</v>
      </c>
      <c r="P4021">
        <v>3327</v>
      </c>
      <c r="Q4021">
        <v>8</v>
      </c>
      <c r="R4021">
        <v>232</v>
      </c>
      <c r="S4021">
        <v>17</v>
      </c>
      <c r="T4021">
        <v>253</v>
      </c>
      <c r="U4021">
        <v>0</v>
      </c>
      <c r="V4021">
        <v>0</v>
      </c>
      <c r="W4021">
        <v>0</v>
      </c>
      <c r="X4021">
        <v>56.530172278095208</v>
      </c>
      <c r="Y4021">
        <v>1.8971258971045994</v>
      </c>
      <c r="Z4021">
        <v>6.7939453032460726</v>
      </c>
      <c r="AA4021">
        <v>7.3329219798052989</v>
      </c>
      <c r="AB4021">
        <v>19.106615297802403</v>
      </c>
      <c r="AC4021">
        <v>0</v>
      </c>
      <c r="AD4021">
        <v>0</v>
      </c>
      <c r="AE4021">
        <v>91.660780756053597</v>
      </c>
    </row>
    <row r="4022" spans="1:31" x14ac:dyDescent="0.3">
      <c r="A4022">
        <v>2492846</v>
      </c>
      <c r="B4022">
        <v>1</v>
      </c>
      <c r="C4022" t="s">
        <v>80</v>
      </c>
      <c r="D4022" t="s">
        <v>99</v>
      </c>
      <c r="E4022" t="s">
        <v>162</v>
      </c>
      <c r="F4022" t="s">
        <v>11494</v>
      </c>
      <c r="G4022" t="s">
        <v>210</v>
      </c>
      <c r="H4022" t="s">
        <v>135</v>
      </c>
      <c r="I4022" t="s">
        <v>136</v>
      </c>
      <c r="J4022" t="s">
        <v>137</v>
      </c>
      <c r="K4022" t="s">
        <v>144</v>
      </c>
      <c r="L4022" t="s">
        <v>11495</v>
      </c>
      <c r="M4022" t="s">
        <v>11496</v>
      </c>
      <c r="N4022">
        <v>2.6322222219999998</v>
      </c>
      <c r="O4022">
        <v>0</v>
      </c>
      <c r="P4022">
        <v>28</v>
      </c>
      <c r="Q4022">
        <v>0</v>
      </c>
      <c r="R4022">
        <v>0</v>
      </c>
      <c r="S4022">
        <v>0</v>
      </c>
      <c r="T4022">
        <v>4</v>
      </c>
      <c r="U4022">
        <v>0</v>
      </c>
      <c r="V4022">
        <v>1</v>
      </c>
      <c r="W4022">
        <v>0</v>
      </c>
      <c r="X4022">
        <v>23.982789666317323</v>
      </c>
      <c r="Y4022">
        <v>0</v>
      </c>
      <c r="Z4022">
        <v>0</v>
      </c>
      <c r="AA4022">
        <v>0</v>
      </c>
      <c r="AB4022">
        <v>1.4347893781080459</v>
      </c>
      <c r="AC4022">
        <v>0</v>
      </c>
      <c r="AD4022">
        <v>0.65387852059785323</v>
      </c>
      <c r="AE4022">
        <v>26.071457565023223</v>
      </c>
    </row>
    <row r="4023" spans="1:31" x14ac:dyDescent="0.3">
      <c r="A4023">
        <v>2493141</v>
      </c>
      <c r="B4023">
        <v>1</v>
      </c>
      <c r="C4023" t="s">
        <v>81</v>
      </c>
      <c r="D4023" t="s">
        <v>125</v>
      </c>
      <c r="E4023" t="s">
        <v>184</v>
      </c>
      <c r="F4023" t="s">
        <v>7223</v>
      </c>
      <c r="G4023" t="s">
        <v>149</v>
      </c>
      <c r="H4023" t="s">
        <v>150</v>
      </c>
      <c r="I4023" t="s">
        <v>136</v>
      </c>
      <c r="J4023" t="s">
        <v>137</v>
      </c>
      <c r="K4023" t="s">
        <v>144</v>
      </c>
      <c r="L4023" t="s">
        <v>11497</v>
      </c>
      <c r="M4023" t="s">
        <v>11498</v>
      </c>
      <c r="N4023">
        <v>0.95138888799999999</v>
      </c>
      <c r="O4023">
        <v>0</v>
      </c>
      <c r="P4023">
        <v>419</v>
      </c>
      <c r="Q4023">
        <v>25</v>
      </c>
      <c r="R4023">
        <v>56</v>
      </c>
      <c r="S4023">
        <v>1</v>
      </c>
      <c r="T4023">
        <v>38</v>
      </c>
      <c r="U4023">
        <v>0</v>
      </c>
      <c r="V4023">
        <v>0</v>
      </c>
      <c r="W4023">
        <v>0</v>
      </c>
      <c r="X4023">
        <v>66.661238689739776</v>
      </c>
      <c r="Y4023">
        <v>26.34489871341037</v>
      </c>
      <c r="Z4023">
        <v>11.711243800188033</v>
      </c>
      <c r="AA4023">
        <v>1.4193176423249998</v>
      </c>
      <c r="AB4023">
        <v>19.011223051791141</v>
      </c>
      <c r="AC4023">
        <v>0</v>
      </c>
      <c r="AD4023">
        <v>0</v>
      </c>
      <c r="AE4023">
        <v>125.14792189745432</v>
      </c>
    </row>
    <row r="4024" spans="1:31" x14ac:dyDescent="0.3">
      <c r="A4024">
        <v>2492992</v>
      </c>
      <c r="B4024">
        <v>1</v>
      </c>
      <c r="C4024" t="s">
        <v>80</v>
      </c>
      <c r="D4024" t="s">
        <v>107</v>
      </c>
      <c r="E4024" t="s">
        <v>184</v>
      </c>
      <c r="F4024" t="s">
        <v>4606</v>
      </c>
      <c r="G4024" t="s">
        <v>149</v>
      </c>
      <c r="H4024" t="s">
        <v>150</v>
      </c>
      <c r="I4024" t="s">
        <v>136</v>
      </c>
      <c r="J4024" t="s">
        <v>137</v>
      </c>
      <c r="K4024" t="s">
        <v>144</v>
      </c>
      <c r="L4024" t="s">
        <v>11499</v>
      </c>
      <c r="M4024" t="s">
        <v>11500</v>
      </c>
      <c r="N4024">
        <v>5.1452777770000004</v>
      </c>
      <c r="O4024">
        <v>0</v>
      </c>
      <c r="P4024">
        <v>247</v>
      </c>
      <c r="Q4024">
        <v>0</v>
      </c>
      <c r="R4024">
        <v>0</v>
      </c>
      <c r="S4024">
        <v>0</v>
      </c>
      <c r="T4024">
        <v>6</v>
      </c>
      <c r="U4024">
        <v>0</v>
      </c>
      <c r="V4024">
        <v>1</v>
      </c>
      <c r="W4024">
        <v>0</v>
      </c>
      <c r="X4024">
        <v>142.82834230010599</v>
      </c>
      <c r="Y4024">
        <v>0</v>
      </c>
      <c r="Z4024">
        <v>0</v>
      </c>
      <c r="AA4024">
        <v>0</v>
      </c>
      <c r="AB4024">
        <v>37.746574565636273</v>
      </c>
      <c r="AC4024">
        <v>0</v>
      </c>
      <c r="AD4024">
        <v>1.4040091671191497</v>
      </c>
      <c r="AE4024">
        <v>181.97892603286141</v>
      </c>
    </row>
    <row r="4025" spans="1:31" x14ac:dyDescent="0.3">
      <c r="A4025">
        <v>2492660</v>
      </c>
      <c r="B4025">
        <v>1</v>
      </c>
      <c r="C4025" t="s">
        <v>80</v>
      </c>
      <c r="D4025" t="s">
        <v>84</v>
      </c>
      <c r="E4025" t="s">
        <v>184</v>
      </c>
      <c r="F4025" t="s">
        <v>4589</v>
      </c>
      <c r="G4025" t="s">
        <v>149</v>
      </c>
      <c r="H4025" t="s">
        <v>150</v>
      </c>
      <c r="I4025" t="s">
        <v>136</v>
      </c>
      <c r="J4025" t="s">
        <v>137</v>
      </c>
      <c r="K4025" t="s">
        <v>144</v>
      </c>
      <c r="L4025" t="s">
        <v>11501</v>
      </c>
      <c r="M4025" t="s">
        <v>11502</v>
      </c>
      <c r="N4025">
        <v>0.105555555</v>
      </c>
      <c r="O4025">
        <v>1</v>
      </c>
      <c r="P4025">
        <v>607</v>
      </c>
      <c r="Q4025">
        <v>0</v>
      </c>
      <c r="R4025">
        <v>21</v>
      </c>
      <c r="S4025">
        <v>37</v>
      </c>
      <c r="T4025">
        <v>719</v>
      </c>
      <c r="U4025">
        <v>6</v>
      </c>
      <c r="V4025">
        <v>7</v>
      </c>
      <c r="W4025">
        <v>0</v>
      </c>
      <c r="X4025">
        <v>27.114562857123019</v>
      </c>
      <c r="Y4025">
        <v>0</v>
      </c>
      <c r="Z4025">
        <v>0.52991679631042876</v>
      </c>
      <c r="AA4025">
        <v>27.069070648924175</v>
      </c>
      <c r="AB4025">
        <v>72.030793983411527</v>
      </c>
      <c r="AC4025">
        <v>21.114191973972083</v>
      </c>
      <c r="AD4025">
        <v>15.874672657611026</v>
      </c>
      <c r="AE4025">
        <v>163.73320891735227</v>
      </c>
    </row>
    <row r="4026" spans="1:31" x14ac:dyDescent="0.3">
      <c r="A4026">
        <v>2493015</v>
      </c>
      <c r="B4026">
        <v>1</v>
      </c>
      <c r="C4026" t="s">
        <v>80</v>
      </c>
      <c r="D4026" t="s">
        <v>83</v>
      </c>
      <c r="E4026" t="s">
        <v>153</v>
      </c>
      <c r="F4026" t="s">
        <v>11503</v>
      </c>
      <c r="G4026" t="s">
        <v>155</v>
      </c>
      <c r="H4026" t="s">
        <v>135</v>
      </c>
      <c r="I4026" t="s">
        <v>136</v>
      </c>
      <c r="J4026" t="s">
        <v>137</v>
      </c>
      <c r="K4026" t="s">
        <v>144</v>
      </c>
      <c r="L4026" t="s">
        <v>11504</v>
      </c>
      <c r="M4026" t="s">
        <v>11505</v>
      </c>
      <c r="N4026">
        <v>1.621111111</v>
      </c>
      <c r="O4026">
        <v>0</v>
      </c>
      <c r="P4026">
        <v>3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2.1223001695284553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2.1223001695284553</v>
      </c>
    </row>
    <row r="4027" spans="1:31" x14ac:dyDescent="0.3">
      <c r="A4027">
        <v>2492655</v>
      </c>
      <c r="B4027">
        <v>2</v>
      </c>
      <c r="C4027" t="s">
        <v>80</v>
      </c>
      <c r="D4027" t="s">
        <v>92</v>
      </c>
      <c r="E4027" t="s">
        <v>147</v>
      </c>
      <c r="F4027" t="s">
        <v>1577</v>
      </c>
      <c r="G4027" t="s">
        <v>193</v>
      </c>
      <c r="H4027" t="s">
        <v>150</v>
      </c>
      <c r="I4027" t="s">
        <v>136</v>
      </c>
      <c r="J4027" t="s">
        <v>137</v>
      </c>
      <c r="K4027" t="s">
        <v>144</v>
      </c>
      <c r="L4027" t="s">
        <v>11506</v>
      </c>
      <c r="M4027" t="s">
        <v>11507</v>
      </c>
      <c r="N4027">
        <v>0.503611111</v>
      </c>
      <c r="O4027">
        <v>0</v>
      </c>
      <c r="P4027">
        <v>246</v>
      </c>
      <c r="Q4027">
        <v>0</v>
      </c>
      <c r="R4027">
        <v>0</v>
      </c>
      <c r="S4027">
        <v>7</v>
      </c>
      <c r="T4027">
        <v>29</v>
      </c>
      <c r="U4027">
        <v>1</v>
      </c>
      <c r="V4027">
        <v>0</v>
      </c>
      <c r="W4027">
        <v>0</v>
      </c>
      <c r="X4027">
        <v>47.40036479571657</v>
      </c>
      <c r="Y4027">
        <v>0</v>
      </c>
      <c r="Z4027">
        <v>0</v>
      </c>
      <c r="AA4027">
        <v>30.062394292060329</v>
      </c>
      <c r="AB4027">
        <v>16.685652930396174</v>
      </c>
      <c r="AC4027">
        <v>0.25067156299430848</v>
      </c>
      <c r="AD4027">
        <v>0</v>
      </c>
      <c r="AE4027">
        <v>94.399083581167389</v>
      </c>
    </row>
    <row r="4028" spans="1:31" x14ac:dyDescent="0.3">
      <c r="A4028">
        <v>2492915</v>
      </c>
      <c r="B4028">
        <v>1</v>
      </c>
      <c r="C4028" t="s">
        <v>80</v>
      </c>
      <c r="D4028" t="s">
        <v>89</v>
      </c>
      <c r="E4028" t="s">
        <v>162</v>
      </c>
      <c r="F4028" t="s">
        <v>11508</v>
      </c>
      <c r="G4028" t="s">
        <v>466</v>
      </c>
      <c r="H4028" t="s">
        <v>135</v>
      </c>
      <c r="I4028" t="s">
        <v>136</v>
      </c>
      <c r="J4028" t="s">
        <v>137</v>
      </c>
      <c r="K4028" t="s">
        <v>144</v>
      </c>
      <c r="L4028" t="s">
        <v>11509</v>
      </c>
      <c r="M4028" t="s">
        <v>11510</v>
      </c>
      <c r="N4028">
        <v>7.72</v>
      </c>
      <c r="O4028">
        <v>0</v>
      </c>
      <c r="P4028">
        <v>25</v>
      </c>
      <c r="Q4028">
        <v>0</v>
      </c>
      <c r="R4028">
        <v>0</v>
      </c>
      <c r="S4028">
        <v>0</v>
      </c>
      <c r="T4028">
        <v>3</v>
      </c>
      <c r="U4028">
        <v>0</v>
      </c>
      <c r="V4028">
        <v>0</v>
      </c>
      <c r="W4028">
        <v>0</v>
      </c>
      <c r="X4028">
        <v>141.86807997234209</v>
      </c>
      <c r="Y4028">
        <v>0</v>
      </c>
      <c r="Z4028">
        <v>0</v>
      </c>
      <c r="AA4028">
        <v>0</v>
      </c>
      <c r="AB4028">
        <v>39.192973367162871</v>
      </c>
      <c r="AC4028">
        <v>0</v>
      </c>
      <c r="AD4028">
        <v>0</v>
      </c>
      <c r="AE4028">
        <v>181.06105333950495</v>
      </c>
    </row>
    <row r="4029" spans="1:31" x14ac:dyDescent="0.3">
      <c r="A4029">
        <v>2493307</v>
      </c>
      <c r="B4029">
        <v>1</v>
      </c>
      <c r="C4029" t="s">
        <v>80</v>
      </c>
      <c r="D4029" t="s">
        <v>83</v>
      </c>
      <c r="E4029" t="s">
        <v>153</v>
      </c>
      <c r="F4029" t="s">
        <v>11511</v>
      </c>
      <c r="G4029" t="s">
        <v>155</v>
      </c>
      <c r="H4029" t="s">
        <v>135</v>
      </c>
      <c r="I4029" t="s">
        <v>136</v>
      </c>
      <c r="J4029" t="s">
        <v>137</v>
      </c>
      <c r="K4029" t="s">
        <v>144</v>
      </c>
      <c r="L4029" t="s">
        <v>11512</v>
      </c>
      <c r="M4029" t="s">
        <v>11513</v>
      </c>
      <c r="N4029">
        <v>1.4997222219999999</v>
      </c>
      <c r="O4029">
        <v>0</v>
      </c>
      <c r="P4029">
        <v>15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5.6039537746924797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5.6039537746924797</v>
      </c>
    </row>
    <row r="4030" spans="1:31" x14ac:dyDescent="0.3">
      <c r="A4030">
        <v>2493264</v>
      </c>
      <c r="B4030">
        <v>1</v>
      </c>
      <c r="C4030" t="s">
        <v>80</v>
      </c>
      <c r="D4030" t="s">
        <v>101</v>
      </c>
      <c r="E4030" t="s">
        <v>162</v>
      </c>
      <c r="F4030" t="s">
        <v>11514</v>
      </c>
      <c r="G4030" t="s">
        <v>181</v>
      </c>
      <c r="H4030" t="s">
        <v>135</v>
      </c>
      <c r="I4030" t="s">
        <v>136</v>
      </c>
      <c r="J4030" t="s">
        <v>137</v>
      </c>
      <c r="K4030" t="s">
        <v>144</v>
      </c>
      <c r="L4030" t="s">
        <v>11515</v>
      </c>
      <c r="M4030" t="s">
        <v>11516</v>
      </c>
      <c r="N4030">
        <v>0.755833333</v>
      </c>
      <c r="O4030">
        <v>0</v>
      </c>
      <c r="P4030">
        <v>72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18.798344912796605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18.798344912796605</v>
      </c>
    </row>
    <row r="4031" spans="1:31" x14ac:dyDescent="0.3">
      <c r="A4031">
        <v>2492789</v>
      </c>
      <c r="B4031">
        <v>1</v>
      </c>
      <c r="C4031" t="s">
        <v>80</v>
      </c>
      <c r="D4031" t="s">
        <v>84</v>
      </c>
      <c r="E4031" t="s">
        <v>141</v>
      </c>
      <c r="F4031" t="s">
        <v>6821</v>
      </c>
      <c r="G4031" t="s">
        <v>466</v>
      </c>
      <c r="H4031" t="s">
        <v>135</v>
      </c>
      <c r="I4031" t="s">
        <v>136</v>
      </c>
      <c r="J4031" t="s">
        <v>137</v>
      </c>
      <c r="K4031" t="s">
        <v>144</v>
      </c>
      <c r="L4031" t="s">
        <v>11517</v>
      </c>
      <c r="M4031" t="s">
        <v>11518</v>
      </c>
      <c r="N4031">
        <v>8.4324999999999992</v>
      </c>
      <c r="O4031">
        <v>0</v>
      </c>
      <c r="P4031">
        <v>97</v>
      </c>
      <c r="Q4031">
        <v>0</v>
      </c>
      <c r="R4031">
        <v>0</v>
      </c>
      <c r="S4031">
        <v>0</v>
      </c>
      <c r="T4031">
        <v>37</v>
      </c>
      <c r="U4031">
        <v>0</v>
      </c>
      <c r="V4031">
        <v>0</v>
      </c>
      <c r="W4031">
        <v>0</v>
      </c>
      <c r="X4031">
        <v>201.38753892825065</v>
      </c>
      <c r="Y4031">
        <v>0</v>
      </c>
      <c r="Z4031">
        <v>0</v>
      </c>
      <c r="AA4031">
        <v>0</v>
      </c>
      <c r="AB4031">
        <v>387.25519148181684</v>
      </c>
      <c r="AC4031">
        <v>0</v>
      </c>
      <c r="AD4031">
        <v>0</v>
      </c>
      <c r="AE4031">
        <v>588.64273041006754</v>
      </c>
    </row>
    <row r="4032" spans="1:31" x14ac:dyDescent="0.3">
      <c r="A4032">
        <v>2492766</v>
      </c>
      <c r="B4032">
        <v>1</v>
      </c>
      <c r="C4032" t="s">
        <v>80</v>
      </c>
      <c r="D4032" t="s">
        <v>100</v>
      </c>
      <c r="E4032" t="s">
        <v>166</v>
      </c>
      <c r="F4032" t="s">
        <v>11519</v>
      </c>
      <c r="G4032" t="s">
        <v>168</v>
      </c>
      <c r="H4032" t="s">
        <v>150</v>
      </c>
      <c r="I4032" t="s">
        <v>136</v>
      </c>
      <c r="J4032" t="s">
        <v>137</v>
      </c>
      <c r="K4032" t="s">
        <v>138</v>
      </c>
      <c r="L4032" t="s">
        <v>11520</v>
      </c>
      <c r="M4032" t="s">
        <v>11456</v>
      </c>
      <c r="N4032">
        <v>2.8902777770000001</v>
      </c>
      <c r="O4032">
        <v>1</v>
      </c>
      <c r="P4032">
        <v>1464</v>
      </c>
      <c r="Q4032">
        <v>18</v>
      </c>
      <c r="R4032">
        <v>461</v>
      </c>
      <c r="S4032">
        <v>14</v>
      </c>
      <c r="T4032">
        <v>306</v>
      </c>
      <c r="U4032">
        <v>0</v>
      </c>
      <c r="V4032">
        <v>1</v>
      </c>
      <c r="W4032">
        <v>3.8560792177827654</v>
      </c>
      <c r="X4032">
        <v>1213.9789225440693</v>
      </c>
      <c r="Y4032">
        <v>163.57368700926526</v>
      </c>
      <c r="Z4032">
        <v>558.92294723911084</v>
      </c>
      <c r="AA4032">
        <v>290.50413303330697</v>
      </c>
      <c r="AB4032">
        <v>703.34715978430972</v>
      </c>
      <c r="AC4032">
        <v>0</v>
      </c>
      <c r="AD4032">
        <v>10.923557382818291</v>
      </c>
      <c r="AE4032">
        <v>2945.1064862106632</v>
      </c>
    </row>
    <row r="4033" spans="1:31" x14ac:dyDescent="0.3">
      <c r="A4033">
        <v>2493081</v>
      </c>
      <c r="B4033">
        <v>1</v>
      </c>
      <c r="C4033" t="s">
        <v>80</v>
      </c>
      <c r="D4033" t="s">
        <v>85</v>
      </c>
      <c r="E4033" t="s">
        <v>162</v>
      </c>
      <c r="F4033" t="s">
        <v>11521</v>
      </c>
      <c r="G4033" t="s">
        <v>143</v>
      </c>
      <c r="H4033" t="s">
        <v>135</v>
      </c>
      <c r="I4033" t="s">
        <v>136</v>
      </c>
      <c r="J4033" t="s">
        <v>137</v>
      </c>
      <c r="K4033" t="s">
        <v>144</v>
      </c>
      <c r="L4033" t="s">
        <v>11522</v>
      </c>
      <c r="M4033" t="s">
        <v>11523</v>
      </c>
      <c r="N4033">
        <v>1.9724999999999999</v>
      </c>
      <c r="O4033">
        <v>0</v>
      </c>
      <c r="P4033">
        <v>260</v>
      </c>
      <c r="Q4033">
        <v>0</v>
      </c>
      <c r="R4033">
        <v>0</v>
      </c>
      <c r="S4033">
        <v>0</v>
      </c>
      <c r="T4033">
        <v>14</v>
      </c>
      <c r="U4033">
        <v>0</v>
      </c>
      <c r="V4033">
        <v>0</v>
      </c>
      <c r="W4033">
        <v>0</v>
      </c>
      <c r="X4033">
        <v>129.72750947535746</v>
      </c>
      <c r="Y4033">
        <v>0</v>
      </c>
      <c r="Z4033">
        <v>0</v>
      </c>
      <c r="AA4033">
        <v>0</v>
      </c>
      <c r="AB4033">
        <v>6.4970435073721076</v>
      </c>
      <c r="AC4033">
        <v>0</v>
      </c>
      <c r="AD4033">
        <v>0</v>
      </c>
      <c r="AE4033">
        <v>136.22455298272956</v>
      </c>
    </row>
    <row r="4034" spans="1:31" x14ac:dyDescent="0.3">
      <c r="A4034">
        <v>2492703</v>
      </c>
      <c r="B4034">
        <v>1</v>
      </c>
      <c r="C4034" t="s">
        <v>81</v>
      </c>
      <c r="D4034" t="s">
        <v>115</v>
      </c>
      <c r="E4034" t="s">
        <v>147</v>
      </c>
      <c r="F4034" t="s">
        <v>11524</v>
      </c>
      <c r="G4034" t="s">
        <v>276</v>
      </c>
      <c r="H4034" t="s">
        <v>150</v>
      </c>
      <c r="I4034" t="s">
        <v>136</v>
      </c>
      <c r="J4034" t="s">
        <v>137</v>
      </c>
      <c r="K4034" t="s">
        <v>144</v>
      </c>
      <c r="L4034" t="s">
        <v>11525</v>
      </c>
      <c r="M4034" t="s">
        <v>11526</v>
      </c>
      <c r="N4034">
        <v>5.47</v>
      </c>
      <c r="O4034">
        <v>0</v>
      </c>
      <c r="P4034">
        <v>68</v>
      </c>
      <c r="Q4034">
        <v>1</v>
      </c>
      <c r="R4034">
        <v>32</v>
      </c>
      <c r="S4034">
        <v>1</v>
      </c>
      <c r="T4034">
        <v>2</v>
      </c>
      <c r="U4034">
        <v>0</v>
      </c>
      <c r="V4034">
        <v>0</v>
      </c>
      <c r="W4034">
        <v>0</v>
      </c>
      <c r="X4034">
        <v>27.646426868618825</v>
      </c>
      <c r="Y4034">
        <v>12.182488336433428</v>
      </c>
      <c r="Z4034">
        <v>18.64868472810992</v>
      </c>
      <c r="AA4034">
        <v>10.304334873030001</v>
      </c>
      <c r="AB4034">
        <v>2.6216717165940002E-2</v>
      </c>
      <c r="AC4034">
        <v>0</v>
      </c>
      <c r="AD4034">
        <v>0</v>
      </c>
      <c r="AE4034">
        <v>68.808151523358106</v>
      </c>
    </row>
    <row r="4035" spans="1:31" x14ac:dyDescent="0.3">
      <c r="A4035">
        <v>2493035</v>
      </c>
      <c r="B4035">
        <v>1</v>
      </c>
      <c r="C4035" t="s">
        <v>80</v>
      </c>
      <c r="D4035" t="s">
        <v>111</v>
      </c>
      <c r="E4035" t="s">
        <v>141</v>
      </c>
      <c r="F4035" t="s">
        <v>11527</v>
      </c>
      <c r="G4035" t="s">
        <v>530</v>
      </c>
      <c r="H4035" t="s">
        <v>135</v>
      </c>
      <c r="I4035" t="s">
        <v>136</v>
      </c>
      <c r="J4035" t="s">
        <v>137</v>
      </c>
      <c r="K4035" t="s">
        <v>144</v>
      </c>
      <c r="L4035" t="s">
        <v>11528</v>
      </c>
      <c r="M4035" t="s">
        <v>11529</v>
      </c>
      <c r="N4035">
        <v>2.0580555550000001</v>
      </c>
      <c r="O4035">
        <v>0</v>
      </c>
      <c r="P4035">
        <v>55</v>
      </c>
      <c r="Q4035">
        <v>0</v>
      </c>
      <c r="R4035">
        <v>0</v>
      </c>
      <c r="S4035">
        <v>0</v>
      </c>
      <c r="T4035">
        <v>1</v>
      </c>
      <c r="U4035">
        <v>0</v>
      </c>
      <c r="V4035">
        <v>0</v>
      </c>
      <c r="W4035">
        <v>0</v>
      </c>
      <c r="X4035">
        <v>31.694065263131733</v>
      </c>
      <c r="Y4035">
        <v>0</v>
      </c>
      <c r="Z4035">
        <v>0</v>
      </c>
      <c r="AA4035">
        <v>0</v>
      </c>
      <c r="AB4035">
        <v>0.37204811531351945</v>
      </c>
      <c r="AC4035">
        <v>0</v>
      </c>
      <c r="AD4035">
        <v>0</v>
      </c>
      <c r="AE4035">
        <v>32.066113378445252</v>
      </c>
    </row>
    <row r="4036" spans="1:31" x14ac:dyDescent="0.3">
      <c r="A4036">
        <v>2492595</v>
      </c>
      <c r="B4036">
        <v>3</v>
      </c>
      <c r="C4036" t="s">
        <v>80</v>
      </c>
      <c r="D4036" t="s">
        <v>83</v>
      </c>
      <c r="E4036" t="s">
        <v>147</v>
      </c>
      <c r="F4036" t="s">
        <v>11530</v>
      </c>
      <c r="G4036" t="s">
        <v>1152</v>
      </c>
      <c r="H4036" t="s">
        <v>150</v>
      </c>
      <c r="I4036" t="s">
        <v>136</v>
      </c>
      <c r="J4036" t="s">
        <v>137</v>
      </c>
      <c r="K4036" t="s">
        <v>144</v>
      </c>
      <c r="L4036" t="s">
        <v>10800</v>
      </c>
      <c r="M4036" t="s">
        <v>11531</v>
      </c>
      <c r="N4036">
        <v>0.3</v>
      </c>
      <c r="O4036">
        <v>0</v>
      </c>
      <c r="P4036">
        <v>737</v>
      </c>
      <c r="Q4036">
        <v>0</v>
      </c>
      <c r="R4036">
        <v>0</v>
      </c>
      <c r="S4036">
        <v>0</v>
      </c>
      <c r="T4036">
        <v>213</v>
      </c>
      <c r="U4036">
        <v>0</v>
      </c>
      <c r="V4036">
        <v>1</v>
      </c>
      <c r="W4036">
        <v>0</v>
      </c>
      <c r="X4036">
        <v>64.543519106219676</v>
      </c>
      <c r="Y4036">
        <v>0</v>
      </c>
      <c r="Z4036">
        <v>0</v>
      </c>
      <c r="AA4036">
        <v>0</v>
      </c>
      <c r="AB4036">
        <v>37.150124618224361</v>
      </c>
      <c r="AC4036">
        <v>0</v>
      </c>
      <c r="AD4036">
        <v>2.16310472951101</v>
      </c>
      <c r="AE4036">
        <v>103.85674845395503</v>
      </c>
    </row>
    <row r="4037" spans="1:31" x14ac:dyDescent="0.3">
      <c r="A4037">
        <v>2493244</v>
      </c>
      <c r="B4037">
        <v>1</v>
      </c>
      <c r="C4037" t="s">
        <v>81</v>
      </c>
      <c r="D4037" t="s">
        <v>114</v>
      </c>
      <c r="E4037" t="s">
        <v>153</v>
      </c>
      <c r="F4037" t="s">
        <v>11532</v>
      </c>
      <c r="G4037" t="s">
        <v>155</v>
      </c>
      <c r="H4037" t="s">
        <v>135</v>
      </c>
      <c r="I4037" t="s">
        <v>136</v>
      </c>
      <c r="J4037" t="s">
        <v>137</v>
      </c>
      <c r="K4037" t="s">
        <v>144</v>
      </c>
      <c r="L4037" t="s">
        <v>11533</v>
      </c>
      <c r="M4037" t="s">
        <v>11534</v>
      </c>
      <c r="N4037">
        <v>0.66</v>
      </c>
      <c r="O4037">
        <v>0</v>
      </c>
      <c r="P4037">
        <v>9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0.60764253371190224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0.60764253371190224</v>
      </c>
    </row>
    <row r="4038" spans="1:31" x14ac:dyDescent="0.3">
      <c r="A4038">
        <v>2492826</v>
      </c>
      <c r="B4038">
        <v>1</v>
      </c>
      <c r="C4038" t="s">
        <v>80</v>
      </c>
      <c r="D4038" t="s">
        <v>105</v>
      </c>
      <c r="E4038" t="s">
        <v>162</v>
      </c>
      <c r="F4038" t="s">
        <v>11535</v>
      </c>
      <c r="G4038" t="s">
        <v>168</v>
      </c>
      <c r="H4038" t="s">
        <v>135</v>
      </c>
      <c r="I4038" t="s">
        <v>136</v>
      </c>
      <c r="J4038" t="s">
        <v>137</v>
      </c>
      <c r="K4038" t="s">
        <v>138</v>
      </c>
      <c r="L4038" t="s">
        <v>11536</v>
      </c>
      <c r="M4038" t="s">
        <v>11537</v>
      </c>
      <c r="N4038">
        <v>5.3966666659999998</v>
      </c>
      <c r="O4038">
        <v>0</v>
      </c>
      <c r="P4038">
        <v>84</v>
      </c>
      <c r="Q4038">
        <v>0</v>
      </c>
      <c r="R4038">
        <v>0</v>
      </c>
      <c r="S4038">
        <v>0</v>
      </c>
      <c r="T4038">
        <v>16</v>
      </c>
      <c r="U4038">
        <v>0</v>
      </c>
      <c r="V4038">
        <v>0</v>
      </c>
      <c r="W4038">
        <v>0</v>
      </c>
      <c r="X4038">
        <v>125.98117161858571</v>
      </c>
      <c r="Y4038">
        <v>0</v>
      </c>
      <c r="Z4038">
        <v>0</v>
      </c>
      <c r="AA4038">
        <v>0</v>
      </c>
      <c r="AB4038">
        <v>41.142196632950167</v>
      </c>
      <c r="AC4038">
        <v>0</v>
      </c>
      <c r="AD4038">
        <v>0</v>
      </c>
      <c r="AE4038">
        <v>167.12336825153588</v>
      </c>
    </row>
    <row r="4039" spans="1:31" x14ac:dyDescent="0.3">
      <c r="A4039">
        <v>2493304</v>
      </c>
      <c r="B4039">
        <v>1</v>
      </c>
      <c r="C4039" t="s">
        <v>80</v>
      </c>
      <c r="D4039" t="s">
        <v>82</v>
      </c>
      <c r="E4039" t="s">
        <v>153</v>
      </c>
      <c r="F4039" t="s">
        <v>11538</v>
      </c>
      <c r="G4039" t="s">
        <v>155</v>
      </c>
      <c r="H4039" t="s">
        <v>135</v>
      </c>
      <c r="I4039" t="s">
        <v>136</v>
      </c>
      <c r="J4039" t="s">
        <v>137</v>
      </c>
      <c r="K4039" t="s">
        <v>144</v>
      </c>
      <c r="L4039" t="s">
        <v>11539</v>
      </c>
      <c r="M4039" t="s">
        <v>11540</v>
      </c>
      <c r="N4039">
        <v>1.065833333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2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2.0563771858028055</v>
      </c>
      <c r="AC4039">
        <v>0</v>
      </c>
      <c r="AD4039">
        <v>0</v>
      </c>
      <c r="AE4039">
        <v>2.0563771858028055</v>
      </c>
    </row>
    <row r="4040" spans="1:31" x14ac:dyDescent="0.3">
      <c r="A4040">
        <v>2493204</v>
      </c>
      <c r="B4040">
        <v>1</v>
      </c>
      <c r="C4040" t="s">
        <v>80</v>
      </c>
      <c r="D4040" t="s">
        <v>96</v>
      </c>
      <c r="E4040" t="s">
        <v>153</v>
      </c>
      <c r="F4040" t="s">
        <v>11541</v>
      </c>
      <c r="G4040" t="s">
        <v>230</v>
      </c>
      <c r="H4040" t="s">
        <v>135</v>
      </c>
      <c r="I4040" t="s">
        <v>136</v>
      </c>
      <c r="J4040" t="s">
        <v>137</v>
      </c>
      <c r="K4040" t="s">
        <v>144</v>
      </c>
      <c r="L4040" t="s">
        <v>11372</v>
      </c>
      <c r="M4040" t="s">
        <v>11542</v>
      </c>
      <c r="N4040">
        <v>3.5841666659999998</v>
      </c>
      <c r="O4040">
        <v>0</v>
      </c>
      <c r="P4040">
        <v>1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0.91848329501808013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0.91848329501808013</v>
      </c>
    </row>
    <row r="4041" spans="1:31" x14ac:dyDescent="0.3">
      <c r="A4041">
        <v>2493224</v>
      </c>
      <c r="B4041">
        <v>1</v>
      </c>
      <c r="C4041" t="s">
        <v>80</v>
      </c>
      <c r="D4041" t="s">
        <v>97</v>
      </c>
      <c r="E4041" t="s">
        <v>162</v>
      </c>
      <c r="F4041" t="s">
        <v>11543</v>
      </c>
      <c r="G4041" t="s">
        <v>181</v>
      </c>
      <c r="H4041" t="s">
        <v>135</v>
      </c>
      <c r="I4041" t="s">
        <v>136</v>
      </c>
      <c r="J4041" t="s">
        <v>137</v>
      </c>
      <c r="K4041" t="s">
        <v>144</v>
      </c>
      <c r="L4041" t="s">
        <v>11544</v>
      </c>
      <c r="M4041" t="s">
        <v>11545</v>
      </c>
      <c r="N4041">
        <v>0.62777777700000004</v>
      </c>
      <c r="O4041">
        <v>0</v>
      </c>
      <c r="P4041">
        <v>4</v>
      </c>
      <c r="Q4041">
        <v>0</v>
      </c>
      <c r="R4041">
        <v>7</v>
      </c>
      <c r="S4041">
        <v>0</v>
      </c>
      <c r="T4041">
        <v>2</v>
      </c>
      <c r="U4041">
        <v>0</v>
      </c>
      <c r="V4041">
        <v>1</v>
      </c>
      <c r="W4041">
        <v>0</v>
      </c>
      <c r="X4041">
        <v>0.78633645449648171</v>
      </c>
      <c r="Y4041">
        <v>0</v>
      </c>
      <c r="Z4041">
        <v>6.7598842315601306</v>
      </c>
      <c r="AA4041">
        <v>0</v>
      </c>
      <c r="AB4041">
        <v>2.4824796236057156</v>
      </c>
      <c r="AC4041">
        <v>0</v>
      </c>
      <c r="AD4041">
        <v>1.9950443721357793</v>
      </c>
      <c r="AE4041">
        <v>12.023744681798108</v>
      </c>
    </row>
    <row r="4042" spans="1:31" x14ac:dyDescent="0.3">
      <c r="A4042">
        <v>2492620</v>
      </c>
      <c r="B4042">
        <v>1</v>
      </c>
      <c r="C4042" t="s">
        <v>80</v>
      </c>
      <c r="D4042" t="s">
        <v>83</v>
      </c>
      <c r="E4042" t="s">
        <v>147</v>
      </c>
      <c r="F4042" t="s">
        <v>11546</v>
      </c>
      <c r="G4042" t="s">
        <v>382</v>
      </c>
      <c r="H4042" t="s">
        <v>150</v>
      </c>
      <c r="I4042" t="s">
        <v>136</v>
      </c>
      <c r="J4042" t="s">
        <v>137</v>
      </c>
      <c r="K4042" t="s">
        <v>144</v>
      </c>
      <c r="L4042" t="s">
        <v>11547</v>
      </c>
      <c r="M4042" t="s">
        <v>11099</v>
      </c>
      <c r="N4042">
        <v>0.33333333300000001</v>
      </c>
      <c r="O4042">
        <v>0</v>
      </c>
      <c r="P4042">
        <v>1088</v>
      </c>
      <c r="Q4042">
        <v>0</v>
      </c>
      <c r="R4042">
        <v>0</v>
      </c>
      <c r="S4042">
        <v>2</v>
      </c>
      <c r="T4042">
        <v>172</v>
      </c>
      <c r="U4042">
        <v>0</v>
      </c>
      <c r="V4042">
        <v>0</v>
      </c>
      <c r="W4042">
        <v>0</v>
      </c>
      <c r="X4042">
        <v>109.80869181573094</v>
      </c>
      <c r="Y4042">
        <v>0</v>
      </c>
      <c r="Z4042">
        <v>0</v>
      </c>
      <c r="AA4042">
        <v>25.904228289545703</v>
      </c>
      <c r="AB4042">
        <v>20.170741154601281</v>
      </c>
      <c r="AC4042">
        <v>0</v>
      </c>
      <c r="AD4042">
        <v>0</v>
      </c>
      <c r="AE4042">
        <v>155.88366125987793</v>
      </c>
    </row>
    <row r="4043" spans="1:31" x14ac:dyDescent="0.3">
      <c r="A4043">
        <v>2492975</v>
      </c>
      <c r="B4043">
        <v>1</v>
      </c>
      <c r="C4043" t="s">
        <v>80</v>
      </c>
      <c r="D4043" t="s">
        <v>101</v>
      </c>
      <c r="E4043" t="s">
        <v>162</v>
      </c>
      <c r="F4043" t="s">
        <v>10394</v>
      </c>
      <c r="G4043" t="s">
        <v>181</v>
      </c>
      <c r="H4043" t="s">
        <v>135</v>
      </c>
      <c r="I4043" t="s">
        <v>136</v>
      </c>
      <c r="J4043" t="s">
        <v>137</v>
      </c>
      <c r="K4043" t="s">
        <v>144</v>
      </c>
      <c r="L4043" t="s">
        <v>11548</v>
      </c>
      <c r="M4043" t="s">
        <v>11549</v>
      </c>
      <c r="N4043">
        <v>0.93777777699999998</v>
      </c>
      <c r="O4043">
        <v>0</v>
      </c>
      <c r="P4043">
        <v>30</v>
      </c>
      <c r="Q4043">
        <v>0</v>
      </c>
      <c r="R4043">
        <v>0</v>
      </c>
      <c r="S4043">
        <v>0</v>
      </c>
      <c r="T4043">
        <v>11</v>
      </c>
      <c r="U4043">
        <v>0</v>
      </c>
      <c r="V4043">
        <v>0</v>
      </c>
      <c r="W4043">
        <v>0</v>
      </c>
      <c r="X4043">
        <v>12.636605475241597</v>
      </c>
      <c r="Y4043">
        <v>0</v>
      </c>
      <c r="Z4043">
        <v>0</v>
      </c>
      <c r="AA4043">
        <v>0</v>
      </c>
      <c r="AB4043">
        <v>4.9926191696033824</v>
      </c>
      <c r="AC4043">
        <v>0</v>
      </c>
      <c r="AD4043">
        <v>0</v>
      </c>
      <c r="AE4043">
        <v>17.629224644844978</v>
      </c>
    </row>
    <row r="4044" spans="1:31" x14ac:dyDescent="0.3">
      <c r="A4044">
        <v>2492769</v>
      </c>
      <c r="B4044">
        <v>1</v>
      </c>
      <c r="C4044" t="s">
        <v>80</v>
      </c>
      <c r="D4044" t="s">
        <v>84</v>
      </c>
      <c r="E4044" t="s">
        <v>162</v>
      </c>
      <c r="F4044" t="s">
        <v>11550</v>
      </c>
      <c r="G4044" t="s">
        <v>2914</v>
      </c>
      <c r="H4044" t="s">
        <v>135</v>
      </c>
      <c r="I4044" t="s">
        <v>136</v>
      </c>
      <c r="J4044" t="s">
        <v>137</v>
      </c>
      <c r="K4044" t="s">
        <v>144</v>
      </c>
      <c r="L4044" t="s">
        <v>11551</v>
      </c>
      <c r="M4044" t="s">
        <v>11552</v>
      </c>
      <c r="N4044">
        <v>7.6930555549999999</v>
      </c>
      <c r="O4044">
        <v>0</v>
      </c>
      <c r="P4044">
        <v>1</v>
      </c>
      <c r="Q4044">
        <v>0</v>
      </c>
      <c r="R4044">
        <v>0</v>
      </c>
      <c r="S4044">
        <v>0</v>
      </c>
      <c r="T4044">
        <v>9</v>
      </c>
      <c r="U4044">
        <v>0</v>
      </c>
      <c r="V4044">
        <v>0</v>
      </c>
      <c r="W4044">
        <v>0</v>
      </c>
      <c r="X4044">
        <v>2.0217329199016665</v>
      </c>
      <c r="Y4044">
        <v>0</v>
      </c>
      <c r="Z4044">
        <v>0</v>
      </c>
      <c r="AA4044">
        <v>0</v>
      </c>
      <c r="AB4044">
        <v>116.20133609251245</v>
      </c>
      <c r="AC4044">
        <v>0</v>
      </c>
      <c r="AD4044">
        <v>0</v>
      </c>
      <c r="AE4044">
        <v>118.22306901241411</v>
      </c>
    </row>
    <row r="4045" spans="1:31" x14ac:dyDescent="0.3">
      <c r="A4045">
        <v>2492869</v>
      </c>
      <c r="B4045">
        <v>1</v>
      </c>
      <c r="C4045" t="s">
        <v>80</v>
      </c>
      <c r="D4045" t="s">
        <v>100</v>
      </c>
      <c r="E4045" t="s">
        <v>162</v>
      </c>
      <c r="F4045" t="s">
        <v>1059</v>
      </c>
      <c r="G4045" t="s">
        <v>2766</v>
      </c>
      <c r="H4045" t="s">
        <v>135</v>
      </c>
      <c r="I4045" t="s">
        <v>136</v>
      </c>
      <c r="J4045" t="s">
        <v>137</v>
      </c>
      <c r="K4045" t="s">
        <v>144</v>
      </c>
      <c r="L4045" t="s">
        <v>11553</v>
      </c>
      <c r="M4045" t="s">
        <v>11554</v>
      </c>
      <c r="N4045">
        <v>0.99055555500000003</v>
      </c>
      <c r="O4045">
        <v>0</v>
      </c>
      <c r="P4045">
        <v>61</v>
      </c>
      <c r="Q4045">
        <v>0</v>
      </c>
      <c r="R4045">
        <v>1</v>
      </c>
      <c r="S4045">
        <v>0</v>
      </c>
      <c r="T4045">
        <v>2</v>
      </c>
      <c r="U4045">
        <v>0</v>
      </c>
      <c r="V4045">
        <v>0</v>
      </c>
      <c r="W4045">
        <v>0</v>
      </c>
      <c r="X4045">
        <v>8.0840688535538803</v>
      </c>
      <c r="Y4045">
        <v>0</v>
      </c>
      <c r="Z4045">
        <v>0</v>
      </c>
      <c r="AA4045">
        <v>0</v>
      </c>
      <c r="AB4045">
        <v>0.90789290999920713</v>
      </c>
      <c r="AC4045">
        <v>0</v>
      </c>
      <c r="AD4045">
        <v>0</v>
      </c>
      <c r="AE4045">
        <v>8.9919617635530873</v>
      </c>
    </row>
    <row r="4046" spans="1:31" x14ac:dyDescent="0.3">
      <c r="A4046">
        <v>2493018</v>
      </c>
      <c r="B4046">
        <v>1</v>
      </c>
      <c r="C4046" t="s">
        <v>80</v>
      </c>
      <c r="D4046" t="s">
        <v>91</v>
      </c>
      <c r="E4046" t="s">
        <v>162</v>
      </c>
      <c r="F4046" t="s">
        <v>11555</v>
      </c>
      <c r="G4046" t="s">
        <v>181</v>
      </c>
      <c r="H4046" t="s">
        <v>135</v>
      </c>
      <c r="I4046" t="s">
        <v>136</v>
      </c>
      <c r="J4046" t="s">
        <v>137</v>
      </c>
      <c r="K4046" t="s">
        <v>144</v>
      </c>
      <c r="L4046" t="s">
        <v>11556</v>
      </c>
      <c r="M4046" t="s">
        <v>11557</v>
      </c>
      <c r="N4046">
        <v>0.29805555500000003</v>
      </c>
      <c r="O4046">
        <v>0</v>
      </c>
      <c r="P4046">
        <v>92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7.858780868852274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7.858780868852274</v>
      </c>
    </row>
    <row r="4047" spans="1:31" x14ac:dyDescent="0.3">
      <c r="A4047">
        <v>2493170</v>
      </c>
      <c r="B4047">
        <v>1</v>
      </c>
      <c r="C4047" t="s">
        <v>80</v>
      </c>
      <c r="D4047" t="s">
        <v>96</v>
      </c>
      <c r="E4047" t="s">
        <v>162</v>
      </c>
      <c r="F4047" t="s">
        <v>11558</v>
      </c>
      <c r="G4047" t="s">
        <v>210</v>
      </c>
      <c r="H4047" t="s">
        <v>135</v>
      </c>
      <c r="I4047" t="s">
        <v>136</v>
      </c>
      <c r="J4047" t="s">
        <v>137</v>
      </c>
      <c r="K4047" t="s">
        <v>144</v>
      </c>
      <c r="L4047" t="s">
        <v>11559</v>
      </c>
      <c r="M4047" t="s">
        <v>11560</v>
      </c>
      <c r="N4047">
        <v>0.89194444399999995</v>
      </c>
      <c r="O4047">
        <v>0</v>
      </c>
      <c r="P4047">
        <v>318</v>
      </c>
      <c r="Q4047">
        <v>0</v>
      </c>
      <c r="R4047">
        <v>0</v>
      </c>
      <c r="S4047">
        <v>0</v>
      </c>
      <c r="T4047">
        <v>23</v>
      </c>
      <c r="U4047">
        <v>0</v>
      </c>
      <c r="V4047">
        <v>0</v>
      </c>
      <c r="W4047">
        <v>0</v>
      </c>
      <c r="X4047">
        <v>107.03128225849861</v>
      </c>
      <c r="Y4047">
        <v>0</v>
      </c>
      <c r="Z4047">
        <v>0</v>
      </c>
      <c r="AA4047">
        <v>0</v>
      </c>
      <c r="AB4047">
        <v>17.105612060570614</v>
      </c>
      <c r="AC4047">
        <v>0</v>
      </c>
      <c r="AD4047">
        <v>0</v>
      </c>
      <c r="AE4047">
        <v>124.13689431906923</v>
      </c>
    </row>
    <row r="4048" spans="1:31" x14ac:dyDescent="0.3">
      <c r="A4048">
        <v>2493001</v>
      </c>
      <c r="B4048">
        <v>1</v>
      </c>
      <c r="C4048" t="s">
        <v>80</v>
      </c>
      <c r="D4048" t="s">
        <v>108</v>
      </c>
      <c r="E4048" t="s">
        <v>162</v>
      </c>
      <c r="F4048" t="s">
        <v>11117</v>
      </c>
      <c r="G4048" t="s">
        <v>530</v>
      </c>
      <c r="H4048" t="s">
        <v>135</v>
      </c>
      <c r="I4048" t="s">
        <v>136</v>
      </c>
      <c r="J4048" t="s">
        <v>137</v>
      </c>
      <c r="K4048" t="s">
        <v>144</v>
      </c>
      <c r="L4048" t="s">
        <v>11561</v>
      </c>
      <c r="M4048" t="s">
        <v>11245</v>
      </c>
      <c r="N4048">
        <v>0.85722222199999998</v>
      </c>
      <c r="O4048">
        <v>0</v>
      </c>
      <c r="P4048">
        <v>4</v>
      </c>
      <c r="Q4048">
        <v>0</v>
      </c>
      <c r="R4048">
        <v>1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0.54654720137947133</v>
      </c>
      <c r="Y4048">
        <v>0</v>
      </c>
      <c r="Z4048">
        <v>6.0978179155542229E-3</v>
      </c>
      <c r="AA4048">
        <v>0</v>
      </c>
      <c r="AB4048">
        <v>0</v>
      </c>
      <c r="AC4048">
        <v>0</v>
      </c>
      <c r="AD4048">
        <v>0</v>
      </c>
      <c r="AE4048">
        <v>0.55264501929502552</v>
      </c>
    </row>
    <row r="4049" spans="1:31" x14ac:dyDescent="0.3">
      <c r="A4049">
        <v>2492752</v>
      </c>
      <c r="B4049">
        <v>1</v>
      </c>
      <c r="C4049" t="s">
        <v>80</v>
      </c>
      <c r="D4049" t="s">
        <v>96</v>
      </c>
      <c r="E4049" t="s">
        <v>162</v>
      </c>
      <c r="F4049" t="s">
        <v>11562</v>
      </c>
      <c r="G4049" t="s">
        <v>210</v>
      </c>
      <c r="H4049" t="s">
        <v>135</v>
      </c>
      <c r="I4049" t="s">
        <v>136</v>
      </c>
      <c r="J4049" t="s">
        <v>137</v>
      </c>
      <c r="K4049" t="s">
        <v>144</v>
      </c>
      <c r="L4049" t="s">
        <v>11563</v>
      </c>
      <c r="M4049" t="s">
        <v>11564</v>
      </c>
      <c r="N4049">
        <v>2.7169444440000001</v>
      </c>
      <c r="O4049">
        <v>0</v>
      </c>
      <c r="P4049">
        <v>42</v>
      </c>
      <c r="Q4049">
        <v>0</v>
      </c>
      <c r="R4049">
        <v>0</v>
      </c>
      <c r="S4049">
        <v>0</v>
      </c>
      <c r="T4049">
        <v>58</v>
      </c>
      <c r="U4049">
        <v>0</v>
      </c>
      <c r="V4049">
        <v>0</v>
      </c>
      <c r="W4049">
        <v>0</v>
      </c>
      <c r="X4049">
        <v>86.333615588094432</v>
      </c>
      <c r="Y4049">
        <v>0</v>
      </c>
      <c r="Z4049">
        <v>0</v>
      </c>
      <c r="AA4049">
        <v>0</v>
      </c>
      <c r="AB4049">
        <v>311.30195631118454</v>
      </c>
      <c r="AC4049">
        <v>0</v>
      </c>
      <c r="AD4049">
        <v>0</v>
      </c>
      <c r="AE4049">
        <v>397.63557189927894</v>
      </c>
    </row>
    <row r="4050" spans="1:31" x14ac:dyDescent="0.3">
      <c r="A4050">
        <v>2492652</v>
      </c>
      <c r="B4050">
        <v>1</v>
      </c>
      <c r="C4050" t="s">
        <v>80</v>
      </c>
      <c r="D4050" t="s">
        <v>97</v>
      </c>
      <c r="E4050" t="s">
        <v>166</v>
      </c>
      <c r="F4050" t="s">
        <v>655</v>
      </c>
      <c r="G4050" t="s">
        <v>149</v>
      </c>
      <c r="H4050" t="s">
        <v>150</v>
      </c>
      <c r="I4050" t="s">
        <v>506</v>
      </c>
      <c r="J4050" t="s">
        <v>137</v>
      </c>
      <c r="K4050" t="s">
        <v>144</v>
      </c>
      <c r="L4050" t="s">
        <v>11565</v>
      </c>
      <c r="M4050" t="s">
        <v>11566</v>
      </c>
      <c r="N4050">
        <v>1.3888888E-2</v>
      </c>
      <c r="O4050">
        <v>9</v>
      </c>
      <c r="P4050">
        <v>4777</v>
      </c>
      <c r="Q4050">
        <v>13</v>
      </c>
      <c r="R4050">
        <v>192</v>
      </c>
      <c r="S4050">
        <v>28</v>
      </c>
      <c r="T4050">
        <v>649</v>
      </c>
      <c r="U4050">
        <v>0</v>
      </c>
      <c r="V4050">
        <v>9</v>
      </c>
      <c r="W4050">
        <v>0.62566821854794441</v>
      </c>
      <c r="X4050">
        <v>14.836323259648523</v>
      </c>
      <c r="Y4050">
        <v>0.12526315609325001</v>
      </c>
      <c r="Z4050">
        <v>0.50790120315679332</v>
      </c>
      <c r="AA4050">
        <v>2.2674014174642316</v>
      </c>
      <c r="AB4050">
        <v>4.6980072774726525</v>
      </c>
      <c r="AC4050">
        <v>0</v>
      </c>
      <c r="AD4050">
        <v>0.25087061529673471</v>
      </c>
      <c r="AE4050">
        <v>23.311435147680129</v>
      </c>
    </row>
    <row r="4051" spans="1:31" x14ac:dyDescent="0.3">
      <c r="A4051">
        <v>2492798</v>
      </c>
      <c r="B4051">
        <v>1</v>
      </c>
      <c r="C4051" t="s">
        <v>80</v>
      </c>
      <c r="D4051" t="s">
        <v>97</v>
      </c>
      <c r="E4051" t="s">
        <v>132</v>
      </c>
      <c r="F4051" t="s">
        <v>11567</v>
      </c>
      <c r="G4051" t="s">
        <v>296</v>
      </c>
      <c r="H4051" t="s">
        <v>135</v>
      </c>
      <c r="I4051" t="s">
        <v>136</v>
      </c>
      <c r="J4051" t="s">
        <v>137</v>
      </c>
      <c r="K4051" t="s">
        <v>144</v>
      </c>
      <c r="L4051" t="s">
        <v>11568</v>
      </c>
      <c r="M4051" t="s">
        <v>11569</v>
      </c>
      <c r="N4051">
        <v>2.670833333</v>
      </c>
      <c r="O4051">
        <v>0</v>
      </c>
      <c r="P4051">
        <v>253</v>
      </c>
      <c r="Q4051">
        <v>0</v>
      </c>
      <c r="R4051">
        <v>6</v>
      </c>
      <c r="S4051">
        <v>0</v>
      </c>
      <c r="T4051">
        <v>31</v>
      </c>
      <c r="U4051">
        <v>0</v>
      </c>
      <c r="V4051">
        <v>0</v>
      </c>
      <c r="W4051">
        <v>0</v>
      </c>
      <c r="X4051">
        <v>273.36202942985278</v>
      </c>
      <c r="Y4051">
        <v>0</v>
      </c>
      <c r="Z4051">
        <v>22.262116871274223</v>
      </c>
      <c r="AA4051">
        <v>0</v>
      </c>
      <c r="AB4051">
        <v>167.52198145251609</v>
      </c>
      <c r="AC4051">
        <v>0</v>
      </c>
      <c r="AD4051">
        <v>0</v>
      </c>
      <c r="AE4051">
        <v>463.1461277536431</v>
      </c>
    </row>
    <row r="4052" spans="1:31" x14ac:dyDescent="0.3">
      <c r="A4052">
        <v>2492778</v>
      </c>
      <c r="B4052">
        <v>1</v>
      </c>
      <c r="C4052" t="s">
        <v>81</v>
      </c>
      <c r="D4052" t="s">
        <v>115</v>
      </c>
      <c r="E4052" t="s">
        <v>184</v>
      </c>
      <c r="F4052" t="s">
        <v>11570</v>
      </c>
      <c r="G4052" t="s">
        <v>149</v>
      </c>
      <c r="H4052" t="s">
        <v>150</v>
      </c>
      <c r="I4052" t="s">
        <v>136</v>
      </c>
      <c r="J4052" t="s">
        <v>137</v>
      </c>
      <c r="K4052" t="s">
        <v>144</v>
      </c>
      <c r="L4052" t="s">
        <v>11571</v>
      </c>
      <c r="M4052" t="s">
        <v>11572</v>
      </c>
      <c r="N4052">
        <v>0.82805555500000005</v>
      </c>
      <c r="O4052">
        <v>0</v>
      </c>
      <c r="P4052">
        <v>1184</v>
      </c>
      <c r="Q4052">
        <v>3</v>
      </c>
      <c r="R4052">
        <v>141</v>
      </c>
      <c r="S4052">
        <v>7</v>
      </c>
      <c r="T4052">
        <v>77</v>
      </c>
      <c r="U4052">
        <v>0</v>
      </c>
      <c r="V4052">
        <v>0</v>
      </c>
      <c r="W4052">
        <v>0</v>
      </c>
      <c r="X4052">
        <v>88.480060422474565</v>
      </c>
      <c r="Y4052">
        <v>2.21097168309212</v>
      </c>
      <c r="Z4052">
        <v>14.020296044742054</v>
      </c>
      <c r="AA4052">
        <v>14.040173386366263</v>
      </c>
      <c r="AB4052">
        <v>26.185859793332092</v>
      </c>
      <c r="AC4052">
        <v>0</v>
      </c>
      <c r="AD4052">
        <v>0</v>
      </c>
      <c r="AE4052">
        <v>144.93736133000709</v>
      </c>
    </row>
    <row r="4053" spans="1:31" x14ac:dyDescent="0.3">
      <c r="A4053">
        <v>2493250</v>
      </c>
      <c r="B4053">
        <v>1</v>
      </c>
      <c r="C4053" t="s">
        <v>81</v>
      </c>
      <c r="D4053" t="s">
        <v>115</v>
      </c>
      <c r="E4053" t="s">
        <v>147</v>
      </c>
      <c r="F4053" t="s">
        <v>11445</v>
      </c>
      <c r="G4053" t="s">
        <v>649</v>
      </c>
      <c r="H4053" t="s">
        <v>150</v>
      </c>
      <c r="I4053" t="s">
        <v>136</v>
      </c>
      <c r="J4053" t="s">
        <v>137</v>
      </c>
      <c r="K4053" t="s">
        <v>144</v>
      </c>
      <c r="L4053" t="s">
        <v>11573</v>
      </c>
      <c r="M4053" t="s">
        <v>11574</v>
      </c>
      <c r="N4053">
        <v>4.238888888</v>
      </c>
      <c r="O4053">
        <v>0</v>
      </c>
      <c r="P4053">
        <v>131</v>
      </c>
      <c r="Q4053">
        <v>3</v>
      </c>
      <c r="R4053">
        <v>12</v>
      </c>
      <c r="S4053">
        <v>2</v>
      </c>
      <c r="T4053">
        <v>4</v>
      </c>
      <c r="U4053">
        <v>0</v>
      </c>
      <c r="V4053">
        <v>0</v>
      </c>
      <c r="W4053">
        <v>0</v>
      </c>
      <c r="X4053">
        <v>56.222979101597119</v>
      </c>
      <c r="Y4053">
        <v>37.308051736244195</v>
      </c>
      <c r="Z4053">
        <v>33.720997968168355</v>
      </c>
      <c r="AA4053">
        <v>25.937543834686458</v>
      </c>
      <c r="AB4053">
        <v>10.179584048338254</v>
      </c>
      <c r="AC4053">
        <v>0</v>
      </c>
      <c r="AD4053">
        <v>0</v>
      </c>
      <c r="AE4053">
        <v>163.36915668903438</v>
      </c>
    </row>
    <row r="4054" spans="1:31" x14ac:dyDescent="0.3">
      <c r="A4054">
        <v>2492709</v>
      </c>
      <c r="B4054">
        <v>1</v>
      </c>
      <c r="C4054" t="s">
        <v>80</v>
      </c>
      <c r="D4054" t="s">
        <v>103</v>
      </c>
      <c r="E4054" t="s">
        <v>213</v>
      </c>
      <c r="F4054" t="s">
        <v>859</v>
      </c>
      <c r="G4054" t="s">
        <v>134</v>
      </c>
      <c r="H4054" t="s">
        <v>150</v>
      </c>
      <c r="I4054" t="s">
        <v>136</v>
      </c>
      <c r="J4054" t="s">
        <v>137</v>
      </c>
      <c r="K4054" t="s">
        <v>138</v>
      </c>
      <c r="L4054" t="s">
        <v>11575</v>
      </c>
      <c r="M4054" t="s">
        <v>11576</v>
      </c>
      <c r="N4054">
        <v>0.55833333299999999</v>
      </c>
      <c r="O4054">
        <v>0</v>
      </c>
      <c r="P4054">
        <v>15504</v>
      </c>
      <c r="Q4054">
        <v>1</v>
      </c>
      <c r="R4054">
        <v>72</v>
      </c>
      <c r="S4054">
        <v>3</v>
      </c>
      <c r="T4054">
        <v>1594</v>
      </c>
      <c r="U4054">
        <v>0</v>
      </c>
      <c r="V4054">
        <v>1</v>
      </c>
      <c r="W4054">
        <v>0</v>
      </c>
      <c r="X4054">
        <v>2315.5861618060721</v>
      </c>
      <c r="Y4054">
        <v>10.501290087461243</v>
      </c>
      <c r="Z4054">
        <v>13.465509666827467</v>
      </c>
      <c r="AA4054">
        <v>185.19126435129922</v>
      </c>
      <c r="AB4054">
        <v>1322.2674985526776</v>
      </c>
      <c r="AC4054">
        <v>0</v>
      </c>
      <c r="AD4054">
        <v>93.471034131419998</v>
      </c>
      <c r="AE4054">
        <v>3940.4827585957578</v>
      </c>
    </row>
    <row r="4055" spans="1:31" x14ac:dyDescent="0.3">
      <c r="A4055">
        <v>2492964</v>
      </c>
      <c r="B4055">
        <v>1</v>
      </c>
      <c r="C4055" t="s">
        <v>81</v>
      </c>
      <c r="D4055" t="s">
        <v>119</v>
      </c>
      <c r="E4055" t="s">
        <v>153</v>
      </c>
      <c r="F4055" t="s">
        <v>11577</v>
      </c>
      <c r="G4055" t="s">
        <v>230</v>
      </c>
      <c r="H4055" t="s">
        <v>135</v>
      </c>
      <c r="I4055" t="s">
        <v>136</v>
      </c>
      <c r="J4055" t="s">
        <v>137</v>
      </c>
      <c r="K4055" t="s">
        <v>144</v>
      </c>
      <c r="L4055" t="s">
        <v>11578</v>
      </c>
      <c r="M4055" t="s">
        <v>11579</v>
      </c>
      <c r="N4055">
        <v>2.619722222</v>
      </c>
      <c r="O4055">
        <v>0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0.30708978635629824</v>
      </c>
      <c r="AA4055">
        <v>0</v>
      </c>
      <c r="AB4055">
        <v>0</v>
      </c>
      <c r="AC4055">
        <v>0</v>
      </c>
      <c r="AD4055">
        <v>0</v>
      </c>
      <c r="AE4055">
        <v>0.30708978635629824</v>
      </c>
    </row>
    <row r="4056" spans="1:31" x14ac:dyDescent="0.3">
      <c r="A4056">
        <v>2493319</v>
      </c>
      <c r="B4056">
        <v>1</v>
      </c>
      <c r="C4056" t="s">
        <v>80</v>
      </c>
      <c r="D4056" t="s">
        <v>97</v>
      </c>
      <c r="E4056" t="s">
        <v>132</v>
      </c>
      <c r="F4056" t="s">
        <v>11580</v>
      </c>
      <c r="G4056" t="s">
        <v>181</v>
      </c>
      <c r="H4056" t="s">
        <v>135</v>
      </c>
      <c r="I4056" t="s">
        <v>136</v>
      </c>
      <c r="J4056" t="s">
        <v>137</v>
      </c>
      <c r="K4056" t="s">
        <v>144</v>
      </c>
      <c r="L4056" t="s">
        <v>11581</v>
      </c>
      <c r="M4056" t="s">
        <v>11582</v>
      </c>
      <c r="N4056">
        <v>0.47388888800000001</v>
      </c>
      <c r="O4056">
        <v>0</v>
      </c>
      <c r="P4056">
        <v>156</v>
      </c>
      <c r="Q4056">
        <v>0</v>
      </c>
      <c r="R4056">
        <v>20</v>
      </c>
      <c r="S4056">
        <v>0</v>
      </c>
      <c r="T4056">
        <v>36</v>
      </c>
      <c r="U4056">
        <v>0</v>
      </c>
      <c r="V4056">
        <v>0</v>
      </c>
      <c r="W4056">
        <v>0</v>
      </c>
      <c r="X4056">
        <v>19.80225258602831</v>
      </c>
      <c r="Y4056">
        <v>0</v>
      </c>
      <c r="Z4056">
        <v>1.6160908932082059</v>
      </c>
      <c r="AA4056">
        <v>0</v>
      </c>
      <c r="AB4056">
        <v>6.3453997647799314</v>
      </c>
      <c r="AC4056">
        <v>0</v>
      </c>
      <c r="AD4056">
        <v>0</v>
      </c>
      <c r="AE4056">
        <v>27.763743244016446</v>
      </c>
    </row>
    <row r="4057" spans="1:31" x14ac:dyDescent="0.3">
      <c r="A4057">
        <v>2493213</v>
      </c>
      <c r="B4057">
        <v>1</v>
      </c>
      <c r="C4057" t="s">
        <v>80</v>
      </c>
      <c r="D4057" t="s">
        <v>101</v>
      </c>
      <c r="E4057" t="s">
        <v>132</v>
      </c>
      <c r="F4057" t="s">
        <v>11583</v>
      </c>
      <c r="G4057" t="s">
        <v>181</v>
      </c>
      <c r="H4057" t="s">
        <v>135</v>
      </c>
      <c r="I4057" t="s">
        <v>136</v>
      </c>
      <c r="J4057" t="s">
        <v>137</v>
      </c>
      <c r="K4057" t="s">
        <v>144</v>
      </c>
      <c r="L4057" t="s">
        <v>11584</v>
      </c>
      <c r="M4057" t="s">
        <v>11585</v>
      </c>
      <c r="N4057">
        <v>0.55833333299999999</v>
      </c>
      <c r="O4057">
        <v>0</v>
      </c>
      <c r="P4057">
        <v>164</v>
      </c>
      <c r="Q4057">
        <v>0</v>
      </c>
      <c r="R4057">
        <v>0</v>
      </c>
      <c r="S4057">
        <v>0</v>
      </c>
      <c r="T4057">
        <v>11</v>
      </c>
      <c r="U4057">
        <v>0</v>
      </c>
      <c r="V4057">
        <v>0</v>
      </c>
      <c r="W4057">
        <v>0</v>
      </c>
      <c r="X4057">
        <v>15.379867806537856</v>
      </c>
      <c r="Y4057">
        <v>0</v>
      </c>
      <c r="Z4057">
        <v>0</v>
      </c>
      <c r="AA4057">
        <v>0</v>
      </c>
      <c r="AB4057">
        <v>18.281914973492146</v>
      </c>
      <c r="AC4057">
        <v>0</v>
      </c>
      <c r="AD4057">
        <v>0</v>
      </c>
      <c r="AE4057">
        <v>33.661782780030002</v>
      </c>
    </row>
    <row r="4058" spans="1:31" x14ac:dyDescent="0.3">
      <c r="A4058">
        <v>2492772</v>
      </c>
      <c r="B4058">
        <v>1</v>
      </c>
      <c r="C4058" t="s">
        <v>81</v>
      </c>
      <c r="D4058" t="s">
        <v>128</v>
      </c>
      <c r="E4058" t="s">
        <v>184</v>
      </c>
      <c r="F4058" t="s">
        <v>11586</v>
      </c>
      <c r="G4058" t="s">
        <v>149</v>
      </c>
      <c r="H4058" t="s">
        <v>150</v>
      </c>
      <c r="I4058" t="s">
        <v>136</v>
      </c>
      <c r="J4058" t="s">
        <v>137</v>
      </c>
      <c r="K4058" t="s">
        <v>144</v>
      </c>
      <c r="L4058" t="s">
        <v>11587</v>
      </c>
      <c r="M4058" t="s">
        <v>11588</v>
      </c>
      <c r="N4058">
        <v>6.9166666000000002E-2</v>
      </c>
      <c r="O4058">
        <v>0</v>
      </c>
      <c r="P4058">
        <v>1251</v>
      </c>
      <c r="Q4058">
        <v>4</v>
      </c>
      <c r="R4058">
        <v>2</v>
      </c>
      <c r="S4058">
        <v>10</v>
      </c>
      <c r="T4058">
        <v>87</v>
      </c>
      <c r="U4058">
        <v>0</v>
      </c>
      <c r="V4058">
        <v>0</v>
      </c>
      <c r="W4058">
        <v>0</v>
      </c>
      <c r="X4058">
        <v>9.2962809465822076</v>
      </c>
      <c r="Y4058">
        <v>0.20228843908006167</v>
      </c>
      <c r="Z4058">
        <v>8.9856801810000002E-5</v>
      </c>
      <c r="AA4058">
        <v>2.6645414183016092</v>
      </c>
      <c r="AB4058">
        <v>1.7209631361374624</v>
      </c>
      <c r="AC4058">
        <v>0</v>
      </c>
      <c r="AD4058">
        <v>0</v>
      </c>
      <c r="AE4058">
        <v>13.884163796903152</v>
      </c>
    </row>
    <row r="4059" spans="1:31" x14ac:dyDescent="0.3">
      <c r="A4059">
        <v>2493313</v>
      </c>
      <c r="B4059">
        <v>1</v>
      </c>
      <c r="C4059" t="s">
        <v>80</v>
      </c>
      <c r="D4059" t="s">
        <v>83</v>
      </c>
      <c r="E4059" t="s">
        <v>153</v>
      </c>
      <c r="F4059" t="s">
        <v>7053</v>
      </c>
      <c r="G4059" t="s">
        <v>230</v>
      </c>
      <c r="H4059" t="s">
        <v>135</v>
      </c>
      <c r="I4059" t="s">
        <v>136</v>
      </c>
      <c r="J4059" t="s">
        <v>137</v>
      </c>
      <c r="K4059" t="s">
        <v>144</v>
      </c>
      <c r="L4059" t="s">
        <v>11589</v>
      </c>
      <c r="M4059" t="s">
        <v>11590</v>
      </c>
      <c r="N4059">
        <v>1.4688888879999999</v>
      </c>
      <c r="O4059">
        <v>0</v>
      </c>
      <c r="P4059">
        <v>3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3.8836246527575828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3.8836246527575828</v>
      </c>
    </row>
    <row r="4060" spans="1:31" x14ac:dyDescent="0.3">
      <c r="A4060">
        <v>2493004</v>
      </c>
      <c r="B4060">
        <v>1</v>
      </c>
      <c r="C4060" t="s">
        <v>81</v>
      </c>
      <c r="D4060" t="s">
        <v>121</v>
      </c>
      <c r="E4060" t="s">
        <v>153</v>
      </c>
      <c r="F4060" t="s">
        <v>2242</v>
      </c>
      <c r="G4060" t="s">
        <v>230</v>
      </c>
      <c r="H4060" t="s">
        <v>135</v>
      </c>
      <c r="I4060" t="s">
        <v>136</v>
      </c>
      <c r="J4060" t="s">
        <v>137</v>
      </c>
      <c r="K4060" t="s">
        <v>144</v>
      </c>
      <c r="L4060" t="s">
        <v>11591</v>
      </c>
      <c r="M4060" t="s">
        <v>11592</v>
      </c>
      <c r="N4060">
        <v>3.960555555</v>
      </c>
      <c r="O4060">
        <v>0</v>
      </c>
      <c r="P4060">
        <v>1</v>
      </c>
      <c r="Q4060">
        <v>0</v>
      </c>
      <c r="R4060">
        <v>0</v>
      </c>
      <c r="S4060">
        <v>0</v>
      </c>
      <c r="T4060">
        <v>1</v>
      </c>
      <c r="U4060">
        <v>0</v>
      </c>
      <c r="V4060">
        <v>0</v>
      </c>
      <c r="W4060">
        <v>0</v>
      </c>
      <c r="X4060">
        <v>0.66781578259662955</v>
      </c>
      <c r="Y4060">
        <v>0</v>
      </c>
      <c r="Z4060">
        <v>0</v>
      </c>
      <c r="AA4060">
        <v>0</v>
      </c>
      <c r="AB4060">
        <v>1.2111058556125103</v>
      </c>
      <c r="AC4060">
        <v>0</v>
      </c>
      <c r="AD4060">
        <v>0</v>
      </c>
      <c r="AE4060">
        <v>1.8789216382091398</v>
      </c>
    </row>
    <row r="4061" spans="1:31" x14ac:dyDescent="0.3">
      <c r="A4061">
        <v>2492695</v>
      </c>
      <c r="B4061">
        <v>1</v>
      </c>
      <c r="C4061" t="s">
        <v>80</v>
      </c>
      <c r="D4061" t="s">
        <v>110</v>
      </c>
      <c r="E4061" t="s">
        <v>132</v>
      </c>
      <c r="F4061" t="s">
        <v>11593</v>
      </c>
      <c r="G4061" t="s">
        <v>1962</v>
      </c>
      <c r="H4061" t="s">
        <v>135</v>
      </c>
      <c r="I4061" t="s">
        <v>136</v>
      </c>
      <c r="J4061" t="s">
        <v>3</v>
      </c>
      <c r="K4061" t="s">
        <v>144</v>
      </c>
      <c r="L4061" t="s">
        <v>11594</v>
      </c>
      <c r="M4061" t="s">
        <v>11595</v>
      </c>
      <c r="N4061">
        <v>5.8683333329999998</v>
      </c>
      <c r="O4061">
        <v>0</v>
      </c>
      <c r="P4061">
        <v>268</v>
      </c>
      <c r="Q4061">
        <v>0</v>
      </c>
      <c r="R4061">
        <v>0</v>
      </c>
      <c r="S4061">
        <v>0</v>
      </c>
      <c r="T4061">
        <v>11</v>
      </c>
      <c r="U4061">
        <v>0</v>
      </c>
      <c r="V4061">
        <v>0</v>
      </c>
      <c r="W4061">
        <v>0</v>
      </c>
      <c r="X4061">
        <v>624.26965947685323</v>
      </c>
      <c r="Y4061">
        <v>0</v>
      </c>
      <c r="Z4061">
        <v>0</v>
      </c>
      <c r="AA4061">
        <v>0</v>
      </c>
      <c r="AB4061">
        <v>119.5241114371909</v>
      </c>
      <c r="AC4061">
        <v>0</v>
      </c>
      <c r="AD4061">
        <v>0</v>
      </c>
      <c r="AE4061">
        <v>743.7937709140441</v>
      </c>
    </row>
    <row r="4062" spans="1:31" x14ac:dyDescent="0.3">
      <c r="A4062">
        <v>2493027</v>
      </c>
      <c r="B4062">
        <v>1</v>
      </c>
      <c r="C4062" t="s">
        <v>80</v>
      </c>
      <c r="D4062" t="s">
        <v>106</v>
      </c>
      <c r="E4062" t="s">
        <v>162</v>
      </c>
      <c r="F4062" t="s">
        <v>11596</v>
      </c>
      <c r="G4062" t="s">
        <v>210</v>
      </c>
      <c r="H4062" t="s">
        <v>135</v>
      </c>
      <c r="I4062" t="s">
        <v>136</v>
      </c>
      <c r="J4062" t="s">
        <v>137</v>
      </c>
      <c r="K4062" t="s">
        <v>144</v>
      </c>
      <c r="L4062" t="s">
        <v>11597</v>
      </c>
      <c r="M4062" t="s">
        <v>11598</v>
      </c>
      <c r="N4062">
        <v>0.41666666600000002</v>
      </c>
      <c r="O4062">
        <v>0</v>
      </c>
      <c r="P4062">
        <v>54</v>
      </c>
      <c r="Q4062">
        <v>0</v>
      </c>
      <c r="R4062">
        <v>0</v>
      </c>
      <c r="S4062">
        <v>0</v>
      </c>
      <c r="T4062">
        <v>13</v>
      </c>
      <c r="U4062">
        <v>0</v>
      </c>
      <c r="V4062">
        <v>0</v>
      </c>
      <c r="W4062">
        <v>0</v>
      </c>
      <c r="X4062">
        <v>5.4150120270473323</v>
      </c>
      <c r="Y4062">
        <v>0</v>
      </c>
      <c r="Z4062">
        <v>0</v>
      </c>
      <c r="AA4062">
        <v>0</v>
      </c>
      <c r="AB4062">
        <v>11.509080559220669</v>
      </c>
      <c r="AC4062">
        <v>0</v>
      </c>
      <c r="AD4062">
        <v>0</v>
      </c>
      <c r="AE4062">
        <v>16.924092586268003</v>
      </c>
    </row>
    <row r="4063" spans="1:31" x14ac:dyDescent="0.3">
      <c r="A4063">
        <v>2493127</v>
      </c>
      <c r="B4063">
        <v>1</v>
      </c>
      <c r="C4063" t="s">
        <v>80</v>
      </c>
      <c r="D4063" t="s">
        <v>100</v>
      </c>
      <c r="E4063" t="s">
        <v>166</v>
      </c>
      <c r="F4063" t="s">
        <v>11599</v>
      </c>
      <c r="G4063" t="s">
        <v>149</v>
      </c>
      <c r="H4063" t="s">
        <v>150</v>
      </c>
      <c r="I4063" t="s">
        <v>136</v>
      </c>
      <c r="J4063" t="s">
        <v>137</v>
      </c>
      <c r="K4063" t="s">
        <v>144</v>
      </c>
      <c r="L4063" t="s">
        <v>11600</v>
      </c>
      <c r="M4063" t="s">
        <v>11601</v>
      </c>
      <c r="N4063">
        <v>0.163333333</v>
      </c>
      <c r="O4063">
        <v>6</v>
      </c>
      <c r="P4063">
        <v>1043</v>
      </c>
      <c r="Q4063">
        <v>25</v>
      </c>
      <c r="R4063">
        <v>383</v>
      </c>
      <c r="S4063">
        <v>12</v>
      </c>
      <c r="T4063">
        <v>206</v>
      </c>
      <c r="U4063">
        <v>3</v>
      </c>
      <c r="V4063">
        <v>0</v>
      </c>
      <c r="W4063">
        <v>0.32403798642063336</v>
      </c>
      <c r="X4063">
        <v>34.821230022834193</v>
      </c>
      <c r="Y4063">
        <v>1.2125907777726121</v>
      </c>
      <c r="Z4063">
        <v>15.316460430079275</v>
      </c>
      <c r="AA4063">
        <v>13.126737697513041</v>
      </c>
      <c r="AB4063">
        <v>23.315408915873409</v>
      </c>
      <c r="AC4063">
        <v>64.392570030659343</v>
      </c>
      <c r="AD4063">
        <v>0</v>
      </c>
      <c r="AE4063">
        <v>152.50903586115248</v>
      </c>
    </row>
    <row r="4064" spans="1:31" x14ac:dyDescent="0.3">
      <c r="A4064">
        <v>2492958</v>
      </c>
      <c r="B4064">
        <v>1</v>
      </c>
      <c r="C4064" t="s">
        <v>80</v>
      </c>
      <c r="D4064" t="s">
        <v>84</v>
      </c>
      <c r="E4064" t="s">
        <v>153</v>
      </c>
      <c r="F4064" t="s">
        <v>11602</v>
      </c>
      <c r="G4064" t="s">
        <v>230</v>
      </c>
      <c r="H4064" t="s">
        <v>135</v>
      </c>
      <c r="I4064" t="s">
        <v>136</v>
      </c>
      <c r="J4064" t="s">
        <v>137</v>
      </c>
      <c r="K4064" t="s">
        <v>144</v>
      </c>
      <c r="L4064" t="s">
        <v>11603</v>
      </c>
      <c r="M4064" t="s">
        <v>11604</v>
      </c>
      <c r="N4064">
        <v>5.6719444440000002</v>
      </c>
      <c r="O4064">
        <v>0</v>
      </c>
      <c r="P4064">
        <v>1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2.7992524667507115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2.7992524667507115</v>
      </c>
    </row>
    <row r="4065" spans="1:31" x14ac:dyDescent="0.3">
      <c r="A4065">
        <v>2492858</v>
      </c>
      <c r="B4065">
        <v>1</v>
      </c>
      <c r="C4065" t="s">
        <v>80</v>
      </c>
      <c r="D4065" t="s">
        <v>90</v>
      </c>
      <c r="E4065" t="s">
        <v>162</v>
      </c>
      <c r="F4065" t="s">
        <v>11605</v>
      </c>
      <c r="G4065" t="s">
        <v>134</v>
      </c>
      <c r="H4065" t="s">
        <v>135</v>
      </c>
      <c r="I4065" t="s">
        <v>136</v>
      </c>
      <c r="J4065" t="s">
        <v>137</v>
      </c>
      <c r="K4065" t="s">
        <v>138</v>
      </c>
      <c r="L4065" t="s">
        <v>11606</v>
      </c>
      <c r="M4065" t="s">
        <v>11607</v>
      </c>
      <c r="N4065">
        <v>0.59333333300000002</v>
      </c>
      <c r="O4065">
        <v>0</v>
      </c>
      <c r="P4065">
        <v>89</v>
      </c>
      <c r="Q4065">
        <v>0</v>
      </c>
      <c r="R4065">
        <v>0</v>
      </c>
      <c r="S4065">
        <v>0</v>
      </c>
      <c r="T4065">
        <v>34</v>
      </c>
      <c r="U4065">
        <v>0</v>
      </c>
      <c r="V4065">
        <v>1</v>
      </c>
      <c r="W4065">
        <v>0</v>
      </c>
      <c r="X4065">
        <v>16.486302909890536</v>
      </c>
      <c r="Y4065">
        <v>0</v>
      </c>
      <c r="Z4065">
        <v>0</v>
      </c>
      <c r="AA4065">
        <v>0</v>
      </c>
      <c r="AB4065">
        <v>14.835148260548515</v>
      </c>
      <c r="AC4065">
        <v>0</v>
      </c>
      <c r="AD4065">
        <v>2.5994803251705605</v>
      </c>
      <c r="AE4065">
        <v>33.920931495609608</v>
      </c>
    </row>
    <row r="4066" spans="1:31" x14ac:dyDescent="0.3">
      <c r="A4066">
        <v>2493236</v>
      </c>
      <c r="B4066">
        <v>1</v>
      </c>
      <c r="C4066" t="s">
        <v>80</v>
      </c>
      <c r="D4066" t="s">
        <v>98</v>
      </c>
      <c r="E4066" t="s">
        <v>132</v>
      </c>
      <c r="F4066" t="s">
        <v>11608</v>
      </c>
      <c r="G4066" t="s">
        <v>181</v>
      </c>
      <c r="H4066" t="s">
        <v>135</v>
      </c>
      <c r="I4066" t="s">
        <v>136</v>
      </c>
      <c r="J4066" t="s">
        <v>137</v>
      </c>
      <c r="K4066" t="s">
        <v>144</v>
      </c>
      <c r="L4066" t="s">
        <v>11609</v>
      </c>
      <c r="M4066" t="s">
        <v>11610</v>
      </c>
      <c r="N4066">
        <v>1.044444444</v>
      </c>
      <c r="O4066">
        <v>0</v>
      </c>
      <c r="P4066">
        <v>37</v>
      </c>
      <c r="Q4066">
        <v>0</v>
      </c>
      <c r="R4066">
        <v>17</v>
      </c>
      <c r="S4066">
        <v>0</v>
      </c>
      <c r="T4066">
        <v>22</v>
      </c>
      <c r="U4066">
        <v>0</v>
      </c>
      <c r="V4066">
        <v>0</v>
      </c>
      <c r="W4066">
        <v>0</v>
      </c>
      <c r="X4066">
        <v>14.814550055248995</v>
      </c>
      <c r="Y4066">
        <v>0</v>
      </c>
      <c r="Z4066">
        <v>4.0371330332762811</v>
      </c>
      <c r="AA4066">
        <v>0</v>
      </c>
      <c r="AB4066">
        <v>17.960337323044957</v>
      </c>
      <c r="AC4066">
        <v>0</v>
      </c>
      <c r="AD4066">
        <v>0</v>
      </c>
      <c r="AE4066">
        <v>36.812020411570231</v>
      </c>
    </row>
    <row r="4067" spans="1:31" x14ac:dyDescent="0.3">
      <c r="A4067">
        <v>2492689</v>
      </c>
      <c r="B4067">
        <v>1</v>
      </c>
      <c r="C4067" t="s">
        <v>80</v>
      </c>
      <c r="D4067" t="s">
        <v>96</v>
      </c>
      <c r="E4067" t="s">
        <v>166</v>
      </c>
      <c r="F4067" t="s">
        <v>4694</v>
      </c>
      <c r="G4067" t="s">
        <v>149</v>
      </c>
      <c r="H4067" t="s">
        <v>150</v>
      </c>
      <c r="I4067" t="s">
        <v>136</v>
      </c>
      <c r="J4067" t="s">
        <v>137</v>
      </c>
      <c r="K4067" t="s">
        <v>144</v>
      </c>
      <c r="L4067" t="s">
        <v>11611</v>
      </c>
      <c r="M4067" t="s">
        <v>11612</v>
      </c>
      <c r="N4067">
        <v>0.86666666599999997</v>
      </c>
      <c r="O4067">
        <v>6</v>
      </c>
      <c r="P4067">
        <v>1157</v>
      </c>
      <c r="Q4067">
        <v>6</v>
      </c>
      <c r="R4067">
        <v>55</v>
      </c>
      <c r="S4067">
        <v>12</v>
      </c>
      <c r="T4067">
        <v>29</v>
      </c>
      <c r="U4067">
        <v>0</v>
      </c>
      <c r="V4067">
        <v>1</v>
      </c>
      <c r="W4067">
        <v>16.496968838846357</v>
      </c>
      <c r="X4067">
        <v>133.15903431766807</v>
      </c>
      <c r="Y4067">
        <v>12.884139474837623</v>
      </c>
      <c r="Z4067">
        <v>24.609062188951828</v>
      </c>
      <c r="AA4067">
        <v>20.518281328530573</v>
      </c>
      <c r="AB4067">
        <v>15.483981586379615</v>
      </c>
      <c r="AC4067">
        <v>0</v>
      </c>
      <c r="AD4067">
        <v>0.1478308277910188</v>
      </c>
      <c r="AE4067">
        <v>223.2992985630051</v>
      </c>
    </row>
    <row r="4068" spans="1:31" x14ac:dyDescent="0.3">
      <c r="A4068">
        <v>2492941</v>
      </c>
      <c r="B4068">
        <v>1</v>
      </c>
      <c r="C4068" t="s">
        <v>80</v>
      </c>
      <c r="D4068" t="s">
        <v>106</v>
      </c>
      <c r="E4068" t="s">
        <v>132</v>
      </c>
      <c r="F4068" t="s">
        <v>11613</v>
      </c>
      <c r="G4068" t="s">
        <v>296</v>
      </c>
      <c r="H4068" t="s">
        <v>135</v>
      </c>
      <c r="I4068" t="s">
        <v>136</v>
      </c>
      <c r="J4068" t="s">
        <v>137</v>
      </c>
      <c r="K4068" t="s">
        <v>144</v>
      </c>
      <c r="L4068" t="s">
        <v>11614</v>
      </c>
      <c r="M4068" t="s">
        <v>11615</v>
      </c>
      <c r="N4068">
        <v>1.9927777769999999</v>
      </c>
      <c r="O4068">
        <v>0</v>
      </c>
      <c r="P4068">
        <v>0</v>
      </c>
      <c r="Q4068">
        <v>0</v>
      </c>
      <c r="R4068">
        <v>7</v>
      </c>
      <c r="S4068">
        <v>0</v>
      </c>
      <c r="T4068">
        <v>2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20.071904731035357</v>
      </c>
      <c r="AA4068">
        <v>0</v>
      </c>
      <c r="AB4068">
        <v>4.7743655565687044</v>
      </c>
      <c r="AC4068">
        <v>0</v>
      </c>
      <c r="AD4068">
        <v>0</v>
      </c>
      <c r="AE4068">
        <v>24.84627028760406</v>
      </c>
    </row>
    <row r="4069" spans="1:31" x14ac:dyDescent="0.3">
      <c r="A4069">
        <v>2492795</v>
      </c>
      <c r="B4069">
        <v>1</v>
      </c>
      <c r="C4069" t="s">
        <v>80</v>
      </c>
      <c r="D4069" t="s">
        <v>105</v>
      </c>
      <c r="E4069" t="s">
        <v>162</v>
      </c>
      <c r="F4069" t="s">
        <v>11616</v>
      </c>
      <c r="G4069" t="s">
        <v>210</v>
      </c>
      <c r="H4069" t="s">
        <v>135</v>
      </c>
      <c r="I4069" t="s">
        <v>136</v>
      </c>
      <c r="J4069" t="s">
        <v>137</v>
      </c>
      <c r="K4069" t="s">
        <v>144</v>
      </c>
      <c r="L4069" t="s">
        <v>11617</v>
      </c>
      <c r="M4069" t="s">
        <v>11618</v>
      </c>
      <c r="N4069">
        <v>1.3925000000000001</v>
      </c>
      <c r="O4069">
        <v>0</v>
      </c>
      <c r="P4069">
        <v>2</v>
      </c>
      <c r="Q4069">
        <v>0</v>
      </c>
      <c r="R4069">
        <v>0</v>
      </c>
      <c r="S4069">
        <v>0</v>
      </c>
      <c r="T4069">
        <v>20</v>
      </c>
      <c r="U4069">
        <v>0</v>
      </c>
      <c r="V4069">
        <v>0</v>
      </c>
      <c r="W4069">
        <v>0</v>
      </c>
      <c r="X4069">
        <v>0.91380161992132725</v>
      </c>
      <c r="Y4069">
        <v>0</v>
      </c>
      <c r="Z4069">
        <v>0</v>
      </c>
      <c r="AA4069">
        <v>0</v>
      </c>
      <c r="AB4069">
        <v>37.476607774096266</v>
      </c>
      <c r="AC4069">
        <v>0</v>
      </c>
      <c r="AD4069">
        <v>0</v>
      </c>
      <c r="AE4069">
        <v>38.390409394017595</v>
      </c>
    </row>
    <row r="4070" spans="1:31" x14ac:dyDescent="0.3">
      <c r="A4070">
        <v>2493190</v>
      </c>
      <c r="B4070">
        <v>1</v>
      </c>
      <c r="C4070" t="s">
        <v>80</v>
      </c>
      <c r="D4070" t="s">
        <v>83</v>
      </c>
      <c r="E4070" t="s">
        <v>147</v>
      </c>
      <c r="F4070" t="s">
        <v>2607</v>
      </c>
      <c r="G4070" t="s">
        <v>149</v>
      </c>
      <c r="H4070" t="s">
        <v>150</v>
      </c>
      <c r="I4070" t="s">
        <v>136</v>
      </c>
      <c r="J4070" t="s">
        <v>137</v>
      </c>
      <c r="K4070" t="s">
        <v>144</v>
      </c>
      <c r="L4070" t="s">
        <v>11619</v>
      </c>
      <c r="M4070" t="s">
        <v>11620</v>
      </c>
      <c r="N4070">
        <v>0.277777777</v>
      </c>
      <c r="O4070">
        <v>0</v>
      </c>
      <c r="P4070">
        <v>0</v>
      </c>
      <c r="Q4070">
        <v>0</v>
      </c>
      <c r="R4070">
        <v>0</v>
      </c>
      <c r="S4070">
        <v>3</v>
      </c>
      <c r="T4070">
        <v>0</v>
      </c>
      <c r="U4070">
        <v>4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9.2617409016883343</v>
      </c>
      <c r="AB4070">
        <v>0</v>
      </c>
      <c r="AC4070">
        <v>1199.6375933137169</v>
      </c>
      <c r="AD4070">
        <v>0</v>
      </c>
      <c r="AE4070">
        <v>1208.8993342154054</v>
      </c>
    </row>
    <row r="4071" spans="1:31" x14ac:dyDescent="0.3">
      <c r="A4071">
        <v>2493253</v>
      </c>
      <c r="B4071">
        <v>1</v>
      </c>
      <c r="C4071" t="s">
        <v>81</v>
      </c>
      <c r="D4071" t="s">
        <v>122</v>
      </c>
      <c r="E4071" t="s">
        <v>166</v>
      </c>
      <c r="F4071" t="s">
        <v>1874</v>
      </c>
      <c r="G4071" t="s">
        <v>149</v>
      </c>
      <c r="H4071" t="s">
        <v>150</v>
      </c>
      <c r="I4071" t="s">
        <v>136</v>
      </c>
      <c r="J4071" t="s">
        <v>137</v>
      </c>
      <c r="K4071" t="s">
        <v>144</v>
      </c>
      <c r="L4071" t="s">
        <v>11621</v>
      </c>
      <c r="M4071" t="s">
        <v>11622</v>
      </c>
      <c r="N4071">
        <v>0.47166666600000001</v>
      </c>
      <c r="O4071">
        <v>10</v>
      </c>
      <c r="P4071">
        <v>868</v>
      </c>
      <c r="Q4071">
        <v>70</v>
      </c>
      <c r="R4071">
        <v>41</v>
      </c>
      <c r="S4071">
        <v>22</v>
      </c>
      <c r="T4071">
        <v>56</v>
      </c>
      <c r="U4071">
        <v>0</v>
      </c>
      <c r="V4071">
        <v>1</v>
      </c>
      <c r="W4071">
        <v>0.77811936343311228</v>
      </c>
      <c r="X4071">
        <v>58.0904398131702</v>
      </c>
      <c r="Y4071">
        <v>28.312632945486712</v>
      </c>
      <c r="Z4071">
        <v>4.0991750571427241</v>
      </c>
      <c r="AA4071">
        <v>31.132048893387488</v>
      </c>
      <c r="AB4071">
        <v>13.851463394171859</v>
      </c>
      <c r="AC4071">
        <v>0</v>
      </c>
      <c r="AD4071">
        <v>5.8832821595054173E-2</v>
      </c>
      <c r="AE4071">
        <v>136.32271228838715</v>
      </c>
    </row>
    <row r="4072" spans="1:31" x14ac:dyDescent="0.3">
      <c r="A4072">
        <v>2492755</v>
      </c>
      <c r="B4072">
        <v>1</v>
      </c>
      <c r="C4072" t="s">
        <v>81</v>
      </c>
      <c r="D4072" t="s">
        <v>118</v>
      </c>
      <c r="E4072" t="s">
        <v>141</v>
      </c>
      <c r="F4072" t="s">
        <v>11623</v>
      </c>
      <c r="G4072" t="s">
        <v>134</v>
      </c>
      <c r="H4072" t="s">
        <v>135</v>
      </c>
      <c r="I4072" t="s">
        <v>136</v>
      </c>
      <c r="J4072" t="s">
        <v>137</v>
      </c>
      <c r="K4072" t="s">
        <v>138</v>
      </c>
      <c r="L4072" t="s">
        <v>11624</v>
      </c>
      <c r="M4072" t="s">
        <v>11625</v>
      </c>
      <c r="N4072">
        <v>2.986388888</v>
      </c>
      <c r="O4072">
        <v>0</v>
      </c>
      <c r="P4072">
        <v>29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19.237175595035065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19.237175595035065</v>
      </c>
    </row>
    <row r="4073" spans="1:31" x14ac:dyDescent="0.3">
      <c r="A4073">
        <v>2493230</v>
      </c>
      <c r="B4073">
        <v>1</v>
      </c>
      <c r="C4073" t="s">
        <v>80</v>
      </c>
      <c r="D4073" t="s">
        <v>100</v>
      </c>
      <c r="E4073" t="s">
        <v>147</v>
      </c>
      <c r="F4073" t="s">
        <v>11626</v>
      </c>
      <c r="G4073" t="s">
        <v>149</v>
      </c>
      <c r="H4073" t="s">
        <v>150</v>
      </c>
      <c r="I4073" t="s">
        <v>136</v>
      </c>
      <c r="J4073" t="s">
        <v>137</v>
      </c>
      <c r="K4073" t="s">
        <v>144</v>
      </c>
      <c r="L4073" t="s">
        <v>11627</v>
      </c>
      <c r="M4073" t="s">
        <v>11628</v>
      </c>
      <c r="N4073">
        <v>0.66138888799999995</v>
      </c>
      <c r="O4073">
        <v>0</v>
      </c>
      <c r="P4073">
        <v>1008</v>
      </c>
      <c r="Q4073">
        <v>0</v>
      </c>
      <c r="R4073">
        <v>126</v>
      </c>
      <c r="S4073">
        <v>0</v>
      </c>
      <c r="T4073">
        <v>112</v>
      </c>
      <c r="U4073">
        <v>0</v>
      </c>
      <c r="V4073">
        <v>0</v>
      </c>
      <c r="W4073">
        <v>0</v>
      </c>
      <c r="X4073">
        <v>272.2284190040175</v>
      </c>
      <c r="Y4073">
        <v>0</v>
      </c>
      <c r="Z4073">
        <v>61.750834292395467</v>
      </c>
      <c r="AA4073">
        <v>0</v>
      </c>
      <c r="AB4073">
        <v>45.696236544202662</v>
      </c>
      <c r="AC4073">
        <v>0</v>
      </c>
      <c r="AD4073">
        <v>0</v>
      </c>
      <c r="AE4073">
        <v>379.67548984061557</v>
      </c>
    </row>
    <row r="4074" spans="1:31" x14ac:dyDescent="0.3">
      <c r="A4074">
        <v>2493110</v>
      </c>
      <c r="B4074">
        <v>1</v>
      </c>
      <c r="C4074" t="s">
        <v>80</v>
      </c>
      <c r="D4074" t="s">
        <v>83</v>
      </c>
      <c r="E4074" t="s">
        <v>132</v>
      </c>
      <c r="F4074" t="s">
        <v>11629</v>
      </c>
      <c r="G4074" t="s">
        <v>134</v>
      </c>
      <c r="H4074" t="s">
        <v>135</v>
      </c>
      <c r="I4074" t="s">
        <v>136</v>
      </c>
      <c r="J4074" t="s">
        <v>137</v>
      </c>
      <c r="K4074" t="s">
        <v>138</v>
      </c>
      <c r="L4074" t="s">
        <v>11630</v>
      </c>
      <c r="M4074" t="s">
        <v>11631</v>
      </c>
      <c r="N4074">
        <v>0.42333333299999998</v>
      </c>
      <c r="O4074">
        <v>0</v>
      </c>
      <c r="P4074">
        <v>140</v>
      </c>
      <c r="Q4074">
        <v>0</v>
      </c>
      <c r="R4074">
        <v>0</v>
      </c>
      <c r="S4074">
        <v>0</v>
      </c>
      <c r="T4074">
        <v>95</v>
      </c>
      <c r="U4074">
        <v>0</v>
      </c>
      <c r="V4074">
        <v>0</v>
      </c>
      <c r="W4074">
        <v>0</v>
      </c>
      <c r="X4074">
        <v>16.002030664112119</v>
      </c>
      <c r="Y4074">
        <v>0</v>
      </c>
      <c r="Z4074">
        <v>0</v>
      </c>
      <c r="AA4074">
        <v>0</v>
      </c>
      <c r="AB4074">
        <v>95.601112113574416</v>
      </c>
      <c r="AC4074">
        <v>0</v>
      </c>
      <c r="AD4074">
        <v>0</v>
      </c>
      <c r="AE4074">
        <v>111.60314277768654</v>
      </c>
    </row>
    <row r="4075" spans="1:31" x14ac:dyDescent="0.3">
      <c r="A4075">
        <v>2493167</v>
      </c>
      <c r="B4075">
        <v>1</v>
      </c>
      <c r="C4075" t="s">
        <v>80</v>
      </c>
      <c r="D4075" t="s">
        <v>82</v>
      </c>
      <c r="E4075" t="s">
        <v>153</v>
      </c>
      <c r="F4075" t="s">
        <v>11632</v>
      </c>
      <c r="G4075" t="s">
        <v>155</v>
      </c>
      <c r="H4075" t="s">
        <v>135</v>
      </c>
      <c r="I4075" t="s">
        <v>136</v>
      </c>
      <c r="J4075" t="s">
        <v>137</v>
      </c>
      <c r="K4075" t="s">
        <v>144</v>
      </c>
      <c r="L4075" t="s">
        <v>11633</v>
      </c>
      <c r="M4075" t="s">
        <v>11634</v>
      </c>
      <c r="N4075">
        <v>1.3091666660000001</v>
      </c>
      <c r="O4075">
        <v>0</v>
      </c>
      <c r="P4075">
        <v>4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2.2208486301958499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2.2208486301958499</v>
      </c>
    </row>
    <row r="4076" spans="1:31" x14ac:dyDescent="0.3">
      <c r="A4076">
        <v>2492775</v>
      </c>
      <c r="B4076">
        <v>1</v>
      </c>
      <c r="C4076" t="s">
        <v>81</v>
      </c>
      <c r="D4076" t="s">
        <v>123</v>
      </c>
      <c r="E4076" t="s">
        <v>147</v>
      </c>
      <c r="F4076" t="s">
        <v>1678</v>
      </c>
      <c r="G4076" t="s">
        <v>168</v>
      </c>
      <c r="H4076" t="s">
        <v>150</v>
      </c>
      <c r="I4076" t="s">
        <v>136</v>
      </c>
      <c r="J4076" t="s">
        <v>137</v>
      </c>
      <c r="K4076" t="s">
        <v>138</v>
      </c>
      <c r="L4076" t="s">
        <v>11635</v>
      </c>
      <c r="M4076" t="s">
        <v>11636</v>
      </c>
      <c r="N4076">
        <v>7.6733333330000004</v>
      </c>
      <c r="O4076">
        <v>0</v>
      </c>
      <c r="P4076">
        <v>378</v>
      </c>
      <c r="Q4076">
        <v>0</v>
      </c>
      <c r="R4076">
        <v>13</v>
      </c>
      <c r="S4076">
        <v>0</v>
      </c>
      <c r="T4076">
        <v>17</v>
      </c>
      <c r="U4076">
        <v>0</v>
      </c>
      <c r="V4076">
        <v>0</v>
      </c>
      <c r="W4076">
        <v>0</v>
      </c>
      <c r="X4076">
        <v>585.59388627792111</v>
      </c>
      <c r="Y4076">
        <v>0</v>
      </c>
      <c r="Z4076">
        <v>20.128421768893539</v>
      </c>
      <c r="AA4076">
        <v>0</v>
      </c>
      <c r="AB4076">
        <v>109.77842407544583</v>
      </c>
      <c r="AC4076">
        <v>0</v>
      </c>
      <c r="AD4076">
        <v>0</v>
      </c>
      <c r="AE4076">
        <v>715.5007321222605</v>
      </c>
    </row>
    <row r="4077" spans="1:31" x14ac:dyDescent="0.3">
      <c r="A4077">
        <v>2493431</v>
      </c>
      <c r="B4077">
        <v>1</v>
      </c>
      <c r="C4077" t="s">
        <v>80</v>
      </c>
      <c r="D4077" t="s">
        <v>103</v>
      </c>
      <c r="E4077" t="s">
        <v>153</v>
      </c>
      <c r="F4077" t="s">
        <v>11637</v>
      </c>
      <c r="G4077" t="s">
        <v>230</v>
      </c>
      <c r="H4077" t="s">
        <v>135</v>
      </c>
      <c r="I4077" t="s">
        <v>136</v>
      </c>
      <c r="J4077" t="s">
        <v>137</v>
      </c>
      <c r="K4077" t="s">
        <v>144</v>
      </c>
      <c r="L4077" t="s">
        <v>11638</v>
      </c>
      <c r="M4077" t="s">
        <v>11639</v>
      </c>
      <c r="N4077">
        <v>4.4797222220000004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1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2.9565163757895845</v>
      </c>
      <c r="AC4077">
        <v>0</v>
      </c>
      <c r="AD4077">
        <v>0</v>
      </c>
      <c r="AE4077">
        <v>2.9565163757895845</v>
      </c>
    </row>
    <row r="4078" spans="1:31" x14ac:dyDescent="0.3">
      <c r="A4078">
        <v>2493763</v>
      </c>
      <c r="B4078">
        <v>1</v>
      </c>
      <c r="C4078" t="s">
        <v>81</v>
      </c>
      <c r="D4078" t="s">
        <v>128</v>
      </c>
      <c r="E4078" t="s">
        <v>153</v>
      </c>
      <c r="F4078" t="s">
        <v>11640</v>
      </c>
      <c r="G4078" t="s">
        <v>155</v>
      </c>
      <c r="H4078" t="s">
        <v>135</v>
      </c>
      <c r="I4078" t="s">
        <v>136</v>
      </c>
      <c r="J4078" t="s">
        <v>137</v>
      </c>
      <c r="K4078" t="s">
        <v>144</v>
      </c>
      <c r="L4078" t="s">
        <v>11641</v>
      </c>
      <c r="M4078" t="s">
        <v>11642</v>
      </c>
      <c r="N4078">
        <v>3.920555555</v>
      </c>
      <c r="O4078">
        <v>0</v>
      </c>
      <c r="P4078">
        <v>1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0.6155623981420183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0.6155623981420183</v>
      </c>
    </row>
    <row r="4079" spans="1:31" x14ac:dyDescent="0.3">
      <c r="A4079">
        <v>2493571</v>
      </c>
      <c r="B4079">
        <v>1</v>
      </c>
      <c r="C4079" t="s">
        <v>80</v>
      </c>
      <c r="D4079" t="s">
        <v>82</v>
      </c>
      <c r="E4079" t="s">
        <v>153</v>
      </c>
      <c r="F4079" t="s">
        <v>11643</v>
      </c>
      <c r="G4079" t="s">
        <v>230</v>
      </c>
      <c r="H4079" t="s">
        <v>135</v>
      </c>
      <c r="I4079" t="s">
        <v>136</v>
      </c>
      <c r="J4079" t="s">
        <v>137</v>
      </c>
      <c r="K4079" t="s">
        <v>144</v>
      </c>
      <c r="L4079" t="s">
        <v>11644</v>
      </c>
      <c r="M4079" t="s">
        <v>11645</v>
      </c>
      <c r="N4079">
        <v>2.9597222219999999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1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140.28679661532504</v>
      </c>
      <c r="AC4079">
        <v>0</v>
      </c>
      <c r="AD4079">
        <v>0</v>
      </c>
      <c r="AE4079">
        <v>140.28679661532504</v>
      </c>
    </row>
    <row r="4080" spans="1:31" x14ac:dyDescent="0.3">
      <c r="A4080">
        <v>2493840</v>
      </c>
      <c r="B4080">
        <v>1</v>
      </c>
      <c r="C4080" t="s">
        <v>80</v>
      </c>
      <c r="D4080" t="s">
        <v>86</v>
      </c>
      <c r="E4080" t="s">
        <v>162</v>
      </c>
      <c r="F4080" t="s">
        <v>6029</v>
      </c>
      <c r="G4080" t="s">
        <v>210</v>
      </c>
      <c r="H4080" t="s">
        <v>135</v>
      </c>
      <c r="I4080" t="s">
        <v>136</v>
      </c>
      <c r="J4080" t="s">
        <v>137</v>
      </c>
      <c r="K4080" t="s">
        <v>144</v>
      </c>
      <c r="L4080" t="s">
        <v>11646</v>
      </c>
      <c r="M4080" t="s">
        <v>11647</v>
      </c>
      <c r="N4080">
        <v>2.2286111110000002</v>
      </c>
      <c r="O4080">
        <v>0</v>
      </c>
      <c r="P4080">
        <v>24</v>
      </c>
      <c r="Q4080">
        <v>0</v>
      </c>
      <c r="R4080">
        <v>21</v>
      </c>
      <c r="S4080">
        <v>0</v>
      </c>
      <c r="T4080">
        <v>3</v>
      </c>
      <c r="U4080">
        <v>0</v>
      </c>
      <c r="V4080">
        <v>0</v>
      </c>
      <c r="W4080">
        <v>0</v>
      </c>
      <c r="X4080">
        <v>39.599890065363098</v>
      </c>
      <c r="Y4080">
        <v>0</v>
      </c>
      <c r="Z4080">
        <v>13.336007585082829</v>
      </c>
      <c r="AA4080">
        <v>0</v>
      </c>
      <c r="AB4080">
        <v>4.0730018198128333</v>
      </c>
      <c r="AC4080">
        <v>0</v>
      </c>
      <c r="AD4080">
        <v>0</v>
      </c>
      <c r="AE4080">
        <v>57.008899470258754</v>
      </c>
    </row>
    <row r="4081" spans="1:31" x14ac:dyDescent="0.3">
      <c r="A4081">
        <v>2493972</v>
      </c>
      <c r="B4081">
        <v>1</v>
      </c>
      <c r="C4081" t="s">
        <v>80</v>
      </c>
      <c r="D4081" t="s">
        <v>95</v>
      </c>
      <c r="E4081" t="s">
        <v>184</v>
      </c>
      <c r="F4081" t="s">
        <v>11648</v>
      </c>
      <c r="G4081" t="s">
        <v>149</v>
      </c>
      <c r="H4081" t="s">
        <v>150</v>
      </c>
      <c r="I4081" t="s">
        <v>136</v>
      </c>
      <c r="J4081" t="s">
        <v>137</v>
      </c>
      <c r="K4081" t="s">
        <v>144</v>
      </c>
      <c r="L4081" t="s">
        <v>11649</v>
      </c>
      <c r="M4081" t="s">
        <v>11650</v>
      </c>
      <c r="N4081">
        <v>0.34444444400000002</v>
      </c>
      <c r="O4081">
        <v>5</v>
      </c>
      <c r="P4081">
        <v>286</v>
      </c>
      <c r="Q4081">
        <v>8</v>
      </c>
      <c r="R4081">
        <v>1</v>
      </c>
      <c r="S4081">
        <v>28</v>
      </c>
      <c r="T4081">
        <v>12</v>
      </c>
      <c r="U4081">
        <v>2</v>
      </c>
      <c r="V4081">
        <v>0</v>
      </c>
      <c r="W4081">
        <v>0.57410064301968011</v>
      </c>
      <c r="X4081">
        <v>29.32733387257375</v>
      </c>
      <c r="Y4081">
        <v>33.430556308520536</v>
      </c>
      <c r="Z4081">
        <v>0.42419395110293001</v>
      </c>
      <c r="AA4081">
        <v>131.58121277410106</v>
      </c>
      <c r="AB4081">
        <v>2.4017738697240447</v>
      </c>
      <c r="AC4081">
        <v>31.962787223711317</v>
      </c>
      <c r="AD4081">
        <v>0</v>
      </c>
      <c r="AE4081">
        <v>229.70195864275331</v>
      </c>
    </row>
    <row r="4082" spans="1:31" x14ac:dyDescent="0.3">
      <c r="A4082">
        <v>2493634</v>
      </c>
      <c r="B4082">
        <v>1</v>
      </c>
      <c r="C4082" t="s">
        <v>81</v>
      </c>
      <c r="D4082" t="s">
        <v>113</v>
      </c>
      <c r="E4082" t="s">
        <v>147</v>
      </c>
      <c r="F4082" t="s">
        <v>11651</v>
      </c>
      <c r="G4082" t="s">
        <v>193</v>
      </c>
      <c r="H4082" t="s">
        <v>150</v>
      </c>
      <c r="I4082" t="s">
        <v>136</v>
      </c>
      <c r="J4082" t="s">
        <v>137</v>
      </c>
      <c r="K4082" t="s">
        <v>144</v>
      </c>
      <c r="L4082" t="s">
        <v>11652</v>
      </c>
      <c r="M4082" t="s">
        <v>11653</v>
      </c>
      <c r="N4082">
        <v>1.813055555</v>
      </c>
      <c r="O4082">
        <v>0</v>
      </c>
      <c r="P4082">
        <v>168</v>
      </c>
      <c r="Q4082">
        <v>0</v>
      </c>
      <c r="R4082">
        <v>0</v>
      </c>
      <c r="S4082">
        <v>0</v>
      </c>
      <c r="T4082">
        <v>21</v>
      </c>
      <c r="U4082">
        <v>0</v>
      </c>
      <c r="V4082">
        <v>0</v>
      </c>
      <c r="W4082">
        <v>0</v>
      </c>
      <c r="X4082">
        <v>33.365052553370099</v>
      </c>
      <c r="Y4082">
        <v>0</v>
      </c>
      <c r="Z4082">
        <v>0</v>
      </c>
      <c r="AA4082">
        <v>0</v>
      </c>
      <c r="AB4082">
        <v>7.2293681690550162</v>
      </c>
      <c r="AC4082">
        <v>0</v>
      </c>
      <c r="AD4082">
        <v>0</v>
      </c>
      <c r="AE4082">
        <v>40.594420722425113</v>
      </c>
    </row>
    <row r="4083" spans="1:31" x14ac:dyDescent="0.3">
      <c r="A4083">
        <v>2493348</v>
      </c>
      <c r="B4083">
        <v>1</v>
      </c>
      <c r="C4083" t="s">
        <v>80</v>
      </c>
      <c r="D4083" t="s">
        <v>105</v>
      </c>
      <c r="E4083" t="s">
        <v>147</v>
      </c>
      <c r="F4083" t="s">
        <v>11654</v>
      </c>
      <c r="G4083" t="s">
        <v>168</v>
      </c>
      <c r="H4083" t="s">
        <v>150</v>
      </c>
      <c r="I4083" t="s">
        <v>136</v>
      </c>
      <c r="J4083" t="s">
        <v>137</v>
      </c>
      <c r="K4083" t="s">
        <v>138</v>
      </c>
      <c r="L4083" t="s">
        <v>11655</v>
      </c>
      <c r="M4083" t="s">
        <v>11656</v>
      </c>
      <c r="N4083">
        <v>0.764444444</v>
      </c>
      <c r="O4083">
        <v>0</v>
      </c>
      <c r="P4083">
        <v>0</v>
      </c>
      <c r="Q4083">
        <v>0</v>
      </c>
      <c r="R4083">
        <v>0</v>
      </c>
      <c r="S4083">
        <v>3</v>
      </c>
      <c r="T4083">
        <v>1</v>
      </c>
      <c r="U4083">
        <v>3</v>
      </c>
      <c r="V4083">
        <v>4</v>
      </c>
      <c r="W4083">
        <v>0</v>
      </c>
      <c r="X4083">
        <v>0</v>
      </c>
      <c r="Y4083">
        <v>0</v>
      </c>
      <c r="Z4083">
        <v>0</v>
      </c>
      <c r="AA4083">
        <v>3.35751016328943</v>
      </c>
      <c r="AB4083">
        <v>0.30560056496728005</v>
      </c>
      <c r="AC4083">
        <v>83.337192937850006</v>
      </c>
      <c r="AD4083">
        <v>107.84792675863012</v>
      </c>
      <c r="AE4083">
        <v>194.84823042473684</v>
      </c>
    </row>
    <row r="4084" spans="1:31" x14ac:dyDescent="0.3">
      <c r="A4084">
        <v>2493491</v>
      </c>
      <c r="B4084">
        <v>1</v>
      </c>
      <c r="C4084" t="s">
        <v>80</v>
      </c>
      <c r="D4084" t="s">
        <v>103</v>
      </c>
      <c r="E4084" t="s">
        <v>147</v>
      </c>
      <c r="F4084" t="s">
        <v>11657</v>
      </c>
      <c r="G4084" t="s">
        <v>168</v>
      </c>
      <c r="H4084" t="s">
        <v>150</v>
      </c>
      <c r="I4084" t="s">
        <v>136</v>
      </c>
      <c r="J4084" t="s">
        <v>137</v>
      </c>
      <c r="K4084" t="s">
        <v>138</v>
      </c>
      <c r="L4084" t="s">
        <v>11658</v>
      </c>
      <c r="M4084" t="s">
        <v>11659</v>
      </c>
      <c r="N4084">
        <v>2.807222222</v>
      </c>
      <c r="O4084">
        <v>0</v>
      </c>
      <c r="P4084">
        <v>857</v>
      </c>
      <c r="Q4084">
        <v>0</v>
      </c>
      <c r="R4084">
        <v>7</v>
      </c>
      <c r="S4084">
        <v>0</v>
      </c>
      <c r="T4084">
        <v>60</v>
      </c>
      <c r="U4084">
        <v>0</v>
      </c>
      <c r="V4084">
        <v>0</v>
      </c>
      <c r="W4084">
        <v>0</v>
      </c>
      <c r="X4084">
        <v>661.83561972736891</v>
      </c>
      <c r="Y4084">
        <v>0</v>
      </c>
      <c r="Z4084">
        <v>59.871305700469229</v>
      </c>
      <c r="AA4084">
        <v>0</v>
      </c>
      <c r="AB4084">
        <v>284.50744448823946</v>
      </c>
      <c r="AC4084">
        <v>0</v>
      </c>
      <c r="AD4084">
        <v>0</v>
      </c>
      <c r="AE4084">
        <v>1006.2143699160775</v>
      </c>
    </row>
    <row r="4085" spans="1:31" x14ac:dyDescent="0.3">
      <c r="A4085">
        <v>2493966</v>
      </c>
      <c r="B4085">
        <v>1</v>
      </c>
      <c r="C4085" t="s">
        <v>81</v>
      </c>
      <c r="D4085" t="s">
        <v>115</v>
      </c>
      <c r="E4085" t="s">
        <v>147</v>
      </c>
      <c r="F4085" t="s">
        <v>11660</v>
      </c>
      <c r="G4085" t="s">
        <v>2551</v>
      </c>
      <c r="H4085" t="s">
        <v>150</v>
      </c>
      <c r="I4085" t="s">
        <v>136</v>
      </c>
      <c r="J4085" t="s">
        <v>137</v>
      </c>
      <c r="K4085" t="s">
        <v>144</v>
      </c>
      <c r="L4085" t="s">
        <v>11661</v>
      </c>
      <c r="M4085" t="s">
        <v>11662</v>
      </c>
      <c r="N4085">
        <v>1.4966666660000001</v>
      </c>
      <c r="O4085">
        <v>0</v>
      </c>
      <c r="P4085">
        <v>112</v>
      </c>
      <c r="Q4085">
        <v>0</v>
      </c>
      <c r="R4085">
        <v>14</v>
      </c>
      <c r="S4085">
        <v>3</v>
      </c>
      <c r="T4085">
        <v>2</v>
      </c>
      <c r="U4085">
        <v>0</v>
      </c>
      <c r="V4085">
        <v>0</v>
      </c>
      <c r="W4085">
        <v>0</v>
      </c>
      <c r="X4085">
        <v>13.619342899793111</v>
      </c>
      <c r="Y4085">
        <v>0</v>
      </c>
      <c r="Z4085">
        <v>1.5789963906307418</v>
      </c>
      <c r="AA4085">
        <v>7.8279955309403686</v>
      </c>
      <c r="AB4085">
        <v>1.7337314983266667</v>
      </c>
      <c r="AC4085">
        <v>0</v>
      </c>
      <c r="AD4085">
        <v>0</v>
      </c>
      <c r="AE4085">
        <v>24.760066319690889</v>
      </c>
    </row>
    <row r="4086" spans="1:31" x14ac:dyDescent="0.3">
      <c r="A4086">
        <v>2493362</v>
      </c>
      <c r="B4086">
        <v>1</v>
      </c>
      <c r="C4086" t="s">
        <v>80</v>
      </c>
      <c r="D4086" t="s">
        <v>106</v>
      </c>
      <c r="E4086" t="s">
        <v>166</v>
      </c>
      <c r="F4086" t="s">
        <v>11663</v>
      </c>
      <c r="G4086" t="s">
        <v>149</v>
      </c>
      <c r="H4086" t="s">
        <v>150</v>
      </c>
      <c r="I4086" t="s">
        <v>136</v>
      </c>
      <c r="J4086" t="s">
        <v>137</v>
      </c>
      <c r="K4086" t="s">
        <v>144</v>
      </c>
      <c r="L4086" t="s">
        <v>11664</v>
      </c>
      <c r="M4086" t="s">
        <v>11665</v>
      </c>
      <c r="N4086">
        <v>0.47388888800000001</v>
      </c>
      <c r="O4086">
        <v>3</v>
      </c>
      <c r="P4086">
        <v>48</v>
      </c>
      <c r="Q4086">
        <v>40</v>
      </c>
      <c r="R4086">
        <v>172</v>
      </c>
      <c r="S4086">
        <v>6</v>
      </c>
      <c r="T4086">
        <v>32</v>
      </c>
      <c r="U4086">
        <v>0</v>
      </c>
      <c r="V4086">
        <v>0</v>
      </c>
      <c r="W4086">
        <v>0.29473185069505958</v>
      </c>
      <c r="X4086">
        <v>8.423056205147077</v>
      </c>
      <c r="Y4086">
        <v>96.933235604298744</v>
      </c>
      <c r="Z4086">
        <v>70.263258412739475</v>
      </c>
      <c r="AA4086">
        <v>117.5739688335277</v>
      </c>
      <c r="AB4086">
        <v>14.379954102842266</v>
      </c>
      <c r="AC4086">
        <v>0</v>
      </c>
      <c r="AD4086">
        <v>0</v>
      </c>
      <c r="AE4086">
        <v>307.86820500925029</v>
      </c>
    </row>
    <row r="4087" spans="1:31" x14ac:dyDescent="0.3">
      <c r="A4087">
        <v>2493611</v>
      </c>
      <c r="B4087">
        <v>1</v>
      </c>
      <c r="C4087" t="s">
        <v>80</v>
      </c>
      <c r="D4087" t="s">
        <v>97</v>
      </c>
      <c r="E4087" t="s">
        <v>153</v>
      </c>
      <c r="F4087" t="s">
        <v>2248</v>
      </c>
      <c r="G4087" t="s">
        <v>230</v>
      </c>
      <c r="H4087" t="s">
        <v>135</v>
      </c>
      <c r="I4087" t="s">
        <v>136</v>
      </c>
      <c r="J4087" t="s">
        <v>137</v>
      </c>
      <c r="K4087" t="s">
        <v>144</v>
      </c>
      <c r="L4087" t="s">
        <v>11666</v>
      </c>
      <c r="M4087" t="s">
        <v>11667</v>
      </c>
      <c r="N4087">
        <v>2.1347222220000002</v>
      </c>
      <c r="O4087">
        <v>0</v>
      </c>
      <c r="P4087">
        <v>1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0.22111298217244751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0.22111298217244751</v>
      </c>
    </row>
    <row r="4088" spans="1:31" x14ac:dyDescent="0.3">
      <c r="A4088">
        <v>2493405</v>
      </c>
      <c r="B4088">
        <v>1</v>
      </c>
      <c r="C4088" t="s">
        <v>80</v>
      </c>
      <c r="D4088" t="s">
        <v>91</v>
      </c>
      <c r="E4088" t="s">
        <v>166</v>
      </c>
      <c r="F4088" t="s">
        <v>5268</v>
      </c>
      <c r="G4088" t="s">
        <v>168</v>
      </c>
      <c r="H4088" t="s">
        <v>150</v>
      </c>
      <c r="I4088" t="s">
        <v>136</v>
      </c>
      <c r="J4088" t="s">
        <v>137</v>
      </c>
      <c r="K4088" t="s">
        <v>138</v>
      </c>
      <c r="L4088" t="s">
        <v>11668</v>
      </c>
      <c r="M4088" t="s">
        <v>11669</v>
      </c>
      <c r="N4088">
        <v>7.5280555549999999</v>
      </c>
      <c r="O4088">
        <v>24</v>
      </c>
      <c r="P4088">
        <v>239</v>
      </c>
      <c r="Q4088">
        <v>39</v>
      </c>
      <c r="R4088">
        <v>70</v>
      </c>
      <c r="S4088">
        <v>32</v>
      </c>
      <c r="T4088">
        <v>212</v>
      </c>
      <c r="U4088">
        <v>1</v>
      </c>
      <c r="V4088">
        <v>0</v>
      </c>
      <c r="W4088">
        <v>236.78107275700873</v>
      </c>
      <c r="X4088">
        <v>642.04310054972041</v>
      </c>
      <c r="Y4088">
        <v>172.47588697042434</v>
      </c>
      <c r="Z4088">
        <v>132.18708636125825</v>
      </c>
      <c r="AA4088">
        <v>2528.2572717581029</v>
      </c>
      <c r="AB4088">
        <v>2843.4095766437713</v>
      </c>
      <c r="AC4088">
        <v>34.219151423471224</v>
      </c>
      <c r="AD4088">
        <v>0</v>
      </c>
      <c r="AE4088">
        <v>6589.3731464637567</v>
      </c>
    </row>
    <row r="4089" spans="1:31" x14ac:dyDescent="0.3">
      <c r="A4089">
        <v>2493451</v>
      </c>
      <c r="B4089">
        <v>1</v>
      </c>
      <c r="C4089" t="s">
        <v>80</v>
      </c>
      <c r="D4089" t="s">
        <v>84</v>
      </c>
      <c r="E4089" t="s">
        <v>132</v>
      </c>
      <c r="F4089" t="s">
        <v>11670</v>
      </c>
      <c r="G4089" t="s">
        <v>237</v>
      </c>
      <c r="H4089" t="s">
        <v>135</v>
      </c>
      <c r="I4089" t="s">
        <v>136</v>
      </c>
      <c r="J4089" t="s">
        <v>137</v>
      </c>
      <c r="K4089" t="s">
        <v>144</v>
      </c>
      <c r="L4089" t="s">
        <v>11671</v>
      </c>
      <c r="M4089" t="s">
        <v>11672</v>
      </c>
      <c r="N4089">
        <v>1.422222222</v>
      </c>
      <c r="O4089">
        <v>0</v>
      </c>
      <c r="P4089">
        <v>370</v>
      </c>
      <c r="Q4089">
        <v>0</v>
      </c>
      <c r="R4089">
        <v>0</v>
      </c>
      <c r="S4089">
        <v>0</v>
      </c>
      <c r="T4089">
        <v>13</v>
      </c>
      <c r="U4089">
        <v>0</v>
      </c>
      <c r="V4089">
        <v>0</v>
      </c>
      <c r="W4089">
        <v>0</v>
      </c>
      <c r="X4089">
        <v>212.53236101118432</v>
      </c>
      <c r="Y4089">
        <v>0</v>
      </c>
      <c r="Z4089">
        <v>0</v>
      </c>
      <c r="AA4089">
        <v>0</v>
      </c>
      <c r="AB4089">
        <v>29.423936788494899</v>
      </c>
      <c r="AC4089">
        <v>0</v>
      </c>
      <c r="AD4089">
        <v>0</v>
      </c>
      <c r="AE4089">
        <v>241.95629779967922</v>
      </c>
    </row>
    <row r="4090" spans="1:31" x14ac:dyDescent="0.3">
      <c r="A4090">
        <v>2493720</v>
      </c>
      <c r="B4090">
        <v>1</v>
      </c>
      <c r="C4090" t="s">
        <v>80</v>
      </c>
      <c r="D4090" t="s">
        <v>83</v>
      </c>
      <c r="E4090" t="s">
        <v>162</v>
      </c>
      <c r="F4090" t="s">
        <v>11673</v>
      </c>
      <c r="G4090" t="s">
        <v>530</v>
      </c>
      <c r="H4090" t="s">
        <v>135</v>
      </c>
      <c r="I4090" t="s">
        <v>136</v>
      </c>
      <c r="J4090" t="s">
        <v>137</v>
      </c>
      <c r="K4090" t="s">
        <v>144</v>
      </c>
      <c r="L4090" t="s">
        <v>11674</v>
      </c>
      <c r="M4090" t="s">
        <v>11675</v>
      </c>
      <c r="N4090">
        <v>1.075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1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4.214353287082492</v>
      </c>
      <c r="AC4090">
        <v>0</v>
      </c>
      <c r="AD4090">
        <v>0</v>
      </c>
      <c r="AE4090">
        <v>4.214353287082492</v>
      </c>
    </row>
    <row r="4091" spans="1:31" x14ac:dyDescent="0.3">
      <c r="A4091">
        <v>2493923</v>
      </c>
      <c r="B4091">
        <v>1</v>
      </c>
      <c r="C4091" t="s">
        <v>80</v>
      </c>
      <c r="D4091" t="s">
        <v>95</v>
      </c>
      <c r="E4091" t="s">
        <v>162</v>
      </c>
      <c r="F4091" t="s">
        <v>11676</v>
      </c>
      <c r="G4091" t="s">
        <v>210</v>
      </c>
      <c r="H4091" t="s">
        <v>135</v>
      </c>
      <c r="I4091" t="s">
        <v>136</v>
      </c>
      <c r="J4091" t="s">
        <v>137</v>
      </c>
      <c r="K4091" t="s">
        <v>144</v>
      </c>
      <c r="L4091" t="s">
        <v>11677</v>
      </c>
      <c r="M4091" t="s">
        <v>11678</v>
      </c>
      <c r="N4091">
        <v>0.73833333300000004</v>
      </c>
      <c r="O4091">
        <v>0</v>
      </c>
      <c r="P4091">
        <v>7</v>
      </c>
      <c r="Q4091">
        <v>0</v>
      </c>
      <c r="R4091">
        <v>0</v>
      </c>
      <c r="S4091">
        <v>0</v>
      </c>
      <c r="T4091">
        <v>2</v>
      </c>
      <c r="U4091">
        <v>0</v>
      </c>
      <c r="V4091">
        <v>0</v>
      </c>
      <c r="W4091">
        <v>0</v>
      </c>
      <c r="X4091">
        <v>0.38428923008640758</v>
      </c>
      <c r="Y4091">
        <v>0</v>
      </c>
      <c r="Z4091">
        <v>0</v>
      </c>
      <c r="AA4091">
        <v>0</v>
      </c>
      <c r="AB4091">
        <v>0.17454387771678337</v>
      </c>
      <c r="AC4091">
        <v>0</v>
      </c>
      <c r="AD4091">
        <v>0</v>
      </c>
      <c r="AE4091">
        <v>0.55883310780319095</v>
      </c>
    </row>
    <row r="4092" spans="1:31" x14ac:dyDescent="0.3">
      <c r="A4092">
        <v>2493488</v>
      </c>
      <c r="B4092">
        <v>1</v>
      </c>
      <c r="C4092" t="s">
        <v>80</v>
      </c>
      <c r="D4092" t="s">
        <v>96</v>
      </c>
      <c r="E4092" t="s">
        <v>153</v>
      </c>
      <c r="F4092" t="s">
        <v>11679</v>
      </c>
      <c r="G4092" t="s">
        <v>230</v>
      </c>
      <c r="H4092" t="s">
        <v>135</v>
      </c>
      <c r="I4092" t="s">
        <v>136</v>
      </c>
      <c r="J4092" t="s">
        <v>137</v>
      </c>
      <c r="K4092" t="s">
        <v>144</v>
      </c>
      <c r="L4092" t="s">
        <v>11680</v>
      </c>
      <c r="M4092" t="s">
        <v>11681</v>
      </c>
      <c r="N4092">
        <v>3.57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1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0.51240009581343726</v>
      </c>
      <c r="AC4092">
        <v>0</v>
      </c>
      <c r="AD4092">
        <v>0</v>
      </c>
      <c r="AE4092">
        <v>0.51240009581343726</v>
      </c>
    </row>
    <row r="4093" spans="1:31" x14ac:dyDescent="0.3">
      <c r="A4093">
        <v>2493514</v>
      </c>
      <c r="B4093">
        <v>1</v>
      </c>
      <c r="C4093" t="s">
        <v>81</v>
      </c>
      <c r="D4093" t="s">
        <v>118</v>
      </c>
      <c r="E4093" t="s">
        <v>162</v>
      </c>
      <c r="F4093" t="s">
        <v>11682</v>
      </c>
      <c r="G4093" t="s">
        <v>181</v>
      </c>
      <c r="H4093" t="s">
        <v>135</v>
      </c>
      <c r="I4093" t="s">
        <v>136</v>
      </c>
      <c r="J4093" t="s">
        <v>137</v>
      </c>
      <c r="K4093" t="s">
        <v>144</v>
      </c>
      <c r="L4093" t="s">
        <v>11683</v>
      </c>
      <c r="M4093" t="s">
        <v>11684</v>
      </c>
      <c r="N4093">
        <v>2.3480555550000002</v>
      </c>
      <c r="O4093">
        <v>0</v>
      </c>
      <c r="P4093">
        <v>4</v>
      </c>
      <c r="Q4093">
        <v>0</v>
      </c>
      <c r="R4093">
        <v>2</v>
      </c>
      <c r="S4093">
        <v>0</v>
      </c>
      <c r="T4093">
        <v>3</v>
      </c>
      <c r="U4093">
        <v>0</v>
      </c>
      <c r="V4093">
        <v>0</v>
      </c>
      <c r="W4093">
        <v>0</v>
      </c>
      <c r="X4093">
        <v>0.88827594146135813</v>
      </c>
      <c r="Y4093">
        <v>0</v>
      </c>
      <c r="Z4093">
        <v>0.40212539987104867</v>
      </c>
      <c r="AA4093">
        <v>0</v>
      </c>
      <c r="AB4093">
        <v>4.2913939985461491</v>
      </c>
      <c r="AC4093">
        <v>0</v>
      </c>
      <c r="AD4093">
        <v>0</v>
      </c>
      <c r="AE4093">
        <v>5.581795339878556</v>
      </c>
    </row>
    <row r="4094" spans="1:31" x14ac:dyDescent="0.3">
      <c r="A4094">
        <v>2493986</v>
      </c>
      <c r="B4094">
        <v>1</v>
      </c>
      <c r="C4094" t="s">
        <v>81</v>
      </c>
      <c r="D4094" t="s">
        <v>113</v>
      </c>
      <c r="E4094" t="s">
        <v>153</v>
      </c>
      <c r="F4094" t="s">
        <v>11685</v>
      </c>
      <c r="G4094" t="s">
        <v>155</v>
      </c>
      <c r="H4094" t="s">
        <v>135</v>
      </c>
      <c r="I4094" t="s">
        <v>136</v>
      </c>
      <c r="J4094" t="s">
        <v>137</v>
      </c>
      <c r="K4094" t="s">
        <v>144</v>
      </c>
      <c r="L4094" t="s">
        <v>11686</v>
      </c>
      <c r="M4094" t="s">
        <v>11687</v>
      </c>
      <c r="N4094">
        <v>0.77</v>
      </c>
      <c r="O4094">
        <v>0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2.9081178419150002E-4</v>
      </c>
      <c r="AA4094">
        <v>0</v>
      </c>
      <c r="AB4094">
        <v>0</v>
      </c>
      <c r="AC4094">
        <v>0</v>
      </c>
      <c r="AD4094">
        <v>0</v>
      </c>
      <c r="AE4094">
        <v>2.9081178419150002E-4</v>
      </c>
    </row>
    <row r="4095" spans="1:31" x14ac:dyDescent="0.3">
      <c r="A4095">
        <v>2493345</v>
      </c>
      <c r="B4095">
        <v>1</v>
      </c>
      <c r="C4095" t="s">
        <v>80</v>
      </c>
      <c r="D4095" t="s">
        <v>101</v>
      </c>
      <c r="E4095" t="s">
        <v>141</v>
      </c>
      <c r="F4095" t="s">
        <v>8567</v>
      </c>
      <c r="G4095" t="s">
        <v>181</v>
      </c>
      <c r="H4095" t="s">
        <v>135</v>
      </c>
      <c r="I4095" t="s">
        <v>136</v>
      </c>
      <c r="J4095" t="s">
        <v>137</v>
      </c>
      <c r="K4095" t="s">
        <v>144</v>
      </c>
      <c r="L4095" t="s">
        <v>11688</v>
      </c>
      <c r="M4095" t="s">
        <v>11689</v>
      </c>
      <c r="N4095">
        <v>0.60416666600000002</v>
      </c>
      <c r="O4095">
        <v>0</v>
      </c>
      <c r="P4095">
        <v>18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0.82320468979386907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0.82320468979386907</v>
      </c>
    </row>
    <row r="4096" spans="1:31" x14ac:dyDescent="0.3">
      <c r="A4096">
        <v>2493445</v>
      </c>
      <c r="B4096">
        <v>1</v>
      </c>
      <c r="C4096" t="s">
        <v>80</v>
      </c>
      <c r="D4096" t="s">
        <v>83</v>
      </c>
      <c r="E4096" t="s">
        <v>162</v>
      </c>
      <c r="F4096" t="s">
        <v>11690</v>
      </c>
      <c r="G4096" t="s">
        <v>237</v>
      </c>
      <c r="H4096" t="s">
        <v>135</v>
      </c>
      <c r="I4096" t="s">
        <v>136</v>
      </c>
      <c r="J4096" t="s">
        <v>137</v>
      </c>
      <c r="K4096" t="s">
        <v>144</v>
      </c>
      <c r="L4096" t="s">
        <v>11691</v>
      </c>
      <c r="M4096" t="s">
        <v>11692</v>
      </c>
      <c r="N4096">
        <v>1.0577777770000001</v>
      </c>
      <c r="O4096">
        <v>0</v>
      </c>
      <c r="P4096">
        <v>232</v>
      </c>
      <c r="Q4096">
        <v>0</v>
      </c>
      <c r="R4096">
        <v>0</v>
      </c>
      <c r="S4096">
        <v>0</v>
      </c>
      <c r="T4096">
        <v>9</v>
      </c>
      <c r="U4096">
        <v>0</v>
      </c>
      <c r="V4096">
        <v>0</v>
      </c>
      <c r="W4096">
        <v>0</v>
      </c>
      <c r="X4096">
        <v>64.443106394877049</v>
      </c>
      <c r="Y4096">
        <v>0</v>
      </c>
      <c r="Z4096">
        <v>0</v>
      </c>
      <c r="AA4096">
        <v>0</v>
      </c>
      <c r="AB4096">
        <v>7.9896195862855697</v>
      </c>
      <c r="AC4096">
        <v>0</v>
      </c>
      <c r="AD4096">
        <v>0</v>
      </c>
      <c r="AE4096">
        <v>72.432725981162619</v>
      </c>
    </row>
    <row r="4097" spans="1:31" x14ac:dyDescent="0.3">
      <c r="A4097">
        <v>2493700</v>
      </c>
      <c r="B4097">
        <v>1</v>
      </c>
      <c r="C4097" t="s">
        <v>80</v>
      </c>
      <c r="D4097" t="s">
        <v>83</v>
      </c>
      <c r="E4097" t="s">
        <v>153</v>
      </c>
      <c r="F4097" t="s">
        <v>11693</v>
      </c>
      <c r="G4097" t="s">
        <v>244</v>
      </c>
      <c r="H4097" t="s">
        <v>135</v>
      </c>
      <c r="I4097" t="s">
        <v>136</v>
      </c>
      <c r="J4097" t="s">
        <v>137</v>
      </c>
      <c r="K4097" t="s">
        <v>144</v>
      </c>
      <c r="L4097" t="s">
        <v>11694</v>
      </c>
      <c r="M4097" t="s">
        <v>11695</v>
      </c>
      <c r="N4097">
        <v>2.2822222220000001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22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46.996117940848691</v>
      </c>
      <c r="AC4097">
        <v>0</v>
      </c>
      <c r="AD4097">
        <v>0</v>
      </c>
      <c r="AE4097">
        <v>46.996117940848691</v>
      </c>
    </row>
    <row r="4098" spans="1:31" x14ac:dyDescent="0.3">
      <c r="A4098">
        <v>2493365</v>
      </c>
      <c r="B4098">
        <v>1</v>
      </c>
      <c r="C4098" t="s">
        <v>81</v>
      </c>
      <c r="D4098" t="s">
        <v>127</v>
      </c>
      <c r="E4098" t="s">
        <v>147</v>
      </c>
      <c r="F4098" t="s">
        <v>11696</v>
      </c>
      <c r="G4098" t="s">
        <v>149</v>
      </c>
      <c r="H4098" t="s">
        <v>150</v>
      </c>
      <c r="I4098" t="s">
        <v>136</v>
      </c>
      <c r="J4098" t="s">
        <v>137</v>
      </c>
      <c r="K4098" t="s">
        <v>144</v>
      </c>
      <c r="L4098" t="s">
        <v>11697</v>
      </c>
      <c r="M4098" t="s">
        <v>11698</v>
      </c>
      <c r="N4098">
        <v>2.9286111109999999</v>
      </c>
      <c r="O4098">
        <v>0</v>
      </c>
      <c r="P4098">
        <v>267</v>
      </c>
      <c r="Q4098">
        <v>1</v>
      </c>
      <c r="R4098">
        <v>5</v>
      </c>
      <c r="S4098">
        <v>1</v>
      </c>
      <c r="T4098">
        <v>26</v>
      </c>
      <c r="U4098">
        <v>0</v>
      </c>
      <c r="V4098">
        <v>0</v>
      </c>
      <c r="W4098">
        <v>0</v>
      </c>
      <c r="X4098">
        <v>234.31806604423079</v>
      </c>
      <c r="Y4098">
        <v>2.3442264682575726</v>
      </c>
      <c r="Z4098">
        <v>0.14660479420141304</v>
      </c>
      <c r="AA4098">
        <v>6.0312379612925007</v>
      </c>
      <c r="AB4098">
        <v>86.241076380944904</v>
      </c>
      <c r="AC4098">
        <v>0</v>
      </c>
      <c r="AD4098">
        <v>0</v>
      </c>
      <c r="AE4098">
        <v>329.08121164892719</v>
      </c>
    </row>
    <row r="4099" spans="1:31" x14ac:dyDescent="0.3">
      <c r="A4099">
        <v>2493614</v>
      </c>
      <c r="B4099">
        <v>1</v>
      </c>
      <c r="C4099" t="s">
        <v>80</v>
      </c>
      <c r="D4099" t="s">
        <v>83</v>
      </c>
      <c r="E4099" t="s">
        <v>132</v>
      </c>
      <c r="F4099" t="s">
        <v>8821</v>
      </c>
      <c r="G4099" t="s">
        <v>134</v>
      </c>
      <c r="H4099" t="s">
        <v>135</v>
      </c>
      <c r="I4099" t="s">
        <v>136</v>
      </c>
      <c r="J4099" t="s">
        <v>137</v>
      </c>
      <c r="K4099" t="s">
        <v>138</v>
      </c>
      <c r="L4099" t="s">
        <v>11699</v>
      </c>
      <c r="M4099" t="s">
        <v>11700</v>
      </c>
      <c r="N4099">
        <v>0.28388888800000001</v>
      </c>
      <c r="O4099">
        <v>0</v>
      </c>
      <c r="P4099">
        <v>104</v>
      </c>
      <c r="Q4099">
        <v>0</v>
      </c>
      <c r="R4099">
        <v>0</v>
      </c>
      <c r="S4099">
        <v>0</v>
      </c>
      <c r="T4099">
        <v>8</v>
      </c>
      <c r="U4099">
        <v>0</v>
      </c>
      <c r="V4099">
        <v>0</v>
      </c>
      <c r="W4099">
        <v>0</v>
      </c>
      <c r="X4099">
        <v>7.9621518760959882</v>
      </c>
      <c r="Y4099">
        <v>0</v>
      </c>
      <c r="Z4099">
        <v>0</v>
      </c>
      <c r="AA4099">
        <v>0</v>
      </c>
      <c r="AB4099">
        <v>5.0540043155104311</v>
      </c>
      <c r="AC4099">
        <v>0</v>
      </c>
      <c r="AD4099">
        <v>0</v>
      </c>
      <c r="AE4099">
        <v>13.01615619160642</v>
      </c>
    </row>
    <row r="4100" spans="1:31" x14ac:dyDescent="0.3">
      <c r="A4100">
        <v>2493623</v>
      </c>
      <c r="B4100">
        <v>1</v>
      </c>
      <c r="C4100" t="s">
        <v>80</v>
      </c>
      <c r="D4100" t="s">
        <v>85</v>
      </c>
      <c r="E4100" t="s">
        <v>132</v>
      </c>
      <c r="F4100" t="s">
        <v>10759</v>
      </c>
      <c r="G4100" t="s">
        <v>181</v>
      </c>
      <c r="H4100" t="s">
        <v>135</v>
      </c>
      <c r="I4100" t="s">
        <v>136</v>
      </c>
      <c r="J4100" t="s">
        <v>137</v>
      </c>
      <c r="K4100" t="s">
        <v>144</v>
      </c>
      <c r="L4100" t="s">
        <v>11701</v>
      </c>
      <c r="M4100" t="s">
        <v>11702</v>
      </c>
      <c r="N4100">
        <v>0.25027777699999998</v>
      </c>
      <c r="O4100">
        <v>0</v>
      </c>
      <c r="P4100">
        <v>449</v>
      </c>
      <c r="Q4100">
        <v>0</v>
      </c>
      <c r="R4100">
        <v>0</v>
      </c>
      <c r="S4100">
        <v>0</v>
      </c>
      <c r="T4100">
        <v>85</v>
      </c>
      <c r="U4100">
        <v>0</v>
      </c>
      <c r="V4100">
        <v>0</v>
      </c>
      <c r="W4100">
        <v>0</v>
      </c>
      <c r="X4100">
        <v>31.66852570891912</v>
      </c>
      <c r="Y4100">
        <v>0</v>
      </c>
      <c r="Z4100">
        <v>0</v>
      </c>
      <c r="AA4100">
        <v>0</v>
      </c>
      <c r="AB4100">
        <v>37.708128284637375</v>
      </c>
      <c r="AC4100">
        <v>0</v>
      </c>
      <c r="AD4100">
        <v>0</v>
      </c>
      <c r="AE4100">
        <v>69.376653993556488</v>
      </c>
    </row>
    <row r="4101" spans="1:31" x14ac:dyDescent="0.3">
      <c r="A4101">
        <v>2493600</v>
      </c>
      <c r="B4101">
        <v>1</v>
      </c>
      <c r="C4101" t="s">
        <v>80</v>
      </c>
      <c r="D4101" t="s">
        <v>83</v>
      </c>
      <c r="E4101" t="s">
        <v>153</v>
      </c>
      <c r="F4101" t="s">
        <v>11703</v>
      </c>
      <c r="G4101" t="s">
        <v>230</v>
      </c>
      <c r="H4101" t="s">
        <v>135</v>
      </c>
      <c r="I4101" t="s">
        <v>136</v>
      </c>
      <c r="J4101" t="s">
        <v>137</v>
      </c>
      <c r="K4101" t="s">
        <v>144</v>
      </c>
      <c r="L4101" t="s">
        <v>11704</v>
      </c>
      <c r="M4101" t="s">
        <v>11705</v>
      </c>
      <c r="N4101">
        <v>1.7661111110000001</v>
      </c>
      <c r="O4101">
        <v>0</v>
      </c>
      <c r="P4101">
        <v>1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0.48682275653111112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0.48682275653111112</v>
      </c>
    </row>
    <row r="4102" spans="1:31" x14ac:dyDescent="0.3">
      <c r="A4102">
        <v>2493646</v>
      </c>
      <c r="B4102">
        <v>1</v>
      </c>
      <c r="C4102" t="s">
        <v>80</v>
      </c>
      <c r="D4102" t="s">
        <v>84</v>
      </c>
      <c r="E4102" t="s">
        <v>162</v>
      </c>
      <c r="F4102" t="s">
        <v>11706</v>
      </c>
      <c r="G4102" t="s">
        <v>237</v>
      </c>
      <c r="H4102" t="s">
        <v>135</v>
      </c>
      <c r="I4102" t="s">
        <v>136</v>
      </c>
      <c r="J4102" t="s">
        <v>137</v>
      </c>
      <c r="K4102" t="s">
        <v>144</v>
      </c>
      <c r="L4102" t="s">
        <v>11707</v>
      </c>
      <c r="M4102" t="s">
        <v>11708</v>
      </c>
      <c r="N4102">
        <v>0.38916666599999999</v>
      </c>
      <c r="O4102">
        <v>0</v>
      </c>
      <c r="P4102">
        <v>170</v>
      </c>
      <c r="Q4102">
        <v>0</v>
      </c>
      <c r="R4102">
        <v>0</v>
      </c>
      <c r="S4102">
        <v>0</v>
      </c>
      <c r="T4102">
        <v>3</v>
      </c>
      <c r="U4102">
        <v>0</v>
      </c>
      <c r="V4102">
        <v>0</v>
      </c>
      <c r="W4102">
        <v>0</v>
      </c>
      <c r="X4102">
        <v>20.294706882606032</v>
      </c>
      <c r="Y4102">
        <v>0</v>
      </c>
      <c r="Z4102">
        <v>0</v>
      </c>
      <c r="AA4102">
        <v>0</v>
      </c>
      <c r="AB4102">
        <v>0.87362204275052124</v>
      </c>
      <c r="AC4102">
        <v>0</v>
      </c>
      <c r="AD4102">
        <v>0</v>
      </c>
      <c r="AE4102">
        <v>21.168328925356555</v>
      </c>
    </row>
    <row r="4103" spans="1:31" x14ac:dyDescent="0.3">
      <c r="A4103">
        <v>2493686</v>
      </c>
      <c r="B4103">
        <v>1</v>
      </c>
      <c r="C4103" t="s">
        <v>80</v>
      </c>
      <c r="D4103" t="s">
        <v>97</v>
      </c>
      <c r="E4103" t="s">
        <v>162</v>
      </c>
      <c r="F4103" t="s">
        <v>6020</v>
      </c>
      <c r="G4103" t="s">
        <v>159</v>
      </c>
      <c r="H4103" t="s">
        <v>135</v>
      </c>
      <c r="I4103" t="s">
        <v>136</v>
      </c>
      <c r="J4103" t="s">
        <v>3</v>
      </c>
      <c r="K4103" t="s">
        <v>144</v>
      </c>
      <c r="L4103" t="s">
        <v>11709</v>
      </c>
      <c r="M4103" t="s">
        <v>11710</v>
      </c>
      <c r="N4103">
        <v>1.359444444</v>
      </c>
      <c r="O4103">
        <v>0</v>
      </c>
      <c r="P4103">
        <v>18</v>
      </c>
      <c r="Q4103">
        <v>0</v>
      </c>
      <c r="R4103">
        <v>5</v>
      </c>
      <c r="S4103">
        <v>0</v>
      </c>
      <c r="T4103">
        <v>12</v>
      </c>
      <c r="U4103">
        <v>0</v>
      </c>
      <c r="V4103">
        <v>0</v>
      </c>
      <c r="W4103">
        <v>0</v>
      </c>
      <c r="X4103">
        <v>13.855283561729447</v>
      </c>
      <c r="Y4103">
        <v>0</v>
      </c>
      <c r="Z4103">
        <v>3.3649589988860447</v>
      </c>
      <c r="AA4103">
        <v>0</v>
      </c>
      <c r="AB4103">
        <v>11.497091590954923</v>
      </c>
      <c r="AC4103">
        <v>0</v>
      </c>
      <c r="AD4103">
        <v>0</v>
      </c>
      <c r="AE4103">
        <v>28.717334151570416</v>
      </c>
    </row>
    <row r="4104" spans="1:31" x14ac:dyDescent="0.3">
      <c r="A4104">
        <v>2493494</v>
      </c>
      <c r="B4104">
        <v>1</v>
      </c>
      <c r="C4104" t="s">
        <v>80</v>
      </c>
      <c r="D4104" t="s">
        <v>105</v>
      </c>
      <c r="E4104" t="s">
        <v>153</v>
      </c>
      <c r="F4104" t="s">
        <v>11711</v>
      </c>
      <c r="G4104" t="s">
        <v>230</v>
      </c>
      <c r="H4104" t="s">
        <v>135</v>
      </c>
      <c r="I4104" t="s">
        <v>136</v>
      </c>
      <c r="J4104" t="s">
        <v>137</v>
      </c>
      <c r="K4104" t="s">
        <v>144</v>
      </c>
      <c r="L4104" t="s">
        <v>11712</v>
      </c>
      <c r="M4104" t="s">
        <v>11713</v>
      </c>
      <c r="N4104">
        <v>1.938055555</v>
      </c>
      <c r="O4104">
        <v>0</v>
      </c>
      <c r="P4104">
        <v>4</v>
      </c>
      <c r="Q4104">
        <v>0</v>
      </c>
      <c r="R4104">
        <v>0</v>
      </c>
      <c r="S4104">
        <v>0</v>
      </c>
      <c r="T4104">
        <v>2</v>
      </c>
      <c r="U4104">
        <v>0</v>
      </c>
      <c r="V4104">
        <v>0</v>
      </c>
      <c r="W4104">
        <v>0</v>
      </c>
      <c r="X4104">
        <v>1.6416035642178382</v>
      </c>
      <c r="Y4104">
        <v>0</v>
      </c>
      <c r="Z4104">
        <v>0</v>
      </c>
      <c r="AA4104">
        <v>0</v>
      </c>
      <c r="AB4104">
        <v>0.60601703340449542</v>
      </c>
      <c r="AC4104">
        <v>0</v>
      </c>
      <c r="AD4104">
        <v>0</v>
      </c>
      <c r="AE4104">
        <v>2.2476205976223333</v>
      </c>
    </row>
    <row r="4105" spans="1:31" x14ac:dyDescent="0.3">
      <c r="A4105">
        <v>2493640</v>
      </c>
      <c r="B4105">
        <v>1</v>
      </c>
      <c r="C4105" t="s">
        <v>80</v>
      </c>
      <c r="D4105" t="s">
        <v>84</v>
      </c>
      <c r="E4105" t="s">
        <v>153</v>
      </c>
      <c r="F4105" t="s">
        <v>11714</v>
      </c>
      <c r="G4105" t="s">
        <v>155</v>
      </c>
      <c r="H4105" t="s">
        <v>135</v>
      </c>
      <c r="I4105" t="s">
        <v>136</v>
      </c>
      <c r="J4105" t="s">
        <v>137</v>
      </c>
      <c r="K4105" t="s">
        <v>144</v>
      </c>
      <c r="L4105" t="s">
        <v>11715</v>
      </c>
      <c r="M4105" t="s">
        <v>11716</v>
      </c>
      <c r="N4105">
        <v>2.88</v>
      </c>
      <c r="O4105">
        <v>0</v>
      </c>
      <c r="P4105">
        <v>1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0.22636874030668802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0.22636874030668802</v>
      </c>
    </row>
    <row r="4106" spans="1:31" x14ac:dyDescent="0.3">
      <c r="A4106">
        <v>2493703</v>
      </c>
      <c r="B4106">
        <v>1</v>
      </c>
      <c r="C4106" t="s">
        <v>80</v>
      </c>
      <c r="D4106" t="s">
        <v>85</v>
      </c>
      <c r="E4106" t="s">
        <v>132</v>
      </c>
      <c r="F4106" t="s">
        <v>4869</v>
      </c>
      <c r="G4106" t="s">
        <v>134</v>
      </c>
      <c r="H4106" t="s">
        <v>135</v>
      </c>
      <c r="I4106" t="s">
        <v>136</v>
      </c>
      <c r="J4106" t="s">
        <v>137</v>
      </c>
      <c r="K4106" t="s">
        <v>138</v>
      </c>
      <c r="L4106" t="s">
        <v>11717</v>
      </c>
      <c r="M4106" t="s">
        <v>11718</v>
      </c>
      <c r="N4106">
        <v>1.1086111110000001</v>
      </c>
      <c r="O4106">
        <v>0</v>
      </c>
      <c r="P4106">
        <v>282</v>
      </c>
      <c r="Q4106">
        <v>0</v>
      </c>
      <c r="R4106">
        <v>0</v>
      </c>
      <c r="S4106">
        <v>0</v>
      </c>
      <c r="T4106">
        <v>34</v>
      </c>
      <c r="U4106">
        <v>0</v>
      </c>
      <c r="V4106">
        <v>0</v>
      </c>
      <c r="W4106">
        <v>0</v>
      </c>
      <c r="X4106">
        <v>91.362263730397473</v>
      </c>
      <c r="Y4106">
        <v>0</v>
      </c>
      <c r="Z4106">
        <v>0</v>
      </c>
      <c r="AA4106">
        <v>0</v>
      </c>
      <c r="AB4106">
        <v>37.774623650499343</v>
      </c>
      <c r="AC4106">
        <v>0</v>
      </c>
      <c r="AD4106">
        <v>0</v>
      </c>
      <c r="AE4106">
        <v>129.13688738089681</v>
      </c>
    </row>
    <row r="4107" spans="1:31" x14ac:dyDescent="0.3">
      <c r="A4107">
        <v>2493895</v>
      </c>
      <c r="B4107">
        <v>1</v>
      </c>
      <c r="C4107" t="s">
        <v>80</v>
      </c>
      <c r="D4107" t="s">
        <v>104</v>
      </c>
      <c r="E4107" t="s">
        <v>132</v>
      </c>
      <c r="F4107" t="s">
        <v>11719</v>
      </c>
      <c r="G4107" t="s">
        <v>296</v>
      </c>
      <c r="H4107" t="s">
        <v>135</v>
      </c>
      <c r="I4107" t="s">
        <v>136</v>
      </c>
      <c r="J4107" t="s">
        <v>137</v>
      </c>
      <c r="K4107" t="s">
        <v>144</v>
      </c>
      <c r="L4107" t="s">
        <v>11720</v>
      </c>
      <c r="M4107" t="s">
        <v>11721</v>
      </c>
      <c r="N4107">
        <v>0.98416666600000002</v>
      </c>
      <c r="O4107">
        <v>0</v>
      </c>
      <c r="P4107">
        <v>4</v>
      </c>
      <c r="Q4107">
        <v>0</v>
      </c>
      <c r="R4107">
        <v>17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3.3804793824459725</v>
      </c>
      <c r="Y4107">
        <v>0</v>
      </c>
      <c r="Z4107">
        <v>3.5722299916930185</v>
      </c>
      <c r="AA4107">
        <v>0</v>
      </c>
      <c r="AB4107">
        <v>0</v>
      </c>
      <c r="AC4107">
        <v>0</v>
      </c>
      <c r="AD4107">
        <v>0</v>
      </c>
      <c r="AE4107">
        <v>6.9527093741389905</v>
      </c>
    </row>
    <row r="4108" spans="1:31" x14ac:dyDescent="0.3">
      <c r="A4108">
        <v>2493351</v>
      </c>
      <c r="B4108">
        <v>2</v>
      </c>
      <c r="C4108" t="s">
        <v>80</v>
      </c>
      <c r="D4108" t="s">
        <v>82</v>
      </c>
      <c r="E4108" t="s">
        <v>132</v>
      </c>
      <c r="F4108" t="s">
        <v>11722</v>
      </c>
      <c r="G4108" t="s">
        <v>652</v>
      </c>
      <c r="H4108" t="s">
        <v>135</v>
      </c>
      <c r="I4108" t="s">
        <v>136</v>
      </c>
      <c r="J4108" t="s">
        <v>137</v>
      </c>
      <c r="K4108" t="s">
        <v>144</v>
      </c>
      <c r="L4108" t="s">
        <v>11723</v>
      </c>
      <c r="M4108" t="s">
        <v>11724</v>
      </c>
      <c r="N4108">
        <v>0.134444444</v>
      </c>
      <c r="O4108">
        <v>0</v>
      </c>
      <c r="P4108">
        <v>668</v>
      </c>
      <c r="Q4108">
        <v>0</v>
      </c>
      <c r="R4108">
        <v>0</v>
      </c>
      <c r="S4108">
        <v>0</v>
      </c>
      <c r="T4108">
        <v>27</v>
      </c>
      <c r="U4108">
        <v>0</v>
      </c>
      <c r="V4108">
        <v>0</v>
      </c>
      <c r="W4108">
        <v>0</v>
      </c>
      <c r="X4108">
        <v>27.917132283333782</v>
      </c>
      <c r="Y4108">
        <v>0</v>
      </c>
      <c r="Z4108">
        <v>0</v>
      </c>
      <c r="AA4108">
        <v>0</v>
      </c>
      <c r="AB4108">
        <v>0.91847339830079522</v>
      </c>
      <c r="AC4108">
        <v>0</v>
      </c>
      <c r="AD4108">
        <v>0</v>
      </c>
      <c r="AE4108">
        <v>28.835605681634576</v>
      </c>
    </row>
    <row r="4109" spans="1:31" x14ac:dyDescent="0.3">
      <c r="A4109">
        <v>2493995</v>
      </c>
      <c r="B4109">
        <v>1</v>
      </c>
      <c r="C4109" t="s">
        <v>81</v>
      </c>
      <c r="D4109" t="s">
        <v>118</v>
      </c>
      <c r="E4109" t="s">
        <v>153</v>
      </c>
      <c r="F4109" t="s">
        <v>11725</v>
      </c>
      <c r="G4109" t="s">
        <v>155</v>
      </c>
      <c r="H4109" t="s">
        <v>135</v>
      </c>
      <c r="I4109" t="s">
        <v>136</v>
      </c>
      <c r="J4109" t="s">
        <v>137</v>
      </c>
      <c r="K4109" t="s">
        <v>144</v>
      </c>
      <c r="L4109" t="s">
        <v>11726</v>
      </c>
      <c r="M4109" t="s">
        <v>11727</v>
      </c>
      <c r="N4109">
        <v>2.8702777770000001</v>
      </c>
      <c r="O4109">
        <v>0</v>
      </c>
      <c r="P4109">
        <v>1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1.0552274741871071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1.0552274741871071</v>
      </c>
    </row>
    <row r="4110" spans="1:31" x14ac:dyDescent="0.3">
      <c r="A4110">
        <v>2493952</v>
      </c>
      <c r="B4110">
        <v>1</v>
      </c>
      <c r="C4110" t="s">
        <v>80</v>
      </c>
      <c r="D4110" t="s">
        <v>96</v>
      </c>
      <c r="E4110" t="s">
        <v>184</v>
      </c>
      <c r="F4110" t="s">
        <v>11728</v>
      </c>
      <c r="G4110" t="s">
        <v>924</v>
      </c>
      <c r="H4110" t="s">
        <v>150</v>
      </c>
      <c r="I4110" t="s">
        <v>136</v>
      </c>
      <c r="J4110" t="s">
        <v>137</v>
      </c>
      <c r="K4110" t="s">
        <v>144</v>
      </c>
      <c r="L4110" t="s">
        <v>11729</v>
      </c>
      <c r="M4110" t="s">
        <v>11730</v>
      </c>
      <c r="N4110">
        <v>4.448611111</v>
      </c>
      <c r="O4110">
        <v>0</v>
      </c>
      <c r="P4110">
        <v>466</v>
      </c>
      <c r="Q4110">
        <v>4</v>
      </c>
      <c r="R4110">
        <v>0</v>
      </c>
      <c r="S4110">
        <v>1</v>
      </c>
      <c r="T4110">
        <v>11</v>
      </c>
      <c r="U4110">
        <v>0</v>
      </c>
      <c r="V4110">
        <v>0</v>
      </c>
      <c r="W4110">
        <v>0</v>
      </c>
      <c r="X4110">
        <v>266.59906163446033</v>
      </c>
      <c r="Y4110">
        <v>2803.8538556517547</v>
      </c>
      <c r="Z4110">
        <v>0</v>
      </c>
      <c r="AA4110">
        <v>5.2715660202058334</v>
      </c>
      <c r="AB4110">
        <v>31.027867747273856</v>
      </c>
      <c r="AC4110">
        <v>0</v>
      </c>
      <c r="AD4110">
        <v>0</v>
      </c>
      <c r="AE4110">
        <v>3106.7523510536944</v>
      </c>
    </row>
    <row r="4111" spans="1:31" x14ac:dyDescent="0.3">
      <c r="A4111">
        <v>2493620</v>
      </c>
      <c r="B4111">
        <v>1</v>
      </c>
      <c r="C4111" t="s">
        <v>80</v>
      </c>
      <c r="D4111" t="s">
        <v>83</v>
      </c>
      <c r="E4111" t="s">
        <v>147</v>
      </c>
      <c r="F4111" t="s">
        <v>11731</v>
      </c>
      <c r="G4111" t="s">
        <v>149</v>
      </c>
      <c r="H4111" t="s">
        <v>150</v>
      </c>
      <c r="I4111" t="s">
        <v>136</v>
      </c>
      <c r="J4111" t="s">
        <v>137</v>
      </c>
      <c r="K4111" t="s">
        <v>144</v>
      </c>
      <c r="L4111" t="s">
        <v>11732</v>
      </c>
      <c r="M4111" t="s">
        <v>11733</v>
      </c>
      <c r="N4111">
        <v>1.008611111</v>
      </c>
      <c r="O4111">
        <v>0</v>
      </c>
      <c r="P4111">
        <v>0</v>
      </c>
      <c r="Q4111">
        <v>0</v>
      </c>
      <c r="R4111">
        <v>0</v>
      </c>
      <c r="S4111">
        <v>5</v>
      </c>
      <c r="T4111">
        <v>0</v>
      </c>
      <c r="U4111">
        <v>1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27.980479357158341</v>
      </c>
      <c r="AB4111">
        <v>0</v>
      </c>
      <c r="AC4111">
        <v>36.924630195517508</v>
      </c>
      <c r="AD4111">
        <v>0</v>
      </c>
      <c r="AE4111">
        <v>64.905109552675853</v>
      </c>
    </row>
    <row r="4112" spans="1:31" x14ac:dyDescent="0.3">
      <c r="A4112">
        <v>2493627</v>
      </c>
      <c r="B4112">
        <v>2</v>
      </c>
      <c r="C4112" t="s">
        <v>81</v>
      </c>
      <c r="D4112" t="s">
        <v>118</v>
      </c>
      <c r="E4112" t="s">
        <v>184</v>
      </c>
      <c r="F4112" t="s">
        <v>11734</v>
      </c>
      <c r="G4112" t="s">
        <v>181</v>
      </c>
      <c r="H4112" t="s">
        <v>150</v>
      </c>
      <c r="I4112" t="s">
        <v>136</v>
      </c>
      <c r="J4112" t="s">
        <v>137</v>
      </c>
      <c r="K4112" t="s">
        <v>144</v>
      </c>
      <c r="L4112" t="s">
        <v>11735</v>
      </c>
      <c r="M4112" t="s">
        <v>11736</v>
      </c>
      <c r="N4112">
        <v>0.31666666599999999</v>
      </c>
      <c r="O4112">
        <v>0</v>
      </c>
      <c r="P4112">
        <v>1209</v>
      </c>
      <c r="Q4112">
        <v>3</v>
      </c>
      <c r="R4112">
        <v>60</v>
      </c>
      <c r="S4112">
        <v>3</v>
      </c>
      <c r="T4112">
        <v>93</v>
      </c>
      <c r="U4112">
        <v>0</v>
      </c>
      <c r="V4112">
        <v>1</v>
      </c>
      <c r="W4112">
        <v>0</v>
      </c>
      <c r="X4112">
        <v>84.188605896165271</v>
      </c>
      <c r="Y4112">
        <v>0.41003278558513334</v>
      </c>
      <c r="Z4112">
        <v>14.951365211440816</v>
      </c>
      <c r="AA4112">
        <v>10.693901405261187</v>
      </c>
      <c r="AB4112">
        <v>21.660802468749818</v>
      </c>
      <c r="AC4112">
        <v>0</v>
      </c>
      <c r="AD4112">
        <v>11.859415309590334</v>
      </c>
      <c r="AE4112">
        <v>143.76412307679254</v>
      </c>
    </row>
    <row r="4113" spans="1:31" x14ac:dyDescent="0.3">
      <c r="A4113">
        <v>2493998</v>
      </c>
      <c r="B4113">
        <v>1</v>
      </c>
      <c r="C4113" t="s">
        <v>80</v>
      </c>
      <c r="D4113" t="s">
        <v>107</v>
      </c>
      <c r="E4113" t="s">
        <v>162</v>
      </c>
      <c r="F4113" t="s">
        <v>11737</v>
      </c>
      <c r="G4113" t="s">
        <v>181</v>
      </c>
      <c r="H4113" t="s">
        <v>135</v>
      </c>
      <c r="I4113" t="s">
        <v>136</v>
      </c>
      <c r="J4113" t="s">
        <v>137</v>
      </c>
      <c r="K4113" t="s">
        <v>144</v>
      </c>
      <c r="L4113" t="s">
        <v>11738</v>
      </c>
      <c r="M4113" t="s">
        <v>11739</v>
      </c>
      <c r="N4113">
        <v>1.013055555</v>
      </c>
      <c r="O4113">
        <v>0</v>
      </c>
      <c r="P4113">
        <v>23</v>
      </c>
      <c r="Q4113">
        <v>0</v>
      </c>
      <c r="R4113">
        <v>1</v>
      </c>
      <c r="S4113">
        <v>0</v>
      </c>
      <c r="T4113">
        <v>12</v>
      </c>
      <c r="U4113">
        <v>0</v>
      </c>
      <c r="V4113">
        <v>0</v>
      </c>
      <c r="W4113">
        <v>0</v>
      </c>
      <c r="X4113">
        <v>4.6228869813519591</v>
      </c>
      <c r="Y4113">
        <v>0</v>
      </c>
      <c r="Z4113">
        <v>0.34642131226494643</v>
      </c>
      <c r="AA4113">
        <v>0</v>
      </c>
      <c r="AB4113">
        <v>0.29538775163713671</v>
      </c>
      <c r="AC4113">
        <v>0</v>
      </c>
      <c r="AD4113">
        <v>0</v>
      </c>
      <c r="AE4113">
        <v>5.2646960452540421</v>
      </c>
    </row>
    <row r="4114" spans="1:31" x14ac:dyDescent="0.3">
      <c r="A4114">
        <v>2493812</v>
      </c>
      <c r="B4114">
        <v>1</v>
      </c>
      <c r="C4114" t="s">
        <v>81</v>
      </c>
      <c r="D4114" t="s">
        <v>128</v>
      </c>
      <c r="E4114" t="s">
        <v>147</v>
      </c>
      <c r="F4114" t="s">
        <v>9833</v>
      </c>
      <c r="G4114" t="s">
        <v>149</v>
      </c>
      <c r="H4114" t="s">
        <v>150</v>
      </c>
      <c r="I4114" t="s">
        <v>136</v>
      </c>
      <c r="J4114" t="s">
        <v>137</v>
      </c>
      <c r="K4114" t="s">
        <v>144</v>
      </c>
      <c r="L4114" t="s">
        <v>11740</v>
      </c>
      <c r="M4114" t="s">
        <v>11741</v>
      </c>
      <c r="N4114">
        <v>0.80583333300000004</v>
      </c>
      <c r="O4114">
        <v>4</v>
      </c>
      <c r="P4114">
        <v>49</v>
      </c>
      <c r="Q4114">
        <v>10</v>
      </c>
      <c r="R4114">
        <v>100</v>
      </c>
      <c r="S4114">
        <v>10</v>
      </c>
      <c r="T4114">
        <v>9</v>
      </c>
      <c r="U4114">
        <v>1</v>
      </c>
      <c r="V4114">
        <v>0</v>
      </c>
      <c r="W4114">
        <v>1.1946138750618873</v>
      </c>
      <c r="X4114">
        <v>6.2054410264634523</v>
      </c>
      <c r="Y4114">
        <v>6.2733366784594553</v>
      </c>
      <c r="Z4114">
        <v>22.563264532182941</v>
      </c>
      <c r="AA4114">
        <v>71.394599205177656</v>
      </c>
      <c r="AB4114">
        <v>7.8535520188225325</v>
      </c>
      <c r="AC4114">
        <v>0.59808979470370716</v>
      </c>
      <c r="AD4114">
        <v>0</v>
      </c>
      <c r="AE4114">
        <v>116.08289713087163</v>
      </c>
    </row>
    <row r="4115" spans="1:31" x14ac:dyDescent="0.3">
      <c r="A4115">
        <v>2493480</v>
      </c>
      <c r="B4115">
        <v>1</v>
      </c>
      <c r="C4115" t="s">
        <v>80</v>
      </c>
      <c r="D4115" t="s">
        <v>85</v>
      </c>
      <c r="E4115" t="s">
        <v>132</v>
      </c>
      <c r="F4115" t="s">
        <v>11742</v>
      </c>
      <c r="G4115" t="s">
        <v>134</v>
      </c>
      <c r="H4115" t="s">
        <v>135</v>
      </c>
      <c r="I4115" t="s">
        <v>136</v>
      </c>
      <c r="J4115" t="s">
        <v>137</v>
      </c>
      <c r="K4115" t="s">
        <v>138</v>
      </c>
      <c r="L4115" t="s">
        <v>11743</v>
      </c>
      <c r="M4115" t="s">
        <v>11744</v>
      </c>
      <c r="N4115">
        <v>0.99666666599999998</v>
      </c>
      <c r="O4115">
        <v>0</v>
      </c>
      <c r="P4115">
        <v>173</v>
      </c>
      <c r="Q4115">
        <v>0</v>
      </c>
      <c r="R4115">
        <v>0</v>
      </c>
      <c r="S4115">
        <v>0</v>
      </c>
      <c r="T4115">
        <v>82</v>
      </c>
      <c r="U4115">
        <v>0</v>
      </c>
      <c r="V4115">
        <v>0</v>
      </c>
      <c r="W4115">
        <v>0</v>
      </c>
      <c r="X4115">
        <v>50.687003170521976</v>
      </c>
      <c r="Y4115">
        <v>0</v>
      </c>
      <c r="Z4115">
        <v>0</v>
      </c>
      <c r="AA4115">
        <v>0</v>
      </c>
      <c r="AB4115">
        <v>158.03917346622671</v>
      </c>
      <c r="AC4115">
        <v>0</v>
      </c>
      <c r="AD4115">
        <v>0</v>
      </c>
      <c r="AE4115">
        <v>208.72617663674868</v>
      </c>
    </row>
    <row r="4116" spans="1:31" x14ac:dyDescent="0.3">
      <c r="A4116">
        <v>2493497</v>
      </c>
      <c r="B4116">
        <v>1</v>
      </c>
      <c r="C4116" t="s">
        <v>80</v>
      </c>
      <c r="D4116" t="s">
        <v>91</v>
      </c>
      <c r="E4116" t="s">
        <v>147</v>
      </c>
      <c r="F4116" t="s">
        <v>7967</v>
      </c>
      <c r="G4116" t="s">
        <v>168</v>
      </c>
      <c r="H4116" t="s">
        <v>150</v>
      </c>
      <c r="I4116" t="s">
        <v>136</v>
      </c>
      <c r="J4116" t="s">
        <v>137</v>
      </c>
      <c r="K4116" t="s">
        <v>138</v>
      </c>
      <c r="L4116" t="s">
        <v>11745</v>
      </c>
      <c r="M4116" t="s">
        <v>11746</v>
      </c>
      <c r="N4116">
        <v>5.0069444440000002</v>
      </c>
      <c r="O4116">
        <v>0</v>
      </c>
      <c r="P4116">
        <v>1</v>
      </c>
      <c r="Q4116">
        <v>0</v>
      </c>
      <c r="R4116">
        <v>6</v>
      </c>
      <c r="S4116">
        <v>0</v>
      </c>
      <c r="T4116">
        <v>2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3.7917103516678274</v>
      </c>
      <c r="AA4116">
        <v>0</v>
      </c>
      <c r="AB4116">
        <v>2.9685770955781758</v>
      </c>
      <c r="AC4116">
        <v>0</v>
      </c>
      <c r="AD4116">
        <v>0</v>
      </c>
      <c r="AE4116">
        <v>6.7602874472460037</v>
      </c>
    </row>
    <row r="4117" spans="1:31" x14ac:dyDescent="0.3">
      <c r="A4117">
        <v>2493474</v>
      </c>
      <c r="B4117">
        <v>1</v>
      </c>
      <c r="C4117" t="s">
        <v>81</v>
      </c>
      <c r="D4117" t="s">
        <v>113</v>
      </c>
      <c r="E4117" t="s">
        <v>132</v>
      </c>
      <c r="F4117" t="s">
        <v>2033</v>
      </c>
      <c r="G4117" t="s">
        <v>168</v>
      </c>
      <c r="H4117" t="s">
        <v>135</v>
      </c>
      <c r="I4117" t="s">
        <v>136</v>
      </c>
      <c r="J4117" t="s">
        <v>137</v>
      </c>
      <c r="K4117" t="s">
        <v>138</v>
      </c>
      <c r="L4117" t="s">
        <v>11747</v>
      </c>
      <c r="M4117" t="s">
        <v>11748</v>
      </c>
      <c r="N4117">
        <v>6.2677777770000001</v>
      </c>
      <c r="O4117">
        <v>0</v>
      </c>
      <c r="P4117">
        <v>36</v>
      </c>
      <c r="Q4117">
        <v>0</v>
      </c>
      <c r="R4117">
        <v>4</v>
      </c>
      <c r="S4117">
        <v>0</v>
      </c>
      <c r="T4117">
        <v>1</v>
      </c>
      <c r="U4117">
        <v>0</v>
      </c>
      <c r="V4117">
        <v>0</v>
      </c>
      <c r="W4117">
        <v>0</v>
      </c>
      <c r="X4117">
        <v>15.361482399785679</v>
      </c>
      <c r="Y4117">
        <v>0</v>
      </c>
      <c r="Z4117">
        <v>5.415007619013136</v>
      </c>
      <c r="AA4117">
        <v>0</v>
      </c>
      <c r="AB4117">
        <v>12.651812725236667</v>
      </c>
      <c r="AC4117">
        <v>0</v>
      </c>
      <c r="AD4117">
        <v>0</v>
      </c>
      <c r="AE4117">
        <v>33.428302744035477</v>
      </c>
    </row>
    <row r="4118" spans="1:31" x14ac:dyDescent="0.3">
      <c r="A4118">
        <v>2493626</v>
      </c>
      <c r="B4118">
        <v>1</v>
      </c>
      <c r="C4118" t="s">
        <v>81</v>
      </c>
      <c r="D4118" t="s">
        <v>127</v>
      </c>
      <c r="E4118" t="s">
        <v>162</v>
      </c>
      <c r="F4118" t="s">
        <v>11749</v>
      </c>
      <c r="G4118" t="s">
        <v>181</v>
      </c>
      <c r="H4118" t="s">
        <v>135</v>
      </c>
      <c r="I4118" t="s">
        <v>136</v>
      </c>
      <c r="J4118" t="s">
        <v>137</v>
      </c>
      <c r="K4118" t="s">
        <v>144</v>
      </c>
      <c r="L4118" t="s">
        <v>11750</v>
      </c>
      <c r="M4118" t="s">
        <v>11751</v>
      </c>
      <c r="N4118">
        <v>0.46583333300000002</v>
      </c>
      <c r="O4118">
        <v>0</v>
      </c>
      <c r="P4118">
        <v>1</v>
      </c>
      <c r="Q4118">
        <v>0</v>
      </c>
      <c r="R4118">
        <v>5</v>
      </c>
      <c r="S4118">
        <v>0</v>
      </c>
      <c r="T4118">
        <v>3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4.6287120855784257E-2</v>
      </c>
      <c r="AA4118">
        <v>0</v>
      </c>
      <c r="AB4118">
        <v>0.18335474841480334</v>
      </c>
      <c r="AC4118">
        <v>0</v>
      </c>
      <c r="AD4118">
        <v>0</v>
      </c>
      <c r="AE4118">
        <v>0.22964186927058761</v>
      </c>
    </row>
    <row r="4119" spans="1:31" x14ac:dyDescent="0.3">
      <c r="A4119">
        <v>2493459</v>
      </c>
      <c r="B4119">
        <v>2</v>
      </c>
      <c r="C4119" t="s">
        <v>80</v>
      </c>
      <c r="D4119" t="s">
        <v>97</v>
      </c>
      <c r="E4119" t="s">
        <v>132</v>
      </c>
      <c r="F4119" t="s">
        <v>9687</v>
      </c>
      <c r="G4119" t="s">
        <v>230</v>
      </c>
      <c r="H4119" t="s">
        <v>135</v>
      </c>
      <c r="I4119" t="s">
        <v>136</v>
      </c>
      <c r="J4119" t="s">
        <v>137</v>
      </c>
      <c r="K4119" t="s">
        <v>144</v>
      </c>
      <c r="L4119" t="s">
        <v>11752</v>
      </c>
      <c r="M4119" t="s">
        <v>11753</v>
      </c>
      <c r="N4119">
        <v>0.195833333</v>
      </c>
      <c r="O4119">
        <v>0</v>
      </c>
      <c r="P4119">
        <v>247</v>
      </c>
      <c r="Q4119">
        <v>0</v>
      </c>
      <c r="R4119">
        <v>4</v>
      </c>
      <c r="S4119">
        <v>0</v>
      </c>
      <c r="T4119">
        <v>21</v>
      </c>
      <c r="U4119">
        <v>0</v>
      </c>
      <c r="V4119">
        <v>0</v>
      </c>
      <c r="W4119">
        <v>0</v>
      </c>
      <c r="X4119">
        <v>23.453746573483432</v>
      </c>
      <c r="Y4119">
        <v>0</v>
      </c>
      <c r="Z4119">
        <v>0.43466418390444006</v>
      </c>
      <c r="AA4119">
        <v>0</v>
      </c>
      <c r="AB4119">
        <v>3.3586743883774495</v>
      </c>
      <c r="AC4119">
        <v>0</v>
      </c>
      <c r="AD4119">
        <v>0</v>
      </c>
      <c r="AE4119">
        <v>27.247085145765322</v>
      </c>
    </row>
    <row r="4120" spans="1:31" x14ac:dyDescent="0.3">
      <c r="A4120">
        <v>2493543</v>
      </c>
      <c r="B4120">
        <v>1</v>
      </c>
      <c r="C4120" t="s">
        <v>80</v>
      </c>
      <c r="D4120" t="s">
        <v>83</v>
      </c>
      <c r="E4120" t="s">
        <v>147</v>
      </c>
      <c r="F4120" t="s">
        <v>11754</v>
      </c>
      <c r="G4120" t="s">
        <v>149</v>
      </c>
      <c r="H4120" t="s">
        <v>150</v>
      </c>
      <c r="I4120" t="s">
        <v>136</v>
      </c>
      <c r="J4120" t="s">
        <v>137</v>
      </c>
      <c r="K4120" t="s">
        <v>144</v>
      </c>
      <c r="L4120" t="s">
        <v>11755</v>
      </c>
      <c r="M4120" t="s">
        <v>11756</v>
      </c>
      <c r="N4120">
        <v>1.0127777769999999</v>
      </c>
      <c r="O4120">
        <v>0</v>
      </c>
      <c r="P4120">
        <v>0</v>
      </c>
      <c r="Q4120">
        <v>0</v>
      </c>
      <c r="R4120">
        <v>0</v>
      </c>
      <c r="S4120">
        <v>14</v>
      </c>
      <c r="T4120">
        <v>0</v>
      </c>
      <c r="U4120">
        <v>2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197.37692879276133</v>
      </c>
      <c r="AB4120">
        <v>0</v>
      </c>
      <c r="AC4120">
        <v>59.907435676930518</v>
      </c>
      <c r="AD4120">
        <v>0</v>
      </c>
      <c r="AE4120">
        <v>257.28436446969187</v>
      </c>
    </row>
    <row r="4121" spans="1:31" x14ac:dyDescent="0.3">
      <c r="A4121">
        <v>2493580</v>
      </c>
      <c r="B4121">
        <v>1</v>
      </c>
      <c r="C4121" t="s">
        <v>80</v>
      </c>
      <c r="D4121" t="s">
        <v>82</v>
      </c>
      <c r="E4121" t="s">
        <v>132</v>
      </c>
      <c r="F4121" t="s">
        <v>11757</v>
      </c>
      <c r="G4121" t="s">
        <v>159</v>
      </c>
      <c r="H4121" t="s">
        <v>135</v>
      </c>
      <c r="I4121" t="s">
        <v>136</v>
      </c>
      <c r="J4121" t="s">
        <v>3</v>
      </c>
      <c r="K4121" t="s">
        <v>144</v>
      </c>
      <c r="L4121" t="s">
        <v>11758</v>
      </c>
      <c r="M4121" t="s">
        <v>11759</v>
      </c>
      <c r="N4121">
        <v>4.5827777770000004</v>
      </c>
      <c r="O4121">
        <v>0</v>
      </c>
      <c r="P4121">
        <v>859</v>
      </c>
      <c r="Q4121">
        <v>0</v>
      </c>
      <c r="R4121">
        <v>0</v>
      </c>
      <c r="S4121">
        <v>0</v>
      </c>
      <c r="T4121">
        <v>48</v>
      </c>
      <c r="U4121">
        <v>0</v>
      </c>
      <c r="V4121">
        <v>0</v>
      </c>
      <c r="W4121">
        <v>0</v>
      </c>
      <c r="X4121">
        <v>1285.5857708017777</v>
      </c>
      <c r="Y4121">
        <v>0</v>
      </c>
      <c r="Z4121">
        <v>0</v>
      </c>
      <c r="AA4121">
        <v>0</v>
      </c>
      <c r="AB4121">
        <v>112.10100082916084</v>
      </c>
      <c r="AC4121">
        <v>0</v>
      </c>
      <c r="AD4121">
        <v>0</v>
      </c>
      <c r="AE4121">
        <v>1397.6867716309384</v>
      </c>
    </row>
    <row r="4122" spans="1:31" x14ac:dyDescent="0.3">
      <c r="A4122">
        <v>2493874</v>
      </c>
      <c r="B4122">
        <v>2</v>
      </c>
      <c r="C4122" t="s">
        <v>80</v>
      </c>
      <c r="D4122" t="s">
        <v>90</v>
      </c>
      <c r="E4122" t="s">
        <v>147</v>
      </c>
      <c r="F4122" t="s">
        <v>11760</v>
      </c>
      <c r="G4122" t="s">
        <v>149</v>
      </c>
      <c r="H4122" t="s">
        <v>150</v>
      </c>
      <c r="I4122" t="s">
        <v>136</v>
      </c>
      <c r="J4122" t="s">
        <v>137</v>
      </c>
      <c r="K4122" t="s">
        <v>144</v>
      </c>
      <c r="L4122" t="s">
        <v>11761</v>
      </c>
      <c r="M4122" t="s">
        <v>11762</v>
      </c>
      <c r="N4122">
        <v>0.42333333299999998</v>
      </c>
      <c r="O4122">
        <v>0</v>
      </c>
      <c r="P4122">
        <v>2705</v>
      </c>
      <c r="Q4122">
        <v>0</v>
      </c>
      <c r="R4122">
        <v>0</v>
      </c>
      <c r="S4122">
        <v>0</v>
      </c>
      <c r="T4122">
        <v>187</v>
      </c>
      <c r="U4122">
        <v>0</v>
      </c>
      <c r="V4122">
        <v>0</v>
      </c>
      <c r="W4122">
        <v>0</v>
      </c>
      <c r="X4122">
        <v>333.60557725386542</v>
      </c>
      <c r="Y4122">
        <v>0</v>
      </c>
      <c r="Z4122">
        <v>0</v>
      </c>
      <c r="AA4122">
        <v>0</v>
      </c>
      <c r="AB4122">
        <v>66.657200636371485</v>
      </c>
      <c r="AC4122">
        <v>0</v>
      </c>
      <c r="AD4122">
        <v>0</v>
      </c>
      <c r="AE4122">
        <v>400.26277789023692</v>
      </c>
    </row>
    <row r="4123" spans="1:31" x14ac:dyDescent="0.3">
      <c r="A4123">
        <v>2493434</v>
      </c>
      <c r="B4123">
        <v>1</v>
      </c>
      <c r="C4123" t="s">
        <v>80</v>
      </c>
      <c r="D4123" t="s">
        <v>90</v>
      </c>
      <c r="E4123" t="s">
        <v>132</v>
      </c>
      <c r="F4123" t="s">
        <v>11763</v>
      </c>
      <c r="G4123" t="s">
        <v>134</v>
      </c>
      <c r="H4123" t="s">
        <v>135</v>
      </c>
      <c r="I4123" t="s">
        <v>136</v>
      </c>
      <c r="J4123" t="s">
        <v>137</v>
      </c>
      <c r="K4123" t="s">
        <v>138</v>
      </c>
      <c r="L4123" t="s">
        <v>11764</v>
      </c>
      <c r="M4123" t="s">
        <v>11765</v>
      </c>
      <c r="N4123">
        <v>2.5869444439999998</v>
      </c>
      <c r="O4123">
        <v>0</v>
      </c>
      <c r="P4123">
        <v>813</v>
      </c>
      <c r="Q4123">
        <v>0</v>
      </c>
      <c r="R4123">
        <v>0</v>
      </c>
      <c r="S4123">
        <v>0</v>
      </c>
      <c r="T4123">
        <v>40</v>
      </c>
      <c r="U4123">
        <v>0</v>
      </c>
      <c r="V4123">
        <v>0</v>
      </c>
      <c r="W4123">
        <v>0</v>
      </c>
      <c r="X4123">
        <v>651.30070068384657</v>
      </c>
      <c r="Y4123">
        <v>0</v>
      </c>
      <c r="Z4123">
        <v>0</v>
      </c>
      <c r="AA4123">
        <v>0</v>
      </c>
      <c r="AB4123">
        <v>189.78250939488461</v>
      </c>
      <c r="AC4123">
        <v>0</v>
      </c>
      <c r="AD4123">
        <v>0</v>
      </c>
      <c r="AE4123">
        <v>841.08321007873121</v>
      </c>
    </row>
    <row r="4124" spans="1:31" x14ac:dyDescent="0.3">
      <c r="A4124">
        <v>2493683</v>
      </c>
      <c r="B4124">
        <v>1</v>
      </c>
      <c r="C4124" t="s">
        <v>80</v>
      </c>
      <c r="D4124" t="s">
        <v>100</v>
      </c>
      <c r="E4124" t="s">
        <v>153</v>
      </c>
      <c r="F4124" t="s">
        <v>11766</v>
      </c>
      <c r="G4124" t="s">
        <v>244</v>
      </c>
      <c r="H4124" t="s">
        <v>135</v>
      </c>
      <c r="I4124" t="s">
        <v>136</v>
      </c>
      <c r="J4124" t="s">
        <v>137</v>
      </c>
      <c r="K4124" t="s">
        <v>144</v>
      </c>
      <c r="L4124" t="s">
        <v>11767</v>
      </c>
      <c r="M4124" t="s">
        <v>11768</v>
      </c>
      <c r="N4124">
        <v>2.2822222220000001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1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7.6347145732880213</v>
      </c>
      <c r="AC4124">
        <v>0</v>
      </c>
      <c r="AD4124">
        <v>0</v>
      </c>
      <c r="AE4124">
        <v>7.6347145732880213</v>
      </c>
    </row>
    <row r="4125" spans="1:31" x14ac:dyDescent="0.3">
      <c r="A4125">
        <v>2493537</v>
      </c>
      <c r="B4125">
        <v>1</v>
      </c>
      <c r="C4125" t="s">
        <v>80</v>
      </c>
      <c r="D4125" t="s">
        <v>100</v>
      </c>
      <c r="E4125" t="s">
        <v>132</v>
      </c>
      <c r="F4125" t="s">
        <v>11769</v>
      </c>
      <c r="G4125" t="s">
        <v>159</v>
      </c>
      <c r="H4125" t="s">
        <v>135</v>
      </c>
      <c r="I4125" t="s">
        <v>136</v>
      </c>
      <c r="J4125" t="s">
        <v>3</v>
      </c>
      <c r="K4125" t="s">
        <v>144</v>
      </c>
      <c r="L4125" t="s">
        <v>11770</v>
      </c>
      <c r="M4125" t="s">
        <v>11771</v>
      </c>
      <c r="N4125">
        <v>4.170833333</v>
      </c>
      <c r="O4125">
        <v>0</v>
      </c>
      <c r="P4125">
        <v>233</v>
      </c>
      <c r="Q4125">
        <v>0</v>
      </c>
      <c r="R4125">
        <v>3</v>
      </c>
      <c r="S4125">
        <v>0</v>
      </c>
      <c r="T4125">
        <v>3</v>
      </c>
      <c r="U4125">
        <v>0</v>
      </c>
      <c r="V4125">
        <v>0</v>
      </c>
      <c r="W4125">
        <v>0</v>
      </c>
      <c r="X4125">
        <v>224.62031052629285</v>
      </c>
      <c r="Y4125">
        <v>0</v>
      </c>
      <c r="Z4125">
        <v>0.26856514006293331</v>
      </c>
      <c r="AA4125">
        <v>0</v>
      </c>
      <c r="AB4125">
        <v>13.706314119318767</v>
      </c>
      <c r="AC4125">
        <v>0</v>
      </c>
      <c r="AD4125">
        <v>0</v>
      </c>
      <c r="AE4125">
        <v>238.59518978567456</v>
      </c>
    </row>
    <row r="4126" spans="1:31" x14ac:dyDescent="0.3">
      <c r="A4126">
        <v>2493869</v>
      </c>
      <c r="B4126">
        <v>1</v>
      </c>
      <c r="C4126" t="s">
        <v>81</v>
      </c>
      <c r="D4126" t="s">
        <v>114</v>
      </c>
      <c r="E4126" t="s">
        <v>162</v>
      </c>
      <c r="F4126" t="s">
        <v>11772</v>
      </c>
      <c r="G4126" t="s">
        <v>210</v>
      </c>
      <c r="H4126" t="s">
        <v>135</v>
      </c>
      <c r="I4126" t="s">
        <v>136</v>
      </c>
      <c r="J4126" t="s">
        <v>137</v>
      </c>
      <c r="K4126" t="s">
        <v>144</v>
      </c>
      <c r="L4126" t="s">
        <v>11773</v>
      </c>
      <c r="M4126" t="s">
        <v>11774</v>
      </c>
      <c r="N4126">
        <v>0.83944444399999996</v>
      </c>
      <c r="O4126">
        <v>0</v>
      </c>
      <c r="P4126">
        <v>2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0.120382442734385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0.120382442734385</v>
      </c>
    </row>
    <row r="4127" spans="1:31" x14ac:dyDescent="0.3">
      <c r="A4127">
        <v>2493351</v>
      </c>
      <c r="B4127">
        <v>1</v>
      </c>
      <c r="C4127" t="s">
        <v>80</v>
      </c>
      <c r="D4127" t="s">
        <v>82</v>
      </c>
      <c r="E4127" t="s">
        <v>162</v>
      </c>
      <c r="F4127" t="s">
        <v>11775</v>
      </c>
      <c r="G4127" t="s">
        <v>652</v>
      </c>
      <c r="H4127" t="s">
        <v>135</v>
      </c>
      <c r="I4127" t="s">
        <v>136</v>
      </c>
      <c r="J4127" t="s">
        <v>137</v>
      </c>
      <c r="K4127" t="s">
        <v>144</v>
      </c>
      <c r="L4127" t="s">
        <v>11776</v>
      </c>
      <c r="M4127" t="s">
        <v>11723</v>
      </c>
      <c r="N4127">
        <v>0.66611111099999998</v>
      </c>
      <c r="O4127">
        <v>0</v>
      </c>
      <c r="P4127">
        <v>149</v>
      </c>
      <c r="Q4127">
        <v>0</v>
      </c>
      <c r="R4127">
        <v>0</v>
      </c>
      <c r="S4127">
        <v>0</v>
      </c>
      <c r="T4127">
        <v>7</v>
      </c>
      <c r="U4127">
        <v>0</v>
      </c>
      <c r="V4127">
        <v>0</v>
      </c>
      <c r="W4127">
        <v>0</v>
      </c>
      <c r="X4127">
        <v>31.823730822113195</v>
      </c>
      <c r="Y4127">
        <v>0</v>
      </c>
      <c r="Z4127">
        <v>0</v>
      </c>
      <c r="AA4127">
        <v>0</v>
      </c>
      <c r="AB4127">
        <v>1.289636219796344</v>
      </c>
      <c r="AC4127">
        <v>0</v>
      </c>
      <c r="AD4127">
        <v>0</v>
      </c>
      <c r="AE4127">
        <v>33.113367041909541</v>
      </c>
    </row>
    <row r="4128" spans="1:31" x14ac:dyDescent="0.3">
      <c r="A4128">
        <v>2493520</v>
      </c>
      <c r="B4128">
        <v>1</v>
      </c>
      <c r="C4128" t="s">
        <v>80</v>
      </c>
      <c r="D4128" t="s">
        <v>96</v>
      </c>
      <c r="E4128" t="s">
        <v>153</v>
      </c>
      <c r="F4128" t="s">
        <v>11777</v>
      </c>
      <c r="G4128" t="s">
        <v>155</v>
      </c>
      <c r="H4128" t="s">
        <v>135</v>
      </c>
      <c r="I4128" t="s">
        <v>136</v>
      </c>
      <c r="J4128" t="s">
        <v>137</v>
      </c>
      <c r="K4128" t="s">
        <v>144</v>
      </c>
      <c r="L4128" t="s">
        <v>11778</v>
      </c>
      <c r="M4128" t="s">
        <v>11779</v>
      </c>
      <c r="N4128">
        <v>4.091111111</v>
      </c>
      <c r="O4128">
        <v>0</v>
      </c>
      <c r="P4128">
        <v>1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1.1406350646444443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1.1406350646444443</v>
      </c>
    </row>
    <row r="4129" spans="1:31" x14ac:dyDescent="0.3">
      <c r="A4129">
        <v>2493912</v>
      </c>
      <c r="B4129">
        <v>1</v>
      </c>
      <c r="C4129" t="s">
        <v>80</v>
      </c>
      <c r="D4129" t="s">
        <v>84</v>
      </c>
      <c r="E4129" t="s">
        <v>162</v>
      </c>
      <c r="F4129" t="s">
        <v>11780</v>
      </c>
      <c r="G4129" t="s">
        <v>210</v>
      </c>
      <c r="H4129" t="s">
        <v>135</v>
      </c>
      <c r="I4129" t="s">
        <v>136</v>
      </c>
      <c r="J4129" t="s">
        <v>137</v>
      </c>
      <c r="K4129" t="s">
        <v>144</v>
      </c>
      <c r="L4129" t="s">
        <v>11781</v>
      </c>
      <c r="M4129" t="s">
        <v>11782</v>
      </c>
      <c r="N4129">
        <v>2.823611111</v>
      </c>
      <c r="O4129">
        <v>0</v>
      </c>
      <c r="P4129">
        <v>102</v>
      </c>
      <c r="Q4129">
        <v>0</v>
      </c>
      <c r="R4129">
        <v>1</v>
      </c>
      <c r="S4129">
        <v>0</v>
      </c>
      <c r="T4129">
        <v>2</v>
      </c>
      <c r="U4129">
        <v>0</v>
      </c>
      <c r="V4129">
        <v>0</v>
      </c>
      <c r="W4129">
        <v>0</v>
      </c>
      <c r="X4129">
        <v>115.87012911262173</v>
      </c>
      <c r="Y4129">
        <v>0</v>
      </c>
      <c r="Z4129">
        <v>2.1041266099517704</v>
      </c>
      <c r="AA4129">
        <v>0</v>
      </c>
      <c r="AB4129">
        <v>0.35395515760717128</v>
      </c>
      <c r="AC4129">
        <v>0</v>
      </c>
      <c r="AD4129">
        <v>0</v>
      </c>
      <c r="AE4129">
        <v>118.32821088018068</v>
      </c>
    </row>
    <row r="4130" spans="1:31" x14ac:dyDescent="0.3">
      <c r="A4130">
        <v>2493955</v>
      </c>
      <c r="B4130">
        <v>1</v>
      </c>
      <c r="C4130" t="s">
        <v>81</v>
      </c>
      <c r="D4130" t="s">
        <v>127</v>
      </c>
      <c r="E4130" t="s">
        <v>153</v>
      </c>
      <c r="F4130" t="s">
        <v>11783</v>
      </c>
      <c r="G4130" t="s">
        <v>244</v>
      </c>
      <c r="H4130" t="s">
        <v>135</v>
      </c>
      <c r="I4130" t="s">
        <v>136</v>
      </c>
      <c r="J4130" t="s">
        <v>137</v>
      </c>
      <c r="K4130" t="s">
        <v>144</v>
      </c>
      <c r="L4130" t="s">
        <v>11784</v>
      </c>
      <c r="M4130" t="s">
        <v>11785</v>
      </c>
      <c r="N4130">
        <v>1.2938888879999999</v>
      </c>
      <c r="O4130">
        <v>0</v>
      </c>
      <c r="P4130">
        <v>11</v>
      </c>
      <c r="Q4130">
        <v>0</v>
      </c>
      <c r="R4130">
        <v>0</v>
      </c>
      <c r="S4130">
        <v>0</v>
      </c>
      <c r="T4130">
        <v>1</v>
      </c>
      <c r="U4130">
        <v>0</v>
      </c>
      <c r="V4130">
        <v>0</v>
      </c>
      <c r="W4130">
        <v>0</v>
      </c>
      <c r="X4130">
        <v>4.4619849149436881</v>
      </c>
      <c r="Y4130">
        <v>0</v>
      </c>
      <c r="Z4130">
        <v>0</v>
      </c>
      <c r="AA4130">
        <v>0</v>
      </c>
      <c r="AB4130">
        <v>3.7838547298251521</v>
      </c>
      <c r="AC4130">
        <v>0</v>
      </c>
      <c r="AD4130">
        <v>0</v>
      </c>
      <c r="AE4130">
        <v>8.2458396447688393</v>
      </c>
    </row>
    <row r="4131" spans="1:31" x14ac:dyDescent="0.3">
      <c r="A4131">
        <v>2493557</v>
      </c>
      <c r="B4131">
        <v>1</v>
      </c>
      <c r="C4131" t="s">
        <v>81</v>
      </c>
      <c r="D4131" t="s">
        <v>127</v>
      </c>
      <c r="E4131" t="s">
        <v>147</v>
      </c>
      <c r="F4131" t="s">
        <v>11786</v>
      </c>
      <c r="G4131" t="s">
        <v>426</v>
      </c>
      <c r="H4131" t="s">
        <v>150</v>
      </c>
      <c r="I4131" t="s">
        <v>136</v>
      </c>
      <c r="J4131" t="s">
        <v>137</v>
      </c>
      <c r="K4131" t="s">
        <v>144</v>
      </c>
      <c r="L4131" t="s">
        <v>11787</v>
      </c>
      <c r="M4131" t="s">
        <v>11788</v>
      </c>
      <c r="N4131">
        <v>5.4375</v>
      </c>
      <c r="O4131">
        <v>0</v>
      </c>
      <c r="P4131">
        <v>178</v>
      </c>
      <c r="Q4131">
        <v>11</v>
      </c>
      <c r="R4131">
        <v>11</v>
      </c>
      <c r="S4131">
        <v>2</v>
      </c>
      <c r="T4131">
        <v>17</v>
      </c>
      <c r="U4131">
        <v>0</v>
      </c>
      <c r="V4131">
        <v>0</v>
      </c>
      <c r="W4131">
        <v>0</v>
      </c>
      <c r="X4131">
        <v>363.91028503388435</v>
      </c>
      <c r="Y4131">
        <v>11.034981556166487</v>
      </c>
      <c r="Z4131">
        <v>11.391298189093597</v>
      </c>
      <c r="AA4131">
        <v>47.569105343333341</v>
      </c>
      <c r="AB4131">
        <v>117.55763065915443</v>
      </c>
      <c r="AC4131">
        <v>0</v>
      </c>
      <c r="AD4131">
        <v>0</v>
      </c>
      <c r="AE4131">
        <v>551.46330078163214</v>
      </c>
    </row>
    <row r="4132" spans="1:31" x14ac:dyDescent="0.3">
      <c r="A4132">
        <v>2493563</v>
      </c>
      <c r="B4132">
        <v>1</v>
      </c>
      <c r="C4132" t="s">
        <v>80</v>
      </c>
      <c r="D4132" t="s">
        <v>99</v>
      </c>
      <c r="E4132" t="s">
        <v>162</v>
      </c>
      <c r="F4132" t="s">
        <v>11789</v>
      </c>
      <c r="G4132" t="s">
        <v>210</v>
      </c>
      <c r="H4132" t="s">
        <v>135</v>
      </c>
      <c r="I4132" t="s">
        <v>136</v>
      </c>
      <c r="J4132" t="s">
        <v>137</v>
      </c>
      <c r="K4132" t="s">
        <v>144</v>
      </c>
      <c r="L4132" t="s">
        <v>11790</v>
      </c>
      <c r="M4132" t="s">
        <v>11791</v>
      </c>
      <c r="N4132">
        <v>3.085555555</v>
      </c>
      <c r="O4132">
        <v>0</v>
      </c>
      <c r="P4132">
        <v>1</v>
      </c>
      <c r="Q4132">
        <v>0</v>
      </c>
      <c r="R4132">
        <v>16</v>
      </c>
      <c r="S4132">
        <v>0</v>
      </c>
      <c r="T4132">
        <v>1</v>
      </c>
      <c r="U4132">
        <v>0</v>
      </c>
      <c r="V4132">
        <v>0</v>
      </c>
      <c r="W4132">
        <v>0</v>
      </c>
      <c r="X4132">
        <v>0.876403763259896</v>
      </c>
      <c r="Y4132">
        <v>0</v>
      </c>
      <c r="Z4132">
        <v>10.462187560674819</v>
      </c>
      <c r="AA4132">
        <v>0</v>
      </c>
      <c r="AB4132">
        <v>0.48155461420930679</v>
      </c>
      <c r="AC4132">
        <v>0</v>
      </c>
      <c r="AD4132">
        <v>0</v>
      </c>
      <c r="AE4132">
        <v>11.820145938144021</v>
      </c>
    </row>
    <row r="4133" spans="1:31" x14ac:dyDescent="0.3">
      <c r="A4133">
        <v>2493414</v>
      </c>
      <c r="B4133">
        <v>1</v>
      </c>
      <c r="C4133" t="s">
        <v>80</v>
      </c>
      <c r="D4133" t="s">
        <v>91</v>
      </c>
      <c r="E4133" t="s">
        <v>166</v>
      </c>
      <c r="F4133" t="s">
        <v>11792</v>
      </c>
      <c r="G4133" t="s">
        <v>168</v>
      </c>
      <c r="H4133" t="s">
        <v>150</v>
      </c>
      <c r="I4133" t="s">
        <v>136</v>
      </c>
      <c r="J4133" t="s">
        <v>137</v>
      </c>
      <c r="K4133" t="s">
        <v>138</v>
      </c>
      <c r="L4133" t="s">
        <v>11793</v>
      </c>
      <c r="M4133" t="s">
        <v>11794</v>
      </c>
      <c r="N4133">
        <v>7.3191666660000001</v>
      </c>
      <c r="O4133">
        <v>29</v>
      </c>
      <c r="P4133">
        <v>1437</v>
      </c>
      <c r="Q4133">
        <v>56</v>
      </c>
      <c r="R4133">
        <v>130</v>
      </c>
      <c r="S4133">
        <v>30</v>
      </c>
      <c r="T4133">
        <v>219</v>
      </c>
      <c r="U4133">
        <v>6</v>
      </c>
      <c r="V4133">
        <v>1</v>
      </c>
      <c r="W4133">
        <v>129.60037408841032</v>
      </c>
      <c r="X4133">
        <v>3175.8475967867198</v>
      </c>
      <c r="Y4133">
        <v>196.68632290461753</v>
      </c>
      <c r="Z4133">
        <v>196.58137461331998</v>
      </c>
      <c r="AA4133">
        <v>834.82131915916739</v>
      </c>
      <c r="AB4133">
        <v>1170.7250551039092</v>
      </c>
      <c r="AC4133">
        <v>1226.7714415353132</v>
      </c>
      <c r="AD4133">
        <v>498.20986403217188</v>
      </c>
      <c r="AE4133">
        <v>7429.2433482236293</v>
      </c>
    </row>
    <row r="4134" spans="1:31" x14ac:dyDescent="0.3">
      <c r="A4134">
        <v>2493360</v>
      </c>
      <c r="B4134">
        <v>1</v>
      </c>
      <c r="C4134" t="s">
        <v>81</v>
      </c>
      <c r="D4134" t="s">
        <v>121</v>
      </c>
      <c r="E4134" t="s">
        <v>162</v>
      </c>
      <c r="F4134" t="s">
        <v>11795</v>
      </c>
      <c r="G4134" t="s">
        <v>210</v>
      </c>
      <c r="H4134" t="s">
        <v>135</v>
      </c>
      <c r="I4134" t="s">
        <v>136</v>
      </c>
      <c r="J4134" t="s">
        <v>137</v>
      </c>
      <c r="K4134" t="s">
        <v>144</v>
      </c>
      <c r="L4134" t="s">
        <v>11796</v>
      </c>
      <c r="M4134" t="s">
        <v>11797</v>
      </c>
      <c r="N4134">
        <v>2.6472222219999999</v>
      </c>
      <c r="O4134">
        <v>0</v>
      </c>
      <c r="P4134">
        <v>2</v>
      </c>
      <c r="Q4134">
        <v>0</v>
      </c>
      <c r="R4134">
        <v>1</v>
      </c>
      <c r="S4134">
        <v>0</v>
      </c>
      <c r="T4134">
        <v>1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1.5614817570600001</v>
      </c>
      <c r="AA4134">
        <v>0</v>
      </c>
      <c r="AB4134">
        <v>0.24271558706039345</v>
      </c>
      <c r="AC4134">
        <v>0</v>
      </c>
      <c r="AD4134">
        <v>0</v>
      </c>
      <c r="AE4134">
        <v>1.8041973441203936</v>
      </c>
    </row>
    <row r="4135" spans="1:31" x14ac:dyDescent="0.3">
      <c r="A4135">
        <v>2493692</v>
      </c>
      <c r="B4135">
        <v>1</v>
      </c>
      <c r="C4135" t="s">
        <v>80</v>
      </c>
      <c r="D4135" t="s">
        <v>93</v>
      </c>
      <c r="E4135" t="s">
        <v>153</v>
      </c>
      <c r="F4135" t="s">
        <v>11798</v>
      </c>
      <c r="G4135" t="s">
        <v>155</v>
      </c>
      <c r="H4135" t="s">
        <v>135</v>
      </c>
      <c r="I4135" t="s">
        <v>136</v>
      </c>
      <c r="J4135" t="s">
        <v>137</v>
      </c>
      <c r="K4135" t="s">
        <v>144</v>
      </c>
      <c r="L4135" t="s">
        <v>11799</v>
      </c>
      <c r="M4135" t="s">
        <v>11800</v>
      </c>
      <c r="N4135">
        <v>0.66138888799999995</v>
      </c>
      <c r="O4135">
        <v>0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0.2749203155284875</v>
      </c>
      <c r="AA4135">
        <v>0</v>
      </c>
      <c r="AB4135">
        <v>0</v>
      </c>
      <c r="AC4135">
        <v>0</v>
      </c>
      <c r="AD4135">
        <v>0</v>
      </c>
      <c r="AE4135">
        <v>0.2749203155284875</v>
      </c>
    </row>
    <row r="4136" spans="1:31" x14ac:dyDescent="0.3">
      <c r="A4136">
        <v>2493838</v>
      </c>
      <c r="B4136">
        <v>1</v>
      </c>
      <c r="C4136" t="s">
        <v>80</v>
      </c>
      <c r="D4136" t="s">
        <v>100</v>
      </c>
      <c r="E4136" t="s">
        <v>147</v>
      </c>
      <c r="F4136" t="s">
        <v>11177</v>
      </c>
      <c r="G4136" t="s">
        <v>193</v>
      </c>
      <c r="H4136" t="s">
        <v>150</v>
      </c>
      <c r="I4136" t="s">
        <v>136</v>
      </c>
      <c r="J4136" t="s">
        <v>137</v>
      </c>
      <c r="K4136" t="s">
        <v>144</v>
      </c>
      <c r="L4136" t="s">
        <v>11801</v>
      </c>
      <c r="M4136" t="s">
        <v>11802</v>
      </c>
      <c r="N4136">
        <v>0.52361111100000002</v>
      </c>
      <c r="O4136">
        <v>0</v>
      </c>
      <c r="P4136">
        <v>53</v>
      </c>
      <c r="Q4136">
        <v>3</v>
      </c>
      <c r="R4136">
        <v>111</v>
      </c>
      <c r="S4136">
        <v>2</v>
      </c>
      <c r="T4136">
        <v>19</v>
      </c>
      <c r="U4136">
        <v>0</v>
      </c>
      <c r="V4136">
        <v>0</v>
      </c>
      <c r="W4136">
        <v>0</v>
      </c>
      <c r="X4136">
        <v>9.4590655249148377</v>
      </c>
      <c r="Y4136">
        <v>16.431743669522429</v>
      </c>
      <c r="Z4136">
        <v>31.626942012097174</v>
      </c>
      <c r="AA4136">
        <v>16.960791764773646</v>
      </c>
      <c r="AB4136">
        <v>6.2934732634966286</v>
      </c>
      <c r="AC4136">
        <v>0</v>
      </c>
      <c r="AD4136">
        <v>0</v>
      </c>
      <c r="AE4136">
        <v>80.77201623480471</v>
      </c>
    </row>
    <row r="4137" spans="1:31" x14ac:dyDescent="0.3">
      <c r="A4137">
        <v>2493675</v>
      </c>
      <c r="B4137">
        <v>1</v>
      </c>
      <c r="C4137" t="s">
        <v>81</v>
      </c>
      <c r="D4137" t="s">
        <v>116</v>
      </c>
      <c r="E4137" t="s">
        <v>147</v>
      </c>
      <c r="F4137" t="s">
        <v>11803</v>
      </c>
      <c r="G4137" t="s">
        <v>149</v>
      </c>
      <c r="H4137" t="s">
        <v>150</v>
      </c>
      <c r="I4137" t="s">
        <v>136</v>
      </c>
      <c r="J4137" t="s">
        <v>137</v>
      </c>
      <c r="K4137" t="s">
        <v>144</v>
      </c>
      <c r="L4137" t="s">
        <v>11804</v>
      </c>
      <c r="M4137" t="s">
        <v>11805</v>
      </c>
      <c r="N4137">
        <v>0.58166666600000005</v>
      </c>
      <c r="O4137">
        <v>0</v>
      </c>
      <c r="P4137">
        <v>81</v>
      </c>
      <c r="Q4137">
        <v>0</v>
      </c>
      <c r="R4137">
        <v>3</v>
      </c>
      <c r="S4137">
        <v>0</v>
      </c>
      <c r="T4137">
        <v>7</v>
      </c>
      <c r="U4137">
        <v>0</v>
      </c>
      <c r="V4137">
        <v>0</v>
      </c>
      <c r="W4137">
        <v>0</v>
      </c>
      <c r="X4137">
        <v>7.6715152443828831</v>
      </c>
      <c r="Y4137">
        <v>0</v>
      </c>
      <c r="Z4137">
        <v>0.16956746262480735</v>
      </c>
      <c r="AA4137">
        <v>0</v>
      </c>
      <c r="AB4137">
        <v>1.5367061737816445</v>
      </c>
      <c r="AC4137">
        <v>0</v>
      </c>
      <c r="AD4137">
        <v>0</v>
      </c>
      <c r="AE4137">
        <v>9.3777888807893355</v>
      </c>
    </row>
    <row r="4138" spans="1:31" x14ac:dyDescent="0.3">
      <c r="A4138">
        <v>2493586</v>
      </c>
      <c r="B4138">
        <v>1</v>
      </c>
      <c r="C4138" t="s">
        <v>81</v>
      </c>
      <c r="D4138" t="s">
        <v>123</v>
      </c>
      <c r="E4138" t="s">
        <v>162</v>
      </c>
      <c r="F4138" t="s">
        <v>11806</v>
      </c>
      <c r="G4138" t="s">
        <v>181</v>
      </c>
      <c r="H4138" t="s">
        <v>135</v>
      </c>
      <c r="I4138" t="s">
        <v>136</v>
      </c>
      <c r="J4138" t="s">
        <v>137</v>
      </c>
      <c r="K4138" t="s">
        <v>144</v>
      </c>
      <c r="L4138" t="s">
        <v>11807</v>
      </c>
      <c r="M4138" t="s">
        <v>11808</v>
      </c>
      <c r="N4138">
        <v>0.44527777699999999</v>
      </c>
      <c r="O4138">
        <v>0</v>
      </c>
      <c r="P4138">
        <v>87</v>
      </c>
      <c r="Q4138">
        <v>0</v>
      </c>
      <c r="R4138">
        <v>0</v>
      </c>
      <c r="S4138">
        <v>0</v>
      </c>
      <c r="T4138">
        <v>4</v>
      </c>
      <c r="U4138">
        <v>0</v>
      </c>
      <c r="V4138">
        <v>0</v>
      </c>
      <c r="W4138">
        <v>0</v>
      </c>
      <c r="X4138">
        <v>8.9436868047689302</v>
      </c>
      <c r="Y4138">
        <v>0</v>
      </c>
      <c r="Z4138">
        <v>0</v>
      </c>
      <c r="AA4138">
        <v>0</v>
      </c>
      <c r="AB4138">
        <v>1.4240894142005218</v>
      </c>
      <c r="AC4138">
        <v>0</v>
      </c>
      <c r="AD4138">
        <v>0</v>
      </c>
      <c r="AE4138">
        <v>10.367776218969452</v>
      </c>
    </row>
    <row r="4139" spans="1:31" x14ac:dyDescent="0.3">
      <c r="A4139">
        <v>2493667</v>
      </c>
      <c r="B4139">
        <v>2</v>
      </c>
      <c r="C4139" t="s">
        <v>80</v>
      </c>
      <c r="D4139" t="s">
        <v>94</v>
      </c>
      <c r="E4139" t="s">
        <v>184</v>
      </c>
      <c r="F4139" t="s">
        <v>11809</v>
      </c>
      <c r="G4139" t="s">
        <v>149</v>
      </c>
      <c r="H4139" t="s">
        <v>150</v>
      </c>
      <c r="I4139" t="s">
        <v>136</v>
      </c>
      <c r="J4139" t="s">
        <v>137</v>
      </c>
      <c r="K4139" t="s">
        <v>144</v>
      </c>
      <c r="L4139" t="s">
        <v>11810</v>
      </c>
      <c r="M4139" t="s">
        <v>11811</v>
      </c>
      <c r="N4139">
        <v>1.845</v>
      </c>
      <c r="O4139">
        <v>0</v>
      </c>
      <c r="P4139">
        <v>71</v>
      </c>
      <c r="Q4139">
        <v>0</v>
      </c>
      <c r="R4139">
        <v>1</v>
      </c>
      <c r="S4139">
        <v>2</v>
      </c>
      <c r="T4139">
        <v>8</v>
      </c>
      <c r="U4139">
        <v>0</v>
      </c>
      <c r="V4139">
        <v>0</v>
      </c>
      <c r="W4139">
        <v>0</v>
      </c>
      <c r="X4139">
        <v>24.955894181725323</v>
      </c>
      <c r="Y4139">
        <v>0</v>
      </c>
      <c r="Z4139">
        <v>3.2855517846399999E-3</v>
      </c>
      <c r="AA4139">
        <v>0.67700133179040001</v>
      </c>
      <c r="AB4139">
        <v>5.9333074346728862</v>
      </c>
      <c r="AC4139">
        <v>0</v>
      </c>
      <c r="AD4139">
        <v>0</v>
      </c>
      <c r="AE4139">
        <v>31.56948849997325</v>
      </c>
    </row>
    <row r="4140" spans="1:31" x14ac:dyDescent="0.3">
      <c r="A4140">
        <v>2493752</v>
      </c>
      <c r="B4140">
        <v>1</v>
      </c>
      <c r="C4140" t="s">
        <v>80</v>
      </c>
      <c r="D4140" t="s">
        <v>98</v>
      </c>
      <c r="E4140" t="s">
        <v>166</v>
      </c>
      <c r="F4140" t="s">
        <v>11812</v>
      </c>
      <c r="G4140" t="s">
        <v>149</v>
      </c>
      <c r="H4140" t="s">
        <v>150</v>
      </c>
      <c r="I4140" t="s">
        <v>136</v>
      </c>
      <c r="J4140" t="s">
        <v>137</v>
      </c>
      <c r="K4140" t="s">
        <v>144</v>
      </c>
      <c r="L4140" t="s">
        <v>11813</v>
      </c>
      <c r="M4140" t="s">
        <v>11814</v>
      </c>
      <c r="N4140">
        <v>0.30833333299999999</v>
      </c>
      <c r="O4140">
        <v>0</v>
      </c>
      <c r="P4140">
        <v>2319</v>
      </c>
      <c r="Q4140">
        <v>27</v>
      </c>
      <c r="R4140">
        <v>692</v>
      </c>
      <c r="S4140">
        <v>41</v>
      </c>
      <c r="T4140">
        <v>671</v>
      </c>
      <c r="U4140">
        <v>2</v>
      </c>
      <c r="V4140">
        <v>0</v>
      </c>
      <c r="W4140">
        <v>0</v>
      </c>
      <c r="X4140">
        <v>180.52454498183241</v>
      </c>
      <c r="Y4140">
        <v>28.28282028651984</v>
      </c>
      <c r="Z4140">
        <v>89.428739721840969</v>
      </c>
      <c r="AA4140">
        <v>75.110497146172975</v>
      </c>
      <c r="AB4140">
        <v>152.07520177924638</v>
      </c>
      <c r="AC4140">
        <v>98.944340447248749</v>
      </c>
      <c r="AD4140">
        <v>0</v>
      </c>
      <c r="AE4140">
        <v>624.36614436286141</v>
      </c>
    </row>
    <row r="4141" spans="1:31" x14ac:dyDescent="0.3">
      <c r="A4141">
        <v>2493446</v>
      </c>
      <c r="B4141">
        <v>1</v>
      </c>
      <c r="C4141" t="s">
        <v>81</v>
      </c>
      <c r="D4141" t="s">
        <v>127</v>
      </c>
      <c r="E4141" t="s">
        <v>184</v>
      </c>
      <c r="F4141" t="s">
        <v>2123</v>
      </c>
      <c r="G4141" t="s">
        <v>168</v>
      </c>
      <c r="H4141" t="s">
        <v>150</v>
      </c>
      <c r="I4141" t="s">
        <v>136</v>
      </c>
      <c r="J4141" t="s">
        <v>137</v>
      </c>
      <c r="K4141" t="s">
        <v>138</v>
      </c>
      <c r="L4141" t="s">
        <v>11815</v>
      </c>
      <c r="M4141" t="s">
        <v>11816</v>
      </c>
      <c r="N4141">
        <v>7.8869444440000001</v>
      </c>
      <c r="O4141">
        <v>2</v>
      </c>
      <c r="P4141">
        <v>1407</v>
      </c>
      <c r="Q4141">
        <v>29</v>
      </c>
      <c r="R4141">
        <v>82</v>
      </c>
      <c r="S4141">
        <v>13</v>
      </c>
      <c r="T4141">
        <v>110</v>
      </c>
      <c r="U4141">
        <v>1</v>
      </c>
      <c r="V4141">
        <v>0</v>
      </c>
      <c r="W4141">
        <v>2.3587266721309645</v>
      </c>
      <c r="X4141">
        <v>1710.9267487956479</v>
      </c>
      <c r="Y4141">
        <v>231.95660194657441</v>
      </c>
      <c r="Z4141">
        <v>84.784237955822618</v>
      </c>
      <c r="AA4141">
        <v>370.62815333409736</v>
      </c>
      <c r="AB4141">
        <v>494.01033410485309</v>
      </c>
      <c r="AC4141">
        <v>16.417618057596471</v>
      </c>
      <c r="AD4141">
        <v>0</v>
      </c>
      <c r="AE4141">
        <v>2911.0824208667227</v>
      </c>
    </row>
    <row r="4142" spans="1:31" x14ac:dyDescent="0.3">
      <c r="A4142">
        <v>2493944</v>
      </c>
      <c r="B4142">
        <v>1</v>
      </c>
      <c r="C4142" t="s">
        <v>80</v>
      </c>
      <c r="D4142" t="s">
        <v>85</v>
      </c>
      <c r="E4142" t="s">
        <v>141</v>
      </c>
      <c r="F4142" t="s">
        <v>11817</v>
      </c>
      <c r="G4142" t="s">
        <v>210</v>
      </c>
      <c r="H4142" t="s">
        <v>135</v>
      </c>
      <c r="I4142" t="s">
        <v>136</v>
      </c>
      <c r="J4142" t="s">
        <v>137</v>
      </c>
      <c r="K4142" t="s">
        <v>144</v>
      </c>
      <c r="L4142" t="s">
        <v>11818</v>
      </c>
      <c r="M4142" t="s">
        <v>11819</v>
      </c>
      <c r="N4142">
        <v>0.55083333300000004</v>
      </c>
      <c r="O4142">
        <v>0</v>
      </c>
      <c r="P4142">
        <v>65</v>
      </c>
      <c r="Q4142">
        <v>0</v>
      </c>
      <c r="R4142">
        <v>0</v>
      </c>
      <c r="S4142">
        <v>0</v>
      </c>
      <c r="T4142">
        <v>15</v>
      </c>
      <c r="U4142">
        <v>0</v>
      </c>
      <c r="V4142">
        <v>0</v>
      </c>
      <c r="W4142">
        <v>0</v>
      </c>
      <c r="X4142">
        <v>8.3941797378989875</v>
      </c>
      <c r="Y4142">
        <v>0</v>
      </c>
      <c r="Z4142">
        <v>0</v>
      </c>
      <c r="AA4142">
        <v>0</v>
      </c>
      <c r="AB4142">
        <v>7.0116443707440119</v>
      </c>
      <c r="AC4142">
        <v>0</v>
      </c>
      <c r="AD4142">
        <v>0</v>
      </c>
      <c r="AE4142">
        <v>15.405824108642999</v>
      </c>
    </row>
    <row r="4143" spans="1:31" x14ac:dyDescent="0.3">
      <c r="A4143">
        <v>2493423</v>
      </c>
      <c r="B4143">
        <v>1</v>
      </c>
      <c r="C4143" t="s">
        <v>80</v>
      </c>
      <c r="D4143" t="s">
        <v>102</v>
      </c>
      <c r="E4143" t="s">
        <v>147</v>
      </c>
      <c r="F4143" t="s">
        <v>11820</v>
      </c>
      <c r="G4143" t="s">
        <v>193</v>
      </c>
      <c r="H4143" t="s">
        <v>150</v>
      </c>
      <c r="I4143" t="s">
        <v>136</v>
      </c>
      <c r="J4143" t="s">
        <v>137</v>
      </c>
      <c r="K4143" t="s">
        <v>144</v>
      </c>
      <c r="L4143" t="s">
        <v>11821</v>
      </c>
      <c r="M4143" t="s">
        <v>11822</v>
      </c>
      <c r="N4143">
        <v>1.4994444440000001</v>
      </c>
      <c r="O4143">
        <v>0</v>
      </c>
      <c r="P4143">
        <v>101</v>
      </c>
      <c r="Q4143">
        <v>0</v>
      </c>
      <c r="R4143">
        <v>0</v>
      </c>
      <c r="S4143">
        <v>0</v>
      </c>
      <c r="T4143">
        <v>7</v>
      </c>
      <c r="U4143">
        <v>0</v>
      </c>
      <c r="V4143">
        <v>0</v>
      </c>
      <c r="W4143">
        <v>0</v>
      </c>
      <c r="X4143">
        <v>22.271115101816068</v>
      </c>
      <c r="Y4143">
        <v>0</v>
      </c>
      <c r="Z4143">
        <v>0</v>
      </c>
      <c r="AA4143">
        <v>0</v>
      </c>
      <c r="AB4143">
        <v>41.04594814796237</v>
      </c>
      <c r="AC4143">
        <v>0</v>
      </c>
      <c r="AD4143">
        <v>0</v>
      </c>
      <c r="AE4143">
        <v>63.317063249778442</v>
      </c>
    </row>
    <row r="4144" spans="1:31" x14ac:dyDescent="0.3">
      <c r="A4144">
        <v>2493460</v>
      </c>
      <c r="B4144">
        <v>1</v>
      </c>
      <c r="C4144" t="s">
        <v>81</v>
      </c>
      <c r="D4144" t="s">
        <v>126</v>
      </c>
      <c r="E4144" t="s">
        <v>184</v>
      </c>
      <c r="F4144" t="s">
        <v>11823</v>
      </c>
      <c r="G4144" t="s">
        <v>149</v>
      </c>
      <c r="H4144" t="s">
        <v>150</v>
      </c>
      <c r="I4144" t="s">
        <v>506</v>
      </c>
      <c r="J4144" t="s">
        <v>137</v>
      </c>
      <c r="K4144" t="s">
        <v>144</v>
      </c>
      <c r="L4144" t="s">
        <v>11824</v>
      </c>
      <c r="M4144" t="s">
        <v>11825</v>
      </c>
      <c r="N4144">
        <v>1.1111111E-2</v>
      </c>
      <c r="O4144">
        <v>2</v>
      </c>
      <c r="P4144">
        <v>1642</v>
      </c>
      <c r="Q4144">
        <v>72</v>
      </c>
      <c r="R4144">
        <v>543</v>
      </c>
      <c r="S4144">
        <v>26</v>
      </c>
      <c r="T4144">
        <v>106</v>
      </c>
      <c r="U4144">
        <v>0</v>
      </c>
      <c r="V4144">
        <v>0</v>
      </c>
      <c r="W4144">
        <v>2.3370033506462225E-2</v>
      </c>
      <c r="X4144">
        <v>1.8074396682529028</v>
      </c>
      <c r="Y4144">
        <v>2.2983294964294783</v>
      </c>
      <c r="Z4144">
        <v>0.64657988169019287</v>
      </c>
      <c r="AA4144">
        <v>1.2739056249497902</v>
      </c>
      <c r="AB4144">
        <v>1.2240534228978617</v>
      </c>
      <c r="AC4144">
        <v>0</v>
      </c>
      <c r="AD4144">
        <v>0</v>
      </c>
      <c r="AE4144">
        <v>7.2736781277266882</v>
      </c>
    </row>
    <row r="4145" spans="1:31" x14ac:dyDescent="0.3">
      <c r="A4145">
        <v>2494007</v>
      </c>
      <c r="B4145">
        <v>1</v>
      </c>
      <c r="C4145" t="s">
        <v>81</v>
      </c>
      <c r="D4145" t="s">
        <v>123</v>
      </c>
      <c r="E4145" t="s">
        <v>147</v>
      </c>
      <c r="F4145" t="s">
        <v>11826</v>
      </c>
      <c r="G4145" t="s">
        <v>149</v>
      </c>
      <c r="H4145" t="s">
        <v>150</v>
      </c>
      <c r="I4145" t="s">
        <v>506</v>
      </c>
      <c r="J4145" t="s">
        <v>137</v>
      </c>
      <c r="K4145" t="s">
        <v>144</v>
      </c>
      <c r="L4145" t="s">
        <v>11827</v>
      </c>
      <c r="M4145" t="s">
        <v>11828</v>
      </c>
      <c r="N4145">
        <v>1.6666666E-2</v>
      </c>
      <c r="O4145">
        <v>0</v>
      </c>
      <c r="P4145">
        <v>5834</v>
      </c>
      <c r="Q4145">
        <v>0</v>
      </c>
      <c r="R4145">
        <v>2</v>
      </c>
      <c r="S4145">
        <v>1</v>
      </c>
      <c r="T4145">
        <v>305</v>
      </c>
      <c r="U4145">
        <v>0</v>
      </c>
      <c r="V4145">
        <v>0</v>
      </c>
      <c r="W4145">
        <v>0</v>
      </c>
      <c r="X4145">
        <v>20.540507590645657</v>
      </c>
      <c r="Y4145">
        <v>0</v>
      </c>
      <c r="Z4145">
        <v>0</v>
      </c>
      <c r="AA4145">
        <v>0.13722178207964336</v>
      </c>
      <c r="AB4145">
        <v>2.6604967718850725</v>
      </c>
      <c r="AC4145">
        <v>0</v>
      </c>
      <c r="AD4145">
        <v>0</v>
      </c>
      <c r="AE4145">
        <v>23.33822614461037</v>
      </c>
    </row>
    <row r="4146" spans="1:31" x14ac:dyDescent="0.3">
      <c r="A4146">
        <v>2493509</v>
      </c>
      <c r="B4146">
        <v>1</v>
      </c>
      <c r="C4146" t="s">
        <v>81</v>
      </c>
      <c r="D4146" t="s">
        <v>116</v>
      </c>
      <c r="E4146" t="s">
        <v>166</v>
      </c>
      <c r="F4146" t="s">
        <v>11829</v>
      </c>
      <c r="G4146" t="s">
        <v>149</v>
      </c>
      <c r="H4146" t="s">
        <v>150</v>
      </c>
      <c r="I4146" t="s">
        <v>506</v>
      </c>
      <c r="J4146" t="s">
        <v>137</v>
      </c>
      <c r="K4146" t="s">
        <v>144</v>
      </c>
      <c r="L4146" t="s">
        <v>11830</v>
      </c>
      <c r="M4146" t="s">
        <v>11831</v>
      </c>
      <c r="N4146">
        <v>3.8055554999999998E-2</v>
      </c>
      <c r="O4146">
        <v>2</v>
      </c>
      <c r="P4146">
        <v>1363</v>
      </c>
      <c r="Q4146">
        <v>15</v>
      </c>
      <c r="R4146">
        <v>107</v>
      </c>
      <c r="S4146">
        <v>21</v>
      </c>
      <c r="T4146">
        <v>73</v>
      </c>
      <c r="U4146">
        <v>0</v>
      </c>
      <c r="V4146">
        <v>0</v>
      </c>
      <c r="W4146">
        <v>0.12183749741372568</v>
      </c>
      <c r="X4146">
        <v>5.0689484181612219</v>
      </c>
      <c r="Y4146">
        <v>3.0121718220318416</v>
      </c>
      <c r="Z4146">
        <v>0.52114876941686572</v>
      </c>
      <c r="AA4146">
        <v>2.6338200976309314</v>
      </c>
      <c r="AB4146">
        <v>1.976905979178267</v>
      </c>
      <c r="AC4146">
        <v>0</v>
      </c>
      <c r="AD4146">
        <v>0</v>
      </c>
      <c r="AE4146">
        <v>13.334832583832855</v>
      </c>
    </row>
    <row r="4147" spans="1:31" x14ac:dyDescent="0.3">
      <c r="A4147">
        <v>2493609</v>
      </c>
      <c r="B4147">
        <v>1</v>
      </c>
      <c r="C4147" t="s">
        <v>80</v>
      </c>
      <c r="D4147" t="s">
        <v>93</v>
      </c>
      <c r="E4147" t="s">
        <v>147</v>
      </c>
      <c r="F4147" t="s">
        <v>11832</v>
      </c>
      <c r="G4147" t="s">
        <v>134</v>
      </c>
      <c r="H4147" t="s">
        <v>150</v>
      </c>
      <c r="I4147" t="s">
        <v>136</v>
      </c>
      <c r="J4147" t="s">
        <v>137</v>
      </c>
      <c r="K4147" t="s">
        <v>138</v>
      </c>
      <c r="L4147" t="s">
        <v>11833</v>
      </c>
      <c r="M4147" t="s">
        <v>11834</v>
      </c>
      <c r="N4147">
        <v>2.079722222</v>
      </c>
      <c r="O4147">
        <v>0</v>
      </c>
      <c r="P4147">
        <v>1440</v>
      </c>
      <c r="Q4147">
        <v>3</v>
      </c>
      <c r="R4147">
        <v>0</v>
      </c>
      <c r="S4147">
        <v>1</v>
      </c>
      <c r="T4147">
        <v>55</v>
      </c>
      <c r="U4147">
        <v>1</v>
      </c>
      <c r="V4147">
        <v>0</v>
      </c>
      <c r="W4147">
        <v>0</v>
      </c>
      <c r="X4147">
        <v>862.97739097292526</v>
      </c>
      <c r="Y4147">
        <v>26.477526462790241</v>
      </c>
      <c r="Z4147">
        <v>0</v>
      </c>
      <c r="AA4147">
        <v>102.97386870059856</v>
      </c>
      <c r="AB4147">
        <v>187.87164620526423</v>
      </c>
      <c r="AC4147">
        <v>57.79672670895124</v>
      </c>
      <c r="AD4147">
        <v>0</v>
      </c>
      <c r="AE4147">
        <v>1238.0971590505294</v>
      </c>
    </row>
    <row r="4148" spans="1:31" x14ac:dyDescent="0.3">
      <c r="A4148">
        <v>2493380</v>
      </c>
      <c r="B4148">
        <v>1</v>
      </c>
      <c r="C4148" t="s">
        <v>80</v>
      </c>
      <c r="D4148" t="s">
        <v>93</v>
      </c>
      <c r="E4148" t="s">
        <v>166</v>
      </c>
      <c r="F4148" t="s">
        <v>7165</v>
      </c>
      <c r="G4148" t="s">
        <v>149</v>
      </c>
      <c r="H4148" t="s">
        <v>150</v>
      </c>
      <c r="I4148" t="s">
        <v>136</v>
      </c>
      <c r="J4148" t="s">
        <v>137</v>
      </c>
      <c r="K4148" t="s">
        <v>144</v>
      </c>
      <c r="L4148" t="s">
        <v>11835</v>
      </c>
      <c r="M4148" t="s">
        <v>11836</v>
      </c>
      <c r="N4148">
        <v>0.56416666599999998</v>
      </c>
      <c r="O4148">
        <v>0</v>
      </c>
      <c r="P4148">
        <v>8</v>
      </c>
      <c r="Q4148">
        <v>32</v>
      </c>
      <c r="R4148">
        <v>107</v>
      </c>
      <c r="S4148">
        <v>7</v>
      </c>
      <c r="T4148">
        <v>22</v>
      </c>
      <c r="U4148">
        <v>0</v>
      </c>
      <c r="V4148">
        <v>0</v>
      </c>
      <c r="W4148">
        <v>0</v>
      </c>
      <c r="X4148">
        <v>0.75652193967745585</v>
      </c>
      <c r="Y4148">
        <v>4.746156332544663</v>
      </c>
      <c r="Z4148">
        <v>32.718325605444512</v>
      </c>
      <c r="AA4148">
        <v>9.4396789049656142</v>
      </c>
      <c r="AB4148">
        <v>23.053453357962681</v>
      </c>
      <c r="AC4148">
        <v>0</v>
      </c>
      <c r="AD4148">
        <v>0</v>
      </c>
      <c r="AE4148">
        <v>70.714136140594931</v>
      </c>
    </row>
    <row r="4149" spans="1:31" x14ac:dyDescent="0.3">
      <c r="A4149">
        <v>2493672</v>
      </c>
      <c r="B4149">
        <v>1</v>
      </c>
      <c r="C4149" t="s">
        <v>80</v>
      </c>
      <c r="D4149" t="s">
        <v>94</v>
      </c>
      <c r="E4149" t="s">
        <v>153</v>
      </c>
      <c r="F4149" t="s">
        <v>11837</v>
      </c>
      <c r="G4149" t="s">
        <v>155</v>
      </c>
      <c r="H4149" t="s">
        <v>135</v>
      </c>
      <c r="I4149" t="s">
        <v>136</v>
      </c>
      <c r="J4149" t="s">
        <v>137</v>
      </c>
      <c r="K4149" t="s">
        <v>144</v>
      </c>
      <c r="L4149" t="s">
        <v>11838</v>
      </c>
      <c r="M4149" t="s">
        <v>11839</v>
      </c>
      <c r="N4149">
        <v>2.5227777769999999</v>
      </c>
      <c r="O4149">
        <v>0</v>
      </c>
      <c r="P4149">
        <v>1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8.0205142890051544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8.0205142890051544</v>
      </c>
    </row>
    <row r="4150" spans="1:31" x14ac:dyDescent="0.3">
      <c r="A4150">
        <v>2493981</v>
      </c>
      <c r="B4150">
        <v>1</v>
      </c>
      <c r="C4150" t="s">
        <v>80</v>
      </c>
      <c r="D4150" t="s">
        <v>99</v>
      </c>
      <c r="E4150" t="s">
        <v>153</v>
      </c>
      <c r="F4150" t="s">
        <v>11840</v>
      </c>
      <c r="G4150" t="s">
        <v>155</v>
      </c>
      <c r="H4150" t="s">
        <v>135</v>
      </c>
      <c r="I4150" t="s">
        <v>136</v>
      </c>
      <c r="J4150" t="s">
        <v>137</v>
      </c>
      <c r="K4150" t="s">
        <v>144</v>
      </c>
      <c r="L4150" t="s">
        <v>11841</v>
      </c>
      <c r="M4150" t="s">
        <v>11842</v>
      </c>
      <c r="N4150">
        <v>4.2686111110000002</v>
      </c>
      <c r="O4150">
        <v>0</v>
      </c>
      <c r="P4150">
        <v>1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1.7217684786142855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1.7217684786142855</v>
      </c>
    </row>
    <row r="4151" spans="1:31" x14ac:dyDescent="0.3">
      <c r="A4151">
        <v>2493921</v>
      </c>
      <c r="B4151">
        <v>1</v>
      </c>
      <c r="C4151" t="s">
        <v>80</v>
      </c>
      <c r="D4151" t="s">
        <v>97</v>
      </c>
      <c r="E4151" t="s">
        <v>162</v>
      </c>
      <c r="F4151" t="s">
        <v>11843</v>
      </c>
      <c r="G4151" t="s">
        <v>181</v>
      </c>
      <c r="H4151" t="s">
        <v>135</v>
      </c>
      <c r="I4151" t="s">
        <v>136</v>
      </c>
      <c r="J4151" t="s">
        <v>137</v>
      </c>
      <c r="K4151" t="s">
        <v>144</v>
      </c>
      <c r="L4151" t="s">
        <v>11844</v>
      </c>
      <c r="M4151" t="s">
        <v>11845</v>
      </c>
      <c r="N4151">
        <v>0.62555555500000004</v>
      </c>
      <c r="O4151">
        <v>0</v>
      </c>
      <c r="P4151">
        <v>204</v>
      </c>
      <c r="Q4151">
        <v>0</v>
      </c>
      <c r="R4151">
        <v>2</v>
      </c>
      <c r="S4151">
        <v>0</v>
      </c>
      <c r="T4151">
        <v>25</v>
      </c>
      <c r="U4151">
        <v>0</v>
      </c>
      <c r="V4151">
        <v>0</v>
      </c>
      <c r="W4151">
        <v>0</v>
      </c>
      <c r="X4151">
        <v>44.286650424809451</v>
      </c>
      <c r="Y4151">
        <v>0</v>
      </c>
      <c r="Z4151">
        <v>0.34646042983707009</v>
      </c>
      <c r="AA4151">
        <v>0</v>
      </c>
      <c r="AB4151">
        <v>24.889958858381693</v>
      </c>
      <c r="AC4151">
        <v>0</v>
      </c>
      <c r="AD4151">
        <v>0</v>
      </c>
      <c r="AE4151">
        <v>69.523069713028221</v>
      </c>
    </row>
    <row r="4152" spans="1:31" x14ac:dyDescent="0.3">
      <c r="A4152">
        <v>2493486</v>
      </c>
      <c r="B4152">
        <v>1</v>
      </c>
      <c r="C4152" t="s">
        <v>80</v>
      </c>
      <c r="D4152" t="s">
        <v>96</v>
      </c>
      <c r="E4152" t="s">
        <v>147</v>
      </c>
      <c r="F4152" t="s">
        <v>11846</v>
      </c>
      <c r="G4152" t="s">
        <v>203</v>
      </c>
      <c r="H4152" t="s">
        <v>150</v>
      </c>
      <c r="I4152" t="s">
        <v>136</v>
      </c>
      <c r="J4152" t="s">
        <v>137</v>
      </c>
      <c r="K4152" t="s">
        <v>144</v>
      </c>
      <c r="L4152" t="s">
        <v>11847</v>
      </c>
      <c r="M4152" t="s">
        <v>11848</v>
      </c>
      <c r="N4152">
        <v>0.66833333299999997</v>
      </c>
      <c r="O4152">
        <v>0</v>
      </c>
      <c r="P4152">
        <v>130</v>
      </c>
      <c r="Q4152">
        <v>0</v>
      </c>
      <c r="R4152">
        <v>0</v>
      </c>
      <c r="S4152">
        <v>1</v>
      </c>
      <c r="T4152">
        <v>50</v>
      </c>
      <c r="U4152">
        <v>0</v>
      </c>
      <c r="V4152">
        <v>0</v>
      </c>
      <c r="W4152">
        <v>0</v>
      </c>
      <c r="X4152">
        <v>90.980092717047413</v>
      </c>
      <c r="Y4152">
        <v>0</v>
      </c>
      <c r="Z4152">
        <v>0</v>
      </c>
      <c r="AA4152">
        <v>8.8269123158139262</v>
      </c>
      <c r="AB4152">
        <v>156.95497124498891</v>
      </c>
      <c r="AC4152">
        <v>0</v>
      </c>
      <c r="AD4152">
        <v>0</v>
      </c>
      <c r="AE4152">
        <v>256.76197627785024</v>
      </c>
    </row>
    <row r="4153" spans="1:31" x14ac:dyDescent="0.3">
      <c r="A4153">
        <v>2493420</v>
      </c>
      <c r="B4153">
        <v>1</v>
      </c>
      <c r="C4153" t="s">
        <v>81</v>
      </c>
      <c r="D4153" t="s">
        <v>128</v>
      </c>
      <c r="E4153" t="s">
        <v>184</v>
      </c>
      <c r="F4153" t="s">
        <v>1568</v>
      </c>
      <c r="G4153" t="s">
        <v>168</v>
      </c>
      <c r="H4153" t="s">
        <v>150</v>
      </c>
      <c r="I4153" t="s">
        <v>136</v>
      </c>
      <c r="J4153" t="s">
        <v>137</v>
      </c>
      <c r="K4153" t="s">
        <v>138</v>
      </c>
      <c r="L4153" t="s">
        <v>11849</v>
      </c>
      <c r="M4153" t="s">
        <v>11850</v>
      </c>
      <c r="N4153">
        <v>6.5166666659999999</v>
      </c>
      <c r="O4153">
        <v>7</v>
      </c>
      <c r="P4153">
        <v>1406</v>
      </c>
      <c r="Q4153">
        <v>27</v>
      </c>
      <c r="R4153">
        <v>20</v>
      </c>
      <c r="S4153">
        <v>23</v>
      </c>
      <c r="T4153">
        <v>116</v>
      </c>
      <c r="U4153">
        <v>1</v>
      </c>
      <c r="V4153">
        <v>0</v>
      </c>
      <c r="W4153">
        <v>9.7669341554625095</v>
      </c>
      <c r="X4153">
        <v>1221.2475082804106</v>
      </c>
      <c r="Y4153">
        <v>1223.1709720851843</v>
      </c>
      <c r="Z4153">
        <v>16.268275445703981</v>
      </c>
      <c r="AA4153">
        <v>781.98062408859585</v>
      </c>
      <c r="AB4153">
        <v>449.02397499024534</v>
      </c>
      <c r="AC4153">
        <v>1708.7949162430127</v>
      </c>
      <c r="AD4153">
        <v>0</v>
      </c>
      <c r="AE4153">
        <v>5410.2532052886154</v>
      </c>
    </row>
    <row r="4154" spans="1:31" x14ac:dyDescent="0.3">
      <c r="A4154">
        <v>2493443</v>
      </c>
      <c r="B4154">
        <v>1</v>
      </c>
      <c r="C4154" t="s">
        <v>81</v>
      </c>
      <c r="D4154" t="s">
        <v>113</v>
      </c>
      <c r="E4154" t="s">
        <v>184</v>
      </c>
      <c r="F4154" t="s">
        <v>11851</v>
      </c>
      <c r="G4154" t="s">
        <v>134</v>
      </c>
      <c r="H4154" t="s">
        <v>150</v>
      </c>
      <c r="I4154" t="s">
        <v>136</v>
      </c>
      <c r="J4154" t="s">
        <v>137</v>
      </c>
      <c r="K4154" t="s">
        <v>138</v>
      </c>
      <c r="L4154" t="s">
        <v>11852</v>
      </c>
      <c r="M4154" t="s">
        <v>11853</v>
      </c>
      <c r="N4154">
        <v>5.6216666660000003</v>
      </c>
      <c r="O4154">
        <v>0</v>
      </c>
      <c r="P4154">
        <v>245</v>
      </c>
      <c r="Q4154">
        <v>2</v>
      </c>
      <c r="R4154">
        <v>41</v>
      </c>
      <c r="S4154">
        <v>1</v>
      </c>
      <c r="T4154">
        <v>11</v>
      </c>
      <c r="U4154">
        <v>0</v>
      </c>
      <c r="V4154">
        <v>0</v>
      </c>
      <c r="W4154">
        <v>0</v>
      </c>
      <c r="X4154">
        <v>223.76090831890036</v>
      </c>
      <c r="Y4154">
        <v>7.0705906404079863</v>
      </c>
      <c r="Z4154">
        <v>87.824137642423608</v>
      </c>
      <c r="AA4154">
        <v>10.828389843993335</v>
      </c>
      <c r="AB4154">
        <v>37.432105590324383</v>
      </c>
      <c r="AC4154">
        <v>0</v>
      </c>
      <c r="AD4154">
        <v>0</v>
      </c>
      <c r="AE4154">
        <v>366.91613203604976</v>
      </c>
    </row>
    <row r="4155" spans="1:31" x14ac:dyDescent="0.3">
      <c r="A4155">
        <v>2493794</v>
      </c>
      <c r="B4155">
        <v>2</v>
      </c>
      <c r="C4155" t="s">
        <v>80</v>
      </c>
      <c r="D4155" t="s">
        <v>93</v>
      </c>
      <c r="E4155" t="s">
        <v>162</v>
      </c>
      <c r="F4155" t="s">
        <v>11854</v>
      </c>
      <c r="G4155" t="s">
        <v>155</v>
      </c>
      <c r="H4155" t="s">
        <v>135</v>
      </c>
      <c r="I4155" t="s">
        <v>136</v>
      </c>
      <c r="J4155" t="s">
        <v>137</v>
      </c>
      <c r="K4155" t="s">
        <v>144</v>
      </c>
      <c r="L4155" t="s">
        <v>11855</v>
      </c>
      <c r="M4155" t="s">
        <v>11856</v>
      </c>
      <c r="N4155">
        <v>1.3402777770000001</v>
      </c>
      <c r="O4155">
        <v>0</v>
      </c>
      <c r="P4155">
        <v>196</v>
      </c>
      <c r="Q4155">
        <v>0</v>
      </c>
      <c r="R4155">
        <v>0</v>
      </c>
      <c r="S4155">
        <v>0</v>
      </c>
      <c r="T4155">
        <v>21</v>
      </c>
      <c r="U4155">
        <v>0</v>
      </c>
      <c r="V4155">
        <v>0</v>
      </c>
      <c r="W4155">
        <v>0</v>
      </c>
      <c r="X4155">
        <v>68.4374970362515</v>
      </c>
      <c r="Y4155">
        <v>0</v>
      </c>
      <c r="Z4155">
        <v>0</v>
      </c>
      <c r="AA4155">
        <v>0</v>
      </c>
      <c r="AB4155">
        <v>15.769894216355196</v>
      </c>
      <c r="AC4155">
        <v>0</v>
      </c>
      <c r="AD4155">
        <v>0</v>
      </c>
      <c r="AE4155">
        <v>84.207391252606698</v>
      </c>
    </row>
    <row r="4156" spans="1:31" x14ac:dyDescent="0.3">
      <c r="A4156">
        <v>2493400</v>
      </c>
      <c r="B4156">
        <v>1</v>
      </c>
      <c r="C4156" t="s">
        <v>80</v>
      </c>
      <c r="D4156" t="s">
        <v>97</v>
      </c>
      <c r="E4156" t="s">
        <v>132</v>
      </c>
      <c r="F4156" t="s">
        <v>10502</v>
      </c>
      <c r="G4156" t="s">
        <v>168</v>
      </c>
      <c r="H4156" t="s">
        <v>135</v>
      </c>
      <c r="I4156" t="s">
        <v>136</v>
      </c>
      <c r="J4156" t="s">
        <v>137</v>
      </c>
      <c r="K4156" t="s">
        <v>138</v>
      </c>
      <c r="L4156" t="s">
        <v>11857</v>
      </c>
      <c r="M4156" t="s">
        <v>11858</v>
      </c>
      <c r="N4156">
        <v>6.7752777770000003</v>
      </c>
      <c r="O4156">
        <v>0</v>
      </c>
      <c r="P4156">
        <v>204</v>
      </c>
      <c r="Q4156">
        <v>0</v>
      </c>
      <c r="R4156">
        <v>2</v>
      </c>
      <c r="S4156">
        <v>0</v>
      </c>
      <c r="T4156">
        <v>25</v>
      </c>
      <c r="U4156">
        <v>0</v>
      </c>
      <c r="V4156">
        <v>0</v>
      </c>
      <c r="W4156">
        <v>0</v>
      </c>
      <c r="X4156">
        <v>446.9822844462733</v>
      </c>
      <c r="Y4156">
        <v>0</v>
      </c>
      <c r="Z4156">
        <v>2.698758171234926</v>
      </c>
      <c r="AA4156">
        <v>0</v>
      </c>
      <c r="AB4156">
        <v>419.05275582191041</v>
      </c>
      <c r="AC4156">
        <v>0</v>
      </c>
      <c r="AD4156">
        <v>0</v>
      </c>
      <c r="AE4156">
        <v>868.73379843941871</v>
      </c>
    </row>
    <row r="4157" spans="1:31" x14ac:dyDescent="0.3">
      <c r="A4157">
        <v>2493649</v>
      </c>
      <c r="B4157">
        <v>1</v>
      </c>
      <c r="C4157" t="s">
        <v>80</v>
      </c>
      <c r="D4157" t="s">
        <v>105</v>
      </c>
      <c r="E4157" t="s">
        <v>141</v>
      </c>
      <c r="F4157" t="s">
        <v>11859</v>
      </c>
      <c r="G4157" t="s">
        <v>159</v>
      </c>
      <c r="H4157" t="s">
        <v>135</v>
      </c>
      <c r="I4157" t="s">
        <v>136</v>
      </c>
      <c r="J4157" t="s">
        <v>3</v>
      </c>
      <c r="K4157" t="s">
        <v>144</v>
      </c>
      <c r="L4157" t="s">
        <v>11860</v>
      </c>
      <c r="M4157" t="s">
        <v>11861</v>
      </c>
      <c r="N4157">
        <v>7.8347222219999999</v>
      </c>
      <c r="O4157">
        <v>0</v>
      </c>
      <c r="P4157">
        <v>10</v>
      </c>
      <c r="Q4157">
        <v>0</v>
      </c>
      <c r="R4157">
        <v>0</v>
      </c>
      <c r="S4157">
        <v>0</v>
      </c>
      <c r="T4157">
        <v>3</v>
      </c>
      <c r="U4157">
        <v>0</v>
      </c>
      <c r="V4157">
        <v>0</v>
      </c>
      <c r="W4157">
        <v>0</v>
      </c>
      <c r="X4157">
        <v>22.456193006921982</v>
      </c>
      <c r="Y4157">
        <v>0</v>
      </c>
      <c r="Z4157">
        <v>0</v>
      </c>
      <c r="AA4157">
        <v>0</v>
      </c>
      <c r="AB4157">
        <v>33.511524183725086</v>
      </c>
      <c r="AC4157">
        <v>0</v>
      </c>
      <c r="AD4157">
        <v>0</v>
      </c>
      <c r="AE4157">
        <v>55.967717190647065</v>
      </c>
    </row>
    <row r="4158" spans="1:31" x14ac:dyDescent="0.3">
      <c r="A4158">
        <v>2493506</v>
      </c>
      <c r="B4158">
        <v>1</v>
      </c>
      <c r="C4158" t="s">
        <v>80</v>
      </c>
      <c r="D4158" t="s">
        <v>101</v>
      </c>
      <c r="E4158" t="s">
        <v>166</v>
      </c>
      <c r="F4158" t="s">
        <v>1130</v>
      </c>
      <c r="G4158" t="s">
        <v>134</v>
      </c>
      <c r="H4158" t="s">
        <v>150</v>
      </c>
      <c r="I4158" t="s">
        <v>136</v>
      </c>
      <c r="J4158" t="s">
        <v>137</v>
      </c>
      <c r="K4158" t="s">
        <v>138</v>
      </c>
      <c r="L4158" t="s">
        <v>11862</v>
      </c>
      <c r="M4158" t="s">
        <v>11863</v>
      </c>
      <c r="N4158">
        <v>2.8336111110000002</v>
      </c>
      <c r="O4158">
        <v>5</v>
      </c>
      <c r="P4158">
        <v>0</v>
      </c>
      <c r="Q4158">
        <v>2</v>
      </c>
      <c r="R4158">
        <v>0</v>
      </c>
      <c r="S4158">
        <v>14</v>
      </c>
      <c r="T4158">
        <v>0</v>
      </c>
      <c r="U4158">
        <v>0</v>
      </c>
      <c r="V4158">
        <v>0</v>
      </c>
      <c r="W4158">
        <v>40.605150494840593</v>
      </c>
      <c r="X4158">
        <v>0</v>
      </c>
      <c r="Y4158">
        <v>10.568657270313679</v>
      </c>
      <c r="Z4158">
        <v>0</v>
      </c>
      <c r="AA4158">
        <v>1379.1389264107463</v>
      </c>
      <c r="AB4158">
        <v>0</v>
      </c>
      <c r="AC4158">
        <v>0</v>
      </c>
      <c r="AD4158">
        <v>0</v>
      </c>
      <c r="AE4158">
        <v>1430.3127341759007</v>
      </c>
    </row>
    <row r="4159" spans="1:31" x14ac:dyDescent="0.3">
      <c r="A4159">
        <v>2493606</v>
      </c>
      <c r="B4159">
        <v>1</v>
      </c>
      <c r="C4159" t="s">
        <v>80</v>
      </c>
      <c r="D4159" t="s">
        <v>107</v>
      </c>
      <c r="E4159" t="s">
        <v>153</v>
      </c>
      <c r="F4159" t="s">
        <v>11864</v>
      </c>
      <c r="G4159" t="s">
        <v>230</v>
      </c>
      <c r="H4159" t="s">
        <v>135</v>
      </c>
      <c r="I4159" t="s">
        <v>136</v>
      </c>
      <c r="J4159" t="s">
        <v>137</v>
      </c>
      <c r="K4159" t="s">
        <v>144</v>
      </c>
      <c r="L4159" t="s">
        <v>11865</v>
      </c>
      <c r="M4159" t="s">
        <v>11866</v>
      </c>
      <c r="N4159">
        <v>3.2033333329999998</v>
      </c>
      <c r="O4159">
        <v>0</v>
      </c>
      <c r="P4159">
        <v>1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0.22939959784973757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0.22939959784973757</v>
      </c>
    </row>
    <row r="4160" spans="1:31" x14ac:dyDescent="0.3">
      <c r="A4160">
        <v>2493612</v>
      </c>
      <c r="B4160">
        <v>1</v>
      </c>
      <c r="C4160" t="s">
        <v>80</v>
      </c>
      <c r="D4160" t="s">
        <v>87</v>
      </c>
      <c r="E4160" t="s">
        <v>153</v>
      </c>
      <c r="F4160" t="s">
        <v>11867</v>
      </c>
      <c r="G4160" t="s">
        <v>230</v>
      </c>
      <c r="H4160" t="s">
        <v>135</v>
      </c>
      <c r="I4160" t="s">
        <v>136</v>
      </c>
      <c r="J4160" t="s">
        <v>137</v>
      </c>
      <c r="K4160" t="s">
        <v>144</v>
      </c>
      <c r="L4160" t="s">
        <v>11868</v>
      </c>
      <c r="M4160" t="s">
        <v>11869</v>
      </c>
      <c r="N4160">
        <v>7.3344444439999998</v>
      </c>
      <c r="O4160">
        <v>0</v>
      </c>
      <c r="P4160">
        <v>5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12.280268710853635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12.280268710853635</v>
      </c>
    </row>
    <row r="4161" spans="1:31" x14ac:dyDescent="0.3">
      <c r="A4161">
        <v>2493974</v>
      </c>
      <c r="B4161">
        <v>2</v>
      </c>
      <c r="C4161" t="s">
        <v>80</v>
      </c>
      <c r="D4161" t="s">
        <v>96</v>
      </c>
      <c r="E4161" t="s">
        <v>132</v>
      </c>
      <c r="F4161" t="s">
        <v>11870</v>
      </c>
      <c r="G4161" t="s">
        <v>530</v>
      </c>
      <c r="H4161" t="s">
        <v>135</v>
      </c>
      <c r="I4161" t="s">
        <v>136</v>
      </c>
      <c r="J4161" t="s">
        <v>137</v>
      </c>
      <c r="K4161" t="s">
        <v>144</v>
      </c>
      <c r="L4161" t="s">
        <v>11871</v>
      </c>
      <c r="M4161" t="s">
        <v>11872</v>
      </c>
      <c r="N4161">
        <v>0.81722222200000005</v>
      </c>
      <c r="O4161">
        <v>0</v>
      </c>
      <c r="P4161">
        <v>107</v>
      </c>
      <c r="Q4161">
        <v>0</v>
      </c>
      <c r="R4161">
        <v>0</v>
      </c>
      <c r="S4161">
        <v>0</v>
      </c>
      <c r="T4161">
        <v>5</v>
      </c>
      <c r="U4161">
        <v>0</v>
      </c>
      <c r="V4161">
        <v>0</v>
      </c>
      <c r="W4161">
        <v>0</v>
      </c>
      <c r="X4161">
        <v>30.431706608152968</v>
      </c>
      <c r="Y4161">
        <v>0</v>
      </c>
      <c r="Z4161">
        <v>0</v>
      </c>
      <c r="AA4161">
        <v>0</v>
      </c>
      <c r="AB4161">
        <v>0.99467042076761347</v>
      </c>
      <c r="AC4161">
        <v>0</v>
      </c>
      <c r="AD4161">
        <v>0</v>
      </c>
      <c r="AE4161">
        <v>31.42637702892058</v>
      </c>
    </row>
    <row r="4162" spans="1:31" x14ac:dyDescent="0.3">
      <c r="A4162">
        <v>2493696</v>
      </c>
      <c r="B4162">
        <v>2</v>
      </c>
      <c r="C4162" t="s">
        <v>80</v>
      </c>
      <c r="D4162" t="s">
        <v>111</v>
      </c>
      <c r="E4162" t="s">
        <v>147</v>
      </c>
      <c r="F4162" t="s">
        <v>11873</v>
      </c>
      <c r="G4162" t="s">
        <v>159</v>
      </c>
      <c r="H4162" t="s">
        <v>150</v>
      </c>
      <c r="I4162" t="s">
        <v>136</v>
      </c>
      <c r="J4162" t="s">
        <v>3</v>
      </c>
      <c r="K4162" t="s">
        <v>144</v>
      </c>
      <c r="L4162" t="s">
        <v>11874</v>
      </c>
      <c r="M4162" t="s">
        <v>11875</v>
      </c>
      <c r="N4162">
        <v>0.63305555499999999</v>
      </c>
      <c r="O4162">
        <v>0</v>
      </c>
      <c r="P4162">
        <v>634</v>
      </c>
      <c r="Q4162">
        <v>0</v>
      </c>
      <c r="R4162">
        <v>19</v>
      </c>
      <c r="S4162">
        <v>0</v>
      </c>
      <c r="T4162">
        <v>107</v>
      </c>
      <c r="U4162">
        <v>0</v>
      </c>
      <c r="V4162">
        <v>0</v>
      </c>
      <c r="W4162">
        <v>0</v>
      </c>
      <c r="X4162">
        <v>141.6625917784072</v>
      </c>
      <c r="Y4162">
        <v>0</v>
      </c>
      <c r="Z4162">
        <v>10.262252367270852</v>
      </c>
      <c r="AA4162">
        <v>0</v>
      </c>
      <c r="AB4162">
        <v>106.6782969200484</v>
      </c>
      <c r="AC4162">
        <v>0</v>
      </c>
      <c r="AD4162">
        <v>0</v>
      </c>
      <c r="AE4162">
        <v>258.60314106572645</v>
      </c>
    </row>
    <row r="4163" spans="1:31" x14ac:dyDescent="0.3">
      <c r="A4163">
        <v>2493363</v>
      </c>
      <c r="B4163">
        <v>1</v>
      </c>
      <c r="C4163" t="s">
        <v>80</v>
      </c>
      <c r="D4163" t="s">
        <v>105</v>
      </c>
      <c r="E4163" t="s">
        <v>153</v>
      </c>
      <c r="F4163" t="s">
        <v>11876</v>
      </c>
      <c r="G4163" t="s">
        <v>230</v>
      </c>
      <c r="H4163" t="s">
        <v>135</v>
      </c>
      <c r="I4163" t="s">
        <v>136</v>
      </c>
      <c r="J4163" t="s">
        <v>137</v>
      </c>
      <c r="K4163" t="s">
        <v>144</v>
      </c>
      <c r="L4163" t="s">
        <v>11877</v>
      </c>
      <c r="M4163" t="s">
        <v>11878</v>
      </c>
      <c r="N4163">
        <v>5.4194444439999998</v>
      </c>
      <c r="O4163">
        <v>0</v>
      </c>
      <c r="P4163">
        <v>5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5.5245148076340307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5.5245148076340307</v>
      </c>
    </row>
    <row r="4164" spans="1:31" x14ac:dyDescent="0.3">
      <c r="A4164">
        <v>2493429</v>
      </c>
      <c r="B4164">
        <v>1</v>
      </c>
      <c r="C4164" t="s">
        <v>80</v>
      </c>
      <c r="D4164" t="s">
        <v>105</v>
      </c>
      <c r="E4164" t="s">
        <v>162</v>
      </c>
      <c r="F4164" t="s">
        <v>11879</v>
      </c>
      <c r="G4164" t="s">
        <v>168</v>
      </c>
      <c r="H4164" t="s">
        <v>135</v>
      </c>
      <c r="I4164" t="s">
        <v>136</v>
      </c>
      <c r="J4164" t="s">
        <v>137</v>
      </c>
      <c r="K4164" t="s">
        <v>138</v>
      </c>
      <c r="L4164" t="s">
        <v>11880</v>
      </c>
      <c r="M4164" t="s">
        <v>11881</v>
      </c>
      <c r="N4164">
        <v>6.6113888879999996</v>
      </c>
      <c r="O4164">
        <v>0</v>
      </c>
      <c r="P4164">
        <v>41</v>
      </c>
      <c r="Q4164">
        <v>0</v>
      </c>
      <c r="R4164">
        <v>0</v>
      </c>
      <c r="S4164">
        <v>0</v>
      </c>
      <c r="T4164">
        <v>1</v>
      </c>
      <c r="U4164">
        <v>0</v>
      </c>
      <c r="V4164">
        <v>0</v>
      </c>
      <c r="W4164">
        <v>0</v>
      </c>
      <c r="X4164">
        <v>121.04549528318422</v>
      </c>
      <c r="Y4164">
        <v>0</v>
      </c>
      <c r="Z4164">
        <v>0</v>
      </c>
      <c r="AA4164">
        <v>0</v>
      </c>
      <c r="AB4164">
        <v>4.4648266608397345</v>
      </c>
      <c r="AC4164">
        <v>0</v>
      </c>
      <c r="AD4164">
        <v>0</v>
      </c>
      <c r="AE4164">
        <v>125.51032194402396</v>
      </c>
    </row>
    <row r="4165" spans="1:31" x14ac:dyDescent="0.3">
      <c r="A4165">
        <v>2493406</v>
      </c>
      <c r="B4165">
        <v>1</v>
      </c>
      <c r="C4165" t="s">
        <v>80</v>
      </c>
      <c r="D4165" t="s">
        <v>96</v>
      </c>
      <c r="E4165" t="s">
        <v>166</v>
      </c>
      <c r="F4165" t="s">
        <v>11882</v>
      </c>
      <c r="G4165" t="s">
        <v>181</v>
      </c>
      <c r="H4165" t="s">
        <v>150</v>
      </c>
      <c r="I4165" t="s">
        <v>136</v>
      </c>
      <c r="J4165" t="s">
        <v>137</v>
      </c>
      <c r="K4165" t="s">
        <v>144</v>
      </c>
      <c r="L4165" t="s">
        <v>11883</v>
      </c>
      <c r="M4165" t="s">
        <v>11884</v>
      </c>
      <c r="N4165">
        <v>0.46472222200000002</v>
      </c>
      <c r="O4165">
        <v>0</v>
      </c>
      <c r="P4165">
        <v>1741</v>
      </c>
      <c r="Q4165">
        <v>0</v>
      </c>
      <c r="R4165">
        <v>4</v>
      </c>
      <c r="S4165">
        <v>1</v>
      </c>
      <c r="T4165">
        <v>427</v>
      </c>
      <c r="U4165">
        <v>0</v>
      </c>
      <c r="V4165">
        <v>4</v>
      </c>
      <c r="W4165">
        <v>0</v>
      </c>
      <c r="X4165">
        <v>567.12851839809935</v>
      </c>
      <c r="Y4165">
        <v>0</v>
      </c>
      <c r="Z4165">
        <v>4.6830194605579774</v>
      </c>
      <c r="AA4165">
        <v>31.186615123950784</v>
      </c>
      <c r="AB4165">
        <v>432.97664921327083</v>
      </c>
      <c r="AC4165">
        <v>0</v>
      </c>
      <c r="AD4165">
        <v>32.777018673269659</v>
      </c>
      <c r="AE4165">
        <v>1068.7518208691486</v>
      </c>
    </row>
    <row r="4166" spans="1:31" x14ac:dyDescent="0.3">
      <c r="A4166">
        <v>2493452</v>
      </c>
      <c r="B4166">
        <v>1</v>
      </c>
      <c r="C4166" t="s">
        <v>81</v>
      </c>
      <c r="D4166" t="s">
        <v>112</v>
      </c>
      <c r="E4166" t="s">
        <v>132</v>
      </c>
      <c r="F4166" t="s">
        <v>11885</v>
      </c>
      <c r="G4166" t="s">
        <v>296</v>
      </c>
      <c r="H4166" t="s">
        <v>135</v>
      </c>
      <c r="I4166" t="s">
        <v>136</v>
      </c>
      <c r="J4166" t="s">
        <v>137</v>
      </c>
      <c r="K4166" t="s">
        <v>144</v>
      </c>
      <c r="L4166" t="s">
        <v>11886</v>
      </c>
      <c r="M4166" t="s">
        <v>11887</v>
      </c>
      <c r="N4166">
        <v>1.5786111110000001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18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159.95194846913859</v>
      </c>
      <c r="AC4166">
        <v>0</v>
      </c>
      <c r="AD4166">
        <v>0</v>
      </c>
      <c r="AE4166">
        <v>159.95194846913859</v>
      </c>
    </row>
    <row r="4167" spans="1:31" x14ac:dyDescent="0.3">
      <c r="A4167">
        <v>2493721</v>
      </c>
      <c r="B4167">
        <v>1</v>
      </c>
      <c r="C4167" t="s">
        <v>80</v>
      </c>
      <c r="D4167" t="s">
        <v>104</v>
      </c>
      <c r="E4167" t="s">
        <v>147</v>
      </c>
      <c r="F4167" t="s">
        <v>11888</v>
      </c>
      <c r="G4167" t="s">
        <v>193</v>
      </c>
      <c r="H4167" t="s">
        <v>150</v>
      </c>
      <c r="I4167" t="s">
        <v>136</v>
      </c>
      <c r="J4167" t="s">
        <v>137</v>
      </c>
      <c r="K4167" t="s">
        <v>144</v>
      </c>
      <c r="L4167" t="s">
        <v>11889</v>
      </c>
      <c r="M4167" t="s">
        <v>11890</v>
      </c>
      <c r="N4167">
        <v>1.3133333330000001</v>
      </c>
      <c r="O4167">
        <v>0</v>
      </c>
      <c r="P4167">
        <v>0</v>
      </c>
      <c r="Q4167">
        <v>0</v>
      </c>
      <c r="R4167">
        <v>13</v>
      </c>
      <c r="S4167">
        <v>0</v>
      </c>
      <c r="T4167">
        <v>2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3.4114570063301382</v>
      </c>
      <c r="AA4167">
        <v>0</v>
      </c>
      <c r="AB4167">
        <v>6.0440954641539717</v>
      </c>
      <c r="AC4167">
        <v>0</v>
      </c>
      <c r="AD4167">
        <v>0</v>
      </c>
      <c r="AE4167">
        <v>9.4555524704841094</v>
      </c>
    </row>
    <row r="4168" spans="1:31" x14ac:dyDescent="0.3">
      <c r="A4168">
        <v>2493638</v>
      </c>
      <c r="B4168">
        <v>1</v>
      </c>
      <c r="C4168" t="s">
        <v>80</v>
      </c>
      <c r="D4168" t="s">
        <v>101</v>
      </c>
      <c r="E4168" t="s">
        <v>141</v>
      </c>
      <c r="F4168" t="s">
        <v>11891</v>
      </c>
      <c r="G4168" t="s">
        <v>159</v>
      </c>
      <c r="H4168" t="s">
        <v>135</v>
      </c>
      <c r="I4168" t="s">
        <v>136</v>
      </c>
      <c r="J4168" t="s">
        <v>3</v>
      </c>
      <c r="K4168" t="s">
        <v>144</v>
      </c>
      <c r="L4168" t="s">
        <v>11892</v>
      </c>
      <c r="M4168" t="s">
        <v>11893</v>
      </c>
      <c r="N4168">
        <v>7.9505555550000002</v>
      </c>
      <c r="O4168">
        <v>0</v>
      </c>
      <c r="P4168">
        <v>80</v>
      </c>
      <c r="Q4168">
        <v>0</v>
      </c>
      <c r="R4168">
        <v>0</v>
      </c>
      <c r="S4168">
        <v>0</v>
      </c>
      <c r="T4168">
        <v>5</v>
      </c>
      <c r="U4168">
        <v>0</v>
      </c>
      <c r="V4168">
        <v>0</v>
      </c>
      <c r="W4168">
        <v>0</v>
      </c>
      <c r="X4168">
        <v>114.41238483900202</v>
      </c>
      <c r="Y4168">
        <v>0</v>
      </c>
      <c r="Z4168">
        <v>0</v>
      </c>
      <c r="AA4168">
        <v>0</v>
      </c>
      <c r="AB4168">
        <v>51.812452640552685</v>
      </c>
      <c r="AC4168">
        <v>0</v>
      </c>
      <c r="AD4168">
        <v>0</v>
      </c>
      <c r="AE4168">
        <v>166.22483747955471</v>
      </c>
    </row>
    <row r="4169" spans="1:31" x14ac:dyDescent="0.3">
      <c r="A4169">
        <v>2493343</v>
      </c>
      <c r="B4169">
        <v>1</v>
      </c>
      <c r="C4169" t="s">
        <v>80</v>
      </c>
      <c r="D4169" t="s">
        <v>106</v>
      </c>
      <c r="E4169" t="s">
        <v>213</v>
      </c>
      <c r="F4169" t="s">
        <v>11894</v>
      </c>
      <c r="G4169" t="s">
        <v>11895</v>
      </c>
      <c r="H4169" t="s">
        <v>1850</v>
      </c>
      <c r="I4169" t="s">
        <v>136</v>
      </c>
      <c r="J4169" t="s">
        <v>137</v>
      </c>
      <c r="K4169" t="s">
        <v>138</v>
      </c>
      <c r="L4169" t="s">
        <v>11896</v>
      </c>
      <c r="M4169" t="s">
        <v>11897</v>
      </c>
      <c r="N4169">
        <v>0.30777777699999997</v>
      </c>
      <c r="O4169">
        <v>4</v>
      </c>
      <c r="P4169">
        <v>17145</v>
      </c>
      <c r="Q4169">
        <v>162</v>
      </c>
      <c r="R4169">
        <v>1010</v>
      </c>
      <c r="S4169">
        <v>91</v>
      </c>
      <c r="T4169">
        <v>1870</v>
      </c>
      <c r="U4169">
        <v>11</v>
      </c>
      <c r="V4169">
        <v>9</v>
      </c>
      <c r="W4169">
        <v>0.41883283848054398</v>
      </c>
      <c r="X4169">
        <v>1019.6864715483417</v>
      </c>
      <c r="Y4169">
        <v>120.44886000765911</v>
      </c>
      <c r="Z4169">
        <v>134.80265400952561</v>
      </c>
      <c r="AA4169">
        <v>202.06435691320269</v>
      </c>
      <c r="AB4169">
        <v>308.14397068196234</v>
      </c>
      <c r="AC4169">
        <v>233.10760688897301</v>
      </c>
      <c r="AD4169">
        <v>5.7914522885111248</v>
      </c>
      <c r="AE4169">
        <v>2024.4642051766564</v>
      </c>
    </row>
    <row r="4170" spans="1:31" x14ac:dyDescent="0.3">
      <c r="A4170">
        <v>2493884</v>
      </c>
      <c r="B4170">
        <v>1</v>
      </c>
      <c r="C4170" t="s">
        <v>80</v>
      </c>
      <c r="D4170" t="s">
        <v>96</v>
      </c>
      <c r="E4170" t="s">
        <v>162</v>
      </c>
      <c r="F4170" t="s">
        <v>11898</v>
      </c>
      <c r="G4170" t="s">
        <v>181</v>
      </c>
      <c r="H4170" t="s">
        <v>135</v>
      </c>
      <c r="I4170" t="s">
        <v>136</v>
      </c>
      <c r="J4170" t="s">
        <v>137</v>
      </c>
      <c r="K4170" t="s">
        <v>144</v>
      </c>
      <c r="L4170" t="s">
        <v>11899</v>
      </c>
      <c r="M4170" t="s">
        <v>11900</v>
      </c>
      <c r="N4170">
        <v>0.64777777700000005</v>
      </c>
      <c r="O4170">
        <v>0</v>
      </c>
      <c r="P4170">
        <v>64</v>
      </c>
      <c r="Q4170">
        <v>0</v>
      </c>
      <c r="R4170">
        <v>0</v>
      </c>
      <c r="S4170">
        <v>0</v>
      </c>
      <c r="T4170">
        <v>6</v>
      </c>
      <c r="U4170">
        <v>0</v>
      </c>
      <c r="V4170">
        <v>0</v>
      </c>
      <c r="W4170">
        <v>0</v>
      </c>
      <c r="X4170">
        <v>25.085652544500174</v>
      </c>
      <c r="Y4170">
        <v>0</v>
      </c>
      <c r="Z4170">
        <v>0</v>
      </c>
      <c r="AA4170">
        <v>0</v>
      </c>
      <c r="AB4170">
        <v>2.1930125353834908</v>
      </c>
      <c r="AC4170">
        <v>0</v>
      </c>
      <c r="AD4170">
        <v>0</v>
      </c>
      <c r="AE4170">
        <v>27.278665079883666</v>
      </c>
    </row>
    <row r="4171" spans="1:31" x14ac:dyDescent="0.3">
      <c r="A4171">
        <v>2493930</v>
      </c>
      <c r="B4171">
        <v>1</v>
      </c>
      <c r="C4171" t="s">
        <v>80</v>
      </c>
      <c r="D4171" t="s">
        <v>84</v>
      </c>
      <c r="E4171" t="s">
        <v>153</v>
      </c>
      <c r="F4171" t="s">
        <v>11901</v>
      </c>
      <c r="G4171" t="s">
        <v>155</v>
      </c>
      <c r="H4171" t="s">
        <v>135</v>
      </c>
      <c r="I4171" t="s">
        <v>136</v>
      </c>
      <c r="J4171" t="s">
        <v>137</v>
      </c>
      <c r="K4171" t="s">
        <v>144</v>
      </c>
      <c r="L4171" t="s">
        <v>11902</v>
      </c>
      <c r="M4171" t="s">
        <v>11903</v>
      </c>
      <c r="N4171">
        <v>3.9241666660000001</v>
      </c>
      <c r="O4171">
        <v>0</v>
      </c>
      <c r="P4171">
        <v>5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3.9090814394502362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3.9090814394502362</v>
      </c>
    </row>
    <row r="4172" spans="1:31" x14ac:dyDescent="0.3">
      <c r="A4172">
        <v>2493535</v>
      </c>
      <c r="B4172">
        <v>1</v>
      </c>
      <c r="C4172" t="s">
        <v>80</v>
      </c>
      <c r="D4172" t="s">
        <v>83</v>
      </c>
      <c r="E4172" t="s">
        <v>153</v>
      </c>
      <c r="F4172" t="s">
        <v>11904</v>
      </c>
      <c r="G4172" t="s">
        <v>155</v>
      </c>
      <c r="H4172" t="s">
        <v>135</v>
      </c>
      <c r="I4172" t="s">
        <v>136</v>
      </c>
      <c r="J4172" t="s">
        <v>137</v>
      </c>
      <c r="K4172" t="s">
        <v>144</v>
      </c>
      <c r="L4172" t="s">
        <v>11905</v>
      </c>
      <c r="M4172" t="s">
        <v>11906</v>
      </c>
      <c r="N4172">
        <v>1.893611111</v>
      </c>
      <c r="O4172">
        <v>0</v>
      </c>
      <c r="P4172">
        <v>2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3.0635721891510022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3.0635721891510022</v>
      </c>
    </row>
    <row r="4173" spans="1:31" x14ac:dyDescent="0.3">
      <c r="A4173">
        <v>2493489</v>
      </c>
      <c r="B4173">
        <v>1</v>
      </c>
      <c r="C4173" t="s">
        <v>80</v>
      </c>
      <c r="D4173" t="s">
        <v>93</v>
      </c>
      <c r="E4173" t="s">
        <v>162</v>
      </c>
      <c r="F4173" t="s">
        <v>11907</v>
      </c>
      <c r="G4173" t="s">
        <v>168</v>
      </c>
      <c r="H4173" t="s">
        <v>135</v>
      </c>
      <c r="I4173" t="s">
        <v>136</v>
      </c>
      <c r="J4173" t="s">
        <v>137</v>
      </c>
      <c r="K4173" t="s">
        <v>138</v>
      </c>
      <c r="L4173" t="s">
        <v>11908</v>
      </c>
      <c r="M4173" t="s">
        <v>11909</v>
      </c>
      <c r="N4173">
        <v>6.7236111110000003</v>
      </c>
      <c r="O4173">
        <v>0</v>
      </c>
      <c r="P4173">
        <v>8</v>
      </c>
      <c r="Q4173">
        <v>0</v>
      </c>
      <c r="R4173">
        <v>4</v>
      </c>
      <c r="S4173">
        <v>0</v>
      </c>
      <c r="T4173">
        <v>1</v>
      </c>
      <c r="U4173">
        <v>0</v>
      </c>
      <c r="V4173">
        <v>0</v>
      </c>
      <c r="W4173">
        <v>0</v>
      </c>
      <c r="X4173">
        <v>18.022563659103803</v>
      </c>
      <c r="Y4173">
        <v>0</v>
      </c>
      <c r="Z4173">
        <v>15.364940310744574</v>
      </c>
      <c r="AA4173">
        <v>0</v>
      </c>
      <c r="AB4173">
        <v>1.6834659994087755</v>
      </c>
      <c r="AC4173">
        <v>0</v>
      </c>
      <c r="AD4173">
        <v>0</v>
      </c>
      <c r="AE4173">
        <v>35.070969969257149</v>
      </c>
    </row>
    <row r="4174" spans="1:31" x14ac:dyDescent="0.3">
      <c r="A4174">
        <v>2493870</v>
      </c>
      <c r="B4174">
        <v>1</v>
      </c>
      <c r="C4174" t="s">
        <v>80</v>
      </c>
      <c r="D4174" t="s">
        <v>84</v>
      </c>
      <c r="E4174" t="s">
        <v>132</v>
      </c>
      <c r="F4174" t="s">
        <v>11910</v>
      </c>
      <c r="G4174" t="s">
        <v>296</v>
      </c>
      <c r="H4174" t="s">
        <v>135</v>
      </c>
      <c r="I4174" t="s">
        <v>136</v>
      </c>
      <c r="J4174" t="s">
        <v>137</v>
      </c>
      <c r="K4174" t="s">
        <v>144</v>
      </c>
      <c r="L4174" t="s">
        <v>11911</v>
      </c>
      <c r="M4174" t="s">
        <v>11912</v>
      </c>
      <c r="N4174">
        <v>2.2966666660000001</v>
      </c>
      <c r="O4174">
        <v>0</v>
      </c>
      <c r="P4174">
        <v>1035</v>
      </c>
      <c r="Q4174">
        <v>0</v>
      </c>
      <c r="R4174">
        <v>0</v>
      </c>
      <c r="S4174">
        <v>0</v>
      </c>
      <c r="T4174">
        <v>100</v>
      </c>
      <c r="U4174">
        <v>0</v>
      </c>
      <c r="V4174">
        <v>0</v>
      </c>
      <c r="W4174">
        <v>0</v>
      </c>
      <c r="X4174">
        <v>606.52245211106344</v>
      </c>
      <c r="Y4174">
        <v>0</v>
      </c>
      <c r="Z4174">
        <v>0</v>
      </c>
      <c r="AA4174">
        <v>0</v>
      </c>
      <c r="AB4174">
        <v>252.33122886314558</v>
      </c>
      <c r="AC4174">
        <v>0</v>
      </c>
      <c r="AD4174">
        <v>0</v>
      </c>
      <c r="AE4174">
        <v>858.85368097420906</v>
      </c>
    </row>
    <row r="4175" spans="1:31" x14ac:dyDescent="0.3">
      <c r="A4175">
        <v>2493515</v>
      </c>
      <c r="B4175">
        <v>1</v>
      </c>
      <c r="C4175" t="s">
        <v>80</v>
      </c>
      <c r="D4175" t="s">
        <v>110</v>
      </c>
      <c r="E4175" t="s">
        <v>153</v>
      </c>
      <c r="F4175" t="s">
        <v>11913</v>
      </c>
      <c r="G4175" t="s">
        <v>230</v>
      </c>
      <c r="H4175" t="s">
        <v>135</v>
      </c>
      <c r="I4175" t="s">
        <v>136</v>
      </c>
      <c r="J4175" t="s">
        <v>137</v>
      </c>
      <c r="K4175" t="s">
        <v>144</v>
      </c>
      <c r="L4175" t="s">
        <v>11914</v>
      </c>
      <c r="M4175" t="s">
        <v>11915</v>
      </c>
      <c r="N4175">
        <v>9.61</v>
      </c>
      <c r="O4175">
        <v>0</v>
      </c>
      <c r="P4175">
        <v>69</v>
      </c>
      <c r="Q4175">
        <v>0</v>
      </c>
      <c r="R4175">
        <v>0</v>
      </c>
      <c r="S4175">
        <v>0</v>
      </c>
      <c r="T4175">
        <v>20</v>
      </c>
      <c r="U4175">
        <v>0</v>
      </c>
      <c r="V4175">
        <v>0</v>
      </c>
      <c r="W4175">
        <v>0</v>
      </c>
      <c r="X4175">
        <v>231.72107019303596</v>
      </c>
      <c r="Y4175">
        <v>0</v>
      </c>
      <c r="Z4175">
        <v>0</v>
      </c>
      <c r="AA4175">
        <v>0</v>
      </c>
      <c r="AB4175">
        <v>318.25238323624973</v>
      </c>
      <c r="AC4175">
        <v>0</v>
      </c>
      <c r="AD4175">
        <v>0</v>
      </c>
      <c r="AE4175">
        <v>549.97345342928566</v>
      </c>
    </row>
    <row r="4176" spans="1:31" x14ac:dyDescent="0.3">
      <c r="A4176">
        <v>2493701</v>
      </c>
      <c r="B4176">
        <v>1</v>
      </c>
      <c r="C4176" t="s">
        <v>80</v>
      </c>
      <c r="D4176" t="s">
        <v>92</v>
      </c>
      <c r="E4176" t="s">
        <v>153</v>
      </c>
      <c r="F4176" t="s">
        <v>11916</v>
      </c>
      <c r="G4176" t="s">
        <v>155</v>
      </c>
      <c r="H4176" t="s">
        <v>135</v>
      </c>
      <c r="I4176" t="s">
        <v>136</v>
      </c>
      <c r="J4176" t="s">
        <v>137</v>
      </c>
      <c r="K4176" t="s">
        <v>144</v>
      </c>
      <c r="L4176" t="s">
        <v>11917</v>
      </c>
      <c r="M4176" t="s">
        <v>11918</v>
      </c>
      <c r="N4176">
        <v>2.5983333329999998</v>
      </c>
      <c r="O4176">
        <v>0</v>
      </c>
      <c r="P4176">
        <v>7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8.087692915185043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8.087692915185043</v>
      </c>
    </row>
    <row r="4177" spans="1:31" x14ac:dyDescent="0.3">
      <c r="A4177">
        <v>2494013</v>
      </c>
      <c r="B4177">
        <v>1</v>
      </c>
      <c r="C4177" t="s">
        <v>80</v>
      </c>
      <c r="D4177" t="s">
        <v>85</v>
      </c>
      <c r="E4177" t="s">
        <v>153</v>
      </c>
      <c r="F4177" t="s">
        <v>11919</v>
      </c>
      <c r="G4177" t="s">
        <v>230</v>
      </c>
      <c r="H4177" t="s">
        <v>135</v>
      </c>
      <c r="I4177" t="s">
        <v>136</v>
      </c>
      <c r="J4177" t="s">
        <v>137</v>
      </c>
      <c r="K4177" t="s">
        <v>144</v>
      </c>
      <c r="L4177" t="s">
        <v>11920</v>
      </c>
      <c r="M4177" t="s">
        <v>11921</v>
      </c>
      <c r="N4177">
        <v>6.2313888879999997</v>
      </c>
      <c r="O4177">
        <v>0</v>
      </c>
      <c r="P4177">
        <v>20</v>
      </c>
      <c r="Q4177">
        <v>0</v>
      </c>
      <c r="R4177">
        <v>0</v>
      </c>
      <c r="S4177">
        <v>0</v>
      </c>
      <c r="T4177">
        <v>2</v>
      </c>
      <c r="U4177">
        <v>0</v>
      </c>
      <c r="V4177">
        <v>0</v>
      </c>
      <c r="W4177">
        <v>0</v>
      </c>
      <c r="X4177">
        <v>27.06658592394518</v>
      </c>
      <c r="Y4177">
        <v>0</v>
      </c>
      <c r="Z4177">
        <v>0</v>
      </c>
      <c r="AA4177">
        <v>0</v>
      </c>
      <c r="AB4177">
        <v>5.1162598540335411</v>
      </c>
      <c r="AC4177">
        <v>0</v>
      </c>
      <c r="AD4177">
        <v>0</v>
      </c>
      <c r="AE4177">
        <v>32.18284577797872</v>
      </c>
    </row>
    <row r="4178" spans="1:31" x14ac:dyDescent="0.3">
      <c r="A4178">
        <v>2493844</v>
      </c>
      <c r="B4178">
        <v>1</v>
      </c>
      <c r="C4178" t="s">
        <v>80</v>
      </c>
      <c r="D4178" t="s">
        <v>96</v>
      </c>
      <c r="E4178" t="s">
        <v>162</v>
      </c>
      <c r="F4178" t="s">
        <v>11922</v>
      </c>
      <c r="G4178" t="s">
        <v>181</v>
      </c>
      <c r="H4178" t="s">
        <v>135</v>
      </c>
      <c r="I4178" t="s">
        <v>136</v>
      </c>
      <c r="J4178" t="s">
        <v>137</v>
      </c>
      <c r="K4178" t="s">
        <v>144</v>
      </c>
      <c r="L4178" t="s">
        <v>11923</v>
      </c>
      <c r="M4178" t="s">
        <v>11924</v>
      </c>
      <c r="N4178">
        <v>0.59638888800000001</v>
      </c>
      <c r="O4178">
        <v>0</v>
      </c>
      <c r="P4178">
        <v>19</v>
      </c>
      <c r="Q4178">
        <v>0</v>
      </c>
      <c r="R4178">
        <v>0</v>
      </c>
      <c r="S4178">
        <v>0</v>
      </c>
      <c r="T4178">
        <v>1</v>
      </c>
      <c r="U4178">
        <v>0</v>
      </c>
      <c r="V4178">
        <v>0</v>
      </c>
      <c r="W4178">
        <v>0</v>
      </c>
      <c r="X4178">
        <v>15.695062792728736</v>
      </c>
      <c r="Y4178">
        <v>0</v>
      </c>
      <c r="Z4178">
        <v>0</v>
      </c>
      <c r="AA4178">
        <v>0</v>
      </c>
      <c r="AB4178">
        <v>0.36890379320429556</v>
      </c>
      <c r="AC4178">
        <v>0</v>
      </c>
      <c r="AD4178">
        <v>0</v>
      </c>
      <c r="AE4178">
        <v>16.063966585933031</v>
      </c>
    </row>
    <row r="4179" spans="1:31" x14ac:dyDescent="0.3">
      <c r="A4179">
        <v>2493833</v>
      </c>
      <c r="B4179">
        <v>2</v>
      </c>
      <c r="C4179" t="s">
        <v>80</v>
      </c>
      <c r="D4179" t="s">
        <v>105</v>
      </c>
      <c r="E4179" t="s">
        <v>132</v>
      </c>
      <c r="F4179" t="s">
        <v>11925</v>
      </c>
      <c r="G4179" t="s">
        <v>210</v>
      </c>
      <c r="H4179" t="s">
        <v>135</v>
      </c>
      <c r="I4179" t="s">
        <v>136</v>
      </c>
      <c r="J4179" t="s">
        <v>137</v>
      </c>
      <c r="K4179" t="s">
        <v>144</v>
      </c>
      <c r="L4179" t="s">
        <v>11926</v>
      </c>
      <c r="M4179" t="s">
        <v>11927</v>
      </c>
      <c r="N4179">
        <v>0.194722222</v>
      </c>
      <c r="O4179">
        <v>0</v>
      </c>
      <c r="P4179">
        <v>280</v>
      </c>
      <c r="Q4179">
        <v>0</v>
      </c>
      <c r="R4179">
        <v>0</v>
      </c>
      <c r="S4179">
        <v>0</v>
      </c>
      <c r="T4179">
        <v>14</v>
      </c>
      <c r="U4179">
        <v>0</v>
      </c>
      <c r="V4179">
        <v>0</v>
      </c>
      <c r="W4179">
        <v>0</v>
      </c>
      <c r="X4179">
        <v>17.936096389162213</v>
      </c>
      <c r="Y4179">
        <v>0</v>
      </c>
      <c r="Z4179">
        <v>0</v>
      </c>
      <c r="AA4179">
        <v>0</v>
      </c>
      <c r="AB4179">
        <v>1.4418248067846131</v>
      </c>
      <c r="AC4179">
        <v>0</v>
      </c>
      <c r="AD4179">
        <v>0</v>
      </c>
      <c r="AE4179">
        <v>19.377921195946826</v>
      </c>
    </row>
    <row r="4180" spans="1:31" x14ac:dyDescent="0.3">
      <c r="A4180">
        <v>2493366</v>
      </c>
      <c r="B4180">
        <v>1</v>
      </c>
      <c r="C4180" t="s">
        <v>81</v>
      </c>
      <c r="D4180" t="s">
        <v>112</v>
      </c>
      <c r="E4180" t="s">
        <v>153</v>
      </c>
      <c r="F4180" t="s">
        <v>11928</v>
      </c>
      <c r="G4180" t="s">
        <v>244</v>
      </c>
      <c r="H4180" t="s">
        <v>135</v>
      </c>
      <c r="I4180" t="s">
        <v>136</v>
      </c>
      <c r="J4180" t="s">
        <v>137</v>
      </c>
      <c r="K4180" t="s">
        <v>144</v>
      </c>
      <c r="L4180" t="s">
        <v>11929</v>
      </c>
      <c r="M4180" t="s">
        <v>11930</v>
      </c>
      <c r="N4180">
        <v>1.5194444439999999</v>
      </c>
      <c r="O4180">
        <v>0</v>
      </c>
      <c r="P4180">
        <v>7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2.461683426422963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2.461683426422963</v>
      </c>
    </row>
    <row r="4181" spans="1:31" x14ac:dyDescent="0.3">
      <c r="A4181">
        <v>2493615</v>
      </c>
      <c r="B4181">
        <v>1</v>
      </c>
      <c r="C4181" t="s">
        <v>80</v>
      </c>
      <c r="D4181" t="s">
        <v>85</v>
      </c>
      <c r="E4181" t="s">
        <v>132</v>
      </c>
      <c r="F4181" t="s">
        <v>11931</v>
      </c>
      <c r="G4181" t="s">
        <v>134</v>
      </c>
      <c r="H4181" t="s">
        <v>135</v>
      </c>
      <c r="I4181" t="s">
        <v>136</v>
      </c>
      <c r="J4181" t="s">
        <v>137</v>
      </c>
      <c r="K4181" t="s">
        <v>138</v>
      </c>
      <c r="L4181" t="s">
        <v>11932</v>
      </c>
      <c r="M4181" t="s">
        <v>11933</v>
      </c>
      <c r="N4181">
        <v>0.82527777700000005</v>
      </c>
      <c r="O4181">
        <v>0</v>
      </c>
      <c r="P4181">
        <v>1069</v>
      </c>
      <c r="Q4181">
        <v>0</v>
      </c>
      <c r="R4181">
        <v>0</v>
      </c>
      <c r="S4181">
        <v>0</v>
      </c>
      <c r="T4181">
        <v>71</v>
      </c>
      <c r="U4181">
        <v>0</v>
      </c>
      <c r="V4181">
        <v>0</v>
      </c>
      <c r="W4181">
        <v>0</v>
      </c>
      <c r="X4181">
        <v>231.77140633603929</v>
      </c>
      <c r="Y4181">
        <v>0</v>
      </c>
      <c r="Z4181">
        <v>0</v>
      </c>
      <c r="AA4181">
        <v>0</v>
      </c>
      <c r="AB4181">
        <v>44.364538021722815</v>
      </c>
      <c r="AC4181">
        <v>0</v>
      </c>
      <c r="AD4181">
        <v>0</v>
      </c>
      <c r="AE4181">
        <v>276.13594435776213</v>
      </c>
    </row>
    <row r="4182" spans="1:31" x14ac:dyDescent="0.3">
      <c r="A4182">
        <v>2493558</v>
      </c>
      <c r="B4182">
        <v>1</v>
      </c>
      <c r="C4182" t="s">
        <v>81</v>
      </c>
      <c r="D4182" t="s">
        <v>112</v>
      </c>
      <c r="E4182" t="s">
        <v>132</v>
      </c>
      <c r="F4182" t="s">
        <v>11934</v>
      </c>
      <c r="G4182" t="s">
        <v>210</v>
      </c>
      <c r="H4182" t="s">
        <v>135</v>
      </c>
      <c r="I4182" t="s">
        <v>136</v>
      </c>
      <c r="J4182" t="s">
        <v>137</v>
      </c>
      <c r="K4182" t="s">
        <v>144</v>
      </c>
      <c r="L4182" t="s">
        <v>11935</v>
      </c>
      <c r="M4182" t="s">
        <v>11936</v>
      </c>
      <c r="N4182">
        <v>3.923333333</v>
      </c>
      <c r="O4182">
        <v>0</v>
      </c>
      <c r="P4182">
        <v>164</v>
      </c>
      <c r="Q4182">
        <v>0</v>
      </c>
      <c r="R4182">
        <v>3</v>
      </c>
      <c r="S4182">
        <v>0</v>
      </c>
      <c r="T4182">
        <v>6</v>
      </c>
      <c r="U4182">
        <v>0</v>
      </c>
      <c r="V4182">
        <v>0</v>
      </c>
      <c r="W4182">
        <v>0</v>
      </c>
      <c r="X4182">
        <v>162.01241269622423</v>
      </c>
      <c r="Y4182">
        <v>0</v>
      </c>
      <c r="Z4182">
        <v>0.12537609968832666</v>
      </c>
      <c r="AA4182">
        <v>0</v>
      </c>
      <c r="AB4182">
        <v>39.753360080834689</v>
      </c>
      <c r="AC4182">
        <v>0</v>
      </c>
      <c r="AD4182">
        <v>0</v>
      </c>
      <c r="AE4182">
        <v>201.89114887674725</v>
      </c>
    </row>
    <row r="4183" spans="1:31" x14ac:dyDescent="0.3">
      <c r="A4183">
        <v>2493409</v>
      </c>
      <c r="B4183">
        <v>1</v>
      </c>
      <c r="C4183" t="s">
        <v>81</v>
      </c>
      <c r="D4183" t="s">
        <v>123</v>
      </c>
      <c r="E4183" t="s">
        <v>147</v>
      </c>
      <c r="F4183" t="s">
        <v>1678</v>
      </c>
      <c r="G4183" t="s">
        <v>168</v>
      </c>
      <c r="H4183" t="s">
        <v>150</v>
      </c>
      <c r="I4183" t="s">
        <v>136</v>
      </c>
      <c r="J4183" t="s">
        <v>137</v>
      </c>
      <c r="K4183" t="s">
        <v>138</v>
      </c>
      <c r="L4183" t="s">
        <v>11937</v>
      </c>
      <c r="M4183" t="s">
        <v>11938</v>
      </c>
      <c r="N4183">
        <v>6.9238888879999996</v>
      </c>
      <c r="O4183">
        <v>0</v>
      </c>
      <c r="P4183">
        <v>378</v>
      </c>
      <c r="Q4183">
        <v>0</v>
      </c>
      <c r="R4183">
        <v>13</v>
      </c>
      <c r="S4183">
        <v>0</v>
      </c>
      <c r="T4183">
        <v>17</v>
      </c>
      <c r="U4183">
        <v>0</v>
      </c>
      <c r="V4183">
        <v>0</v>
      </c>
      <c r="W4183">
        <v>0</v>
      </c>
      <c r="X4183">
        <v>566.27139212806424</v>
      </c>
      <c r="Y4183">
        <v>0</v>
      </c>
      <c r="Z4183">
        <v>17.952283977604477</v>
      </c>
      <c r="AA4183">
        <v>0</v>
      </c>
      <c r="AB4183">
        <v>107.64421599142804</v>
      </c>
      <c r="AC4183">
        <v>0</v>
      </c>
      <c r="AD4183">
        <v>0</v>
      </c>
      <c r="AE4183">
        <v>691.86789209709673</v>
      </c>
    </row>
    <row r="4184" spans="1:31" x14ac:dyDescent="0.3">
      <c r="A4184">
        <v>2493658</v>
      </c>
      <c r="B4184">
        <v>1</v>
      </c>
      <c r="C4184" t="s">
        <v>80</v>
      </c>
      <c r="D4184" t="s">
        <v>83</v>
      </c>
      <c r="E4184" t="s">
        <v>132</v>
      </c>
      <c r="F4184" t="s">
        <v>11939</v>
      </c>
      <c r="G4184" t="s">
        <v>134</v>
      </c>
      <c r="H4184" t="s">
        <v>135</v>
      </c>
      <c r="I4184" t="s">
        <v>136</v>
      </c>
      <c r="J4184" t="s">
        <v>137</v>
      </c>
      <c r="K4184" t="s">
        <v>138</v>
      </c>
      <c r="L4184" t="s">
        <v>11940</v>
      </c>
      <c r="M4184" t="s">
        <v>11779</v>
      </c>
      <c r="N4184">
        <v>0.65861111100000003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14</v>
      </c>
      <c r="U4184">
        <v>0</v>
      </c>
      <c r="V4184">
        <v>2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7.8940192932274371</v>
      </c>
      <c r="AC4184">
        <v>0</v>
      </c>
      <c r="AD4184">
        <v>3.7768663277060632</v>
      </c>
      <c r="AE4184">
        <v>11.6708856209335</v>
      </c>
    </row>
    <row r="4185" spans="1:31" x14ac:dyDescent="0.3">
      <c r="A4185">
        <v>2493641</v>
      </c>
      <c r="B4185">
        <v>1</v>
      </c>
      <c r="C4185" t="s">
        <v>80</v>
      </c>
      <c r="D4185" t="s">
        <v>94</v>
      </c>
      <c r="E4185" t="s">
        <v>166</v>
      </c>
      <c r="F4185" t="s">
        <v>11941</v>
      </c>
      <c r="G4185" t="s">
        <v>134</v>
      </c>
      <c r="H4185" t="s">
        <v>150</v>
      </c>
      <c r="I4185" t="s">
        <v>136</v>
      </c>
      <c r="J4185" t="s">
        <v>137</v>
      </c>
      <c r="K4185" t="s">
        <v>138</v>
      </c>
      <c r="L4185" t="s">
        <v>11942</v>
      </c>
      <c r="M4185" t="s">
        <v>11943</v>
      </c>
      <c r="N4185">
        <v>1.355</v>
      </c>
      <c r="O4185">
        <v>0</v>
      </c>
      <c r="P4185">
        <v>917</v>
      </c>
      <c r="Q4185">
        <v>32</v>
      </c>
      <c r="R4185">
        <v>35</v>
      </c>
      <c r="S4185">
        <v>13</v>
      </c>
      <c r="T4185">
        <v>172</v>
      </c>
      <c r="U4185">
        <v>0</v>
      </c>
      <c r="V4185">
        <v>0</v>
      </c>
      <c r="W4185">
        <v>0</v>
      </c>
      <c r="X4185">
        <v>190.75341009787371</v>
      </c>
      <c r="Y4185">
        <v>21.637078890380028</v>
      </c>
      <c r="Z4185">
        <v>7.6027471841714833</v>
      </c>
      <c r="AA4185">
        <v>275.20774235395493</v>
      </c>
      <c r="AB4185">
        <v>131.21188617664856</v>
      </c>
      <c r="AC4185">
        <v>0</v>
      </c>
      <c r="AD4185">
        <v>0</v>
      </c>
      <c r="AE4185">
        <v>626.41286470302873</v>
      </c>
    </row>
    <row r="4186" spans="1:31" x14ac:dyDescent="0.3">
      <c r="A4186">
        <v>2493718</v>
      </c>
      <c r="B4186">
        <v>1</v>
      </c>
      <c r="C4186" t="s">
        <v>80</v>
      </c>
      <c r="D4186" t="s">
        <v>97</v>
      </c>
      <c r="E4186" t="s">
        <v>153</v>
      </c>
      <c r="F4186" t="s">
        <v>11944</v>
      </c>
      <c r="G4186" t="s">
        <v>159</v>
      </c>
      <c r="H4186" t="s">
        <v>135</v>
      </c>
      <c r="I4186" t="s">
        <v>136</v>
      </c>
      <c r="J4186" t="s">
        <v>3</v>
      </c>
      <c r="K4186" t="s">
        <v>144</v>
      </c>
      <c r="L4186" t="s">
        <v>11945</v>
      </c>
      <c r="M4186" t="s">
        <v>11946</v>
      </c>
      <c r="N4186">
        <v>2.7086111110000002</v>
      </c>
      <c r="O4186">
        <v>0</v>
      </c>
      <c r="P4186">
        <v>1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1.6825276395285802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1.6825276395285802</v>
      </c>
    </row>
    <row r="4187" spans="1:31" x14ac:dyDescent="0.3">
      <c r="A4187">
        <v>2493572</v>
      </c>
      <c r="B4187">
        <v>1</v>
      </c>
      <c r="C4187" t="s">
        <v>80</v>
      </c>
      <c r="D4187" t="s">
        <v>105</v>
      </c>
      <c r="E4187" t="s">
        <v>153</v>
      </c>
      <c r="F4187" t="s">
        <v>11947</v>
      </c>
      <c r="G4187" t="s">
        <v>230</v>
      </c>
      <c r="H4187" t="s">
        <v>135</v>
      </c>
      <c r="I4187" t="s">
        <v>136</v>
      </c>
      <c r="J4187" t="s">
        <v>137</v>
      </c>
      <c r="K4187" t="s">
        <v>144</v>
      </c>
      <c r="L4187" t="s">
        <v>11948</v>
      </c>
      <c r="M4187" t="s">
        <v>11949</v>
      </c>
      <c r="N4187">
        <v>1.676111111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1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3.4311425475891673</v>
      </c>
      <c r="AC4187">
        <v>0</v>
      </c>
      <c r="AD4187">
        <v>0</v>
      </c>
      <c r="AE4187">
        <v>3.4311425475891673</v>
      </c>
    </row>
    <row r="4188" spans="1:31" x14ac:dyDescent="0.3">
      <c r="A4188">
        <v>2493578</v>
      </c>
      <c r="B4188">
        <v>1</v>
      </c>
      <c r="C4188" t="s">
        <v>80</v>
      </c>
      <c r="D4188" t="s">
        <v>89</v>
      </c>
      <c r="E4188" t="s">
        <v>153</v>
      </c>
      <c r="F4188" t="s">
        <v>11950</v>
      </c>
      <c r="G4188" t="s">
        <v>155</v>
      </c>
      <c r="H4188" t="s">
        <v>135</v>
      </c>
      <c r="I4188" t="s">
        <v>136</v>
      </c>
      <c r="J4188" t="s">
        <v>137</v>
      </c>
      <c r="K4188" t="s">
        <v>144</v>
      </c>
      <c r="L4188" t="s">
        <v>11951</v>
      </c>
      <c r="M4188" t="s">
        <v>11952</v>
      </c>
      <c r="N4188">
        <v>0.62749999999999995</v>
      </c>
      <c r="O4188">
        <v>0</v>
      </c>
      <c r="P4188">
        <v>7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1.5082708832859979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1.5082708832859979</v>
      </c>
    </row>
    <row r="4189" spans="1:31" x14ac:dyDescent="0.3">
      <c r="A4189">
        <v>2493704</v>
      </c>
      <c r="B4189">
        <v>1</v>
      </c>
      <c r="C4189" t="s">
        <v>81</v>
      </c>
      <c r="D4189" t="s">
        <v>112</v>
      </c>
      <c r="E4189" t="s">
        <v>162</v>
      </c>
      <c r="F4189" t="s">
        <v>11953</v>
      </c>
      <c r="G4189" t="s">
        <v>530</v>
      </c>
      <c r="H4189" t="s">
        <v>135</v>
      </c>
      <c r="I4189" t="s">
        <v>136</v>
      </c>
      <c r="J4189" t="s">
        <v>137</v>
      </c>
      <c r="K4189" t="s">
        <v>144</v>
      </c>
      <c r="L4189" t="s">
        <v>11954</v>
      </c>
      <c r="M4189" t="s">
        <v>11955</v>
      </c>
      <c r="N4189">
        <v>2.929166666</v>
      </c>
      <c r="O4189">
        <v>0</v>
      </c>
      <c r="P4189">
        <v>19</v>
      </c>
      <c r="Q4189">
        <v>0</v>
      </c>
      <c r="R4189">
        <v>1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9.5640612655320432</v>
      </c>
      <c r="Y4189">
        <v>0</v>
      </c>
      <c r="Z4189">
        <v>2.1850046640427334E-2</v>
      </c>
      <c r="AA4189">
        <v>0</v>
      </c>
      <c r="AB4189">
        <v>0</v>
      </c>
      <c r="AC4189">
        <v>0</v>
      </c>
      <c r="AD4189">
        <v>0</v>
      </c>
      <c r="AE4189">
        <v>9.5859113121724704</v>
      </c>
    </row>
    <row r="4190" spans="1:31" x14ac:dyDescent="0.3">
      <c r="A4190">
        <v>2493369</v>
      </c>
      <c r="B4190">
        <v>1</v>
      </c>
      <c r="C4190" t="s">
        <v>80</v>
      </c>
      <c r="D4190" t="s">
        <v>82</v>
      </c>
      <c r="E4190" t="s">
        <v>153</v>
      </c>
      <c r="F4190" t="s">
        <v>11956</v>
      </c>
      <c r="G4190" t="s">
        <v>155</v>
      </c>
      <c r="H4190" t="s">
        <v>135</v>
      </c>
      <c r="I4190" t="s">
        <v>136</v>
      </c>
      <c r="J4190" t="s">
        <v>137</v>
      </c>
      <c r="K4190" t="s">
        <v>144</v>
      </c>
      <c r="L4190" t="s">
        <v>11957</v>
      </c>
      <c r="M4190" t="s">
        <v>11958</v>
      </c>
      <c r="N4190">
        <v>1.220277777</v>
      </c>
      <c r="O4190">
        <v>0</v>
      </c>
      <c r="P4190">
        <v>1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2.1864193802183638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2.1864193802183638</v>
      </c>
    </row>
    <row r="4191" spans="1:31" x14ac:dyDescent="0.3">
      <c r="A4191">
        <v>2493724</v>
      </c>
      <c r="B4191">
        <v>1</v>
      </c>
      <c r="C4191" t="s">
        <v>80</v>
      </c>
      <c r="D4191" t="s">
        <v>82</v>
      </c>
      <c r="E4191" t="s">
        <v>162</v>
      </c>
      <c r="F4191" t="s">
        <v>11959</v>
      </c>
      <c r="G4191" t="s">
        <v>210</v>
      </c>
      <c r="H4191" t="s">
        <v>135</v>
      </c>
      <c r="I4191" t="s">
        <v>136</v>
      </c>
      <c r="J4191" t="s">
        <v>137</v>
      </c>
      <c r="K4191" t="s">
        <v>144</v>
      </c>
      <c r="L4191" t="s">
        <v>11960</v>
      </c>
      <c r="M4191" t="s">
        <v>11961</v>
      </c>
      <c r="N4191">
        <v>2.983333333</v>
      </c>
      <c r="O4191">
        <v>0</v>
      </c>
      <c r="P4191">
        <v>190</v>
      </c>
      <c r="Q4191">
        <v>0</v>
      </c>
      <c r="R4191">
        <v>0</v>
      </c>
      <c r="S4191">
        <v>0</v>
      </c>
      <c r="T4191">
        <v>15</v>
      </c>
      <c r="U4191">
        <v>0</v>
      </c>
      <c r="V4191">
        <v>0</v>
      </c>
      <c r="W4191">
        <v>0</v>
      </c>
      <c r="X4191">
        <v>167.64146731433118</v>
      </c>
      <c r="Y4191">
        <v>0</v>
      </c>
      <c r="Z4191">
        <v>0</v>
      </c>
      <c r="AA4191">
        <v>0</v>
      </c>
      <c r="AB4191">
        <v>18.145525295266179</v>
      </c>
      <c r="AC4191">
        <v>0</v>
      </c>
      <c r="AD4191">
        <v>0</v>
      </c>
      <c r="AE4191">
        <v>185.78699260959735</v>
      </c>
    </row>
    <row r="4192" spans="1:31" x14ac:dyDescent="0.3">
      <c r="A4192">
        <v>2493349</v>
      </c>
      <c r="B4192">
        <v>1</v>
      </c>
      <c r="C4192" t="s">
        <v>80</v>
      </c>
      <c r="D4192" t="s">
        <v>85</v>
      </c>
      <c r="E4192" t="s">
        <v>141</v>
      </c>
      <c r="F4192" t="s">
        <v>11962</v>
      </c>
      <c r="G4192" t="s">
        <v>210</v>
      </c>
      <c r="H4192" t="s">
        <v>135</v>
      </c>
      <c r="I4192" t="s">
        <v>136</v>
      </c>
      <c r="J4192" t="s">
        <v>137</v>
      </c>
      <c r="K4192" t="s">
        <v>144</v>
      </c>
      <c r="L4192" t="s">
        <v>11963</v>
      </c>
      <c r="M4192" t="s">
        <v>11964</v>
      </c>
      <c r="N4192">
        <v>1.05</v>
      </c>
      <c r="O4192">
        <v>0</v>
      </c>
      <c r="P4192">
        <v>100</v>
      </c>
      <c r="Q4192">
        <v>0</v>
      </c>
      <c r="R4192">
        <v>0</v>
      </c>
      <c r="S4192">
        <v>0</v>
      </c>
      <c r="T4192">
        <v>31</v>
      </c>
      <c r="U4192">
        <v>0</v>
      </c>
      <c r="V4192">
        <v>0</v>
      </c>
      <c r="W4192">
        <v>0</v>
      </c>
      <c r="X4192">
        <v>24.570971046901462</v>
      </c>
      <c r="Y4192">
        <v>0</v>
      </c>
      <c r="Z4192">
        <v>0</v>
      </c>
      <c r="AA4192">
        <v>0</v>
      </c>
      <c r="AB4192">
        <v>21.863375872858896</v>
      </c>
      <c r="AC4192">
        <v>0</v>
      </c>
      <c r="AD4192">
        <v>0</v>
      </c>
      <c r="AE4192">
        <v>46.434346919760358</v>
      </c>
    </row>
    <row r="4193" spans="1:31" x14ac:dyDescent="0.3">
      <c r="A4193">
        <v>2493990</v>
      </c>
      <c r="B4193">
        <v>1</v>
      </c>
      <c r="C4193" t="s">
        <v>81</v>
      </c>
      <c r="D4193" t="s">
        <v>112</v>
      </c>
      <c r="E4193" t="s">
        <v>153</v>
      </c>
      <c r="F4193" t="s">
        <v>11965</v>
      </c>
      <c r="G4193" t="s">
        <v>155</v>
      </c>
      <c r="H4193" t="s">
        <v>135</v>
      </c>
      <c r="I4193" t="s">
        <v>136</v>
      </c>
      <c r="J4193" t="s">
        <v>137</v>
      </c>
      <c r="K4193" t="s">
        <v>144</v>
      </c>
      <c r="L4193" t="s">
        <v>11966</v>
      </c>
      <c r="M4193" t="s">
        <v>11967</v>
      </c>
      <c r="N4193">
        <v>1.306944444</v>
      </c>
      <c r="O4193">
        <v>0</v>
      </c>
      <c r="P4193">
        <v>3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0.33553625468385373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0.33553625468385373</v>
      </c>
    </row>
    <row r="4194" spans="1:31" x14ac:dyDescent="0.3">
      <c r="A4194">
        <v>2493412</v>
      </c>
      <c r="B4194">
        <v>1</v>
      </c>
      <c r="C4194" t="s">
        <v>80</v>
      </c>
      <c r="D4194" t="s">
        <v>101</v>
      </c>
      <c r="E4194" t="s">
        <v>162</v>
      </c>
      <c r="F4194" t="s">
        <v>10320</v>
      </c>
      <c r="G4194" t="s">
        <v>168</v>
      </c>
      <c r="H4194" t="s">
        <v>135</v>
      </c>
      <c r="I4194" t="s">
        <v>136</v>
      </c>
      <c r="J4194" t="s">
        <v>137</v>
      </c>
      <c r="K4194" t="s">
        <v>138</v>
      </c>
      <c r="L4194" t="s">
        <v>11968</v>
      </c>
      <c r="M4194" t="s">
        <v>11969</v>
      </c>
      <c r="N4194">
        <v>6.1455555549999996</v>
      </c>
      <c r="O4194">
        <v>0</v>
      </c>
      <c r="P4194">
        <v>88</v>
      </c>
      <c r="Q4194">
        <v>0</v>
      </c>
      <c r="R4194">
        <v>0</v>
      </c>
      <c r="S4194">
        <v>0</v>
      </c>
      <c r="T4194">
        <v>1</v>
      </c>
      <c r="U4194">
        <v>0</v>
      </c>
      <c r="V4194">
        <v>0</v>
      </c>
      <c r="W4194">
        <v>0</v>
      </c>
      <c r="X4194">
        <v>74.470083460235017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74.470083460235017</v>
      </c>
    </row>
    <row r="4195" spans="1:31" x14ac:dyDescent="0.3">
      <c r="A4195">
        <v>2493644</v>
      </c>
      <c r="B4195">
        <v>1</v>
      </c>
      <c r="C4195" t="s">
        <v>80</v>
      </c>
      <c r="D4195" t="s">
        <v>108</v>
      </c>
      <c r="E4195" t="s">
        <v>184</v>
      </c>
      <c r="F4195" t="s">
        <v>11970</v>
      </c>
      <c r="G4195" t="s">
        <v>149</v>
      </c>
      <c r="H4195" t="s">
        <v>150</v>
      </c>
      <c r="I4195" t="s">
        <v>136</v>
      </c>
      <c r="J4195" t="s">
        <v>137</v>
      </c>
      <c r="K4195" t="s">
        <v>144</v>
      </c>
      <c r="L4195" t="s">
        <v>11971</v>
      </c>
      <c r="M4195" t="s">
        <v>11972</v>
      </c>
      <c r="N4195">
        <v>0.153888888</v>
      </c>
      <c r="O4195">
        <v>0</v>
      </c>
      <c r="P4195">
        <v>483</v>
      </c>
      <c r="Q4195">
        <v>0</v>
      </c>
      <c r="R4195">
        <v>54</v>
      </c>
      <c r="S4195">
        <v>1</v>
      </c>
      <c r="T4195">
        <v>60</v>
      </c>
      <c r="U4195">
        <v>0</v>
      </c>
      <c r="V4195">
        <v>0</v>
      </c>
      <c r="W4195">
        <v>0</v>
      </c>
      <c r="X4195">
        <v>8.8331355883504177</v>
      </c>
      <c r="Y4195">
        <v>0</v>
      </c>
      <c r="Z4195">
        <v>0.44061609587034201</v>
      </c>
      <c r="AA4195">
        <v>3.8657444695575215E-2</v>
      </c>
      <c r="AB4195">
        <v>5.8067339171156842</v>
      </c>
      <c r="AC4195">
        <v>0</v>
      </c>
      <c r="AD4195">
        <v>0</v>
      </c>
      <c r="AE4195">
        <v>15.119143046032018</v>
      </c>
    </row>
    <row r="4196" spans="1:31" x14ac:dyDescent="0.3">
      <c r="A4196">
        <v>2493976</v>
      </c>
      <c r="B4196">
        <v>1</v>
      </c>
      <c r="C4196" t="s">
        <v>80</v>
      </c>
      <c r="D4196" t="s">
        <v>97</v>
      </c>
      <c r="E4196" t="s">
        <v>153</v>
      </c>
      <c r="F4196" t="s">
        <v>11973</v>
      </c>
      <c r="G4196" t="s">
        <v>181</v>
      </c>
      <c r="H4196" t="s">
        <v>135</v>
      </c>
      <c r="I4196" t="s">
        <v>136</v>
      </c>
      <c r="J4196" t="s">
        <v>137</v>
      </c>
      <c r="K4196" t="s">
        <v>144</v>
      </c>
      <c r="L4196" t="s">
        <v>11974</v>
      </c>
      <c r="M4196" t="s">
        <v>11975</v>
      </c>
      <c r="N4196">
        <v>0.50638888800000004</v>
      </c>
      <c r="O4196">
        <v>0</v>
      </c>
      <c r="P4196">
        <v>1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0.15738220886832535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0.15738220886832535</v>
      </c>
    </row>
    <row r="4197" spans="1:31" x14ac:dyDescent="0.3">
      <c r="A4197">
        <v>2493667</v>
      </c>
      <c r="B4197">
        <v>1</v>
      </c>
      <c r="C4197" t="s">
        <v>80</v>
      </c>
      <c r="D4197" t="s">
        <v>94</v>
      </c>
      <c r="E4197" t="s">
        <v>147</v>
      </c>
      <c r="F4197" t="s">
        <v>11976</v>
      </c>
      <c r="G4197" t="s">
        <v>149</v>
      </c>
      <c r="H4197" t="s">
        <v>150</v>
      </c>
      <c r="I4197" t="s">
        <v>136</v>
      </c>
      <c r="J4197" t="s">
        <v>137</v>
      </c>
      <c r="K4197" t="s">
        <v>144</v>
      </c>
      <c r="L4197" t="s">
        <v>11977</v>
      </c>
      <c r="M4197" t="s">
        <v>11810</v>
      </c>
      <c r="N4197">
        <v>2.931944444</v>
      </c>
      <c r="O4197">
        <v>0</v>
      </c>
      <c r="P4197">
        <v>22</v>
      </c>
      <c r="Q4197">
        <v>0</v>
      </c>
      <c r="R4197">
        <v>0</v>
      </c>
      <c r="S4197">
        <v>0</v>
      </c>
      <c r="T4197">
        <v>2</v>
      </c>
      <c r="U4197">
        <v>0</v>
      </c>
      <c r="V4197">
        <v>0</v>
      </c>
      <c r="W4197">
        <v>0</v>
      </c>
      <c r="X4197">
        <v>10.788631480899282</v>
      </c>
      <c r="Y4197">
        <v>0</v>
      </c>
      <c r="Z4197">
        <v>0</v>
      </c>
      <c r="AA4197">
        <v>0</v>
      </c>
      <c r="AB4197">
        <v>5.2036010010532481</v>
      </c>
      <c r="AC4197">
        <v>0</v>
      </c>
      <c r="AD4197">
        <v>0</v>
      </c>
      <c r="AE4197">
        <v>15.992232481952531</v>
      </c>
    </row>
    <row r="4198" spans="1:31" x14ac:dyDescent="0.3">
      <c r="A4198">
        <v>2493905</v>
      </c>
      <c r="B4198">
        <v>2</v>
      </c>
      <c r="C4198" t="s">
        <v>80</v>
      </c>
      <c r="D4198" t="s">
        <v>94</v>
      </c>
      <c r="E4198" t="s">
        <v>132</v>
      </c>
      <c r="F4198" t="s">
        <v>11978</v>
      </c>
      <c r="G4198" t="s">
        <v>2766</v>
      </c>
      <c r="H4198" t="s">
        <v>135</v>
      </c>
      <c r="I4198" t="s">
        <v>136</v>
      </c>
      <c r="J4198" t="s">
        <v>137</v>
      </c>
      <c r="K4198" t="s">
        <v>144</v>
      </c>
      <c r="L4198" t="s">
        <v>11979</v>
      </c>
      <c r="M4198" t="s">
        <v>11980</v>
      </c>
      <c r="N4198">
        <v>0.51833333299999995</v>
      </c>
      <c r="O4198">
        <v>0</v>
      </c>
      <c r="P4198">
        <v>145</v>
      </c>
      <c r="Q4198">
        <v>0</v>
      </c>
      <c r="R4198">
        <v>0</v>
      </c>
      <c r="S4198">
        <v>0</v>
      </c>
      <c r="T4198">
        <v>4</v>
      </c>
      <c r="U4198">
        <v>0</v>
      </c>
      <c r="V4198">
        <v>0</v>
      </c>
      <c r="W4198">
        <v>0</v>
      </c>
      <c r="X4198">
        <v>5.0730643765429626</v>
      </c>
      <c r="Y4198">
        <v>0</v>
      </c>
      <c r="Z4198">
        <v>0</v>
      </c>
      <c r="AA4198">
        <v>0</v>
      </c>
      <c r="AB4198">
        <v>0.55953660281687234</v>
      </c>
      <c r="AC4198">
        <v>0</v>
      </c>
      <c r="AD4198">
        <v>0</v>
      </c>
      <c r="AE4198">
        <v>5.6326009793598351</v>
      </c>
    </row>
    <row r="4199" spans="1:31" x14ac:dyDescent="0.3">
      <c r="A4199">
        <v>2493358</v>
      </c>
      <c r="B4199">
        <v>1</v>
      </c>
      <c r="C4199" t="s">
        <v>81</v>
      </c>
      <c r="D4199" t="s">
        <v>126</v>
      </c>
      <c r="E4199" t="s">
        <v>184</v>
      </c>
      <c r="F4199" t="s">
        <v>11981</v>
      </c>
      <c r="G4199" t="s">
        <v>149</v>
      </c>
      <c r="H4199" t="s">
        <v>150</v>
      </c>
      <c r="I4199" t="s">
        <v>506</v>
      </c>
      <c r="J4199" t="s">
        <v>137</v>
      </c>
      <c r="K4199" t="s">
        <v>144</v>
      </c>
      <c r="L4199" t="s">
        <v>11982</v>
      </c>
      <c r="M4199" t="s">
        <v>11983</v>
      </c>
      <c r="N4199">
        <v>3.3333333E-2</v>
      </c>
      <c r="O4199">
        <v>0</v>
      </c>
      <c r="P4199">
        <v>2045</v>
      </c>
      <c r="Q4199">
        <v>49</v>
      </c>
      <c r="R4199">
        <v>206</v>
      </c>
      <c r="S4199">
        <v>16</v>
      </c>
      <c r="T4199">
        <v>299</v>
      </c>
      <c r="U4199">
        <v>0</v>
      </c>
      <c r="V4199">
        <v>0</v>
      </c>
      <c r="W4199">
        <v>0</v>
      </c>
      <c r="X4199">
        <v>8.2495308108772072</v>
      </c>
      <c r="Y4199">
        <v>4.2647978085382894</v>
      </c>
      <c r="Z4199">
        <v>1.7312648102061339</v>
      </c>
      <c r="AA4199">
        <v>1.4013240752426184</v>
      </c>
      <c r="AB4199">
        <v>4.4854356523359815</v>
      </c>
      <c r="AC4199">
        <v>0</v>
      </c>
      <c r="AD4199">
        <v>0</v>
      </c>
      <c r="AE4199">
        <v>20.132353157200232</v>
      </c>
    </row>
    <row r="4200" spans="1:31" x14ac:dyDescent="0.3">
      <c r="A4200">
        <v>2493504</v>
      </c>
      <c r="B4200">
        <v>1</v>
      </c>
      <c r="C4200" t="s">
        <v>81</v>
      </c>
      <c r="D4200" t="s">
        <v>120</v>
      </c>
      <c r="E4200" t="s">
        <v>147</v>
      </c>
      <c r="F4200" t="s">
        <v>11984</v>
      </c>
      <c r="G4200" t="s">
        <v>276</v>
      </c>
      <c r="H4200" t="s">
        <v>150</v>
      </c>
      <c r="I4200" t="s">
        <v>136</v>
      </c>
      <c r="J4200" t="s">
        <v>137</v>
      </c>
      <c r="K4200" t="s">
        <v>144</v>
      </c>
      <c r="L4200" t="s">
        <v>11985</v>
      </c>
      <c r="M4200" t="s">
        <v>11986</v>
      </c>
      <c r="N4200">
        <v>1.5061111110000001</v>
      </c>
      <c r="O4200">
        <v>0</v>
      </c>
      <c r="P4200">
        <v>125</v>
      </c>
      <c r="Q4200">
        <v>2</v>
      </c>
      <c r="R4200">
        <v>12</v>
      </c>
      <c r="S4200">
        <v>0</v>
      </c>
      <c r="T4200">
        <v>13</v>
      </c>
      <c r="U4200">
        <v>0</v>
      </c>
      <c r="V4200">
        <v>0</v>
      </c>
      <c r="W4200">
        <v>0</v>
      </c>
      <c r="X4200">
        <v>24.060652259224092</v>
      </c>
      <c r="Y4200">
        <v>9.5316792330079547</v>
      </c>
      <c r="Z4200">
        <v>0.81940479931582999</v>
      </c>
      <c r="AA4200">
        <v>0</v>
      </c>
      <c r="AB4200">
        <v>2.8576537874006731</v>
      </c>
      <c r="AC4200">
        <v>0</v>
      </c>
      <c r="AD4200">
        <v>0</v>
      </c>
      <c r="AE4200">
        <v>37.269390078948554</v>
      </c>
    </row>
    <row r="4201" spans="1:31" x14ac:dyDescent="0.3">
      <c r="A4201">
        <v>2493790</v>
      </c>
      <c r="B4201">
        <v>1</v>
      </c>
      <c r="C4201" t="s">
        <v>80</v>
      </c>
      <c r="D4201" t="s">
        <v>85</v>
      </c>
      <c r="E4201" t="s">
        <v>153</v>
      </c>
      <c r="F4201" t="s">
        <v>11987</v>
      </c>
      <c r="G4201" t="s">
        <v>143</v>
      </c>
      <c r="H4201" t="s">
        <v>135</v>
      </c>
      <c r="I4201" t="s">
        <v>136</v>
      </c>
      <c r="J4201" t="s">
        <v>137</v>
      </c>
      <c r="K4201" t="s">
        <v>144</v>
      </c>
      <c r="L4201" t="s">
        <v>11988</v>
      </c>
      <c r="M4201" t="s">
        <v>11989</v>
      </c>
      <c r="N4201">
        <v>1.237222222</v>
      </c>
      <c r="O4201">
        <v>0</v>
      </c>
      <c r="P4201">
        <v>9</v>
      </c>
      <c r="Q4201">
        <v>0</v>
      </c>
      <c r="R4201">
        <v>0</v>
      </c>
      <c r="S4201">
        <v>0</v>
      </c>
      <c r="T4201">
        <v>2</v>
      </c>
      <c r="U4201">
        <v>0</v>
      </c>
      <c r="V4201">
        <v>0</v>
      </c>
      <c r="W4201">
        <v>0</v>
      </c>
      <c r="X4201">
        <v>5.0764957932196326</v>
      </c>
      <c r="Y4201">
        <v>0</v>
      </c>
      <c r="Z4201">
        <v>0</v>
      </c>
      <c r="AA4201">
        <v>0</v>
      </c>
      <c r="AB4201">
        <v>0.52092667627805689</v>
      </c>
      <c r="AC4201">
        <v>0</v>
      </c>
      <c r="AD4201">
        <v>0</v>
      </c>
      <c r="AE4201">
        <v>5.5974224694976895</v>
      </c>
    </row>
    <row r="4202" spans="1:31" x14ac:dyDescent="0.3">
      <c r="A4202">
        <v>2493627</v>
      </c>
      <c r="B4202">
        <v>1</v>
      </c>
      <c r="C4202" t="s">
        <v>81</v>
      </c>
      <c r="D4202" t="s">
        <v>118</v>
      </c>
      <c r="E4202" t="s">
        <v>147</v>
      </c>
      <c r="F4202" t="s">
        <v>11990</v>
      </c>
      <c r="G4202" t="s">
        <v>181</v>
      </c>
      <c r="H4202" t="s">
        <v>150</v>
      </c>
      <c r="I4202" t="s">
        <v>136</v>
      </c>
      <c r="J4202" t="s">
        <v>137</v>
      </c>
      <c r="K4202" t="s">
        <v>144</v>
      </c>
      <c r="L4202" t="s">
        <v>11991</v>
      </c>
      <c r="M4202" t="s">
        <v>11735</v>
      </c>
      <c r="N4202">
        <v>0.90833333299999997</v>
      </c>
      <c r="O4202">
        <v>0</v>
      </c>
      <c r="P4202">
        <v>469</v>
      </c>
      <c r="Q4202">
        <v>0</v>
      </c>
      <c r="R4202">
        <v>9</v>
      </c>
      <c r="S4202">
        <v>0</v>
      </c>
      <c r="T4202">
        <v>38</v>
      </c>
      <c r="U4202">
        <v>0</v>
      </c>
      <c r="V4202">
        <v>0</v>
      </c>
      <c r="W4202">
        <v>0</v>
      </c>
      <c r="X4202">
        <v>99.528954767459197</v>
      </c>
      <c r="Y4202">
        <v>0</v>
      </c>
      <c r="Z4202">
        <v>0.49213569845507915</v>
      </c>
      <c r="AA4202">
        <v>0</v>
      </c>
      <c r="AB4202">
        <v>21.243902815931449</v>
      </c>
      <c r="AC4202">
        <v>0</v>
      </c>
      <c r="AD4202">
        <v>0</v>
      </c>
      <c r="AE4202">
        <v>121.26499328184572</v>
      </c>
    </row>
    <row r="4203" spans="1:31" x14ac:dyDescent="0.3">
      <c r="A4203">
        <v>2493435</v>
      </c>
      <c r="B4203">
        <v>1</v>
      </c>
      <c r="C4203" t="s">
        <v>81</v>
      </c>
      <c r="D4203" t="s">
        <v>118</v>
      </c>
      <c r="E4203" t="s">
        <v>184</v>
      </c>
      <c r="F4203" t="s">
        <v>11992</v>
      </c>
      <c r="G4203" t="s">
        <v>168</v>
      </c>
      <c r="H4203" t="s">
        <v>150</v>
      </c>
      <c r="I4203" t="s">
        <v>136</v>
      </c>
      <c r="J4203" t="s">
        <v>137</v>
      </c>
      <c r="K4203" t="s">
        <v>138</v>
      </c>
      <c r="L4203" t="s">
        <v>11993</v>
      </c>
      <c r="M4203" t="s">
        <v>11994</v>
      </c>
      <c r="N4203">
        <v>1.6658333329999999</v>
      </c>
      <c r="O4203">
        <v>0</v>
      </c>
      <c r="P4203">
        <v>139</v>
      </c>
      <c r="Q4203">
        <v>39</v>
      </c>
      <c r="R4203">
        <v>85</v>
      </c>
      <c r="S4203">
        <v>8</v>
      </c>
      <c r="T4203">
        <v>21</v>
      </c>
      <c r="U4203">
        <v>0</v>
      </c>
      <c r="V4203">
        <v>0</v>
      </c>
      <c r="W4203">
        <v>0</v>
      </c>
      <c r="X4203">
        <v>43.726417795203602</v>
      </c>
      <c r="Y4203">
        <v>73.797198871826865</v>
      </c>
      <c r="Z4203">
        <v>58.371689627266178</v>
      </c>
      <c r="AA4203">
        <v>259.27105310219105</v>
      </c>
      <c r="AB4203">
        <v>27.76829547706042</v>
      </c>
      <c r="AC4203">
        <v>0</v>
      </c>
      <c r="AD4203">
        <v>0</v>
      </c>
      <c r="AE4203">
        <v>462.93465487354808</v>
      </c>
    </row>
    <row r="4204" spans="1:31" x14ac:dyDescent="0.3">
      <c r="A4204">
        <v>2493830</v>
      </c>
      <c r="B4204">
        <v>1</v>
      </c>
      <c r="C4204" t="s">
        <v>81</v>
      </c>
      <c r="D4204" t="s">
        <v>112</v>
      </c>
      <c r="E4204" t="s">
        <v>132</v>
      </c>
      <c r="F4204" t="s">
        <v>11995</v>
      </c>
      <c r="G4204" t="s">
        <v>296</v>
      </c>
      <c r="H4204" t="s">
        <v>135</v>
      </c>
      <c r="I4204" t="s">
        <v>136</v>
      </c>
      <c r="J4204" t="s">
        <v>137</v>
      </c>
      <c r="K4204" t="s">
        <v>144</v>
      </c>
      <c r="L4204" t="s">
        <v>11996</v>
      </c>
      <c r="M4204" t="s">
        <v>11997</v>
      </c>
      <c r="N4204">
        <v>3.1730555549999999</v>
      </c>
      <c r="O4204">
        <v>0</v>
      </c>
      <c r="P4204">
        <v>43</v>
      </c>
      <c r="Q4204">
        <v>0</v>
      </c>
      <c r="R4204">
        <v>2</v>
      </c>
      <c r="S4204">
        <v>0</v>
      </c>
      <c r="T4204">
        <v>2</v>
      </c>
      <c r="U4204">
        <v>0</v>
      </c>
      <c r="V4204">
        <v>0</v>
      </c>
      <c r="W4204">
        <v>0</v>
      </c>
      <c r="X4204">
        <v>11.562880224895927</v>
      </c>
      <c r="Y4204">
        <v>0</v>
      </c>
      <c r="Z4204">
        <v>0</v>
      </c>
      <c r="AA4204">
        <v>0</v>
      </c>
      <c r="AB4204">
        <v>4.6450655355906951</v>
      </c>
      <c r="AC4204">
        <v>0</v>
      </c>
      <c r="AD4204">
        <v>0</v>
      </c>
      <c r="AE4204">
        <v>16.207945760486623</v>
      </c>
    </row>
    <row r="4205" spans="1:31" x14ac:dyDescent="0.3">
      <c r="A4205">
        <v>2493750</v>
      </c>
      <c r="B4205">
        <v>1</v>
      </c>
      <c r="C4205" t="s">
        <v>80</v>
      </c>
      <c r="D4205" t="s">
        <v>106</v>
      </c>
      <c r="E4205" t="s">
        <v>132</v>
      </c>
      <c r="F4205" t="s">
        <v>11998</v>
      </c>
      <c r="G4205" t="s">
        <v>296</v>
      </c>
      <c r="H4205" t="s">
        <v>135</v>
      </c>
      <c r="I4205" t="s">
        <v>136</v>
      </c>
      <c r="J4205" t="s">
        <v>137</v>
      </c>
      <c r="K4205" t="s">
        <v>144</v>
      </c>
      <c r="L4205" t="s">
        <v>11999</v>
      </c>
      <c r="M4205" t="s">
        <v>12000</v>
      </c>
      <c r="N4205">
        <v>0.41722222199999998</v>
      </c>
      <c r="O4205">
        <v>0</v>
      </c>
      <c r="P4205">
        <v>456</v>
      </c>
      <c r="Q4205">
        <v>0</v>
      </c>
      <c r="R4205">
        <v>0</v>
      </c>
      <c r="S4205">
        <v>0</v>
      </c>
      <c r="T4205">
        <v>32</v>
      </c>
      <c r="U4205">
        <v>0</v>
      </c>
      <c r="V4205">
        <v>0</v>
      </c>
      <c r="W4205">
        <v>0</v>
      </c>
      <c r="X4205">
        <v>44.83758277717542</v>
      </c>
      <c r="Y4205">
        <v>0</v>
      </c>
      <c r="Z4205">
        <v>0</v>
      </c>
      <c r="AA4205">
        <v>0</v>
      </c>
      <c r="AB4205">
        <v>8.639635152607001</v>
      </c>
      <c r="AC4205">
        <v>0</v>
      </c>
      <c r="AD4205">
        <v>0</v>
      </c>
      <c r="AE4205">
        <v>53.47721792978242</v>
      </c>
    </row>
    <row r="4206" spans="1:31" x14ac:dyDescent="0.3">
      <c r="A4206">
        <v>2493913</v>
      </c>
      <c r="B4206">
        <v>1</v>
      </c>
      <c r="C4206" t="s">
        <v>80</v>
      </c>
      <c r="D4206" t="s">
        <v>87</v>
      </c>
      <c r="E4206" t="s">
        <v>132</v>
      </c>
      <c r="F4206" t="s">
        <v>12001</v>
      </c>
      <c r="G4206" t="s">
        <v>181</v>
      </c>
      <c r="H4206" t="s">
        <v>135</v>
      </c>
      <c r="I4206" t="s">
        <v>136</v>
      </c>
      <c r="J4206" t="s">
        <v>137</v>
      </c>
      <c r="K4206" t="s">
        <v>144</v>
      </c>
      <c r="L4206" t="s">
        <v>12002</v>
      </c>
      <c r="M4206" t="s">
        <v>12003</v>
      </c>
      <c r="N4206">
        <v>0.69416666599999999</v>
      </c>
      <c r="O4206">
        <v>0</v>
      </c>
      <c r="P4206">
        <v>553</v>
      </c>
      <c r="Q4206">
        <v>0</v>
      </c>
      <c r="R4206">
        <v>0</v>
      </c>
      <c r="S4206">
        <v>0</v>
      </c>
      <c r="T4206">
        <v>14</v>
      </c>
      <c r="U4206">
        <v>0</v>
      </c>
      <c r="V4206">
        <v>0</v>
      </c>
      <c r="W4206">
        <v>0</v>
      </c>
      <c r="X4206">
        <v>130.61194850230493</v>
      </c>
      <c r="Y4206">
        <v>0</v>
      </c>
      <c r="Z4206">
        <v>0</v>
      </c>
      <c r="AA4206">
        <v>0</v>
      </c>
      <c r="AB4206">
        <v>16.362282238316304</v>
      </c>
      <c r="AC4206">
        <v>0</v>
      </c>
      <c r="AD4206">
        <v>0</v>
      </c>
      <c r="AE4206">
        <v>146.97423074062124</v>
      </c>
    </row>
    <row r="4207" spans="1:31" x14ac:dyDescent="0.3">
      <c r="A4207">
        <v>2493601</v>
      </c>
      <c r="B4207">
        <v>1</v>
      </c>
      <c r="C4207" t="s">
        <v>81</v>
      </c>
      <c r="D4207" t="s">
        <v>122</v>
      </c>
      <c r="E4207" t="s">
        <v>147</v>
      </c>
      <c r="F4207" t="s">
        <v>12004</v>
      </c>
      <c r="G4207" t="s">
        <v>193</v>
      </c>
      <c r="H4207" t="s">
        <v>150</v>
      </c>
      <c r="I4207" t="s">
        <v>136</v>
      </c>
      <c r="J4207" t="s">
        <v>137</v>
      </c>
      <c r="K4207" t="s">
        <v>144</v>
      </c>
      <c r="L4207" t="s">
        <v>12005</v>
      </c>
      <c r="M4207" t="s">
        <v>12006</v>
      </c>
      <c r="N4207">
        <v>1.0772222220000001</v>
      </c>
      <c r="O4207">
        <v>0</v>
      </c>
      <c r="P4207">
        <v>173</v>
      </c>
      <c r="Q4207">
        <v>0</v>
      </c>
      <c r="R4207">
        <v>0</v>
      </c>
      <c r="S4207">
        <v>1</v>
      </c>
      <c r="T4207">
        <v>12</v>
      </c>
      <c r="U4207">
        <v>0</v>
      </c>
      <c r="V4207">
        <v>0</v>
      </c>
      <c r="W4207">
        <v>0</v>
      </c>
      <c r="X4207">
        <v>21.186343288108088</v>
      </c>
      <c r="Y4207">
        <v>0</v>
      </c>
      <c r="Z4207">
        <v>0</v>
      </c>
      <c r="AA4207">
        <v>2.0237993990316667</v>
      </c>
      <c r="AB4207">
        <v>11.702186346405819</v>
      </c>
      <c r="AC4207">
        <v>0</v>
      </c>
      <c r="AD4207">
        <v>0</v>
      </c>
      <c r="AE4207">
        <v>34.912329033545575</v>
      </c>
    </row>
    <row r="4208" spans="1:31" x14ac:dyDescent="0.3">
      <c r="A4208">
        <v>2493564</v>
      </c>
      <c r="B4208">
        <v>1</v>
      </c>
      <c r="C4208" t="s">
        <v>80</v>
      </c>
      <c r="D4208" t="s">
        <v>97</v>
      </c>
      <c r="E4208" t="s">
        <v>141</v>
      </c>
      <c r="F4208" t="s">
        <v>12007</v>
      </c>
      <c r="G4208" t="s">
        <v>159</v>
      </c>
      <c r="H4208" t="s">
        <v>135</v>
      </c>
      <c r="I4208" t="s">
        <v>136</v>
      </c>
      <c r="J4208" t="s">
        <v>3</v>
      </c>
      <c r="K4208" t="s">
        <v>144</v>
      </c>
      <c r="L4208" t="s">
        <v>12008</v>
      </c>
      <c r="M4208" t="s">
        <v>12009</v>
      </c>
      <c r="N4208">
        <v>1.07</v>
      </c>
      <c r="O4208">
        <v>0</v>
      </c>
      <c r="P4208">
        <v>25</v>
      </c>
      <c r="Q4208">
        <v>0</v>
      </c>
      <c r="R4208">
        <v>13</v>
      </c>
      <c r="S4208">
        <v>0</v>
      </c>
      <c r="T4208">
        <v>2</v>
      </c>
      <c r="U4208">
        <v>0</v>
      </c>
      <c r="V4208">
        <v>0</v>
      </c>
      <c r="W4208">
        <v>0</v>
      </c>
      <c r="X4208">
        <v>19.126955935094617</v>
      </c>
      <c r="Y4208">
        <v>0</v>
      </c>
      <c r="Z4208">
        <v>3.0520208920244651</v>
      </c>
      <c r="AA4208">
        <v>0</v>
      </c>
      <c r="AB4208">
        <v>7.9170214699701624</v>
      </c>
      <c r="AC4208">
        <v>0</v>
      </c>
      <c r="AD4208">
        <v>0</v>
      </c>
      <c r="AE4208">
        <v>30.095998297089245</v>
      </c>
    </row>
    <row r="4209" spans="1:31" x14ac:dyDescent="0.3">
      <c r="A4209">
        <v>2493415</v>
      </c>
      <c r="B4209">
        <v>1</v>
      </c>
      <c r="C4209" t="s">
        <v>81</v>
      </c>
      <c r="D4209" t="s">
        <v>115</v>
      </c>
      <c r="E4209" t="s">
        <v>147</v>
      </c>
      <c r="F4209" t="s">
        <v>11434</v>
      </c>
      <c r="G4209" t="s">
        <v>168</v>
      </c>
      <c r="H4209" t="s">
        <v>150</v>
      </c>
      <c r="I4209" t="s">
        <v>136</v>
      </c>
      <c r="J4209" t="s">
        <v>5</v>
      </c>
      <c r="K4209" t="s">
        <v>138</v>
      </c>
      <c r="L4209" t="s">
        <v>12010</v>
      </c>
      <c r="M4209" t="s">
        <v>12011</v>
      </c>
      <c r="N4209">
        <v>7.9911111110000004</v>
      </c>
      <c r="O4209">
        <v>0</v>
      </c>
      <c r="P4209">
        <v>0</v>
      </c>
      <c r="Q4209">
        <v>0</v>
      </c>
      <c r="R4209">
        <v>1</v>
      </c>
      <c r="S4209">
        <v>0</v>
      </c>
      <c r="T4209">
        <v>1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1.8831414517228322</v>
      </c>
      <c r="AA4209">
        <v>0</v>
      </c>
      <c r="AB4209">
        <v>15.957992524503334</v>
      </c>
      <c r="AC4209">
        <v>0</v>
      </c>
      <c r="AD4209">
        <v>0</v>
      </c>
      <c r="AE4209">
        <v>17.841133976226168</v>
      </c>
    </row>
    <row r="4210" spans="1:31" x14ac:dyDescent="0.3">
      <c r="A4210">
        <v>2493810</v>
      </c>
      <c r="B4210">
        <v>1</v>
      </c>
      <c r="C4210" t="s">
        <v>80</v>
      </c>
      <c r="D4210" t="s">
        <v>96</v>
      </c>
      <c r="E4210" t="s">
        <v>162</v>
      </c>
      <c r="F4210" t="s">
        <v>12012</v>
      </c>
      <c r="G4210" t="s">
        <v>181</v>
      </c>
      <c r="H4210" t="s">
        <v>135</v>
      </c>
      <c r="I4210" t="s">
        <v>136</v>
      </c>
      <c r="J4210" t="s">
        <v>137</v>
      </c>
      <c r="K4210" t="s">
        <v>144</v>
      </c>
      <c r="L4210" t="s">
        <v>12013</v>
      </c>
      <c r="M4210" t="s">
        <v>12014</v>
      </c>
      <c r="N4210">
        <v>0.60694444400000003</v>
      </c>
      <c r="O4210">
        <v>0</v>
      </c>
      <c r="P4210">
        <v>0</v>
      </c>
      <c r="Q4210">
        <v>0</v>
      </c>
      <c r="R4210">
        <v>1</v>
      </c>
      <c r="S4210">
        <v>0</v>
      </c>
      <c r="T4210">
        <v>2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0.48620825139841778</v>
      </c>
      <c r="AA4210">
        <v>0</v>
      </c>
      <c r="AB4210">
        <v>0.96558950792156428</v>
      </c>
      <c r="AC4210">
        <v>0</v>
      </c>
      <c r="AD4210">
        <v>0</v>
      </c>
      <c r="AE4210">
        <v>1.451797759319982</v>
      </c>
    </row>
    <row r="4211" spans="1:31" x14ac:dyDescent="0.3">
      <c r="A4211">
        <v>2493501</v>
      </c>
      <c r="B4211">
        <v>1</v>
      </c>
      <c r="C4211" t="s">
        <v>80</v>
      </c>
      <c r="D4211" t="s">
        <v>82</v>
      </c>
      <c r="E4211" t="s">
        <v>132</v>
      </c>
      <c r="F4211" t="s">
        <v>12015</v>
      </c>
      <c r="G4211" t="s">
        <v>134</v>
      </c>
      <c r="H4211" t="s">
        <v>135</v>
      </c>
      <c r="I4211" t="s">
        <v>136</v>
      </c>
      <c r="J4211" t="s">
        <v>137</v>
      </c>
      <c r="K4211" t="s">
        <v>138</v>
      </c>
      <c r="L4211" t="s">
        <v>12016</v>
      </c>
      <c r="M4211" t="s">
        <v>12017</v>
      </c>
      <c r="N4211">
        <v>0.42138888800000002</v>
      </c>
      <c r="O4211">
        <v>0</v>
      </c>
      <c r="P4211">
        <v>242</v>
      </c>
      <c r="Q4211">
        <v>0</v>
      </c>
      <c r="R4211">
        <v>0</v>
      </c>
      <c r="S4211">
        <v>0</v>
      </c>
      <c r="T4211">
        <v>360</v>
      </c>
      <c r="U4211">
        <v>0</v>
      </c>
      <c r="V4211">
        <v>0</v>
      </c>
      <c r="W4211">
        <v>0</v>
      </c>
      <c r="X4211">
        <v>42.696319725523246</v>
      </c>
      <c r="Y4211">
        <v>0</v>
      </c>
      <c r="Z4211">
        <v>0</v>
      </c>
      <c r="AA4211">
        <v>0</v>
      </c>
      <c r="AB4211">
        <v>225.60882334471495</v>
      </c>
      <c r="AC4211">
        <v>0</v>
      </c>
      <c r="AD4211">
        <v>0</v>
      </c>
      <c r="AE4211">
        <v>268.30514307023822</v>
      </c>
    </row>
    <row r="4212" spans="1:31" x14ac:dyDescent="0.3">
      <c r="A4212">
        <v>2493833</v>
      </c>
      <c r="B4212">
        <v>1</v>
      </c>
      <c r="C4212" t="s">
        <v>80</v>
      </c>
      <c r="D4212" t="s">
        <v>105</v>
      </c>
      <c r="E4212" t="s">
        <v>162</v>
      </c>
      <c r="F4212" t="s">
        <v>12018</v>
      </c>
      <c r="G4212" t="s">
        <v>210</v>
      </c>
      <c r="H4212" t="s">
        <v>135</v>
      </c>
      <c r="I4212" t="s">
        <v>136</v>
      </c>
      <c r="J4212" t="s">
        <v>137</v>
      </c>
      <c r="K4212" t="s">
        <v>144</v>
      </c>
      <c r="L4212" t="s">
        <v>12019</v>
      </c>
      <c r="M4212" t="s">
        <v>12020</v>
      </c>
      <c r="N4212">
        <v>0.84888888799999995</v>
      </c>
      <c r="O4212">
        <v>0</v>
      </c>
      <c r="P4212">
        <v>49</v>
      </c>
      <c r="Q4212">
        <v>0</v>
      </c>
      <c r="R4212">
        <v>0</v>
      </c>
      <c r="S4212">
        <v>0</v>
      </c>
      <c r="T4212">
        <v>5</v>
      </c>
      <c r="U4212">
        <v>0</v>
      </c>
      <c r="V4212">
        <v>0</v>
      </c>
      <c r="W4212">
        <v>0</v>
      </c>
      <c r="X4212">
        <v>13.213517481418171</v>
      </c>
      <c r="Y4212">
        <v>0</v>
      </c>
      <c r="Z4212">
        <v>0</v>
      </c>
      <c r="AA4212">
        <v>0</v>
      </c>
      <c r="AB4212">
        <v>3.4329376444162545</v>
      </c>
      <c r="AC4212">
        <v>0</v>
      </c>
      <c r="AD4212">
        <v>0</v>
      </c>
      <c r="AE4212">
        <v>16.646455125834425</v>
      </c>
    </row>
    <row r="4213" spans="1:31" x14ac:dyDescent="0.3">
      <c r="A4213">
        <v>2493455</v>
      </c>
      <c r="B4213">
        <v>1</v>
      </c>
      <c r="C4213" t="s">
        <v>80</v>
      </c>
      <c r="D4213" t="s">
        <v>105</v>
      </c>
      <c r="E4213" t="s">
        <v>132</v>
      </c>
      <c r="F4213" t="s">
        <v>2507</v>
      </c>
      <c r="G4213" t="s">
        <v>168</v>
      </c>
      <c r="H4213" t="s">
        <v>135</v>
      </c>
      <c r="I4213" t="s">
        <v>136</v>
      </c>
      <c r="J4213" t="s">
        <v>137</v>
      </c>
      <c r="K4213" t="s">
        <v>138</v>
      </c>
      <c r="L4213" t="s">
        <v>12021</v>
      </c>
      <c r="M4213" t="s">
        <v>12022</v>
      </c>
      <c r="N4213">
        <v>7.0380555549999997</v>
      </c>
      <c r="O4213">
        <v>0</v>
      </c>
      <c r="P4213">
        <v>204</v>
      </c>
      <c r="Q4213">
        <v>0</v>
      </c>
      <c r="R4213">
        <v>12</v>
      </c>
      <c r="S4213">
        <v>0</v>
      </c>
      <c r="T4213">
        <v>6</v>
      </c>
      <c r="U4213">
        <v>0</v>
      </c>
      <c r="V4213">
        <v>0</v>
      </c>
      <c r="W4213">
        <v>0</v>
      </c>
      <c r="X4213">
        <v>329.34195611499325</v>
      </c>
      <c r="Y4213">
        <v>0</v>
      </c>
      <c r="Z4213">
        <v>3.4514838454547356</v>
      </c>
      <c r="AA4213">
        <v>0</v>
      </c>
      <c r="AB4213">
        <v>15.533610494142799</v>
      </c>
      <c r="AC4213">
        <v>0</v>
      </c>
      <c r="AD4213">
        <v>0</v>
      </c>
      <c r="AE4213">
        <v>348.32705045459079</v>
      </c>
    </row>
    <row r="4214" spans="1:31" x14ac:dyDescent="0.3">
      <c r="A4214">
        <v>2493524</v>
      </c>
      <c r="B4214">
        <v>1</v>
      </c>
      <c r="C4214" t="s">
        <v>80</v>
      </c>
      <c r="D4214" t="s">
        <v>96</v>
      </c>
      <c r="E4214" t="s">
        <v>162</v>
      </c>
      <c r="F4214" t="s">
        <v>12023</v>
      </c>
      <c r="G4214" t="s">
        <v>210</v>
      </c>
      <c r="H4214" t="s">
        <v>135</v>
      </c>
      <c r="I4214" t="s">
        <v>136</v>
      </c>
      <c r="J4214" t="s">
        <v>137</v>
      </c>
      <c r="K4214" t="s">
        <v>144</v>
      </c>
      <c r="L4214" t="s">
        <v>12024</v>
      </c>
      <c r="M4214" t="s">
        <v>12025</v>
      </c>
      <c r="N4214">
        <v>1.3122222219999999</v>
      </c>
      <c r="O4214">
        <v>0</v>
      </c>
      <c r="P4214">
        <v>27</v>
      </c>
      <c r="Q4214">
        <v>0</v>
      </c>
      <c r="R4214">
        <v>0</v>
      </c>
      <c r="S4214">
        <v>0</v>
      </c>
      <c r="T4214">
        <v>2</v>
      </c>
      <c r="U4214">
        <v>0</v>
      </c>
      <c r="V4214">
        <v>0</v>
      </c>
      <c r="W4214">
        <v>0</v>
      </c>
      <c r="X4214">
        <v>11.675262219381391</v>
      </c>
      <c r="Y4214">
        <v>0</v>
      </c>
      <c r="Z4214">
        <v>0</v>
      </c>
      <c r="AA4214">
        <v>0</v>
      </c>
      <c r="AB4214">
        <v>6.3584148236324092</v>
      </c>
      <c r="AC4214">
        <v>0</v>
      </c>
      <c r="AD4214">
        <v>0</v>
      </c>
      <c r="AE4214">
        <v>18.0336770430138</v>
      </c>
    </row>
    <row r="4215" spans="1:31" x14ac:dyDescent="0.3">
      <c r="A4215">
        <v>2493733</v>
      </c>
      <c r="B4215">
        <v>1</v>
      </c>
      <c r="C4215" t="s">
        <v>81</v>
      </c>
      <c r="D4215" t="s">
        <v>126</v>
      </c>
      <c r="E4215" t="s">
        <v>162</v>
      </c>
      <c r="F4215" t="s">
        <v>11171</v>
      </c>
      <c r="G4215" t="s">
        <v>530</v>
      </c>
      <c r="H4215" t="s">
        <v>135</v>
      </c>
      <c r="I4215" t="s">
        <v>136</v>
      </c>
      <c r="J4215" t="s">
        <v>137</v>
      </c>
      <c r="K4215" t="s">
        <v>144</v>
      </c>
      <c r="L4215" t="s">
        <v>12026</v>
      </c>
      <c r="M4215" t="s">
        <v>12027</v>
      </c>
      <c r="N4215">
        <v>0.95638888799999999</v>
      </c>
      <c r="O4215">
        <v>0</v>
      </c>
      <c r="P4215">
        <v>3</v>
      </c>
      <c r="Q4215">
        <v>0</v>
      </c>
      <c r="R4215">
        <v>3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0.1509030425386606</v>
      </c>
      <c r="Y4215">
        <v>0</v>
      </c>
      <c r="Z4215">
        <v>6.2428987000678315</v>
      </c>
      <c r="AA4215">
        <v>0</v>
      </c>
      <c r="AB4215">
        <v>0</v>
      </c>
      <c r="AC4215">
        <v>0</v>
      </c>
      <c r="AD4215">
        <v>0</v>
      </c>
      <c r="AE4215">
        <v>6.3938017426064917</v>
      </c>
    </row>
    <row r="4216" spans="1:31" x14ac:dyDescent="0.3">
      <c r="A4216">
        <v>2493687</v>
      </c>
      <c r="B4216">
        <v>1</v>
      </c>
      <c r="C4216" t="s">
        <v>81</v>
      </c>
      <c r="D4216" t="s">
        <v>122</v>
      </c>
      <c r="E4216" t="s">
        <v>166</v>
      </c>
      <c r="F4216" t="s">
        <v>327</v>
      </c>
      <c r="G4216" t="s">
        <v>149</v>
      </c>
      <c r="H4216" t="s">
        <v>150</v>
      </c>
      <c r="I4216" t="s">
        <v>136</v>
      </c>
      <c r="J4216" t="s">
        <v>137</v>
      </c>
      <c r="K4216" t="s">
        <v>144</v>
      </c>
      <c r="L4216" t="s">
        <v>12028</v>
      </c>
      <c r="M4216" t="s">
        <v>12029</v>
      </c>
      <c r="N4216">
        <v>3.568333333</v>
      </c>
      <c r="O4216">
        <v>14</v>
      </c>
      <c r="P4216">
        <v>859</v>
      </c>
      <c r="Q4216">
        <v>2</v>
      </c>
      <c r="R4216">
        <v>25</v>
      </c>
      <c r="S4216">
        <v>3</v>
      </c>
      <c r="T4216">
        <v>64</v>
      </c>
      <c r="U4216">
        <v>1</v>
      </c>
      <c r="V4216">
        <v>0</v>
      </c>
      <c r="W4216">
        <v>6.385642633511627</v>
      </c>
      <c r="X4216">
        <v>340.68143285570716</v>
      </c>
      <c r="Y4216">
        <v>1.9793688265365299</v>
      </c>
      <c r="Z4216">
        <v>12.171483468482052</v>
      </c>
      <c r="AA4216">
        <v>17.206474707509997</v>
      </c>
      <c r="AB4216">
        <v>121.41627571773934</v>
      </c>
      <c r="AC4216">
        <v>13.277978955913925</v>
      </c>
      <c r="AD4216">
        <v>0</v>
      </c>
      <c r="AE4216">
        <v>513.11865716540058</v>
      </c>
    </row>
    <row r="4217" spans="1:31" x14ac:dyDescent="0.3">
      <c r="A4217">
        <v>2493873</v>
      </c>
      <c r="B4217">
        <v>1</v>
      </c>
      <c r="C4217" t="s">
        <v>80</v>
      </c>
      <c r="D4217" t="s">
        <v>96</v>
      </c>
      <c r="E4217" t="s">
        <v>153</v>
      </c>
      <c r="F4217" t="s">
        <v>12030</v>
      </c>
      <c r="G4217" t="s">
        <v>159</v>
      </c>
      <c r="H4217" t="s">
        <v>135</v>
      </c>
      <c r="I4217" t="s">
        <v>136</v>
      </c>
      <c r="J4217" t="s">
        <v>3</v>
      </c>
      <c r="K4217" t="s">
        <v>144</v>
      </c>
      <c r="L4217" t="s">
        <v>12031</v>
      </c>
      <c r="M4217" t="s">
        <v>12032</v>
      </c>
      <c r="N4217">
        <v>1.957777777</v>
      </c>
      <c r="O4217">
        <v>0</v>
      </c>
      <c r="P4217">
        <v>1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0.10313310144017653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0.10313310144017653</v>
      </c>
    </row>
    <row r="4218" spans="1:31" x14ac:dyDescent="0.3">
      <c r="A4218">
        <v>2493332</v>
      </c>
      <c r="B4218">
        <v>1</v>
      </c>
      <c r="C4218" t="s">
        <v>81</v>
      </c>
      <c r="D4218" t="s">
        <v>113</v>
      </c>
      <c r="E4218" t="s">
        <v>153</v>
      </c>
      <c r="F4218" t="s">
        <v>12033</v>
      </c>
      <c r="G4218" t="s">
        <v>155</v>
      </c>
      <c r="H4218" t="s">
        <v>135</v>
      </c>
      <c r="I4218" t="s">
        <v>136</v>
      </c>
      <c r="J4218" t="s">
        <v>137</v>
      </c>
      <c r="K4218" t="s">
        <v>144</v>
      </c>
      <c r="L4218" t="s">
        <v>12034</v>
      </c>
      <c r="M4218" t="s">
        <v>12035</v>
      </c>
      <c r="N4218">
        <v>3.2708333330000001</v>
      </c>
      <c r="O4218">
        <v>0</v>
      </c>
      <c r="P4218">
        <v>1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0.71361666859381445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0.71361666859381445</v>
      </c>
    </row>
    <row r="4219" spans="1:31" x14ac:dyDescent="0.3">
      <c r="A4219">
        <v>2493406</v>
      </c>
      <c r="B4219">
        <v>2</v>
      </c>
      <c r="C4219" t="s">
        <v>80</v>
      </c>
      <c r="D4219" t="s">
        <v>96</v>
      </c>
      <c r="E4219" t="s">
        <v>147</v>
      </c>
      <c r="F4219" t="s">
        <v>12036</v>
      </c>
      <c r="G4219" t="s">
        <v>181</v>
      </c>
      <c r="H4219" t="s">
        <v>150</v>
      </c>
      <c r="I4219" t="s">
        <v>136</v>
      </c>
      <c r="J4219" t="s">
        <v>137</v>
      </c>
      <c r="K4219" t="s">
        <v>144</v>
      </c>
      <c r="L4219" t="s">
        <v>11884</v>
      </c>
      <c r="M4219" t="s">
        <v>12037</v>
      </c>
      <c r="N4219">
        <v>1.1425000000000001</v>
      </c>
      <c r="O4219">
        <v>0</v>
      </c>
      <c r="P4219">
        <v>1629</v>
      </c>
      <c r="Q4219">
        <v>0</v>
      </c>
      <c r="R4219">
        <v>4</v>
      </c>
      <c r="S4219">
        <v>2</v>
      </c>
      <c r="T4219">
        <v>474</v>
      </c>
      <c r="U4219">
        <v>0</v>
      </c>
      <c r="V4219">
        <v>4</v>
      </c>
      <c r="W4219">
        <v>0</v>
      </c>
      <c r="X4219">
        <v>1345.4485321868337</v>
      </c>
      <c r="Y4219">
        <v>0</v>
      </c>
      <c r="Z4219">
        <v>11.642472322405618</v>
      </c>
      <c r="AA4219">
        <v>91.447615647631693</v>
      </c>
      <c r="AB4219">
        <v>1325.4468978555233</v>
      </c>
      <c r="AC4219">
        <v>0</v>
      </c>
      <c r="AD4219">
        <v>81.714033043134492</v>
      </c>
      <c r="AE4219">
        <v>2855.6995510555284</v>
      </c>
    </row>
    <row r="4220" spans="1:31" x14ac:dyDescent="0.3">
      <c r="A4220">
        <v>2493561</v>
      </c>
      <c r="B4220">
        <v>1</v>
      </c>
      <c r="C4220" t="s">
        <v>80</v>
      </c>
      <c r="D4220" t="s">
        <v>110</v>
      </c>
      <c r="E4220" t="s">
        <v>132</v>
      </c>
      <c r="F4220" t="s">
        <v>2373</v>
      </c>
      <c r="G4220" t="s">
        <v>168</v>
      </c>
      <c r="H4220" t="s">
        <v>135</v>
      </c>
      <c r="I4220" t="s">
        <v>136</v>
      </c>
      <c r="J4220" t="s">
        <v>137</v>
      </c>
      <c r="K4220" t="s">
        <v>138</v>
      </c>
      <c r="L4220" t="s">
        <v>12038</v>
      </c>
      <c r="M4220" t="s">
        <v>12039</v>
      </c>
      <c r="N4220">
        <v>5.5769444439999996</v>
      </c>
      <c r="O4220">
        <v>0</v>
      </c>
      <c r="P4220">
        <v>279</v>
      </c>
      <c r="Q4220">
        <v>0</v>
      </c>
      <c r="R4220">
        <v>0</v>
      </c>
      <c r="S4220">
        <v>0</v>
      </c>
      <c r="T4220">
        <v>16</v>
      </c>
      <c r="U4220">
        <v>0</v>
      </c>
      <c r="V4220">
        <v>0</v>
      </c>
      <c r="W4220">
        <v>0</v>
      </c>
      <c r="X4220">
        <v>431.09631653694851</v>
      </c>
      <c r="Y4220">
        <v>0</v>
      </c>
      <c r="Z4220">
        <v>0</v>
      </c>
      <c r="AA4220">
        <v>0</v>
      </c>
      <c r="AB4220">
        <v>118.20833049891164</v>
      </c>
      <c r="AC4220">
        <v>0</v>
      </c>
      <c r="AD4220">
        <v>0</v>
      </c>
      <c r="AE4220">
        <v>549.30464703586017</v>
      </c>
    </row>
    <row r="4221" spans="1:31" x14ac:dyDescent="0.3">
      <c r="A4221">
        <v>2493398</v>
      </c>
      <c r="B4221">
        <v>1</v>
      </c>
      <c r="C4221" t="s">
        <v>80</v>
      </c>
      <c r="D4221" t="s">
        <v>90</v>
      </c>
      <c r="E4221" t="s">
        <v>153</v>
      </c>
      <c r="F4221" t="s">
        <v>12040</v>
      </c>
      <c r="G4221" t="s">
        <v>244</v>
      </c>
      <c r="H4221" t="s">
        <v>135</v>
      </c>
      <c r="I4221" t="s">
        <v>136</v>
      </c>
      <c r="J4221" t="s">
        <v>137</v>
      </c>
      <c r="K4221" t="s">
        <v>144</v>
      </c>
      <c r="L4221" t="s">
        <v>12041</v>
      </c>
      <c r="M4221" t="s">
        <v>12042</v>
      </c>
      <c r="N4221">
        <v>3.150833333</v>
      </c>
      <c r="O4221">
        <v>0</v>
      </c>
      <c r="P4221">
        <v>21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18.57608973569814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18.57608973569814</v>
      </c>
    </row>
    <row r="4222" spans="1:31" x14ac:dyDescent="0.3">
      <c r="A4222">
        <v>2493355</v>
      </c>
      <c r="B4222">
        <v>1</v>
      </c>
      <c r="C4222" t="s">
        <v>80</v>
      </c>
      <c r="D4222" t="s">
        <v>85</v>
      </c>
      <c r="E4222" t="s">
        <v>141</v>
      </c>
      <c r="F4222" t="s">
        <v>12043</v>
      </c>
      <c r="G4222" t="s">
        <v>210</v>
      </c>
      <c r="H4222" t="s">
        <v>135</v>
      </c>
      <c r="I4222" t="s">
        <v>136</v>
      </c>
      <c r="J4222" t="s">
        <v>137</v>
      </c>
      <c r="K4222" t="s">
        <v>144</v>
      </c>
      <c r="L4222" t="s">
        <v>12044</v>
      </c>
      <c r="M4222" t="s">
        <v>12045</v>
      </c>
      <c r="N4222">
        <v>2.0449999999999999</v>
      </c>
      <c r="O4222">
        <v>0</v>
      </c>
      <c r="P4222">
        <v>91</v>
      </c>
      <c r="Q4222">
        <v>0</v>
      </c>
      <c r="R4222">
        <v>0</v>
      </c>
      <c r="S4222">
        <v>0</v>
      </c>
      <c r="T4222">
        <v>26</v>
      </c>
      <c r="U4222">
        <v>0</v>
      </c>
      <c r="V4222">
        <v>0</v>
      </c>
      <c r="W4222">
        <v>0</v>
      </c>
      <c r="X4222">
        <v>43.350087761621829</v>
      </c>
      <c r="Y4222">
        <v>0</v>
      </c>
      <c r="Z4222">
        <v>0</v>
      </c>
      <c r="AA4222">
        <v>0</v>
      </c>
      <c r="AB4222">
        <v>41.234843435133861</v>
      </c>
      <c r="AC4222">
        <v>0</v>
      </c>
      <c r="AD4222">
        <v>0</v>
      </c>
      <c r="AE4222">
        <v>84.58493119675569</v>
      </c>
    </row>
    <row r="4223" spans="1:31" x14ac:dyDescent="0.3">
      <c r="A4223">
        <v>2493573</v>
      </c>
      <c r="B4223">
        <v>1</v>
      </c>
      <c r="C4223" t="s">
        <v>81</v>
      </c>
      <c r="D4223" t="s">
        <v>123</v>
      </c>
      <c r="E4223" t="s">
        <v>147</v>
      </c>
      <c r="F4223" t="s">
        <v>12046</v>
      </c>
      <c r="G4223" t="s">
        <v>193</v>
      </c>
      <c r="H4223" t="s">
        <v>150</v>
      </c>
      <c r="I4223" t="s">
        <v>136</v>
      </c>
      <c r="J4223" t="s">
        <v>137</v>
      </c>
      <c r="K4223" t="s">
        <v>144</v>
      </c>
      <c r="L4223" t="s">
        <v>12047</v>
      </c>
      <c r="M4223" t="s">
        <v>12048</v>
      </c>
      <c r="N4223">
        <v>0.69361111099999995</v>
      </c>
      <c r="O4223">
        <v>1</v>
      </c>
      <c r="P4223">
        <v>3</v>
      </c>
      <c r="Q4223">
        <v>30</v>
      </c>
      <c r="R4223">
        <v>32</v>
      </c>
      <c r="S4223">
        <v>0</v>
      </c>
      <c r="T4223">
        <v>1</v>
      </c>
      <c r="U4223">
        <v>0</v>
      </c>
      <c r="V4223">
        <v>0</v>
      </c>
      <c r="W4223">
        <v>3.1810438432437416E-2</v>
      </c>
      <c r="X4223">
        <v>0.59234352895843323</v>
      </c>
      <c r="Y4223">
        <v>15.702786813049221</v>
      </c>
      <c r="Z4223">
        <v>7.2372897672779191</v>
      </c>
      <c r="AA4223">
        <v>0</v>
      </c>
      <c r="AB4223">
        <v>7.3117657799781952E-2</v>
      </c>
      <c r="AC4223">
        <v>0</v>
      </c>
      <c r="AD4223">
        <v>0</v>
      </c>
      <c r="AE4223">
        <v>23.637348205517789</v>
      </c>
    </row>
    <row r="4224" spans="1:31" x14ac:dyDescent="0.3">
      <c r="A4224">
        <v>2493905</v>
      </c>
      <c r="B4224">
        <v>1</v>
      </c>
      <c r="C4224" t="s">
        <v>80</v>
      </c>
      <c r="D4224" t="s">
        <v>94</v>
      </c>
      <c r="E4224" t="s">
        <v>153</v>
      </c>
      <c r="F4224" t="s">
        <v>12049</v>
      </c>
      <c r="G4224" t="s">
        <v>2766</v>
      </c>
      <c r="H4224" t="s">
        <v>135</v>
      </c>
      <c r="I4224" t="s">
        <v>136</v>
      </c>
      <c r="J4224" t="s">
        <v>137</v>
      </c>
      <c r="K4224" t="s">
        <v>144</v>
      </c>
      <c r="L4224" t="s">
        <v>12050</v>
      </c>
      <c r="M4224" t="s">
        <v>11979</v>
      </c>
      <c r="N4224">
        <v>3.22</v>
      </c>
      <c r="O4224">
        <v>0</v>
      </c>
      <c r="P4224">
        <v>1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3.3407458283685005E-3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3.3407458283685005E-3</v>
      </c>
    </row>
    <row r="4225" spans="1:31" x14ac:dyDescent="0.3">
      <c r="A4225">
        <v>2493550</v>
      </c>
      <c r="B4225">
        <v>1</v>
      </c>
      <c r="C4225" t="s">
        <v>80</v>
      </c>
      <c r="D4225" t="s">
        <v>110</v>
      </c>
      <c r="E4225" t="s">
        <v>132</v>
      </c>
      <c r="F4225" t="s">
        <v>12051</v>
      </c>
      <c r="G4225" t="s">
        <v>168</v>
      </c>
      <c r="H4225" t="s">
        <v>135</v>
      </c>
      <c r="I4225" t="s">
        <v>136</v>
      </c>
      <c r="J4225" t="s">
        <v>137</v>
      </c>
      <c r="K4225" t="s">
        <v>138</v>
      </c>
      <c r="L4225" t="s">
        <v>12052</v>
      </c>
      <c r="M4225" t="s">
        <v>12053</v>
      </c>
      <c r="N4225">
        <v>6.0916666660000001</v>
      </c>
      <c r="O4225">
        <v>0</v>
      </c>
      <c r="P4225">
        <v>624</v>
      </c>
      <c r="Q4225">
        <v>0</v>
      </c>
      <c r="R4225">
        <v>0</v>
      </c>
      <c r="S4225">
        <v>0</v>
      </c>
      <c r="T4225">
        <v>54</v>
      </c>
      <c r="U4225">
        <v>0</v>
      </c>
      <c r="V4225">
        <v>0</v>
      </c>
      <c r="W4225">
        <v>0</v>
      </c>
      <c r="X4225">
        <v>1069.2783320306955</v>
      </c>
      <c r="Y4225">
        <v>0</v>
      </c>
      <c r="Z4225">
        <v>0</v>
      </c>
      <c r="AA4225">
        <v>0</v>
      </c>
      <c r="AB4225">
        <v>137.79100281710853</v>
      </c>
      <c r="AC4225">
        <v>0</v>
      </c>
      <c r="AD4225">
        <v>0</v>
      </c>
      <c r="AE4225">
        <v>1207.0693348478042</v>
      </c>
    </row>
    <row r="4226" spans="1:31" x14ac:dyDescent="0.3">
      <c r="A4226">
        <v>2493527</v>
      </c>
      <c r="B4226">
        <v>1</v>
      </c>
      <c r="C4226" t="s">
        <v>80</v>
      </c>
      <c r="D4226" t="s">
        <v>101</v>
      </c>
      <c r="E4226" t="s">
        <v>162</v>
      </c>
      <c r="F4226" t="s">
        <v>12054</v>
      </c>
      <c r="G4226" t="s">
        <v>159</v>
      </c>
      <c r="H4226" t="s">
        <v>135</v>
      </c>
      <c r="I4226" t="s">
        <v>136</v>
      </c>
      <c r="J4226" t="s">
        <v>3</v>
      </c>
      <c r="K4226" t="s">
        <v>144</v>
      </c>
      <c r="L4226" t="s">
        <v>12055</v>
      </c>
      <c r="M4226" t="s">
        <v>12056</v>
      </c>
      <c r="N4226">
        <v>2.4997222219999999</v>
      </c>
      <c r="O4226">
        <v>0</v>
      </c>
      <c r="P4226">
        <v>70</v>
      </c>
      <c r="Q4226">
        <v>0</v>
      </c>
      <c r="R4226">
        <v>0</v>
      </c>
      <c r="S4226">
        <v>0</v>
      </c>
      <c r="T4226">
        <v>1</v>
      </c>
      <c r="U4226">
        <v>0</v>
      </c>
      <c r="V4226">
        <v>0</v>
      </c>
      <c r="W4226">
        <v>0</v>
      </c>
      <c r="X4226">
        <v>71.218305020150751</v>
      </c>
      <c r="Y4226">
        <v>0</v>
      </c>
      <c r="Z4226">
        <v>0</v>
      </c>
      <c r="AA4226">
        <v>0</v>
      </c>
      <c r="AB4226">
        <v>5.1386666906850005</v>
      </c>
      <c r="AC4226">
        <v>0</v>
      </c>
      <c r="AD4226">
        <v>0</v>
      </c>
      <c r="AE4226">
        <v>76.356971710835751</v>
      </c>
    </row>
    <row r="4227" spans="1:31" x14ac:dyDescent="0.3">
      <c r="A4227">
        <v>2493427</v>
      </c>
      <c r="B4227">
        <v>1</v>
      </c>
      <c r="C4227" t="s">
        <v>81</v>
      </c>
      <c r="D4227" t="s">
        <v>113</v>
      </c>
      <c r="E4227" t="s">
        <v>147</v>
      </c>
      <c r="F4227" t="s">
        <v>12057</v>
      </c>
      <c r="G4227" t="s">
        <v>193</v>
      </c>
      <c r="H4227" t="s">
        <v>150</v>
      </c>
      <c r="I4227" t="s">
        <v>136</v>
      </c>
      <c r="J4227" t="s">
        <v>137</v>
      </c>
      <c r="K4227" t="s">
        <v>144</v>
      </c>
      <c r="L4227" t="s">
        <v>12058</v>
      </c>
      <c r="M4227" t="s">
        <v>12059</v>
      </c>
      <c r="N4227">
        <v>4.028333333</v>
      </c>
      <c r="O4227">
        <v>0</v>
      </c>
      <c r="P4227">
        <v>0</v>
      </c>
      <c r="Q4227">
        <v>0</v>
      </c>
      <c r="R4227">
        <v>12</v>
      </c>
      <c r="S4227">
        <v>0</v>
      </c>
      <c r="T4227">
        <v>1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25.769020195686743</v>
      </c>
      <c r="AA4227">
        <v>0</v>
      </c>
      <c r="AB4227">
        <v>8.5074152318650018</v>
      </c>
      <c r="AC4227">
        <v>0</v>
      </c>
      <c r="AD4227">
        <v>0</v>
      </c>
      <c r="AE4227">
        <v>34.276435427551746</v>
      </c>
    </row>
    <row r="4228" spans="1:31" x14ac:dyDescent="0.3">
      <c r="A4228">
        <v>2493696</v>
      </c>
      <c r="B4228">
        <v>1</v>
      </c>
      <c r="C4228" t="s">
        <v>80</v>
      </c>
      <c r="D4228" t="s">
        <v>86</v>
      </c>
      <c r="E4228" t="s">
        <v>213</v>
      </c>
      <c r="F4228" t="s">
        <v>12060</v>
      </c>
      <c r="G4228" t="s">
        <v>159</v>
      </c>
      <c r="H4228" t="s">
        <v>150</v>
      </c>
      <c r="I4228" t="s">
        <v>136</v>
      </c>
      <c r="J4228" t="s">
        <v>3</v>
      </c>
      <c r="K4228" t="s">
        <v>144</v>
      </c>
      <c r="L4228" t="s">
        <v>12061</v>
      </c>
      <c r="M4228" t="s">
        <v>11874</v>
      </c>
      <c r="N4228">
        <v>1.291666666</v>
      </c>
      <c r="O4228">
        <v>1</v>
      </c>
      <c r="P4228">
        <v>1465</v>
      </c>
      <c r="Q4228">
        <v>0</v>
      </c>
      <c r="R4228">
        <v>138</v>
      </c>
      <c r="S4228">
        <v>1</v>
      </c>
      <c r="T4228">
        <v>223</v>
      </c>
      <c r="U4228">
        <v>0</v>
      </c>
      <c r="V4228">
        <v>1</v>
      </c>
      <c r="W4228">
        <v>25.716951716682722</v>
      </c>
      <c r="X4228">
        <v>1441.605046685333</v>
      </c>
      <c r="Y4228">
        <v>0</v>
      </c>
      <c r="Z4228">
        <v>85.531609406579051</v>
      </c>
      <c r="AA4228">
        <v>201.51289940730879</v>
      </c>
      <c r="AB4228">
        <v>600.81444391480932</v>
      </c>
      <c r="AC4228">
        <v>0</v>
      </c>
      <c r="AD4228">
        <v>30.650570581989086</v>
      </c>
      <c r="AE4228">
        <v>2385.8315217127019</v>
      </c>
    </row>
    <row r="4229" spans="1:31" x14ac:dyDescent="0.3">
      <c r="A4229">
        <v>2493719</v>
      </c>
      <c r="B4229">
        <v>1</v>
      </c>
      <c r="C4229" t="s">
        <v>81</v>
      </c>
      <c r="D4229" t="s">
        <v>117</v>
      </c>
      <c r="E4229" t="s">
        <v>162</v>
      </c>
      <c r="F4229" t="s">
        <v>12062</v>
      </c>
      <c r="G4229" t="s">
        <v>210</v>
      </c>
      <c r="H4229" t="s">
        <v>135</v>
      </c>
      <c r="I4229" t="s">
        <v>136</v>
      </c>
      <c r="J4229" t="s">
        <v>137</v>
      </c>
      <c r="K4229" t="s">
        <v>144</v>
      </c>
      <c r="L4229" t="s">
        <v>12063</v>
      </c>
      <c r="M4229" t="s">
        <v>12064</v>
      </c>
      <c r="N4229">
        <v>2.1927777769999999</v>
      </c>
      <c r="O4229">
        <v>0</v>
      </c>
      <c r="P4229">
        <v>3</v>
      </c>
      <c r="Q4229">
        <v>0</v>
      </c>
      <c r="R4229">
        <v>0</v>
      </c>
      <c r="S4229">
        <v>0</v>
      </c>
      <c r="T4229">
        <v>1</v>
      </c>
      <c r="U4229">
        <v>0</v>
      </c>
      <c r="V4229">
        <v>0</v>
      </c>
      <c r="W4229">
        <v>0</v>
      </c>
      <c r="X4229">
        <v>0.9402593289257386</v>
      </c>
      <c r="Y4229">
        <v>0</v>
      </c>
      <c r="Z4229">
        <v>0</v>
      </c>
      <c r="AA4229">
        <v>0</v>
      </c>
      <c r="AB4229">
        <v>6.675450517466667E-5</v>
      </c>
      <c r="AC4229">
        <v>0</v>
      </c>
      <c r="AD4229">
        <v>0</v>
      </c>
      <c r="AE4229">
        <v>0.94032608343091328</v>
      </c>
    </row>
    <row r="4230" spans="1:31" x14ac:dyDescent="0.3">
      <c r="A4230">
        <v>2493590</v>
      </c>
      <c r="B4230">
        <v>1</v>
      </c>
      <c r="C4230" t="s">
        <v>80</v>
      </c>
      <c r="D4230" t="s">
        <v>107</v>
      </c>
      <c r="E4230" t="s">
        <v>162</v>
      </c>
      <c r="F4230" t="s">
        <v>12065</v>
      </c>
      <c r="G4230" t="s">
        <v>237</v>
      </c>
      <c r="H4230" t="s">
        <v>135</v>
      </c>
      <c r="I4230" t="s">
        <v>136</v>
      </c>
      <c r="J4230" t="s">
        <v>137</v>
      </c>
      <c r="K4230" t="s">
        <v>144</v>
      </c>
      <c r="L4230" t="s">
        <v>12066</v>
      </c>
      <c r="M4230" t="s">
        <v>12067</v>
      </c>
      <c r="N4230">
        <v>1.1161111109999999</v>
      </c>
      <c r="O4230">
        <v>0</v>
      </c>
      <c r="P4230">
        <v>62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8.6820029093485758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8.6820029093485758</v>
      </c>
    </row>
    <row r="4231" spans="1:31" x14ac:dyDescent="0.3">
      <c r="A4231">
        <v>2493928</v>
      </c>
      <c r="B4231">
        <v>1</v>
      </c>
      <c r="C4231" t="s">
        <v>80</v>
      </c>
      <c r="D4231" t="s">
        <v>105</v>
      </c>
      <c r="E4231" t="s">
        <v>141</v>
      </c>
      <c r="F4231" t="s">
        <v>12068</v>
      </c>
      <c r="G4231" t="s">
        <v>159</v>
      </c>
      <c r="H4231" t="s">
        <v>135</v>
      </c>
      <c r="I4231" t="s">
        <v>136</v>
      </c>
      <c r="J4231" t="s">
        <v>3</v>
      </c>
      <c r="K4231" t="s">
        <v>144</v>
      </c>
      <c r="L4231" t="s">
        <v>12069</v>
      </c>
      <c r="M4231" t="s">
        <v>12070</v>
      </c>
      <c r="N4231">
        <v>0.645277777</v>
      </c>
      <c r="O4231">
        <v>0</v>
      </c>
      <c r="P4231">
        <v>125</v>
      </c>
      <c r="Q4231">
        <v>0</v>
      </c>
      <c r="R4231">
        <v>0</v>
      </c>
      <c r="S4231">
        <v>0</v>
      </c>
      <c r="T4231">
        <v>8</v>
      </c>
      <c r="U4231">
        <v>0</v>
      </c>
      <c r="V4231">
        <v>0</v>
      </c>
      <c r="W4231">
        <v>0</v>
      </c>
      <c r="X4231">
        <v>22.907326505734563</v>
      </c>
      <c r="Y4231">
        <v>0</v>
      </c>
      <c r="Z4231">
        <v>0</v>
      </c>
      <c r="AA4231">
        <v>0</v>
      </c>
      <c r="AB4231">
        <v>1.2877118060683161</v>
      </c>
      <c r="AC4231">
        <v>0</v>
      </c>
      <c r="AD4231">
        <v>0</v>
      </c>
      <c r="AE4231">
        <v>24.195038311802879</v>
      </c>
    </row>
    <row r="4232" spans="1:31" x14ac:dyDescent="0.3">
      <c r="A4232">
        <v>2493387</v>
      </c>
      <c r="B4232">
        <v>1</v>
      </c>
      <c r="C4232" t="s">
        <v>81</v>
      </c>
      <c r="D4232" t="s">
        <v>127</v>
      </c>
      <c r="E4232" t="s">
        <v>184</v>
      </c>
      <c r="F4232" t="s">
        <v>12071</v>
      </c>
      <c r="G4232" t="s">
        <v>149</v>
      </c>
      <c r="H4232" t="s">
        <v>150</v>
      </c>
      <c r="I4232" t="s">
        <v>136</v>
      </c>
      <c r="J4232" t="s">
        <v>137</v>
      </c>
      <c r="K4232" t="s">
        <v>144</v>
      </c>
      <c r="L4232" t="s">
        <v>12072</v>
      </c>
      <c r="M4232" t="s">
        <v>12073</v>
      </c>
      <c r="N4232">
        <v>2.9983333330000002</v>
      </c>
      <c r="O4232">
        <v>0</v>
      </c>
      <c r="P4232">
        <v>0</v>
      </c>
      <c r="Q4232">
        <v>0</v>
      </c>
      <c r="R4232">
        <v>0</v>
      </c>
      <c r="S4232">
        <v>3</v>
      </c>
      <c r="T4232">
        <v>0</v>
      </c>
      <c r="U4232">
        <v>1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51.366261244927294</v>
      </c>
      <c r="AB4232">
        <v>0</v>
      </c>
      <c r="AC4232">
        <v>45.562786069625808</v>
      </c>
      <c r="AD4232">
        <v>0</v>
      </c>
      <c r="AE4232">
        <v>96.929047314553102</v>
      </c>
    </row>
    <row r="4233" spans="1:31" x14ac:dyDescent="0.3">
      <c r="A4233">
        <v>2493943</v>
      </c>
      <c r="B4233">
        <v>2</v>
      </c>
      <c r="C4233" t="s">
        <v>80</v>
      </c>
      <c r="D4233" t="s">
        <v>99</v>
      </c>
      <c r="E4233" t="s">
        <v>166</v>
      </c>
      <c r="F4233" t="s">
        <v>12074</v>
      </c>
      <c r="G4233" t="s">
        <v>193</v>
      </c>
      <c r="H4233" t="s">
        <v>150</v>
      </c>
      <c r="I4233" t="s">
        <v>136</v>
      </c>
      <c r="J4233" t="s">
        <v>137</v>
      </c>
      <c r="K4233" t="s">
        <v>144</v>
      </c>
      <c r="L4233" t="s">
        <v>12075</v>
      </c>
      <c r="M4233" t="s">
        <v>12076</v>
      </c>
      <c r="N4233">
        <v>2.4552777770000001</v>
      </c>
      <c r="O4233">
        <v>0</v>
      </c>
      <c r="P4233">
        <v>733</v>
      </c>
      <c r="Q4233">
        <v>0</v>
      </c>
      <c r="R4233">
        <v>11</v>
      </c>
      <c r="S4233">
        <v>2</v>
      </c>
      <c r="T4233">
        <v>95</v>
      </c>
      <c r="U4233">
        <v>0</v>
      </c>
      <c r="V4233">
        <v>2</v>
      </c>
      <c r="W4233">
        <v>0</v>
      </c>
      <c r="X4233">
        <v>546.50589246742368</v>
      </c>
      <c r="Y4233">
        <v>0</v>
      </c>
      <c r="Z4233">
        <v>3.7792584975252241</v>
      </c>
      <c r="AA4233">
        <v>185.25791644740883</v>
      </c>
      <c r="AB4233">
        <v>194.22912348180748</v>
      </c>
      <c r="AC4233">
        <v>0</v>
      </c>
      <c r="AD4233">
        <v>8.0033695578739188</v>
      </c>
      <c r="AE4233">
        <v>937.77556045203914</v>
      </c>
    </row>
    <row r="4234" spans="1:31" x14ac:dyDescent="0.3">
      <c r="A4234">
        <v>2493819</v>
      </c>
      <c r="B4234">
        <v>1</v>
      </c>
      <c r="C4234" t="s">
        <v>80</v>
      </c>
      <c r="D4234" t="s">
        <v>82</v>
      </c>
      <c r="E4234" t="s">
        <v>132</v>
      </c>
      <c r="F4234" t="s">
        <v>12077</v>
      </c>
      <c r="G4234" t="s">
        <v>392</v>
      </c>
      <c r="H4234" t="s">
        <v>135</v>
      </c>
      <c r="I4234" t="s">
        <v>136</v>
      </c>
      <c r="J4234" t="s">
        <v>137</v>
      </c>
      <c r="K4234" t="s">
        <v>144</v>
      </c>
      <c r="L4234" t="s">
        <v>12078</v>
      </c>
      <c r="M4234" t="s">
        <v>12079</v>
      </c>
      <c r="N4234">
        <v>0.71583333299999996</v>
      </c>
      <c r="O4234">
        <v>0</v>
      </c>
      <c r="P4234">
        <v>904</v>
      </c>
      <c r="Q4234">
        <v>0</v>
      </c>
      <c r="R4234">
        <v>0</v>
      </c>
      <c r="S4234">
        <v>0</v>
      </c>
      <c r="T4234">
        <v>49</v>
      </c>
      <c r="U4234">
        <v>0</v>
      </c>
      <c r="V4234">
        <v>0</v>
      </c>
      <c r="W4234">
        <v>0</v>
      </c>
      <c r="X4234">
        <v>294.19421051364645</v>
      </c>
      <c r="Y4234">
        <v>0</v>
      </c>
      <c r="Z4234">
        <v>0</v>
      </c>
      <c r="AA4234">
        <v>0</v>
      </c>
      <c r="AB4234">
        <v>21.520039308473525</v>
      </c>
      <c r="AC4234">
        <v>0</v>
      </c>
      <c r="AD4234">
        <v>0</v>
      </c>
      <c r="AE4234">
        <v>315.71424982212</v>
      </c>
    </row>
    <row r="4235" spans="1:31" x14ac:dyDescent="0.3">
      <c r="A4235">
        <v>2493470</v>
      </c>
      <c r="B4235">
        <v>1</v>
      </c>
      <c r="C4235" t="s">
        <v>80</v>
      </c>
      <c r="D4235" t="s">
        <v>92</v>
      </c>
      <c r="E4235" t="s">
        <v>132</v>
      </c>
      <c r="F4235" t="s">
        <v>12080</v>
      </c>
      <c r="G4235" t="s">
        <v>181</v>
      </c>
      <c r="H4235" t="s">
        <v>135</v>
      </c>
      <c r="I4235" t="s">
        <v>136</v>
      </c>
      <c r="J4235" t="s">
        <v>137</v>
      </c>
      <c r="K4235" t="s">
        <v>144</v>
      </c>
      <c r="L4235" t="s">
        <v>12081</v>
      </c>
      <c r="M4235" t="s">
        <v>12082</v>
      </c>
      <c r="N4235">
        <v>1.788611111</v>
      </c>
      <c r="O4235">
        <v>0</v>
      </c>
      <c r="P4235">
        <v>25</v>
      </c>
      <c r="Q4235">
        <v>0</v>
      </c>
      <c r="R4235">
        <v>0</v>
      </c>
      <c r="S4235">
        <v>0</v>
      </c>
      <c r="T4235">
        <v>8</v>
      </c>
      <c r="U4235">
        <v>0</v>
      </c>
      <c r="V4235">
        <v>0</v>
      </c>
      <c r="W4235">
        <v>0</v>
      </c>
      <c r="X4235">
        <v>22.59012145536342</v>
      </c>
      <c r="Y4235">
        <v>0</v>
      </c>
      <c r="Z4235">
        <v>0</v>
      </c>
      <c r="AA4235">
        <v>0</v>
      </c>
      <c r="AB4235">
        <v>48.353440087194578</v>
      </c>
      <c r="AC4235">
        <v>0</v>
      </c>
      <c r="AD4235">
        <v>0</v>
      </c>
      <c r="AE4235">
        <v>70.943561542558001</v>
      </c>
    </row>
    <row r="4236" spans="1:31" x14ac:dyDescent="0.3">
      <c r="A4236">
        <v>2493421</v>
      </c>
      <c r="B4236">
        <v>1</v>
      </c>
      <c r="C4236" t="s">
        <v>80</v>
      </c>
      <c r="D4236" t="s">
        <v>100</v>
      </c>
      <c r="E4236" t="s">
        <v>166</v>
      </c>
      <c r="F4236" t="s">
        <v>4543</v>
      </c>
      <c r="G4236" t="s">
        <v>168</v>
      </c>
      <c r="H4236" t="s">
        <v>150</v>
      </c>
      <c r="I4236" t="s">
        <v>136</v>
      </c>
      <c r="J4236" t="s">
        <v>137</v>
      </c>
      <c r="K4236" t="s">
        <v>138</v>
      </c>
      <c r="L4236" t="s">
        <v>12083</v>
      </c>
      <c r="M4236" t="s">
        <v>12084</v>
      </c>
      <c r="N4236">
        <v>0.44277777699999998</v>
      </c>
      <c r="O4236">
        <v>4</v>
      </c>
      <c r="P4236">
        <v>1663</v>
      </c>
      <c r="Q4236">
        <v>4</v>
      </c>
      <c r="R4236">
        <v>105</v>
      </c>
      <c r="S4236">
        <v>9</v>
      </c>
      <c r="T4236">
        <v>77</v>
      </c>
      <c r="U4236">
        <v>0</v>
      </c>
      <c r="V4236">
        <v>0</v>
      </c>
      <c r="W4236">
        <v>19.406215938188947</v>
      </c>
      <c r="X4236">
        <v>127.52333655132598</v>
      </c>
      <c r="Y4236">
        <v>2.507978561170892</v>
      </c>
      <c r="Z4236">
        <v>9.4955124784341294</v>
      </c>
      <c r="AA4236">
        <v>103.2506879116127</v>
      </c>
      <c r="AB4236">
        <v>32.833427962234182</v>
      </c>
      <c r="AC4236">
        <v>0</v>
      </c>
      <c r="AD4236">
        <v>0</v>
      </c>
      <c r="AE4236">
        <v>295.0171594029668</v>
      </c>
    </row>
    <row r="4237" spans="1:31" x14ac:dyDescent="0.3">
      <c r="A4237">
        <v>2493842</v>
      </c>
      <c r="B4237">
        <v>1</v>
      </c>
      <c r="C4237" t="s">
        <v>81</v>
      </c>
      <c r="D4237" t="s">
        <v>117</v>
      </c>
      <c r="E4237" t="s">
        <v>166</v>
      </c>
      <c r="F4237" t="s">
        <v>5663</v>
      </c>
      <c r="G4237" t="s">
        <v>149</v>
      </c>
      <c r="H4237" t="s">
        <v>150</v>
      </c>
      <c r="I4237" t="s">
        <v>136</v>
      </c>
      <c r="J4237" t="s">
        <v>137</v>
      </c>
      <c r="K4237" t="s">
        <v>144</v>
      </c>
      <c r="L4237" t="s">
        <v>12085</v>
      </c>
      <c r="M4237" t="s">
        <v>12086</v>
      </c>
      <c r="N4237">
        <v>8.1666665999999999E-2</v>
      </c>
      <c r="O4237">
        <v>2</v>
      </c>
      <c r="P4237">
        <v>550</v>
      </c>
      <c r="Q4237">
        <v>11</v>
      </c>
      <c r="R4237">
        <v>49</v>
      </c>
      <c r="S4237">
        <v>13</v>
      </c>
      <c r="T4237">
        <v>24</v>
      </c>
      <c r="U4237">
        <v>0</v>
      </c>
      <c r="V4237">
        <v>0</v>
      </c>
      <c r="W4237">
        <v>0.18595681137908002</v>
      </c>
      <c r="X4237">
        <v>4.6970106228092963</v>
      </c>
      <c r="Y4237">
        <v>0.24075109974042047</v>
      </c>
      <c r="Z4237">
        <v>0.44879028933398812</v>
      </c>
      <c r="AA4237">
        <v>1.4344881764495334</v>
      </c>
      <c r="AB4237">
        <v>0.62666168373718012</v>
      </c>
      <c r="AC4237">
        <v>0</v>
      </c>
      <c r="AD4237">
        <v>0</v>
      </c>
      <c r="AE4237">
        <v>7.6336586834494984</v>
      </c>
    </row>
    <row r="4238" spans="1:31" x14ac:dyDescent="0.3">
      <c r="A4238">
        <v>2493948</v>
      </c>
      <c r="B4238">
        <v>1</v>
      </c>
      <c r="C4238" t="s">
        <v>80</v>
      </c>
      <c r="D4238" t="s">
        <v>94</v>
      </c>
      <c r="E4238" t="s">
        <v>162</v>
      </c>
      <c r="F4238" t="s">
        <v>12087</v>
      </c>
      <c r="G4238" t="s">
        <v>210</v>
      </c>
      <c r="H4238" t="s">
        <v>135</v>
      </c>
      <c r="I4238" t="s">
        <v>136</v>
      </c>
      <c r="J4238" t="s">
        <v>137</v>
      </c>
      <c r="K4238" t="s">
        <v>144</v>
      </c>
      <c r="L4238" t="s">
        <v>12088</v>
      </c>
      <c r="M4238" t="s">
        <v>12089</v>
      </c>
      <c r="N4238">
        <v>5.2430555549999998</v>
      </c>
      <c r="O4238">
        <v>0</v>
      </c>
      <c r="P4238">
        <v>14</v>
      </c>
      <c r="Q4238">
        <v>0</v>
      </c>
      <c r="R4238">
        <v>0</v>
      </c>
      <c r="S4238">
        <v>0</v>
      </c>
      <c r="T4238">
        <v>5</v>
      </c>
      <c r="U4238">
        <v>0</v>
      </c>
      <c r="V4238">
        <v>0</v>
      </c>
      <c r="W4238">
        <v>0</v>
      </c>
      <c r="X4238">
        <v>16.613711531014072</v>
      </c>
      <c r="Y4238">
        <v>0</v>
      </c>
      <c r="Z4238">
        <v>0</v>
      </c>
      <c r="AA4238">
        <v>0</v>
      </c>
      <c r="AB4238">
        <v>7.7034406743546047</v>
      </c>
      <c r="AC4238">
        <v>0</v>
      </c>
      <c r="AD4238">
        <v>0</v>
      </c>
      <c r="AE4238">
        <v>24.317152205368679</v>
      </c>
    </row>
    <row r="4239" spans="1:31" x14ac:dyDescent="0.3">
      <c r="A4239">
        <v>2493699</v>
      </c>
      <c r="B4239">
        <v>1</v>
      </c>
      <c r="C4239" t="s">
        <v>80</v>
      </c>
      <c r="D4239" t="s">
        <v>95</v>
      </c>
      <c r="E4239" t="s">
        <v>162</v>
      </c>
      <c r="F4239" t="s">
        <v>12090</v>
      </c>
      <c r="G4239" t="s">
        <v>181</v>
      </c>
      <c r="H4239" t="s">
        <v>135</v>
      </c>
      <c r="I4239" t="s">
        <v>136</v>
      </c>
      <c r="J4239" t="s">
        <v>137</v>
      </c>
      <c r="K4239" t="s">
        <v>144</v>
      </c>
      <c r="L4239" t="s">
        <v>12091</v>
      </c>
      <c r="M4239" t="s">
        <v>12092</v>
      </c>
      <c r="N4239">
        <v>1.384166666</v>
      </c>
      <c r="O4239">
        <v>0</v>
      </c>
      <c r="P4239">
        <v>14</v>
      </c>
      <c r="Q4239">
        <v>0</v>
      </c>
      <c r="R4239">
        <v>0</v>
      </c>
      <c r="S4239">
        <v>0</v>
      </c>
      <c r="T4239">
        <v>1</v>
      </c>
      <c r="U4239">
        <v>0</v>
      </c>
      <c r="V4239">
        <v>0</v>
      </c>
      <c r="W4239">
        <v>0</v>
      </c>
      <c r="X4239">
        <v>5.2748113658638118</v>
      </c>
      <c r="Y4239">
        <v>0</v>
      </c>
      <c r="Z4239">
        <v>0</v>
      </c>
      <c r="AA4239">
        <v>0</v>
      </c>
      <c r="AB4239">
        <v>1.2863720673343169</v>
      </c>
      <c r="AC4239">
        <v>0</v>
      </c>
      <c r="AD4239">
        <v>0</v>
      </c>
      <c r="AE4239">
        <v>6.5611834331981287</v>
      </c>
    </row>
    <row r="4240" spans="1:31" x14ac:dyDescent="0.3">
      <c r="A4240">
        <v>2493364</v>
      </c>
      <c r="B4240">
        <v>1</v>
      </c>
      <c r="C4240" t="s">
        <v>81</v>
      </c>
      <c r="D4240" t="s">
        <v>116</v>
      </c>
      <c r="E4240" t="s">
        <v>184</v>
      </c>
      <c r="F4240" t="s">
        <v>12093</v>
      </c>
      <c r="G4240" t="s">
        <v>149</v>
      </c>
      <c r="H4240" t="s">
        <v>150</v>
      </c>
      <c r="I4240" t="s">
        <v>136</v>
      </c>
      <c r="J4240" t="s">
        <v>137</v>
      </c>
      <c r="K4240" t="s">
        <v>144</v>
      </c>
      <c r="L4240" t="s">
        <v>12094</v>
      </c>
      <c r="M4240" t="s">
        <v>12095</v>
      </c>
      <c r="N4240">
        <v>3.65</v>
      </c>
      <c r="O4240">
        <v>0</v>
      </c>
      <c r="P4240">
        <v>828</v>
      </c>
      <c r="Q4240">
        <v>8</v>
      </c>
      <c r="R4240">
        <v>105</v>
      </c>
      <c r="S4240">
        <v>8</v>
      </c>
      <c r="T4240">
        <v>47</v>
      </c>
      <c r="U4240">
        <v>0</v>
      </c>
      <c r="V4240">
        <v>0</v>
      </c>
      <c r="W4240">
        <v>0</v>
      </c>
      <c r="X4240">
        <v>268.72577280847281</v>
      </c>
      <c r="Y4240">
        <v>18.396472257842255</v>
      </c>
      <c r="Z4240">
        <v>46.626725617058085</v>
      </c>
      <c r="AA4240">
        <v>177.14371269809851</v>
      </c>
      <c r="AB4240">
        <v>85.329252678540627</v>
      </c>
      <c r="AC4240">
        <v>0</v>
      </c>
      <c r="AD4240">
        <v>0</v>
      </c>
      <c r="AE4240">
        <v>596.22193606001224</v>
      </c>
    </row>
    <row r="4241" spans="1:31" x14ac:dyDescent="0.3">
      <c r="A4241">
        <v>2493384</v>
      </c>
      <c r="B4241">
        <v>1</v>
      </c>
      <c r="C4241" t="s">
        <v>81</v>
      </c>
      <c r="D4241" t="s">
        <v>127</v>
      </c>
      <c r="E4241" t="s">
        <v>147</v>
      </c>
      <c r="F4241" t="s">
        <v>2007</v>
      </c>
      <c r="G4241" t="s">
        <v>149</v>
      </c>
      <c r="H4241" t="s">
        <v>150</v>
      </c>
      <c r="I4241" t="s">
        <v>136</v>
      </c>
      <c r="J4241" t="s">
        <v>137</v>
      </c>
      <c r="K4241" t="s">
        <v>144</v>
      </c>
      <c r="L4241" t="s">
        <v>12096</v>
      </c>
      <c r="M4241" t="s">
        <v>12097</v>
      </c>
      <c r="N4241">
        <v>2.7080555550000001</v>
      </c>
      <c r="O4241">
        <v>0</v>
      </c>
      <c r="P4241">
        <v>919</v>
      </c>
      <c r="Q4241">
        <v>11</v>
      </c>
      <c r="R4241">
        <v>27</v>
      </c>
      <c r="S4241">
        <v>3</v>
      </c>
      <c r="T4241">
        <v>108</v>
      </c>
      <c r="U4241">
        <v>0</v>
      </c>
      <c r="V4241">
        <v>1</v>
      </c>
      <c r="W4241">
        <v>0</v>
      </c>
      <c r="X4241">
        <v>861.13563045366197</v>
      </c>
      <c r="Y4241">
        <v>5.8841095499200406</v>
      </c>
      <c r="Z4241">
        <v>19.920547234346266</v>
      </c>
      <c r="AA4241">
        <v>53.385306372584004</v>
      </c>
      <c r="AB4241">
        <v>273.93810871161111</v>
      </c>
      <c r="AC4241">
        <v>0</v>
      </c>
      <c r="AD4241">
        <v>50.132321393906075</v>
      </c>
      <c r="AE4241">
        <v>1264.3960237160293</v>
      </c>
    </row>
    <row r="4242" spans="1:31" x14ac:dyDescent="0.3">
      <c r="A4242">
        <v>2493676</v>
      </c>
      <c r="B4242">
        <v>1</v>
      </c>
      <c r="C4242" t="s">
        <v>81</v>
      </c>
      <c r="D4242" t="s">
        <v>127</v>
      </c>
      <c r="E4242" t="s">
        <v>184</v>
      </c>
      <c r="F4242" t="s">
        <v>3577</v>
      </c>
      <c r="G4242" t="s">
        <v>149</v>
      </c>
      <c r="H4242" t="s">
        <v>150</v>
      </c>
      <c r="I4242" t="s">
        <v>136</v>
      </c>
      <c r="J4242" t="s">
        <v>137</v>
      </c>
      <c r="K4242" t="s">
        <v>144</v>
      </c>
      <c r="L4242" t="s">
        <v>12098</v>
      </c>
      <c r="M4242" t="s">
        <v>12099</v>
      </c>
      <c r="N4242">
        <v>3.6775000000000002</v>
      </c>
      <c r="O4242">
        <v>1</v>
      </c>
      <c r="P4242">
        <v>0</v>
      </c>
      <c r="Q4242">
        <v>135</v>
      </c>
      <c r="R4242">
        <v>6</v>
      </c>
      <c r="S4242">
        <v>5</v>
      </c>
      <c r="T4242">
        <v>0</v>
      </c>
      <c r="U4242">
        <v>0</v>
      </c>
      <c r="V4242">
        <v>0</v>
      </c>
      <c r="W4242">
        <v>0.44472672454364232</v>
      </c>
      <c r="X4242">
        <v>0</v>
      </c>
      <c r="Y4242">
        <v>249.42308262699518</v>
      </c>
      <c r="Z4242">
        <v>12.13787397564929</v>
      </c>
      <c r="AA4242">
        <v>6.4089850807400115</v>
      </c>
      <c r="AB4242">
        <v>0</v>
      </c>
      <c r="AC4242">
        <v>0</v>
      </c>
      <c r="AD4242">
        <v>0</v>
      </c>
      <c r="AE4242">
        <v>268.41466840792816</v>
      </c>
    </row>
    <row r="4243" spans="1:31" x14ac:dyDescent="0.3">
      <c r="A4243">
        <v>2493925</v>
      </c>
      <c r="B4243">
        <v>1</v>
      </c>
      <c r="C4243" t="s">
        <v>80</v>
      </c>
      <c r="D4243" t="s">
        <v>94</v>
      </c>
      <c r="E4243" t="s">
        <v>132</v>
      </c>
      <c r="F4243" t="s">
        <v>12100</v>
      </c>
      <c r="G4243" t="s">
        <v>537</v>
      </c>
      <c r="H4243" t="s">
        <v>135</v>
      </c>
      <c r="I4243" t="s">
        <v>136</v>
      </c>
      <c r="J4243" t="s">
        <v>137</v>
      </c>
      <c r="K4243" t="s">
        <v>144</v>
      </c>
      <c r="L4243" t="s">
        <v>12101</v>
      </c>
      <c r="M4243" t="s">
        <v>12102</v>
      </c>
      <c r="N4243">
        <v>1.4225000000000001</v>
      </c>
      <c r="O4243">
        <v>0</v>
      </c>
      <c r="P4243">
        <v>148</v>
      </c>
      <c r="Q4243">
        <v>0</v>
      </c>
      <c r="R4243">
        <v>9</v>
      </c>
      <c r="S4243">
        <v>0</v>
      </c>
      <c r="T4243">
        <v>10</v>
      </c>
      <c r="U4243">
        <v>0</v>
      </c>
      <c r="V4243">
        <v>0</v>
      </c>
      <c r="W4243">
        <v>0</v>
      </c>
      <c r="X4243">
        <v>45.671643127909917</v>
      </c>
      <c r="Y4243">
        <v>0</v>
      </c>
      <c r="Z4243">
        <v>1.2935666059186128</v>
      </c>
      <c r="AA4243">
        <v>0</v>
      </c>
      <c r="AB4243">
        <v>17.53274506246148</v>
      </c>
      <c r="AC4243">
        <v>0</v>
      </c>
      <c r="AD4243">
        <v>0</v>
      </c>
      <c r="AE4243">
        <v>64.497954796290003</v>
      </c>
    </row>
    <row r="4244" spans="1:31" x14ac:dyDescent="0.3">
      <c r="A4244">
        <v>2493633</v>
      </c>
      <c r="B4244">
        <v>1</v>
      </c>
      <c r="C4244" t="s">
        <v>80</v>
      </c>
      <c r="D4244" t="s">
        <v>90</v>
      </c>
      <c r="E4244" t="s">
        <v>162</v>
      </c>
      <c r="F4244" t="s">
        <v>12103</v>
      </c>
      <c r="G4244" t="s">
        <v>237</v>
      </c>
      <c r="H4244" t="s">
        <v>135</v>
      </c>
      <c r="I4244" t="s">
        <v>136</v>
      </c>
      <c r="J4244" t="s">
        <v>137</v>
      </c>
      <c r="K4244" t="s">
        <v>144</v>
      </c>
      <c r="L4244" t="s">
        <v>12104</v>
      </c>
      <c r="M4244" t="s">
        <v>12105</v>
      </c>
      <c r="N4244">
        <v>0.83833333300000001</v>
      </c>
      <c r="O4244">
        <v>0</v>
      </c>
      <c r="P4244">
        <v>161</v>
      </c>
      <c r="Q4244">
        <v>0</v>
      </c>
      <c r="R4244">
        <v>0</v>
      </c>
      <c r="S4244">
        <v>0</v>
      </c>
      <c r="T4244">
        <v>1</v>
      </c>
      <c r="U4244">
        <v>0</v>
      </c>
      <c r="V4244">
        <v>0</v>
      </c>
      <c r="W4244">
        <v>0</v>
      </c>
      <c r="X4244">
        <v>41.745425738408564</v>
      </c>
      <c r="Y4244">
        <v>0</v>
      </c>
      <c r="Z4244">
        <v>0</v>
      </c>
      <c r="AA4244">
        <v>0</v>
      </c>
      <c r="AB4244">
        <v>0.20072162903334001</v>
      </c>
      <c r="AC4244">
        <v>0</v>
      </c>
      <c r="AD4244">
        <v>0</v>
      </c>
      <c r="AE4244">
        <v>41.946147367441903</v>
      </c>
    </row>
    <row r="4245" spans="1:31" x14ac:dyDescent="0.3">
      <c r="A4245">
        <v>2493338</v>
      </c>
      <c r="B4245">
        <v>1</v>
      </c>
      <c r="C4245" t="s">
        <v>80</v>
      </c>
      <c r="D4245" t="s">
        <v>110</v>
      </c>
      <c r="E4245" t="s">
        <v>153</v>
      </c>
      <c r="F4245" t="s">
        <v>12106</v>
      </c>
      <c r="G4245" t="s">
        <v>159</v>
      </c>
      <c r="H4245" t="s">
        <v>135</v>
      </c>
      <c r="I4245" t="s">
        <v>136</v>
      </c>
      <c r="J4245" t="s">
        <v>3</v>
      </c>
      <c r="K4245" t="s">
        <v>144</v>
      </c>
      <c r="L4245" t="s">
        <v>12107</v>
      </c>
      <c r="M4245" t="s">
        <v>12108</v>
      </c>
      <c r="N4245">
        <v>2.2847222220000001</v>
      </c>
      <c r="O4245">
        <v>0</v>
      </c>
      <c r="P4245">
        <v>4</v>
      </c>
      <c r="Q4245">
        <v>0</v>
      </c>
      <c r="R4245">
        <v>0</v>
      </c>
      <c r="S4245">
        <v>0</v>
      </c>
      <c r="T4245">
        <v>1</v>
      </c>
      <c r="U4245">
        <v>0</v>
      </c>
      <c r="V4245">
        <v>0</v>
      </c>
      <c r="W4245">
        <v>0</v>
      </c>
      <c r="X4245">
        <v>1.8307739700225405</v>
      </c>
      <c r="Y4245">
        <v>0</v>
      </c>
      <c r="Z4245">
        <v>0</v>
      </c>
      <c r="AA4245">
        <v>0</v>
      </c>
      <c r="AB4245">
        <v>0.70515609520118827</v>
      </c>
      <c r="AC4245">
        <v>0</v>
      </c>
      <c r="AD4245">
        <v>0</v>
      </c>
      <c r="AE4245">
        <v>2.5359300652237287</v>
      </c>
    </row>
    <row r="4246" spans="1:31" x14ac:dyDescent="0.3">
      <c r="A4246">
        <v>2493988</v>
      </c>
      <c r="B4246">
        <v>1</v>
      </c>
      <c r="C4246" t="s">
        <v>80</v>
      </c>
      <c r="D4246" t="s">
        <v>97</v>
      </c>
      <c r="E4246" t="s">
        <v>132</v>
      </c>
      <c r="F4246" t="s">
        <v>12109</v>
      </c>
      <c r="G4246" t="s">
        <v>181</v>
      </c>
      <c r="H4246" t="s">
        <v>135</v>
      </c>
      <c r="I4246" t="s">
        <v>136</v>
      </c>
      <c r="J4246" t="s">
        <v>137</v>
      </c>
      <c r="K4246" t="s">
        <v>144</v>
      </c>
      <c r="L4246" t="s">
        <v>12110</v>
      </c>
      <c r="M4246" t="s">
        <v>12111</v>
      </c>
      <c r="N4246">
        <v>0.70472222200000001</v>
      </c>
      <c r="O4246">
        <v>0</v>
      </c>
      <c r="P4246">
        <v>178</v>
      </c>
      <c r="Q4246">
        <v>0</v>
      </c>
      <c r="R4246">
        <v>0</v>
      </c>
      <c r="S4246">
        <v>0</v>
      </c>
      <c r="T4246">
        <v>16</v>
      </c>
      <c r="U4246">
        <v>0</v>
      </c>
      <c r="V4246">
        <v>0</v>
      </c>
      <c r="W4246">
        <v>0</v>
      </c>
      <c r="X4246">
        <v>51.055953497947534</v>
      </c>
      <c r="Y4246">
        <v>0</v>
      </c>
      <c r="Z4246">
        <v>0</v>
      </c>
      <c r="AA4246">
        <v>0</v>
      </c>
      <c r="AB4246">
        <v>5.5390062845519195</v>
      </c>
      <c r="AC4246">
        <v>0</v>
      </c>
      <c r="AD4246">
        <v>0</v>
      </c>
      <c r="AE4246">
        <v>56.594959782499451</v>
      </c>
    </row>
    <row r="4247" spans="1:31" x14ac:dyDescent="0.3">
      <c r="A4247">
        <v>2493490</v>
      </c>
      <c r="B4247">
        <v>1</v>
      </c>
      <c r="C4247" t="s">
        <v>80</v>
      </c>
      <c r="D4247" t="s">
        <v>96</v>
      </c>
      <c r="E4247" t="s">
        <v>162</v>
      </c>
      <c r="F4247" t="s">
        <v>1142</v>
      </c>
      <c r="G4247" t="s">
        <v>168</v>
      </c>
      <c r="H4247" t="s">
        <v>135</v>
      </c>
      <c r="I4247" t="s">
        <v>136</v>
      </c>
      <c r="J4247" t="s">
        <v>137</v>
      </c>
      <c r="K4247" t="s">
        <v>138</v>
      </c>
      <c r="L4247" t="s">
        <v>12112</v>
      </c>
      <c r="M4247" t="s">
        <v>12113</v>
      </c>
      <c r="N4247">
        <v>4.9797222220000004</v>
      </c>
      <c r="O4247">
        <v>0</v>
      </c>
      <c r="P4247">
        <v>98</v>
      </c>
      <c r="Q4247">
        <v>0</v>
      </c>
      <c r="R4247">
        <v>0</v>
      </c>
      <c r="S4247">
        <v>0</v>
      </c>
      <c r="T4247">
        <v>8</v>
      </c>
      <c r="U4247">
        <v>0</v>
      </c>
      <c r="V4247">
        <v>0</v>
      </c>
      <c r="W4247">
        <v>0</v>
      </c>
      <c r="X4247">
        <v>189.62672467139092</v>
      </c>
      <c r="Y4247">
        <v>0</v>
      </c>
      <c r="Z4247">
        <v>0</v>
      </c>
      <c r="AA4247">
        <v>0</v>
      </c>
      <c r="AB4247">
        <v>76.182949466061913</v>
      </c>
      <c r="AC4247">
        <v>0</v>
      </c>
      <c r="AD4247">
        <v>0</v>
      </c>
      <c r="AE4247">
        <v>265.80967413745282</v>
      </c>
    </row>
    <row r="4248" spans="1:31" x14ac:dyDescent="0.3">
      <c r="A4248">
        <v>2493467</v>
      </c>
      <c r="B4248">
        <v>1</v>
      </c>
      <c r="C4248" t="s">
        <v>80</v>
      </c>
      <c r="D4248" t="s">
        <v>99</v>
      </c>
      <c r="E4248" t="s">
        <v>153</v>
      </c>
      <c r="F4248" t="s">
        <v>12114</v>
      </c>
      <c r="G4248" t="s">
        <v>159</v>
      </c>
      <c r="H4248" t="s">
        <v>135</v>
      </c>
      <c r="I4248" t="s">
        <v>136</v>
      </c>
      <c r="J4248" t="s">
        <v>3</v>
      </c>
      <c r="K4248" t="s">
        <v>144</v>
      </c>
      <c r="L4248" t="s">
        <v>12115</v>
      </c>
      <c r="M4248" t="s">
        <v>12116</v>
      </c>
      <c r="N4248">
        <v>1.525555555</v>
      </c>
      <c r="O4248">
        <v>0</v>
      </c>
      <c r="P4248">
        <v>1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0.82868085040166251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0.82868085040166251</v>
      </c>
    </row>
    <row r="4249" spans="1:31" x14ac:dyDescent="0.3">
      <c r="A4249">
        <v>2493865</v>
      </c>
      <c r="B4249">
        <v>1</v>
      </c>
      <c r="C4249" t="s">
        <v>80</v>
      </c>
      <c r="D4249" t="s">
        <v>96</v>
      </c>
      <c r="E4249" t="s">
        <v>153</v>
      </c>
      <c r="F4249" t="s">
        <v>12117</v>
      </c>
      <c r="G4249" t="s">
        <v>155</v>
      </c>
      <c r="H4249" t="s">
        <v>135</v>
      </c>
      <c r="I4249" t="s">
        <v>136</v>
      </c>
      <c r="J4249" t="s">
        <v>137</v>
      </c>
      <c r="K4249" t="s">
        <v>144</v>
      </c>
      <c r="L4249" t="s">
        <v>12118</v>
      </c>
      <c r="M4249" t="s">
        <v>12119</v>
      </c>
      <c r="N4249">
        <v>2.6044444439999999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1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0.28026879504587254</v>
      </c>
      <c r="AC4249">
        <v>0</v>
      </c>
      <c r="AD4249">
        <v>0</v>
      </c>
      <c r="AE4249">
        <v>0.28026879504587254</v>
      </c>
    </row>
    <row r="4250" spans="1:31" x14ac:dyDescent="0.3">
      <c r="A4250">
        <v>2493424</v>
      </c>
      <c r="B4250">
        <v>1</v>
      </c>
      <c r="C4250" t="s">
        <v>80</v>
      </c>
      <c r="D4250" t="s">
        <v>93</v>
      </c>
      <c r="E4250" t="s">
        <v>132</v>
      </c>
      <c r="F4250" t="s">
        <v>12120</v>
      </c>
      <c r="G4250" t="s">
        <v>237</v>
      </c>
      <c r="H4250" t="s">
        <v>135</v>
      </c>
      <c r="I4250" t="s">
        <v>136</v>
      </c>
      <c r="J4250" t="s">
        <v>137</v>
      </c>
      <c r="K4250" t="s">
        <v>144</v>
      </c>
      <c r="L4250" t="s">
        <v>12121</v>
      </c>
      <c r="M4250" t="s">
        <v>12122</v>
      </c>
      <c r="N4250">
        <v>1.160833333</v>
      </c>
      <c r="O4250">
        <v>0</v>
      </c>
      <c r="P4250">
        <v>216</v>
      </c>
      <c r="Q4250">
        <v>0</v>
      </c>
      <c r="R4250">
        <v>6</v>
      </c>
      <c r="S4250">
        <v>0</v>
      </c>
      <c r="T4250">
        <v>15</v>
      </c>
      <c r="U4250">
        <v>0</v>
      </c>
      <c r="V4250">
        <v>0</v>
      </c>
      <c r="W4250">
        <v>0</v>
      </c>
      <c r="X4250">
        <v>59.859954474015247</v>
      </c>
      <c r="Y4250">
        <v>0</v>
      </c>
      <c r="Z4250">
        <v>5.2887745742450907</v>
      </c>
      <c r="AA4250">
        <v>0</v>
      </c>
      <c r="AB4250">
        <v>55.483330818961342</v>
      </c>
      <c r="AC4250">
        <v>0</v>
      </c>
      <c r="AD4250">
        <v>0</v>
      </c>
      <c r="AE4250">
        <v>120.63205986722167</v>
      </c>
    </row>
    <row r="4251" spans="1:31" x14ac:dyDescent="0.3">
      <c r="A4251">
        <v>2493553</v>
      </c>
      <c r="B4251">
        <v>1</v>
      </c>
      <c r="C4251" t="s">
        <v>80</v>
      </c>
      <c r="D4251" t="s">
        <v>110</v>
      </c>
      <c r="E4251" t="s">
        <v>147</v>
      </c>
      <c r="F4251" t="s">
        <v>12123</v>
      </c>
      <c r="G4251" t="s">
        <v>168</v>
      </c>
      <c r="H4251" t="s">
        <v>150</v>
      </c>
      <c r="I4251" t="s">
        <v>136</v>
      </c>
      <c r="J4251" t="s">
        <v>137</v>
      </c>
      <c r="K4251" t="s">
        <v>138</v>
      </c>
      <c r="L4251" t="s">
        <v>12124</v>
      </c>
      <c r="M4251" t="s">
        <v>12125</v>
      </c>
      <c r="N4251">
        <v>5.8644444440000001</v>
      </c>
      <c r="O4251">
        <v>0</v>
      </c>
      <c r="P4251">
        <v>379</v>
      </c>
      <c r="Q4251">
        <v>0</v>
      </c>
      <c r="R4251">
        <v>0</v>
      </c>
      <c r="S4251">
        <v>0</v>
      </c>
      <c r="T4251">
        <v>52</v>
      </c>
      <c r="U4251">
        <v>0</v>
      </c>
      <c r="V4251">
        <v>1</v>
      </c>
      <c r="W4251">
        <v>0</v>
      </c>
      <c r="X4251">
        <v>764.76417414823743</v>
      </c>
      <c r="Y4251">
        <v>0</v>
      </c>
      <c r="Z4251">
        <v>0</v>
      </c>
      <c r="AA4251">
        <v>0</v>
      </c>
      <c r="AB4251">
        <v>434.22887592672487</v>
      </c>
      <c r="AC4251">
        <v>0</v>
      </c>
      <c r="AD4251">
        <v>189.12313540748983</v>
      </c>
      <c r="AE4251">
        <v>1388.1161854824522</v>
      </c>
    </row>
    <row r="4252" spans="1:31" x14ac:dyDescent="0.3">
      <c r="A4252">
        <v>2493653</v>
      </c>
      <c r="B4252">
        <v>1</v>
      </c>
      <c r="C4252" t="s">
        <v>80</v>
      </c>
      <c r="D4252" t="s">
        <v>83</v>
      </c>
      <c r="E4252" t="s">
        <v>153</v>
      </c>
      <c r="F4252" t="s">
        <v>12126</v>
      </c>
      <c r="G4252" t="s">
        <v>155</v>
      </c>
      <c r="H4252" t="s">
        <v>135</v>
      </c>
      <c r="I4252" t="s">
        <v>136</v>
      </c>
      <c r="J4252" t="s">
        <v>137</v>
      </c>
      <c r="K4252" t="s">
        <v>144</v>
      </c>
      <c r="L4252" t="s">
        <v>12127</v>
      </c>
      <c r="M4252" t="s">
        <v>12128</v>
      </c>
      <c r="N4252">
        <v>3.6861111110000002</v>
      </c>
      <c r="O4252">
        <v>0</v>
      </c>
      <c r="P4252">
        <v>9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15.881816159494125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15.881816159494125</v>
      </c>
    </row>
    <row r="4253" spans="1:31" x14ac:dyDescent="0.3">
      <c r="A4253">
        <v>2493802</v>
      </c>
      <c r="B4253">
        <v>1</v>
      </c>
      <c r="C4253" t="s">
        <v>80</v>
      </c>
      <c r="D4253" t="s">
        <v>84</v>
      </c>
      <c r="E4253" t="s">
        <v>153</v>
      </c>
      <c r="F4253" t="s">
        <v>12129</v>
      </c>
      <c r="G4253" t="s">
        <v>230</v>
      </c>
      <c r="H4253" t="s">
        <v>135</v>
      </c>
      <c r="I4253" t="s">
        <v>136</v>
      </c>
      <c r="J4253" t="s">
        <v>137</v>
      </c>
      <c r="K4253" t="s">
        <v>144</v>
      </c>
      <c r="L4253" t="s">
        <v>12130</v>
      </c>
      <c r="M4253" t="s">
        <v>12131</v>
      </c>
      <c r="N4253">
        <v>0.55805555500000004</v>
      </c>
      <c r="O4253">
        <v>0</v>
      </c>
      <c r="P4253">
        <v>21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3.7525523349429046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3.7525523349429046</v>
      </c>
    </row>
    <row r="4254" spans="1:31" x14ac:dyDescent="0.3">
      <c r="A4254">
        <v>2493361</v>
      </c>
      <c r="B4254">
        <v>1</v>
      </c>
      <c r="C4254" t="s">
        <v>81</v>
      </c>
      <c r="D4254" t="s">
        <v>120</v>
      </c>
      <c r="E4254" t="s">
        <v>162</v>
      </c>
      <c r="F4254" t="s">
        <v>12132</v>
      </c>
      <c r="G4254" t="s">
        <v>210</v>
      </c>
      <c r="H4254" t="s">
        <v>135</v>
      </c>
      <c r="I4254" t="s">
        <v>136</v>
      </c>
      <c r="J4254" t="s">
        <v>137</v>
      </c>
      <c r="K4254" t="s">
        <v>144</v>
      </c>
      <c r="L4254" t="s">
        <v>12133</v>
      </c>
      <c r="M4254" t="s">
        <v>12134</v>
      </c>
      <c r="N4254">
        <v>1.535555555</v>
      </c>
      <c r="O4254">
        <v>0</v>
      </c>
      <c r="P4254">
        <v>17</v>
      </c>
      <c r="Q4254">
        <v>0</v>
      </c>
      <c r="R4254">
        <v>0</v>
      </c>
      <c r="S4254">
        <v>0</v>
      </c>
      <c r="T4254">
        <v>3</v>
      </c>
      <c r="U4254">
        <v>0</v>
      </c>
      <c r="V4254">
        <v>0</v>
      </c>
      <c r="W4254">
        <v>0</v>
      </c>
      <c r="X4254">
        <v>7.3457524553437406</v>
      </c>
      <c r="Y4254">
        <v>0</v>
      </c>
      <c r="Z4254">
        <v>0</v>
      </c>
      <c r="AA4254">
        <v>0</v>
      </c>
      <c r="AB4254">
        <v>0.87618150279676343</v>
      </c>
      <c r="AC4254">
        <v>0</v>
      </c>
      <c r="AD4254">
        <v>0</v>
      </c>
      <c r="AE4254">
        <v>8.2219339581405038</v>
      </c>
    </row>
    <row r="4255" spans="1:31" x14ac:dyDescent="0.3">
      <c r="A4255">
        <v>2493610</v>
      </c>
      <c r="B4255">
        <v>1</v>
      </c>
      <c r="C4255" t="s">
        <v>80</v>
      </c>
      <c r="D4255" t="s">
        <v>95</v>
      </c>
      <c r="E4255" t="s">
        <v>162</v>
      </c>
      <c r="F4255" t="s">
        <v>12135</v>
      </c>
      <c r="G4255" t="s">
        <v>181</v>
      </c>
      <c r="H4255" t="s">
        <v>135</v>
      </c>
      <c r="I4255" t="s">
        <v>136</v>
      </c>
      <c r="J4255" t="s">
        <v>137</v>
      </c>
      <c r="K4255" t="s">
        <v>144</v>
      </c>
      <c r="L4255" t="s">
        <v>12136</v>
      </c>
      <c r="M4255" t="s">
        <v>12137</v>
      </c>
      <c r="N4255">
        <v>1.3163888880000001</v>
      </c>
      <c r="O4255">
        <v>0</v>
      </c>
      <c r="P4255">
        <v>18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6.6247453939283991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6.6247453939283991</v>
      </c>
    </row>
    <row r="4256" spans="1:31" x14ac:dyDescent="0.3">
      <c r="A4256">
        <v>2493619</v>
      </c>
      <c r="B4256">
        <v>1</v>
      </c>
      <c r="C4256" t="s">
        <v>81</v>
      </c>
      <c r="D4256" t="s">
        <v>118</v>
      </c>
      <c r="E4256" t="s">
        <v>162</v>
      </c>
      <c r="F4256" t="s">
        <v>12138</v>
      </c>
      <c r="G4256" t="s">
        <v>210</v>
      </c>
      <c r="H4256" t="s">
        <v>135</v>
      </c>
      <c r="I4256" t="s">
        <v>136</v>
      </c>
      <c r="J4256" t="s">
        <v>137</v>
      </c>
      <c r="K4256" t="s">
        <v>144</v>
      </c>
      <c r="L4256" t="s">
        <v>12139</v>
      </c>
      <c r="M4256" t="s">
        <v>12140</v>
      </c>
      <c r="N4256">
        <v>0.38027777699999998</v>
      </c>
      <c r="O4256">
        <v>0</v>
      </c>
      <c r="P4256">
        <v>26</v>
      </c>
      <c r="Q4256">
        <v>0</v>
      </c>
      <c r="R4256">
        <v>0</v>
      </c>
      <c r="S4256">
        <v>0</v>
      </c>
      <c r="T4256">
        <v>3</v>
      </c>
      <c r="U4256">
        <v>0</v>
      </c>
      <c r="V4256">
        <v>0</v>
      </c>
      <c r="W4256">
        <v>0</v>
      </c>
      <c r="X4256">
        <v>1.3477181543548</v>
      </c>
      <c r="Y4256">
        <v>0</v>
      </c>
      <c r="Z4256">
        <v>0</v>
      </c>
      <c r="AA4256">
        <v>0</v>
      </c>
      <c r="AB4256">
        <v>0.85518982526822274</v>
      </c>
      <c r="AC4256">
        <v>0</v>
      </c>
      <c r="AD4256">
        <v>0</v>
      </c>
      <c r="AE4256">
        <v>2.2029079796230229</v>
      </c>
    </row>
    <row r="4257" spans="1:31" x14ac:dyDescent="0.3">
      <c r="A4257">
        <v>2493473</v>
      </c>
      <c r="B4257">
        <v>1</v>
      </c>
      <c r="C4257" t="s">
        <v>81</v>
      </c>
      <c r="D4257" t="s">
        <v>112</v>
      </c>
      <c r="E4257" t="s">
        <v>147</v>
      </c>
      <c r="F4257" t="s">
        <v>12141</v>
      </c>
      <c r="G4257" t="s">
        <v>149</v>
      </c>
      <c r="H4257" t="s">
        <v>150</v>
      </c>
      <c r="I4257" t="s">
        <v>136</v>
      </c>
      <c r="J4257" t="s">
        <v>137</v>
      </c>
      <c r="K4257" t="s">
        <v>144</v>
      </c>
      <c r="L4257" t="s">
        <v>12142</v>
      </c>
      <c r="M4257" t="s">
        <v>12143</v>
      </c>
      <c r="N4257">
        <v>6.6666665999999999E-2</v>
      </c>
      <c r="O4257">
        <v>1</v>
      </c>
      <c r="P4257">
        <v>213</v>
      </c>
      <c r="Q4257">
        <v>29</v>
      </c>
      <c r="R4257">
        <v>43</v>
      </c>
      <c r="S4257">
        <v>6</v>
      </c>
      <c r="T4257">
        <v>44</v>
      </c>
      <c r="U4257">
        <v>0</v>
      </c>
      <c r="V4257">
        <v>0</v>
      </c>
      <c r="W4257">
        <v>2.8381290409118334E-3</v>
      </c>
      <c r="X4257">
        <v>3.5765018891206117</v>
      </c>
      <c r="Y4257">
        <v>0.29417502368327386</v>
      </c>
      <c r="Z4257">
        <v>0.67726125162396011</v>
      </c>
      <c r="AA4257">
        <v>0.16372858794334103</v>
      </c>
      <c r="AB4257">
        <v>1.0561504434665525</v>
      </c>
      <c r="AC4257">
        <v>0</v>
      </c>
      <c r="AD4257">
        <v>0</v>
      </c>
      <c r="AE4257">
        <v>5.7706553248786516</v>
      </c>
    </row>
    <row r="4258" spans="1:31" x14ac:dyDescent="0.3">
      <c r="A4258">
        <v>2493579</v>
      </c>
      <c r="B4258">
        <v>1</v>
      </c>
      <c r="C4258" t="s">
        <v>80</v>
      </c>
      <c r="D4258" t="s">
        <v>104</v>
      </c>
      <c r="E4258" t="s">
        <v>141</v>
      </c>
      <c r="F4258" t="s">
        <v>12144</v>
      </c>
      <c r="G4258" t="s">
        <v>210</v>
      </c>
      <c r="H4258" t="s">
        <v>135</v>
      </c>
      <c r="I4258" t="s">
        <v>136</v>
      </c>
      <c r="J4258" t="s">
        <v>137</v>
      </c>
      <c r="K4258" t="s">
        <v>144</v>
      </c>
      <c r="L4258" t="s">
        <v>12145</v>
      </c>
      <c r="M4258" t="s">
        <v>12146</v>
      </c>
      <c r="N4258">
        <v>1.4125000000000001</v>
      </c>
      <c r="O4258">
        <v>0</v>
      </c>
      <c r="P4258">
        <v>2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0.85415688895869812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0.85415688895869812</v>
      </c>
    </row>
    <row r="4259" spans="1:31" x14ac:dyDescent="0.3">
      <c r="A4259">
        <v>2493496</v>
      </c>
      <c r="B4259">
        <v>1</v>
      </c>
      <c r="C4259" t="s">
        <v>80</v>
      </c>
      <c r="D4259" t="s">
        <v>105</v>
      </c>
      <c r="E4259" t="s">
        <v>147</v>
      </c>
      <c r="F4259" t="s">
        <v>12147</v>
      </c>
      <c r="G4259" t="s">
        <v>168</v>
      </c>
      <c r="H4259" t="s">
        <v>150</v>
      </c>
      <c r="I4259" t="s">
        <v>136</v>
      </c>
      <c r="J4259" t="s">
        <v>137</v>
      </c>
      <c r="K4259" t="s">
        <v>138</v>
      </c>
      <c r="L4259" t="s">
        <v>12148</v>
      </c>
      <c r="M4259" t="s">
        <v>12149</v>
      </c>
      <c r="N4259">
        <v>6.7263888879999998</v>
      </c>
      <c r="O4259">
        <v>0</v>
      </c>
      <c r="P4259">
        <v>483</v>
      </c>
      <c r="Q4259">
        <v>0</v>
      </c>
      <c r="R4259">
        <v>0</v>
      </c>
      <c r="S4259">
        <v>0</v>
      </c>
      <c r="T4259">
        <v>25</v>
      </c>
      <c r="U4259">
        <v>0</v>
      </c>
      <c r="V4259">
        <v>0</v>
      </c>
      <c r="W4259">
        <v>0</v>
      </c>
      <c r="X4259">
        <v>1021.7337010896725</v>
      </c>
      <c r="Y4259">
        <v>0</v>
      </c>
      <c r="Z4259">
        <v>0</v>
      </c>
      <c r="AA4259">
        <v>0</v>
      </c>
      <c r="AB4259">
        <v>180.15969067642752</v>
      </c>
      <c r="AC4259">
        <v>0</v>
      </c>
      <c r="AD4259">
        <v>0</v>
      </c>
      <c r="AE4259">
        <v>1201.8933917661</v>
      </c>
    </row>
    <row r="4260" spans="1:31" x14ac:dyDescent="0.3">
      <c r="A4260">
        <v>2493888</v>
      </c>
      <c r="B4260">
        <v>1</v>
      </c>
      <c r="C4260" t="s">
        <v>80</v>
      </c>
      <c r="D4260" t="s">
        <v>86</v>
      </c>
      <c r="E4260" t="s">
        <v>213</v>
      </c>
      <c r="F4260" t="s">
        <v>12150</v>
      </c>
      <c r="G4260" t="s">
        <v>149</v>
      </c>
      <c r="H4260" t="s">
        <v>150</v>
      </c>
      <c r="I4260" t="s">
        <v>136</v>
      </c>
      <c r="J4260" t="s">
        <v>137</v>
      </c>
      <c r="K4260" t="s">
        <v>144</v>
      </c>
      <c r="L4260" t="s">
        <v>12151</v>
      </c>
      <c r="M4260" t="s">
        <v>12152</v>
      </c>
      <c r="N4260">
        <v>0.85138888800000001</v>
      </c>
      <c r="O4260">
        <v>0</v>
      </c>
      <c r="P4260">
        <v>0</v>
      </c>
      <c r="Q4260">
        <v>0</v>
      </c>
      <c r="R4260">
        <v>0</v>
      </c>
      <c r="S4260">
        <v>2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39.318177807805</v>
      </c>
      <c r="AB4260">
        <v>0</v>
      </c>
      <c r="AC4260">
        <v>0</v>
      </c>
      <c r="AD4260">
        <v>0</v>
      </c>
      <c r="AE4260">
        <v>39.318177807805</v>
      </c>
    </row>
    <row r="4261" spans="1:31" x14ac:dyDescent="0.3">
      <c r="A4261">
        <v>2493974</v>
      </c>
      <c r="B4261">
        <v>1</v>
      </c>
      <c r="C4261" t="s">
        <v>80</v>
      </c>
      <c r="D4261" t="s">
        <v>96</v>
      </c>
      <c r="E4261" t="s">
        <v>162</v>
      </c>
      <c r="F4261" t="s">
        <v>1695</v>
      </c>
      <c r="G4261" t="s">
        <v>530</v>
      </c>
      <c r="H4261" t="s">
        <v>135</v>
      </c>
      <c r="I4261" t="s">
        <v>136</v>
      </c>
      <c r="J4261" t="s">
        <v>137</v>
      </c>
      <c r="K4261" t="s">
        <v>144</v>
      </c>
      <c r="L4261" t="s">
        <v>12153</v>
      </c>
      <c r="M4261" t="s">
        <v>11871</v>
      </c>
      <c r="N4261">
        <v>1.882222222</v>
      </c>
      <c r="O4261">
        <v>0</v>
      </c>
      <c r="P4261">
        <v>40</v>
      </c>
      <c r="Q4261">
        <v>0</v>
      </c>
      <c r="R4261">
        <v>0</v>
      </c>
      <c r="S4261">
        <v>0</v>
      </c>
      <c r="T4261">
        <v>1</v>
      </c>
      <c r="U4261">
        <v>0</v>
      </c>
      <c r="V4261">
        <v>0</v>
      </c>
      <c r="W4261">
        <v>0</v>
      </c>
      <c r="X4261">
        <v>29.844418394302906</v>
      </c>
      <c r="Y4261">
        <v>0</v>
      </c>
      <c r="Z4261">
        <v>0</v>
      </c>
      <c r="AA4261">
        <v>0</v>
      </c>
      <c r="AB4261">
        <v>0.1741272062979165</v>
      </c>
      <c r="AC4261">
        <v>0</v>
      </c>
      <c r="AD4261">
        <v>0</v>
      </c>
      <c r="AE4261">
        <v>30.018545600600824</v>
      </c>
    </row>
    <row r="4262" spans="1:31" x14ac:dyDescent="0.3">
      <c r="A4262">
        <v>2493433</v>
      </c>
      <c r="B4262">
        <v>1</v>
      </c>
      <c r="C4262" t="s">
        <v>81</v>
      </c>
      <c r="D4262" t="s">
        <v>113</v>
      </c>
      <c r="E4262" t="s">
        <v>184</v>
      </c>
      <c r="F4262" t="s">
        <v>12154</v>
      </c>
      <c r="G4262" t="s">
        <v>134</v>
      </c>
      <c r="H4262" t="s">
        <v>150</v>
      </c>
      <c r="I4262" t="s">
        <v>136</v>
      </c>
      <c r="J4262" t="s">
        <v>137</v>
      </c>
      <c r="K4262" t="s">
        <v>138</v>
      </c>
      <c r="L4262" t="s">
        <v>12155</v>
      </c>
      <c r="M4262" t="s">
        <v>12156</v>
      </c>
      <c r="N4262">
        <v>6.6405555549999997</v>
      </c>
      <c r="O4262">
        <v>0</v>
      </c>
      <c r="P4262">
        <v>731</v>
      </c>
      <c r="Q4262">
        <v>0</v>
      </c>
      <c r="R4262">
        <v>92</v>
      </c>
      <c r="S4262">
        <v>0</v>
      </c>
      <c r="T4262">
        <v>74</v>
      </c>
      <c r="U4262">
        <v>0</v>
      </c>
      <c r="V4262">
        <v>0</v>
      </c>
      <c r="W4262">
        <v>0</v>
      </c>
      <c r="X4262">
        <v>817.23430353478102</v>
      </c>
      <c r="Y4262">
        <v>0</v>
      </c>
      <c r="Z4262">
        <v>123.84380675887277</v>
      </c>
      <c r="AA4262">
        <v>0</v>
      </c>
      <c r="AB4262">
        <v>364.49815774991464</v>
      </c>
      <c r="AC4262">
        <v>0</v>
      </c>
      <c r="AD4262">
        <v>0</v>
      </c>
      <c r="AE4262">
        <v>1305.5762680435685</v>
      </c>
    </row>
    <row r="4263" spans="1:31" x14ac:dyDescent="0.3">
      <c r="A4263">
        <v>2493682</v>
      </c>
      <c r="B4263">
        <v>1</v>
      </c>
      <c r="C4263" t="s">
        <v>80</v>
      </c>
      <c r="D4263" t="s">
        <v>96</v>
      </c>
      <c r="E4263" t="s">
        <v>153</v>
      </c>
      <c r="F4263" t="s">
        <v>12157</v>
      </c>
      <c r="G4263" t="s">
        <v>230</v>
      </c>
      <c r="H4263" t="s">
        <v>135</v>
      </c>
      <c r="I4263" t="s">
        <v>136</v>
      </c>
      <c r="J4263" t="s">
        <v>137</v>
      </c>
      <c r="K4263" t="s">
        <v>144</v>
      </c>
      <c r="L4263" t="s">
        <v>12158</v>
      </c>
      <c r="M4263" t="s">
        <v>12159</v>
      </c>
      <c r="N4263">
        <v>3.3452777770000002</v>
      </c>
      <c r="O4263">
        <v>0</v>
      </c>
      <c r="P4263">
        <v>2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0.55008557513052236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0.55008557513052236</v>
      </c>
    </row>
    <row r="4264" spans="1:31" x14ac:dyDescent="0.3">
      <c r="A4264">
        <v>2493370</v>
      </c>
      <c r="B4264">
        <v>1</v>
      </c>
      <c r="C4264" t="s">
        <v>80</v>
      </c>
      <c r="D4264" t="s">
        <v>87</v>
      </c>
      <c r="E4264" t="s">
        <v>153</v>
      </c>
      <c r="F4264" t="s">
        <v>11867</v>
      </c>
      <c r="G4264" t="s">
        <v>244</v>
      </c>
      <c r="H4264" t="s">
        <v>135</v>
      </c>
      <c r="I4264" t="s">
        <v>136</v>
      </c>
      <c r="J4264" t="s">
        <v>137</v>
      </c>
      <c r="K4264" t="s">
        <v>144</v>
      </c>
      <c r="L4264" t="s">
        <v>12160</v>
      </c>
      <c r="M4264" t="s">
        <v>12161</v>
      </c>
      <c r="N4264">
        <v>1.690555555</v>
      </c>
      <c r="O4264">
        <v>0</v>
      </c>
      <c r="P4264">
        <v>5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2.9514531482744779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2.9514531482744779</v>
      </c>
    </row>
    <row r="4265" spans="1:31" x14ac:dyDescent="0.3">
      <c r="A4265">
        <v>2493831</v>
      </c>
      <c r="B4265">
        <v>2</v>
      </c>
      <c r="C4265" t="s">
        <v>80</v>
      </c>
      <c r="D4265" t="s">
        <v>111</v>
      </c>
      <c r="E4265" t="s">
        <v>132</v>
      </c>
      <c r="F4265" t="s">
        <v>12162</v>
      </c>
      <c r="G4265" t="s">
        <v>159</v>
      </c>
      <c r="H4265" t="s">
        <v>135</v>
      </c>
      <c r="I4265" t="s">
        <v>136</v>
      </c>
      <c r="J4265" t="s">
        <v>3</v>
      </c>
      <c r="K4265" t="s">
        <v>144</v>
      </c>
      <c r="L4265" t="s">
        <v>12163</v>
      </c>
      <c r="M4265" t="s">
        <v>12164</v>
      </c>
      <c r="N4265">
        <v>0.36472222199999998</v>
      </c>
      <c r="O4265">
        <v>0</v>
      </c>
      <c r="P4265">
        <v>26</v>
      </c>
      <c r="Q4265">
        <v>0</v>
      </c>
      <c r="R4265">
        <v>6</v>
      </c>
      <c r="S4265">
        <v>0</v>
      </c>
      <c r="T4265">
        <v>7</v>
      </c>
      <c r="U4265">
        <v>0</v>
      </c>
      <c r="V4265">
        <v>0</v>
      </c>
      <c r="W4265">
        <v>0</v>
      </c>
      <c r="X4265">
        <v>36.799198778637525</v>
      </c>
      <c r="Y4265">
        <v>0</v>
      </c>
      <c r="Z4265">
        <v>3.1547833439205721</v>
      </c>
      <c r="AA4265">
        <v>0</v>
      </c>
      <c r="AB4265">
        <v>5.2048953626051331</v>
      </c>
      <c r="AC4265">
        <v>0</v>
      </c>
      <c r="AD4265">
        <v>0</v>
      </c>
      <c r="AE4265">
        <v>45.158877485163231</v>
      </c>
    </row>
    <row r="4266" spans="1:31" x14ac:dyDescent="0.3">
      <c r="A4266">
        <v>2493785</v>
      </c>
      <c r="B4266">
        <v>1</v>
      </c>
      <c r="C4266" t="s">
        <v>81</v>
      </c>
      <c r="D4266" t="s">
        <v>121</v>
      </c>
      <c r="E4266" t="s">
        <v>166</v>
      </c>
      <c r="F4266" t="s">
        <v>12165</v>
      </c>
      <c r="G4266" t="s">
        <v>168</v>
      </c>
      <c r="H4266" t="s">
        <v>150</v>
      </c>
      <c r="I4266" t="s">
        <v>136</v>
      </c>
      <c r="J4266" t="s">
        <v>137</v>
      </c>
      <c r="K4266" t="s">
        <v>138</v>
      </c>
      <c r="L4266" t="s">
        <v>12166</v>
      </c>
      <c r="M4266" t="s">
        <v>12167</v>
      </c>
      <c r="N4266">
        <v>0.44305555499999999</v>
      </c>
      <c r="O4266">
        <v>0</v>
      </c>
      <c r="P4266">
        <v>1527</v>
      </c>
      <c r="Q4266">
        <v>4</v>
      </c>
      <c r="R4266">
        <v>64</v>
      </c>
      <c r="S4266">
        <v>16</v>
      </c>
      <c r="T4266">
        <v>89</v>
      </c>
      <c r="U4266">
        <v>0</v>
      </c>
      <c r="V4266">
        <v>0</v>
      </c>
      <c r="W4266">
        <v>0</v>
      </c>
      <c r="X4266">
        <v>74.916772204606048</v>
      </c>
      <c r="Y4266">
        <v>0.84835227487960096</v>
      </c>
      <c r="Z4266">
        <v>6.6347556851481722</v>
      </c>
      <c r="AA4266">
        <v>16.499010867201406</v>
      </c>
      <c r="AB4266">
        <v>18.582175444448925</v>
      </c>
      <c r="AC4266">
        <v>0</v>
      </c>
      <c r="AD4266">
        <v>0</v>
      </c>
      <c r="AE4266">
        <v>117.48106647628416</v>
      </c>
    </row>
    <row r="4267" spans="1:31" x14ac:dyDescent="0.3">
      <c r="A4267">
        <v>2493453</v>
      </c>
      <c r="B4267">
        <v>1</v>
      </c>
      <c r="C4267" t="s">
        <v>80</v>
      </c>
      <c r="D4267" t="s">
        <v>100</v>
      </c>
      <c r="E4267" t="s">
        <v>162</v>
      </c>
      <c r="F4267" t="s">
        <v>9046</v>
      </c>
      <c r="G4267" t="s">
        <v>168</v>
      </c>
      <c r="H4267" t="s">
        <v>135</v>
      </c>
      <c r="I4267" t="s">
        <v>136</v>
      </c>
      <c r="J4267" t="s">
        <v>137</v>
      </c>
      <c r="K4267" t="s">
        <v>138</v>
      </c>
      <c r="L4267" t="s">
        <v>12168</v>
      </c>
      <c r="M4267" t="s">
        <v>12169</v>
      </c>
      <c r="N4267">
        <v>6.3777777770000004</v>
      </c>
      <c r="O4267">
        <v>0</v>
      </c>
      <c r="P4267">
        <v>1</v>
      </c>
      <c r="Q4267">
        <v>0</v>
      </c>
      <c r="R4267">
        <v>6</v>
      </c>
      <c r="S4267">
        <v>0</v>
      </c>
      <c r="T4267">
        <v>2</v>
      </c>
      <c r="U4267">
        <v>0</v>
      </c>
      <c r="V4267">
        <v>0</v>
      </c>
      <c r="W4267">
        <v>0</v>
      </c>
      <c r="X4267">
        <v>0.81316331500844174</v>
      </c>
      <c r="Y4267">
        <v>0</v>
      </c>
      <c r="Z4267">
        <v>0.17384680753671236</v>
      </c>
      <c r="AA4267">
        <v>0</v>
      </c>
      <c r="AB4267">
        <v>4.5010708060146145</v>
      </c>
      <c r="AC4267">
        <v>0</v>
      </c>
      <c r="AD4267">
        <v>0</v>
      </c>
      <c r="AE4267">
        <v>5.4880809285597687</v>
      </c>
    </row>
    <row r="4268" spans="1:31" x14ac:dyDescent="0.3">
      <c r="A4268">
        <v>2493430</v>
      </c>
      <c r="B4268">
        <v>1</v>
      </c>
      <c r="C4268" t="s">
        <v>80</v>
      </c>
      <c r="D4268" t="s">
        <v>83</v>
      </c>
      <c r="E4268" t="s">
        <v>132</v>
      </c>
      <c r="F4268" t="s">
        <v>12170</v>
      </c>
      <c r="G4268" t="s">
        <v>134</v>
      </c>
      <c r="H4268" t="s">
        <v>135</v>
      </c>
      <c r="I4268" t="s">
        <v>136</v>
      </c>
      <c r="J4268" t="s">
        <v>137</v>
      </c>
      <c r="K4268" t="s">
        <v>138</v>
      </c>
      <c r="L4268" t="s">
        <v>12171</v>
      </c>
      <c r="M4268" t="s">
        <v>12172</v>
      </c>
      <c r="N4268">
        <v>0.34166666600000001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67</v>
      </c>
      <c r="U4268">
        <v>0</v>
      </c>
      <c r="V4268">
        <v>2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68.570762162597163</v>
      </c>
      <c r="AC4268">
        <v>0</v>
      </c>
      <c r="AD4268">
        <v>13.86756795646216</v>
      </c>
      <c r="AE4268">
        <v>82.438330119059316</v>
      </c>
    </row>
    <row r="4269" spans="1:31" x14ac:dyDescent="0.3">
      <c r="A4269">
        <v>2493576</v>
      </c>
      <c r="B4269">
        <v>1</v>
      </c>
      <c r="C4269" t="s">
        <v>80</v>
      </c>
      <c r="D4269" t="s">
        <v>93</v>
      </c>
      <c r="E4269" t="s">
        <v>132</v>
      </c>
      <c r="F4269" t="s">
        <v>12173</v>
      </c>
      <c r="G4269" t="s">
        <v>181</v>
      </c>
      <c r="H4269" t="s">
        <v>135</v>
      </c>
      <c r="I4269" t="s">
        <v>136</v>
      </c>
      <c r="J4269" t="s">
        <v>137</v>
      </c>
      <c r="K4269" t="s">
        <v>144</v>
      </c>
      <c r="L4269" t="s">
        <v>12174</v>
      </c>
      <c r="M4269" t="s">
        <v>12175</v>
      </c>
      <c r="N4269">
        <v>0.31777777699999998</v>
      </c>
      <c r="O4269">
        <v>0</v>
      </c>
      <c r="P4269">
        <v>1</v>
      </c>
      <c r="Q4269">
        <v>0</v>
      </c>
      <c r="R4269">
        <v>25</v>
      </c>
      <c r="S4269">
        <v>0</v>
      </c>
      <c r="T4269">
        <v>19</v>
      </c>
      <c r="U4269">
        <v>0</v>
      </c>
      <c r="V4269">
        <v>0</v>
      </c>
      <c r="W4269">
        <v>0</v>
      </c>
      <c r="X4269">
        <v>8.9938507993333333E-2</v>
      </c>
      <c r="Y4269">
        <v>0</v>
      </c>
      <c r="Z4269">
        <v>3.9090065924881636</v>
      </c>
      <c r="AA4269">
        <v>0</v>
      </c>
      <c r="AB4269">
        <v>6.4296697261745397</v>
      </c>
      <c r="AC4269">
        <v>0</v>
      </c>
      <c r="AD4269">
        <v>0</v>
      </c>
      <c r="AE4269">
        <v>10.428614826656037</v>
      </c>
    </row>
    <row r="4270" spans="1:31" x14ac:dyDescent="0.3">
      <c r="A4270">
        <v>2493599</v>
      </c>
      <c r="B4270">
        <v>1</v>
      </c>
      <c r="C4270" t="s">
        <v>81</v>
      </c>
      <c r="D4270" t="s">
        <v>112</v>
      </c>
      <c r="E4270" t="s">
        <v>166</v>
      </c>
      <c r="F4270" t="s">
        <v>12176</v>
      </c>
      <c r="G4270" t="s">
        <v>149</v>
      </c>
      <c r="H4270" t="s">
        <v>150</v>
      </c>
      <c r="I4270" t="s">
        <v>136</v>
      </c>
      <c r="J4270" t="s">
        <v>137</v>
      </c>
      <c r="K4270" t="s">
        <v>144</v>
      </c>
      <c r="L4270" t="s">
        <v>12177</v>
      </c>
      <c r="M4270" t="s">
        <v>12178</v>
      </c>
      <c r="N4270">
        <v>0.758611111</v>
      </c>
      <c r="O4270">
        <v>0</v>
      </c>
      <c r="P4270">
        <v>1562</v>
      </c>
      <c r="Q4270">
        <v>0</v>
      </c>
      <c r="R4270">
        <v>7</v>
      </c>
      <c r="S4270">
        <v>21</v>
      </c>
      <c r="T4270">
        <v>273</v>
      </c>
      <c r="U4270">
        <v>0</v>
      </c>
      <c r="V4270">
        <v>1</v>
      </c>
      <c r="W4270">
        <v>0</v>
      </c>
      <c r="X4270">
        <v>256.74797302200835</v>
      </c>
      <c r="Y4270">
        <v>0</v>
      </c>
      <c r="Z4270">
        <v>2.636538372396775E-2</v>
      </c>
      <c r="AA4270">
        <v>770.09499243773439</v>
      </c>
      <c r="AB4270">
        <v>169.86977822443041</v>
      </c>
      <c r="AC4270">
        <v>0</v>
      </c>
      <c r="AD4270">
        <v>0.74679034162297597</v>
      </c>
      <c r="AE4270">
        <v>1197.48589940952</v>
      </c>
    </row>
    <row r="4271" spans="1:31" x14ac:dyDescent="0.3">
      <c r="A4271">
        <v>2493622</v>
      </c>
      <c r="B4271">
        <v>1</v>
      </c>
      <c r="C4271" t="s">
        <v>81</v>
      </c>
      <c r="D4271" t="s">
        <v>112</v>
      </c>
      <c r="E4271" t="s">
        <v>147</v>
      </c>
      <c r="F4271" t="s">
        <v>12179</v>
      </c>
      <c r="G4271" t="s">
        <v>149</v>
      </c>
      <c r="H4271" t="s">
        <v>150</v>
      </c>
      <c r="I4271" t="s">
        <v>136</v>
      </c>
      <c r="J4271" t="s">
        <v>137</v>
      </c>
      <c r="K4271" t="s">
        <v>144</v>
      </c>
      <c r="L4271" t="s">
        <v>12180</v>
      </c>
      <c r="M4271" t="s">
        <v>12181</v>
      </c>
      <c r="N4271">
        <v>0.9</v>
      </c>
      <c r="O4271">
        <v>0</v>
      </c>
      <c r="P4271">
        <v>3600</v>
      </c>
      <c r="Q4271">
        <v>1</v>
      </c>
      <c r="R4271">
        <v>117</v>
      </c>
      <c r="S4271">
        <v>70</v>
      </c>
      <c r="T4271">
        <v>872</v>
      </c>
      <c r="U4271">
        <v>9</v>
      </c>
      <c r="V4271">
        <v>7</v>
      </c>
      <c r="W4271">
        <v>0</v>
      </c>
      <c r="X4271">
        <v>707.90844402380867</v>
      </c>
      <c r="Y4271">
        <v>1.4612482909726801</v>
      </c>
      <c r="Z4271">
        <v>23.829296514488849</v>
      </c>
      <c r="AA4271">
        <v>234.19370435033269</v>
      </c>
      <c r="AB4271">
        <v>741.3110372312475</v>
      </c>
      <c r="AC4271">
        <v>514.86701011238813</v>
      </c>
      <c r="AD4271">
        <v>156.96476336797917</v>
      </c>
      <c r="AE4271">
        <v>2380.5355038912176</v>
      </c>
    </row>
    <row r="4272" spans="1:31" x14ac:dyDescent="0.3">
      <c r="A4272">
        <v>2493390</v>
      </c>
      <c r="B4272">
        <v>1</v>
      </c>
      <c r="C4272" t="s">
        <v>80</v>
      </c>
      <c r="D4272" t="s">
        <v>104</v>
      </c>
      <c r="E4272" t="s">
        <v>141</v>
      </c>
      <c r="F4272" t="s">
        <v>12182</v>
      </c>
      <c r="G4272" t="s">
        <v>159</v>
      </c>
      <c r="H4272" t="s">
        <v>135</v>
      </c>
      <c r="I4272" t="s">
        <v>136</v>
      </c>
      <c r="J4272" t="s">
        <v>3</v>
      </c>
      <c r="K4272" t="s">
        <v>144</v>
      </c>
      <c r="L4272" t="s">
        <v>12183</v>
      </c>
      <c r="M4272" t="s">
        <v>12184</v>
      </c>
      <c r="N4272">
        <v>3.4241666660000001</v>
      </c>
      <c r="O4272">
        <v>0</v>
      </c>
      <c r="P4272">
        <v>1</v>
      </c>
      <c r="Q4272">
        <v>0</v>
      </c>
      <c r="R4272">
        <v>0</v>
      </c>
      <c r="S4272">
        <v>0</v>
      </c>
      <c r="T4272">
        <v>8</v>
      </c>
      <c r="U4272">
        <v>0</v>
      </c>
      <c r="V4272">
        <v>0</v>
      </c>
      <c r="W4272">
        <v>0</v>
      </c>
      <c r="X4272">
        <v>8.524216802462474E-2</v>
      </c>
      <c r="Y4272">
        <v>0</v>
      </c>
      <c r="Z4272">
        <v>0</v>
      </c>
      <c r="AA4272">
        <v>0</v>
      </c>
      <c r="AB4272">
        <v>26.805154211954363</v>
      </c>
      <c r="AC4272">
        <v>0</v>
      </c>
      <c r="AD4272">
        <v>0</v>
      </c>
      <c r="AE4272">
        <v>26.890396379978988</v>
      </c>
    </row>
    <row r="4273" spans="1:31" x14ac:dyDescent="0.3">
      <c r="A4273">
        <v>2493971</v>
      </c>
      <c r="B4273">
        <v>1</v>
      </c>
      <c r="C4273" t="s">
        <v>80</v>
      </c>
      <c r="D4273" t="s">
        <v>97</v>
      </c>
      <c r="E4273" t="s">
        <v>162</v>
      </c>
      <c r="F4273" t="s">
        <v>12185</v>
      </c>
      <c r="G4273" t="s">
        <v>181</v>
      </c>
      <c r="H4273" t="s">
        <v>135</v>
      </c>
      <c r="I4273" t="s">
        <v>136</v>
      </c>
      <c r="J4273" t="s">
        <v>137</v>
      </c>
      <c r="K4273" t="s">
        <v>144</v>
      </c>
      <c r="L4273" t="s">
        <v>12186</v>
      </c>
      <c r="M4273" t="s">
        <v>12187</v>
      </c>
      <c r="N4273">
        <v>0.54972222199999998</v>
      </c>
      <c r="O4273">
        <v>0</v>
      </c>
      <c r="P4273">
        <v>163</v>
      </c>
      <c r="Q4273">
        <v>0</v>
      </c>
      <c r="R4273">
        <v>15</v>
      </c>
      <c r="S4273">
        <v>0</v>
      </c>
      <c r="T4273">
        <v>27</v>
      </c>
      <c r="U4273">
        <v>0</v>
      </c>
      <c r="V4273">
        <v>0</v>
      </c>
      <c r="W4273">
        <v>0</v>
      </c>
      <c r="X4273">
        <v>54.776652352755782</v>
      </c>
      <c r="Y4273">
        <v>0</v>
      </c>
      <c r="Z4273">
        <v>1.4083723765364389</v>
      </c>
      <c r="AA4273">
        <v>0</v>
      </c>
      <c r="AB4273">
        <v>8.3135234102905624</v>
      </c>
      <c r="AC4273">
        <v>0</v>
      </c>
      <c r="AD4273">
        <v>0</v>
      </c>
      <c r="AE4273">
        <v>64.49854813958278</v>
      </c>
    </row>
    <row r="4274" spans="1:31" x14ac:dyDescent="0.3">
      <c r="A4274">
        <v>2493825</v>
      </c>
      <c r="B4274">
        <v>1</v>
      </c>
      <c r="C4274" t="s">
        <v>80</v>
      </c>
      <c r="D4274" t="s">
        <v>98</v>
      </c>
      <c r="E4274" t="s">
        <v>132</v>
      </c>
      <c r="F4274" t="s">
        <v>12188</v>
      </c>
      <c r="G4274" t="s">
        <v>181</v>
      </c>
      <c r="H4274" t="s">
        <v>135</v>
      </c>
      <c r="I4274" t="s">
        <v>136</v>
      </c>
      <c r="J4274" t="s">
        <v>137</v>
      </c>
      <c r="K4274" t="s">
        <v>144</v>
      </c>
      <c r="L4274" t="s">
        <v>12189</v>
      </c>
      <c r="M4274" t="s">
        <v>12190</v>
      </c>
      <c r="N4274">
        <v>1.0083333329999999</v>
      </c>
      <c r="O4274">
        <v>0</v>
      </c>
      <c r="P4274">
        <v>7</v>
      </c>
      <c r="Q4274">
        <v>0</v>
      </c>
      <c r="R4274">
        <v>11</v>
      </c>
      <c r="S4274">
        <v>0</v>
      </c>
      <c r="T4274">
        <v>27</v>
      </c>
      <c r="U4274">
        <v>0</v>
      </c>
      <c r="V4274">
        <v>0</v>
      </c>
      <c r="W4274">
        <v>0</v>
      </c>
      <c r="X4274">
        <v>0.60482253848902801</v>
      </c>
      <c r="Y4274">
        <v>0</v>
      </c>
      <c r="Z4274">
        <v>1.7722425903729213</v>
      </c>
      <c r="AA4274">
        <v>0</v>
      </c>
      <c r="AB4274">
        <v>6.497118488040547</v>
      </c>
      <c r="AC4274">
        <v>0</v>
      </c>
      <c r="AD4274">
        <v>0</v>
      </c>
      <c r="AE4274">
        <v>8.8741836169024957</v>
      </c>
    </row>
    <row r="4275" spans="1:31" x14ac:dyDescent="0.3">
      <c r="A4275">
        <v>2493831</v>
      </c>
      <c r="B4275">
        <v>1</v>
      </c>
      <c r="C4275" t="s">
        <v>80</v>
      </c>
      <c r="D4275" t="s">
        <v>111</v>
      </c>
      <c r="E4275" t="s">
        <v>153</v>
      </c>
      <c r="F4275" t="s">
        <v>12191</v>
      </c>
      <c r="G4275" t="s">
        <v>159</v>
      </c>
      <c r="H4275" t="s">
        <v>135</v>
      </c>
      <c r="I4275" t="s">
        <v>136</v>
      </c>
      <c r="J4275" t="s">
        <v>3</v>
      </c>
      <c r="K4275" t="s">
        <v>144</v>
      </c>
      <c r="L4275" t="s">
        <v>12192</v>
      </c>
      <c r="M4275" t="s">
        <v>12163</v>
      </c>
      <c r="N4275">
        <v>0.96027777700000005</v>
      </c>
      <c r="O4275">
        <v>0</v>
      </c>
      <c r="P4275">
        <v>1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4.2270448600135069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4.2270448600135069</v>
      </c>
    </row>
    <row r="4276" spans="1:31" x14ac:dyDescent="0.3">
      <c r="A4276">
        <v>2493536</v>
      </c>
      <c r="B4276">
        <v>1</v>
      </c>
      <c r="C4276" t="s">
        <v>80</v>
      </c>
      <c r="D4276" t="s">
        <v>103</v>
      </c>
      <c r="E4276" t="s">
        <v>153</v>
      </c>
      <c r="F4276" t="s">
        <v>12193</v>
      </c>
      <c r="G4276" t="s">
        <v>155</v>
      </c>
      <c r="H4276" t="s">
        <v>135</v>
      </c>
      <c r="I4276" t="s">
        <v>136</v>
      </c>
      <c r="J4276" t="s">
        <v>137</v>
      </c>
      <c r="K4276" t="s">
        <v>144</v>
      </c>
      <c r="L4276" t="s">
        <v>12194</v>
      </c>
      <c r="M4276" t="s">
        <v>12195</v>
      </c>
      <c r="N4276">
        <v>3.2044444439999999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1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4.81575032284087</v>
      </c>
      <c r="AC4276">
        <v>0</v>
      </c>
      <c r="AD4276">
        <v>0</v>
      </c>
      <c r="AE4276">
        <v>4.81575032284087</v>
      </c>
    </row>
    <row r="4277" spans="1:31" x14ac:dyDescent="0.3">
      <c r="A4277">
        <v>2493977</v>
      </c>
      <c r="B4277">
        <v>1</v>
      </c>
      <c r="C4277" t="s">
        <v>80</v>
      </c>
      <c r="D4277" t="s">
        <v>83</v>
      </c>
      <c r="E4277" t="s">
        <v>153</v>
      </c>
      <c r="F4277" t="s">
        <v>12196</v>
      </c>
      <c r="G4277" t="s">
        <v>155</v>
      </c>
      <c r="H4277" t="s">
        <v>135</v>
      </c>
      <c r="I4277" t="s">
        <v>136</v>
      </c>
      <c r="J4277" t="s">
        <v>137</v>
      </c>
      <c r="K4277" t="s">
        <v>144</v>
      </c>
      <c r="L4277" t="s">
        <v>12197</v>
      </c>
      <c r="M4277" t="s">
        <v>12198</v>
      </c>
      <c r="N4277">
        <v>2.071111111</v>
      </c>
      <c r="O4277">
        <v>0</v>
      </c>
      <c r="P4277">
        <v>1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0.34339993361487642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0.34339993361487642</v>
      </c>
    </row>
    <row r="4278" spans="1:31" x14ac:dyDescent="0.3">
      <c r="A4278">
        <v>2493539</v>
      </c>
      <c r="B4278">
        <v>1</v>
      </c>
      <c r="C4278" t="s">
        <v>81</v>
      </c>
      <c r="D4278" t="s">
        <v>128</v>
      </c>
      <c r="E4278" t="s">
        <v>184</v>
      </c>
      <c r="F4278" t="s">
        <v>2946</v>
      </c>
      <c r="G4278" t="s">
        <v>149</v>
      </c>
      <c r="H4278" t="s">
        <v>150</v>
      </c>
      <c r="I4278" t="s">
        <v>136</v>
      </c>
      <c r="J4278" t="s">
        <v>137</v>
      </c>
      <c r="K4278" t="s">
        <v>144</v>
      </c>
      <c r="L4278" t="s">
        <v>12199</v>
      </c>
      <c r="M4278" t="s">
        <v>12200</v>
      </c>
      <c r="N4278">
        <v>0.89500000000000002</v>
      </c>
      <c r="O4278">
        <v>0</v>
      </c>
      <c r="P4278">
        <v>511</v>
      </c>
      <c r="Q4278">
        <v>4</v>
      </c>
      <c r="R4278">
        <v>8</v>
      </c>
      <c r="S4278">
        <v>20</v>
      </c>
      <c r="T4278">
        <v>51</v>
      </c>
      <c r="U4278">
        <v>4</v>
      </c>
      <c r="V4278">
        <v>0</v>
      </c>
      <c r="W4278">
        <v>0</v>
      </c>
      <c r="X4278">
        <v>105.86226562803937</v>
      </c>
      <c r="Y4278">
        <v>3.264369836397472</v>
      </c>
      <c r="Z4278">
        <v>13.559348581346658</v>
      </c>
      <c r="AA4278">
        <v>62.34383751868944</v>
      </c>
      <c r="AB4278">
        <v>67.176871913202049</v>
      </c>
      <c r="AC4278">
        <v>1003.4236242960394</v>
      </c>
      <c r="AD4278">
        <v>0</v>
      </c>
      <c r="AE4278">
        <v>1255.6303177737145</v>
      </c>
    </row>
    <row r="4279" spans="1:31" x14ac:dyDescent="0.3">
      <c r="A4279">
        <v>2493871</v>
      </c>
      <c r="B4279">
        <v>1</v>
      </c>
      <c r="C4279" t="s">
        <v>80</v>
      </c>
      <c r="D4279" t="s">
        <v>96</v>
      </c>
      <c r="E4279" t="s">
        <v>153</v>
      </c>
      <c r="F4279" t="s">
        <v>12201</v>
      </c>
      <c r="G4279" t="s">
        <v>155</v>
      </c>
      <c r="H4279" t="s">
        <v>135</v>
      </c>
      <c r="I4279" t="s">
        <v>136</v>
      </c>
      <c r="J4279" t="s">
        <v>137</v>
      </c>
      <c r="K4279" t="s">
        <v>144</v>
      </c>
      <c r="L4279" t="s">
        <v>12202</v>
      </c>
      <c r="M4279" t="s">
        <v>12203</v>
      </c>
      <c r="N4279">
        <v>3.4416666660000002</v>
      </c>
      <c r="O4279">
        <v>0</v>
      </c>
      <c r="P4279">
        <v>1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6.7435075722553167E-2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6.7435075722553167E-2</v>
      </c>
    </row>
    <row r="4280" spans="1:31" x14ac:dyDescent="0.3">
      <c r="A4280">
        <v>2493516</v>
      </c>
      <c r="B4280">
        <v>1</v>
      </c>
      <c r="C4280" t="s">
        <v>80</v>
      </c>
      <c r="D4280" t="s">
        <v>101</v>
      </c>
      <c r="E4280" t="s">
        <v>162</v>
      </c>
      <c r="F4280" t="s">
        <v>954</v>
      </c>
      <c r="G4280" t="s">
        <v>210</v>
      </c>
      <c r="H4280" t="s">
        <v>135</v>
      </c>
      <c r="I4280" t="s">
        <v>136</v>
      </c>
      <c r="J4280" t="s">
        <v>137</v>
      </c>
      <c r="K4280" t="s">
        <v>144</v>
      </c>
      <c r="L4280" t="s">
        <v>12204</v>
      </c>
      <c r="M4280" t="s">
        <v>12205</v>
      </c>
      <c r="N4280">
        <v>3.270277777</v>
      </c>
      <c r="O4280">
        <v>0</v>
      </c>
      <c r="P4280">
        <v>36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19.953921494403691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19.953921494403691</v>
      </c>
    </row>
    <row r="4281" spans="1:31" x14ac:dyDescent="0.3">
      <c r="A4281">
        <v>2493373</v>
      </c>
      <c r="B4281">
        <v>1</v>
      </c>
      <c r="C4281" t="s">
        <v>80</v>
      </c>
      <c r="D4281" t="s">
        <v>92</v>
      </c>
      <c r="E4281" t="s">
        <v>153</v>
      </c>
      <c r="F4281" t="s">
        <v>12206</v>
      </c>
      <c r="G4281" t="s">
        <v>230</v>
      </c>
      <c r="H4281" t="s">
        <v>135</v>
      </c>
      <c r="I4281" t="s">
        <v>136</v>
      </c>
      <c r="J4281" t="s">
        <v>137</v>
      </c>
      <c r="K4281" t="s">
        <v>144</v>
      </c>
      <c r="L4281" t="s">
        <v>12207</v>
      </c>
      <c r="M4281" t="s">
        <v>12208</v>
      </c>
      <c r="N4281">
        <v>3.4836111110000001</v>
      </c>
      <c r="O4281">
        <v>0</v>
      </c>
      <c r="P4281">
        <v>1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1.0524350178622901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1.0524350178622901</v>
      </c>
    </row>
    <row r="4282" spans="1:31" x14ac:dyDescent="0.3">
      <c r="A4282">
        <v>2493994</v>
      </c>
      <c r="B4282">
        <v>1</v>
      </c>
      <c r="C4282" t="s">
        <v>80</v>
      </c>
      <c r="D4282" t="s">
        <v>95</v>
      </c>
      <c r="E4282" t="s">
        <v>153</v>
      </c>
      <c r="F4282" t="s">
        <v>12209</v>
      </c>
      <c r="G4282" t="s">
        <v>244</v>
      </c>
      <c r="H4282" t="s">
        <v>135</v>
      </c>
      <c r="I4282" t="s">
        <v>136</v>
      </c>
      <c r="J4282" t="s">
        <v>137</v>
      </c>
      <c r="K4282" t="s">
        <v>144</v>
      </c>
      <c r="L4282" t="s">
        <v>12210</v>
      </c>
      <c r="M4282" t="s">
        <v>12211</v>
      </c>
      <c r="N4282">
        <v>0.45500000000000002</v>
      </c>
      <c r="O4282">
        <v>0</v>
      </c>
      <c r="P4282">
        <v>7</v>
      </c>
      <c r="Q4282">
        <v>0</v>
      </c>
      <c r="R4282">
        <v>0</v>
      </c>
      <c r="S4282">
        <v>0</v>
      </c>
      <c r="T4282">
        <v>5</v>
      </c>
      <c r="U4282">
        <v>0</v>
      </c>
      <c r="V4282">
        <v>0</v>
      </c>
      <c r="W4282">
        <v>0</v>
      </c>
      <c r="X4282">
        <v>1.1507533483807726</v>
      </c>
      <c r="Y4282">
        <v>0</v>
      </c>
      <c r="Z4282">
        <v>0</v>
      </c>
      <c r="AA4282">
        <v>0</v>
      </c>
      <c r="AB4282">
        <v>0.94122948113021099</v>
      </c>
      <c r="AC4282">
        <v>0</v>
      </c>
      <c r="AD4282">
        <v>0</v>
      </c>
      <c r="AE4282">
        <v>2.0919828295109837</v>
      </c>
    </row>
    <row r="4283" spans="1:31" x14ac:dyDescent="0.3">
      <c r="A4283">
        <v>2493851</v>
      </c>
      <c r="B4283">
        <v>1</v>
      </c>
      <c r="C4283" t="s">
        <v>80</v>
      </c>
      <c r="D4283" t="s">
        <v>100</v>
      </c>
      <c r="E4283" t="s">
        <v>166</v>
      </c>
      <c r="F4283" t="s">
        <v>4543</v>
      </c>
      <c r="G4283" t="s">
        <v>168</v>
      </c>
      <c r="H4283" t="s">
        <v>150</v>
      </c>
      <c r="I4283" t="s">
        <v>136</v>
      </c>
      <c r="J4283" t="s">
        <v>137</v>
      </c>
      <c r="K4283" t="s">
        <v>138</v>
      </c>
      <c r="L4283" t="s">
        <v>12212</v>
      </c>
      <c r="M4283" t="s">
        <v>12213</v>
      </c>
      <c r="N4283">
        <v>2.0858333330000001</v>
      </c>
      <c r="O4283">
        <v>4</v>
      </c>
      <c r="P4283">
        <v>1663</v>
      </c>
      <c r="Q4283">
        <v>4</v>
      </c>
      <c r="R4283">
        <v>105</v>
      </c>
      <c r="S4283">
        <v>9</v>
      </c>
      <c r="T4283">
        <v>77</v>
      </c>
      <c r="U4283">
        <v>0</v>
      </c>
      <c r="V4283">
        <v>0</v>
      </c>
      <c r="W4283">
        <v>103.45340172030865</v>
      </c>
      <c r="X4283">
        <v>600.16696634094421</v>
      </c>
      <c r="Y4283">
        <v>10.730387036012528</v>
      </c>
      <c r="Z4283">
        <v>43.753520520706374</v>
      </c>
      <c r="AA4283">
        <v>308.22075662016186</v>
      </c>
      <c r="AB4283">
        <v>106.7881671485685</v>
      </c>
      <c r="AC4283">
        <v>0</v>
      </c>
      <c r="AD4283">
        <v>0</v>
      </c>
      <c r="AE4283">
        <v>1173.113199386702</v>
      </c>
    </row>
    <row r="4284" spans="1:31" x14ac:dyDescent="0.3">
      <c r="A4284">
        <v>2493349</v>
      </c>
      <c r="B4284">
        <v>2</v>
      </c>
      <c r="C4284" t="s">
        <v>80</v>
      </c>
      <c r="D4284" t="s">
        <v>85</v>
      </c>
      <c r="E4284" t="s">
        <v>132</v>
      </c>
      <c r="F4284" t="s">
        <v>12214</v>
      </c>
      <c r="G4284" t="s">
        <v>210</v>
      </c>
      <c r="H4284" t="s">
        <v>135</v>
      </c>
      <c r="I4284" t="s">
        <v>136</v>
      </c>
      <c r="J4284" t="s">
        <v>137</v>
      </c>
      <c r="K4284" t="s">
        <v>144</v>
      </c>
      <c r="L4284" t="s">
        <v>11964</v>
      </c>
      <c r="M4284" t="s">
        <v>12215</v>
      </c>
      <c r="N4284">
        <v>0.35749999999999998</v>
      </c>
      <c r="O4284">
        <v>0</v>
      </c>
      <c r="P4284">
        <v>423</v>
      </c>
      <c r="Q4284">
        <v>0</v>
      </c>
      <c r="R4284">
        <v>0</v>
      </c>
      <c r="S4284">
        <v>0</v>
      </c>
      <c r="T4284">
        <v>105</v>
      </c>
      <c r="U4284">
        <v>0</v>
      </c>
      <c r="V4284">
        <v>0</v>
      </c>
      <c r="W4284">
        <v>0</v>
      </c>
      <c r="X4284">
        <v>33.031880128729291</v>
      </c>
      <c r="Y4284">
        <v>0</v>
      </c>
      <c r="Z4284">
        <v>0</v>
      </c>
      <c r="AA4284">
        <v>0</v>
      </c>
      <c r="AB4284">
        <v>25.620797472948347</v>
      </c>
      <c r="AC4284">
        <v>0</v>
      </c>
      <c r="AD4284">
        <v>0</v>
      </c>
      <c r="AE4284">
        <v>58.652677601677638</v>
      </c>
    </row>
    <row r="4285" spans="1:31" x14ac:dyDescent="0.3">
      <c r="A4285">
        <v>2493427</v>
      </c>
      <c r="B4285">
        <v>2</v>
      </c>
      <c r="C4285" t="s">
        <v>81</v>
      </c>
      <c r="D4285" t="s">
        <v>113</v>
      </c>
      <c r="E4285" t="s">
        <v>166</v>
      </c>
      <c r="F4285" t="s">
        <v>6942</v>
      </c>
      <c r="G4285" t="s">
        <v>193</v>
      </c>
      <c r="H4285" t="s">
        <v>150</v>
      </c>
      <c r="I4285" t="s">
        <v>136</v>
      </c>
      <c r="J4285" t="s">
        <v>137</v>
      </c>
      <c r="K4285" t="s">
        <v>144</v>
      </c>
      <c r="L4285" t="s">
        <v>12059</v>
      </c>
      <c r="M4285" t="s">
        <v>12216</v>
      </c>
      <c r="N4285">
        <v>0.50638888800000004</v>
      </c>
      <c r="O4285">
        <v>2</v>
      </c>
      <c r="P4285">
        <v>0</v>
      </c>
      <c r="Q4285">
        <v>15</v>
      </c>
      <c r="R4285">
        <v>90</v>
      </c>
      <c r="S4285">
        <v>4</v>
      </c>
      <c r="T4285">
        <v>4</v>
      </c>
      <c r="U4285">
        <v>1</v>
      </c>
      <c r="V4285">
        <v>0</v>
      </c>
      <c r="W4285">
        <v>0.39810671427534317</v>
      </c>
      <c r="X4285">
        <v>0</v>
      </c>
      <c r="Y4285">
        <v>13.428117753620578</v>
      </c>
      <c r="Z4285">
        <v>19.499934607783665</v>
      </c>
      <c r="AA4285">
        <v>1.348473388056332</v>
      </c>
      <c r="AB4285">
        <v>2.0923542579332373</v>
      </c>
      <c r="AC4285">
        <v>20.053672217734682</v>
      </c>
      <c r="AD4285">
        <v>0</v>
      </c>
      <c r="AE4285">
        <v>56.820658939403842</v>
      </c>
    </row>
    <row r="4286" spans="1:31" x14ac:dyDescent="0.3">
      <c r="A4286">
        <v>2493908</v>
      </c>
      <c r="B4286">
        <v>1</v>
      </c>
      <c r="C4286" t="s">
        <v>80</v>
      </c>
      <c r="D4286" t="s">
        <v>110</v>
      </c>
      <c r="E4286" t="s">
        <v>132</v>
      </c>
      <c r="F4286" t="s">
        <v>12217</v>
      </c>
      <c r="G4286" t="s">
        <v>296</v>
      </c>
      <c r="H4286" t="s">
        <v>135</v>
      </c>
      <c r="I4286" t="s">
        <v>136</v>
      </c>
      <c r="J4286" t="s">
        <v>137</v>
      </c>
      <c r="K4286" t="s">
        <v>144</v>
      </c>
      <c r="L4286" t="s">
        <v>12218</v>
      </c>
      <c r="M4286" t="s">
        <v>12219</v>
      </c>
      <c r="N4286">
        <v>1.0305555550000001</v>
      </c>
      <c r="O4286">
        <v>0</v>
      </c>
      <c r="P4286">
        <v>535</v>
      </c>
      <c r="Q4286">
        <v>0</v>
      </c>
      <c r="R4286">
        <v>0</v>
      </c>
      <c r="S4286">
        <v>0</v>
      </c>
      <c r="T4286">
        <v>128</v>
      </c>
      <c r="U4286">
        <v>0</v>
      </c>
      <c r="V4286">
        <v>2</v>
      </c>
      <c r="W4286">
        <v>0</v>
      </c>
      <c r="X4286">
        <v>163.68142931903122</v>
      </c>
      <c r="Y4286">
        <v>0</v>
      </c>
      <c r="Z4286">
        <v>0</v>
      </c>
      <c r="AA4286">
        <v>0</v>
      </c>
      <c r="AB4286">
        <v>306.19674137582598</v>
      </c>
      <c r="AC4286">
        <v>0</v>
      </c>
      <c r="AD4286">
        <v>103.75627197057253</v>
      </c>
      <c r="AE4286">
        <v>573.63444266542979</v>
      </c>
    </row>
    <row r="4287" spans="1:31" x14ac:dyDescent="0.3">
      <c r="A4287">
        <v>2493410</v>
      </c>
      <c r="B4287">
        <v>1</v>
      </c>
      <c r="C4287" t="s">
        <v>80</v>
      </c>
      <c r="D4287" t="s">
        <v>98</v>
      </c>
      <c r="E4287" t="s">
        <v>184</v>
      </c>
      <c r="F4287" t="s">
        <v>12220</v>
      </c>
      <c r="G4287" t="s">
        <v>134</v>
      </c>
      <c r="H4287" t="s">
        <v>150</v>
      </c>
      <c r="I4287" t="s">
        <v>136</v>
      </c>
      <c r="J4287" t="s">
        <v>137</v>
      </c>
      <c r="K4287" t="s">
        <v>138</v>
      </c>
      <c r="L4287" t="s">
        <v>12221</v>
      </c>
      <c r="M4287" t="s">
        <v>12222</v>
      </c>
      <c r="N4287">
        <v>6.8744444439999999</v>
      </c>
      <c r="O4287">
        <v>0</v>
      </c>
      <c r="P4287">
        <v>416</v>
      </c>
      <c r="Q4287">
        <v>14</v>
      </c>
      <c r="R4287">
        <v>97</v>
      </c>
      <c r="S4287">
        <v>16</v>
      </c>
      <c r="T4287">
        <v>94</v>
      </c>
      <c r="U4287">
        <v>0</v>
      </c>
      <c r="V4287">
        <v>0</v>
      </c>
      <c r="W4287">
        <v>0</v>
      </c>
      <c r="X4287">
        <v>394.90547250228133</v>
      </c>
      <c r="Y4287">
        <v>94.923753993170379</v>
      </c>
      <c r="Z4287">
        <v>103.15907494985976</v>
      </c>
      <c r="AA4287">
        <v>355.13106720249357</v>
      </c>
      <c r="AB4287">
        <v>367.00816822257468</v>
      </c>
      <c r="AC4287">
        <v>0</v>
      </c>
      <c r="AD4287">
        <v>0</v>
      </c>
      <c r="AE4287">
        <v>1315.1275368703796</v>
      </c>
    </row>
    <row r="4288" spans="1:31" x14ac:dyDescent="0.3">
      <c r="A4288">
        <v>2493659</v>
      </c>
      <c r="B4288">
        <v>1</v>
      </c>
      <c r="C4288" t="s">
        <v>80</v>
      </c>
      <c r="D4288" t="s">
        <v>103</v>
      </c>
      <c r="E4288" t="s">
        <v>162</v>
      </c>
      <c r="F4288" t="s">
        <v>12223</v>
      </c>
      <c r="G4288" t="s">
        <v>210</v>
      </c>
      <c r="H4288" t="s">
        <v>135</v>
      </c>
      <c r="I4288" t="s">
        <v>136</v>
      </c>
      <c r="J4288" t="s">
        <v>137</v>
      </c>
      <c r="K4288" t="s">
        <v>144</v>
      </c>
      <c r="L4288" t="s">
        <v>12224</v>
      </c>
      <c r="M4288" t="s">
        <v>12225</v>
      </c>
      <c r="N4288">
        <v>0.443611111</v>
      </c>
      <c r="O4288">
        <v>0</v>
      </c>
      <c r="P4288">
        <v>85</v>
      </c>
      <c r="Q4288">
        <v>0</v>
      </c>
      <c r="R4288">
        <v>6</v>
      </c>
      <c r="S4288">
        <v>0</v>
      </c>
      <c r="T4288">
        <v>14</v>
      </c>
      <c r="U4288">
        <v>0</v>
      </c>
      <c r="V4288">
        <v>0</v>
      </c>
      <c r="W4288">
        <v>0</v>
      </c>
      <c r="X4288">
        <v>7.4309553222692841</v>
      </c>
      <c r="Y4288">
        <v>0</v>
      </c>
      <c r="Z4288">
        <v>6.5409983403926092E-2</v>
      </c>
      <c r="AA4288">
        <v>0</v>
      </c>
      <c r="AB4288">
        <v>2.914663763851328</v>
      </c>
      <c r="AC4288">
        <v>0</v>
      </c>
      <c r="AD4288">
        <v>0</v>
      </c>
      <c r="AE4288">
        <v>10.411029069524538</v>
      </c>
    </row>
    <row r="4289" spans="1:31" x14ac:dyDescent="0.3">
      <c r="A4289">
        <v>2493648</v>
      </c>
      <c r="B4289">
        <v>1</v>
      </c>
      <c r="C4289" t="s">
        <v>81</v>
      </c>
      <c r="D4289" t="s">
        <v>113</v>
      </c>
      <c r="E4289" t="s">
        <v>166</v>
      </c>
      <c r="F4289" t="s">
        <v>9637</v>
      </c>
      <c r="G4289" t="s">
        <v>134</v>
      </c>
      <c r="H4289" t="s">
        <v>150</v>
      </c>
      <c r="I4289" t="s">
        <v>136</v>
      </c>
      <c r="J4289" t="s">
        <v>137</v>
      </c>
      <c r="K4289" t="s">
        <v>138</v>
      </c>
      <c r="L4289" t="s">
        <v>12226</v>
      </c>
      <c r="M4289" t="s">
        <v>12227</v>
      </c>
      <c r="N4289">
        <v>0.764444444</v>
      </c>
      <c r="O4289">
        <v>0</v>
      </c>
      <c r="P4289">
        <v>43</v>
      </c>
      <c r="Q4289">
        <v>0</v>
      </c>
      <c r="R4289">
        <v>4</v>
      </c>
      <c r="S4289">
        <v>0</v>
      </c>
      <c r="T4289">
        <v>5</v>
      </c>
      <c r="U4289">
        <v>0</v>
      </c>
      <c r="V4289">
        <v>0</v>
      </c>
      <c r="W4289">
        <v>0</v>
      </c>
      <c r="X4289">
        <v>6.1309358762497048</v>
      </c>
      <c r="Y4289">
        <v>0</v>
      </c>
      <c r="Z4289">
        <v>0.47981661286832361</v>
      </c>
      <c r="AA4289">
        <v>0</v>
      </c>
      <c r="AB4289">
        <v>0.42802186974959666</v>
      </c>
      <c r="AC4289">
        <v>0</v>
      </c>
      <c r="AD4289">
        <v>0</v>
      </c>
      <c r="AE4289">
        <v>7.0387743588676255</v>
      </c>
    </row>
    <row r="4290" spans="1:31" x14ac:dyDescent="0.3">
      <c r="A4290">
        <v>2493734</v>
      </c>
      <c r="B4290">
        <v>1</v>
      </c>
      <c r="C4290" t="s">
        <v>80</v>
      </c>
      <c r="D4290" t="s">
        <v>82</v>
      </c>
      <c r="E4290" t="s">
        <v>132</v>
      </c>
      <c r="F4290" t="s">
        <v>12228</v>
      </c>
      <c r="G4290" t="s">
        <v>466</v>
      </c>
      <c r="H4290" t="s">
        <v>135</v>
      </c>
      <c r="I4290" t="s">
        <v>136</v>
      </c>
      <c r="J4290" t="s">
        <v>137</v>
      </c>
      <c r="K4290" t="s">
        <v>144</v>
      </c>
      <c r="L4290" t="s">
        <v>12229</v>
      </c>
      <c r="M4290" t="s">
        <v>12230</v>
      </c>
      <c r="N4290">
        <v>0.88388888799999998</v>
      </c>
      <c r="O4290">
        <v>0</v>
      </c>
      <c r="P4290">
        <v>233</v>
      </c>
      <c r="Q4290">
        <v>0</v>
      </c>
      <c r="R4290">
        <v>0</v>
      </c>
      <c r="S4290">
        <v>0</v>
      </c>
      <c r="T4290">
        <v>9</v>
      </c>
      <c r="U4290">
        <v>0</v>
      </c>
      <c r="V4290">
        <v>0</v>
      </c>
      <c r="W4290">
        <v>0</v>
      </c>
      <c r="X4290">
        <v>50.974005904747173</v>
      </c>
      <c r="Y4290">
        <v>0</v>
      </c>
      <c r="Z4290">
        <v>0</v>
      </c>
      <c r="AA4290">
        <v>0</v>
      </c>
      <c r="AB4290">
        <v>3.7343545542122016</v>
      </c>
      <c r="AC4290">
        <v>0</v>
      </c>
      <c r="AD4290">
        <v>0</v>
      </c>
      <c r="AE4290">
        <v>54.708360458959376</v>
      </c>
    </row>
    <row r="4291" spans="1:31" x14ac:dyDescent="0.3">
      <c r="A4291">
        <v>2493874</v>
      </c>
      <c r="B4291">
        <v>1</v>
      </c>
      <c r="C4291" t="s">
        <v>80</v>
      </c>
      <c r="D4291" t="s">
        <v>82</v>
      </c>
      <c r="E4291" t="s">
        <v>147</v>
      </c>
      <c r="F4291" t="s">
        <v>12231</v>
      </c>
      <c r="G4291" t="s">
        <v>149</v>
      </c>
      <c r="H4291" t="s">
        <v>150</v>
      </c>
      <c r="I4291" t="s">
        <v>136</v>
      </c>
      <c r="J4291" t="s">
        <v>137</v>
      </c>
      <c r="K4291" t="s">
        <v>144</v>
      </c>
      <c r="L4291" t="s">
        <v>12232</v>
      </c>
      <c r="M4291" t="s">
        <v>11761</v>
      </c>
      <c r="N4291">
        <v>1.3061111110000001</v>
      </c>
      <c r="O4291">
        <v>0</v>
      </c>
      <c r="P4291">
        <v>187</v>
      </c>
      <c r="Q4291">
        <v>0</v>
      </c>
      <c r="R4291">
        <v>0</v>
      </c>
      <c r="S4291">
        <v>0</v>
      </c>
      <c r="T4291">
        <v>30</v>
      </c>
      <c r="U4291">
        <v>0</v>
      </c>
      <c r="V4291">
        <v>0</v>
      </c>
      <c r="W4291">
        <v>0</v>
      </c>
      <c r="X4291">
        <v>73.310130853715023</v>
      </c>
      <c r="Y4291">
        <v>0</v>
      </c>
      <c r="Z4291">
        <v>0</v>
      </c>
      <c r="AA4291">
        <v>0</v>
      </c>
      <c r="AB4291">
        <v>126.47288217243619</v>
      </c>
      <c r="AC4291">
        <v>0</v>
      </c>
      <c r="AD4291">
        <v>0</v>
      </c>
      <c r="AE4291">
        <v>199.7830130261512</v>
      </c>
    </row>
    <row r="4292" spans="1:31" x14ac:dyDescent="0.3">
      <c r="A4292">
        <v>2493625</v>
      </c>
      <c r="B4292">
        <v>1</v>
      </c>
      <c r="C4292" t="s">
        <v>80</v>
      </c>
      <c r="D4292" t="s">
        <v>110</v>
      </c>
      <c r="E4292" t="s">
        <v>153</v>
      </c>
      <c r="F4292" t="s">
        <v>12233</v>
      </c>
      <c r="G4292" t="s">
        <v>155</v>
      </c>
      <c r="H4292" t="s">
        <v>135</v>
      </c>
      <c r="I4292" t="s">
        <v>136</v>
      </c>
      <c r="J4292" t="s">
        <v>137</v>
      </c>
      <c r="K4292" t="s">
        <v>144</v>
      </c>
      <c r="L4292" t="s">
        <v>12234</v>
      </c>
      <c r="M4292" t="s">
        <v>12235</v>
      </c>
      <c r="N4292">
        <v>1.3502777770000001</v>
      </c>
      <c r="O4292">
        <v>0</v>
      </c>
      <c r="P4292">
        <v>11</v>
      </c>
      <c r="Q4292">
        <v>0</v>
      </c>
      <c r="R4292">
        <v>0</v>
      </c>
      <c r="S4292">
        <v>0</v>
      </c>
      <c r="T4292">
        <v>2</v>
      </c>
      <c r="U4292">
        <v>0</v>
      </c>
      <c r="V4292">
        <v>0</v>
      </c>
      <c r="W4292">
        <v>0</v>
      </c>
      <c r="X4292">
        <v>7.440578429699543</v>
      </c>
      <c r="Y4292">
        <v>0</v>
      </c>
      <c r="Z4292">
        <v>0</v>
      </c>
      <c r="AA4292">
        <v>0</v>
      </c>
      <c r="AB4292">
        <v>2.631128993421076</v>
      </c>
      <c r="AC4292">
        <v>0</v>
      </c>
      <c r="AD4292">
        <v>0</v>
      </c>
      <c r="AE4292">
        <v>10.071707423120619</v>
      </c>
    </row>
    <row r="4293" spans="1:31" x14ac:dyDescent="0.3">
      <c r="A4293">
        <v>2493339</v>
      </c>
      <c r="B4293">
        <v>1</v>
      </c>
      <c r="C4293" t="s">
        <v>81</v>
      </c>
      <c r="D4293" t="s">
        <v>120</v>
      </c>
      <c r="E4293" t="s">
        <v>184</v>
      </c>
      <c r="F4293" t="s">
        <v>6859</v>
      </c>
      <c r="G4293" t="s">
        <v>149</v>
      </c>
      <c r="H4293" t="s">
        <v>150</v>
      </c>
      <c r="I4293" t="s">
        <v>136</v>
      </c>
      <c r="J4293" t="s">
        <v>137</v>
      </c>
      <c r="K4293" t="s">
        <v>144</v>
      </c>
      <c r="L4293" t="s">
        <v>12236</v>
      </c>
      <c r="M4293" t="s">
        <v>12237</v>
      </c>
      <c r="N4293">
        <v>1.335</v>
      </c>
      <c r="O4293">
        <v>0</v>
      </c>
      <c r="P4293">
        <v>514</v>
      </c>
      <c r="Q4293">
        <v>32</v>
      </c>
      <c r="R4293">
        <v>55</v>
      </c>
      <c r="S4293">
        <v>4</v>
      </c>
      <c r="T4293">
        <v>29</v>
      </c>
      <c r="U4293">
        <v>0</v>
      </c>
      <c r="V4293">
        <v>1</v>
      </c>
      <c r="W4293">
        <v>0</v>
      </c>
      <c r="X4293">
        <v>140.98626079264886</v>
      </c>
      <c r="Y4293">
        <v>11.293903485606798</v>
      </c>
      <c r="Z4293">
        <v>8.3321388952236415</v>
      </c>
      <c r="AA4293">
        <v>13.714935665901262</v>
      </c>
      <c r="AB4293">
        <v>19.252225085351011</v>
      </c>
      <c r="AC4293">
        <v>0</v>
      </c>
      <c r="AD4293">
        <v>81.450230116799986</v>
      </c>
      <c r="AE4293">
        <v>275.02969404153157</v>
      </c>
    </row>
    <row r="4294" spans="1:31" x14ac:dyDescent="0.3">
      <c r="A4294">
        <v>2493588</v>
      </c>
      <c r="B4294">
        <v>1</v>
      </c>
      <c r="C4294" t="s">
        <v>80</v>
      </c>
      <c r="D4294" t="s">
        <v>111</v>
      </c>
      <c r="E4294" t="s">
        <v>162</v>
      </c>
      <c r="F4294" t="s">
        <v>12238</v>
      </c>
      <c r="G4294" t="s">
        <v>159</v>
      </c>
      <c r="H4294" t="s">
        <v>135</v>
      </c>
      <c r="I4294" t="s">
        <v>136</v>
      </c>
      <c r="J4294" t="s">
        <v>3</v>
      </c>
      <c r="K4294" t="s">
        <v>144</v>
      </c>
      <c r="L4294" t="s">
        <v>12239</v>
      </c>
      <c r="M4294" t="s">
        <v>12240</v>
      </c>
      <c r="N4294">
        <v>1.3786111109999999</v>
      </c>
      <c r="O4294">
        <v>0</v>
      </c>
      <c r="P4294">
        <v>43</v>
      </c>
      <c r="Q4294">
        <v>0</v>
      </c>
      <c r="R4294">
        <v>0</v>
      </c>
      <c r="S4294">
        <v>0</v>
      </c>
      <c r="T4294">
        <v>1</v>
      </c>
      <c r="U4294">
        <v>0</v>
      </c>
      <c r="V4294">
        <v>0</v>
      </c>
      <c r="W4294">
        <v>0</v>
      </c>
      <c r="X4294">
        <v>15.235527565439401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15.235527565439401</v>
      </c>
    </row>
    <row r="4295" spans="1:31" x14ac:dyDescent="0.3">
      <c r="A4295">
        <v>2493980</v>
      </c>
      <c r="B4295">
        <v>1</v>
      </c>
      <c r="C4295" t="s">
        <v>80</v>
      </c>
      <c r="D4295" t="s">
        <v>98</v>
      </c>
      <c r="E4295" t="s">
        <v>153</v>
      </c>
      <c r="F4295" t="s">
        <v>12241</v>
      </c>
      <c r="G4295" t="s">
        <v>155</v>
      </c>
      <c r="H4295" t="s">
        <v>135</v>
      </c>
      <c r="I4295" t="s">
        <v>136</v>
      </c>
      <c r="J4295" t="s">
        <v>137</v>
      </c>
      <c r="K4295" t="s">
        <v>144</v>
      </c>
      <c r="L4295" t="s">
        <v>12242</v>
      </c>
      <c r="M4295" t="s">
        <v>12243</v>
      </c>
      <c r="N4295">
        <v>1.404722222</v>
      </c>
      <c r="O4295">
        <v>0</v>
      </c>
      <c r="P4295">
        <v>1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1.8531542496521038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1.8531542496521038</v>
      </c>
    </row>
    <row r="4296" spans="1:31" x14ac:dyDescent="0.3">
      <c r="A4296">
        <v>2493631</v>
      </c>
      <c r="B4296">
        <v>1</v>
      </c>
      <c r="C4296" t="s">
        <v>80</v>
      </c>
      <c r="D4296" t="s">
        <v>92</v>
      </c>
      <c r="E4296" t="s">
        <v>162</v>
      </c>
      <c r="F4296" t="s">
        <v>12244</v>
      </c>
      <c r="G4296" t="s">
        <v>210</v>
      </c>
      <c r="H4296" t="s">
        <v>135</v>
      </c>
      <c r="I4296" t="s">
        <v>136</v>
      </c>
      <c r="J4296" t="s">
        <v>137</v>
      </c>
      <c r="K4296" t="s">
        <v>144</v>
      </c>
      <c r="L4296" t="s">
        <v>12245</v>
      </c>
      <c r="M4296" t="s">
        <v>12246</v>
      </c>
      <c r="N4296">
        <v>1.5205555550000001</v>
      </c>
      <c r="O4296">
        <v>0</v>
      </c>
      <c r="P4296">
        <v>89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46.427131826349459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46.427131826349459</v>
      </c>
    </row>
    <row r="4297" spans="1:31" x14ac:dyDescent="0.3">
      <c r="A4297">
        <v>2493831</v>
      </c>
      <c r="B4297">
        <v>3</v>
      </c>
      <c r="C4297" t="s">
        <v>80</v>
      </c>
      <c r="D4297" t="s">
        <v>111</v>
      </c>
      <c r="E4297" t="s">
        <v>162</v>
      </c>
      <c r="F4297" t="s">
        <v>12247</v>
      </c>
      <c r="G4297" t="s">
        <v>159</v>
      </c>
      <c r="H4297" t="s">
        <v>135</v>
      </c>
      <c r="I4297" t="s">
        <v>136</v>
      </c>
      <c r="J4297" t="s">
        <v>3</v>
      </c>
      <c r="K4297" t="s">
        <v>144</v>
      </c>
      <c r="L4297" t="s">
        <v>12164</v>
      </c>
      <c r="M4297" t="s">
        <v>12248</v>
      </c>
      <c r="N4297">
        <v>4.8594444440000002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5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35.381897832944475</v>
      </c>
      <c r="AC4297">
        <v>0</v>
      </c>
      <c r="AD4297">
        <v>0</v>
      </c>
      <c r="AE4297">
        <v>35.381897832944475</v>
      </c>
    </row>
    <row r="4298" spans="1:31" x14ac:dyDescent="0.3">
      <c r="A4298">
        <v>2493419</v>
      </c>
      <c r="B4298">
        <v>1</v>
      </c>
      <c r="C4298" t="s">
        <v>81</v>
      </c>
      <c r="D4298" t="s">
        <v>128</v>
      </c>
      <c r="E4298" t="s">
        <v>184</v>
      </c>
      <c r="F4298" t="s">
        <v>4546</v>
      </c>
      <c r="G4298" t="s">
        <v>168</v>
      </c>
      <c r="H4298" t="s">
        <v>150</v>
      </c>
      <c r="I4298" t="s">
        <v>136</v>
      </c>
      <c r="J4298" t="s">
        <v>137</v>
      </c>
      <c r="K4298" t="s">
        <v>138</v>
      </c>
      <c r="L4298" t="s">
        <v>12249</v>
      </c>
      <c r="M4298" t="s">
        <v>12250</v>
      </c>
      <c r="N4298">
        <v>6.8683333329999998</v>
      </c>
      <c r="O4298">
        <v>0</v>
      </c>
      <c r="P4298">
        <v>1251</v>
      </c>
      <c r="Q4298">
        <v>4</v>
      </c>
      <c r="R4298">
        <v>2</v>
      </c>
      <c r="S4298">
        <v>10</v>
      </c>
      <c r="T4298">
        <v>87</v>
      </c>
      <c r="U4298">
        <v>0</v>
      </c>
      <c r="V4298">
        <v>0</v>
      </c>
      <c r="W4298">
        <v>0</v>
      </c>
      <c r="X4298">
        <v>940.82842781204511</v>
      </c>
      <c r="Y4298">
        <v>19.949156729284756</v>
      </c>
      <c r="Z4298">
        <v>8.5718642036549993E-3</v>
      </c>
      <c r="AA4298">
        <v>254.39001611574074</v>
      </c>
      <c r="AB4298">
        <v>171.48832379965839</v>
      </c>
      <c r="AC4298">
        <v>0</v>
      </c>
      <c r="AD4298">
        <v>0</v>
      </c>
      <c r="AE4298">
        <v>1386.6644963209326</v>
      </c>
    </row>
    <row r="4299" spans="1:31" x14ac:dyDescent="0.3">
      <c r="A4299">
        <v>2493917</v>
      </c>
      <c r="B4299">
        <v>1</v>
      </c>
      <c r="C4299" t="s">
        <v>81</v>
      </c>
      <c r="D4299" t="s">
        <v>128</v>
      </c>
      <c r="E4299" t="s">
        <v>184</v>
      </c>
      <c r="F4299" t="s">
        <v>2087</v>
      </c>
      <c r="G4299" t="s">
        <v>924</v>
      </c>
      <c r="H4299" t="s">
        <v>150</v>
      </c>
      <c r="I4299" t="s">
        <v>136</v>
      </c>
      <c r="J4299" t="s">
        <v>137</v>
      </c>
      <c r="K4299" t="s">
        <v>144</v>
      </c>
      <c r="L4299" t="s">
        <v>12251</v>
      </c>
      <c r="M4299" t="s">
        <v>12252</v>
      </c>
      <c r="N4299">
        <v>6.8333333329999997</v>
      </c>
      <c r="O4299">
        <v>0</v>
      </c>
      <c r="P4299">
        <v>1157</v>
      </c>
      <c r="Q4299">
        <v>4</v>
      </c>
      <c r="R4299">
        <v>2</v>
      </c>
      <c r="S4299">
        <v>10</v>
      </c>
      <c r="T4299">
        <v>84</v>
      </c>
      <c r="U4299">
        <v>0</v>
      </c>
      <c r="V4299">
        <v>0</v>
      </c>
      <c r="W4299">
        <v>0</v>
      </c>
      <c r="X4299">
        <v>896.97059627316366</v>
      </c>
      <c r="Y4299">
        <v>17.827209052391567</v>
      </c>
      <c r="Z4299">
        <v>7.5154022393000008E-3</v>
      </c>
      <c r="AA4299">
        <v>163.56443612987019</v>
      </c>
      <c r="AB4299">
        <v>94.285244937381037</v>
      </c>
      <c r="AC4299">
        <v>0</v>
      </c>
      <c r="AD4299">
        <v>0</v>
      </c>
      <c r="AE4299">
        <v>1172.6550017950458</v>
      </c>
    </row>
    <row r="4300" spans="1:31" x14ac:dyDescent="0.3">
      <c r="A4300">
        <v>2493585</v>
      </c>
      <c r="B4300">
        <v>1</v>
      </c>
      <c r="C4300" t="s">
        <v>81</v>
      </c>
      <c r="D4300" t="s">
        <v>112</v>
      </c>
      <c r="E4300" t="s">
        <v>162</v>
      </c>
      <c r="F4300" t="s">
        <v>12253</v>
      </c>
      <c r="G4300" t="s">
        <v>210</v>
      </c>
      <c r="H4300" t="s">
        <v>135</v>
      </c>
      <c r="I4300" t="s">
        <v>136</v>
      </c>
      <c r="J4300" t="s">
        <v>137</v>
      </c>
      <c r="K4300" t="s">
        <v>144</v>
      </c>
      <c r="L4300" t="s">
        <v>12254</v>
      </c>
      <c r="M4300" t="s">
        <v>12255</v>
      </c>
      <c r="N4300">
        <v>3.869722222</v>
      </c>
      <c r="O4300">
        <v>0</v>
      </c>
      <c r="P4300">
        <v>24</v>
      </c>
      <c r="Q4300">
        <v>0</v>
      </c>
      <c r="R4300">
        <v>5</v>
      </c>
      <c r="S4300">
        <v>0</v>
      </c>
      <c r="T4300">
        <v>3</v>
      </c>
      <c r="U4300">
        <v>0</v>
      </c>
      <c r="V4300">
        <v>0</v>
      </c>
      <c r="W4300">
        <v>0</v>
      </c>
      <c r="X4300">
        <v>9.4910528343205325</v>
      </c>
      <c r="Y4300">
        <v>0</v>
      </c>
      <c r="Z4300">
        <v>0.23806667304479076</v>
      </c>
      <c r="AA4300">
        <v>0</v>
      </c>
      <c r="AB4300">
        <v>0.42605749758670752</v>
      </c>
      <c r="AC4300">
        <v>0</v>
      </c>
      <c r="AD4300">
        <v>0</v>
      </c>
      <c r="AE4300">
        <v>10.155177004952032</v>
      </c>
    </row>
    <row r="4301" spans="1:31" x14ac:dyDescent="0.3">
      <c r="A4301">
        <v>2493442</v>
      </c>
      <c r="B4301">
        <v>1</v>
      </c>
      <c r="C4301" t="s">
        <v>80</v>
      </c>
      <c r="D4301" t="s">
        <v>107</v>
      </c>
      <c r="E4301" t="s">
        <v>153</v>
      </c>
      <c r="F4301" t="s">
        <v>1834</v>
      </c>
      <c r="G4301" t="s">
        <v>244</v>
      </c>
      <c r="H4301" t="s">
        <v>135</v>
      </c>
      <c r="I4301" t="s">
        <v>136</v>
      </c>
      <c r="J4301" t="s">
        <v>137</v>
      </c>
      <c r="K4301" t="s">
        <v>144</v>
      </c>
      <c r="L4301" t="s">
        <v>12256</v>
      </c>
      <c r="M4301" t="s">
        <v>12257</v>
      </c>
      <c r="N4301">
        <v>1.0408333329999999</v>
      </c>
      <c r="O4301">
        <v>0</v>
      </c>
      <c r="P4301">
        <v>12</v>
      </c>
      <c r="Q4301">
        <v>0</v>
      </c>
      <c r="R4301">
        <v>0</v>
      </c>
      <c r="S4301">
        <v>0</v>
      </c>
      <c r="T4301">
        <v>1</v>
      </c>
      <c r="U4301">
        <v>0</v>
      </c>
      <c r="V4301">
        <v>0</v>
      </c>
      <c r="W4301">
        <v>0</v>
      </c>
      <c r="X4301">
        <v>1.1726753141641018</v>
      </c>
      <c r="Y4301">
        <v>0</v>
      </c>
      <c r="Z4301">
        <v>0</v>
      </c>
      <c r="AA4301">
        <v>0</v>
      </c>
      <c r="AB4301">
        <v>1.1630110657464123</v>
      </c>
      <c r="AC4301">
        <v>0</v>
      </c>
      <c r="AD4301">
        <v>0</v>
      </c>
      <c r="AE4301">
        <v>2.3356863799105141</v>
      </c>
    </row>
    <row r="4302" spans="1:31" x14ac:dyDescent="0.3">
      <c r="A4302">
        <v>2493720</v>
      </c>
      <c r="B4302">
        <v>2</v>
      </c>
      <c r="C4302" t="s">
        <v>80</v>
      </c>
      <c r="D4302" t="s">
        <v>83</v>
      </c>
      <c r="E4302" t="s">
        <v>132</v>
      </c>
      <c r="F4302" t="s">
        <v>12258</v>
      </c>
      <c r="G4302" t="s">
        <v>530</v>
      </c>
      <c r="H4302" t="s">
        <v>135</v>
      </c>
      <c r="I4302" t="s">
        <v>136</v>
      </c>
      <c r="J4302" t="s">
        <v>137</v>
      </c>
      <c r="K4302" t="s">
        <v>144</v>
      </c>
      <c r="L4302" t="s">
        <v>11675</v>
      </c>
      <c r="M4302" t="s">
        <v>12259</v>
      </c>
      <c r="N4302">
        <v>0.59027777699999995</v>
      </c>
      <c r="O4302">
        <v>0</v>
      </c>
      <c r="P4302">
        <v>262</v>
      </c>
      <c r="Q4302">
        <v>0</v>
      </c>
      <c r="R4302">
        <v>0</v>
      </c>
      <c r="S4302">
        <v>0</v>
      </c>
      <c r="T4302">
        <v>13</v>
      </c>
      <c r="U4302">
        <v>0</v>
      </c>
      <c r="V4302">
        <v>0</v>
      </c>
      <c r="W4302">
        <v>0</v>
      </c>
      <c r="X4302">
        <v>59.708408599303638</v>
      </c>
      <c r="Y4302">
        <v>0</v>
      </c>
      <c r="Z4302">
        <v>0</v>
      </c>
      <c r="AA4302">
        <v>0</v>
      </c>
      <c r="AB4302">
        <v>9.7696581476301922</v>
      </c>
      <c r="AC4302">
        <v>0</v>
      </c>
      <c r="AD4302">
        <v>0</v>
      </c>
      <c r="AE4302">
        <v>69.478066746933834</v>
      </c>
    </row>
    <row r="4303" spans="1:31" x14ac:dyDescent="0.3">
      <c r="A4303">
        <v>2493356</v>
      </c>
      <c r="B4303">
        <v>1</v>
      </c>
      <c r="C4303" t="s">
        <v>81</v>
      </c>
      <c r="D4303" t="s">
        <v>116</v>
      </c>
      <c r="E4303" t="s">
        <v>184</v>
      </c>
      <c r="F4303" t="s">
        <v>5166</v>
      </c>
      <c r="G4303" t="s">
        <v>149</v>
      </c>
      <c r="H4303" t="s">
        <v>150</v>
      </c>
      <c r="I4303" t="s">
        <v>136</v>
      </c>
      <c r="J4303" t="s">
        <v>137</v>
      </c>
      <c r="K4303" t="s">
        <v>144</v>
      </c>
      <c r="L4303" t="s">
        <v>12260</v>
      </c>
      <c r="M4303" t="s">
        <v>12261</v>
      </c>
      <c r="N4303">
        <v>0.343888888</v>
      </c>
      <c r="O4303">
        <v>0</v>
      </c>
      <c r="P4303">
        <v>828</v>
      </c>
      <c r="Q4303">
        <v>8</v>
      </c>
      <c r="R4303">
        <v>105</v>
      </c>
      <c r="S4303">
        <v>8</v>
      </c>
      <c r="T4303">
        <v>47</v>
      </c>
      <c r="U4303">
        <v>0</v>
      </c>
      <c r="V4303">
        <v>0</v>
      </c>
      <c r="W4303">
        <v>0</v>
      </c>
      <c r="X4303">
        <v>22.372280745267844</v>
      </c>
      <c r="Y4303">
        <v>1.4560673666841684</v>
      </c>
      <c r="Z4303">
        <v>3.7209333388992003</v>
      </c>
      <c r="AA4303">
        <v>11.549077332180829</v>
      </c>
      <c r="AB4303">
        <v>4.9517456753982438</v>
      </c>
      <c r="AC4303">
        <v>0</v>
      </c>
      <c r="AD4303">
        <v>0</v>
      </c>
      <c r="AE4303">
        <v>44.050104458430283</v>
      </c>
    </row>
    <row r="4304" spans="1:31" x14ac:dyDescent="0.3">
      <c r="A4304">
        <v>2493505</v>
      </c>
      <c r="B4304">
        <v>1</v>
      </c>
      <c r="C4304" t="s">
        <v>80</v>
      </c>
      <c r="D4304" t="s">
        <v>101</v>
      </c>
      <c r="E4304" t="s">
        <v>166</v>
      </c>
      <c r="F4304" t="s">
        <v>4758</v>
      </c>
      <c r="G4304" t="s">
        <v>134</v>
      </c>
      <c r="H4304" t="s">
        <v>150</v>
      </c>
      <c r="I4304" t="s">
        <v>136</v>
      </c>
      <c r="J4304" t="s">
        <v>137</v>
      </c>
      <c r="K4304" t="s">
        <v>138</v>
      </c>
      <c r="L4304" t="s">
        <v>12262</v>
      </c>
      <c r="M4304" t="s">
        <v>12263</v>
      </c>
      <c r="N4304">
        <v>3.3933333330000002</v>
      </c>
      <c r="O4304">
        <v>0</v>
      </c>
      <c r="P4304">
        <v>260</v>
      </c>
      <c r="Q4304">
        <v>0</v>
      </c>
      <c r="R4304">
        <v>0</v>
      </c>
      <c r="S4304">
        <v>2</v>
      </c>
      <c r="T4304">
        <v>107</v>
      </c>
      <c r="U4304">
        <v>0</v>
      </c>
      <c r="V4304">
        <v>0</v>
      </c>
      <c r="W4304">
        <v>0</v>
      </c>
      <c r="X4304">
        <v>87.859714926156983</v>
      </c>
      <c r="Y4304">
        <v>0</v>
      </c>
      <c r="Z4304">
        <v>0</v>
      </c>
      <c r="AA4304">
        <v>12.948059340343468</v>
      </c>
      <c r="AB4304">
        <v>235.28259738496615</v>
      </c>
      <c r="AC4304">
        <v>0</v>
      </c>
      <c r="AD4304">
        <v>0</v>
      </c>
      <c r="AE4304">
        <v>336.09037165146663</v>
      </c>
    </row>
    <row r="4305" spans="1:31" x14ac:dyDescent="0.3">
      <c r="A4305">
        <v>2493754</v>
      </c>
      <c r="B4305">
        <v>1</v>
      </c>
      <c r="C4305" t="s">
        <v>80</v>
      </c>
      <c r="D4305" t="s">
        <v>83</v>
      </c>
      <c r="E4305" t="s">
        <v>153</v>
      </c>
      <c r="F4305" t="s">
        <v>12264</v>
      </c>
      <c r="G4305" t="s">
        <v>155</v>
      </c>
      <c r="H4305" t="s">
        <v>135</v>
      </c>
      <c r="I4305" t="s">
        <v>136</v>
      </c>
      <c r="J4305" t="s">
        <v>137</v>
      </c>
      <c r="K4305" t="s">
        <v>144</v>
      </c>
      <c r="L4305" t="s">
        <v>12265</v>
      </c>
      <c r="M4305" t="s">
        <v>12266</v>
      </c>
      <c r="N4305">
        <v>2.1430555550000001</v>
      </c>
      <c r="O4305">
        <v>0</v>
      </c>
      <c r="P4305">
        <v>1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2.9834978420543301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2.9834978420543301</v>
      </c>
    </row>
    <row r="4306" spans="1:31" x14ac:dyDescent="0.3">
      <c r="A4306">
        <v>2493462</v>
      </c>
      <c r="B4306">
        <v>1</v>
      </c>
      <c r="C4306" t="s">
        <v>81</v>
      </c>
      <c r="D4306" t="s">
        <v>119</v>
      </c>
      <c r="E4306" t="s">
        <v>147</v>
      </c>
      <c r="F4306" t="s">
        <v>5518</v>
      </c>
      <c r="G4306" t="s">
        <v>193</v>
      </c>
      <c r="H4306" t="s">
        <v>150</v>
      </c>
      <c r="I4306" t="s">
        <v>136</v>
      </c>
      <c r="J4306" t="s">
        <v>137</v>
      </c>
      <c r="K4306" t="s">
        <v>144</v>
      </c>
      <c r="L4306" t="s">
        <v>12267</v>
      </c>
      <c r="M4306" t="s">
        <v>12268</v>
      </c>
      <c r="N4306">
        <v>0.72166666599999996</v>
      </c>
      <c r="O4306">
        <v>0</v>
      </c>
      <c r="P4306">
        <v>347</v>
      </c>
      <c r="Q4306">
        <v>0</v>
      </c>
      <c r="R4306">
        <v>12</v>
      </c>
      <c r="S4306">
        <v>1</v>
      </c>
      <c r="T4306">
        <v>21</v>
      </c>
      <c r="U4306">
        <v>0</v>
      </c>
      <c r="V4306">
        <v>0</v>
      </c>
      <c r="W4306">
        <v>0</v>
      </c>
      <c r="X4306">
        <v>20.127232992905782</v>
      </c>
      <c r="Y4306">
        <v>0</v>
      </c>
      <c r="Z4306">
        <v>0.74640254589230692</v>
      </c>
      <c r="AA4306">
        <v>1.5022688095799999</v>
      </c>
      <c r="AB4306">
        <v>6.1519346184119392</v>
      </c>
      <c r="AC4306">
        <v>0</v>
      </c>
      <c r="AD4306">
        <v>0</v>
      </c>
      <c r="AE4306">
        <v>28.527838966790025</v>
      </c>
    </row>
    <row r="4307" spans="1:31" x14ac:dyDescent="0.3">
      <c r="A4307">
        <v>2493336</v>
      </c>
      <c r="B4307">
        <v>1</v>
      </c>
      <c r="C4307" t="s">
        <v>80</v>
      </c>
      <c r="D4307" t="s">
        <v>104</v>
      </c>
      <c r="E4307" t="s">
        <v>141</v>
      </c>
      <c r="F4307" t="s">
        <v>12182</v>
      </c>
      <c r="G4307" t="s">
        <v>159</v>
      </c>
      <c r="H4307" t="s">
        <v>135</v>
      </c>
      <c r="I4307" t="s">
        <v>136</v>
      </c>
      <c r="J4307" t="s">
        <v>3</v>
      </c>
      <c r="K4307" t="s">
        <v>144</v>
      </c>
      <c r="L4307" t="s">
        <v>12269</v>
      </c>
      <c r="M4307" t="s">
        <v>12270</v>
      </c>
      <c r="N4307">
        <v>1.220555555</v>
      </c>
      <c r="O4307">
        <v>0</v>
      </c>
      <c r="P4307">
        <v>1</v>
      </c>
      <c r="Q4307">
        <v>0</v>
      </c>
      <c r="R4307">
        <v>0</v>
      </c>
      <c r="S4307">
        <v>0</v>
      </c>
      <c r="T4307">
        <v>8</v>
      </c>
      <c r="U4307">
        <v>0</v>
      </c>
      <c r="V4307">
        <v>0</v>
      </c>
      <c r="W4307">
        <v>0</v>
      </c>
      <c r="X4307">
        <v>2.5298267310717919E-2</v>
      </c>
      <c r="Y4307">
        <v>0</v>
      </c>
      <c r="Z4307">
        <v>0</v>
      </c>
      <c r="AA4307">
        <v>0</v>
      </c>
      <c r="AB4307">
        <v>3.9061357997727355</v>
      </c>
      <c r="AC4307">
        <v>0</v>
      </c>
      <c r="AD4307">
        <v>0</v>
      </c>
      <c r="AE4307">
        <v>3.9314340670834533</v>
      </c>
    </row>
    <row r="4308" spans="1:31" x14ac:dyDescent="0.3">
      <c r="A4308">
        <v>2493838</v>
      </c>
      <c r="B4308">
        <v>2</v>
      </c>
      <c r="C4308" t="s">
        <v>80</v>
      </c>
      <c r="D4308" t="s">
        <v>100</v>
      </c>
      <c r="E4308" t="s">
        <v>166</v>
      </c>
      <c r="F4308" t="s">
        <v>12271</v>
      </c>
      <c r="G4308" t="s">
        <v>193</v>
      </c>
      <c r="H4308" t="s">
        <v>150</v>
      </c>
      <c r="I4308" t="s">
        <v>136</v>
      </c>
      <c r="J4308" t="s">
        <v>137</v>
      </c>
      <c r="K4308" t="s">
        <v>144</v>
      </c>
      <c r="L4308" t="s">
        <v>11802</v>
      </c>
      <c r="M4308" t="s">
        <v>12272</v>
      </c>
      <c r="N4308">
        <v>0.87749999999999995</v>
      </c>
      <c r="O4308">
        <v>1</v>
      </c>
      <c r="P4308">
        <v>1463</v>
      </c>
      <c r="Q4308">
        <v>18</v>
      </c>
      <c r="R4308">
        <v>449</v>
      </c>
      <c r="S4308">
        <v>14</v>
      </c>
      <c r="T4308">
        <v>309</v>
      </c>
      <c r="U4308">
        <v>0</v>
      </c>
      <c r="V4308">
        <v>1</v>
      </c>
      <c r="W4308">
        <v>1.5874010251035087</v>
      </c>
      <c r="X4308">
        <v>413.54096228856946</v>
      </c>
      <c r="Y4308">
        <v>49.018164999626265</v>
      </c>
      <c r="Z4308">
        <v>170.3991879739693</v>
      </c>
      <c r="AA4308">
        <v>61.252068553270057</v>
      </c>
      <c r="AB4308">
        <v>159.37628782942815</v>
      </c>
      <c r="AC4308">
        <v>0</v>
      </c>
      <c r="AD4308">
        <v>1.4634144502046162</v>
      </c>
      <c r="AE4308">
        <v>856.63748712017139</v>
      </c>
    </row>
    <row r="4309" spans="1:31" x14ac:dyDescent="0.3">
      <c r="A4309">
        <v>2493837</v>
      </c>
      <c r="B4309">
        <v>1</v>
      </c>
      <c r="C4309" t="s">
        <v>80</v>
      </c>
      <c r="D4309" t="s">
        <v>90</v>
      </c>
      <c r="E4309" t="s">
        <v>153</v>
      </c>
      <c r="F4309" t="s">
        <v>12273</v>
      </c>
      <c r="G4309" t="s">
        <v>155</v>
      </c>
      <c r="H4309" t="s">
        <v>135</v>
      </c>
      <c r="I4309" t="s">
        <v>136</v>
      </c>
      <c r="J4309" t="s">
        <v>137</v>
      </c>
      <c r="K4309" t="s">
        <v>144</v>
      </c>
      <c r="L4309" t="s">
        <v>12274</v>
      </c>
      <c r="M4309" t="s">
        <v>12275</v>
      </c>
      <c r="N4309">
        <v>1.3761111109999999</v>
      </c>
      <c r="O4309">
        <v>0</v>
      </c>
      <c r="P4309">
        <v>5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0.94870099596003732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0.94870099596003732</v>
      </c>
    </row>
    <row r="4310" spans="1:31" x14ac:dyDescent="0.3">
      <c r="A4310">
        <v>2493976</v>
      </c>
      <c r="B4310">
        <v>2</v>
      </c>
      <c r="C4310" t="s">
        <v>80</v>
      </c>
      <c r="D4310" t="s">
        <v>97</v>
      </c>
      <c r="E4310" t="s">
        <v>132</v>
      </c>
      <c r="F4310" t="s">
        <v>12276</v>
      </c>
      <c r="G4310" t="s">
        <v>181</v>
      </c>
      <c r="H4310" t="s">
        <v>135</v>
      </c>
      <c r="I4310" t="s">
        <v>136</v>
      </c>
      <c r="J4310" t="s">
        <v>137</v>
      </c>
      <c r="K4310" t="s">
        <v>144</v>
      </c>
      <c r="L4310" t="s">
        <v>11975</v>
      </c>
      <c r="M4310" t="s">
        <v>12277</v>
      </c>
      <c r="N4310">
        <v>0.44888888799999999</v>
      </c>
      <c r="O4310">
        <v>0</v>
      </c>
      <c r="P4310">
        <v>108</v>
      </c>
      <c r="Q4310">
        <v>0</v>
      </c>
      <c r="R4310">
        <v>2</v>
      </c>
      <c r="S4310">
        <v>0</v>
      </c>
      <c r="T4310">
        <v>10</v>
      </c>
      <c r="U4310">
        <v>0</v>
      </c>
      <c r="V4310">
        <v>0</v>
      </c>
      <c r="W4310">
        <v>0</v>
      </c>
      <c r="X4310">
        <v>17.719096096314825</v>
      </c>
      <c r="Y4310">
        <v>0</v>
      </c>
      <c r="Z4310">
        <v>0.66210687299747339</v>
      </c>
      <c r="AA4310">
        <v>0</v>
      </c>
      <c r="AB4310">
        <v>5.3460838678015792</v>
      </c>
      <c r="AC4310">
        <v>0</v>
      </c>
      <c r="AD4310">
        <v>0</v>
      </c>
      <c r="AE4310">
        <v>23.727286837113876</v>
      </c>
    </row>
    <row r="4311" spans="1:31" x14ac:dyDescent="0.3">
      <c r="A4311">
        <v>2493396</v>
      </c>
      <c r="B4311">
        <v>1</v>
      </c>
      <c r="C4311" t="s">
        <v>80</v>
      </c>
      <c r="D4311" t="s">
        <v>94</v>
      </c>
      <c r="E4311" t="s">
        <v>147</v>
      </c>
      <c r="F4311" t="s">
        <v>12278</v>
      </c>
      <c r="G4311" t="s">
        <v>186</v>
      </c>
      <c r="H4311" t="s">
        <v>150</v>
      </c>
      <c r="I4311" t="s">
        <v>136</v>
      </c>
      <c r="J4311" t="s">
        <v>137</v>
      </c>
      <c r="K4311" t="s">
        <v>144</v>
      </c>
      <c r="L4311" t="s">
        <v>12279</v>
      </c>
      <c r="M4311" t="s">
        <v>12280</v>
      </c>
      <c r="N4311">
        <v>4.0158333329999998</v>
      </c>
      <c r="O4311">
        <v>0</v>
      </c>
      <c r="P4311">
        <v>219</v>
      </c>
      <c r="Q4311">
        <v>0</v>
      </c>
      <c r="R4311">
        <v>0</v>
      </c>
      <c r="S4311">
        <v>3</v>
      </c>
      <c r="T4311">
        <v>7</v>
      </c>
      <c r="U4311">
        <v>0</v>
      </c>
      <c r="V4311">
        <v>0</v>
      </c>
      <c r="W4311">
        <v>0</v>
      </c>
      <c r="X4311">
        <v>91.976835032148713</v>
      </c>
      <c r="Y4311">
        <v>0</v>
      </c>
      <c r="Z4311">
        <v>0</v>
      </c>
      <c r="AA4311">
        <v>8.7083122333869127</v>
      </c>
      <c r="AB4311">
        <v>11.212738835521188</v>
      </c>
      <c r="AC4311">
        <v>0</v>
      </c>
      <c r="AD4311">
        <v>0</v>
      </c>
      <c r="AE4311">
        <v>111.89788610105681</v>
      </c>
    </row>
    <row r="4312" spans="1:31" x14ac:dyDescent="0.3">
      <c r="A4312">
        <v>2493422</v>
      </c>
      <c r="B4312">
        <v>1</v>
      </c>
      <c r="C4312" t="s">
        <v>80</v>
      </c>
      <c r="D4312" t="s">
        <v>96</v>
      </c>
      <c r="E4312" t="s">
        <v>141</v>
      </c>
      <c r="F4312" t="s">
        <v>12281</v>
      </c>
      <c r="G4312" t="s">
        <v>237</v>
      </c>
      <c r="H4312" t="s">
        <v>135</v>
      </c>
      <c r="I4312" t="s">
        <v>136</v>
      </c>
      <c r="J4312" t="s">
        <v>137</v>
      </c>
      <c r="K4312" t="s">
        <v>144</v>
      </c>
      <c r="L4312" t="s">
        <v>12282</v>
      </c>
      <c r="M4312" t="s">
        <v>12283</v>
      </c>
      <c r="N4312">
        <v>2.7044444439999999</v>
      </c>
      <c r="O4312">
        <v>0</v>
      </c>
      <c r="P4312">
        <v>6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1.2379106876523243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1.2379106876523243</v>
      </c>
    </row>
    <row r="4313" spans="1:31" x14ac:dyDescent="0.3">
      <c r="A4313">
        <v>2493771</v>
      </c>
      <c r="B4313">
        <v>1</v>
      </c>
      <c r="C4313" t="s">
        <v>81</v>
      </c>
      <c r="D4313" t="s">
        <v>128</v>
      </c>
      <c r="E4313" t="s">
        <v>147</v>
      </c>
      <c r="F4313" t="s">
        <v>3558</v>
      </c>
      <c r="G4313" t="s">
        <v>149</v>
      </c>
      <c r="H4313" t="s">
        <v>150</v>
      </c>
      <c r="I4313" t="s">
        <v>136</v>
      </c>
      <c r="J4313" t="s">
        <v>137</v>
      </c>
      <c r="K4313" t="s">
        <v>144</v>
      </c>
      <c r="L4313" t="s">
        <v>12284</v>
      </c>
      <c r="M4313" t="s">
        <v>12285</v>
      </c>
      <c r="N4313">
        <v>0.49361111099999999</v>
      </c>
      <c r="O4313">
        <v>4</v>
      </c>
      <c r="P4313">
        <v>9645</v>
      </c>
      <c r="Q4313">
        <v>13</v>
      </c>
      <c r="R4313">
        <v>156</v>
      </c>
      <c r="S4313">
        <v>23</v>
      </c>
      <c r="T4313">
        <v>865</v>
      </c>
      <c r="U4313">
        <v>6</v>
      </c>
      <c r="V4313">
        <v>1</v>
      </c>
      <c r="W4313">
        <v>0.71228333229996754</v>
      </c>
      <c r="X4313">
        <v>1039.0802256959255</v>
      </c>
      <c r="Y4313">
        <v>4.5394138761521061</v>
      </c>
      <c r="Z4313">
        <v>27.956125482285536</v>
      </c>
      <c r="AA4313">
        <v>114.1847539052996</v>
      </c>
      <c r="AB4313">
        <v>445.51271772034454</v>
      </c>
      <c r="AC4313">
        <v>560.06127714890715</v>
      </c>
      <c r="AD4313">
        <v>7.2330872211761061</v>
      </c>
      <c r="AE4313">
        <v>2199.2798843823907</v>
      </c>
    </row>
    <row r="4314" spans="1:31" x14ac:dyDescent="0.3">
      <c r="A4314">
        <v>2493943</v>
      </c>
      <c r="B4314">
        <v>1</v>
      </c>
      <c r="C4314" t="s">
        <v>80</v>
      </c>
      <c r="D4314" t="s">
        <v>99</v>
      </c>
      <c r="E4314" t="s">
        <v>147</v>
      </c>
      <c r="F4314" t="s">
        <v>12286</v>
      </c>
      <c r="G4314" t="s">
        <v>193</v>
      </c>
      <c r="H4314" t="s">
        <v>150</v>
      </c>
      <c r="I4314" t="s">
        <v>136</v>
      </c>
      <c r="J4314" t="s">
        <v>137</v>
      </c>
      <c r="K4314" t="s">
        <v>144</v>
      </c>
      <c r="L4314" t="s">
        <v>12287</v>
      </c>
      <c r="M4314" t="s">
        <v>12075</v>
      </c>
      <c r="N4314">
        <v>1.616666666</v>
      </c>
      <c r="O4314">
        <v>0</v>
      </c>
      <c r="P4314">
        <v>156</v>
      </c>
      <c r="Q4314">
        <v>0</v>
      </c>
      <c r="R4314">
        <v>0</v>
      </c>
      <c r="S4314">
        <v>0</v>
      </c>
      <c r="T4314">
        <v>12</v>
      </c>
      <c r="U4314">
        <v>0</v>
      </c>
      <c r="V4314">
        <v>0</v>
      </c>
      <c r="W4314">
        <v>0</v>
      </c>
      <c r="X4314">
        <v>64.078474943424951</v>
      </c>
      <c r="Y4314">
        <v>0</v>
      </c>
      <c r="Z4314">
        <v>0</v>
      </c>
      <c r="AA4314">
        <v>0</v>
      </c>
      <c r="AB4314">
        <v>39.92275198470044</v>
      </c>
      <c r="AC4314">
        <v>0</v>
      </c>
      <c r="AD4314">
        <v>0</v>
      </c>
      <c r="AE4314">
        <v>104.00122692812539</v>
      </c>
    </row>
    <row r="4315" spans="1:31" x14ac:dyDescent="0.3">
      <c r="A4315">
        <v>2493963</v>
      </c>
      <c r="B4315">
        <v>1</v>
      </c>
      <c r="C4315" t="s">
        <v>81</v>
      </c>
      <c r="D4315" t="s">
        <v>118</v>
      </c>
      <c r="E4315" t="s">
        <v>141</v>
      </c>
      <c r="F4315" t="s">
        <v>12288</v>
      </c>
      <c r="G4315" t="s">
        <v>159</v>
      </c>
      <c r="H4315" t="s">
        <v>135</v>
      </c>
      <c r="I4315" t="s">
        <v>136</v>
      </c>
      <c r="J4315" t="s">
        <v>3</v>
      </c>
      <c r="K4315" t="s">
        <v>144</v>
      </c>
      <c r="L4315" t="s">
        <v>12289</v>
      </c>
      <c r="M4315" t="s">
        <v>12290</v>
      </c>
      <c r="N4315">
        <v>0.93944444400000005</v>
      </c>
      <c r="O4315">
        <v>0</v>
      </c>
      <c r="P4315">
        <v>134</v>
      </c>
      <c r="Q4315">
        <v>0</v>
      </c>
      <c r="R4315">
        <v>0</v>
      </c>
      <c r="S4315">
        <v>0</v>
      </c>
      <c r="T4315">
        <v>15</v>
      </c>
      <c r="U4315">
        <v>0</v>
      </c>
      <c r="V4315">
        <v>0</v>
      </c>
      <c r="W4315">
        <v>0</v>
      </c>
      <c r="X4315">
        <v>40.078195135017133</v>
      </c>
      <c r="Y4315">
        <v>0</v>
      </c>
      <c r="Z4315">
        <v>0</v>
      </c>
      <c r="AA4315">
        <v>0</v>
      </c>
      <c r="AB4315">
        <v>11.470874421212123</v>
      </c>
      <c r="AC4315">
        <v>0</v>
      </c>
      <c r="AD4315">
        <v>0</v>
      </c>
      <c r="AE4315">
        <v>51.549069556229256</v>
      </c>
    </row>
    <row r="4316" spans="1:31" x14ac:dyDescent="0.3">
      <c r="A4316">
        <v>2493794</v>
      </c>
      <c r="B4316">
        <v>1</v>
      </c>
      <c r="C4316" t="s">
        <v>80</v>
      </c>
      <c r="D4316" t="s">
        <v>93</v>
      </c>
      <c r="E4316" t="s">
        <v>153</v>
      </c>
      <c r="F4316" t="s">
        <v>12291</v>
      </c>
      <c r="G4316" t="s">
        <v>155</v>
      </c>
      <c r="H4316" t="s">
        <v>135</v>
      </c>
      <c r="I4316" t="s">
        <v>136</v>
      </c>
      <c r="J4316" t="s">
        <v>137</v>
      </c>
      <c r="K4316" t="s">
        <v>144</v>
      </c>
      <c r="L4316" t="s">
        <v>12292</v>
      </c>
      <c r="M4316" t="s">
        <v>11855</v>
      </c>
      <c r="N4316">
        <v>0.47305555500000002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1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1.8689972292595891E-2</v>
      </c>
      <c r="AC4316">
        <v>0</v>
      </c>
      <c r="AD4316">
        <v>0</v>
      </c>
      <c r="AE4316">
        <v>1.8689972292595891E-2</v>
      </c>
    </row>
    <row r="4317" spans="1:31" x14ac:dyDescent="0.3">
      <c r="A4317">
        <v>2493900</v>
      </c>
      <c r="B4317">
        <v>1</v>
      </c>
      <c r="C4317" t="s">
        <v>80</v>
      </c>
      <c r="D4317" t="s">
        <v>88</v>
      </c>
      <c r="E4317" t="s">
        <v>153</v>
      </c>
      <c r="F4317" t="s">
        <v>12293</v>
      </c>
      <c r="G4317" t="s">
        <v>155</v>
      </c>
      <c r="H4317" t="s">
        <v>135</v>
      </c>
      <c r="I4317" t="s">
        <v>136</v>
      </c>
      <c r="J4317" t="s">
        <v>137</v>
      </c>
      <c r="K4317" t="s">
        <v>144</v>
      </c>
      <c r="L4317" t="s">
        <v>12294</v>
      </c>
      <c r="M4317" t="s">
        <v>12295</v>
      </c>
      <c r="N4317">
        <v>1.0633333330000001</v>
      </c>
      <c r="O4317">
        <v>0</v>
      </c>
      <c r="P4317">
        <v>3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0.66909524400068432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0.66909524400068432</v>
      </c>
    </row>
    <row r="4318" spans="1:31" x14ac:dyDescent="0.3">
      <c r="A4318">
        <v>2493565</v>
      </c>
      <c r="B4318">
        <v>1</v>
      </c>
      <c r="C4318" t="s">
        <v>80</v>
      </c>
      <c r="D4318" t="s">
        <v>95</v>
      </c>
      <c r="E4318" t="s">
        <v>162</v>
      </c>
      <c r="F4318" t="s">
        <v>12296</v>
      </c>
      <c r="G4318" t="s">
        <v>181</v>
      </c>
      <c r="H4318" t="s">
        <v>135</v>
      </c>
      <c r="I4318" t="s">
        <v>136</v>
      </c>
      <c r="J4318" t="s">
        <v>137</v>
      </c>
      <c r="K4318" t="s">
        <v>144</v>
      </c>
      <c r="L4318" t="s">
        <v>12297</v>
      </c>
      <c r="M4318" t="s">
        <v>12298</v>
      </c>
      <c r="N4318">
        <v>1.3022222219999999</v>
      </c>
      <c r="O4318">
        <v>0</v>
      </c>
      <c r="P4318">
        <v>47</v>
      </c>
      <c r="Q4318">
        <v>0</v>
      </c>
      <c r="R4318">
        <v>0</v>
      </c>
      <c r="S4318">
        <v>0</v>
      </c>
      <c r="T4318">
        <v>2</v>
      </c>
      <c r="U4318">
        <v>0</v>
      </c>
      <c r="V4318">
        <v>0</v>
      </c>
      <c r="W4318">
        <v>0</v>
      </c>
      <c r="X4318">
        <v>30.467602702793528</v>
      </c>
      <c r="Y4318">
        <v>0</v>
      </c>
      <c r="Z4318">
        <v>0</v>
      </c>
      <c r="AA4318">
        <v>0</v>
      </c>
      <c r="AB4318">
        <v>2.7277066087440605</v>
      </c>
      <c r="AC4318">
        <v>0</v>
      </c>
      <c r="AD4318">
        <v>0</v>
      </c>
      <c r="AE4318">
        <v>33.195309311537585</v>
      </c>
    </row>
    <row r="4319" spans="1:31" x14ac:dyDescent="0.3">
      <c r="A4319">
        <v>2493459</v>
      </c>
      <c r="B4319">
        <v>1</v>
      </c>
      <c r="C4319" t="s">
        <v>80</v>
      </c>
      <c r="D4319" t="s">
        <v>97</v>
      </c>
      <c r="E4319" t="s">
        <v>153</v>
      </c>
      <c r="F4319" t="s">
        <v>12299</v>
      </c>
      <c r="G4319" t="s">
        <v>230</v>
      </c>
      <c r="H4319" t="s">
        <v>135</v>
      </c>
      <c r="I4319" t="s">
        <v>136</v>
      </c>
      <c r="J4319" t="s">
        <v>137</v>
      </c>
      <c r="K4319" t="s">
        <v>144</v>
      </c>
      <c r="L4319" t="s">
        <v>12300</v>
      </c>
      <c r="M4319" t="s">
        <v>11752</v>
      </c>
      <c r="N4319">
        <v>9.1488888880000001</v>
      </c>
      <c r="O4319">
        <v>0</v>
      </c>
      <c r="P4319">
        <v>1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0.31296783895550867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0.31296783895550867</v>
      </c>
    </row>
    <row r="4320" spans="1:31" x14ac:dyDescent="0.3">
      <c r="A4320">
        <v>2494017</v>
      </c>
      <c r="B4320">
        <v>1</v>
      </c>
      <c r="C4320" t="s">
        <v>80</v>
      </c>
      <c r="D4320" t="s">
        <v>95</v>
      </c>
      <c r="E4320" t="s">
        <v>153</v>
      </c>
      <c r="F4320" t="s">
        <v>12301</v>
      </c>
      <c r="G4320" t="s">
        <v>244</v>
      </c>
      <c r="H4320" t="s">
        <v>135</v>
      </c>
      <c r="I4320" t="s">
        <v>136</v>
      </c>
      <c r="J4320" t="s">
        <v>137</v>
      </c>
      <c r="K4320" t="s">
        <v>144</v>
      </c>
      <c r="L4320" t="s">
        <v>12302</v>
      </c>
      <c r="M4320" t="s">
        <v>12303</v>
      </c>
      <c r="N4320">
        <v>0.81666666600000004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1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0.40153870844102368</v>
      </c>
      <c r="AC4320">
        <v>0</v>
      </c>
      <c r="AD4320">
        <v>0</v>
      </c>
      <c r="AE4320">
        <v>0.40153870844102368</v>
      </c>
    </row>
    <row r="4321" spans="1:31" x14ac:dyDescent="0.3">
      <c r="A4321">
        <v>2494021</v>
      </c>
      <c r="B4321">
        <v>1</v>
      </c>
      <c r="C4321" t="s">
        <v>80</v>
      </c>
      <c r="D4321" t="s">
        <v>88</v>
      </c>
      <c r="E4321" t="s">
        <v>153</v>
      </c>
      <c r="F4321" t="s">
        <v>12304</v>
      </c>
      <c r="G4321" t="s">
        <v>155</v>
      </c>
      <c r="H4321" t="s">
        <v>135</v>
      </c>
      <c r="I4321" t="s">
        <v>136</v>
      </c>
      <c r="J4321" t="s">
        <v>137</v>
      </c>
      <c r="K4321" t="s">
        <v>144</v>
      </c>
      <c r="L4321" t="s">
        <v>12305</v>
      </c>
      <c r="M4321" t="s">
        <v>12306</v>
      </c>
      <c r="N4321">
        <v>0.92194444399999997</v>
      </c>
      <c r="O4321">
        <v>0</v>
      </c>
      <c r="P4321">
        <v>1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0.39195444888865405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0.39195444888865405</v>
      </c>
    </row>
    <row r="4322" spans="1:31" x14ac:dyDescent="0.3">
      <c r="A4322">
        <v>2494022</v>
      </c>
      <c r="B4322">
        <v>1</v>
      </c>
      <c r="C4322" t="s">
        <v>81</v>
      </c>
      <c r="D4322" t="s">
        <v>128</v>
      </c>
      <c r="E4322" t="s">
        <v>132</v>
      </c>
      <c r="F4322" t="s">
        <v>12307</v>
      </c>
      <c r="G4322" t="s">
        <v>1532</v>
      </c>
      <c r="H4322" t="s">
        <v>135</v>
      </c>
      <c r="I4322" t="s">
        <v>136</v>
      </c>
      <c r="J4322" t="s">
        <v>137</v>
      </c>
      <c r="K4322" t="s">
        <v>144</v>
      </c>
      <c r="L4322" t="s">
        <v>12308</v>
      </c>
      <c r="M4322" t="s">
        <v>12309</v>
      </c>
      <c r="N4322">
        <v>2.366666666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150</v>
      </c>
      <c r="U4322">
        <v>0</v>
      </c>
      <c r="V4322">
        <v>1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143.8125377837591</v>
      </c>
      <c r="AC4322">
        <v>0</v>
      </c>
      <c r="AD4322">
        <v>0.85014144251911328</v>
      </c>
      <c r="AE4322">
        <v>144.66267922627821</v>
      </c>
    </row>
    <row r="4323" spans="1:31" x14ac:dyDescent="0.3">
      <c r="A4323">
        <v>2494026</v>
      </c>
      <c r="B4323">
        <v>1</v>
      </c>
      <c r="C4323" t="s">
        <v>80</v>
      </c>
      <c r="D4323" t="s">
        <v>103</v>
      </c>
      <c r="E4323" t="s">
        <v>153</v>
      </c>
      <c r="F4323" t="s">
        <v>12310</v>
      </c>
      <c r="G4323" t="s">
        <v>181</v>
      </c>
      <c r="H4323" t="s">
        <v>135</v>
      </c>
      <c r="I4323" t="s">
        <v>136</v>
      </c>
      <c r="J4323" t="s">
        <v>137</v>
      </c>
      <c r="K4323" t="s">
        <v>144</v>
      </c>
      <c r="L4323" t="s">
        <v>12311</v>
      </c>
      <c r="M4323" t="s">
        <v>12312</v>
      </c>
      <c r="N4323">
        <v>0.277777777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1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0.24275460508750002</v>
      </c>
      <c r="AC4323">
        <v>0</v>
      </c>
      <c r="AD4323">
        <v>0</v>
      </c>
      <c r="AE4323">
        <v>0.24275460508750002</v>
      </c>
    </row>
    <row r="4324" spans="1:31" x14ac:dyDescent="0.3">
      <c r="A4324">
        <v>2494027</v>
      </c>
      <c r="B4324">
        <v>1</v>
      </c>
      <c r="C4324" t="s">
        <v>80</v>
      </c>
      <c r="D4324" t="s">
        <v>86</v>
      </c>
      <c r="E4324" t="s">
        <v>153</v>
      </c>
      <c r="F4324" t="s">
        <v>12313</v>
      </c>
      <c r="G4324" t="s">
        <v>159</v>
      </c>
      <c r="H4324" t="s">
        <v>135</v>
      </c>
      <c r="I4324" t="s">
        <v>136</v>
      </c>
      <c r="J4324" t="s">
        <v>3</v>
      </c>
      <c r="K4324" t="s">
        <v>144</v>
      </c>
      <c r="L4324" t="s">
        <v>12314</v>
      </c>
      <c r="M4324" t="s">
        <v>12315</v>
      </c>
      <c r="N4324">
        <v>1.8577777769999999</v>
      </c>
      <c r="O4324">
        <v>0</v>
      </c>
      <c r="P4324">
        <v>1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5.8642268396227673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5.8642268396227673</v>
      </c>
    </row>
    <row r="4325" spans="1:31" x14ac:dyDescent="0.3">
      <c r="A4325">
        <v>2494028</v>
      </c>
      <c r="B4325">
        <v>1</v>
      </c>
      <c r="C4325" t="s">
        <v>80</v>
      </c>
      <c r="D4325" t="s">
        <v>84</v>
      </c>
      <c r="E4325" t="s">
        <v>213</v>
      </c>
      <c r="F4325" t="s">
        <v>10012</v>
      </c>
      <c r="G4325" t="s">
        <v>203</v>
      </c>
      <c r="H4325" t="s">
        <v>150</v>
      </c>
      <c r="I4325" t="s">
        <v>136</v>
      </c>
      <c r="J4325" t="s">
        <v>137</v>
      </c>
      <c r="K4325" t="s">
        <v>138</v>
      </c>
      <c r="L4325" t="s">
        <v>12316</v>
      </c>
      <c r="M4325" t="s">
        <v>12317</v>
      </c>
      <c r="N4325">
        <v>6.5277776999999995E-2</v>
      </c>
      <c r="O4325">
        <v>0</v>
      </c>
      <c r="P4325">
        <v>4413</v>
      </c>
      <c r="Q4325">
        <v>0</v>
      </c>
      <c r="R4325">
        <v>0</v>
      </c>
      <c r="S4325">
        <v>2</v>
      </c>
      <c r="T4325">
        <v>248</v>
      </c>
      <c r="U4325">
        <v>0</v>
      </c>
      <c r="V4325">
        <v>0</v>
      </c>
      <c r="W4325">
        <v>0</v>
      </c>
      <c r="X4325">
        <v>62.779336260358335</v>
      </c>
      <c r="Y4325">
        <v>0</v>
      </c>
      <c r="Z4325">
        <v>0</v>
      </c>
      <c r="AA4325">
        <v>19.328448141588822</v>
      </c>
      <c r="AB4325">
        <v>9.903426521421137</v>
      </c>
      <c r="AC4325">
        <v>0</v>
      </c>
      <c r="AD4325">
        <v>0</v>
      </c>
      <c r="AE4325">
        <v>92.011210923368296</v>
      </c>
    </row>
    <row r="4326" spans="1:31" x14ac:dyDescent="0.3">
      <c r="A4326">
        <v>2494032</v>
      </c>
      <c r="B4326">
        <v>1</v>
      </c>
      <c r="C4326" t="s">
        <v>80</v>
      </c>
      <c r="D4326" t="s">
        <v>84</v>
      </c>
      <c r="E4326" t="s">
        <v>213</v>
      </c>
      <c r="F4326" t="s">
        <v>12318</v>
      </c>
      <c r="G4326" t="s">
        <v>203</v>
      </c>
      <c r="H4326" t="s">
        <v>150</v>
      </c>
      <c r="I4326" t="s">
        <v>136</v>
      </c>
      <c r="J4326" t="s">
        <v>137</v>
      </c>
      <c r="K4326" t="s">
        <v>138</v>
      </c>
      <c r="L4326" t="s">
        <v>12319</v>
      </c>
      <c r="M4326" t="s">
        <v>12320</v>
      </c>
      <c r="N4326">
        <v>0.24944444399999999</v>
      </c>
      <c r="O4326">
        <v>0</v>
      </c>
      <c r="P4326">
        <v>507</v>
      </c>
      <c r="Q4326">
        <v>0</v>
      </c>
      <c r="R4326">
        <v>0</v>
      </c>
      <c r="S4326">
        <v>0</v>
      </c>
      <c r="T4326">
        <v>16</v>
      </c>
      <c r="U4326">
        <v>0</v>
      </c>
      <c r="V4326">
        <v>0</v>
      </c>
      <c r="W4326">
        <v>0</v>
      </c>
      <c r="X4326">
        <v>33.018497436171508</v>
      </c>
      <c r="Y4326">
        <v>0</v>
      </c>
      <c r="Z4326">
        <v>0</v>
      </c>
      <c r="AA4326">
        <v>0</v>
      </c>
      <c r="AB4326">
        <v>3.3553920493290632</v>
      </c>
      <c r="AC4326">
        <v>0</v>
      </c>
      <c r="AD4326">
        <v>0</v>
      </c>
      <c r="AE4326">
        <v>36.37388948550057</v>
      </c>
    </row>
    <row r="4327" spans="1:31" x14ac:dyDescent="0.3">
      <c r="A4327">
        <v>2494033</v>
      </c>
      <c r="B4327">
        <v>1</v>
      </c>
      <c r="C4327" t="s">
        <v>80</v>
      </c>
      <c r="D4327" t="s">
        <v>101</v>
      </c>
      <c r="E4327" t="s">
        <v>162</v>
      </c>
      <c r="F4327" t="s">
        <v>1124</v>
      </c>
      <c r="G4327" t="s">
        <v>181</v>
      </c>
      <c r="H4327" t="s">
        <v>135</v>
      </c>
      <c r="I4327" t="s">
        <v>136</v>
      </c>
      <c r="J4327" t="s">
        <v>137</v>
      </c>
      <c r="K4327" t="s">
        <v>144</v>
      </c>
      <c r="L4327" t="s">
        <v>12321</v>
      </c>
      <c r="M4327" t="s">
        <v>12322</v>
      </c>
      <c r="N4327">
        <v>0.59750000000000003</v>
      </c>
      <c r="O4327">
        <v>0</v>
      </c>
      <c r="P4327">
        <v>95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7.5977077409259373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7.5977077409259373</v>
      </c>
    </row>
    <row r="4328" spans="1:31" x14ac:dyDescent="0.3">
      <c r="A4328">
        <v>2494035</v>
      </c>
      <c r="B4328">
        <v>1</v>
      </c>
      <c r="C4328" t="s">
        <v>80</v>
      </c>
      <c r="D4328" t="s">
        <v>101</v>
      </c>
      <c r="E4328" t="s">
        <v>162</v>
      </c>
      <c r="F4328" t="s">
        <v>12323</v>
      </c>
      <c r="G4328" t="s">
        <v>210</v>
      </c>
      <c r="H4328" t="s">
        <v>135</v>
      </c>
      <c r="I4328" t="s">
        <v>136</v>
      </c>
      <c r="J4328" t="s">
        <v>137</v>
      </c>
      <c r="K4328" t="s">
        <v>144</v>
      </c>
      <c r="L4328" t="s">
        <v>12324</v>
      </c>
      <c r="M4328" t="s">
        <v>12325</v>
      </c>
      <c r="N4328">
        <v>0.47472222200000003</v>
      </c>
      <c r="O4328">
        <v>0</v>
      </c>
      <c r="P4328">
        <v>183</v>
      </c>
      <c r="Q4328">
        <v>0</v>
      </c>
      <c r="R4328">
        <v>0</v>
      </c>
      <c r="S4328">
        <v>0</v>
      </c>
      <c r="T4328">
        <v>4</v>
      </c>
      <c r="U4328">
        <v>0</v>
      </c>
      <c r="V4328">
        <v>0</v>
      </c>
      <c r="W4328">
        <v>0</v>
      </c>
      <c r="X4328">
        <v>12.428369770274724</v>
      </c>
      <c r="Y4328">
        <v>0</v>
      </c>
      <c r="Z4328">
        <v>0</v>
      </c>
      <c r="AA4328">
        <v>0</v>
      </c>
      <c r="AB4328">
        <v>7.6949377688405853</v>
      </c>
      <c r="AC4328">
        <v>0</v>
      </c>
      <c r="AD4328">
        <v>0</v>
      </c>
      <c r="AE4328">
        <v>20.123307539115309</v>
      </c>
    </row>
    <row r="4329" spans="1:31" x14ac:dyDescent="0.3">
      <c r="A4329">
        <v>2494022</v>
      </c>
      <c r="B4329">
        <v>2</v>
      </c>
      <c r="C4329" t="s">
        <v>81</v>
      </c>
      <c r="D4329" t="s">
        <v>128</v>
      </c>
      <c r="E4329" t="s">
        <v>166</v>
      </c>
      <c r="F4329" t="s">
        <v>12326</v>
      </c>
      <c r="G4329" t="s">
        <v>149</v>
      </c>
      <c r="H4329" t="s">
        <v>150</v>
      </c>
      <c r="I4329" t="s">
        <v>136</v>
      </c>
      <c r="J4329" t="s">
        <v>137</v>
      </c>
      <c r="K4329" t="s">
        <v>144</v>
      </c>
      <c r="L4329" t="s">
        <v>12309</v>
      </c>
      <c r="M4329" t="s">
        <v>12327</v>
      </c>
      <c r="N4329">
        <v>0.92194444399999997</v>
      </c>
      <c r="O4329">
        <v>0</v>
      </c>
      <c r="P4329">
        <v>0</v>
      </c>
      <c r="Q4329">
        <v>0</v>
      </c>
      <c r="R4329">
        <v>0</v>
      </c>
      <c r="S4329">
        <v>2</v>
      </c>
      <c r="T4329">
        <v>325</v>
      </c>
      <c r="U4329">
        <v>0</v>
      </c>
      <c r="V4329">
        <v>3</v>
      </c>
      <c r="W4329">
        <v>0</v>
      </c>
      <c r="X4329">
        <v>0</v>
      </c>
      <c r="Y4329">
        <v>0</v>
      </c>
      <c r="Z4329">
        <v>0</v>
      </c>
      <c r="AA4329">
        <v>10.959514390211368</v>
      </c>
      <c r="AB4329">
        <v>125.47957475929566</v>
      </c>
      <c r="AC4329">
        <v>0</v>
      </c>
      <c r="AD4329">
        <v>58.839413156497642</v>
      </c>
      <c r="AE4329">
        <v>195.27850230600467</v>
      </c>
    </row>
    <row r="4330" spans="1:31" x14ac:dyDescent="0.3">
      <c r="A4330">
        <v>2494038</v>
      </c>
      <c r="B4330">
        <v>1</v>
      </c>
      <c r="C4330" t="s">
        <v>80</v>
      </c>
      <c r="D4330" t="s">
        <v>90</v>
      </c>
      <c r="E4330" t="s">
        <v>213</v>
      </c>
      <c r="F4330" t="s">
        <v>12328</v>
      </c>
      <c r="G4330" t="s">
        <v>382</v>
      </c>
      <c r="H4330" t="s">
        <v>150</v>
      </c>
      <c r="I4330" t="s">
        <v>136</v>
      </c>
      <c r="J4330" t="s">
        <v>137</v>
      </c>
      <c r="K4330" t="s">
        <v>144</v>
      </c>
      <c r="L4330" t="s">
        <v>12329</v>
      </c>
      <c r="M4330" t="s">
        <v>12330</v>
      </c>
      <c r="N4330">
        <v>0.87333333300000004</v>
      </c>
      <c r="O4330">
        <v>0</v>
      </c>
      <c r="P4330">
        <v>1265</v>
      </c>
      <c r="Q4330">
        <v>0</v>
      </c>
      <c r="R4330">
        <v>0</v>
      </c>
      <c r="S4330">
        <v>0</v>
      </c>
      <c r="T4330">
        <v>30</v>
      </c>
      <c r="U4330">
        <v>0</v>
      </c>
      <c r="V4330">
        <v>0</v>
      </c>
      <c r="W4330">
        <v>0</v>
      </c>
      <c r="X4330">
        <v>365.66335143179629</v>
      </c>
      <c r="Y4330">
        <v>0</v>
      </c>
      <c r="Z4330">
        <v>0</v>
      </c>
      <c r="AA4330">
        <v>0</v>
      </c>
      <c r="AB4330">
        <v>9.3338922780722289</v>
      </c>
      <c r="AC4330">
        <v>0</v>
      </c>
      <c r="AD4330">
        <v>0</v>
      </c>
      <c r="AE4330">
        <v>374.99724370986854</v>
      </c>
    </row>
    <row r="4331" spans="1:31" x14ac:dyDescent="0.3">
      <c r="A4331">
        <v>2494038</v>
      </c>
      <c r="B4331">
        <v>2</v>
      </c>
      <c r="C4331" t="s">
        <v>80</v>
      </c>
      <c r="D4331" t="s">
        <v>87</v>
      </c>
      <c r="E4331" t="s">
        <v>147</v>
      </c>
      <c r="F4331" t="s">
        <v>12331</v>
      </c>
      <c r="G4331" t="s">
        <v>382</v>
      </c>
      <c r="H4331" t="s">
        <v>150</v>
      </c>
      <c r="I4331" t="s">
        <v>136</v>
      </c>
      <c r="J4331" t="s">
        <v>137</v>
      </c>
      <c r="K4331" t="s">
        <v>144</v>
      </c>
      <c r="L4331" t="s">
        <v>12330</v>
      </c>
      <c r="M4331" t="s">
        <v>12332</v>
      </c>
      <c r="N4331">
        <v>0.27472222200000002</v>
      </c>
      <c r="O4331">
        <v>0</v>
      </c>
      <c r="P4331">
        <v>1540</v>
      </c>
      <c r="Q4331">
        <v>0</v>
      </c>
      <c r="R4331">
        <v>0</v>
      </c>
      <c r="S4331">
        <v>1</v>
      </c>
      <c r="T4331">
        <v>84</v>
      </c>
      <c r="U4331">
        <v>0</v>
      </c>
      <c r="V4331">
        <v>0</v>
      </c>
      <c r="W4331">
        <v>0</v>
      </c>
      <c r="X4331">
        <v>129.48405636543822</v>
      </c>
      <c r="Y4331">
        <v>0</v>
      </c>
      <c r="Z4331">
        <v>0</v>
      </c>
      <c r="AA4331">
        <v>44.858255514680614</v>
      </c>
      <c r="AB4331">
        <v>11.80559971737868</v>
      </c>
      <c r="AC4331">
        <v>0</v>
      </c>
      <c r="AD4331">
        <v>0</v>
      </c>
      <c r="AE4331">
        <v>186.14791159749751</v>
      </c>
    </row>
    <row r="4332" spans="1:31" x14ac:dyDescent="0.3">
      <c r="A4332">
        <v>2494038</v>
      </c>
      <c r="B4332">
        <v>3</v>
      </c>
      <c r="C4332" t="s">
        <v>80</v>
      </c>
      <c r="D4332" t="s">
        <v>90</v>
      </c>
      <c r="E4332" t="s">
        <v>147</v>
      </c>
      <c r="F4332" t="s">
        <v>12333</v>
      </c>
      <c r="G4332" t="s">
        <v>382</v>
      </c>
      <c r="H4332" t="s">
        <v>150</v>
      </c>
      <c r="I4332" t="s">
        <v>136</v>
      </c>
      <c r="J4332" t="s">
        <v>137</v>
      </c>
      <c r="K4332" t="s">
        <v>144</v>
      </c>
      <c r="L4332" t="s">
        <v>12332</v>
      </c>
      <c r="M4332" t="s">
        <v>12334</v>
      </c>
      <c r="N4332">
        <v>1.747222222</v>
      </c>
      <c r="O4332">
        <v>0</v>
      </c>
      <c r="P4332">
        <v>2414</v>
      </c>
      <c r="Q4332">
        <v>0</v>
      </c>
      <c r="R4332">
        <v>0</v>
      </c>
      <c r="S4332">
        <v>1</v>
      </c>
      <c r="T4332">
        <v>118</v>
      </c>
      <c r="U4332">
        <v>0</v>
      </c>
      <c r="V4332">
        <v>0</v>
      </c>
      <c r="W4332">
        <v>0</v>
      </c>
      <c r="X4332">
        <v>1251.1206582112366</v>
      </c>
      <c r="Y4332">
        <v>0</v>
      </c>
      <c r="Z4332">
        <v>0</v>
      </c>
      <c r="AA4332">
        <v>304.22692039845424</v>
      </c>
      <c r="AB4332">
        <v>108.7791319511343</v>
      </c>
      <c r="AC4332">
        <v>0</v>
      </c>
      <c r="AD4332">
        <v>0</v>
      </c>
      <c r="AE4332">
        <v>1664.1267105608251</v>
      </c>
    </row>
    <row r="4333" spans="1:31" x14ac:dyDescent="0.3">
      <c r="A4333">
        <v>2494052</v>
      </c>
      <c r="B4333">
        <v>1</v>
      </c>
      <c r="C4333" t="s">
        <v>80</v>
      </c>
      <c r="D4333" t="s">
        <v>86</v>
      </c>
      <c r="E4333" t="s">
        <v>213</v>
      </c>
      <c r="F4333" t="s">
        <v>12335</v>
      </c>
      <c r="G4333" t="s">
        <v>149</v>
      </c>
      <c r="H4333" t="s">
        <v>150</v>
      </c>
      <c r="I4333" t="s">
        <v>136</v>
      </c>
      <c r="J4333" t="s">
        <v>137</v>
      </c>
      <c r="K4333" t="s">
        <v>144</v>
      </c>
      <c r="L4333" t="s">
        <v>12336</v>
      </c>
      <c r="M4333" t="s">
        <v>12337</v>
      </c>
      <c r="N4333">
        <v>1.5825</v>
      </c>
      <c r="O4333">
        <v>0</v>
      </c>
      <c r="P4333">
        <v>336</v>
      </c>
      <c r="Q4333">
        <v>0</v>
      </c>
      <c r="R4333">
        <v>22</v>
      </c>
      <c r="S4333">
        <v>1</v>
      </c>
      <c r="T4333">
        <v>15</v>
      </c>
      <c r="U4333">
        <v>0</v>
      </c>
      <c r="V4333">
        <v>0</v>
      </c>
      <c r="W4333">
        <v>0</v>
      </c>
      <c r="X4333">
        <v>248.67642395159649</v>
      </c>
      <c r="Y4333">
        <v>0</v>
      </c>
      <c r="Z4333">
        <v>10.050389250567589</v>
      </c>
      <c r="AA4333">
        <v>4.0300261870392005</v>
      </c>
      <c r="AB4333">
        <v>21.146597457071774</v>
      </c>
      <c r="AC4333">
        <v>0</v>
      </c>
      <c r="AD4333">
        <v>0</v>
      </c>
      <c r="AE4333">
        <v>283.90343684627504</v>
      </c>
    </row>
    <row r="4334" spans="1:31" x14ac:dyDescent="0.3">
      <c r="A4334">
        <v>2494053</v>
      </c>
      <c r="B4334">
        <v>1</v>
      </c>
      <c r="C4334" t="s">
        <v>80</v>
      </c>
      <c r="D4334" t="s">
        <v>99</v>
      </c>
      <c r="E4334" t="s">
        <v>162</v>
      </c>
      <c r="F4334" t="s">
        <v>12338</v>
      </c>
      <c r="G4334" t="s">
        <v>210</v>
      </c>
      <c r="H4334" t="s">
        <v>135</v>
      </c>
      <c r="I4334" t="s">
        <v>136</v>
      </c>
      <c r="J4334" t="s">
        <v>137</v>
      </c>
      <c r="K4334" t="s">
        <v>144</v>
      </c>
      <c r="L4334" t="s">
        <v>12339</v>
      </c>
      <c r="M4334" t="s">
        <v>12340</v>
      </c>
      <c r="N4334">
        <v>2.4186111110000001</v>
      </c>
      <c r="O4334">
        <v>0</v>
      </c>
      <c r="P4334">
        <v>66</v>
      </c>
      <c r="Q4334">
        <v>0</v>
      </c>
      <c r="R4334">
        <v>0</v>
      </c>
      <c r="S4334">
        <v>0</v>
      </c>
      <c r="T4334">
        <v>10</v>
      </c>
      <c r="U4334">
        <v>0</v>
      </c>
      <c r="V4334">
        <v>0</v>
      </c>
      <c r="W4334">
        <v>0</v>
      </c>
      <c r="X4334">
        <v>42.498935541732614</v>
      </c>
      <c r="Y4334">
        <v>0</v>
      </c>
      <c r="Z4334">
        <v>0</v>
      </c>
      <c r="AA4334">
        <v>0</v>
      </c>
      <c r="AB4334">
        <v>20.322162449853721</v>
      </c>
      <c r="AC4334">
        <v>0</v>
      </c>
      <c r="AD4334">
        <v>0</v>
      </c>
      <c r="AE4334">
        <v>62.821097991586335</v>
      </c>
    </row>
    <row r="4335" spans="1:31" x14ac:dyDescent="0.3">
      <c r="A4335">
        <v>2494054</v>
      </c>
      <c r="B4335">
        <v>1</v>
      </c>
      <c r="C4335" t="s">
        <v>80</v>
      </c>
      <c r="D4335" t="s">
        <v>107</v>
      </c>
      <c r="E4335" t="s">
        <v>184</v>
      </c>
      <c r="F4335" t="s">
        <v>12341</v>
      </c>
      <c r="G4335" t="s">
        <v>149</v>
      </c>
      <c r="H4335" t="s">
        <v>150</v>
      </c>
      <c r="I4335" t="s">
        <v>136</v>
      </c>
      <c r="J4335" t="s">
        <v>137</v>
      </c>
      <c r="K4335" t="s">
        <v>144</v>
      </c>
      <c r="L4335" t="s">
        <v>12342</v>
      </c>
      <c r="M4335" t="s">
        <v>12343</v>
      </c>
      <c r="N4335">
        <v>8.9444443999999998E-2</v>
      </c>
      <c r="O4335">
        <v>1</v>
      </c>
      <c r="P4335">
        <v>1177</v>
      </c>
      <c r="Q4335">
        <v>15</v>
      </c>
      <c r="R4335">
        <v>34</v>
      </c>
      <c r="S4335">
        <v>4</v>
      </c>
      <c r="T4335">
        <v>33</v>
      </c>
      <c r="U4335">
        <v>0</v>
      </c>
      <c r="V4335">
        <v>3</v>
      </c>
      <c r="W4335">
        <v>0.24368571266730757</v>
      </c>
      <c r="X4335">
        <v>14.523317862923104</v>
      </c>
      <c r="Y4335">
        <v>1.0039532800341975</v>
      </c>
      <c r="Z4335">
        <v>2.3139710593075997</v>
      </c>
      <c r="AA4335">
        <v>3.3280530423859762</v>
      </c>
      <c r="AB4335">
        <v>6.2858668088361869</v>
      </c>
      <c r="AC4335">
        <v>0</v>
      </c>
      <c r="AD4335">
        <v>0.21893127661342776</v>
      </c>
      <c r="AE4335">
        <v>27.917779042767798</v>
      </c>
    </row>
    <row r="4336" spans="1:31" x14ac:dyDescent="0.3">
      <c r="A4336">
        <v>2494057</v>
      </c>
      <c r="B4336">
        <v>1</v>
      </c>
      <c r="C4336" t="s">
        <v>81</v>
      </c>
      <c r="D4336" t="s">
        <v>112</v>
      </c>
      <c r="E4336" t="s">
        <v>153</v>
      </c>
      <c r="F4336" t="s">
        <v>12344</v>
      </c>
      <c r="G4336" t="s">
        <v>230</v>
      </c>
      <c r="H4336" t="s">
        <v>135</v>
      </c>
      <c r="I4336" t="s">
        <v>136</v>
      </c>
      <c r="J4336" t="s">
        <v>137</v>
      </c>
      <c r="K4336" t="s">
        <v>144</v>
      </c>
      <c r="L4336" t="s">
        <v>12345</v>
      </c>
      <c r="M4336" t="s">
        <v>12346</v>
      </c>
      <c r="N4336">
        <v>2.69</v>
      </c>
      <c r="O4336">
        <v>0</v>
      </c>
      <c r="P4336">
        <v>7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3.3017693905951644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3.3017693905951644</v>
      </c>
    </row>
    <row r="4337" spans="1:31" x14ac:dyDescent="0.3">
      <c r="A4337">
        <v>2494058</v>
      </c>
      <c r="B4337">
        <v>1</v>
      </c>
      <c r="C4337" t="s">
        <v>80</v>
      </c>
      <c r="D4337" t="s">
        <v>93</v>
      </c>
      <c r="E4337" t="s">
        <v>184</v>
      </c>
      <c r="F4337" t="s">
        <v>12347</v>
      </c>
      <c r="G4337" t="s">
        <v>149</v>
      </c>
      <c r="H4337" t="s">
        <v>150</v>
      </c>
      <c r="I4337" t="s">
        <v>136</v>
      </c>
      <c r="J4337" t="s">
        <v>137</v>
      </c>
      <c r="K4337" t="s">
        <v>144</v>
      </c>
      <c r="L4337" t="s">
        <v>12348</v>
      </c>
      <c r="M4337" t="s">
        <v>12349</v>
      </c>
      <c r="N4337">
        <v>0.35833333299999998</v>
      </c>
      <c r="O4337">
        <v>0</v>
      </c>
      <c r="P4337">
        <v>256</v>
      </c>
      <c r="Q4337">
        <v>1</v>
      </c>
      <c r="R4337">
        <v>44</v>
      </c>
      <c r="S4337">
        <v>3</v>
      </c>
      <c r="T4337">
        <v>64</v>
      </c>
      <c r="U4337">
        <v>0</v>
      </c>
      <c r="V4337">
        <v>0</v>
      </c>
      <c r="W4337">
        <v>0</v>
      </c>
      <c r="X4337">
        <v>23.856313796702288</v>
      </c>
      <c r="Y4337">
        <v>3.6953075573961751</v>
      </c>
      <c r="Z4337">
        <v>9.8163910027714483</v>
      </c>
      <c r="AA4337">
        <v>7.6739610292401901</v>
      </c>
      <c r="AB4337">
        <v>9.8231757458104276</v>
      </c>
      <c r="AC4337">
        <v>0</v>
      </c>
      <c r="AD4337">
        <v>0</v>
      </c>
      <c r="AE4337">
        <v>54.865149131920532</v>
      </c>
    </row>
    <row r="4338" spans="1:31" x14ac:dyDescent="0.3">
      <c r="A4338">
        <v>2494052</v>
      </c>
      <c r="B4338">
        <v>2</v>
      </c>
      <c r="C4338" t="s">
        <v>80</v>
      </c>
      <c r="D4338" t="s">
        <v>86</v>
      </c>
      <c r="E4338" t="s">
        <v>147</v>
      </c>
      <c r="F4338" t="s">
        <v>12350</v>
      </c>
      <c r="G4338" t="s">
        <v>149</v>
      </c>
      <c r="H4338" t="s">
        <v>150</v>
      </c>
      <c r="I4338" t="s">
        <v>136</v>
      </c>
      <c r="J4338" t="s">
        <v>137</v>
      </c>
      <c r="K4338" t="s">
        <v>144</v>
      </c>
      <c r="L4338" t="s">
        <v>12337</v>
      </c>
      <c r="M4338" t="s">
        <v>12351</v>
      </c>
      <c r="N4338">
        <v>1.250277777</v>
      </c>
      <c r="O4338">
        <v>0</v>
      </c>
      <c r="P4338">
        <v>152</v>
      </c>
      <c r="Q4338">
        <v>0</v>
      </c>
      <c r="R4338">
        <v>22</v>
      </c>
      <c r="S4338">
        <v>0</v>
      </c>
      <c r="T4338">
        <v>15</v>
      </c>
      <c r="U4338">
        <v>0</v>
      </c>
      <c r="V4338">
        <v>0</v>
      </c>
      <c r="W4338">
        <v>0</v>
      </c>
      <c r="X4338">
        <v>135.24800051872438</v>
      </c>
      <c r="Y4338">
        <v>0</v>
      </c>
      <c r="Z4338">
        <v>7.4135949362357989</v>
      </c>
      <c r="AA4338">
        <v>0</v>
      </c>
      <c r="AB4338">
        <v>21.102389341341915</v>
      </c>
      <c r="AC4338">
        <v>0</v>
      </c>
      <c r="AD4338">
        <v>0</v>
      </c>
      <c r="AE4338">
        <v>163.76398479630208</v>
      </c>
    </row>
    <row r="4339" spans="1:31" x14ac:dyDescent="0.3">
      <c r="A4339">
        <v>2494063</v>
      </c>
      <c r="B4339">
        <v>1</v>
      </c>
      <c r="C4339" t="s">
        <v>80</v>
      </c>
      <c r="D4339" t="s">
        <v>92</v>
      </c>
      <c r="E4339" t="s">
        <v>141</v>
      </c>
      <c r="F4339" t="s">
        <v>12352</v>
      </c>
      <c r="G4339" t="s">
        <v>1890</v>
      </c>
      <c r="H4339" t="s">
        <v>135</v>
      </c>
      <c r="I4339" t="s">
        <v>136</v>
      </c>
      <c r="J4339" t="s">
        <v>137</v>
      </c>
      <c r="K4339" t="s">
        <v>144</v>
      </c>
      <c r="L4339" t="s">
        <v>12353</v>
      </c>
      <c r="M4339" t="s">
        <v>12354</v>
      </c>
      <c r="N4339">
        <v>8.318888888</v>
      </c>
      <c r="O4339">
        <v>0</v>
      </c>
      <c r="P4339">
        <v>2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2.2632940436291595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2.2632940436291595</v>
      </c>
    </row>
    <row r="4340" spans="1:31" x14ac:dyDescent="0.3">
      <c r="A4340">
        <v>2494065</v>
      </c>
      <c r="B4340">
        <v>1</v>
      </c>
      <c r="C4340" t="s">
        <v>80</v>
      </c>
      <c r="D4340" t="s">
        <v>105</v>
      </c>
      <c r="E4340" t="s">
        <v>166</v>
      </c>
      <c r="F4340" t="s">
        <v>4855</v>
      </c>
      <c r="G4340" t="s">
        <v>203</v>
      </c>
      <c r="H4340" t="s">
        <v>150</v>
      </c>
      <c r="I4340" t="s">
        <v>136</v>
      </c>
      <c r="J4340" t="s">
        <v>137</v>
      </c>
      <c r="K4340" t="s">
        <v>144</v>
      </c>
      <c r="L4340" t="s">
        <v>12355</v>
      </c>
      <c r="M4340" t="s">
        <v>12356</v>
      </c>
      <c r="N4340">
        <v>0.14833333300000001</v>
      </c>
      <c r="O4340">
        <v>0</v>
      </c>
      <c r="P4340">
        <v>466</v>
      </c>
      <c r="Q4340">
        <v>1</v>
      </c>
      <c r="R4340">
        <v>30</v>
      </c>
      <c r="S4340">
        <v>12</v>
      </c>
      <c r="T4340">
        <v>67</v>
      </c>
      <c r="U4340">
        <v>5</v>
      </c>
      <c r="V4340">
        <v>0</v>
      </c>
      <c r="W4340">
        <v>0</v>
      </c>
      <c r="X4340">
        <v>21.999155335896713</v>
      </c>
      <c r="Y4340">
        <v>8.8497739180000007E-2</v>
      </c>
      <c r="Z4340">
        <v>1.8998647226941872</v>
      </c>
      <c r="AA4340">
        <v>16.237796351012445</v>
      </c>
      <c r="AB4340">
        <v>9.5810847697983643</v>
      </c>
      <c r="AC4340">
        <v>63.942292623836472</v>
      </c>
      <c r="AD4340">
        <v>0</v>
      </c>
      <c r="AE4340">
        <v>113.74869154241819</v>
      </c>
    </row>
    <row r="4341" spans="1:31" x14ac:dyDescent="0.3">
      <c r="A4341">
        <v>2494067</v>
      </c>
      <c r="B4341">
        <v>1</v>
      </c>
      <c r="C4341" t="s">
        <v>80</v>
      </c>
      <c r="D4341" t="s">
        <v>85</v>
      </c>
      <c r="E4341" t="s">
        <v>153</v>
      </c>
      <c r="F4341" t="s">
        <v>12357</v>
      </c>
      <c r="G4341" t="s">
        <v>230</v>
      </c>
      <c r="H4341" t="s">
        <v>135</v>
      </c>
      <c r="I4341" t="s">
        <v>136</v>
      </c>
      <c r="J4341" t="s">
        <v>137</v>
      </c>
      <c r="K4341" t="s">
        <v>144</v>
      </c>
      <c r="L4341" t="s">
        <v>12358</v>
      </c>
      <c r="M4341" t="s">
        <v>12359</v>
      </c>
      <c r="N4341">
        <v>2.9647222219999998</v>
      </c>
      <c r="O4341">
        <v>0</v>
      </c>
      <c r="P4341">
        <v>9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9.5206412883692924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9.5206412883692924</v>
      </c>
    </row>
    <row r="4342" spans="1:31" x14ac:dyDescent="0.3">
      <c r="A4342">
        <v>2494069</v>
      </c>
      <c r="B4342">
        <v>1</v>
      </c>
      <c r="C4342" t="s">
        <v>80</v>
      </c>
      <c r="D4342" t="s">
        <v>82</v>
      </c>
      <c r="E4342" t="s">
        <v>162</v>
      </c>
      <c r="F4342" t="s">
        <v>12360</v>
      </c>
      <c r="G4342" t="s">
        <v>530</v>
      </c>
      <c r="H4342" t="s">
        <v>135</v>
      </c>
      <c r="I4342" t="s">
        <v>136</v>
      </c>
      <c r="J4342" t="s">
        <v>137</v>
      </c>
      <c r="K4342" t="s">
        <v>144</v>
      </c>
      <c r="L4342" t="s">
        <v>12361</v>
      </c>
      <c r="M4342" t="s">
        <v>12362</v>
      </c>
      <c r="N4342">
        <v>1.8063888880000001</v>
      </c>
      <c r="O4342">
        <v>0</v>
      </c>
      <c r="P4342">
        <v>37</v>
      </c>
      <c r="Q4342">
        <v>0</v>
      </c>
      <c r="R4342">
        <v>0</v>
      </c>
      <c r="S4342">
        <v>0</v>
      </c>
      <c r="T4342">
        <v>26</v>
      </c>
      <c r="U4342">
        <v>0</v>
      </c>
      <c r="V4342">
        <v>0</v>
      </c>
      <c r="W4342">
        <v>0</v>
      </c>
      <c r="X4342">
        <v>21.354110976756626</v>
      </c>
      <c r="Y4342">
        <v>0</v>
      </c>
      <c r="Z4342">
        <v>0</v>
      </c>
      <c r="AA4342">
        <v>0</v>
      </c>
      <c r="AB4342">
        <v>34.537500314461475</v>
      </c>
      <c r="AC4342">
        <v>0</v>
      </c>
      <c r="AD4342">
        <v>0</v>
      </c>
      <c r="AE4342">
        <v>55.891611291218098</v>
      </c>
    </row>
    <row r="4343" spans="1:31" x14ac:dyDescent="0.3">
      <c r="A4343">
        <v>2494072</v>
      </c>
      <c r="B4343">
        <v>1</v>
      </c>
      <c r="C4343" t="s">
        <v>80</v>
      </c>
      <c r="D4343" t="s">
        <v>82</v>
      </c>
      <c r="E4343" t="s">
        <v>153</v>
      </c>
      <c r="F4343" t="s">
        <v>12363</v>
      </c>
      <c r="G4343" t="s">
        <v>244</v>
      </c>
      <c r="H4343" t="s">
        <v>135</v>
      </c>
      <c r="I4343" t="s">
        <v>136</v>
      </c>
      <c r="J4343" t="s">
        <v>137</v>
      </c>
      <c r="K4343" t="s">
        <v>144</v>
      </c>
      <c r="L4343" t="s">
        <v>12364</v>
      </c>
      <c r="M4343" t="s">
        <v>12365</v>
      </c>
      <c r="N4343">
        <v>0.90944444400000002</v>
      </c>
      <c r="O4343">
        <v>0</v>
      </c>
      <c r="P4343">
        <v>2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0.34634749893497097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0.34634749893497097</v>
      </c>
    </row>
    <row r="4344" spans="1:31" x14ac:dyDescent="0.3">
      <c r="A4344">
        <v>2494073</v>
      </c>
      <c r="B4344">
        <v>1</v>
      </c>
      <c r="C4344" t="s">
        <v>81</v>
      </c>
      <c r="D4344" t="s">
        <v>127</v>
      </c>
      <c r="E4344" t="s">
        <v>132</v>
      </c>
      <c r="F4344" t="s">
        <v>12366</v>
      </c>
      <c r="G4344" t="s">
        <v>1532</v>
      </c>
      <c r="H4344" t="s">
        <v>135</v>
      </c>
      <c r="I4344" t="s">
        <v>136</v>
      </c>
      <c r="J4344" t="s">
        <v>137</v>
      </c>
      <c r="K4344" t="s">
        <v>144</v>
      </c>
      <c r="L4344" t="s">
        <v>12367</v>
      </c>
      <c r="M4344" t="s">
        <v>12368</v>
      </c>
      <c r="N4344">
        <v>2.6625000000000001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12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158.05190956772614</v>
      </c>
      <c r="AC4344">
        <v>0</v>
      </c>
      <c r="AD4344">
        <v>0</v>
      </c>
      <c r="AE4344">
        <v>158.05190956772614</v>
      </c>
    </row>
    <row r="4345" spans="1:31" x14ac:dyDescent="0.3">
      <c r="A4345">
        <v>2494074</v>
      </c>
      <c r="B4345">
        <v>1</v>
      </c>
      <c r="C4345" t="s">
        <v>80</v>
      </c>
      <c r="D4345" t="s">
        <v>96</v>
      </c>
      <c r="E4345" t="s">
        <v>162</v>
      </c>
      <c r="F4345" t="s">
        <v>12369</v>
      </c>
      <c r="G4345" t="s">
        <v>2766</v>
      </c>
      <c r="H4345" t="s">
        <v>135</v>
      </c>
      <c r="I4345" t="s">
        <v>136</v>
      </c>
      <c r="J4345" t="s">
        <v>137</v>
      </c>
      <c r="K4345" t="s">
        <v>144</v>
      </c>
      <c r="L4345" t="s">
        <v>12370</v>
      </c>
      <c r="M4345" t="s">
        <v>12371</v>
      </c>
      <c r="N4345">
        <v>2.696666666</v>
      </c>
      <c r="O4345">
        <v>0</v>
      </c>
      <c r="P4345">
        <v>9</v>
      </c>
      <c r="Q4345">
        <v>0</v>
      </c>
      <c r="R4345">
        <v>0</v>
      </c>
      <c r="S4345">
        <v>0</v>
      </c>
      <c r="T4345">
        <v>1</v>
      </c>
      <c r="U4345">
        <v>0</v>
      </c>
      <c r="V4345">
        <v>0</v>
      </c>
      <c r="W4345">
        <v>0</v>
      </c>
      <c r="X4345">
        <v>14.051243388314175</v>
      </c>
      <c r="Y4345">
        <v>0</v>
      </c>
      <c r="Z4345">
        <v>0</v>
      </c>
      <c r="AA4345">
        <v>0</v>
      </c>
      <c r="AB4345">
        <v>5.8846074911551796</v>
      </c>
      <c r="AC4345">
        <v>0</v>
      </c>
      <c r="AD4345">
        <v>0</v>
      </c>
      <c r="AE4345">
        <v>19.935850879469356</v>
      </c>
    </row>
    <row r="4346" spans="1:31" x14ac:dyDescent="0.3">
      <c r="A4346">
        <v>2494075</v>
      </c>
      <c r="B4346">
        <v>1</v>
      </c>
      <c r="C4346" t="s">
        <v>80</v>
      </c>
      <c r="D4346" t="s">
        <v>107</v>
      </c>
      <c r="E4346" t="s">
        <v>141</v>
      </c>
      <c r="F4346" t="s">
        <v>12372</v>
      </c>
      <c r="G4346" t="s">
        <v>466</v>
      </c>
      <c r="H4346" t="s">
        <v>135</v>
      </c>
      <c r="I4346" t="s">
        <v>136</v>
      </c>
      <c r="J4346" t="s">
        <v>137</v>
      </c>
      <c r="K4346" t="s">
        <v>144</v>
      </c>
      <c r="L4346" t="s">
        <v>12373</v>
      </c>
      <c r="M4346" t="s">
        <v>12374</v>
      </c>
      <c r="N4346">
        <v>6.8572222219999999</v>
      </c>
      <c r="O4346">
        <v>0</v>
      </c>
      <c r="P4346">
        <v>5</v>
      </c>
      <c r="Q4346">
        <v>0</v>
      </c>
      <c r="R4346">
        <v>0</v>
      </c>
      <c r="S4346">
        <v>0</v>
      </c>
      <c r="T4346">
        <v>1</v>
      </c>
      <c r="U4346">
        <v>0</v>
      </c>
      <c r="V4346">
        <v>0</v>
      </c>
      <c r="W4346">
        <v>0</v>
      </c>
      <c r="X4346">
        <v>2.4190603563376234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2.4190603563376234</v>
      </c>
    </row>
    <row r="4347" spans="1:31" x14ac:dyDescent="0.3">
      <c r="A4347">
        <v>2494076</v>
      </c>
      <c r="B4347">
        <v>1</v>
      </c>
      <c r="C4347" t="s">
        <v>80</v>
      </c>
      <c r="D4347" t="s">
        <v>83</v>
      </c>
      <c r="E4347" t="s">
        <v>162</v>
      </c>
      <c r="F4347" t="s">
        <v>12375</v>
      </c>
      <c r="G4347" t="s">
        <v>210</v>
      </c>
      <c r="H4347" t="s">
        <v>135</v>
      </c>
      <c r="I4347" t="s">
        <v>136</v>
      </c>
      <c r="J4347" t="s">
        <v>137</v>
      </c>
      <c r="K4347" t="s">
        <v>144</v>
      </c>
      <c r="L4347" t="s">
        <v>12376</v>
      </c>
      <c r="M4347" t="s">
        <v>12377</v>
      </c>
      <c r="N4347">
        <v>1.4655555549999999</v>
      </c>
      <c r="O4347">
        <v>0</v>
      </c>
      <c r="P4347">
        <v>125</v>
      </c>
      <c r="Q4347">
        <v>0</v>
      </c>
      <c r="R4347">
        <v>0</v>
      </c>
      <c r="S4347">
        <v>0</v>
      </c>
      <c r="T4347">
        <v>15</v>
      </c>
      <c r="U4347">
        <v>0</v>
      </c>
      <c r="V4347">
        <v>0</v>
      </c>
      <c r="W4347">
        <v>0</v>
      </c>
      <c r="X4347">
        <v>58.169462292640119</v>
      </c>
      <c r="Y4347">
        <v>0</v>
      </c>
      <c r="Z4347">
        <v>0</v>
      </c>
      <c r="AA4347">
        <v>0</v>
      </c>
      <c r="AB4347">
        <v>23.590851894939217</v>
      </c>
      <c r="AC4347">
        <v>0</v>
      </c>
      <c r="AD4347">
        <v>0</v>
      </c>
      <c r="AE4347">
        <v>81.76031418757934</v>
      </c>
    </row>
    <row r="4348" spans="1:31" x14ac:dyDescent="0.3">
      <c r="A4348">
        <v>2494077</v>
      </c>
      <c r="B4348">
        <v>1</v>
      </c>
      <c r="C4348" t="s">
        <v>80</v>
      </c>
      <c r="D4348" t="s">
        <v>95</v>
      </c>
      <c r="E4348" t="s">
        <v>162</v>
      </c>
      <c r="F4348" t="s">
        <v>12378</v>
      </c>
      <c r="G4348" t="s">
        <v>2766</v>
      </c>
      <c r="H4348" t="s">
        <v>135</v>
      </c>
      <c r="I4348" t="s">
        <v>136</v>
      </c>
      <c r="J4348" t="s">
        <v>137</v>
      </c>
      <c r="K4348" t="s">
        <v>144</v>
      </c>
      <c r="L4348" t="s">
        <v>12379</v>
      </c>
      <c r="M4348" t="s">
        <v>12380</v>
      </c>
      <c r="N4348">
        <v>3.8908333329999998</v>
      </c>
      <c r="O4348">
        <v>0</v>
      </c>
      <c r="P4348">
        <v>115</v>
      </c>
      <c r="Q4348">
        <v>0</v>
      </c>
      <c r="R4348">
        <v>0</v>
      </c>
      <c r="S4348">
        <v>0</v>
      </c>
      <c r="T4348">
        <v>3</v>
      </c>
      <c r="U4348">
        <v>0</v>
      </c>
      <c r="V4348">
        <v>0</v>
      </c>
      <c r="W4348">
        <v>0</v>
      </c>
      <c r="X4348">
        <v>128.28900677716351</v>
      </c>
      <c r="Y4348">
        <v>0</v>
      </c>
      <c r="Z4348">
        <v>0</v>
      </c>
      <c r="AA4348">
        <v>0</v>
      </c>
      <c r="AB4348">
        <v>27.344297946119475</v>
      </c>
      <c r="AC4348">
        <v>0</v>
      </c>
      <c r="AD4348">
        <v>0</v>
      </c>
      <c r="AE4348">
        <v>155.63330472328298</v>
      </c>
    </row>
    <row r="4349" spans="1:31" x14ac:dyDescent="0.3">
      <c r="A4349">
        <v>2494078</v>
      </c>
      <c r="B4349">
        <v>1</v>
      </c>
      <c r="C4349" t="s">
        <v>81</v>
      </c>
      <c r="D4349" t="s">
        <v>117</v>
      </c>
      <c r="E4349" t="s">
        <v>153</v>
      </c>
      <c r="F4349" t="s">
        <v>12381</v>
      </c>
      <c r="G4349" t="s">
        <v>155</v>
      </c>
      <c r="H4349" t="s">
        <v>135</v>
      </c>
      <c r="I4349" t="s">
        <v>136</v>
      </c>
      <c r="J4349" t="s">
        <v>137</v>
      </c>
      <c r="K4349" t="s">
        <v>144</v>
      </c>
      <c r="L4349" t="s">
        <v>12382</v>
      </c>
      <c r="M4349" t="s">
        <v>12383</v>
      </c>
      <c r="N4349">
        <v>1.753333333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1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0.55784733440522949</v>
      </c>
      <c r="AC4349">
        <v>0</v>
      </c>
      <c r="AD4349">
        <v>0</v>
      </c>
      <c r="AE4349">
        <v>0.55784733440522949</v>
      </c>
    </row>
    <row r="4350" spans="1:31" x14ac:dyDescent="0.3">
      <c r="A4350">
        <v>2494079</v>
      </c>
      <c r="B4350">
        <v>1</v>
      </c>
      <c r="C4350" t="s">
        <v>80</v>
      </c>
      <c r="D4350" t="s">
        <v>96</v>
      </c>
      <c r="E4350" t="s">
        <v>153</v>
      </c>
      <c r="F4350" t="s">
        <v>12384</v>
      </c>
      <c r="G4350" t="s">
        <v>159</v>
      </c>
      <c r="H4350" t="s">
        <v>135</v>
      </c>
      <c r="I4350" t="s">
        <v>136</v>
      </c>
      <c r="J4350" t="s">
        <v>3</v>
      </c>
      <c r="K4350" t="s">
        <v>144</v>
      </c>
      <c r="L4350" t="s">
        <v>12385</v>
      </c>
      <c r="M4350" t="s">
        <v>12386</v>
      </c>
      <c r="N4350">
        <v>6.3383333329999996</v>
      </c>
      <c r="O4350">
        <v>0</v>
      </c>
      <c r="P4350">
        <v>1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2.8266264908862069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2.8266264908862069</v>
      </c>
    </row>
    <row r="4351" spans="1:31" x14ac:dyDescent="0.3">
      <c r="A4351">
        <v>2494080</v>
      </c>
      <c r="B4351">
        <v>1</v>
      </c>
      <c r="C4351" t="s">
        <v>81</v>
      </c>
      <c r="D4351" t="s">
        <v>119</v>
      </c>
      <c r="E4351" t="s">
        <v>166</v>
      </c>
      <c r="F4351" t="s">
        <v>12387</v>
      </c>
      <c r="G4351" t="s">
        <v>134</v>
      </c>
      <c r="H4351" t="s">
        <v>150</v>
      </c>
      <c r="I4351" t="s">
        <v>136</v>
      </c>
      <c r="J4351" t="s">
        <v>137</v>
      </c>
      <c r="K4351" t="s">
        <v>138</v>
      </c>
      <c r="L4351" t="s">
        <v>12388</v>
      </c>
      <c r="M4351" t="s">
        <v>12389</v>
      </c>
      <c r="N4351">
        <v>6.1891666660000002</v>
      </c>
      <c r="O4351">
        <v>0</v>
      </c>
      <c r="P4351">
        <v>514</v>
      </c>
      <c r="Q4351">
        <v>58</v>
      </c>
      <c r="R4351">
        <v>123</v>
      </c>
      <c r="S4351">
        <v>6</v>
      </c>
      <c r="T4351">
        <v>21</v>
      </c>
      <c r="U4351">
        <v>0</v>
      </c>
      <c r="V4351">
        <v>0</v>
      </c>
      <c r="W4351">
        <v>0</v>
      </c>
      <c r="X4351">
        <v>402.69306533068055</v>
      </c>
      <c r="Y4351">
        <v>187.69151762257795</v>
      </c>
      <c r="Z4351">
        <v>359.91188697192666</v>
      </c>
      <c r="AA4351">
        <v>62.796493423695871</v>
      </c>
      <c r="AB4351">
        <v>82.296719556113047</v>
      </c>
      <c r="AC4351">
        <v>0</v>
      </c>
      <c r="AD4351">
        <v>0</v>
      </c>
      <c r="AE4351">
        <v>1095.3896829049941</v>
      </c>
    </row>
    <row r="4352" spans="1:31" x14ac:dyDescent="0.3">
      <c r="A4352">
        <v>2494082</v>
      </c>
      <c r="B4352">
        <v>1</v>
      </c>
      <c r="C4352" t="s">
        <v>81</v>
      </c>
      <c r="D4352" t="s">
        <v>123</v>
      </c>
      <c r="E4352" t="s">
        <v>147</v>
      </c>
      <c r="F4352" t="s">
        <v>12390</v>
      </c>
      <c r="G4352" t="s">
        <v>168</v>
      </c>
      <c r="H4352" t="s">
        <v>150</v>
      </c>
      <c r="I4352" t="s">
        <v>136</v>
      </c>
      <c r="J4352" t="s">
        <v>137</v>
      </c>
      <c r="K4352" t="s">
        <v>138</v>
      </c>
      <c r="L4352" t="s">
        <v>12391</v>
      </c>
      <c r="M4352" t="s">
        <v>12392</v>
      </c>
      <c r="N4352">
        <v>6.9194444439999998</v>
      </c>
      <c r="O4352">
        <v>0</v>
      </c>
      <c r="P4352">
        <v>1568</v>
      </c>
      <c r="Q4352">
        <v>0</v>
      </c>
      <c r="R4352">
        <v>42</v>
      </c>
      <c r="S4352">
        <v>0</v>
      </c>
      <c r="T4352">
        <v>90</v>
      </c>
      <c r="U4352">
        <v>0</v>
      </c>
      <c r="V4352">
        <v>0</v>
      </c>
      <c r="W4352">
        <v>0</v>
      </c>
      <c r="X4352">
        <v>2570.6407964306609</v>
      </c>
      <c r="Y4352">
        <v>0</v>
      </c>
      <c r="Z4352">
        <v>74.773650503352584</v>
      </c>
      <c r="AA4352">
        <v>0</v>
      </c>
      <c r="AB4352">
        <v>696.26315269093254</v>
      </c>
      <c r="AC4352">
        <v>0</v>
      </c>
      <c r="AD4352">
        <v>0</v>
      </c>
      <c r="AE4352">
        <v>3341.6775996249462</v>
      </c>
    </row>
    <row r="4353" spans="1:31" x14ac:dyDescent="0.3">
      <c r="A4353">
        <v>2494083</v>
      </c>
      <c r="B4353">
        <v>1</v>
      </c>
      <c r="C4353" t="s">
        <v>80</v>
      </c>
      <c r="D4353" t="s">
        <v>97</v>
      </c>
      <c r="E4353" t="s">
        <v>162</v>
      </c>
      <c r="F4353" t="s">
        <v>12393</v>
      </c>
      <c r="G4353" t="s">
        <v>168</v>
      </c>
      <c r="H4353" t="s">
        <v>135</v>
      </c>
      <c r="I4353" t="s">
        <v>136</v>
      </c>
      <c r="J4353" t="s">
        <v>137</v>
      </c>
      <c r="K4353" t="s">
        <v>138</v>
      </c>
      <c r="L4353" t="s">
        <v>12394</v>
      </c>
      <c r="M4353" t="s">
        <v>12395</v>
      </c>
      <c r="N4353">
        <v>6.3136111110000002</v>
      </c>
      <c r="O4353">
        <v>0</v>
      </c>
      <c r="P4353">
        <v>53</v>
      </c>
      <c r="Q4353">
        <v>0</v>
      </c>
      <c r="R4353">
        <v>0</v>
      </c>
      <c r="S4353">
        <v>0</v>
      </c>
      <c r="T4353">
        <v>9</v>
      </c>
      <c r="U4353">
        <v>0</v>
      </c>
      <c r="V4353">
        <v>0</v>
      </c>
      <c r="W4353">
        <v>0</v>
      </c>
      <c r="X4353">
        <v>136.60425921702432</v>
      </c>
      <c r="Y4353">
        <v>0</v>
      </c>
      <c r="Z4353">
        <v>0</v>
      </c>
      <c r="AA4353">
        <v>0</v>
      </c>
      <c r="AB4353">
        <v>185.43695836740221</v>
      </c>
      <c r="AC4353">
        <v>0</v>
      </c>
      <c r="AD4353">
        <v>0</v>
      </c>
      <c r="AE4353">
        <v>322.04121758442653</v>
      </c>
    </row>
    <row r="4354" spans="1:31" x14ac:dyDescent="0.3">
      <c r="A4354">
        <v>2494038</v>
      </c>
      <c r="B4354">
        <v>4</v>
      </c>
      <c r="C4354" t="s">
        <v>80</v>
      </c>
      <c r="D4354" t="s">
        <v>90</v>
      </c>
      <c r="E4354" t="s">
        <v>147</v>
      </c>
      <c r="F4354" t="s">
        <v>12396</v>
      </c>
      <c r="G4354" t="s">
        <v>382</v>
      </c>
      <c r="H4354" t="s">
        <v>150</v>
      </c>
      <c r="I4354" t="s">
        <v>136</v>
      </c>
      <c r="J4354" t="s">
        <v>137</v>
      </c>
      <c r="K4354" t="s">
        <v>144</v>
      </c>
      <c r="L4354" t="s">
        <v>12334</v>
      </c>
      <c r="M4354" t="s">
        <v>12397</v>
      </c>
      <c r="N4354">
        <v>1.320277777</v>
      </c>
      <c r="O4354">
        <v>0</v>
      </c>
      <c r="P4354">
        <v>679</v>
      </c>
      <c r="Q4354">
        <v>0</v>
      </c>
      <c r="R4354">
        <v>0</v>
      </c>
      <c r="S4354">
        <v>0</v>
      </c>
      <c r="T4354">
        <v>28</v>
      </c>
      <c r="U4354">
        <v>0</v>
      </c>
      <c r="V4354">
        <v>0</v>
      </c>
      <c r="W4354">
        <v>0</v>
      </c>
      <c r="X4354">
        <v>241.72541701235593</v>
      </c>
      <c r="Y4354">
        <v>0</v>
      </c>
      <c r="Z4354">
        <v>0</v>
      </c>
      <c r="AA4354">
        <v>0</v>
      </c>
      <c r="AB4354">
        <v>14.309404376274786</v>
      </c>
      <c r="AC4354">
        <v>0</v>
      </c>
      <c r="AD4354">
        <v>0</v>
      </c>
      <c r="AE4354">
        <v>256.03482138863075</v>
      </c>
    </row>
    <row r="4355" spans="1:31" x14ac:dyDescent="0.3">
      <c r="A4355">
        <v>2494086</v>
      </c>
      <c r="B4355">
        <v>1</v>
      </c>
      <c r="C4355" t="s">
        <v>80</v>
      </c>
      <c r="D4355" t="s">
        <v>82</v>
      </c>
      <c r="E4355" t="s">
        <v>132</v>
      </c>
      <c r="F4355" t="s">
        <v>12398</v>
      </c>
      <c r="G4355" t="s">
        <v>134</v>
      </c>
      <c r="H4355" t="s">
        <v>135</v>
      </c>
      <c r="I4355" t="s">
        <v>136</v>
      </c>
      <c r="J4355" t="s">
        <v>137</v>
      </c>
      <c r="K4355" t="s">
        <v>138</v>
      </c>
      <c r="L4355" t="s">
        <v>12399</v>
      </c>
      <c r="M4355" t="s">
        <v>12400</v>
      </c>
      <c r="N4355">
        <v>4.25</v>
      </c>
      <c r="O4355">
        <v>0</v>
      </c>
      <c r="P4355">
        <v>760</v>
      </c>
      <c r="Q4355">
        <v>0</v>
      </c>
      <c r="R4355">
        <v>0</v>
      </c>
      <c r="S4355">
        <v>0</v>
      </c>
      <c r="T4355">
        <v>81</v>
      </c>
      <c r="U4355">
        <v>0</v>
      </c>
      <c r="V4355">
        <v>0</v>
      </c>
      <c r="W4355">
        <v>0</v>
      </c>
      <c r="X4355">
        <v>818.96310996887416</v>
      </c>
      <c r="Y4355">
        <v>0</v>
      </c>
      <c r="Z4355">
        <v>0</v>
      </c>
      <c r="AA4355">
        <v>0</v>
      </c>
      <c r="AB4355">
        <v>269.43967215617374</v>
      </c>
      <c r="AC4355">
        <v>0</v>
      </c>
      <c r="AD4355">
        <v>0</v>
      </c>
      <c r="AE4355">
        <v>1088.4027821250479</v>
      </c>
    </row>
    <row r="4356" spans="1:31" x14ac:dyDescent="0.3">
      <c r="A4356">
        <v>2494087</v>
      </c>
      <c r="B4356">
        <v>1</v>
      </c>
      <c r="C4356" t="s">
        <v>80</v>
      </c>
      <c r="D4356" t="s">
        <v>95</v>
      </c>
      <c r="E4356" t="s">
        <v>147</v>
      </c>
      <c r="F4356" t="s">
        <v>12401</v>
      </c>
      <c r="G4356" t="s">
        <v>382</v>
      </c>
      <c r="H4356" t="s">
        <v>150</v>
      </c>
      <c r="I4356" t="s">
        <v>136</v>
      </c>
      <c r="J4356" t="s">
        <v>137</v>
      </c>
      <c r="K4356" t="s">
        <v>144</v>
      </c>
      <c r="L4356" t="s">
        <v>12402</v>
      </c>
      <c r="M4356" t="s">
        <v>12403</v>
      </c>
      <c r="N4356">
        <v>2.6675</v>
      </c>
      <c r="O4356">
        <v>0</v>
      </c>
      <c r="P4356">
        <v>34</v>
      </c>
      <c r="Q4356">
        <v>0</v>
      </c>
      <c r="R4356">
        <v>0</v>
      </c>
      <c r="S4356">
        <v>0</v>
      </c>
      <c r="T4356">
        <v>1</v>
      </c>
      <c r="U4356">
        <v>0</v>
      </c>
      <c r="V4356">
        <v>0</v>
      </c>
      <c r="W4356">
        <v>0</v>
      </c>
      <c r="X4356">
        <v>14.231568214789657</v>
      </c>
      <c r="Y4356">
        <v>0</v>
      </c>
      <c r="Z4356">
        <v>0</v>
      </c>
      <c r="AA4356">
        <v>0</v>
      </c>
      <c r="AB4356">
        <v>3.6893483836661112E-4</v>
      </c>
      <c r="AC4356">
        <v>0</v>
      </c>
      <c r="AD4356">
        <v>0</v>
      </c>
      <c r="AE4356">
        <v>14.231937149628024</v>
      </c>
    </row>
    <row r="4357" spans="1:31" x14ac:dyDescent="0.3">
      <c r="A4357">
        <v>2494088</v>
      </c>
      <c r="B4357">
        <v>1</v>
      </c>
      <c r="C4357" t="s">
        <v>80</v>
      </c>
      <c r="D4357" t="s">
        <v>98</v>
      </c>
      <c r="E4357" t="s">
        <v>184</v>
      </c>
      <c r="F4357" t="s">
        <v>12404</v>
      </c>
      <c r="G4357" t="s">
        <v>134</v>
      </c>
      <c r="H4357" t="s">
        <v>150</v>
      </c>
      <c r="I4357" t="s">
        <v>136</v>
      </c>
      <c r="J4357" t="s">
        <v>137</v>
      </c>
      <c r="K4357" t="s">
        <v>138</v>
      </c>
      <c r="L4357" t="s">
        <v>12405</v>
      </c>
      <c r="M4357" t="s">
        <v>12406</v>
      </c>
      <c r="N4357">
        <v>0.816111111</v>
      </c>
      <c r="O4357">
        <v>0</v>
      </c>
      <c r="P4357">
        <v>489</v>
      </c>
      <c r="Q4357">
        <v>14</v>
      </c>
      <c r="R4357">
        <v>120</v>
      </c>
      <c r="S4357">
        <v>16</v>
      </c>
      <c r="T4357">
        <v>109</v>
      </c>
      <c r="U4357">
        <v>0</v>
      </c>
      <c r="V4357">
        <v>0</v>
      </c>
      <c r="W4357">
        <v>0</v>
      </c>
      <c r="X4357">
        <v>57.323964165226982</v>
      </c>
      <c r="Y4357">
        <v>12.045211348494044</v>
      </c>
      <c r="Z4357">
        <v>13.059219709798601</v>
      </c>
      <c r="AA4357">
        <v>34.158568120881299</v>
      </c>
      <c r="AB4357">
        <v>41.736692154491287</v>
      </c>
      <c r="AC4357">
        <v>0</v>
      </c>
      <c r="AD4357">
        <v>0</v>
      </c>
      <c r="AE4357">
        <v>158.32365549889221</v>
      </c>
    </row>
    <row r="4358" spans="1:31" x14ac:dyDescent="0.3">
      <c r="A4358">
        <v>2494091</v>
      </c>
      <c r="B4358">
        <v>1</v>
      </c>
      <c r="C4358" t="s">
        <v>81</v>
      </c>
      <c r="D4358" t="s">
        <v>113</v>
      </c>
      <c r="E4358" t="s">
        <v>147</v>
      </c>
      <c r="F4358" t="s">
        <v>12407</v>
      </c>
      <c r="G4358" t="s">
        <v>193</v>
      </c>
      <c r="H4358" t="s">
        <v>150</v>
      </c>
      <c r="I4358" t="s">
        <v>136</v>
      </c>
      <c r="J4358" t="s">
        <v>137</v>
      </c>
      <c r="K4358" t="s">
        <v>144</v>
      </c>
      <c r="L4358" t="s">
        <v>12408</v>
      </c>
      <c r="M4358" t="s">
        <v>12409</v>
      </c>
      <c r="N4358">
        <v>2.7213888879999999</v>
      </c>
      <c r="O4358">
        <v>0</v>
      </c>
      <c r="P4358">
        <v>0</v>
      </c>
      <c r="Q4358">
        <v>25</v>
      </c>
      <c r="R4358">
        <v>3</v>
      </c>
      <c r="S4358">
        <v>1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50.308355471997181</v>
      </c>
      <c r="Z4358">
        <v>7.1883365497990859</v>
      </c>
      <c r="AA4358">
        <v>4.1611274770908331</v>
      </c>
      <c r="AB4358">
        <v>0</v>
      </c>
      <c r="AC4358">
        <v>0</v>
      </c>
      <c r="AD4358">
        <v>0</v>
      </c>
      <c r="AE4358">
        <v>61.657819498887093</v>
      </c>
    </row>
    <row r="4359" spans="1:31" x14ac:dyDescent="0.3">
      <c r="A4359">
        <v>2494093</v>
      </c>
      <c r="B4359">
        <v>1</v>
      </c>
      <c r="C4359" t="s">
        <v>80</v>
      </c>
      <c r="D4359" t="s">
        <v>103</v>
      </c>
      <c r="E4359" t="s">
        <v>162</v>
      </c>
      <c r="F4359" t="s">
        <v>12410</v>
      </c>
      <c r="G4359" t="s">
        <v>168</v>
      </c>
      <c r="H4359" t="s">
        <v>135</v>
      </c>
      <c r="I4359" t="s">
        <v>136</v>
      </c>
      <c r="J4359" t="s">
        <v>137</v>
      </c>
      <c r="K4359" t="s">
        <v>138</v>
      </c>
      <c r="L4359" t="s">
        <v>12411</v>
      </c>
      <c r="M4359" t="s">
        <v>12412</v>
      </c>
      <c r="N4359">
        <v>6.5786111109999998</v>
      </c>
      <c r="O4359">
        <v>0</v>
      </c>
      <c r="P4359">
        <v>359</v>
      </c>
      <c r="Q4359">
        <v>0</v>
      </c>
      <c r="R4359">
        <v>0</v>
      </c>
      <c r="S4359">
        <v>0</v>
      </c>
      <c r="T4359">
        <v>45</v>
      </c>
      <c r="U4359">
        <v>0</v>
      </c>
      <c r="V4359">
        <v>0</v>
      </c>
      <c r="W4359">
        <v>0</v>
      </c>
      <c r="X4359">
        <v>665.46853164661763</v>
      </c>
      <c r="Y4359">
        <v>0</v>
      </c>
      <c r="Z4359">
        <v>0</v>
      </c>
      <c r="AA4359">
        <v>0</v>
      </c>
      <c r="AB4359">
        <v>287.21176914733047</v>
      </c>
      <c r="AC4359">
        <v>0</v>
      </c>
      <c r="AD4359">
        <v>0</v>
      </c>
      <c r="AE4359">
        <v>952.68030079394816</v>
      </c>
    </row>
    <row r="4360" spans="1:31" x14ac:dyDescent="0.3">
      <c r="A4360">
        <v>2494095</v>
      </c>
      <c r="B4360">
        <v>1</v>
      </c>
      <c r="C4360" t="s">
        <v>80</v>
      </c>
      <c r="D4360" t="s">
        <v>104</v>
      </c>
      <c r="E4360" t="s">
        <v>184</v>
      </c>
      <c r="F4360" t="s">
        <v>12413</v>
      </c>
      <c r="G4360" t="s">
        <v>134</v>
      </c>
      <c r="H4360" t="s">
        <v>150</v>
      </c>
      <c r="I4360" t="s">
        <v>136</v>
      </c>
      <c r="J4360" t="s">
        <v>137</v>
      </c>
      <c r="K4360" t="s">
        <v>138</v>
      </c>
      <c r="L4360" t="s">
        <v>12414</v>
      </c>
      <c r="M4360" t="s">
        <v>12415</v>
      </c>
      <c r="N4360">
        <v>6.0149999999999997</v>
      </c>
      <c r="O4360">
        <v>0</v>
      </c>
      <c r="P4360">
        <v>33</v>
      </c>
      <c r="Q4360">
        <v>0</v>
      </c>
      <c r="R4360">
        <v>59</v>
      </c>
      <c r="S4360">
        <v>2</v>
      </c>
      <c r="T4360">
        <v>14</v>
      </c>
      <c r="U4360">
        <v>4</v>
      </c>
      <c r="V4360">
        <v>0</v>
      </c>
      <c r="W4360">
        <v>0</v>
      </c>
      <c r="X4360">
        <v>57.959342612223217</v>
      </c>
      <c r="Y4360">
        <v>0</v>
      </c>
      <c r="Z4360">
        <v>107.46764591051</v>
      </c>
      <c r="AA4360">
        <v>166.39241184585183</v>
      </c>
      <c r="AB4360">
        <v>49.946304411335099</v>
      </c>
      <c r="AC4360">
        <v>5516.7119147758713</v>
      </c>
      <c r="AD4360">
        <v>0</v>
      </c>
      <c r="AE4360">
        <v>5898.4776195557915</v>
      </c>
    </row>
    <row r="4361" spans="1:31" x14ac:dyDescent="0.3">
      <c r="A4361">
        <v>2494217</v>
      </c>
      <c r="B4361">
        <v>1</v>
      </c>
      <c r="C4361" t="s">
        <v>81</v>
      </c>
      <c r="D4361" t="s">
        <v>113</v>
      </c>
      <c r="E4361" t="s">
        <v>162</v>
      </c>
      <c r="F4361" t="s">
        <v>12416</v>
      </c>
      <c r="G4361" t="s">
        <v>530</v>
      </c>
      <c r="H4361" t="s">
        <v>135</v>
      </c>
      <c r="I4361" t="s">
        <v>136</v>
      </c>
      <c r="J4361" t="s">
        <v>137</v>
      </c>
      <c r="K4361" t="s">
        <v>144</v>
      </c>
      <c r="L4361" t="s">
        <v>12417</v>
      </c>
      <c r="M4361" t="s">
        <v>12418</v>
      </c>
      <c r="N4361">
        <v>0.41638888800000001</v>
      </c>
      <c r="O4361">
        <v>0</v>
      </c>
      <c r="P4361">
        <v>12</v>
      </c>
      <c r="Q4361">
        <v>0</v>
      </c>
      <c r="R4361">
        <v>7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1.1557492015242901</v>
      </c>
      <c r="Y4361">
        <v>0</v>
      </c>
      <c r="Z4361">
        <v>0.70843318307782455</v>
      </c>
      <c r="AA4361">
        <v>0</v>
      </c>
      <c r="AB4361">
        <v>0</v>
      </c>
      <c r="AC4361">
        <v>0</v>
      </c>
      <c r="AD4361">
        <v>0</v>
      </c>
      <c r="AE4361">
        <v>1.8641823846021146</v>
      </c>
    </row>
    <row r="4362" spans="1:31" x14ac:dyDescent="0.3">
      <c r="A4362">
        <v>2494218</v>
      </c>
      <c r="B4362">
        <v>1</v>
      </c>
      <c r="C4362" t="s">
        <v>80</v>
      </c>
      <c r="D4362" t="s">
        <v>100</v>
      </c>
      <c r="E4362" t="s">
        <v>153</v>
      </c>
      <c r="F4362" t="s">
        <v>12419</v>
      </c>
      <c r="G4362" t="s">
        <v>155</v>
      </c>
      <c r="H4362" t="s">
        <v>135</v>
      </c>
      <c r="I4362" t="s">
        <v>136</v>
      </c>
      <c r="J4362" t="s">
        <v>137</v>
      </c>
      <c r="K4362" t="s">
        <v>144</v>
      </c>
      <c r="L4362" t="s">
        <v>12420</v>
      </c>
      <c r="M4362" t="s">
        <v>12421</v>
      </c>
      <c r="N4362">
        <v>0.58972222200000002</v>
      </c>
      <c r="O4362">
        <v>0</v>
      </c>
      <c r="P4362">
        <v>1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6.9005341057916253E-2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6.9005341057916253E-2</v>
      </c>
    </row>
    <row r="4363" spans="1:31" x14ac:dyDescent="0.3">
      <c r="A4363">
        <v>2494219</v>
      </c>
      <c r="B4363">
        <v>1</v>
      </c>
      <c r="C4363" t="s">
        <v>80</v>
      </c>
      <c r="D4363" t="s">
        <v>86</v>
      </c>
      <c r="E4363" t="s">
        <v>162</v>
      </c>
      <c r="F4363" t="s">
        <v>12422</v>
      </c>
      <c r="G4363" t="s">
        <v>210</v>
      </c>
      <c r="H4363" t="s">
        <v>135</v>
      </c>
      <c r="I4363" t="s">
        <v>136</v>
      </c>
      <c r="J4363" t="s">
        <v>137</v>
      </c>
      <c r="K4363" t="s">
        <v>144</v>
      </c>
      <c r="L4363" t="s">
        <v>12423</v>
      </c>
      <c r="M4363" t="s">
        <v>12424</v>
      </c>
      <c r="N4363">
        <v>2.111388888</v>
      </c>
      <c r="O4363">
        <v>0</v>
      </c>
      <c r="P4363">
        <v>58</v>
      </c>
      <c r="Q4363">
        <v>0</v>
      </c>
      <c r="R4363">
        <v>1</v>
      </c>
      <c r="S4363">
        <v>0</v>
      </c>
      <c r="T4363">
        <v>7</v>
      </c>
      <c r="U4363">
        <v>0</v>
      </c>
      <c r="V4363">
        <v>0</v>
      </c>
      <c r="W4363">
        <v>0</v>
      </c>
      <c r="X4363">
        <v>68.902682313994276</v>
      </c>
      <c r="Y4363">
        <v>0</v>
      </c>
      <c r="Z4363">
        <v>0.46537432378168631</v>
      </c>
      <c r="AA4363">
        <v>0</v>
      </c>
      <c r="AB4363">
        <v>14.176176063427802</v>
      </c>
      <c r="AC4363">
        <v>0</v>
      </c>
      <c r="AD4363">
        <v>0</v>
      </c>
      <c r="AE4363">
        <v>83.544232701203768</v>
      </c>
    </row>
    <row r="4364" spans="1:31" x14ac:dyDescent="0.3">
      <c r="A4364">
        <v>2494222</v>
      </c>
      <c r="B4364">
        <v>1</v>
      </c>
      <c r="C4364" t="s">
        <v>80</v>
      </c>
      <c r="D4364" t="s">
        <v>92</v>
      </c>
      <c r="E4364" t="s">
        <v>153</v>
      </c>
      <c r="F4364" t="s">
        <v>12425</v>
      </c>
      <c r="G4364" t="s">
        <v>155</v>
      </c>
      <c r="H4364" t="s">
        <v>135</v>
      </c>
      <c r="I4364" t="s">
        <v>136</v>
      </c>
      <c r="J4364" t="s">
        <v>137</v>
      </c>
      <c r="K4364" t="s">
        <v>144</v>
      </c>
      <c r="L4364" t="s">
        <v>12426</v>
      </c>
      <c r="M4364" t="s">
        <v>12427</v>
      </c>
      <c r="N4364">
        <v>6.2633333330000003</v>
      </c>
      <c r="O4364">
        <v>0</v>
      </c>
      <c r="P4364">
        <v>11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28.32076205542586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28.32076205542586</v>
      </c>
    </row>
    <row r="4365" spans="1:31" x14ac:dyDescent="0.3">
      <c r="A4365">
        <v>2494223</v>
      </c>
      <c r="B4365">
        <v>1</v>
      </c>
      <c r="C4365" t="s">
        <v>80</v>
      </c>
      <c r="D4365" t="s">
        <v>83</v>
      </c>
      <c r="E4365" t="s">
        <v>132</v>
      </c>
      <c r="F4365" t="s">
        <v>2129</v>
      </c>
      <c r="G4365" t="s">
        <v>134</v>
      </c>
      <c r="H4365" t="s">
        <v>135</v>
      </c>
      <c r="I4365" t="s">
        <v>136</v>
      </c>
      <c r="J4365" t="s">
        <v>137</v>
      </c>
      <c r="K4365" t="s">
        <v>138</v>
      </c>
      <c r="L4365" t="s">
        <v>12428</v>
      </c>
      <c r="M4365" t="s">
        <v>12429</v>
      </c>
      <c r="N4365">
        <v>1.010555555</v>
      </c>
      <c r="O4365">
        <v>0</v>
      </c>
      <c r="P4365">
        <v>536</v>
      </c>
      <c r="Q4365">
        <v>0</v>
      </c>
      <c r="R4365">
        <v>0</v>
      </c>
      <c r="S4365">
        <v>0</v>
      </c>
      <c r="T4365">
        <v>8</v>
      </c>
      <c r="U4365">
        <v>0</v>
      </c>
      <c r="V4365">
        <v>0</v>
      </c>
      <c r="W4365">
        <v>0</v>
      </c>
      <c r="X4365">
        <v>150.46207136748205</v>
      </c>
      <c r="Y4365">
        <v>0</v>
      </c>
      <c r="Z4365">
        <v>0</v>
      </c>
      <c r="AA4365">
        <v>0</v>
      </c>
      <c r="AB4365">
        <v>19.634528465176238</v>
      </c>
      <c r="AC4365">
        <v>0</v>
      </c>
      <c r="AD4365">
        <v>0</v>
      </c>
      <c r="AE4365">
        <v>170.09659983265828</v>
      </c>
    </row>
    <row r="4366" spans="1:31" x14ac:dyDescent="0.3">
      <c r="A4366">
        <v>2494224</v>
      </c>
      <c r="B4366">
        <v>1</v>
      </c>
      <c r="C4366" t="s">
        <v>80</v>
      </c>
      <c r="D4366" t="s">
        <v>84</v>
      </c>
      <c r="E4366" t="s">
        <v>153</v>
      </c>
      <c r="F4366" t="s">
        <v>12430</v>
      </c>
      <c r="G4366" t="s">
        <v>244</v>
      </c>
      <c r="H4366" t="s">
        <v>135</v>
      </c>
      <c r="I4366" t="s">
        <v>136</v>
      </c>
      <c r="J4366" t="s">
        <v>137</v>
      </c>
      <c r="K4366" t="s">
        <v>144</v>
      </c>
      <c r="L4366" t="s">
        <v>12431</v>
      </c>
      <c r="M4366" t="s">
        <v>12432</v>
      </c>
      <c r="N4366">
        <v>1.1513888880000001</v>
      </c>
      <c r="O4366">
        <v>0</v>
      </c>
      <c r="P4366">
        <v>36</v>
      </c>
      <c r="Q4366">
        <v>0</v>
      </c>
      <c r="R4366">
        <v>0</v>
      </c>
      <c r="S4366">
        <v>0</v>
      </c>
      <c r="T4366">
        <v>7</v>
      </c>
      <c r="U4366">
        <v>0</v>
      </c>
      <c r="V4366">
        <v>0</v>
      </c>
      <c r="W4366">
        <v>0</v>
      </c>
      <c r="X4366">
        <v>11.148601338345781</v>
      </c>
      <c r="Y4366">
        <v>0</v>
      </c>
      <c r="Z4366">
        <v>0</v>
      </c>
      <c r="AA4366">
        <v>0</v>
      </c>
      <c r="AB4366">
        <v>7.2593699126617288</v>
      </c>
      <c r="AC4366">
        <v>0</v>
      </c>
      <c r="AD4366">
        <v>0</v>
      </c>
      <c r="AE4366">
        <v>18.40797125100751</v>
      </c>
    </row>
    <row r="4367" spans="1:31" x14ac:dyDescent="0.3">
      <c r="A4367">
        <v>2494225</v>
      </c>
      <c r="B4367">
        <v>1</v>
      </c>
      <c r="C4367" t="s">
        <v>81</v>
      </c>
      <c r="D4367" t="s">
        <v>112</v>
      </c>
      <c r="E4367" t="s">
        <v>162</v>
      </c>
      <c r="F4367" t="s">
        <v>12433</v>
      </c>
      <c r="G4367" t="s">
        <v>210</v>
      </c>
      <c r="H4367" t="s">
        <v>135</v>
      </c>
      <c r="I4367" t="s">
        <v>136</v>
      </c>
      <c r="J4367" t="s">
        <v>137</v>
      </c>
      <c r="K4367" t="s">
        <v>144</v>
      </c>
      <c r="L4367" t="s">
        <v>12434</v>
      </c>
      <c r="M4367" t="s">
        <v>12435</v>
      </c>
      <c r="N4367">
        <v>2.312777777</v>
      </c>
      <c r="O4367">
        <v>0</v>
      </c>
      <c r="P4367">
        <v>53</v>
      </c>
      <c r="Q4367">
        <v>0</v>
      </c>
      <c r="R4367">
        <v>3</v>
      </c>
      <c r="S4367">
        <v>0</v>
      </c>
      <c r="T4367">
        <v>17</v>
      </c>
      <c r="U4367">
        <v>0</v>
      </c>
      <c r="V4367">
        <v>0</v>
      </c>
      <c r="W4367">
        <v>0</v>
      </c>
      <c r="X4367">
        <v>21.016998888624769</v>
      </c>
      <c r="Y4367">
        <v>0</v>
      </c>
      <c r="Z4367">
        <v>8.9569126988250342E-2</v>
      </c>
      <c r="AA4367">
        <v>0</v>
      </c>
      <c r="AB4367">
        <v>34.937635013177342</v>
      </c>
      <c r="AC4367">
        <v>0</v>
      </c>
      <c r="AD4367">
        <v>0</v>
      </c>
      <c r="AE4367">
        <v>56.044203028790363</v>
      </c>
    </row>
    <row r="4368" spans="1:31" x14ac:dyDescent="0.3">
      <c r="A4368">
        <v>2494227</v>
      </c>
      <c r="B4368">
        <v>1</v>
      </c>
      <c r="C4368" t="s">
        <v>81</v>
      </c>
      <c r="D4368" t="s">
        <v>113</v>
      </c>
      <c r="E4368" t="s">
        <v>153</v>
      </c>
      <c r="F4368" t="s">
        <v>12436</v>
      </c>
      <c r="G4368" t="s">
        <v>155</v>
      </c>
      <c r="H4368" t="s">
        <v>135</v>
      </c>
      <c r="I4368" t="s">
        <v>136</v>
      </c>
      <c r="J4368" t="s">
        <v>137</v>
      </c>
      <c r="K4368" t="s">
        <v>144</v>
      </c>
      <c r="L4368" t="s">
        <v>12437</v>
      </c>
      <c r="M4368" t="s">
        <v>12438</v>
      </c>
      <c r="N4368">
        <v>3.0266666660000001</v>
      </c>
      <c r="O4368">
        <v>0</v>
      </c>
      <c r="P4368">
        <v>1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0.44944766933049707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0.44944766933049707</v>
      </c>
    </row>
    <row r="4369" spans="1:31" x14ac:dyDescent="0.3">
      <c r="A4369">
        <v>2494217</v>
      </c>
      <c r="B4369">
        <v>2</v>
      </c>
      <c r="C4369" t="s">
        <v>81</v>
      </c>
      <c r="D4369" t="s">
        <v>113</v>
      </c>
      <c r="E4369" t="s">
        <v>132</v>
      </c>
      <c r="F4369" t="s">
        <v>12439</v>
      </c>
      <c r="G4369" t="s">
        <v>530</v>
      </c>
      <c r="H4369" t="s">
        <v>135</v>
      </c>
      <c r="I4369" t="s">
        <v>136</v>
      </c>
      <c r="J4369" t="s">
        <v>137</v>
      </c>
      <c r="K4369" t="s">
        <v>144</v>
      </c>
      <c r="L4369" t="s">
        <v>12418</v>
      </c>
      <c r="M4369" t="s">
        <v>12440</v>
      </c>
      <c r="N4369">
        <v>0.86305555499999997</v>
      </c>
      <c r="O4369">
        <v>0</v>
      </c>
      <c r="P4369">
        <v>76</v>
      </c>
      <c r="Q4369">
        <v>0</v>
      </c>
      <c r="R4369">
        <v>27</v>
      </c>
      <c r="S4369">
        <v>0</v>
      </c>
      <c r="T4369">
        <v>11</v>
      </c>
      <c r="U4369">
        <v>0</v>
      </c>
      <c r="V4369">
        <v>0</v>
      </c>
      <c r="W4369">
        <v>0</v>
      </c>
      <c r="X4369">
        <v>10.170263197458395</v>
      </c>
      <c r="Y4369">
        <v>0</v>
      </c>
      <c r="Z4369">
        <v>4.7379570384763934</v>
      </c>
      <c r="AA4369">
        <v>0</v>
      </c>
      <c r="AB4369">
        <v>87.669552475982329</v>
      </c>
      <c r="AC4369">
        <v>0</v>
      </c>
      <c r="AD4369">
        <v>0</v>
      </c>
      <c r="AE4369">
        <v>102.57777271191712</v>
      </c>
    </row>
    <row r="4370" spans="1:31" x14ac:dyDescent="0.3">
      <c r="A4370">
        <v>2494237</v>
      </c>
      <c r="B4370">
        <v>1</v>
      </c>
      <c r="C4370" t="s">
        <v>80</v>
      </c>
      <c r="D4370" t="s">
        <v>97</v>
      </c>
      <c r="E4370" t="s">
        <v>162</v>
      </c>
      <c r="F4370" t="s">
        <v>6249</v>
      </c>
      <c r="G4370" t="s">
        <v>210</v>
      </c>
      <c r="H4370" t="s">
        <v>135</v>
      </c>
      <c r="I4370" t="s">
        <v>136</v>
      </c>
      <c r="J4370" t="s">
        <v>137</v>
      </c>
      <c r="K4370" t="s">
        <v>144</v>
      </c>
      <c r="L4370" t="s">
        <v>12441</v>
      </c>
      <c r="M4370" t="s">
        <v>12442</v>
      </c>
      <c r="N4370">
        <v>1.2763888880000001</v>
      </c>
      <c r="O4370">
        <v>0</v>
      </c>
      <c r="P4370">
        <v>50</v>
      </c>
      <c r="Q4370">
        <v>0</v>
      </c>
      <c r="R4370">
        <v>0</v>
      </c>
      <c r="S4370">
        <v>0</v>
      </c>
      <c r="T4370">
        <v>10</v>
      </c>
      <c r="U4370">
        <v>0</v>
      </c>
      <c r="V4370">
        <v>0</v>
      </c>
      <c r="W4370">
        <v>0</v>
      </c>
      <c r="X4370">
        <v>35.619555796235154</v>
      </c>
      <c r="Y4370">
        <v>0</v>
      </c>
      <c r="Z4370">
        <v>0</v>
      </c>
      <c r="AA4370">
        <v>0</v>
      </c>
      <c r="AB4370">
        <v>6.2967375693641277</v>
      </c>
      <c r="AC4370">
        <v>0</v>
      </c>
      <c r="AD4370">
        <v>0</v>
      </c>
      <c r="AE4370">
        <v>41.91629336559928</v>
      </c>
    </row>
    <row r="4371" spans="1:31" x14ac:dyDescent="0.3">
      <c r="A4371">
        <v>2494242</v>
      </c>
      <c r="B4371">
        <v>1</v>
      </c>
      <c r="C4371" t="s">
        <v>80</v>
      </c>
      <c r="D4371" t="s">
        <v>97</v>
      </c>
      <c r="E4371" t="s">
        <v>153</v>
      </c>
      <c r="F4371" t="s">
        <v>12443</v>
      </c>
      <c r="G4371" t="s">
        <v>230</v>
      </c>
      <c r="H4371" t="s">
        <v>135</v>
      </c>
      <c r="I4371" t="s">
        <v>136</v>
      </c>
      <c r="J4371" t="s">
        <v>137</v>
      </c>
      <c r="K4371" t="s">
        <v>144</v>
      </c>
      <c r="L4371" t="s">
        <v>12444</v>
      </c>
      <c r="M4371" t="s">
        <v>12445</v>
      </c>
      <c r="N4371">
        <v>2.977777777</v>
      </c>
      <c r="O4371">
        <v>0</v>
      </c>
      <c r="P4371">
        <v>1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0.17351335952662519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0.17351335952662519</v>
      </c>
    </row>
    <row r="4372" spans="1:31" x14ac:dyDescent="0.3">
      <c r="A4372">
        <v>2494244</v>
      </c>
      <c r="B4372">
        <v>1</v>
      </c>
      <c r="C4372" t="s">
        <v>80</v>
      </c>
      <c r="D4372" t="s">
        <v>104</v>
      </c>
      <c r="E4372" t="s">
        <v>153</v>
      </c>
      <c r="F4372" t="s">
        <v>12446</v>
      </c>
      <c r="G4372" t="s">
        <v>230</v>
      </c>
      <c r="H4372" t="s">
        <v>135</v>
      </c>
      <c r="I4372" t="s">
        <v>136</v>
      </c>
      <c r="J4372" t="s">
        <v>137</v>
      </c>
      <c r="K4372" t="s">
        <v>144</v>
      </c>
      <c r="L4372" t="s">
        <v>12447</v>
      </c>
      <c r="M4372" t="s">
        <v>12448</v>
      </c>
      <c r="N4372">
        <v>7.977222222</v>
      </c>
      <c r="O4372">
        <v>0</v>
      </c>
      <c r="P4372">
        <v>2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0.71649279117508569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0.71649279117508569</v>
      </c>
    </row>
    <row r="4373" spans="1:31" x14ac:dyDescent="0.3">
      <c r="A4373">
        <v>2494246</v>
      </c>
      <c r="B4373">
        <v>1</v>
      </c>
      <c r="C4373" t="s">
        <v>80</v>
      </c>
      <c r="D4373" t="s">
        <v>83</v>
      </c>
      <c r="E4373" t="s">
        <v>147</v>
      </c>
      <c r="F4373" t="s">
        <v>12449</v>
      </c>
      <c r="G4373" t="s">
        <v>203</v>
      </c>
      <c r="H4373" t="s">
        <v>150</v>
      </c>
      <c r="I4373" t="s">
        <v>136</v>
      </c>
      <c r="J4373" t="s">
        <v>137</v>
      </c>
      <c r="K4373" t="s">
        <v>138</v>
      </c>
      <c r="L4373" t="s">
        <v>12450</v>
      </c>
      <c r="M4373" t="s">
        <v>12451</v>
      </c>
      <c r="N4373">
        <v>0.103888888</v>
      </c>
      <c r="O4373">
        <v>0</v>
      </c>
      <c r="P4373">
        <v>0</v>
      </c>
      <c r="Q4373">
        <v>0</v>
      </c>
      <c r="R4373">
        <v>0</v>
      </c>
      <c r="S4373">
        <v>2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0.29700713078666668</v>
      </c>
      <c r="AB4373">
        <v>0</v>
      </c>
      <c r="AC4373">
        <v>0</v>
      </c>
      <c r="AD4373">
        <v>0</v>
      </c>
      <c r="AE4373">
        <v>0.29700713078666668</v>
      </c>
    </row>
    <row r="4374" spans="1:31" x14ac:dyDescent="0.3">
      <c r="A4374">
        <v>2494247</v>
      </c>
      <c r="B4374">
        <v>1</v>
      </c>
      <c r="C4374" t="s">
        <v>80</v>
      </c>
      <c r="D4374" t="s">
        <v>96</v>
      </c>
      <c r="E4374" t="s">
        <v>162</v>
      </c>
      <c r="F4374" t="s">
        <v>12452</v>
      </c>
      <c r="G4374" t="s">
        <v>652</v>
      </c>
      <c r="H4374" t="s">
        <v>135</v>
      </c>
      <c r="I4374" t="s">
        <v>136</v>
      </c>
      <c r="J4374" t="s">
        <v>137</v>
      </c>
      <c r="K4374" t="s">
        <v>144</v>
      </c>
      <c r="L4374" t="s">
        <v>12453</v>
      </c>
      <c r="M4374" t="s">
        <v>12454</v>
      </c>
      <c r="N4374">
        <v>6.8116666659999998</v>
      </c>
      <c r="O4374">
        <v>0</v>
      </c>
      <c r="P4374">
        <v>53</v>
      </c>
      <c r="Q4374">
        <v>0</v>
      </c>
      <c r="R4374">
        <v>4</v>
      </c>
      <c r="S4374">
        <v>0</v>
      </c>
      <c r="T4374">
        <v>21</v>
      </c>
      <c r="U4374">
        <v>0</v>
      </c>
      <c r="V4374">
        <v>0</v>
      </c>
      <c r="W4374">
        <v>0</v>
      </c>
      <c r="X4374">
        <v>219.16563743116646</v>
      </c>
      <c r="Y4374">
        <v>0</v>
      </c>
      <c r="Z4374">
        <v>9.5894011073601213</v>
      </c>
      <c r="AA4374">
        <v>0</v>
      </c>
      <c r="AB4374">
        <v>188.97460495235637</v>
      </c>
      <c r="AC4374">
        <v>0</v>
      </c>
      <c r="AD4374">
        <v>0</v>
      </c>
      <c r="AE4374">
        <v>417.72964349088295</v>
      </c>
    </row>
    <row r="4375" spans="1:31" x14ac:dyDescent="0.3">
      <c r="A4375">
        <v>2494248</v>
      </c>
      <c r="B4375">
        <v>1</v>
      </c>
      <c r="C4375" t="s">
        <v>81</v>
      </c>
      <c r="D4375" t="s">
        <v>112</v>
      </c>
      <c r="E4375" t="s">
        <v>147</v>
      </c>
      <c r="F4375" t="s">
        <v>12455</v>
      </c>
      <c r="G4375" t="s">
        <v>181</v>
      </c>
      <c r="H4375" t="s">
        <v>150</v>
      </c>
      <c r="I4375" t="s">
        <v>136</v>
      </c>
      <c r="J4375" t="s">
        <v>137</v>
      </c>
      <c r="K4375" t="s">
        <v>144</v>
      </c>
      <c r="L4375" t="s">
        <v>12456</v>
      </c>
      <c r="M4375" t="s">
        <v>12457</v>
      </c>
      <c r="N4375">
        <v>0.68083333300000004</v>
      </c>
      <c r="O4375">
        <v>0</v>
      </c>
      <c r="P4375">
        <v>47</v>
      </c>
      <c r="Q4375">
        <v>0</v>
      </c>
      <c r="R4375">
        <v>3</v>
      </c>
      <c r="S4375">
        <v>0</v>
      </c>
      <c r="T4375">
        <v>1</v>
      </c>
      <c r="U4375">
        <v>0</v>
      </c>
      <c r="V4375">
        <v>0</v>
      </c>
      <c r="W4375">
        <v>0</v>
      </c>
      <c r="X4375">
        <v>3.5719426879541047</v>
      </c>
      <c r="Y4375">
        <v>0</v>
      </c>
      <c r="Z4375">
        <v>0.37091569324760082</v>
      </c>
      <c r="AA4375">
        <v>0</v>
      </c>
      <c r="AB4375">
        <v>0.12215240561007001</v>
      </c>
      <c r="AC4375">
        <v>0</v>
      </c>
      <c r="AD4375">
        <v>0</v>
      </c>
      <c r="AE4375">
        <v>4.0650107868117757</v>
      </c>
    </row>
    <row r="4376" spans="1:31" x14ac:dyDescent="0.3">
      <c r="A4376">
        <v>2494249</v>
      </c>
      <c r="B4376">
        <v>1</v>
      </c>
      <c r="C4376" t="s">
        <v>80</v>
      </c>
      <c r="D4376" t="s">
        <v>98</v>
      </c>
      <c r="E4376" t="s">
        <v>153</v>
      </c>
      <c r="F4376" t="s">
        <v>12458</v>
      </c>
      <c r="G4376" t="s">
        <v>155</v>
      </c>
      <c r="H4376" t="s">
        <v>135</v>
      </c>
      <c r="I4376" t="s">
        <v>136</v>
      </c>
      <c r="J4376" t="s">
        <v>137</v>
      </c>
      <c r="K4376" t="s">
        <v>144</v>
      </c>
      <c r="L4376" t="s">
        <v>12459</v>
      </c>
      <c r="M4376" t="s">
        <v>12460</v>
      </c>
      <c r="N4376">
        <v>2.0783333329999998</v>
      </c>
      <c r="O4376">
        <v>0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0.73114349795594447</v>
      </c>
      <c r="AA4376">
        <v>0</v>
      </c>
      <c r="AB4376">
        <v>0</v>
      </c>
      <c r="AC4376">
        <v>0</v>
      </c>
      <c r="AD4376">
        <v>0</v>
      </c>
      <c r="AE4376">
        <v>0.73114349795594447</v>
      </c>
    </row>
    <row r="4377" spans="1:31" x14ac:dyDescent="0.3">
      <c r="A4377">
        <v>2494252</v>
      </c>
      <c r="B4377">
        <v>1</v>
      </c>
      <c r="C4377" t="s">
        <v>80</v>
      </c>
      <c r="D4377" t="s">
        <v>106</v>
      </c>
      <c r="E4377" t="s">
        <v>166</v>
      </c>
      <c r="F4377" t="s">
        <v>6404</v>
      </c>
      <c r="G4377" t="s">
        <v>149</v>
      </c>
      <c r="H4377" t="s">
        <v>150</v>
      </c>
      <c r="I4377" t="s">
        <v>136</v>
      </c>
      <c r="J4377" t="s">
        <v>137</v>
      </c>
      <c r="K4377" t="s">
        <v>144</v>
      </c>
      <c r="L4377" t="s">
        <v>12461</v>
      </c>
      <c r="M4377" t="s">
        <v>12462</v>
      </c>
      <c r="N4377">
        <v>0.192222222</v>
      </c>
      <c r="O4377">
        <v>1</v>
      </c>
      <c r="P4377">
        <v>0</v>
      </c>
      <c r="Q4377">
        <v>11</v>
      </c>
      <c r="R4377">
        <v>123</v>
      </c>
      <c r="S4377">
        <v>5</v>
      </c>
      <c r="T4377">
        <v>39</v>
      </c>
      <c r="U4377">
        <v>0</v>
      </c>
      <c r="V4377">
        <v>0</v>
      </c>
      <c r="W4377">
        <v>1.2999815895040002E-2</v>
      </c>
      <c r="X4377">
        <v>0</v>
      </c>
      <c r="Y4377">
        <v>0.31878305028498127</v>
      </c>
      <c r="Z4377">
        <v>14.463449496505822</v>
      </c>
      <c r="AA4377">
        <v>11.023947066996733</v>
      </c>
      <c r="AB4377">
        <v>8.4867030617536798</v>
      </c>
      <c r="AC4377">
        <v>0</v>
      </c>
      <c r="AD4377">
        <v>0</v>
      </c>
      <c r="AE4377">
        <v>34.305882491436257</v>
      </c>
    </row>
    <row r="4378" spans="1:31" x14ac:dyDescent="0.3">
      <c r="A4378">
        <v>2494253</v>
      </c>
      <c r="B4378">
        <v>1</v>
      </c>
      <c r="C4378" t="s">
        <v>80</v>
      </c>
      <c r="D4378" t="s">
        <v>93</v>
      </c>
      <c r="E4378" t="s">
        <v>153</v>
      </c>
      <c r="F4378" t="s">
        <v>12463</v>
      </c>
      <c r="G4378" t="s">
        <v>244</v>
      </c>
      <c r="H4378" t="s">
        <v>135</v>
      </c>
      <c r="I4378" t="s">
        <v>136</v>
      </c>
      <c r="J4378" t="s">
        <v>137</v>
      </c>
      <c r="K4378" t="s">
        <v>144</v>
      </c>
      <c r="L4378" t="s">
        <v>12464</v>
      </c>
      <c r="M4378" t="s">
        <v>12465</v>
      </c>
      <c r="N4378">
        <v>3.0249999999999999</v>
      </c>
      <c r="O4378">
        <v>0</v>
      </c>
      <c r="P4378">
        <v>5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5.8990341887492024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5.8990341887492024</v>
      </c>
    </row>
    <row r="4379" spans="1:31" x14ac:dyDescent="0.3">
      <c r="A4379">
        <v>2494254</v>
      </c>
      <c r="B4379">
        <v>1</v>
      </c>
      <c r="C4379" t="s">
        <v>81</v>
      </c>
      <c r="D4379" t="s">
        <v>112</v>
      </c>
      <c r="E4379" t="s">
        <v>162</v>
      </c>
      <c r="F4379" t="s">
        <v>12466</v>
      </c>
      <c r="G4379" t="s">
        <v>181</v>
      </c>
      <c r="H4379" t="s">
        <v>135</v>
      </c>
      <c r="I4379" t="s">
        <v>136</v>
      </c>
      <c r="J4379" t="s">
        <v>137</v>
      </c>
      <c r="K4379" t="s">
        <v>144</v>
      </c>
      <c r="L4379" t="s">
        <v>12467</v>
      </c>
      <c r="M4379" t="s">
        <v>12468</v>
      </c>
      <c r="N4379">
        <v>0.29194444400000003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8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20.138573296530652</v>
      </c>
      <c r="AC4379">
        <v>0</v>
      </c>
      <c r="AD4379">
        <v>0</v>
      </c>
      <c r="AE4379">
        <v>20.138573296530652</v>
      </c>
    </row>
    <row r="4380" spans="1:31" x14ac:dyDescent="0.3">
      <c r="A4380">
        <v>2494255</v>
      </c>
      <c r="B4380">
        <v>1</v>
      </c>
      <c r="C4380" t="s">
        <v>80</v>
      </c>
      <c r="D4380" t="s">
        <v>96</v>
      </c>
      <c r="E4380" t="s">
        <v>153</v>
      </c>
      <c r="F4380" t="s">
        <v>12469</v>
      </c>
      <c r="G4380" t="s">
        <v>155</v>
      </c>
      <c r="H4380" t="s">
        <v>135</v>
      </c>
      <c r="I4380" t="s">
        <v>136</v>
      </c>
      <c r="J4380" t="s">
        <v>137</v>
      </c>
      <c r="K4380" t="s">
        <v>144</v>
      </c>
      <c r="L4380" t="s">
        <v>12470</v>
      </c>
      <c r="M4380" t="s">
        <v>12471</v>
      </c>
      <c r="N4380">
        <v>5.8311111110000002</v>
      </c>
      <c r="O4380">
        <v>0</v>
      </c>
      <c r="P4380">
        <v>1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6.7153585082125211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6.7153585082125211</v>
      </c>
    </row>
    <row r="4381" spans="1:31" x14ac:dyDescent="0.3">
      <c r="A4381">
        <v>2494258</v>
      </c>
      <c r="B4381">
        <v>1</v>
      </c>
      <c r="C4381" t="s">
        <v>80</v>
      </c>
      <c r="D4381" t="s">
        <v>93</v>
      </c>
      <c r="E4381" t="s">
        <v>162</v>
      </c>
      <c r="F4381" t="s">
        <v>12472</v>
      </c>
      <c r="G4381" t="s">
        <v>530</v>
      </c>
      <c r="H4381" t="s">
        <v>135</v>
      </c>
      <c r="I4381" t="s">
        <v>136</v>
      </c>
      <c r="J4381" t="s">
        <v>137</v>
      </c>
      <c r="K4381" t="s">
        <v>144</v>
      </c>
      <c r="L4381" t="s">
        <v>12473</v>
      </c>
      <c r="M4381" t="s">
        <v>12474</v>
      </c>
      <c r="N4381">
        <v>1.5902777770000001</v>
      </c>
      <c r="O4381">
        <v>0</v>
      </c>
      <c r="P4381">
        <v>4</v>
      </c>
      <c r="Q4381">
        <v>0</v>
      </c>
      <c r="R4381">
        <v>10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0.48141309249443132</v>
      </c>
      <c r="Y4381">
        <v>0</v>
      </c>
      <c r="Z4381">
        <v>4.4457561044099094</v>
      </c>
      <c r="AA4381">
        <v>0</v>
      </c>
      <c r="AB4381">
        <v>0</v>
      </c>
      <c r="AC4381">
        <v>0</v>
      </c>
      <c r="AD4381">
        <v>0</v>
      </c>
      <c r="AE4381">
        <v>4.927169196904341</v>
      </c>
    </row>
    <row r="4382" spans="1:31" x14ac:dyDescent="0.3">
      <c r="A4382">
        <v>2494263</v>
      </c>
      <c r="B4382">
        <v>1</v>
      </c>
      <c r="C4382" t="s">
        <v>81</v>
      </c>
      <c r="D4382" t="s">
        <v>122</v>
      </c>
      <c r="E4382" t="s">
        <v>147</v>
      </c>
      <c r="F4382" t="s">
        <v>12475</v>
      </c>
      <c r="G4382" t="s">
        <v>276</v>
      </c>
      <c r="H4382" t="s">
        <v>150</v>
      </c>
      <c r="I4382" t="s">
        <v>136</v>
      </c>
      <c r="J4382" t="s">
        <v>137</v>
      </c>
      <c r="K4382" t="s">
        <v>144</v>
      </c>
      <c r="L4382" t="s">
        <v>12476</v>
      </c>
      <c r="M4382" t="s">
        <v>12477</v>
      </c>
      <c r="N4382">
        <v>0.77361111100000002</v>
      </c>
      <c r="O4382">
        <v>0</v>
      </c>
      <c r="P4382">
        <v>630</v>
      </c>
      <c r="Q4382">
        <v>1</v>
      </c>
      <c r="R4382">
        <v>14</v>
      </c>
      <c r="S4382">
        <v>1</v>
      </c>
      <c r="T4382">
        <v>45</v>
      </c>
      <c r="U4382">
        <v>1</v>
      </c>
      <c r="V4382">
        <v>0</v>
      </c>
      <c r="W4382">
        <v>0</v>
      </c>
      <c r="X4382">
        <v>54.302545370483003</v>
      </c>
      <c r="Y4382">
        <v>0.41681416109999997</v>
      </c>
      <c r="Z4382">
        <v>0.64626620736025431</v>
      </c>
      <c r="AA4382">
        <v>1.0866211443541667</v>
      </c>
      <c r="AB4382">
        <v>16.512581310823222</v>
      </c>
      <c r="AC4382">
        <v>2.2149422922646251</v>
      </c>
      <c r="AD4382">
        <v>0</v>
      </c>
      <c r="AE4382">
        <v>75.17977048638528</v>
      </c>
    </row>
    <row r="4383" spans="1:31" x14ac:dyDescent="0.3">
      <c r="A4383">
        <v>2494267</v>
      </c>
      <c r="B4383">
        <v>1</v>
      </c>
      <c r="C4383" t="s">
        <v>80</v>
      </c>
      <c r="D4383" t="s">
        <v>103</v>
      </c>
      <c r="E4383" t="s">
        <v>147</v>
      </c>
      <c r="F4383" t="s">
        <v>12478</v>
      </c>
      <c r="G4383" t="s">
        <v>134</v>
      </c>
      <c r="H4383" t="s">
        <v>150</v>
      </c>
      <c r="I4383" t="s">
        <v>136</v>
      </c>
      <c r="J4383" t="s">
        <v>137</v>
      </c>
      <c r="K4383" t="s">
        <v>138</v>
      </c>
      <c r="L4383" t="s">
        <v>12479</v>
      </c>
      <c r="M4383" t="s">
        <v>12480</v>
      </c>
      <c r="N4383">
        <v>0.63277777700000004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5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34.6118995393254</v>
      </c>
      <c r="AC4383">
        <v>0</v>
      </c>
      <c r="AD4383">
        <v>0</v>
      </c>
      <c r="AE4383">
        <v>34.6118995393254</v>
      </c>
    </row>
    <row r="4384" spans="1:31" x14ac:dyDescent="0.3">
      <c r="A4384">
        <v>2494269</v>
      </c>
      <c r="B4384">
        <v>1</v>
      </c>
      <c r="C4384" t="s">
        <v>80</v>
      </c>
      <c r="D4384" t="s">
        <v>82</v>
      </c>
      <c r="E4384" t="s">
        <v>153</v>
      </c>
      <c r="F4384" t="s">
        <v>12481</v>
      </c>
      <c r="G4384" t="s">
        <v>155</v>
      </c>
      <c r="H4384" t="s">
        <v>135</v>
      </c>
      <c r="I4384" t="s">
        <v>136</v>
      </c>
      <c r="J4384" t="s">
        <v>137</v>
      </c>
      <c r="K4384" t="s">
        <v>144</v>
      </c>
      <c r="L4384" t="s">
        <v>12482</v>
      </c>
      <c r="M4384" t="s">
        <v>12483</v>
      </c>
      <c r="N4384">
        <v>0.80249999999999999</v>
      </c>
      <c r="O4384">
        <v>0</v>
      </c>
      <c r="P4384">
        <v>3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0.59201359568692946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0.59201359568692946</v>
      </c>
    </row>
    <row r="4385" spans="1:31" x14ac:dyDescent="0.3">
      <c r="A4385">
        <v>2494270</v>
      </c>
      <c r="B4385">
        <v>1</v>
      </c>
      <c r="C4385" t="s">
        <v>80</v>
      </c>
      <c r="D4385" t="s">
        <v>90</v>
      </c>
      <c r="E4385" t="s">
        <v>132</v>
      </c>
      <c r="F4385" t="s">
        <v>12484</v>
      </c>
      <c r="G4385" t="s">
        <v>237</v>
      </c>
      <c r="H4385" t="s">
        <v>135</v>
      </c>
      <c r="I4385" t="s">
        <v>136</v>
      </c>
      <c r="J4385" t="s">
        <v>137</v>
      </c>
      <c r="K4385" t="s">
        <v>144</v>
      </c>
      <c r="L4385" t="s">
        <v>12485</v>
      </c>
      <c r="M4385" t="s">
        <v>12486</v>
      </c>
      <c r="N4385">
        <v>1.69</v>
      </c>
      <c r="O4385">
        <v>0</v>
      </c>
      <c r="P4385">
        <v>429</v>
      </c>
      <c r="Q4385">
        <v>0</v>
      </c>
      <c r="R4385">
        <v>0</v>
      </c>
      <c r="S4385">
        <v>0</v>
      </c>
      <c r="T4385">
        <v>18</v>
      </c>
      <c r="U4385">
        <v>0</v>
      </c>
      <c r="V4385">
        <v>0</v>
      </c>
      <c r="W4385">
        <v>0</v>
      </c>
      <c r="X4385">
        <v>207.40667666859662</v>
      </c>
      <c r="Y4385">
        <v>0</v>
      </c>
      <c r="Z4385">
        <v>0</v>
      </c>
      <c r="AA4385">
        <v>0</v>
      </c>
      <c r="AB4385">
        <v>40.344972056915068</v>
      </c>
      <c r="AC4385">
        <v>0</v>
      </c>
      <c r="AD4385">
        <v>0</v>
      </c>
      <c r="AE4385">
        <v>247.7516487255117</v>
      </c>
    </row>
    <row r="4386" spans="1:31" x14ac:dyDescent="0.3">
      <c r="A4386">
        <v>2494280</v>
      </c>
      <c r="B4386">
        <v>1</v>
      </c>
      <c r="C4386" t="s">
        <v>80</v>
      </c>
      <c r="D4386" t="s">
        <v>106</v>
      </c>
      <c r="E4386" t="s">
        <v>147</v>
      </c>
      <c r="F4386" t="s">
        <v>12487</v>
      </c>
      <c r="G4386" t="s">
        <v>193</v>
      </c>
      <c r="H4386" t="s">
        <v>150</v>
      </c>
      <c r="I4386" t="s">
        <v>136</v>
      </c>
      <c r="J4386" t="s">
        <v>137</v>
      </c>
      <c r="K4386" t="s">
        <v>144</v>
      </c>
      <c r="L4386" t="s">
        <v>12488</v>
      </c>
      <c r="M4386" t="s">
        <v>12489</v>
      </c>
      <c r="N4386">
        <v>1</v>
      </c>
      <c r="O4386">
        <v>0</v>
      </c>
      <c r="P4386">
        <v>0</v>
      </c>
      <c r="Q4386">
        <v>2</v>
      </c>
      <c r="R4386">
        <v>21</v>
      </c>
      <c r="S4386">
        <v>0</v>
      </c>
      <c r="T4386">
        <v>9</v>
      </c>
      <c r="U4386">
        <v>0</v>
      </c>
      <c r="V4386">
        <v>0</v>
      </c>
      <c r="W4386">
        <v>0</v>
      </c>
      <c r="X4386">
        <v>0</v>
      </c>
      <c r="Y4386">
        <v>14.836778643159693</v>
      </c>
      <c r="Z4386">
        <v>9.1345117403538616</v>
      </c>
      <c r="AA4386">
        <v>0</v>
      </c>
      <c r="AB4386">
        <v>9.0668487941077167</v>
      </c>
      <c r="AC4386">
        <v>0</v>
      </c>
      <c r="AD4386">
        <v>0</v>
      </c>
      <c r="AE4386">
        <v>33.038139177621275</v>
      </c>
    </row>
    <row r="4387" spans="1:31" x14ac:dyDescent="0.3">
      <c r="A4387">
        <v>2494284</v>
      </c>
      <c r="B4387">
        <v>1</v>
      </c>
      <c r="C4387" t="s">
        <v>80</v>
      </c>
      <c r="D4387" t="s">
        <v>107</v>
      </c>
      <c r="E4387" t="s">
        <v>153</v>
      </c>
      <c r="F4387" t="s">
        <v>12490</v>
      </c>
      <c r="G4387" t="s">
        <v>230</v>
      </c>
      <c r="H4387" t="s">
        <v>135</v>
      </c>
      <c r="I4387" t="s">
        <v>136</v>
      </c>
      <c r="J4387" t="s">
        <v>137</v>
      </c>
      <c r="K4387" t="s">
        <v>144</v>
      </c>
      <c r="L4387" t="s">
        <v>12491</v>
      </c>
      <c r="M4387" t="s">
        <v>12492</v>
      </c>
      <c r="N4387">
        <v>1.037222222</v>
      </c>
      <c r="O4387">
        <v>0</v>
      </c>
      <c r="P4387">
        <v>1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7.9406417961257303E-2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7.9406417961257303E-2</v>
      </c>
    </row>
    <row r="4388" spans="1:31" x14ac:dyDescent="0.3">
      <c r="A4388">
        <v>2494291</v>
      </c>
      <c r="B4388">
        <v>1</v>
      </c>
      <c r="C4388" t="s">
        <v>81</v>
      </c>
      <c r="D4388" t="s">
        <v>113</v>
      </c>
      <c r="E4388" t="s">
        <v>147</v>
      </c>
      <c r="F4388" t="s">
        <v>12493</v>
      </c>
      <c r="G4388" t="s">
        <v>765</v>
      </c>
      <c r="H4388" t="s">
        <v>150</v>
      </c>
      <c r="I4388" t="s">
        <v>136</v>
      </c>
      <c r="J4388" t="s">
        <v>137</v>
      </c>
      <c r="K4388" t="s">
        <v>144</v>
      </c>
      <c r="L4388" t="s">
        <v>12494</v>
      </c>
      <c r="M4388" t="s">
        <v>12495</v>
      </c>
      <c r="N4388">
        <v>1.6627777770000001</v>
      </c>
      <c r="O4388">
        <v>0</v>
      </c>
      <c r="P4388">
        <v>224</v>
      </c>
      <c r="Q4388">
        <v>0</v>
      </c>
      <c r="R4388">
        <v>2</v>
      </c>
      <c r="S4388">
        <v>0</v>
      </c>
      <c r="T4388">
        <v>34</v>
      </c>
      <c r="U4388">
        <v>0</v>
      </c>
      <c r="V4388">
        <v>0</v>
      </c>
      <c r="W4388">
        <v>0</v>
      </c>
      <c r="X4388">
        <v>54.681205853960726</v>
      </c>
      <c r="Y4388">
        <v>0</v>
      </c>
      <c r="Z4388">
        <v>0.15424092601653128</v>
      </c>
      <c r="AA4388">
        <v>0</v>
      </c>
      <c r="AB4388">
        <v>27.334161731703912</v>
      </c>
      <c r="AC4388">
        <v>0</v>
      </c>
      <c r="AD4388">
        <v>0</v>
      </c>
      <c r="AE4388">
        <v>82.169608511681176</v>
      </c>
    </row>
    <row r="4389" spans="1:31" x14ac:dyDescent="0.3">
      <c r="A4389">
        <v>2494292</v>
      </c>
      <c r="B4389">
        <v>1</v>
      </c>
      <c r="C4389" t="s">
        <v>81</v>
      </c>
      <c r="D4389" t="s">
        <v>122</v>
      </c>
      <c r="E4389" t="s">
        <v>132</v>
      </c>
      <c r="F4389" t="s">
        <v>12496</v>
      </c>
      <c r="G4389" t="s">
        <v>296</v>
      </c>
      <c r="H4389" t="s">
        <v>135</v>
      </c>
      <c r="I4389" t="s">
        <v>136</v>
      </c>
      <c r="J4389" t="s">
        <v>137</v>
      </c>
      <c r="K4389" t="s">
        <v>144</v>
      </c>
      <c r="L4389" t="s">
        <v>12497</v>
      </c>
      <c r="M4389" t="s">
        <v>12498</v>
      </c>
      <c r="N4389">
        <v>3.7766666660000001</v>
      </c>
      <c r="O4389">
        <v>0</v>
      </c>
      <c r="P4389">
        <v>0</v>
      </c>
      <c r="Q4389">
        <v>0</v>
      </c>
      <c r="R4389">
        <v>17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3.0900911389654668</v>
      </c>
      <c r="AA4389">
        <v>0</v>
      </c>
      <c r="AB4389">
        <v>0</v>
      </c>
      <c r="AC4389">
        <v>0</v>
      </c>
      <c r="AD4389">
        <v>0</v>
      </c>
      <c r="AE4389">
        <v>3.0900911389654668</v>
      </c>
    </row>
    <row r="4390" spans="1:31" x14ac:dyDescent="0.3">
      <c r="A4390">
        <v>2494293</v>
      </c>
      <c r="B4390">
        <v>1</v>
      </c>
      <c r="C4390" t="s">
        <v>80</v>
      </c>
      <c r="D4390" t="s">
        <v>99</v>
      </c>
      <c r="E4390" t="s">
        <v>147</v>
      </c>
      <c r="F4390" t="s">
        <v>12499</v>
      </c>
      <c r="G4390" t="s">
        <v>193</v>
      </c>
      <c r="H4390" t="s">
        <v>150</v>
      </c>
      <c r="I4390" t="s">
        <v>136</v>
      </c>
      <c r="J4390" t="s">
        <v>137</v>
      </c>
      <c r="K4390" t="s">
        <v>144</v>
      </c>
      <c r="L4390" t="s">
        <v>12500</v>
      </c>
      <c r="M4390" t="s">
        <v>12501</v>
      </c>
      <c r="N4390">
        <v>1.691944444</v>
      </c>
      <c r="O4390">
        <v>0</v>
      </c>
      <c r="P4390">
        <v>410</v>
      </c>
      <c r="Q4390">
        <v>0</v>
      </c>
      <c r="R4390">
        <v>9</v>
      </c>
      <c r="S4390">
        <v>2</v>
      </c>
      <c r="T4390">
        <v>50</v>
      </c>
      <c r="U4390">
        <v>0</v>
      </c>
      <c r="V4390">
        <v>1</v>
      </c>
      <c r="W4390">
        <v>0</v>
      </c>
      <c r="X4390">
        <v>223.91174855066063</v>
      </c>
      <c r="Y4390">
        <v>0</v>
      </c>
      <c r="Z4390">
        <v>1.7829781381013017</v>
      </c>
      <c r="AA4390">
        <v>146.51313969982493</v>
      </c>
      <c r="AB4390">
        <v>115.37758273925014</v>
      </c>
      <c r="AC4390">
        <v>0</v>
      </c>
      <c r="AD4390">
        <v>0.61738278034497107</v>
      </c>
      <c r="AE4390">
        <v>488.20283190818202</v>
      </c>
    </row>
    <row r="4391" spans="1:31" x14ac:dyDescent="0.3">
      <c r="A4391">
        <v>2494296</v>
      </c>
      <c r="B4391">
        <v>1</v>
      </c>
      <c r="C4391" t="s">
        <v>80</v>
      </c>
      <c r="D4391" t="s">
        <v>93</v>
      </c>
      <c r="E4391" t="s">
        <v>147</v>
      </c>
      <c r="F4391" t="s">
        <v>12502</v>
      </c>
      <c r="G4391" t="s">
        <v>1962</v>
      </c>
      <c r="H4391" t="s">
        <v>150</v>
      </c>
      <c r="I4391" t="s">
        <v>136</v>
      </c>
      <c r="J4391" t="s">
        <v>137</v>
      </c>
      <c r="K4391" t="s">
        <v>144</v>
      </c>
      <c r="L4391" t="s">
        <v>12503</v>
      </c>
      <c r="M4391" t="s">
        <v>12504</v>
      </c>
      <c r="N4391">
        <v>2.0380555550000001</v>
      </c>
      <c r="O4391">
        <v>0</v>
      </c>
      <c r="P4391">
        <v>5</v>
      </c>
      <c r="Q4391">
        <v>0</v>
      </c>
      <c r="R4391">
        <v>6</v>
      </c>
      <c r="S4391">
        <v>0</v>
      </c>
      <c r="T4391">
        <v>14</v>
      </c>
      <c r="U4391">
        <v>0</v>
      </c>
      <c r="V4391">
        <v>0</v>
      </c>
      <c r="W4391">
        <v>0</v>
      </c>
      <c r="X4391">
        <v>1.7444398522806372</v>
      </c>
      <c r="Y4391">
        <v>0</v>
      </c>
      <c r="Z4391">
        <v>4.0708939210116339</v>
      </c>
      <c r="AA4391">
        <v>0</v>
      </c>
      <c r="AB4391">
        <v>76.768036859516428</v>
      </c>
      <c r="AC4391">
        <v>0</v>
      </c>
      <c r="AD4391">
        <v>0</v>
      </c>
      <c r="AE4391">
        <v>82.583370632808695</v>
      </c>
    </row>
    <row r="4392" spans="1:31" x14ac:dyDescent="0.3">
      <c r="A4392">
        <v>2494300</v>
      </c>
      <c r="B4392">
        <v>1</v>
      </c>
      <c r="C4392" t="s">
        <v>80</v>
      </c>
      <c r="D4392" t="s">
        <v>104</v>
      </c>
      <c r="E4392" t="s">
        <v>153</v>
      </c>
      <c r="F4392" t="s">
        <v>12505</v>
      </c>
      <c r="G4392" t="s">
        <v>155</v>
      </c>
      <c r="H4392" t="s">
        <v>135</v>
      </c>
      <c r="I4392" t="s">
        <v>136</v>
      </c>
      <c r="J4392" t="s">
        <v>137</v>
      </c>
      <c r="K4392" t="s">
        <v>144</v>
      </c>
      <c r="L4392" t="s">
        <v>12506</v>
      </c>
      <c r="M4392" t="s">
        <v>12507</v>
      </c>
      <c r="N4392">
        <v>5.0416666660000002</v>
      </c>
      <c r="O4392">
        <v>0</v>
      </c>
      <c r="P4392">
        <v>1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2.0317696281790565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2.0317696281790565</v>
      </c>
    </row>
    <row r="4393" spans="1:31" x14ac:dyDescent="0.3">
      <c r="A4393">
        <v>2494258</v>
      </c>
      <c r="B4393">
        <v>2</v>
      </c>
      <c r="C4393" t="s">
        <v>80</v>
      </c>
      <c r="D4393" t="s">
        <v>93</v>
      </c>
      <c r="E4393" t="s">
        <v>132</v>
      </c>
      <c r="F4393" t="s">
        <v>12508</v>
      </c>
      <c r="G4393" t="s">
        <v>530</v>
      </c>
      <c r="H4393" t="s">
        <v>135</v>
      </c>
      <c r="I4393" t="s">
        <v>136</v>
      </c>
      <c r="J4393" t="s">
        <v>137</v>
      </c>
      <c r="K4393" t="s">
        <v>144</v>
      </c>
      <c r="L4393" t="s">
        <v>12474</v>
      </c>
      <c r="M4393" t="s">
        <v>12509</v>
      </c>
      <c r="N4393">
        <v>1.128055555</v>
      </c>
      <c r="O4393">
        <v>0</v>
      </c>
      <c r="P4393">
        <v>5</v>
      </c>
      <c r="Q4393">
        <v>0</v>
      </c>
      <c r="R4393">
        <v>25</v>
      </c>
      <c r="S4393">
        <v>0</v>
      </c>
      <c r="T4393">
        <v>4</v>
      </c>
      <c r="U4393">
        <v>0</v>
      </c>
      <c r="V4393">
        <v>0</v>
      </c>
      <c r="W4393">
        <v>0</v>
      </c>
      <c r="X4393">
        <v>0.87304874688010403</v>
      </c>
      <c r="Y4393">
        <v>0</v>
      </c>
      <c r="Z4393">
        <v>9.2194524679313101</v>
      </c>
      <c r="AA4393">
        <v>0</v>
      </c>
      <c r="AB4393">
        <v>3.8128299852734115</v>
      </c>
      <c r="AC4393">
        <v>0</v>
      </c>
      <c r="AD4393">
        <v>0</v>
      </c>
      <c r="AE4393">
        <v>13.905331200084825</v>
      </c>
    </row>
    <row r="4394" spans="1:31" x14ac:dyDescent="0.3">
      <c r="A4394">
        <v>2494308</v>
      </c>
      <c r="B4394">
        <v>1</v>
      </c>
      <c r="C4394" t="s">
        <v>80</v>
      </c>
      <c r="D4394" t="s">
        <v>83</v>
      </c>
      <c r="E4394" t="s">
        <v>153</v>
      </c>
      <c r="F4394" t="s">
        <v>6144</v>
      </c>
      <c r="G4394" t="s">
        <v>155</v>
      </c>
      <c r="H4394" t="s">
        <v>135</v>
      </c>
      <c r="I4394" t="s">
        <v>136</v>
      </c>
      <c r="J4394" t="s">
        <v>137</v>
      </c>
      <c r="K4394" t="s">
        <v>144</v>
      </c>
      <c r="L4394" t="s">
        <v>12510</v>
      </c>
      <c r="M4394" t="s">
        <v>12511</v>
      </c>
      <c r="N4394">
        <v>2.216388888</v>
      </c>
      <c r="O4394">
        <v>0</v>
      </c>
      <c r="P4394">
        <v>1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2.1800986271349951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2.1800986271349951</v>
      </c>
    </row>
    <row r="4395" spans="1:31" x14ac:dyDescent="0.3">
      <c r="A4395">
        <v>2494310</v>
      </c>
      <c r="B4395">
        <v>1</v>
      </c>
      <c r="C4395" t="s">
        <v>81</v>
      </c>
      <c r="D4395" t="s">
        <v>122</v>
      </c>
      <c r="E4395" t="s">
        <v>147</v>
      </c>
      <c r="F4395" t="s">
        <v>12512</v>
      </c>
      <c r="G4395" t="s">
        <v>1791</v>
      </c>
      <c r="H4395" t="s">
        <v>150</v>
      </c>
      <c r="I4395" t="s">
        <v>136</v>
      </c>
      <c r="J4395" t="s">
        <v>137</v>
      </c>
      <c r="K4395" t="s">
        <v>144</v>
      </c>
      <c r="L4395" t="s">
        <v>12513</v>
      </c>
      <c r="M4395" t="s">
        <v>12514</v>
      </c>
      <c r="N4395">
        <v>4.125</v>
      </c>
      <c r="O4395">
        <v>0</v>
      </c>
      <c r="P4395">
        <v>93</v>
      </c>
      <c r="Q4395">
        <v>0</v>
      </c>
      <c r="R4395">
        <v>0</v>
      </c>
      <c r="S4395">
        <v>1</v>
      </c>
      <c r="T4395">
        <v>5</v>
      </c>
      <c r="U4395">
        <v>0</v>
      </c>
      <c r="V4395">
        <v>0</v>
      </c>
      <c r="W4395">
        <v>0</v>
      </c>
      <c r="X4395">
        <v>30.561881744865328</v>
      </c>
      <c r="Y4395">
        <v>0</v>
      </c>
      <c r="Z4395">
        <v>0</v>
      </c>
      <c r="AA4395">
        <v>5.1570323616074996</v>
      </c>
      <c r="AB4395">
        <v>0.78446902771610105</v>
      </c>
      <c r="AC4395">
        <v>0</v>
      </c>
      <c r="AD4395">
        <v>0</v>
      </c>
      <c r="AE4395">
        <v>36.50338313418893</v>
      </c>
    </row>
    <row r="4396" spans="1:31" x14ac:dyDescent="0.3">
      <c r="A4396">
        <v>2494311</v>
      </c>
      <c r="B4396">
        <v>1</v>
      </c>
      <c r="C4396" t="s">
        <v>80</v>
      </c>
      <c r="D4396" t="s">
        <v>83</v>
      </c>
      <c r="E4396" t="s">
        <v>153</v>
      </c>
      <c r="F4396" t="s">
        <v>12515</v>
      </c>
      <c r="G4396" t="s">
        <v>155</v>
      </c>
      <c r="H4396" t="s">
        <v>135</v>
      </c>
      <c r="I4396" t="s">
        <v>136</v>
      </c>
      <c r="J4396" t="s">
        <v>137</v>
      </c>
      <c r="K4396" t="s">
        <v>144</v>
      </c>
      <c r="L4396" t="s">
        <v>12516</v>
      </c>
      <c r="M4396" t="s">
        <v>12517</v>
      </c>
      <c r="N4396">
        <v>2.6872222219999999</v>
      </c>
      <c r="O4396">
        <v>0</v>
      </c>
      <c r="P4396">
        <v>1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0.66950721239997557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0.66950721239997557</v>
      </c>
    </row>
    <row r="4397" spans="1:31" x14ac:dyDescent="0.3">
      <c r="A4397">
        <v>2494313</v>
      </c>
      <c r="B4397">
        <v>1</v>
      </c>
      <c r="C4397" t="s">
        <v>80</v>
      </c>
      <c r="D4397" t="s">
        <v>93</v>
      </c>
      <c r="E4397" t="s">
        <v>153</v>
      </c>
      <c r="F4397" t="s">
        <v>12518</v>
      </c>
      <c r="G4397" t="s">
        <v>159</v>
      </c>
      <c r="H4397" t="s">
        <v>135</v>
      </c>
      <c r="I4397" t="s">
        <v>136</v>
      </c>
      <c r="J4397" t="s">
        <v>3</v>
      </c>
      <c r="K4397" t="s">
        <v>144</v>
      </c>
      <c r="L4397" t="s">
        <v>12519</v>
      </c>
      <c r="M4397" t="s">
        <v>12520</v>
      </c>
      <c r="N4397">
        <v>4.8913888879999998</v>
      </c>
      <c r="O4397">
        <v>0</v>
      </c>
      <c r="P4397">
        <v>4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5.5723822787265833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5.5723822787265833</v>
      </c>
    </row>
    <row r="4398" spans="1:31" x14ac:dyDescent="0.3">
      <c r="A4398">
        <v>2494280</v>
      </c>
      <c r="B4398">
        <v>2</v>
      </c>
      <c r="C4398" t="s">
        <v>80</v>
      </c>
      <c r="D4398" t="s">
        <v>106</v>
      </c>
      <c r="E4398" t="s">
        <v>166</v>
      </c>
      <c r="F4398" t="s">
        <v>12521</v>
      </c>
      <c r="G4398" t="s">
        <v>193</v>
      </c>
      <c r="H4398" t="s">
        <v>150</v>
      </c>
      <c r="I4398" t="s">
        <v>136</v>
      </c>
      <c r="J4398" t="s">
        <v>137</v>
      </c>
      <c r="K4398" t="s">
        <v>144</v>
      </c>
      <c r="L4398" t="s">
        <v>12489</v>
      </c>
      <c r="M4398" t="s">
        <v>12522</v>
      </c>
      <c r="N4398">
        <v>0.48777777700000002</v>
      </c>
      <c r="O4398">
        <v>0</v>
      </c>
      <c r="P4398">
        <v>3</v>
      </c>
      <c r="Q4398">
        <v>29</v>
      </c>
      <c r="R4398">
        <v>138</v>
      </c>
      <c r="S4398">
        <v>6</v>
      </c>
      <c r="T4398">
        <v>33</v>
      </c>
      <c r="U4398">
        <v>0</v>
      </c>
      <c r="V4398">
        <v>0</v>
      </c>
      <c r="W4398">
        <v>0</v>
      </c>
      <c r="X4398">
        <v>0.45391787693233859</v>
      </c>
      <c r="Y4398">
        <v>3.4448370011358489</v>
      </c>
      <c r="Z4398">
        <v>44.095374095368584</v>
      </c>
      <c r="AA4398">
        <v>3.2281505302535618</v>
      </c>
      <c r="AB4398">
        <v>39.636033338363433</v>
      </c>
      <c r="AC4398">
        <v>0</v>
      </c>
      <c r="AD4398">
        <v>0</v>
      </c>
      <c r="AE4398">
        <v>90.858312842053778</v>
      </c>
    </row>
    <row r="4399" spans="1:31" x14ac:dyDescent="0.3">
      <c r="A4399">
        <v>2494320</v>
      </c>
      <c r="B4399">
        <v>1</v>
      </c>
      <c r="C4399" t="s">
        <v>80</v>
      </c>
      <c r="D4399" t="s">
        <v>82</v>
      </c>
      <c r="E4399" t="s">
        <v>153</v>
      </c>
      <c r="F4399" t="s">
        <v>12523</v>
      </c>
      <c r="G4399" t="s">
        <v>155</v>
      </c>
      <c r="H4399" t="s">
        <v>135</v>
      </c>
      <c r="I4399" t="s">
        <v>136</v>
      </c>
      <c r="J4399" t="s">
        <v>137</v>
      </c>
      <c r="K4399" t="s">
        <v>144</v>
      </c>
      <c r="L4399" t="s">
        <v>12524</v>
      </c>
      <c r="M4399" t="s">
        <v>12525</v>
      </c>
      <c r="N4399">
        <v>3.2311111110000001</v>
      </c>
      <c r="O4399">
        <v>0</v>
      </c>
      <c r="P4399">
        <v>3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1.6867965867335799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1.6867965867335799</v>
      </c>
    </row>
    <row r="4400" spans="1:31" x14ac:dyDescent="0.3">
      <c r="A4400">
        <v>2494323</v>
      </c>
      <c r="B4400">
        <v>1</v>
      </c>
      <c r="C4400" t="s">
        <v>80</v>
      </c>
      <c r="D4400" t="s">
        <v>85</v>
      </c>
      <c r="E4400" t="s">
        <v>153</v>
      </c>
      <c r="F4400" t="s">
        <v>12526</v>
      </c>
      <c r="G4400" t="s">
        <v>155</v>
      </c>
      <c r="H4400" t="s">
        <v>135</v>
      </c>
      <c r="I4400" t="s">
        <v>136</v>
      </c>
      <c r="J4400" t="s">
        <v>137</v>
      </c>
      <c r="K4400" t="s">
        <v>144</v>
      </c>
      <c r="L4400" t="s">
        <v>12527</v>
      </c>
      <c r="M4400" t="s">
        <v>12528</v>
      </c>
      <c r="N4400">
        <v>1.8516666660000001</v>
      </c>
      <c r="O4400">
        <v>0</v>
      </c>
      <c r="P4400">
        <v>6</v>
      </c>
      <c r="Q4400">
        <v>0</v>
      </c>
      <c r="R4400">
        <v>0</v>
      </c>
      <c r="S4400">
        <v>0</v>
      </c>
      <c r="T4400">
        <v>1</v>
      </c>
      <c r="U4400">
        <v>0</v>
      </c>
      <c r="V4400">
        <v>0</v>
      </c>
      <c r="W4400">
        <v>0</v>
      </c>
      <c r="X4400">
        <v>1.7663373582116608</v>
      </c>
      <c r="Y4400">
        <v>0</v>
      </c>
      <c r="Z4400">
        <v>0</v>
      </c>
      <c r="AA4400">
        <v>0</v>
      </c>
      <c r="AB4400">
        <v>0.4129494584931217</v>
      </c>
      <c r="AC4400">
        <v>0</v>
      </c>
      <c r="AD4400">
        <v>0</v>
      </c>
      <c r="AE4400">
        <v>2.1792868167047823</v>
      </c>
    </row>
    <row r="4401" spans="1:31" x14ac:dyDescent="0.3">
      <c r="A4401">
        <v>2494324</v>
      </c>
      <c r="B4401">
        <v>1</v>
      </c>
      <c r="C4401" t="s">
        <v>80</v>
      </c>
      <c r="D4401" t="s">
        <v>100</v>
      </c>
      <c r="E4401" t="s">
        <v>153</v>
      </c>
      <c r="F4401" t="s">
        <v>12529</v>
      </c>
      <c r="G4401" t="s">
        <v>159</v>
      </c>
      <c r="H4401" t="s">
        <v>135</v>
      </c>
      <c r="I4401" t="s">
        <v>136</v>
      </c>
      <c r="J4401" t="s">
        <v>3</v>
      </c>
      <c r="K4401" t="s">
        <v>144</v>
      </c>
      <c r="L4401" t="s">
        <v>12530</v>
      </c>
      <c r="M4401" t="s">
        <v>12531</v>
      </c>
      <c r="N4401">
        <v>3.6186111109999999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1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44.781284829372574</v>
      </c>
      <c r="AC4401">
        <v>0</v>
      </c>
      <c r="AD4401">
        <v>0</v>
      </c>
      <c r="AE4401">
        <v>44.781284829372574</v>
      </c>
    </row>
    <row r="4402" spans="1:31" x14ac:dyDescent="0.3">
      <c r="A4402">
        <v>2494332</v>
      </c>
      <c r="B4402">
        <v>1</v>
      </c>
      <c r="C4402" t="s">
        <v>81</v>
      </c>
      <c r="D4402" t="s">
        <v>125</v>
      </c>
      <c r="E4402" t="s">
        <v>162</v>
      </c>
      <c r="F4402" t="s">
        <v>12532</v>
      </c>
      <c r="G4402" t="s">
        <v>530</v>
      </c>
      <c r="H4402" t="s">
        <v>135</v>
      </c>
      <c r="I4402" t="s">
        <v>136</v>
      </c>
      <c r="J4402" t="s">
        <v>137</v>
      </c>
      <c r="K4402" t="s">
        <v>144</v>
      </c>
      <c r="L4402" t="s">
        <v>12533</v>
      </c>
      <c r="M4402" t="s">
        <v>12534</v>
      </c>
      <c r="N4402">
        <v>2.761111111</v>
      </c>
      <c r="O4402">
        <v>0</v>
      </c>
      <c r="P4402">
        <v>80</v>
      </c>
      <c r="Q4402">
        <v>0</v>
      </c>
      <c r="R4402">
        <v>2</v>
      </c>
      <c r="S4402">
        <v>0</v>
      </c>
      <c r="T4402">
        <v>13</v>
      </c>
      <c r="U4402">
        <v>0</v>
      </c>
      <c r="V4402">
        <v>0</v>
      </c>
      <c r="W4402">
        <v>0</v>
      </c>
      <c r="X4402">
        <v>37.233645507863272</v>
      </c>
      <c r="Y4402">
        <v>0</v>
      </c>
      <c r="Z4402">
        <v>1.2433854160813023</v>
      </c>
      <c r="AA4402">
        <v>0</v>
      </c>
      <c r="AB4402">
        <v>15.953453728266981</v>
      </c>
      <c r="AC4402">
        <v>0</v>
      </c>
      <c r="AD4402">
        <v>0</v>
      </c>
      <c r="AE4402">
        <v>54.430484652211554</v>
      </c>
    </row>
    <row r="4403" spans="1:31" x14ac:dyDescent="0.3">
      <c r="A4403">
        <v>2494333</v>
      </c>
      <c r="B4403">
        <v>1</v>
      </c>
      <c r="C4403" t="s">
        <v>80</v>
      </c>
      <c r="D4403" t="s">
        <v>96</v>
      </c>
      <c r="E4403" t="s">
        <v>153</v>
      </c>
      <c r="F4403" t="s">
        <v>12535</v>
      </c>
      <c r="G4403" t="s">
        <v>230</v>
      </c>
      <c r="H4403" t="s">
        <v>135</v>
      </c>
      <c r="I4403" t="s">
        <v>136</v>
      </c>
      <c r="J4403" t="s">
        <v>137</v>
      </c>
      <c r="K4403" t="s">
        <v>144</v>
      </c>
      <c r="L4403" t="s">
        <v>12536</v>
      </c>
      <c r="M4403" t="s">
        <v>12537</v>
      </c>
      <c r="N4403">
        <v>5.6005555549999997</v>
      </c>
      <c r="O4403">
        <v>0</v>
      </c>
      <c r="P4403">
        <v>1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5.0013079655201649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5.0013079655201649</v>
      </c>
    </row>
    <row r="4404" spans="1:31" x14ac:dyDescent="0.3">
      <c r="A4404">
        <v>2494335</v>
      </c>
      <c r="B4404">
        <v>1</v>
      </c>
      <c r="C4404" t="s">
        <v>80</v>
      </c>
      <c r="D4404" t="s">
        <v>86</v>
      </c>
      <c r="E4404" t="s">
        <v>153</v>
      </c>
      <c r="F4404" t="s">
        <v>12538</v>
      </c>
      <c r="G4404" t="s">
        <v>159</v>
      </c>
      <c r="H4404" t="s">
        <v>135</v>
      </c>
      <c r="I4404" t="s">
        <v>136</v>
      </c>
      <c r="J4404" t="s">
        <v>3</v>
      </c>
      <c r="K4404" t="s">
        <v>144</v>
      </c>
      <c r="L4404" t="s">
        <v>12539</v>
      </c>
      <c r="M4404" t="s">
        <v>12540</v>
      </c>
      <c r="N4404">
        <v>2.4508333329999998</v>
      </c>
      <c r="O4404">
        <v>0</v>
      </c>
      <c r="P4404">
        <v>1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1.2511323712715088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1.2511323712715088</v>
      </c>
    </row>
    <row r="4405" spans="1:31" x14ac:dyDescent="0.3">
      <c r="A4405">
        <v>2494337</v>
      </c>
      <c r="B4405">
        <v>1</v>
      </c>
      <c r="C4405" t="s">
        <v>80</v>
      </c>
      <c r="D4405" t="s">
        <v>96</v>
      </c>
      <c r="E4405" t="s">
        <v>153</v>
      </c>
      <c r="F4405" t="s">
        <v>12541</v>
      </c>
      <c r="G4405" t="s">
        <v>230</v>
      </c>
      <c r="H4405" t="s">
        <v>135</v>
      </c>
      <c r="I4405" t="s">
        <v>136</v>
      </c>
      <c r="J4405" t="s">
        <v>137</v>
      </c>
      <c r="K4405" t="s">
        <v>144</v>
      </c>
      <c r="L4405" t="s">
        <v>12542</v>
      </c>
      <c r="M4405" t="s">
        <v>12543</v>
      </c>
      <c r="N4405">
        <v>5.4627777770000003</v>
      </c>
      <c r="O4405">
        <v>0</v>
      </c>
      <c r="P4405">
        <v>1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2.8809941990526542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2.8809941990526542</v>
      </c>
    </row>
    <row r="4406" spans="1:31" x14ac:dyDescent="0.3">
      <c r="A4406">
        <v>2494345</v>
      </c>
      <c r="B4406">
        <v>1</v>
      </c>
      <c r="C4406" t="s">
        <v>81</v>
      </c>
      <c r="D4406" t="s">
        <v>124</v>
      </c>
      <c r="E4406" t="s">
        <v>162</v>
      </c>
      <c r="F4406" t="s">
        <v>11279</v>
      </c>
      <c r="G4406" t="s">
        <v>210</v>
      </c>
      <c r="H4406" t="s">
        <v>135</v>
      </c>
      <c r="I4406" t="s">
        <v>136</v>
      </c>
      <c r="J4406" t="s">
        <v>137</v>
      </c>
      <c r="K4406" t="s">
        <v>144</v>
      </c>
      <c r="L4406" t="s">
        <v>12544</v>
      </c>
      <c r="M4406" t="s">
        <v>12517</v>
      </c>
      <c r="N4406">
        <v>1.7016666659999999</v>
      </c>
      <c r="O4406">
        <v>0</v>
      </c>
      <c r="P4406">
        <v>46</v>
      </c>
      <c r="Q4406">
        <v>0</v>
      </c>
      <c r="R4406">
        <v>2</v>
      </c>
      <c r="S4406">
        <v>0</v>
      </c>
      <c r="T4406">
        <v>5</v>
      </c>
      <c r="U4406">
        <v>0</v>
      </c>
      <c r="V4406">
        <v>0</v>
      </c>
      <c r="W4406">
        <v>0</v>
      </c>
      <c r="X4406">
        <v>12.315584412549928</v>
      </c>
      <c r="Y4406">
        <v>0</v>
      </c>
      <c r="Z4406">
        <v>1.3938233791976062</v>
      </c>
      <c r="AA4406">
        <v>0</v>
      </c>
      <c r="AB4406">
        <v>5.167415338003523</v>
      </c>
      <c r="AC4406">
        <v>0</v>
      </c>
      <c r="AD4406">
        <v>0</v>
      </c>
      <c r="AE4406">
        <v>18.876823129751056</v>
      </c>
    </row>
    <row r="4407" spans="1:31" x14ac:dyDescent="0.3">
      <c r="A4407">
        <v>2494291</v>
      </c>
      <c r="B4407">
        <v>2</v>
      </c>
      <c r="C4407" t="s">
        <v>81</v>
      </c>
      <c r="D4407" t="s">
        <v>113</v>
      </c>
      <c r="E4407" t="s">
        <v>184</v>
      </c>
      <c r="F4407" t="s">
        <v>2213</v>
      </c>
      <c r="G4407" t="s">
        <v>765</v>
      </c>
      <c r="H4407" t="s">
        <v>150</v>
      </c>
      <c r="I4407" t="s">
        <v>136</v>
      </c>
      <c r="J4407" t="s">
        <v>137</v>
      </c>
      <c r="K4407" t="s">
        <v>144</v>
      </c>
      <c r="L4407" t="s">
        <v>12495</v>
      </c>
      <c r="M4407" t="s">
        <v>12545</v>
      </c>
      <c r="N4407">
        <v>0.79972222199999998</v>
      </c>
      <c r="O4407">
        <v>0</v>
      </c>
      <c r="P4407">
        <v>731</v>
      </c>
      <c r="Q4407">
        <v>0</v>
      </c>
      <c r="R4407">
        <v>92</v>
      </c>
      <c r="S4407">
        <v>0</v>
      </c>
      <c r="T4407">
        <v>74</v>
      </c>
      <c r="U4407">
        <v>0</v>
      </c>
      <c r="V4407">
        <v>0</v>
      </c>
      <c r="W4407">
        <v>0</v>
      </c>
      <c r="X4407">
        <v>91.059984192917014</v>
      </c>
      <c r="Y4407">
        <v>0</v>
      </c>
      <c r="Z4407">
        <v>13.014989166440358</v>
      </c>
      <c r="AA4407">
        <v>0</v>
      </c>
      <c r="AB4407">
        <v>32.75620524090251</v>
      </c>
      <c r="AC4407">
        <v>0</v>
      </c>
      <c r="AD4407">
        <v>0</v>
      </c>
      <c r="AE4407">
        <v>136.83117860025988</v>
      </c>
    </row>
    <row r="4408" spans="1:31" x14ac:dyDescent="0.3">
      <c r="A4408">
        <v>2494349</v>
      </c>
      <c r="B4408">
        <v>1</v>
      </c>
      <c r="C4408" t="s">
        <v>81</v>
      </c>
      <c r="D4408" t="s">
        <v>127</v>
      </c>
      <c r="E4408" t="s">
        <v>147</v>
      </c>
      <c r="F4408" t="s">
        <v>2230</v>
      </c>
      <c r="G4408" t="s">
        <v>149</v>
      </c>
      <c r="H4408" t="s">
        <v>150</v>
      </c>
      <c r="I4408" t="s">
        <v>136</v>
      </c>
      <c r="J4408" t="s">
        <v>137</v>
      </c>
      <c r="K4408" t="s">
        <v>144</v>
      </c>
      <c r="L4408" t="s">
        <v>12546</v>
      </c>
      <c r="M4408" t="s">
        <v>12547</v>
      </c>
      <c r="N4408">
        <v>1.8875</v>
      </c>
      <c r="O4408">
        <v>0</v>
      </c>
      <c r="P4408">
        <v>377</v>
      </c>
      <c r="Q4408">
        <v>8</v>
      </c>
      <c r="R4408">
        <v>18</v>
      </c>
      <c r="S4408">
        <v>4</v>
      </c>
      <c r="T4408">
        <v>93</v>
      </c>
      <c r="U4408">
        <v>7</v>
      </c>
      <c r="V4408">
        <v>1</v>
      </c>
      <c r="W4408">
        <v>0</v>
      </c>
      <c r="X4408">
        <v>173.66967918855525</v>
      </c>
      <c r="Y4408">
        <v>3.4529900246695013</v>
      </c>
      <c r="Z4408">
        <v>7.6643327402374082</v>
      </c>
      <c r="AA4408">
        <v>104.63107749941418</v>
      </c>
      <c r="AB4408">
        <v>91.142912920488783</v>
      </c>
      <c r="AC4408">
        <v>548.98824723613018</v>
      </c>
      <c r="AD4408">
        <v>1.2963463920973397</v>
      </c>
      <c r="AE4408">
        <v>930.84558600159266</v>
      </c>
    </row>
    <row r="4409" spans="1:31" x14ac:dyDescent="0.3">
      <c r="A4409">
        <v>2494353</v>
      </c>
      <c r="B4409">
        <v>1</v>
      </c>
      <c r="C4409" t="s">
        <v>80</v>
      </c>
      <c r="D4409" t="s">
        <v>93</v>
      </c>
      <c r="E4409" t="s">
        <v>162</v>
      </c>
      <c r="F4409" t="s">
        <v>12548</v>
      </c>
      <c r="G4409" t="s">
        <v>210</v>
      </c>
      <c r="H4409" t="s">
        <v>135</v>
      </c>
      <c r="I4409" t="s">
        <v>136</v>
      </c>
      <c r="J4409" t="s">
        <v>137</v>
      </c>
      <c r="K4409" t="s">
        <v>144</v>
      </c>
      <c r="L4409" t="s">
        <v>12549</v>
      </c>
      <c r="M4409" t="s">
        <v>12550</v>
      </c>
      <c r="N4409">
        <v>2.6547222220000002</v>
      </c>
      <c r="O4409">
        <v>0</v>
      </c>
      <c r="P4409">
        <v>25</v>
      </c>
      <c r="Q4409">
        <v>0</v>
      </c>
      <c r="R4409">
        <v>26</v>
      </c>
      <c r="S4409">
        <v>0</v>
      </c>
      <c r="T4409">
        <v>6</v>
      </c>
      <c r="U4409">
        <v>0</v>
      </c>
      <c r="V4409">
        <v>0</v>
      </c>
      <c r="W4409">
        <v>0</v>
      </c>
      <c r="X4409">
        <v>6.9561275686192054</v>
      </c>
      <c r="Y4409">
        <v>0</v>
      </c>
      <c r="Z4409">
        <v>3.0045702236333605</v>
      </c>
      <c r="AA4409">
        <v>0</v>
      </c>
      <c r="AB4409">
        <v>4.562989173575799</v>
      </c>
      <c r="AC4409">
        <v>0</v>
      </c>
      <c r="AD4409">
        <v>0</v>
      </c>
      <c r="AE4409">
        <v>14.523686965828364</v>
      </c>
    </row>
    <row r="4410" spans="1:31" x14ac:dyDescent="0.3">
      <c r="A4410">
        <v>2494363</v>
      </c>
      <c r="B4410">
        <v>1</v>
      </c>
      <c r="C4410" t="s">
        <v>80</v>
      </c>
      <c r="D4410" t="s">
        <v>99</v>
      </c>
      <c r="E4410" t="s">
        <v>162</v>
      </c>
      <c r="F4410" t="s">
        <v>757</v>
      </c>
      <c r="G4410" t="s">
        <v>210</v>
      </c>
      <c r="H4410" t="s">
        <v>135</v>
      </c>
      <c r="I4410" t="s">
        <v>136</v>
      </c>
      <c r="J4410" t="s">
        <v>137</v>
      </c>
      <c r="K4410" t="s">
        <v>144</v>
      </c>
      <c r="L4410" t="s">
        <v>12551</v>
      </c>
      <c r="M4410" t="s">
        <v>12552</v>
      </c>
      <c r="N4410">
        <v>3.5527777770000002</v>
      </c>
      <c r="O4410">
        <v>0</v>
      </c>
      <c r="P4410">
        <v>30</v>
      </c>
      <c r="Q4410">
        <v>0</v>
      </c>
      <c r="R4410">
        <v>0</v>
      </c>
      <c r="S4410">
        <v>0</v>
      </c>
      <c r="T4410">
        <v>7</v>
      </c>
      <c r="U4410">
        <v>0</v>
      </c>
      <c r="V4410">
        <v>0</v>
      </c>
      <c r="W4410">
        <v>0</v>
      </c>
      <c r="X4410">
        <v>31.761073093626905</v>
      </c>
      <c r="Y4410">
        <v>0</v>
      </c>
      <c r="Z4410">
        <v>0</v>
      </c>
      <c r="AA4410">
        <v>0</v>
      </c>
      <c r="AB4410">
        <v>25.849893961627476</v>
      </c>
      <c r="AC4410">
        <v>0</v>
      </c>
      <c r="AD4410">
        <v>0</v>
      </c>
      <c r="AE4410">
        <v>57.610967055254378</v>
      </c>
    </row>
    <row r="4411" spans="1:31" x14ac:dyDescent="0.3">
      <c r="A4411">
        <v>2494364</v>
      </c>
      <c r="B4411">
        <v>1</v>
      </c>
      <c r="C4411" t="s">
        <v>81</v>
      </c>
      <c r="D4411" t="s">
        <v>128</v>
      </c>
      <c r="E4411" t="s">
        <v>162</v>
      </c>
      <c r="F4411" t="s">
        <v>12553</v>
      </c>
      <c r="G4411" t="s">
        <v>530</v>
      </c>
      <c r="H4411" t="s">
        <v>135</v>
      </c>
      <c r="I4411" t="s">
        <v>136</v>
      </c>
      <c r="J4411" t="s">
        <v>137</v>
      </c>
      <c r="K4411" t="s">
        <v>144</v>
      </c>
      <c r="L4411" t="s">
        <v>12554</v>
      </c>
      <c r="M4411" t="s">
        <v>12555</v>
      </c>
      <c r="N4411">
        <v>3.3163888880000001</v>
      </c>
      <c r="O4411">
        <v>0</v>
      </c>
      <c r="P4411">
        <v>15</v>
      </c>
      <c r="Q4411">
        <v>0</v>
      </c>
      <c r="R4411">
        <v>0</v>
      </c>
      <c r="S4411">
        <v>0</v>
      </c>
      <c r="T4411">
        <v>1</v>
      </c>
      <c r="U4411">
        <v>0</v>
      </c>
      <c r="V4411">
        <v>0</v>
      </c>
      <c r="W4411">
        <v>0</v>
      </c>
      <c r="X4411">
        <v>5.5796983025547657</v>
      </c>
      <c r="Y4411">
        <v>0</v>
      </c>
      <c r="Z4411">
        <v>0</v>
      </c>
      <c r="AA4411">
        <v>0</v>
      </c>
      <c r="AB4411">
        <v>3.0228045572096171E-2</v>
      </c>
      <c r="AC4411">
        <v>0</v>
      </c>
      <c r="AD4411">
        <v>0</v>
      </c>
      <c r="AE4411">
        <v>5.6099263481268622</v>
      </c>
    </row>
    <row r="4412" spans="1:31" x14ac:dyDescent="0.3">
      <c r="A4412">
        <v>2494365</v>
      </c>
      <c r="B4412">
        <v>1</v>
      </c>
      <c r="C4412" t="s">
        <v>81</v>
      </c>
      <c r="D4412" t="s">
        <v>112</v>
      </c>
      <c r="E4412" t="s">
        <v>153</v>
      </c>
      <c r="F4412" t="s">
        <v>12556</v>
      </c>
      <c r="G4412" t="s">
        <v>159</v>
      </c>
      <c r="H4412" t="s">
        <v>135</v>
      </c>
      <c r="I4412" t="s">
        <v>136</v>
      </c>
      <c r="J4412" t="s">
        <v>3</v>
      </c>
      <c r="K4412" t="s">
        <v>144</v>
      </c>
      <c r="L4412" t="s">
        <v>12557</v>
      </c>
      <c r="M4412" t="s">
        <v>12558</v>
      </c>
      <c r="N4412">
        <v>1.4086111109999999</v>
      </c>
      <c r="O4412">
        <v>0</v>
      </c>
      <c r="P4412">
        <v>3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0.60208647730617482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0.60208647730617482</v>
      </c>
    </row>
    <row r="4413" spans="1:31" x14ac:dyDescent="0.3">
      <c r="A4413">
        <v>2494367</v>
      </c>
      <c r="B4413">
        <v>1</v>
      </c>
      <c r="C4413" t="s">
        <v>80</v>
      </c>
      <c r="D4413" t="s">
        <v>96</v>
      </c>
      <c r="E4413" t="s">
        <v>153</v>
      </c>
      <c r="F4413" t="s">
        <v>12559</v>
      </c>
      <c r="G4413" t="s">
        <v>159</v>
      </c>
      <c r="H4413" t="s">
        <v>135</v>
      </c>
      <c r="I4413" t="s">
        <v>136</v>
      </c>
      <c r="J4413" t="s">
        <v>3</v>
      </c>
      <c r="K4413" t="s">
        <v>144</v>
      </c>
      <c r="L4413" t="s">
        <v>12560</v>
      </c>
      <c r="M4413" t="s">
        <v>12561</v>
      </c>
      <c r="N4413">
        <v>1.558333333</v>
      </c>
      <c r="O4413">
        <v>0</v>
      </c>
      <c r="P4413">
        <v>7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1.3253274090026417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1.3253274090026417</v>
      </c>
    </row>
    <row r="4414" spans="1:31" x14ac:dyDescent="0.3">
      <c r="A4414">
        <v>2494370</v>
      </c>
      <c r="B4414">
        <v>1</v>
      </c>
      <c r="C4414" t="s">
        <v>80</v>
      </c>
      <c r="D4414" t="s">
        <v>96</v>
      </c>
      <c r="E4414" t="s">
        <v>153</v>
      </c>
      <c r="F4414" t="s">
        <v>12562</v>
      </c>
      <c r="G4414" t="s">
        <v>244</v>
      </c>
      <c r="H4414" t="s">
        <v>135</v>
      </c>
      <c r="I4414" t="s">
        <v>136</v>
      </c>
      <c r="J4414" t="s">
        <v>137</v>
      </c>
      <c r="K4414" t="s">
        <v>144</v>
      </c>
      <c r="L4414" t="s">
        <v>12563</v>
      </c>
      <c r="M4414" t="s">
        <v>12564</v>
      </c>
      <c r="N4414">
        <v>5.7097222219999999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1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7.884093198446668</v>
      </c>
      <c r="AC4414">
        <v>0</v>
      </c>
      <c r="AD4414">
        <v>0</v>
      </c>
      <c r="AE4414">
        <v>7.884093198446668</v>
      </c>
    </row>
    <row r="4415" spans="1:31" x14ac:dyDescent="0.3">
      <c r="A4415">
        <v>2494373</v>
      </c>
      <c r="B4415">
        <v>1</v>
      </c>
      <c r="C4415" t="s">
        <v>80</v>
      </c>
      <c r="D4415" t="s">
        <v>110</v>
      </c>
      <c r="E4415" t="s">
        <v>153</v>
      </c>
      <c r="F4415" t="s">
        <v>12565</v>
      </c>
      <c r="G4415" t="s">
        <v>159</v>
      </c>
      <c r="H4415" t="s">
        <v>135</v>
      </c>
      <c r="I4415" t="s">
        <v>136</v>
      </c>
      <c r="J4415" t="s">
        <v>3</v>
      </c>
      <c r="K4415" t="s">
        <v>144</v>
      </c>
      <c r="L4415" t="s">
        <v>12566</v>
      </c>
      <c r="M4415" t="s">
        <v>12567</v>
      </c>
      <c r="N4415">
        <v>0.97055555500000001</v>
      </c>
      <c r="O4415">
        <v>0</v>
      </c>
      <c r="P4415">
        <v>5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2.5137087506347195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2.5137087506347195</v>
      </c>
    </row>
    <row r="4416" spans="1:31" x14ac:dyDescent="0.3">
      <c r="A4416">
        <v>2494378</v>
      </c>
      <c r="B4416">
        <v>1</v>
      </c>
      <c r="C4416" t="s">
        <v>81</v>
      </c>
      <c r="D4416" t="s">
        <v>118</v>
      </c>
      <c r="E4416" t="s">
        <v>132</v>
      </c>
      <c r="F4416" t="s">
        <v>12568</v>
      </c>
      <c r="G4416" t="s">
        <v>530</v>
      </c>
      <c r="H4416" t="s">
        <v>135</v>
      </c>
      <c r="I4416" t="s">
        <v>136</v>
      </c>
      <c r="J4416" t="s">
        <v>137</v>
      </c>
      <c r="K4416" t="s">
        <v>144</v>
      </c>
      <c r="L4416" t="s">
        <v>12569</v>
      </c>
      <c r="M4416" t="s">
        <v>12570</v>
      </c>
      <c r="N4416">
        <v>1.987222222</v>
      </c>
      <c r="O4416">
        <v>0</v>
      </c>
      <c r="P4416">
        <v>75</v>
      </c>
      <c r="Q4416">
        <v>0</v>
      </c>
      <c r="R4416">
        <v>1</v>
      </c>
      <c r="S4416">
        <v>0</v>
      </c>
      <c r="T4416">
        <v>4</v>
      </c>
      <c r="U4416">
        <v>0</v>
      </c>
      <c r="V4416">
        <v>0</v>
      </c>
      <c r="W4416">
        <v>0</v>
      </c>
      <c r="X4416">
        <v>26.298655827578784</v>
      </c>
      <c r="Y4416">
        <v>0</v>
      </c>
      <c r="Z4416">
        <v>1.0502296898933334</v>
      </c>
      <c r="AA4416">
        <v>0</v>
      </c>
      <c r="AB4416">
        <v>7.2466070867709309</v>
      </c>
      <c r="AC4416">
        <v>0</v>
      </c>
      <c r="AD4416">
        <v>0</v>
      </c>
      <c r="AE4416">
        <v>34.595492604243049</v>
      </c>
    </row>
    <row r="4417" spans="1:31" x14ac:dyDescent="0.3">
      <c r="A4417">
        <v>2494382</v>
      </c>
      <c r="B4417">
        <v>1</v>
      </c>
      <c r="C4417" t="s">
        <v>81</v>
      </c>
      <c r="D4417" t="s">
        <v>113</v>
      </c>
      <c r="E4417" t="s">
        <v>147</v>
      </c>
      <c r="F4417" t="s">
        <v>12571</v>
      </c>
      <c r="G4417" t="s">
        <v>149</v>
      </c>
      <c r="H4417" t="s">
        <v>150</v>
      </c>
      <c r="I4417" t="s">
        <v>136</v>
      </c>
      <c r="J4417" t="s">
        <v>137</v>
      </c>
      <c r="K4417" t="s">
        <v>144</v>
      </c>
      <c r="L4417" t="s">
        <v>12572</v>
      </c>
      <c r="M4417" t="s">
        <v>12573</v>
      </c>
      <c r="N4417">
        <v>0.752222222</v>
      </c>
      <c r="O4417">
        <v>0</v>
      </c>
      <c r="P4417">
        <v>367</v>
      </c>
      <c r="Q4417">
        <v>0</v>
      </c>
      <c r="R4417">
        <v>9</v>
      </c>
      <c r="S4417">
        <v>0</v>
      </c>
      <c r="T4417">
        <v>25</v>
      </c>
      <c r="U4417">
        <v>0</v>
      </c>
      <c r="V4417">
        <v>0</v>
      </c>
      <c r="W4417">
        <v>0</v>
      </c>
      <c r="X4417">
        <v>51.739780895739706</v>
      </c>
      <c r="Y4417">
        <v>0</v>
      </c>
      <c r="Z4417">
        <v>0.56674070353023298</v>
      </c>
      <c r="AA4417">
        <v>0</v>
      </c>
      <c r="AB4417">
        <v>9.2806804729891841</v>
      </c>
      <c r="AC4417">
        <v>0</v>
      </c>
      <c r="AD4417">
        <v>0</v>
      </c>
      <c r="AE4417">
        <v>61.587202072259124</v>
      </c>
    </row>
    <row r="4418" spans="1:31" x14ac:dyDescent="0.3">
      <c r="A4418">
        <v>2494384</v>
      </c>
      <c r="B4418">
        <v>1</v>
      </c>
      <c r="C4418" t="s">
        <v>80</v>
      </c>
      <c r="D4418" t="s">
        <v>104</v>
      </c>
      <c r="E4418" t="s">
        <v>162</v>
      </c>
      <c r="F4418" t="s">
        <v>12574</v>
      </c>
      <c r="G4418" t="s">
        <v>530</v>
      </c>
      <c r="H4418" t="s">
        <v>135</v>
      </c>
      <c r="I4418" t="s">
        <v>136</v>
      </c>
      <c r="J4418" t="s">
        <v>137</v>
      </c>
      <c r="K4418" t="s">
        <v>144</v>
      </c>
      <c r="L4418" t="s">
        <v>12575</v>
      </c>
      <c r="M4418" t="s">
        <v>12576</v>
      </c>
      <c r="N4418">
        <v>7.5922222220000002</v>
      </c>
      <c r="O4418">
        <v>0</v>
      </c>
      <c r="P4418">
        <v>0</v>
      </c>
      <c r="Q4418">
        <v>0</v>
      </c>
      <c r="R4418">
        <v>1</v>
      </c>
      <c r="S4418">
        <v>0</v>
      </c>
      <c r="T4418">
        <v>3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0.11279849728768696</v>
      </c>
      <c r="AA4418">
        <v>0</v>
      </c>
      <c r="AB4418">
        <v>0.95120152343290909</v>
      </c>
      <c r="AC4418">
        <v>0</v>
      </c>
      <c r="AD4418">
        <v>0</v>
      </c>
      <c r="AE4418">
        <v>1.064000020720596</v>
      </c>
    </row>
    <row r="4419" spans="1:31" x14ac:dyDescent="0.3">
      <c r="A4419">
        <v>2494385</v>
      </c>
      <c r="B4419">
        <v>1</v>
      </c>
      <c r="C4419" t="s">
        <v>80</v>
      </c>
      <c r="D4419" t="s">
        <v>93</v>
      </c>
      <c r="E4419" t="s">
        <v>166</v>
      </c>
      <c r="F4419" t="s">
        <v>12577</v>
      </c>
      <c r="G4419" t="s">
        <v>149</v>
      </c>
      <c r="H4419" t="s">
        <v>150</v>
      </c>
      <c r="I4419" t="s">
        <v>136</v>
      </c>
      <c r="J4419" t="s">
        <v>137</v>
      </c>
      <c r="K4419" t="s">
        <v>144</v>
      </c>
      <c r="L4419" t="s">
        <v>12578</v>
      </c>
      <c r="M4419" t="s">
        <v>12579</v>
      </c>
      <c r="N4419">
        <v>5.6388887999999998E-2</v>
      </c>
      <c r="O4419">
        <v>3</v>
      </c>
      <c r="P4419">
        <v>5</v>
      </c>
      <c r="Q4419">
        <v>38</v>
      </c>
      <c r="R4419">
        <v>1</v>
      </c>
      <c r="S4419">
        <v>11</v>
      </c>
      <c r="T4419">
        <v>12</v>
      </c>
      <c r="U4419">
        <v>1</v>
      </c>
      <c r="V4419">
        <v>0</v>
      </c>
      <c r="W4419">
        <v>0.16278014123273002</v>
      </c>
      <c r="X4419">
        <v>0.11778117986691738</v>
      </c>
      <c r="Y4419">
        <v>3.4593981729778744</v>
      </c>
      <c r="Z4419">
        <v>2.7369117043333335E-2</v>
      </c>
      <c r="AA4419">
        <v>1.1497904064804614</v>
      </c>
      <c r="AB4419">
        <v>0.46380669470881292</v>
      </c>
      <c r="AC4419">
        <v>0.7277403859974354</v>
      </c>
      <c r="AD4419">
        <v>0</v>
      </c>
      <c r="AE4419">
        <v>6.1086660983075651</v>
      </c>
    </row>
    <row r="4420" spans="1:31" x14ac:dyDescent="0.3">
      <c r="A4420">
        <v>2494386</v>
      </c>
      <c r="B4420">
        <v>1</v>
      </c>
      <c r="C4420" t="s">
        <v>80</v>
      </c>
      <c r="D4420" t="s">
        <v>104</v>
      </c>
      <c r="E4420" t="s">
        <v>147</v>
      </c>
      <c r="F4420" t="s">
        <v>12580</v>
      </c>
      <c r="G4420" t="s">
        <v>193</v>
      </c>
      <c r="H4420" t="s">
        <v>150</v>
      </c>
      <c r="I4420" t="s">
        <v>136</v>
      </c>
      <c r="J4420" t="s">
        <v>137</v>
      </c>
      <c r="K4420" t="s">
        <v>144</v>
      </c>
      <c r="L4420" t="s">
        <v>12581</v>
      </c>
      <c r="M4420" t="s">
        <v>12582</v>
      </c>
      <c r="N4420">
        <v>1.491666666</v>
      </c>
      <c r="O4420">
        <v>0</v>
      </c>
      <c r="P4420">
        <v>1</v>
      </c>
      <c r="Q4420">
        <v>2</v>
      </c>
      <c r="R4420">
        <v>20</v>
      </c>
      <c r="S4420">
        <v>8</v>
      </c>
      <c r="T4420">
        <v>6</v>
      </c>
      <c r="U4420">
        <v>0</v>
      </c>
      <c r="V4420">
        <v>0</v>
      </c>
      <c r="W4420">
        <v>0</v>
      </c>
      <c r="X4420">
        <v>0.39107166989999997</v>
      </c>
      <c r="Y4420">
        <v>0.3718080965571342</v>
      </c>
      <c r="Z4420">
        <v>11.96120385931404</v>
      </c>
      <c r="AA4420">
        <v>85.993731924474474</v>
      </c>
      <c r="AB4420">
        <v>9.2372578603401543</v>
      </c>
      <c r="AC4420">
        <v>0</v>
      </c>
      <c r="AD4420">
        <v>0</v>
      </c>
      <c r="AE4420">
        <v>107.9550734105858</v>
      </c>
    </row>
    <row r="4421" spans="1:31" x14ac:dyDescent="0.3">
      <c r="A4421">
        <v>2494387</v>
      </c>
      <c r="B4421">
        <v>1</v>
      </c>
      <c r="C4421" t="s">
        <v>80</v>
      </c>
      <c r="D4421" t="s">
        <v>84</v>
      </c>
      <c r="E4421" t="s">
        <v>184</v>
      </c>
      <c r="F4421" t="s">
        <v>4589</v>
      </c>
      <c r="G4421" t="s">
        <v>149</v>
      </c>
      <c r="H4421" t="s">
        <v>150</v>
      </c>
      <c r="I4421" t="s">
        <v>136</v>
      </c>
      <c r="J4421" t="s">
        <v>137</v>
      </c>
      <c r="K4421" t="s">
        <v>144</v>
      </c>
      <c r="L4421" t="s">
        <v>12583</v>
      </c>
      <c r="M4421" t="s">
        <v>12584</v>
      </c>
      <c r="N4421">
        <v>1.6544444439999999</v>
      </c>
      <c r="O4421">
        <v>1</v>
      </c>
      <c r="P4421">
        <v>607</v>
      </c>
      <c r="Q4421">
        <v>0</v>
      </c>
      <c r="R4421">
        <v>21</v>
      </c>
      <c r="S4421">
        <v>37</v>
      </c>
      <c r="T4421">
        <v>721</v>
      </c>
      <c r="U4421">
        <v>6</v>
      </c>
      <c r="V4421">
        <v>7</v>
      </c>
      <c r="W4421">
        <v>0</v>
      </c>
      <c r="X4421">
        <v>519.11329418993068</v>
      </c>
      <c r="Y4421">
        <v>0</v>
      </c>
      <c r="Z4421">
        <v>11.460842668599323</v>
      </c>
      <c r="AA4421">
        <v>493.64930153233786</v>
      </c>
      <c r="AB4421">
        <v>1900.6024517639742</v>
      </c>
      <c r="AC4421">
        <v>338.47451082827416</v>
      </c>
      <c r="AD4421">
        <v>197.90363021889974</v>
      </c>
      <c r="AE4421">
        <v>3461.2040312020158</v>
      </c>
    </row>
    <row r="4422" spans="1:31" x14ac:dyDescent="0.3">
      <c r="A4422">
        <v>2494389</v>
      </c>
      <c r="B4422">
        <v>1</v>
      </c>
      <c r="C4422" t="s">
        <v>80</v>
      </c>
      <c r="D4422" t="s">
        <v>104</v>
      </c>
      <c r="E4422" t="s">
        <v>153</v>
      </c>
      <c r="F4422" t="s">
        <v>12585</v>
      </c>
      <c r="G4422" t="s">
        <v>244</v>
      </c>
      <c r="H4422" t="s">
        <v>135</v>
      </c>
      <c r="I4422" t="s">
        <v>136</v>
      </c>
      <c r="J4422" t="s">
        <v>137</v>
      </c>
      <c r="K4422" t="s">
        <v>144</v>
      </c>
      <c r="L4422" t="s">
        <v>12586</v>
      </c>
      <c r="M4422" t="s">
        <v>12587</v>
      </c>
      <c r="N4422">
        <v>3.17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1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3.7139906024872924</v>
      </c>
      <c r="AC4422">
        <v>0</v>
      </c>
      <c r="AD4422">
        <v>0</v>
      </c>
      <c r="AE4422">
        <v>3.7139906024872924</v>
      </c>
    </row>
    <row r="4423" spans="1:31" x14ac:dyDescent="0.3">
      <c r="A4423">
        <v>2494391</v>
      </c>
      <c r="B4423">
        <v>1</v>
      </c>
      <c r="C4423" t="s">
        <v>81</v>
      </c>
      <c r="D4423" t="s">
        <v>113</v>
      </c>
      <c r="E4423" t="s">
        <v>153</v>
      </c>
      <c r="F4423" t="s">
        <v>12588</v>
      </c>
      <c r="G4423" t="s">
        <v>244</v>
      </c>
      <c r="H4423" t="s">
        <v>135</v>
      </c>
      <c r="I4423" t="s">
        <v>136</v>
      </c>
      <c r="J4423" t="s">
        <v>137</v>
      </c>
      <c r="K4423" t="s">
        <v>144</v>
      </c>
      <c r="L4423" t="s">
        <v>12589</v>
      </c>
      <c r="M4423" t="s">
        <v>12590</v>
      </c>
      <c r="N4423">
        <v>0.80777777699999997</v>
      </c>
      <c r="O4423">
        <v>0</v>
      </c>
      <c r="P4423">
        <v>1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8.7917884247869338E-2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8.7917884247869338E-2</v>
      </c>
    </row>
    <row r="4424" spans="1:31" x14ac:dyDescent="0.3">
      <c r="A4424">
        <v>2494393</v>
      </c>
      <c r="B4424">
        <v>1</v>
      </c>
      <c r="C4424" t="s">
        <v>80</v>
      </c>
      <c r="D4424" t="s">
        <v>104</v>
      </c>
      <c r="E4424" t="s">
        <v>166</v>
      </c>
      <c r="F4424" t="s">
        <v>12591</v>
      </c>
      <c r="G4424" t="s">
        <v>149</v>
      </c>
      <c r="H4424" t="s">
        <v>150</v>
      </c>
      <c r="I4424" t="s">
        <v>136</v>
      </c>
      <c r="J4424" t="s">
        <v>137</v>
      </c>
      <c r="K4424" t="s">
        <v>144</v>
      </c>
      <c r="L4424" t="s">
        <v>12592</v>
      </c>
      <c r="M4424" t="s">
        <v>12593</v>
      </c>
      <c r="N4424">
        <v>2.1516666660000001</v>
      </c>
      <c r="O4424">
        <v>3</v>
      </c>
      <c r="P4424">
        <v>1046</v>
      </c>
      <c r="Q4424">
        <v>25</v>
      </c>
      <c r="R4424">
        <v>57</v>
      </c>
      <c r="S4424">
        <v>27</v>
      </c>
      <c r="T4424">
        <v>238</v>
      </c>
      <c r="U4424">
        <v>3</v>
      </c>
      <c r="V4424">
        <v>0</v>
      </c>
      <c r="W4424">
        <v>3.9002059745967856</v>
      </c>
      <c r="X4424">
        <v>647.3135838951689</v>
      </c>
      <c r="Y4424">
        <v>110.75350499302591</v>
      </c>
      <c r="Z4424">
        <v>86.117271568643076</v>
      </c>
      <c r="AA4424">
        <v>154.84161142486465</v>
      </c>
      <c r="AB4424">
        <v>280.82173810745951</v>
      </c>
      <c r="AC4424">
        <v>239.67752494368585</v>
      </c>
      <c r="AD4424">
        <v>0</v>
      </c>
      <c r="AE4424">
        <v>1523.4254409074447</v>
      </c>
    </row>
    <row r="4425" spans="1:31" x14ac:dyDescent="0.3">
      <c r="A4425">
        <v>2494396</v>
      </c>
      <c r="B4425">
        <v>1</v>
      </c>
      <c r="C4425" t="s">
        <v>80</v>
      </c>
      <c r="D4425" t="s">
        <v>87</v>
      </c>
      <c r="E4425" t="s">
        <v>162</v>
      </c>
      <c r="F4425" t="s">
        <v>12594</v>
      </c>
      <c r="G4425" t="s">
        <v>159</v>
      </c>
      <c r="H4425" t="s">
        <v>135</v>
      </c>
      <c r="I4425" t="s">
        <v>136</v>
      </c>
      <c r="J4425" t="s">
        <v>3</v>
      </c>
      <c r="K4425" t="s">
        <v>144</v>
      </c>
      <c r="L4425" t="s">
        <v>12595</v>
      </c>
      <c r="M4425" t="s">
        <v>12596</v>
      </c>
      <c r="N4425">
        <v>1.4494444440000001</v>
      </c>
      <c r="O4425">
        <v>0</v>
      </c>
      <c r="P4425">
        <v>16</v>
      </c>
      <c r="Q4425">
        <v>0</v>
      </c>
      <c r="R4425">
        <v>0</v>
      </c>
      <c r="S4425">
        <v>0</v>
      </c>
      <c r="T4425">
        <v>1</v>
      </c>
      <c r="U4425">
        <v>0</v>
      </c>
      <c r="V4425">
        <v>0</v>
      </c>
      <c r="W4425">
        <v>0</v>
      </c>
      <c r="X4425">
        <v>7.7897748634510693</v>
      </c>
      <c r="Y4425">
        <v>0</v>
      </c>
      <c r="Z4425">
        <v>0</v>
      </c>
      <c r="AA4425">
        <v>0</v>
      </c>
      <c r="AB4425">
        <v>0.50013968783572649</v>
      </c>
      <c r="AC4425">
        <v>0</v>
      </c>
      <c r="AD4425">
        <v>0</v>
      </c>
      <c r="AE4425">
        <v>8.2899145512867953</v>
      </c>
    </row>
    <row r="4426" spans="1:31" x14ac:dyDescent="0.3">
      <c r="A4426">
        <v>2494286</v>
      </c>
      <c r="B4426">
        <v>2</v>
      </c>
      <c r="C4426" t="s">
        <v>80</v>
      </c>
      <c r="D4426" t="s">
        <v>101</v>
      </c>
      <c r="E4426" t="s">
        <v>162</v>
      </c>
      <c r="F4426" t="s">
        <v>12597</v>
      </c>
      <c r="G4426" t="s">
        <v>155</v>
      </c>
      <c r="H4426" t="s">
        <v>135</v>
      </c>
      <c r="I4426" t="s">
        <v>136</v>
      </c>
      <c r="J4426" t="s">
        <v>137</v>
      </c>
      <c r="K4426" t="s">
        <v>144</v>
      </c>
      <c r="L4426" t="s">
        <v>12598</v>
      </c>
      <c r="M4426" t="s">
        <v>12599</v>
      </c>
      <c r="N4426">
        <v>0.30944444399999999</v>
      </c>
      <c r="O4426">
        <v>0</v>
      </c>
      <c r="P4426">
        <v>9</v>
      </c>
      <c r="Q4426">
        <v>0</v>
      </c>
      <c r="R4426">
        <v>0</v>
      </c>
      <c r="S4426">
        <v>0</v>
      </c>
      <c r="T4426">
        <v>13</v>
      </c>
      <c r="U4426">
        <v>0</v>
      </c>
      <c r="V4426">
        <v>0</v>
      </c>
      <c r="W4426">
        <v>0</v>
      </c>
      <c r="X4426">
        <v>0.97657134754620267</v>
      </c>
      <c r="Y4426">
        <v>0</v>
      </c>
      <c r="Z4426">
        <v>0</v>
      </c>
      <c r="AA4426">
        <v>0</v>
      </c>
      <c r="AB4426">
        <v>5.6000764856199217</v>
      </c>
      <c r="AC4426">
        <v>0</v>
      </c>
      <c r="AD4426">
        <v>0</v>
      </c>
      <c r="AE4426">
        <v>6.576647833166124</v>
      </c>
    </row>
    <row r="4427" spans="1:31" x14ac:dyDescent="0.3">
      <c r="A4427">
        <v>2494400</v>
      </c>
      <c r="B4427">
        <v>1</v>
      </c>
      <c r="C4427" t="s">
        <v>80</v>
      </c>
      <c r="D4427" t="s">
        <v>108</v>
      </c>
      <c r="E4427" t="s">
        <v>162</v>
      </c>
      <c r="F4427" t="s">
        <v>12600</v>
      </c>
      <c r="G4427" t="s">
        <v>210</v>
      </c>
      <c r="H4427" t="s">
        <v>135</v>
      </c>
      <c r="I4427" t="s">
        <v>136</v>
      </c>
      <c r="J4427" t="s">
        <v>137</v>
      </c>
      <c r="K4427" t="s">
        <v>144</v>
      </c>
      <c r="L4427" t="s">
        <v>12601</v>
      </c>
      <c r="M4427" t="s">
        <v>12602</v>
      </c>
      <c r="N4427">
        <v>1.6997222219999999</v>
      </c>
      <c r="O4427">
        <v>0</v>
      </c>
      <c r="P4427">
        <v>4</v>
      </c>
      <c r="Q4427">
        <v>0</v>
      </c>
      <c r="R4427">
        <v>2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0.44242873504300845</v>
      </c>
      <c r="Y4427">
        <v>0</v>
      </c>
      <c r="Z4427">
        <v>1.6864498515464672</v>
      </c>
      <c r="AA4427">
        <v>0</v>
      </c>
      <c r="AB4427">
        <v>0</v>
      </c>
      <c r="AC4427">
        <v>0</v>
      </c>
      <c r="AD4427">
        <v>0</v>
      </c>
      <c r="AE4427">
        <v>2.1288785865894755</v>
      </c>
    </row>
    <row r="4428" spans="1:31" x14ac:dyDescent="0.3">
      <c r="A4428">
        <v>2494401</v>
      </c>
      <c r="B4428">
        <v>1</v>
      </c>
      <c r="C4428" t="s">
        <v>81</v>
      </c>
      <c r="D4428" t="s">
        <v>128</v>
      </c>
      <c r="E4428" t="s">
        <v>153</v>
      </c>
      <c r="F4428" t="s">
        <v>12603</v>
      </c>
      <c r="G4428" t="s">
        <v>155</v>
      </c>
      <c r="H4428" t="s">
        <v>135</v>
      </c>
      <c r="I4428" t="s">
        <v>136</v>
      </c>
      <c r="J4428" t="s">
        <v>137</v>
      </c>
      <c r="K4428" t="s">
        <v>144</v>
      </c>
      <c r="L4428" t="s">
        <v>12604</v>
      </c>
      <c r="M4428" t="s">
        <v>12605</v>
      </c>
      <c r="N4428">
        <v>0.80500000000000005</v>
      </c>
      <c r="O4428">
        <v>0</v>
      </c>
      <c r="P4428">
        <v>3</v>
      </c>
      <c r="Q4428">
        <v>0</v>
      </c>
      <c r="R4428">
        <v>0</v>
      </c>
      <c r="S4428">
        <v>0</v>
      </c>
      <c r="T4428">
        <v>1</v>
      </c>
      <c r="U4428">
        <v>0</v>
      </c>
      <c r="V4428">
        <v>0</v>
      </c>
      <c r="W4428">
        <v>0</v>
      </c>
      <c r="X4428">
        <v>0.19013114639371401</v>
      </c>
      <c r="Y4428">
        <v>0</v>
      </c>
      <c r="Z4428">
        <v>0</v>
      </c>
      <c r="AA4428">
        <v>0</v>
      </c>
      <c r="AB4428">
        <v>2.9061838373509999E-3</v>
      </c>
      <c r="AC4428">
        <v>0</v>
      </c>
      <c r="AD4428">
        <v>0</v>
      </c>
      <c r="AE4428">
        <v>0.19303733023106501</v>
      </c>
    </row>
    <row r="4429" spans="1:31" x14ac:dyDescent="0.3">
      <c r="A4429">
        <v>2494335</v>
      </c>
      <c r="B4429">
        <v>2</v>
      </c>
      <c r="C4429" t="s">
        <v>80</v>
      </c>
      <c r="D4429" t="s">
        <v>86</v>
      </c>
      <c r="E4429" t="s">
        <v>162</v>
      </c>
      <c r="F4429" t="s">
        <v>12606</v>
      </c>
      <c r="G4429" t="s">
        <v>159</v>
      </c>
      <c r="H4429" t="s">
        <v>135</v>
      </c>
      <c r="I4429" t="s">
        <v>136</v>
      </c>
      <c r="J4429" t="s">
        <v>3</v>
      </c>
      <c r="K4429" t="s">
        <v>144</v>
      </c>
      <c r="L4429" t="s">
        <v>12540</v>
      </c>
      <c r="M4429" t="s">
        <v>12607</v>
      </c>
      <c r="N4429">
        <v>0.24249999999999999</v>
      </c>
      <c r="O4429">
        <v>0</v>
      </c>
      <c r="P4429">
        <v>65</v>
      </c>
      <c r="Q4429">
        <v>0</v>
      </c>
      <c r="R4429">
        <v>1</v>
      </c>
      <c r="S4429">
        <v>0</v>
      </c>
      <c r="T4429">
        <v>8</v>
      </c>
      <c r="U4429">
        <v>0</v>
      </c>
      <c r="V4429">
        <v>0</v>
      </c>
      <c r="W4429">
        <v>0</v>
      </c>
      <c r="X4429">
        <v>9.5835387262627378</v>
      </c>
      <c r="Y4429">
        <v>0</v>
      </c>
      <c r="Z4429">
        <v>3.7694418395500004E-3</v>
      </c>
      <c r="AA4429">
        <v>0</v>
      </c>
      <c r="AB4429">
        <v>3.0259729322646738</v>
      </c>
      <c r="AC4429">
        <v>0</v>
      </c>
      <c r="AD4429">
        <v>0</v>
      </c>
      <c r="AE4429">
        <v>12.613281100366962</v>
      </c>
    </row>
    <row r="4430" spans="1:31" x14ac:dyDescent="0.3">
      <c r="A4430">
        <v>2494407</v>
      </c>
      <c r="B4430">
        <v>1</v>
      </c>
      <c r="C4430" t="s">
        <v>80</v>
      </c>
      <c r="D4430" t="s">
        <v>95</v>
      </c>
      <c r="E4430" t="s">
        <v>162</v>
      </c>
      <c r="F4430" t="s">
        <v>12608</v>
      </c>
      <c r="G4430" t="s">
        <v>210</v>
      </c>
      <c r="H4430" t="s">
        <v>135</v>
      </c>
      <c r="I4430" t="s">
        <v>136</v>
      </c>
      <c r="J4430" t="s">
        <v>137</v>
      </c>
      <c r="K4430" t="s">
        <v>144</v>
      </c>
      <c r="L4430" t="s">
        <v>12609</v>
      </c>
      <c r="M4430" t="s">
        <v>12610</v>
      </c>
      <c r="N4430">
        <v>0.33750000000000002</v>
      </c>
      <c r="O4430">
        <v>0</v>
      </c>
      <c r="P4430">
        <v>20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2.19839892486669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2.19839892486669</v>
      </c>
    </row>
    <row r="4431" spans="1:31" x14ac:dyDescent="0.3">
      <c r="A4431">
        <v>2494410</v>
      </c>
      <c r="B4431">
        <v>1</v>
      </c>
      <c r="C4431" t="s">
        <v>80</v>
      </c>
      <c r="D4431" t="s">
        <v>101</v>
      </c>
      <c r="E4431" t="s">
        <v>162</v>
      </c>
      <c r="F4431" t="s">
        <v>12611</v>
      </c>
      <c r="G4431" t="s">
        <v>181</v>
      </c>
      <c r="H4431" t="s">
        <v>135</v>
      </c>
      <c r="I4431" t="s">
        <v>136</v>
      </c>
      <c r="J4431" t="s">
        <v>137</v>
      </c>
      <c r="K4431" t="s">
        <v>144</v>
      </c>
      <c r="L4431" t="s">
        <v>12612</v>
      </c>
      <c r="M4431" t="s">
        <v>12613</v>
      </c>
      <c r="N4431">
        <v>1.1616666659999999</v>
      </c>
      <c r="O4431">
        <v>0</v>
      </c>
      <c r="P4431">
        <v>32</v>
      </c>
      <c r="Q4431">
        <v>0</v>
      </c>
      <c r="R4431">
        <v>0</v>
      </c>
      <c r="S4431">
        <v>0</v>
      </c>
      <c r="T4431">
        <v>10</v>
      </c>
      <c r="U4431">
        <v>0</v>
      </c>
      <c r="V4431">
        <v>0</v>
      </c>
      <c r="W4431">
        <v>0</v>
      </c>
      <c r="X4431">
        <v>23.557714387846314</v>
      </c>
      <c r="Y4431">
        <v>0</v>
      </c>
      <c r="Z4431">
        <v>0</v>
      </c>
      <c r="AA4431">
        <v>0</v>
      </c>
      <c r="AB4431">
        <v>6.7017800236103611</v>
      </c>
      <c r="AC4431">
        <v>0</v>
      </c>
      <c r="AD4431">
        <v>0</v>
      </c>
      <c r="AE4431">
        <v>30.259494411456675</v>
      </c>
    </row>
    <row r="4432" spans="1:31" x14ac:dyDescent="0.3">
      <c r="A4432">
        <v>2494413</v>
      </c>
      <c r="B4432">
        <v>1</v>
      </c>
      <c r="C4432" t="s">
        <v>80</v>
      </c>
      <c r="D4432" t="s">
        <v>107</v>
      </c>
      <c r="E4432" t="s">
        <v>153</v>
      </c>
      <c r="F4432" t="s">
        <v>12490</v>
      </c>
      <c r="G4432" t="s">
        <v>230</v>
      </c>
      <c r="H4432" t="s">
        <v>135</v>
      </c>
      <c r="I4432" t="s">
        <v>136</v>
      </c>
      <c r="J4432" t="s">
        <v>137</v>
      </c>
      <c r="K4432" t="s">
        <v>144</v>
      </c>
      <c r="L4432" t="s">
        <v>12614</v>
      </c>
      <c r="M4432" t="s">
        <v>12615</v>
      </c>
      <c r="N4432">
        <v>1.5533333330000001</v>
      </c>
      <c r="O4432">
        <v>0</v>
      </c>
      <c r="P4432">
        <v>1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0.13136574885050503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0.13136574885050503</v>
      </c>
    </row>
    <row r="4433" spans="1:31" x14ac:dyDescent="0.3">
      <c r="A4433">
        <v>2494386</v>
      </c>
      <c r="B4433">
        <v>2</v>
      </c>
      <c r="C4433" t="s">
        <v>80</v>
      </c>
      <c r="D4433" t="s">
        <v>104</v>
      </c>
      <c r="E4433" t="s">
        <v>184</v>
      </c>
      <c r="F4433" t="s">
        <v>2064</v>
      </c>
      <c r="G4433" t="s">
        <v>193</v>
      </c>
      <c r="H4433" t="s">
        <v>150</v>
      </c>
      <c r="I4433" t="s">
        <v>136</v>
      </c>
      <c r="J4433" t="s">
        <v>137</v>
      </c>
      <c r="K4433" t="s">
        <v>144</v>
      </c>
      <c r="L4433" t="s">
        <v>12582</v>
      </c>
      <c r="M4433" t="s">
        <v>12616</v>
      </c>
      <c r="N4433">
        <v>0.40527777700000001</v>
      </c>
      <c r="O4433">
        <v>3</v>
      </c>
      <c r="P4433">
        <v>204</v>
      </c>
      <c r="Q4433">
        <v>19</v>
      </c>
      <c r="R4433">
        <v>244</v>
      </c>
      <c r="S4433">
        <v>16</v>
      </c>
      <c r="T4433">
        <v>77</v>
      </c>
      <c r="U4433">
        <v>3</v>
      </c>
      <c r="V4433">
        <v>0</v>
      </c>
      <c r="W4433">
        <v>15.411450233142165</v>
      </c>
      <c r="X4433">
        <v>48.459657246035164</v>
      </c>
      <c r="Y4433">
        <v>1.9299701100378717</v>
      </c>
      <c r="Z4433">
        <v>34.239499627416173</v>
      </c>
      <c r="AA4433">
        <v>37.627914663125345</v>
      </c>
      <c r="AB4433">
        <v>37.01756149798338</v>
      </c>
      <c r="AC4433">
        <v>69.663310258236436</v>
      </c>
      <c r="AD4433">
        <v>0</v>
      </c>
      <c r="AE4433">
        <v>244.34936363597654</v>
      </c>
    </row>
    <row r="4434" spans="1:31" x14ac:dyDescent="0.3">
      <c r="A4434">
        <v>2494421</v>
      </c>
      <c r="B4434">
        <v>1</v>
      </c>
      <c r="C4434" t="s">
        <v>81</v>
      </c>
      <c r="D4434" t="s">
        <v>127</v>
      </c>
      <c r="E4434" t="s">
        <v>132</v>
      </c>
      <c r="F4434" t="s">
        <v>12617</v>
      </c>
      <c r="G4434" t="s">
        <v>296</v>
      </c>
      <c r="H4434" t="s">
        <v>135</v>
      </c>
      <c r="I4434" t="s">
        <v>136</v>
      </c>
      <c r="J4434" t="s">
        <v>137</v>
      </c>
      <c r="K4434" t="s">
        <v>144</v>
      </c>
      <c r="L4434" t="s">
        <v>12618</v>
      </c>
      <c r="M4434" t="s">
        <v>12619</v>
      </c>
      <c r="N4434">
        <v>2.7050000000000001</v>
      </c>
      <c r="O4434">
        <v>0</v>
      </c>
      <c r="P4434">
        <v>122</v>
      </c>
      <c r="Q4434">
        <v>0</v>
      </c>
      <c r="R4434">
        <v>3</v>
      </c>
      <c r="S4434">
        <v>0</v>
      </c>
      <c r="T4434">
        <v>8</v>
      </c>
      <c r="U4434">
        <v>0</v>
      </c>
      <c r="V4434">
        <v>0</v>
      </c>
      <c r="W4434">
        <v>0</v>
      </c>
      <c r="X4434">
        <v>70.40201572755133</v>
      </c>
      <c r="Y4434">
        <v>0</v>
      </c>
      <c r="Z4434">
        <v>0.35193323747985278</v>
      </c>
      <c r="AA4434">
        <v>0</v>
      </c>
      <c r="AB4434">
        <v>12.431738002876928</v>
      </c>
      <c r="AC4434">
        <v>0</v>
      </c>
      <c r="AD4434">
        <v>0</v>
      </c>
      <c r="AE4434">
        <v>83.185686967908111</v>
      </c>
    </row>
    <row r="4435" spans="1:31" x14ac:dyDescent="0.3">
      <c r="A4435">
        <v>2494401</v>
      </c>
      <c r="B4435">
        <v>2</v>
      </c>
      <c r="C4435" t="s">
        <v>81</v>
      </c>
      <c r="D4435" t="s">
        <v>128</v>
      </c>
      <c r="E4435" t="s">
        <v>162</v>
      </c>
      <c r="F4435" t="s">
        <v>12620</v>
      </c>
      <c r="G4435" t="s">
        <v>155</v>
      </c>
      <c r="H4435" t="s">
        <v>135</v>
      </c>
      <c r="I4435" t="s">
        <v>136</v>
      </c>
      <c r="J4435" t="s">
        <v>137</v>
      </c>
      <c r="K4435" t="s">
        <v>144</v>
      </c>
      <c r="L4435" t="s">
        <v>12605</v>
      </c>
      <c r="M4435" t="s">
        <v>12621</v>
      </c>
      <c r="N4435">
        <v>0.41694444400000003</v>
      </c>
      <c r="O4435">
        <v>0</v>
      </c>
      <c r="P4435">
        <v>344</v>
      </c>
      <c r="Q4435">
        <v>0</v>
      </c>
      <c r="R4435">
        <v>0</v>
      </c>
      <c r="S4435">
        <v>0</v>
      </c>
      <c r="T4435">
        <v>47</v>
      </c>
      <c r="U4435">
        <v>0</v>
      </c>
      <c r="V4435">
        <v>0</v>
      </c>
      <c r="W4435">
        <v>0</v>
      </c>
      <c r="X4435">
        <v>33.394698118894411</v>
      </c>
      <c r="Y4435">
        <v>0</v>
      </c>
      <c r="Z4435">
        <v>0</v>
      </c>
      <c r="AA4435">
        <v>0</v>
      </c>
      <c r="AB4435">
        <v>12.026532064521696</v>
      </c>
      <c r="AC4435">
        <v>0</v>
      </c>
      <c r="AD4435">
        <v>0</v>
      </c>
      <c r="AE4435">
        <v>45.421230183416107</v>
      </c>
    </row>
    <row r="4436" spans="1:31" x14ac:dyDescent="0.3">
      <c r="A4436">
        <v>2494431</v>
      </c>
      <c r="B4436">
        <v>1</v>
      </c>
      <c r="C4436" t="s">
        <v>80</v>
      </c>
      <c r="D4436" t="s">
        <v>106</v>
      </c>
      <c r="E4436" t="s">
        <v>162</v>
      </c>
      <c r="F4436" t="s">
        <v>12622</v>
      </c>
      <c r="G4436" t="s">
        <v>210</v>
      </c>
      <c r="H4436" t="s">
        <v>135</v>
      </c>
      <c r="I4436" t="s">
        <v>136</v>
      </c>
      <c r="J4436" t="s">
        <v>137</v>
      </c>
      <c r="K4436" t="s">
        <v>144</v>
      </c>
      <c r="L4436" t="s">
        <v>12623</v>
      </c>
      <c r="M4436" t="s">
        <v>12624</v>
      </c>
      <c r="N4436">
        <v>1.423888888</v>
      </c>
      <c r="O4436">
        <v>0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4.4844454818282387</v>
      </c>
      <c r="AA4436">
        <v>0</v>
      </c>
      <c r="AB4436">
        <v>0</v>
      </c>
      <c r="AC4436">
        <v>0</v>
      </c>
      <c r="AD4436">
        <v>0</v>
      </c>
      <c r="AE4436">
        <v>4.4844454818282387</v>
      </c>
    </row>
    <row r="4437" spans="1:31" x14ac:dyDescent="0.3">
      <c r="A4437">
        <v>2494433</v>
      </c>
      <c r="B4437">
        <v>1</v>
      </c>
      <c r="C4437" t="s">
        <v>80</v>
      </c>
      <c r="D4437" t="s">
        <v>96</v>
      </c>
      <c r="E4437" t="s">
        <v>153</v>
      </c>
      <c r="F4437" t="s">
        <v>12625</v>
      </c>
      <c r="G4437" t="s">
        <v>230</v>
      </c>
      <c r="H4437" t="s">
        <v>135</v>
      </c>
      <c r="I4437" t="s">
        <v>136</v>
      </c>
      <c r="J4437" t="s">
        <v>137</v>
      </c>
      <c r="K4437" t="s">
        <v>144</v>
      </c>
      <c r="L4437" t="s">
        <v>12626</v>
      </c>
      <c r="M4437" t="s">
        <v>12627</v>
      </c>
      <c r="N4437">
        <v>5.5997222219999996</v>
      </c>
      <c r="O4437">
        <v>0</v>
      </c>
      <c r="P4437">
        <v>1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1.2848925154243498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1.2848925154243498</v>
      </c>
    </row>
    <row r="4438" spans="1:31" x14ac:dyDescent="0.3">
      <c r="A4438">
        <v>2494438</v>
      </c>
      <c r="B4438">
        <v>1</v>
      </c>
      <c r="C4438" t="s">
        <v>81</v>
      </c>
      <c r="D4438" t="s">
        <v>128</v>
      </c>
      <c r="E4438" t="s">
        <v>162</v>
      </c>
      <c r="F4438" t="s">
        <v>12628</v>
      </c>
      <c r="G4438" t="s">
        <v>159</v>
      </c>
      <c r="H4438" t="s">
        <v>135</v>
      </c>
      <c r="I4438" t="s">
        <v>136</v>
      </c>
      <c r="J4438" t="s">
        <v>3</v>
      </c>
      <c r="K4438" t="s">
        <v>144</v>
      </c>
      <c r="L4438" t="s">
        <v>12629</v>
      </c>
      <c r="M4438" t="s">
        <v>12630</v>
      </c>
      <c r="N4438">
        <v>1.931944444</v>
      </c>
      <c r="O4438">
        <v>0</v>
      </c>
      <c r="P4438">
        <v>10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1.7654081505383417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1.7654081505383417</v>
      </c>
    </row>
    <row r="4439" spans="1:31" x14ac:dyDescent="0.3">
      <c r="A4439">
        <v>2494446</v>
      </c>
      <c r="B4439">
        <v>1</v>
      </c>
      <c r="C4439" t="s">
        <v>80</v>
      </c>
      <c r="D4439" t="s">
        <v>103</v>
      </c>
      <c r="E4439" t="s">
        <v>162</v>
      </c>
      <c r="F4439" t="s">
        <v>12631</v>
      </c>
      <c r="G4439" t="s">
        <v>210</v>
      </c>
      <c r="H4439" t="s">
        <v>135</v>
      </c>
      <c r="I4439" t="s">
        <v>136</v>
      </c>
      <c r="J4439" t="s">
        <v>137</v>
      </c>
      <c r="K4439" t="s">
        <v>144</v>
      </c>
      <c r="L4439" t="s">
        <v>12632</v>
      </c>
      <c r="M4439" t="s">
        <v>12633</v>
      </c>
      <c r="N4439">
        <v>1.7861111110000001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67</v>
      </c>
      <c r="U4439">
        <v>0</v>
      </c>
      <c r="V4439">
        <v>3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188.34369215150153</v>
      </c>
      <c r="AC4439">
        <v>0</v>
      </c>
      <c r="AD4439">
        <v>80.230310362700081</v>
      </c>
      <c r="AE4439">
        <v>268.5740025142016</v>
      </c>
    </row>
    <row r="4440" spans="1:31" x14ac:dyDescent="0.3">
      <c r="A4440">
        <v>2494449</v>
      </c>
      <c r="B4440">
        <v>1</v>
      </c>
      <c r="C4440" t="s">
        <v>81</v>
      </c>
      <c r="D4440" t="s">
        <v>115</v>
      </c>
      <c r="E4440" t="s">
        <v>162</v>
      </c>
      <c r="F4440" t="s">
        <v>12634</v>
      </c>
      <c r="G4440" t="s">
        <v>210</v>
      </c>
      <c r="H4440" t="s">
        <v>135</v>
      </c>
      <c r="I4440" t="s">
        <v>136</v>
      </c>
      <c r="J4440" t="s">
        <v>137</v>
      </c>
      <c r="K4440" t="s">
        <v>144</v>
      </c>
      <c r="L4440" t="s">
        <v>12635</v>
      </c>
      <c r="M4440" t="s">
        <v>12636</v>
      </c>
      <c r="N4440">
        <v>1.5888888880000001</v>
      </c>
      <c r="O4440">
        <v>0</v>
      </c>
      <c r="P4440">
        <v>5</v>
      </c>
      <c r="Q4440">
        <v>0</v>
      </c>
      <c r="R4440">
        <v>0</v>
      </c>
      <c r="S4440">
        <v>0</v>
      </c>
      <c r="T4440">
        <v>1</v>
      </c>
      <c r="U4440">
        <v>0</v>
      </c>
      <c r="V4440">
        <v>0</v>
      </c>
      <c r="W4440">
        <v>0</v>
      </c>
      <c r="X4440">
        <v>1.3947563511949608</v>
      </c>
      <c r="Y4440">
        <v>0</v>
      </c>
      <c r="Z4440">
        <v>0</v>
      </c>
      <c r="AA4440">
        <v>0</v>
      </c>
      <c r="AB4440">
        <v>0.16871683991551889</v>
      </c>
      <c r="AC4440">
        <v>0</v>
      </c>
      <c r="AD4440">
        <v>0</v>
      </c>
      <c r="AE4440">
        <v>1.5634731911104796</v>
      </c>
    </row>
    <row r="4441" spans="1:31" x14ac:dyDescent="0.3">
      <c r="A4441">
        <v>2494457</v>
      </c>
      <c r="B4441">
        <v>1</v>
      </c>
      <c r="C4441" t="s">
        <v>80</v>
      </c>
      <c r="D4441" t="s">
        <v>88</v>
      </c>
      <c r="E4441" t="s">
        <v>153</v>
      </c>
      <c r="F4441" t="s">
        <v>12637</v>
      </c>
      <c r="G4441" t="s">
        <v>155</v>
      </c>
      <c r="H4441" t="s">
        <v>135</v>
      </c>
      <c r="I4441" t="s">
        <v>136</v>
      </c>
      <c r="J4441" t="s">
        <v>137</v>
      </c>
      <c r="K4441" t="s">
        <v>144</v>
      </c>
      <c r="L4441" t="s">
        <v>12638</v>
      </c>
      <c r="M4441" t="s">
        <v>12639</v>
      </c>
      <c r="N4441">
        <v>1.1372222219999999</v>
      </c>
      <c r="O4441">
        <v>0</v>
      </c>
      <c r="P4441">
        <v>5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1.699560610704862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1.699560610704862</v>
      </c>
    </row>
    <row r="4442" spans="1:31" x14ac:dyDescent="0.3">
      <c r="A4442">
        <v>2494459</v>
      </c>
      <c r="B4442">
        <v>1</v>
      </c>
      <c r="C4442" t="s">
        <v>81</v>
      </c>
      <c r="D4442" t="s">
        <v>128</v>
      </c>
      <c r="E4442" t="s">
        <v>153</v>
      </c>
      <c r="F4442" t="s">
        <v>12640</v>
      </c>
      <c r="G4442" t="s">
        <v>155</v>
      </c>
      <c r="H4442" t="s">
        <v>135</v>
      </c>
      <c r="I4442" t="s">
        <v>136</v>
      </c>
      <c r="J4442" t="s">
        <v>137</v>
      </c>
      <c r="K4442" t="s">
        <v>144</v>
      </c>
      <c r="L4442" t="s">
        <v>12641</v>
      </c>
      <c r="M4442" t="s">
        <v>12642</v>
      </c>
      <c r="N4442">
        <v>3.7094444439999998</v>
      </c>
      <c r="O4442">
        <v>0</v>
      </c>
      <c r="P4442">
        <v>1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2.0425848706945939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2.0425848706945939</v>
      </c>
    </row>
    <row r="4443" spans="1:31" x14ac:dyDescent="0.3">
      <c r="A4443">
        <v>2494462</v>
      </c>
      <c r="B4443">
        <v>1</v>
      </c>
      <c r="C4443" t="s">
        <v>80</v>
      </c>
      <c r="D4443" t="s">
        <v>98</v>
      </c>
      <c r="E4443" t="s">
        <v>162</v>
      </c>
      <c r="F4443" t="s">
        <v>12643</v>
      </c>
      <c r="G4443" t="s">
        <v>210</v>
      </c>
      <c r="H4443" t="s">
        <v>135</v>
      </c>
      <c r="I4443" t="s">
        <v>136</v>
      </c>
      <c r="J4443" t="s">
        <v>137</v>
      </c>
      <c r="K4443" t="s">
        <v>144</v>
      </c>
      <c r="L4443" t="s">
        <v>12644</v>
      </c>
      <c r="M4443" t="s">
        <v>12645</v>
      </c>
      <c r="N4443">
        <v>0.99694444400000004</v>
      </c>
      <c r="O4443">
        <v>0</v>
      </c>
      <c r="P4443">
        <v>16</v>
      </c>
      <c r="Q4443">
        <v>0</v>
      </c>
      <c r="R4443">
        <v>2</v>
      </c>
      <c r="S4443">
        <v>0</v>
      </c>
      <c r="T4443">
        <v>7</v>
      </c>
      <c r="U4443">
        <v>0</v>
      </c>
      <c r="V4443">
        <v>0</v>
      </c>
      <c r="W4443">
        <v>0</v>
      </c>
      <c r="X4443">
        <v>5.2795478560535649</v>
      </c>
      <c r="Y4443">
        <v>0</v>
      </c>
      <c r="Z4443">
        <v>2.0011308906306802</v>
      </c>
      <c r="AA4443">
        <v>0</v>
      </c>
      <c r="AB4443">
        <v>3.5845781725558536</v>
      </c>
      <c r="AC4443">
        <v>0</v>
      </c>
      <c r="AD4443">
        <v>0</v>
      </c>
      <c r="AE4443">
        <v>10.8652569192401</v>
      </c>
    </row>
    <row r="4444" spans="1:31" x14ac:dyDescent="0.3">
      <c r="A4444">
        <v>2494464</v>
      </c>
      <c r="B4444">
        <v>1</v>
      </c>
      <c r="C4444" t="s">
        <v>80</v>
      </c>
      <c r="D4444" t="s">
        <v>96</v>
      </c>
      <c r="E4444" t="s">
        <v>153</v>
      </c>
      <c r="F4444" t="s">
        <v>12646</v>
      </c>
      <c r="G4444" t="s">
        <v>155</v>
      </c>
      <c r="H4444" t="s">
        <v>135</v>
      </c>
      <c r="I4444" t="s">
        <v>136</v>
      </c>
      <c r="J4444" t="s">
        <v>137</v>
      </c>
      <c r="K4444" t="s">
        <v>144</v>
      </c>
      <c r="L4444" t="s">
        <v>12647</v>
      </c>
      <c r="M4444" t="s">
        <v>12648</v>
      </c>
      <c r="N4444">
        <v>3.1524999999999999</v>
      </c>
      <c r="O4444">
        <v>0</v>
      </c>
      <c r="P4444">
        <v>1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6.1741352132352185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6.1741352132352185</v>
      </c>
    </row>
    <row r="4445" spans="1:31" x14ac:dyDescent="0.3">
      <c r="A4445">
        <v>2494467</v>
      </c>
      <c r="B4445">
        <v>1</v>
      </c>
      <c r="C4445" t="s">
        <v>80</v>
      </c>
      <c r="D4445" t="s">
        <v>101</v>
      </c>
      <c r="E4445" t="s">
        <v>162</v>
      </c>
      <c r="F4445" t="s">
        <v>12649</v>
      </c>
      <c r="G4445" t="s">
        <v>237</v>
      </c>
      <c r="H4445" t="s">
        <v>135</v>
      </c>
      <c r="I4445" t="s">
        <v>136</v>
      </c>
      <c r="J4445" t="s">
        <v>137</v>
      </c>
      <c r="K4445" t="s">
        <v>144</v>
      </c>
      <c r="L4445" t="s">
        <v>12650</v>
      </c>
      <c r="M4445" t="s">
        <v>12651</v>
      </c>
      <c r="N4445">
        <v>1.3280555549999999</v>
      </c>
      <c r="O4445">
        <v>0</v>
      </c>
      <c r="P4445">
        <v>74</v>
      </c>
      <c r="Q4445">
        <v>0</v>
      </c>
      <c r="R4445">
        <v>0</v>
      </c>
      <c r="S4445">
        <v>0</v>
      </c>
      <c r="T4445">
        <v>4</v>
      </c>
      <c r="U4445">
        <v>0</v>
      </c>
      <c r="V4445">
        <v>0</v>
      </c>
      <c r="W4445">
        <v>0</v>
      </c>
      <c r="X4445">
        <v>47.79252024191122</v>
      </c>
      <c r="Y4445">
        <v>0</v>
      </c>
      <c r="Z4445">
        <v>0</v>
      </c>
      <c r="AA4445">
        <v>0</v>
      </c>
      <c r="AB4445">
        <v>0.98234071923673594</v>
      </c>
      <c r="AC4445">
        <v>0</v>
      </c>
      <c r="AD4445">
        <v>0</v>
      </c>
      <c r="AE4445">
        <v>48.774860961147958</v>
      </c>
    </row>
    <row r="4446" spans="1:31" x14ac:dyDescent="0.3">
      <c r="A4446">
        <v>2494468</v>
      </c>
      <c r="B4446">
        <v>1</v>
      </c>
      <c r="C4446" t="s">
        <v>80</v>
      </c>
      <c r="D4446" t="s">
        <v>88</v>
      </c>
      <c r="E4446" t="s">
        <v>153</v>
      </c>
      <c r="F4446" t="s">
        <v>12652</v>
      </c>
      <c r="G4446" t="s">
        <v>230</v>
      </c>
      <c r="H4446" t="s">
        <v>135</v>
      </c>
      <c r="I4446" t="s">
        <v>136</v>
      </c>
      <c r="J4446" t="s">
        <v>137</v>
      </c>
      <c r="K4446" t="s">
        <v>144</v>
      </c>
      <c r="L4446" t="s">
        <v>12653</v>
      </c>
      <c r="M4446" t="s">
        <v>12654</v>
      </c>
      <c r="N4446">
        <v>6.1852777769999996</v>
      </c>
      <c r="O4446">
        <v>0</v>
      </c>
      <c r="P4446">
        <v>9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15.392538186444989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15.392538186444989</v>
      </c>
    </row>
    <row r="4447" spans="1:31" x14ac:dyDescent="0.3">
      <c r="A4447">
        <v>2494469</v>
      </c>
      <c r="B4447">
        <v>1</v>
      </c>
      <c r="C4447" t="s">
        <v>80</v>
      </c>
      <c r="D4447" t="s">
        <v>82</v>
      </c>
      <c r="E4447" t="s">
        <v>153</v>
      </c>
      <c r="F4447" t="s">
        <v>12655</v>
      </c>
      <c r="G4447" t="s">
        <v>8776</v>
      </c>
      <c r="H4447" t="s">
        <v>135</v>
      </c>
      <c r="I4447" t="s">
        <v>136</v>
      </c>
      <c r="J4447" t="s">
        <v>137</v>
      </c>
      <c r="K4447" t="s">
        <v>144</v>
      </c>
      <c r="L4447" t="s">
        <v>12656</v>
      </c>
      <c r="M4447" t="s">
        <v>12657</v>
      </c>
      <c r="N4447">
        <v>3.1952777769999998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2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8.9214213850404036</v>
      </c>
      <c r="AC4447">
        <v>0</v>
      </c>
      <c r="AD4447">
        <v>0</v>
      </c>
      <c r="AE4447">
        <v>8.9214213850404036</v>
      </c>
    </row>
    <row r="4448" spans="1:31" x14ac:dyDescent="0.3">
      <c r="A4448">
        <v>2494471</v>
      </c>
      <c r="B4448">
        <v>1</v>
      </c>
      <c r="C4448" t="s">
        <v>80</v>
      </c>
      <c r="D4448" t="s">
        <v>104</v>
      </c>
      <c r="E4448" t="s">
        <v>147</v>
      </c>
      <c r="F4448" t="s">
        <v>12658</v>
      </c>
      <c r="G4448" t="s">
        <v>765</v>
      </c>
      <c r="H4448" t="s">
        <v>150</v>
      </c>
      <c r="I4448" t="s">
        <v>136</v>
      </c>
      <c r="J4448" t="s">
        <v>137</v>
      </c>
      <c r="K4448" t="s">
        <v>144</v>
      </c>
      <c r="L4448" t="s">
        <v>12659</v>
      </c>
      <c r="M4448" t="s">
        <v>12660</v>
      </c>
      <c r="N4448">
        <v>2.2516666660000002</v>
      </c>
      <c r="O4448">
        <v>0</v>
      </c>
      <c r="P4448">
        <v>125</v>
      </c>
      <c r="Q4448">
        <v>0</v>
      </c>
      <c r="R4448">
        <v>9</v>
      </c>
      <c r="S4448">
        <v>0</v>
      </c>
      <c r="T4448">
        <v>9</v>
      </c>
      <c r="U4448">
        <v>0</v>
      </c>
      <c r="V4448">
        <v>0</v>
      </c>
      <c r="W4448">
        <v>0</v>
      </c>
      <c r="X4448">
        <v>68.512998571279979</v>
      </c>
      <c r="Y4448">
        <v>0</v>
      </c>
      <c r="Z4448">
        <v>4.0199766666645065</v>
      </c>
      <c r="AA4448">
        <v>0</v>
      </c>
      <c r="AB4448">
        <v>13.060349892975298</v>
      </c>
      <c r="AC4448">
        <v>0</v>
      </c>
      <c r="AD4448">
        <v>0</v>
      </c>
      <c r="AE4448">
        <v>85.59332513091978</v>
      </c>
    </row>
    <row r="4449" spans="1:31" x14ac:dyDescent="0.3">
      <c r="A4449">
        <v>2494473</v>
      </c>
      <c r="B4449">
        <v>1</v>
      </c>
      <c r="C4449" t="s">
        <v>80</v>
      </c>
      <c r="D4449" t="s">
        <v>106</v>
      </c>
      <c r="E4449" t="s">
        <v>147</v>
      </c>
      <c r="F4449" t="s">
        <v>12661</v>
      </c>
      <c r="G4449" t="s">
        <v>924</v>
      </c>
      <c r="H4449" t="s">
        <v>150</v>
      </c>
      <c r="I4449" t="s">
        <v>136</v>
      </c>
      <c r="J4449" t="s">
        <v>137</v>
      </c>
      <c r="K4449" t="s">
        <v>144</v>
      </c>
      <c r="L4449" t="s">
        <v>12662</v>
      </c>
      <c r="M4449" t="s">
        <v>12663</v>
      </c>
      <c r="N4449">
        <v>1.4027777770000001</v>
      </c>
      <c r="O4449">
        <v>0</v>
      </c>
      <c r="P4449">
        <v>15</v>
      </c>
      <c r="Q4449">
        <v>0</v>
      </c>
      <c r="R4449">
        <v>21</v>
      </c>
      <c r="S4449">
        <v>0</v>
      </c>
      <c r="T4449">
        <v>9</v>
      </c>
      <c r="U4449">
        <v>0</v>
      </c>
      <c r="V4449">
        <v>0</v>
      </c>
      <c r="W4449">
        <v>0</v>
      </c>
      <c r="X4449">
        <v>3.7691611301221619</v>
      </c>
      <c r="Y4449">
        <v>0</v>
      </c>
      <c r="Z4449">
        <v>19.444136517702113</v>
      </c>
      <c r="AA4449">
        <v>0</v>
      </c>
      <c r="AB4449">
        <v>6.7193330756238554</v>
      </c>
      <c r="AC4449">
        <v>0</v>
      </c>
      <c r="AD4449">
        <v>0</v>
      </c>
      <c r="AE4449">
        <v>29.932630723448128</v>
      </c>
    </row>
    <row r="4450" spans="1:31" x14ac:dyDescent="0.3">
      <c r="A4450">
        <v>2494475</v>
      </c>
      <c r="B4450">
        <v>1</v>
      </c>
      <c r="C4450" t="s">
        <v>80</v>
      </c>
      <c r="D4450" t="s">
        <v>100</v>
      </c>
      <c r="E4450" t="s">
        <v>153</v>
      </c>
      <c r="F4450" t="s">
        <v>12664</v>
      </c>
      <c r="G4450" t="s">
        <v>230</v>
      </c>
      <c r="H4450" t="s">
        <v>135</v>
      </c>
      <c r="I4450" t="s">
        <v>136</v>
      </c>
      <c r="J4450" t="s">
        <v>137</v>
      </c>
      <c r="K4450" t="s">
        <v>144</v>
      </c>
      <c r="L4450" t="s">
        <v>12665</v>
      </c>
      <c r="M4450" t="s">
        <v>12666</v>
      </c>
      <c r="N4450">
        <v>2.6097222219999998</v>
      </c>
      <c r="O4450">
        <v>0</v>
      </c>
      <c r="P4450">
        <v>4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1.3503789609012302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1.3503789609012302</v>
      </c>
    </row>
    <row r="4451" spans="1:31" x14ac:dyDescent="0.3">
      <c r="A4451">
        <v>2494479</v>
      </c>
      <c r="B4451">
        <v>1</v>
      </c>
      <c r="C4451" t="s">
        <v>80</v>
      </c>
      <c r="D4451" t="s">
        <v>82</v>
      </c>
      <c r="E4451" t="s">
        <v>153</v>
      </c>
      <c r="F4451" t="s">
        <v>12667</v>
      </c>
      <c r="G4451" t="s">
        <v>155</v>
      </c>
      <c r="H4451" t="s">
        <v>135</v>
      </c>
      <c r="I4451" t="s">
        <v>136</v>
      </c>
      <c r="J4451" t="s">
        <v>137</v>
      </c>
      <c r="K4451" t="s">
        <v>144</v>
      </c>
      <c r="L4451" t="s">
        <v>12668</v>
      </c>
      <c r="M4451" t="s">
        <v>12669</v>
      </c>
      <c r="N4451">
        <v>1.24</v>
      </c>
      <c r="O4451">
        <v>0</v>
      </c>
      <c r="P4451">
        <v>1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0.83721688120634674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0.83721688120634674</v>
      </c>
    </row>
    <row r="4452" spans="1:31" x14ac:dyDescent="0.3">
      <c r="A4452">
        <v>2494480</v>
      </c>
      <c r="B4452">
        <v>1</v>
      </c>
      <c r="C4452" t="s">
        <v>80</v>
      </c>
      <c r="D4452" t="s">
        <v>95</v>
      </c>
      <c r="E4452" t="s">
        <v>162</v>
      </c>
      <c r="F4452" t="s">
        <v>12670</v>
      </c>
      <c r="G4452" t="s">
        <v>210</v>
      </c>
      <c r="H4452" t="s">
        <v>135</v>
      </c>
      <c r="I4452" t="s">
        <v>136</v>
      </c>
      <c r="J4452" t="s">
        <v>137</v>
      </c>
      <c r="K4452" t="s">
        <v>144</v>
      </c>
      <c r="L4452" t="s">
        <v>12671</v>
      </c>
      <c r="M4452" t="s">
        <v>12672</v>
      </c>
      <c r="N4452">
        <v>0.84222222199999996</v>
      </c>
      <c r="O4452">
        <v>0</v>
      </c>
      <c r="P4452">
        <v>2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8.9083237050480001E-3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8.9083237050480001E-3</v>
      </c>
    </row>
    <row r="4453" spans="1:31" x14ac:dyDescent="0.3">
      <c r="A4453">
        <v>2494482</v>
      </c>
      <c r="B4453">
        <v>1</v>
      </c>
      <c r="C4453" t="s">
        <v>80</v>
      </c>
      <c r="D4453" t="s">
        <v>84</v>
      </c>
      <c r="E4453" t="s">
        <v>153</v>
      </c>
      <c r="F4453" t="s">
        <v>12673</v>
      </c>
      <c r="G4453" t="s">
        <v>244</v>
      </c>
      <c r="H4453" t="s">
        <v>135</v>
      </c>
      <c r="I4453" t="s">
        <v>136</v>
      </c>
      <c r="J4453" t="s">
        <v>137</v>
      </c>
      <c r="K4453" t="s">
        <v>144</v>
      </c>
      <c r="L4453" t="s">
        <v>12674</v>
      </c>
      <c r="M4453" t="s">
        <v>12675</v>
      </c>
      <c r="N4453">
        <v>0.62694444400000005</v>
      </c>
      <c r="O4453">
        <v>0</v>
      </c>
      <c r="P4453">
        <v>1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0.18919695018567262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0.18919695018567262</v>
      </c>
    </row>
    <row r="4454" spans="1:31" x14ac:dyDescent="0.3">
      <c r="A4454">
        <v>2494484</v>
      </c>
      <c r="B4454">
        <v>1</v>
      </c>
      <c r="C4454" t="s">
        <v>80</v>
      </c>
      <c r="D4454" t="s">
        <v>95</v>
      </c>
      <c r="E4454" t="s">
        <v>162</v>
      </c>
      <c r="F4454" t="s">
        <v>12676</v>
      </c>
      <c r="G4454" t="s">
        <v>210</v>
      </c>
      <c r="H4454" t="s">
        <v>135</v>
      </c>
      <c r="I4454" t="s">
        <v>136</v>
      </c>
      <c r="J4454" t="s">
        <v>137</v>
      </c>
      <c r="K4454" t="s">
        <v>144</v>
      </c>
      <c r="L4454" t="s">
        <v>12677</v>
      </c>
      <c r="M4454" t="s">
        <v>12678</v>
      </c>
      <c r="N4454">
        <v>2.9269444440000001</v>
      </c>
      <c r="O4454">
        <v>0</v>
      </c>
      <c r="P4454">
        <v>28</v>
      </c>
      <c r="Q4454">
        <v>0</v>
      </c>
      <c r="R4454">
        <v>17</v>
      </c>
      <c r="S4454">
        <v>0</v>
      </c>
      <c r="T4454">
        <v>1</v>
      </c>
      <c r="U4454">
        <v>0</v>
      </c>
      <c r="V4454">
        <v>0</v>
      </c>
      <c r="W4454">
        <v>0</v>
      </c>
      <c r="X4454">
        <v>25.2889049367597</v>
      </c>
      <c r="Y4454">
        <v>0</v>
      </c>
      <c r="Z4454">
        <v>6.2714623911388632</v>
      </c>
      <c r="AA4454">
        <v>0</v>
      </c>
      <c r="AB4454">
        <v>4.9003255436874724</v>
      </c>
      <c r="AC4454">
        <v>0</v>
      </c>
      <c r="AD4454">
        <v>0</v>
      </c>
      <c r="AE4454">
        <v>36.460692871586033</v>
      </c>
    </row>
    <row r="4455" spans="1:31" x14ac:dyDescent="0.3">
      <c r="A4455">
        <v>2494490</v>
      </c>
      <c r="B4455">
        <v>1</v>
      </c>
      <c r="C4455" t="s">
        <v>80</v>
      </c>
      <c r="D4455" t="s">
        <v>97</v>
      </c>
      <c r="E4455" t="s">
        <v>162</v>
      </c>
      <c r="F4455" t="s">
        <v>12679</v>
      </c>
      <c r="G4455" t="s">
        <v>210</v>
      </c>
      <c r="H4455" t="s">
        <v>135</v>
      </c>
      <c r="I4455" t="s">
        <v>136</v>
      </c>
      <c r="J4455" t="s">
        <v>137</v>
      </c>
      <c r="K4455" t="s">
        <v>144</v>
      </c>
      <c r="L4455" t="s">
        <v>12680</v>
      </c>
      <c r="M4455" t="s">
        <v>12681</v>
      </c>
      <c r="N4455">
        <v>2.8161111110000001</v>
      </c>
      <c r="O4455">
        <v>0</v>
      </c>
      <c r="P4455">
        <v>69</v>
      </c>
      <c r="Q4455">
        <v>0</v>
      </c>
      <c r="R4455">
        <v>0</v>
      </c>
      <c r="S4455">
        <v>0</v>
      </c>
      <c r="T4455">
        <v>34</v>
      </c>
      <c r="U4455">
        <v>0</v>
      </c>
      <c r="V4455">
        <v>0</v>
      </c>
      <c r="W4455">
        <v>0</v>
      </c>
      <c r="X4455">
        <v>135.99412359173445</v>
      </c>
      <c r="Y4455">
        <v>0</v>
      </c>
      <c r="Z4455">
        <v>0</v>
      </c>
      <c r="AA4455">
        <v>0</v>
      </c>
      <c r="AB4455">
        <v>101.42184663765416</v>
      </c>
      <c r="AC4455">
        <v>0</v>
      </c>
      <c r="AD4455">
        <v>0</v>
      </c>
      <c r="AE4455">
        <v>237.41597022938862</v>
      </c>
    </row>
    <row r="4456" spans="1:31" x14ac:dyDescent="0.3">
      <c r="A4456">
        <v>2494491</v>
      </c>
      <c r="B4456">
        <v>1</v>
      </c>
      <c r="C4456" t="s">
        <v>80</v>
      </c>
      <c r="D4456" t="s">
        <v>84</v>
      </c>
      <c r="E4456" t="s">
        <v>153</v>
      </c>
      <c r="F4456" t="s">
        <v>12682</v>
      </c>
      <c r="G4456" t="s">
        <v>244</v>
      </c>
      <c r="H4456" t="s">
        <v>135</v>
      </c>
      <c r="I4456" t="s">
        <v>136</v>
      </c>
      <c r="J4456" t="s">
        <v>137</v>
      </c>
      <c r="K4456" t="s">
        <v>144</v>
      </c>
      <c r="L4456" t="s">
        <v>12683</v>
      </c>
      <c r="M4456" t="s">
        <v>12684</v>
      </c>
      <c r="N4456">
        <v>1.3372222220000001</v>
      </c>
      <c r="O4456">
        <v>0</v>
      </c>
      <c r="P4456">
        <v>1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0.35453565536819193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0.35453565536819193</v>
      </c>
    </row>
    <row r="4457" spans="1:31" x14ac:dyDescent="0.3">
      <c r="A4457">
        <v>2494493</v>
      </c>
      <c r="B4457">
        <v>1</v>
      </c>
      <c r="C4457" t="s">
        <v>80</v>
      </c>
      <c r="D4457" t="s">
        <v>88</v>
      </c>
      <c r="E4457" t="s">
        <v>153</v>
      </c>
      <c r="F4457" t="s">
        <v>12685</v>
      </c>
      <c r="G4457" t="s">
        <v>155</v>
      </c>
      <c r="H4457" t="s">
        <v>135</v>
      </c>
      <c r="I4457" t="s">
        <v>136</v>
      </c>
      <c r="J4457" t="s">
        <v>137</v>
      </c>
      <c r="K4457" t="s">
        <v>144</v>
      </c>
      <c r="L4457" t="s">
        <v>12686</v>
      </c>
      <c r="M4457" t="s">
        <v>12687</v>
      </c>
      <c r="N4457">
        <v>2.2255555550000001</v>
      </c>
      <c r="O4457">
        <v>0</v>
      </c>
      <c r="P4457">
        <v>1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1.939346328984521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1.939346328984521</v>
      </c>
    </row>
    <row r="4458" spans="1:31" x14ac:dyDescent="0.3">
      <c r="A4458">
        <v>2494497</v>
      </c>
      <c r="B4458">
        <v>1</v>
      </c>
      <c r="C4458" t="s">
        <v>80</v>
      </c>
      <c r="D4458" t="s">
        <v>96</v>
      </c>
      <c r="E4458" t="s">
        <v>166</v>
      </c>
      <c r="F4458" t="s">
        <v>11882</v>
      </c>
      <c r="G4458" t="s">
        <v>149</v>
      </c>
      <c r="H4458" t="s">
        <v>150</v>
      </c>
      <c r="I4458" t="s">
        <v>136</v>
      </c>
      <c r="J4458" t="s">
        <v>137</v>
      </c>
      <c r="K4458" t="s">
        <v>144</v>
      </c>
      <c r="L4458" t="s">
        <v>12688</v>
      </c>
      <c r="M4458" t="s">
        <v>12689</v>
      </c>
      <c r="N4458">
        <v>1.635277777</v>
      </c>
      <c r="O4458">
        <v>0</v>
      </c>
      <c r="P4458">
        <v>1865</v>
      </c>
      <c r="Q4458">
        <v>0</v>
      </c>
      <c r="R4458">
        <v>4</v>
      </c>
      <c r="S4458">
        <v>2</v>
      </c>
      <c r="T4458">
        <v>475</v>
      </c>
      <c r="U4458">
        <v>0</v>
      </c>
      <c r="V4458">
        <v>4</v>
      </c>
      <c r="W4458">
        <v>0</v>
      </c>
      <c r="X4458">
        <v>2191.6851686110454</v>
      </c>
      <c r="Y4458">
        <v>0</v>
      </c>
      <c r="Z4458">
        <v>13.127560937767493</v>
      </c>
      <c r="AA4458">
        <v>77.188868699740468</v>
      </c>
      <c r="AB4458">
        <v>1031.8895367201631</v>
      </c>
      <c r="AC4458">
        <v>0</v>
      </c>
      <c r="AD4458">
        <v>25.594178961893906</v>
      </c>
      <c r="AE4458">
        <v>3339.4853139306101</v>
      </c>
    </row>
    <row r="4459" spans="1:31" x14ac:dyDescent="0.3">
      <c r="A4459">
        <v>2494479</v>
      </c>
      <c r="B4459">
        <v>2</v>
      </c>
      <c r="C4459" t="s">
        <v>80</v>
      </c>
      <c r="D4459" t="s">
        <v>82</v>
      </c>
      <c r="E4459" t="s">
        <v>132</v>
      </c>
      <c r="F4459" t="s">
        <v>6853</v>
      </c>
      <c r="G4459" t="s">
        <v>155</v>
      </c>
      <c r="H4459" t="s">
        <v>135</v>
      </c>
      <c r="I4459" t="s">
        <v>136</v>
      </c>
      <c r="J4459" t="s">
        <v>137</v>
      </c>
      <c r="K4459" t="s">
        <v>144</v>
      </c>
      <c r="L4459" t="s">
        <v>12690</v>
      </c>
      <c r="M4459" t="s">
        <v>12691</v>
      </c>
      <c r="N4459">
        <v>0.42249999999999999</v>
      </c>
      <c r="O4459">
        <v>0</v>
      </c>
      <c r="P4459">
        <v>356</v>
      </c>
      <c r="Q4459">
        <v>0</v>
      </c>
      <c r="R4459">
        <v>0</v>
      </c>
      <c r="S4459">
        <v>0</v>
      </c>
      <c r="T4459">
        <v>42</v>
      </c>
      <c r="U4459">
        <v>0</v>
      </c>
      <c r="V4459">
        <v>1</v>
      </c>
      <c r="W4459">
        <v>0</v>
      </c>
      <c r="X4459">
        <v>45.572100674656021</v>
      </c>
      <c r="Y4459">
        <v>0</v>
      </c>
      <c r="Z4459">
        <v>0</v>
      </c>
      <c r="AA4459">
        <v>0</v>
      </c>
      <c r="AB4459">
        <v>5.4062993768383469</v>
      </c>
      <c r="AC4459">
        <v>0</v>
      </c>
      <c r="AD4459">
        <v>1.0231145226066334</v>
      </c>
      <c r="AE4459">
        <v>52.001514574101002</v>
      </c>
    </row>
    <row r="4460" spans="1:31" x14ac:dyDescent="0.3">
      <c r="A4460">
        <v>2494473</v>
      </c>
      <c r="B4460">
        <v>2</v>
      </c>
      <c r="C4460" t="s">
        <v>80</v>
      </c>
      <c r="D4460" t="s">
        <v>106</v>
      </c>
      <c r="E4460" t="s">
        <v>147</v>
      </c>
      <c r="F4460" t="s">
        <v>12692</v>
      </c>
      <c r="G4460" t="s">
        <v>924</v>
      </c>
      <c r="H4460" t="s">
        <v>150</v>
      </c>
      <c r="I4460" t="s">
        <v>136</v>
      </c>
      <c r="J4460" t="s">
        <v>137</v>
      </c>
      <c r="K4460" t="s">
        <v>144</v>
      </c>
      <c r="L4460" t="s">
        <v>12663</v>
      </c>
      <c r="M4460" t="s">
        <v>12693</v>
      </c>
      <c r="N4460">
        <v>1.9708333330000001</v>
      </c>
      <c r="O4460">
        <v>0</v>
      </c>
      <c r="P4460">
        <v>37</v>
      </c>
      <c r="Q4460">
        <v>0</v>
      </c>
      <c r="R4460">
        <v>31</v>
      </c>
      <c r="S4460">
        <v>0</v>
      </c>
      <c r="T4460">
        <v>14</v>
      </c>
      <c r="U4460">
        <v>0</v>
      </c>
      <c r="V4460">
        <v>0</v>
      </c>
      <c r="W4460">
        <v>0</v>
      </c>
      <c r="X4460">
        <v>25.042063004405414</v>
      </c>
      <c r="Y4460">
        <v>0</v>
      </c>
      <c r="Z4460">
        <v>29.420323740812336</v>
      </c>
      <c r="AA4460">
        <v>0</v>
      </c>
      <c r="AB4460">
        <v>11.538436712102923</v>
      </c>
      <c r="AC4460">
        <v>0</v>
      </c>
      <c r="AD4460">
        <v>0</v>
      </c>
      <c r="AE4460">
        <v>66.000823457320678</v>
      </c>
    </row>
    <row r="4461" spans="1:31" x14ac:dyDescent="0.3">
      <c r="A4461">
        <v>2494500</v>
      </c>
      <c r="B4461">
        <v>1</v>
      </c>
      <c r="C4461" t="s">
        <v>80</v>
      </c>
      <c r="D4461" t="s">
        <v>107</v>
      </c>
      <c r="E4461" t="s">
        <v>153</v>
      </c>
      <c r="F4461" t="s">
        <v>12694</v>
      </c>
      <c r="G4461" t="s">
        <v>230</v>
      </c>
      <c r="H4461" t="s">
        <v>135</v>
      </c>
      <c r="I4461" t="s">
        <v>136</v>
      </c>
      <c r="J4461" t="s">
        <v>137</v>
      </c>
      <c r="K4461" t="s">
        <v>144</v>
      </c>
      <c r="L4461" t="s">
        <v>12695</v>
      </c>
      <c r="M4461" t="s">
        <v>12696</v>
      </c>
      <c r="N4461">
        <v>1.4555555549999999</v>
      </c>
      <c r="O4461">
        <v>0</v>
      </c>
      <c r="P4461">
        <v>3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0.20159846514001245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0.20159846514001245</v>
      </c>
    </row>
    <row r="4462" spans="1:31" x14ac:dyDescent="0.3">
      <c r="A4462">
        <v>2494502</v>
      </c>
      <c r="B4462">
        <v>1</v>
      </c>
      <c r="C4462" t="s">
        <v>80</v>
      </c>
      <c r="D4462" t="s">
        <v>84</v>
      </c>
      <c r="E4462" t="s">
        <v>153</v>
      </c>
      <c r="F4462" t="s">
        <v>12697</v>
      </c>
      <c r="G4462" t="s">
        <v>244</v>
      </c>
      <c r="H4462" t="s">
        <v>135</v>
      </c>
      <c r="I4462" t="s">
        <v>136</v>
      </c>
      <c r="J4462" t="s">
        <v>137</v>
      </c>
      <c r="K4462" t="s">
        <v>144</v>
      </c>
      <c r="L4462" t="s">
        <v>12698</v>
      </c>
      <c r="M4462" t="s">
        <v>12699</v>
      </c>
      <c r="N4462">
        <v>3.6844444439999999</v>
      </c>
      <c r="O4462">
        <v>0</v>
      </c>
      <c r="P4462">
        <v>31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32.207264075216436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32.207264075216436</v>
      </c>
    </row>
    <row r="4463" spans="1:31" x14ac:dyDescent="0.3">
      <c r="A4463">
        <v>2494471</v>
      </c>
      <c r="B4463">
        <v>2</v>
      </c>
      <c r="C4463" t="s">
        <v>80</v>
      </c>
      <c r="D4463" t="s">
        <v>104</v>
      </c>
      <c r="E4463" t="s">
        <v>184</v>
      </c>
      <c r="F4463" t="s">
        <v>12700</v>
      </c>
      <c r="G4463" t="s">
        <v>765</v>
      </c>
      <c r="H4463" t="s">
        <v>150</v>
      </c>
      <c r="I4463" t="s">
        <v>136</v>
      </c>
      <c r="J4463" t="s">
        <v>137</v>
      </c>
      <c r="K4463" t="s">
        <v>144</v>
      </c>
      <c r="L4463" t="s">
        <v>12660</v>
      </c>
      <c r="M4463" t="s">
        <v>12701</v>
      </c>
      <c r="N4463">
        <v>0.81166666600000004</v>
      </c>
      <c r="O4463">
        <v>2</v>
      </c>
      <c r="P4463">
        <v>423</v>
      </c>
      <c r="Q4463">
        <v>6</v>
      </c>
      <c r="R4463">
        <v>30</v>
      </c>
      <c r="S4463">
        <v>6</v>
      </c>
      <c r="T4463">
        <v>77</v>
      </c>
      <c r="U4463">
        <v>0</v>
      </c>
      <c r="V4463">
        <v>0</v>
      </c>
      <c r="W4463">
        <v>1.0917249645972882</v>
      </c>
      <c r="X4463">
        <v>69.990716665599834</v>
      </c>
      <c r="Y4463">
        <v>0.80341970793680517</v>
      </c>
      <c r="Z4463">
        <v>5.8061567710517998</v>
      </c>
      <c r="AA4463">
        <v>6.0734469830651241</v>
      </c>
      <c r="AB4463">
        <v>15.139892636208724</v>
      </c>
      <c r="AC4463">
        <v>0</v>
      </c>
      <c r="AD4463">
        <v>0</v>
      </c>
      <c r="AE4463">
        <v>98.905357728459592</v>
      </c>
    </row>
    <row r="4464" spans="1:31" x14ac:dyDescent="0.3">
      <c r="A4464">
        <v>2494509</v>
      </c>
      <c r="B4464">
        <v>1</v>
      </c>
      <c r="C4464" t="s">
        <v>80</v>
      </c>
      <c r="D4464" t="s">
        <v>98</v>
      </c>
      <c r="E4464" t="s">
        <v>162</v>
      </c>
      <c r="F4464" t="s">
        <v>12702</v>
      </c>
      <c r="G4464" t="s">
        <v>210</v>
      </c>
      <c r="H4464" t="s">
        <v>135</v>
      </c>
      <c r="I4464" t="s">
        <v>136</v>
      </c>
      <c r="J4464" t="s">
        <v>137</v>
      </c>
      <c r="K4464" t="s">
        <v>144</v>
      </c>
      <c r="L4464" t="s">
        <v>12703</v>
      </c>
      <c r="M4464" t="s">
        <v>12704</v>
      </c>
      <c r="N4464">
        <v>0.67861111100000004</v>
      </c>
      <c r="O4464">
        <v>0</v>
      </c>
      <c r="P4464">
        <v>29</v>
      </c>
      <c r="Q4464">
        <v>0</v>
      </c>
      <c r="R4464">
        <v>7</v>
      </c>
      <c r="S4464">
        <v>0</v>
      </c>
      <c r="T4464">
        <v>3</v>
      </c>
      <c r="U4464">
        <v>0</v>
      </c>
      <c r="V4464">
        <v>0</v>
      </c>
      <c r="W4464">
        <v>0</v>
      </c>
      <c r="X4464">
        <v>2.86134276672081</v>
      </c>
      <c r="Y4464">
        <v>0</v>
      </c>
      <c r="Z4464">
        <v>0.40445177970801605</v>
      </c>
      <c r="AA4464">
        <v>0</v>
      </c>
      <c r="AB4464">
        <v>1.4082941518066665</v>
      </c>
      <c r="AC4464">
        <v>0</v>
      </c>
      <c r="AD4464">
        <v>0</v>
      </c>
      <c r="AE4464">
        <v>4.6740886982354928</v>
      </c>
    </row>
    <row r="4465" spans="1:31" x14ac:dyDescent="0.3">
      <c r="A4465">
        <v>2494510</v>
      </c>
      <c r="B4465">
        <v>1</v>
      </c>
      <c r="C4465" t="s">
        <v>80</v>
      </c>
      <c r="D4465" t="s">
        <v>95</v>
      </c>
      <c r="E4465" t="s">
        <v>162</v>
      </c>
      <c r="F4465" t="s">
        <v>11676</v>
      </c>
      <c r="G4465" t="s">
        <v>210</v>
      </c>
      <c r="H4465" t="s">
        <v>135</v>
      </c>
      <c r="I4465" t="s">
        <v>136</v>
      </c>
      <c r="J4465" t="s">
        <v>137</v>
      </c>
      <c r="K4465" t="s">
        <v>144</v>
      </c>
      <c r="L4465" t="s">
        <v>12705</v>
      </c>
      <c r="M4465" t="s">
        <v>12706</v>
      </c>
      <c r="N4465">
        <v>1.289722222</v>
      </c>
      <c r="O4465">
        <v>0</v>
      </c>
      <c r="P4465">
        <v>7</v>
      </c>
      <c r="Q4465">
        <v>0</v>
      </c>
      <c r="R4465">
        <v>0</v>
      </c>
      <c r="S4465">
        <v>0</v>
      </c>
      <c r="T4465">
        <v>2</v>
      </c>
      <c r="U4465">
        <v>0</v>
      </c>
      <c r="V4465">
        <v>0</v>
      </c>
      <c r="W4465">
        <v>0</v>
      </c>
      <c r="X4465">
        <v>0.62334681415662463</v>
      </c>
      <c r="Y4465">
        <v>0</v>
      </c>
      <c r="Z4465">
        <v>0</v>
      </c>
      <c r="AA4465">
        <v>0</v>
      </c>
      <c r="AB4465">
        <v>0.24576753555283337</v>
      </c>
      <c r="AC4465">
        <v>0</v>
      </c>
      <c r="AD4465">
        <v>0</v>
      </c>
      <c r="AE4465">
        <v>0.869114349709458</v>
      </c>
    </row>
    <row r="4466" spans="1:31" x14ac:dyDescent="0.3">
      <c r="A4466">
        <v>2494511</v>
      </c>
      <c r="B4466">
        <v>1</v>
      </c>
      <c r="C4466" t="s">
        <v>80</v>
      </c>
      <c r="D4466" t="s">
        <v>95</v>
      </c>
      <c r="E4466" t="s">
        <v>162</v>
      </c>
      <c r="F4466" t="s">
        <v>2111</v>
      </c>
      <c r="G4466" t="s">
        <v>210</v>
      </c>
      <c r="H4466" t="s">
        <v>135</v>
      </c>
      <c r="I4466" t="s">
        <v>136</v>
      </c>
      <c r="J4466" t="s">
        <v>137</v>
      </c>
      <c r="K4466" t="s">
        <v>144</v>
      </c>
      <c r="L4466" t="s">
        <v>12707</v>
      </c>
      <c r="M4466" t="s">
        <v>12708</v>
      </c>
      <c r="N4466">
        <v>2.4616666660000002</v>
      </c>
      <c r="O4466">
        <v>0</v>
      </c>
      <c r="P4466">
        <v>3</v>
      </c>
      <c r="Q4466">
        <v>0</v>
      </c>
      <c r="R4466">
        <v>0</v>
      </c>
      <c r="S4466">
        <v>0</v>
      </c>
      <c r="T4466">
        <v>2</v>
      </c>
      <c r="U4466">
        <v>0</v>
      </c>
      <c r="V4466">
        <v>0</v>
      </c>
      <c r="W4466">
        <v>0</v>
      </c>
      <c r="X4466">
        <v>0.22807093062054615</v>
      </c>
      <c r="Y4466">
        <v>0</v>
      </c>
      <c r="Z4466">
        <v>0</v>
      </c>
      <c r="AA4466">
        <v>0</v>
      </c>
      <c r="AB4466">
        <v>2.4353513686699997</v>
      </c>
      <c r="AC4466">
        <v>0</v>
      </c>
      <c r="AD4466">
        <v>0</v>
      </c>
      <c r="AE4466">
        <v>2.6634222992905459</v>
      </c>
    </row>
    <row r="4467" spans="1:31" x14ac:dyDescent="0.3">
      <c r="A4467">
        <v>2494514</v>
      </c>
      <c r="B4467">
        <v>1</v>
      </c>
      <c r="C4467" t="s">
        <v>80</v>
      </c>
      <c r="D4467" t="s">
        <v>99</v>
      </c>
      <c r="E4467" t="s">
        <v>162</v>
      </c>
      <c r="F4467" t="s">
        <v>12709</v>
      </c>
      <c r="G4467" t="s">
        <v>210</v>
      </c>
      <c r="H4467" t="s">
        <v>135</v>
      </c>
      <c r="I4467" t="s">
        <v>136</v>
      </c>
      <c r="J4467" t="s">
        <v>137</v>
      </c>
      <c r="K4467" t="s">
        <v>144</v>
      </c>
      <c r="L4467" t="s">
        <v>12710</v>
      </c>
      <c r="M4467" t="s">
        <v>12711</v>
      </c>
      <c r="N4467">
        <v>1.3486111110000001</v>
      </c>
      <c r="O4467">
        <v>0</v>
      </c>
      <c r="P4467">
        <v>31</v>
      </c>
      <c r="Q4467">
        <v>0</v>
      </c>
      <c r="R4467">
        <v>0</v>
      </c>
      <c r="S4467">
        <v>0</v>
      </c>
      <c r="T4467">
        <v>2</v>
      </c>
      <c r="U4467">
        <v>0</v>
      </c>
      <c r="V4467">
        <v>0</v>
      </c>
      <c r="W4467">
        <v>0</v>
      </c>
      <c r="X4467">
        <v>5.8784013264034165</v>
      </c>
      <c r="Y4467">
        <v>0</v>
      </c>
      <c r="Z4467">
        <v>0</v>
      </c>
      <c r="AA4467">
        <v>0</v>
      </c>
      <c r="AB4467">
        <v>0.10463434867875578</v>
      </c>
      <c r="AC4467">
        <v>0</v>
      </c>
      <c r="AD4467">
        <v>0</v>
      </c>
      <c r="AE4467">
        <v>5.9830356750821725</v>
      </c>
    </row>
    <row r="4468" spans="1:31" x14ac:dyDescent="0.3">
      <c r="A4468">
        <v>2494518</v>
      </c>
      <c r="B4468">
        <v>1</v>
      </c>
      <c r="C4468" t="s">
        <v>81</v>
      </c>
      <c r="D4468" t="s">
        <v>115</v>
      </c>
      <c r="E4468" t="s">
        <v>162</v>
      </c>
      <c r="F4468" t="s">
        <v>12712</v>
      </c>
      <c r="G4468" t="s">
        <v>210</v>
      </c>
      <c r="H4468" t="s">
        <v>135</v>
      </c>
      <c r="I4468" t="s">
        <v>136</v>
      </c>
      <c r="J4468" t="s">
        <v>137</v>
      </c>
      <c r="K4468" t="s">
        <v>144</v>
      </c>
      <c r="L4468" t="s">
        <v>12713</v>
      </c>
      <c r="M4468" t="s">
        <v>12714</v>
      </c>
      <c r="N4468">
        <v>3.3663888879999999</v>
      </c>
      <c r="O4468">
        <v>0</v>
      </c>
      <c r="P4468">
        <v>5</v>
      </c>
      <c r="Q4468">
        <v>0</v>
      </c>
      <c r="R4468">
        <v>0</v>
      </c>
      <c r="S4468">
        <v>0</v>
      </c>
      <c r="T4468">
        <v>1</v>
      </c>
      <c r="U4468">
        <v>0</v>
      </c>
      <c r="V4468">
        <v>0</v>
      </c>
      <c r="W4468">
        <v>0</v>
      </c>
      <c r="X4468">
        <v>2.5648038402394517</v>
      </c>
      <c r="Y4468">
        <v>0</v>
      </c>
      <c r="Z4468">
        <v>0</v>
      </c>
      <c r="AA4468">
        <v>0</v>
      </c>
      <c r="AB4468">
        <v>0.23526279461804628</v>
      </c>
      <c r="AC4468">
        <v>0</v>
      </c>
      <c r="AD4468">
        <v>0</v>
      </c>
      <c r="AE4468">
        <v>2.8000666348574978</v>
      </c>
    </row>
    <row r="4469" spans="1:31" x14ac:dyDescent="0.3">
      <c r="A4469">
        <v>2494523</v>
      </c>
      <c r="B4469">
        <v>1</v>
      </c>
      <c r="C4469" t="s">
        <v>80</v>
      </c>
      <c r="D4469" t="s">
        <v>108</v>
      </c>
      <c r="E4469" t="s">
        <v>184</v>
      </c>
      <c r="F4469" t="s">
        <v>12715</v>
      </c>
      <c r="G4469" t="s">
        <v>149</v>
      </c>
      <c r="H4469" t="s">
        <v>150</v>
      </c>
      <c r="I4469" t="s">
        <v>506</v>
      </c>
      <c r="J4469" t="s">
        <v>137</v>
      </c>
      <c r="K4469" t="s">
        <v>144</v>
      </c>
      <c r="L4469" t="s">
        <v>12716</v>
      </c>
      <c r="M4469" t="s">
        <v>12717</v>
      </c>
      <c r="N4469">
        <v>1.9166665999999999E-2</v>
      </c>
      <c r="O4469">
        <v>0</v>
      </c>
      <c r="P4469">
        <v>837</v>
      </c>
      <c r="Q4469">
        <v>5</v>
      </c>
      <c r="R4469">
        <v>98</v>
      </c>
      <c r="S4469">
        <v>2</v>
      </c>
      <c r="T4469">
        <v>156</v>
      </c>
      <c r="U4469">
        <v>1</v>
      </c>
      <c r="V4469">
        <v>0</v>
      </c>
      <c r="W4469">
        <v>0</v>
      </c>
      <c r="X4469">
        <v>3.7784575765064692</v>
      </c>
      <c r="Y4469">
        <v>0.14490021857410984</v>
      </c>
      <c r="Z4469">
        <v>0.32898415848265283</v>
      </c>
      <c r="AA4469">
        <v>0.15516199446023965</v>
      </c>
      <c r="AB4469">
        <v>1.3269108012281634</v>
      </c>
      <c r="AC4469">
        <v>8.2975744096155088E-2</v>
      </c>
      <c r="AD4469">
        <v>0</v>
      </c>
      <c r="AE4469">
        <v>5.8173904933477898</v>
      </c>
    </row>
    <row r="4470" spans="1:31" x14ac:dyDescent="0.3">
      <c r="A4470">
        <v>2494528</v>
      </c>
      <c r="B4470">
        <v>1</v>
      </c>
      <c r="C4470" t="s">
        <v>80</v>
      </c>
      <c r="D4470" t="s">
        <v>96</v>
      </c>
      <c r="E4470" t="s">
        <v>153</v>
      </c>
      <c r="F4470" t="s">
        <v>12718</v>
      </c>
      <c r="G4470" t="s">
        <v>230</v>
      </c>
      <c r="H4470" t="s">
        <v>135</v>
      </c>
      <c r="I4470" t="s">
        <v>136</v>
      </c>
      <c r="J4470" t="s">
        <v>137</v>
      </c>
      <c r="K4470" t="s">
        <v>144</v>
      </c>
      <c r="L4470" t="s">
        <v>12719</v>
      </c>
      <c r="M4470" t="s">
        <v>12720</v>
      </c>
      <c r="N4470">
        <v>2.6936111110000001</v>
      </c>
      <c r="O4470">
        <v>0</v>
      </c>
      <c r="P4470">
        <v>1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0.18391281554082559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0.18391281554082559</v>
      </c>
    </row>
    <row r="4471" spans="1:31" x14ac:dyDescent="0.3">
      <c r="A4471">
        <v>2494529</v>
      </c>
      <c r="B4471">
        <v>1</v>
      </c>
      <c r="C4471" t="s">
        <v>80</v>
      </c>
      <c r="D4471" t="s">
        <v>107</v>
      </c>
      <c r="E4471" t="s">
        <v>153</v>
      </c>
      <c r="F4471" t="s">
        <v>12721</v>
      </c>
      <c r="G4471" t="s">
        <v>230</v>
      </c>
      <c r="H4471" t="s">
        <v>135</v>
      </c>
      <c r="I4471" t="s">
        <v>136</v>
      </c>
      <c r="J4471" t="s">
        <v>137</v>
      </c>
      <c r="K4471" t="s">
        <v>144</v>
      </c>
      <c r="L4471" t="s">
        <v>12722</v>
      </c>
      <c r="M4471" t="s">
        <v>12723</v>
      </c>
      <c r="N4471">
        <v>1.4288888879999999</v>
      </c>
      <c r="O4471">
        <v>0</v>
      </c>
      <c r="P4471">
        <v>1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4.7925374185950002E-3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4.7925374185950002E-3</v>
      </c>
    </row>
    <row r="4472" spans="1:31" x14ac:dyDescent="0.3">
      <c r="A4472">
        <v>2494532</v>
      </c>
      <c r="B4472">
        <v>1</v>
      </c>
      <c r="C4472" t="s">
        <v>80</v>
      </c>
      <c r="D4472" t="s">
        <v>95</v>
      </c>
      <c r="E4472" t="s">
        <v>132</v>
      </c>
      <c r="F4472" t="s">
        <v>12724</v>
      </c>
      <c r="G4472" t="s">
        <v>296</v>
      </c>
      <c r="H4472" t="s">
        <v>135</v>
      </c>
      <c r="I4472" t="s">
        <v>136</v>
      </c>
      <c r="J4472" t="s">
        <v>137</v>
      </c>
      <c r="K4472" t="s">
        <v>144</v>
      </c>
      <c r="L4472" t="s">
        <v>12725</v>
      </c>
      <c r="M4472" t="s">
        <v>12726</v>
      </c>
      <c r="N4472">
        <v>4.0522222220000002</v>
      </c>
      <c r="O4472">
        <v>0</v>
      </c>
      <c r="P4472">
        <v>13</v>
      </c>
      <c r="Q4472">
        <v>0</v>
      </c>
      <c r="R4472">
        <v>1</v>
      </c>
      <c r="S4472">
        <v>0</v>
      </c>
      <c r="T4472">
        <v>2</v>
      </c>
      <c r="U4472">
        <v>0</v>
      </c>
      <c r="V4472">
        <v>0</v>
      </c>
      <c r="W4472">
        <v>0</v>
      </c>
      <c r="X4472">
        <v>4.551068649306667</v>
      </c>
      <c r="Y4472">
        <v>0</v>
      </c>
      <c r="Z4472">
        <v>0.45713161227050403</v>
      </c>
      <c r="AA4472">
        <v>0</v>
      </c>
      <c r="AB4472">
        <v>0.61844301930426671</v>
      </c>
      <c r="AC4472">
        <v>0</v>
      </c>
      <c r="AD4472">
        <v>0</v>
      </c>
      <c r="AE4472">
        <v>5.6266432808814377</v>
      </c>
    </row>
    <row r="4473" spans="1:31" x14ac:dyDescent="0.3">
      <c r="A4473">
        <v>2494536</v>
      </c>
      <c r="B4473">
        <v>1</v>
      </c>
      <c r="C4473" t="s">
        <v>81</v>
      </c>
      <c r="D4473" t="s">
        <v>118</v>
      </c>
      <c r="E4473" t="s">
        <v>153</v>
      </c>
      <c r="F4473" t="s">
        <v>12727</v>
      </c>
      <c r="G4473" t="s">
        <v>155</v>
      </c>
      <c r="H4473" t="s">
        <v>135</v>
      </c>
      <c r="I4473" t="s">
        <v>136</v>
      </c>
      <c r="J4473" t="s">
        <v>137</v>
      </c>
      <c r="K4473" t="s">
        <v>144</v>
      </c>
      <c r="L4473" t="s">
        <v>12728</v>
      </c>
      <c r="M4473" t="s">
        <v>12729</v>
      </c>
      <c r="N4473">
        <v>0.51611111099999996</v>
      </c>
      <c r="O4473">
        <v>0</v>
      </c>
      <c r="P4473">
        <v>1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9.2287103426167999E-2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9.2287103426167999E-2</v>
      </c>
    </row>
    <row r="4474" spans="1:31" x14ac:dyDescent="0.3">
      <c r="A4474">
        <v>2494541</v>
      </c>
      <c r="B4474">
        <v>1</v>
      </c>
      <c r="C4474" t="s">
        <v>80</v>
      </c>
      <c r="D4474" t="s">
        <v>108</v>
      </c>
      <c r="E4474" t="s">
        <v>166</v>
      </c>
      <c r="F4474" t="s">
        <v>12730</v>
      </c>
      <c r="G4474" t="s">
        <v>134</v>
      </c>
      <c r="H4474" t="s">
        <v>150</v>
      </c>
      <c r="I4474" t="s">
        <v>136</v>
      </c>
      <c r="J4474" t="s">
        <v>137</v>
      </c>
      <c r="K4474" t="s">
        <v>138</v>
      </c>
      <c r="L4474" t="s">
        <v>12731</v>
      </c>
      <c r="M4474" t="s">
        <v>12732</v>
      </c>
      <c r="N4474">
        <v>3.1811111109999999</v>
      </c>
      <c r="O4474">
        <v>0</v>
      </c>
      <c r="P4474">
        <v>10002</v>
      </c>
      <c r="Q4474">
        <v>13</v>
      </c>
      <c r="R4474">
        <v>2045</v>
      </c>
      <c r="S4474">
        <v>60</v>
      </c>
      <c r="T4474">
        <v>1775</v>
      </c>
      <c r="U4474">
        <v>1</v>
      </c>
      <c r="V4474">
        <v>0</v>
      </c>
      <c r="W4474">
        <v>0</v>
      </c>
      <c r="X4474">
        <v>4002.0025777623041</v>
      </c>
      <c r="Y4474">
        <v>120.63922573884152</v>
      </c>
      <c r="Z4474">
        <v>838.55190352190664</v>
      </c>
      <c r="AA4474">
        <v>712.31930419139997</v>
      </c>
      <c r="AB4474">
        <v>1598.0239748481449</v>
      </c>
      <c r="AC4474">
        <v>11.379256377439798</v>
      </c>
      <c r="AD4474">
        <v>0</v>
      </c>
      <c r="AE4474">
        <v>7282.9162424400374</v>
      </c>
    </row>
    <row r="4475" spans="1:31" x14ac:dyDescent="0.3">
      <c r="A4475">
        <v>2494542</v>
      </c>
      <c r="B4475">
        <v>1</v>
      </c>
      <c r="C4475" t="s">
        <v>80</v>
      </c>
      <c r="D4475" t="s">
        <v>108</v>
      </c>
      <c r="E4475" t="s">
        <v>166</v>
      </c>
      <c r="F4475" t="s">
        <v>12733</v>
      </c>
      <c r="G4475" t="s">
        <v>134</v>
      </c>
      <c r="H4475" t="s">
        <v>150</v>
      </c>
      <c r="I4475" t="s">
        <v>136</v>
      </c>
      <c r="J4475" t="s">
        <v>137</v>
      </c>
      <c r="K4475" t="s">
        <v>138</v>
      </c>
      <c r="L4475" t="s">
        <v>12734</v>
      </c>
      <c r="M4475" t="s">
        <v>12735</v>
      </c>
      <c r="N4475">
        <v>3.2397222220000002</v>
      </c>
      <c r="O4475">
        <v>0</v>
      </c>
      <c r="P4475">
        <v>7129</v>
      </c>
      <c r="Q4475">
        <v>4</v>
      </c>
      <c r="R4475">
        <v>1134</v>
      </c>
      <c r="S4475">
        <v>21</v>
      </c>
      <c r="T4475">
        <v>1741</v>
      </c>
      <c r="U4475">
        <v>6</v>
      </c>
      <c r="V4475">
        <v>2</v>
      </c>
      <c r="W4475">
        <v>0</v>
      </c>
      <c r="X4475">
        <v>4303.8095217139826</v>
      </c>
      <c r="Y4475">
        <v>2.6014945320947707</v>
      </c>
      <c r="Z4475">
        <v>752.61062123654051</v>
      </c>
      <c r="AA4475">
        <v>521.19098366070455</v>
      </c>
      <c r="AB4475">
        <v>2495.3662947108069</v>
      </c>
      <c r="AC4475">
        <v>372.75594552511768</v>
      </c>
      <c r="AD4475">
        <v>118.4018996800215</v>
      </c>
      <c r="AE4475">
        <v>8566.7367610592701</v>
      </c>
    </row>
    <row r="4476" spans="1:31" x14ac:dyDescent="0.3">
      <c r="A4476">
        <v>2494553</v>
      </c>
      <c r="B4476">
        <v>1</v>
      </c>
      <c r="C4476" t="s">
        <v>80</v>
      </c>
      <c r="D4476" t="s">
        <v>97</v>
      </c>
      <c r="E4476" t="s">
        <v>153</v>
      </c>
      <c r="F4476" t="s">
        <v>12736</v>
      </c>
      <c r="G4476" t="s">
        <v>230</v>
      </c>
      <c r="H4476" t="s">
        <v>135</v>
      </c>
      <c r="I4476" t="s">
        <v>136</v>
      </c>
      <c r="J4476" t="s">
        <v>137</v>
      </c>
      <c r="K4476" t="s">
        <v>144</v>
      </c>
      <c r="L4476" t="s">
        <v>12737</v>
      </c>
      <c r="M4476" t="s">
        <v>12738</v>
      </c>
      <c r="N4476">
        <v>1.2522222220000001</v>
      </c>
      <c r="O4476">
        <v>0</v>
      </c>
      <c r="P4476">
        <v>3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0.50794890112587721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0.50794890112587721</v>
      </c>
    </row>
    <row r="4477" spans="1:31" x14ac:dyDescent="0.3">
      <c r="A4477">
        <v>2494567</v>
      </c>
      <c r="B4477">
        <v>1</v>
      </c>
      <c r="C4477" t="s">
        <v>80</v>
      </c>
      <c r="D4477" t="s">
        <v>96</v>
      </c>
      <c r="E4477" t="s">
        <v>141</v>
      </c>
      <c r="F4477" t="s">
        <v>12739</v>
      </c>
      <c r="G4477" t="s">
        <v>210</v>
      </c>
      <c r="H4477" t="s">
        <v>135</v>
      </c>
      <c r="I4477" t="s">
        <v>136</v>
      </c>
      <c r="J4477" t="s">
        <v>137</v>
      </c>
      <c r="K4477" t="s">
        <v>144</v>
      </c>
      <c r="L4477" t="s">
        <v>12740</v>
      </c>
      <c r="M4477" t="s">
        <v>12741</v>
      </c>
      <c r="N4477">
        <v>2.06</v>
      </c>
      <c r="O4477">
        <v>0</v>
      </c>
      <c r="P4477">
        <v>14</v>
      </c>
      <c r="Q4477">
        <v>0</v>
      </c>
      <c r="R4477">
        <v>0</v>
      </c>
      <c r="S4477">
        <v>0</v>
      </c>
      <c r="T4477">
        <v>9</v>
      </c>
      <c r="U4477">
        <v>0</v>
      </c>
      <c r="V4477">
        <v>0</v>
      </c>
      <c r="W4477">
        <v>0</v>
      </c>
      <c r="X4477">
        <v>9.9316431040757909</v>
      </c>
      <c r="Y4477">
        <v>0</v>
      </c>
      <c r="Z4477">
        <v>0</v>
      </c>
      <c r="AA4477">
        <v>0</v>
      </c>
      <c r="AB4477">
        <v>7.6661282594580271</v>
      </c>
      <c r="AC4477">
        <v>0</v>
      </c>
      <c r="AD4477">
        <v>0</v>
      </c>
      <c r="AE4477">
        <v>17.597771363533816</v>
      </c>
    </row>
    <row r="4478" spans="1:31" x14ac:dyDescent="0.3">
      <c r="A4478">
        <v>2494568</v>
      </c>
      <c r="B4478">
        <v>1</v>
      </c>
      <c r="C4478" t="s">
        <v>80</v>
      </c>
      <c r="D4478" t="s">
        <v>96</v>
      </c>
      <c r="E4478" t="s">
        <v>166</v>
      </c>
      <c r="F4478" t="s">
        <v>9087</v>
      </c>
      <c r="G4478" t="s">
        <v>149</v>
      </c>
      <c r="H4478" t="s">
        <v>150</v>
      </c>
      <c r="I4478" t="s">
        <v>136</v>
      </c>
      <c r="J4478" t="s">
        <v>137</v>
      </c>
      <c r="K4478" t="s">
        <v>144</v>
      </c>
      <c r="L4478" t="s">
        <v>12742</v>
      </c>
      <c r="M4478" t="s">
        <v>12743</v>
      </c>
      <c r="N4478">
        <v>0.523888888</v>
      </c>
      <c r="O4478">
        <v>0</v>
      </c>
      <c r="P4478">
        <v>1971</v>
      </c>
      <c r="Q4478">
        <v>0</v>
      </c>
      <c r="R4478">
        <v>2</v>
      </c>
      <c r="S4478">
        <v>1</v>
      </c>
      <c r="T4478">
        <v>640</v>
      </c>
      <c r="U4478">
        <v>0</v>
      </c>
      <c r="V4478">
        <v>0</v>
      </c>
      <c r="W4478">
        <v>0</v>
      </c>
      <c r="X4478">
        <v>404.19772695000324</v>
      </c>
      <c r="Y4478">
        <v>0</v>
      </c>
      <c r="Z4478">
        <v>4.9569244437204446E-3</v>
      </c>
      <c r="AA4478">
        <v>47.07435577834908</v>
      </c>
      <c r="AB4478">
        <v>266.36305322694813</v>
      </c>
      <c r="AC4478">
        <v>0</v>
      </c>
      <c r="AD4478">
        <v>0</v>
      </c>
      <c r="AE4478">
        <v>717.64009287974409</v>
      </c>
    </row>
    <row r="4479" spans="1:31" x14ac:dyDescent="0.3">
      <c r="A4479">
        <v>2494571</v>
      </c>
      <c r="B4479">
        <v>1</v>
      </c>
      <c r="C4479" t="s">
        <v>80</v>
      </c>
      <c r="D4479" t="s">
        <v>85</v>
      </c>
      <c r="E4479" t="s">
        <v>153</v>
      </c>
      <c r="F4479" t="s">
        <v>12744</v>
      </c>
      <c r="G4479" t="s">
        <v>244</v>
      </c>
      <c r="H4479" t="s">
        <v>135</v>
      </c>
      <c r="I4479" t="s">
        <v>136</v>
      </c>
      <c r="J4479" t="s">
        <v>137</v>
      </c>
      <c r="K4479" t="s">
        <v>144</v>
      </c>
      <c r="L4479" t="s">
        <v>12745</v>
      </c>
      <c r="M4479" t="s">
        <v>12746</v>
      </c>
      <c r="N4479">
        <v>0.44916666599999999</v>
      </c>
      <c r="O4479">
        <v>0</v>
      </c>
      <c r="P4479">
        <v>16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1.5514416835522029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1.5514416835522029</v>
      </c>
    </row>
    <row r="4480" spans="1:31" x14ac:dyDescent="0.3">
      <c r="A4480">
        <v>2494574</v>
      </c>
      <c r="B4480">
        <v>1</v>
      </c>
      <c r="C4480" t="s">
        <v>80</v>
      </c>
      <c r="D4480" t="s">
        <v>96</v>
      </c>
      <c r="E4480" t="s">
        <v>147</v>
      </c>
      <c r="F4480" t="s">
        <v>12747</v>
      </c>
      <c r="G4480" t="s">
        <v>149</v>
      </c>
      <c r="H4480" t="s">
        <v>150</v>
      </c>
      <c r="I4480" t="s">
        <v>136</v>
      </c>
      <c r="J4480" t="s">
        <v>137</v>
      </c>
      <c r="K4480" t="s">
        <v>144</v>
      </c>
      <c r="L4480" t="s">
        <v>12748</v>
      </c>
      <c r="M4480" t="s">
        <v>12749</v>
      </c>
      <c r="N4480">
        <v>1.993333333</v>
      </c>
      <c r="O4480">
        <v>0</v>
      </c>
      <c r="P4480">
        <v>1365</v>
      </c>
      <c r="Q4480">
        <v>0</v>
      </c>
      <c r="R4480">
        <v>5</v>
      </c>
      <c r="S4480">
        <v>2</v>
      </c>
      <c r="T4480">
        <v>111</v>
      </c>
      <c r="U4480">
        <v>0</v>
      </c>
      <c r="V4480">
        <v>0</v>
      </c>
      <c r="W4480">
        <v>0</v>
      </c>
      <c r="X4480">
        <v>770.16322990188178</v>
      </c>
      <c r="Y4480">
        <v>0</v>
      </c>
      <c r="Z4480">
        <v>3.0937452277411661</v>
      </c>
      <c r="AA4480">
        <v>146.3234974938882</v>
      </c>
      <c r="AB4480">
        <v>122.49938565115387</v>
      </c>
      <c r="AC4480">
        <v>0</v>
      </c>
      <c r="AD4480">
        <v>0</v>
      </c>
      <c r="AE4480">
        <v>1042.079858274665</v>
      </c>
    </row>
    <row r="4481" spans="1:31" x14ac:dyDescent="0.3">
      <c r="A4481">
        <v>2494582</v>
      </c>
      <c r="B4481">
        <v>1</v>
      </c>
      <c r="C4481" t="s">
        <v>80</v>
      </c>
      <c r="D4481" t="s">
        <v>96</v>
      </c>
      <c r="E4481" t="s">
        <v>141</v>
      </c>
      <c r="F4481" t="s">
        <v>12750</v>
      </c>
      <c r="G4481" t="s">
        <v>210</v>
      </c>
      <c r="H4481" t="s">
        <v>135</v>
      </c>
      <c r="I4481" t="s">
        <v>136</v>
      </c>
      <c r="J4481" t="s">
        <v>137</v>
      </c>
      <c r="K4481" t="s">
        <v>144</v>
      </c>
      <c r="L4481" t="s">
        <v>12751</v>
      </c>
      <c r="M4481" t="s">
        <v>12752</v>
      </c>
      <c r="N4481">
        <v>3.4852777769999999</v>
      </c>
      <c r="O4481">
        <v>0</v>
      </c>
      <c r="P4481">
        <v>7</v>
      </c>
      <c r="Q4481">
        <v>0</v>
      </c>
      <c r="R4481">
        <v>0</v>
      </c>
      <c r="S4481">
        <v>0</v>
      </c>
      <c r="T4481">
        <v>3</v>
      </c>
      <c r="U4481">
        <v>0</v>
      </c>
      <c r="V4481">
        <v>0</v>
      </c>
      <c r="W4481">
        <v>0</v>
      </c>
      <c r="X4481">
        <v>5.6279886601088549</v>
      </c>
      <c r="Y4481">
        <v>0</v>
      </c>
      <c r="Z4481">
        <v>0</v>
      </c>
      <c r="AA4481">
        <v>0</v>
      </c>
      <c r="AB4481">
        <v>26.403428692375741</v>
      </c>
      <c r="AC4481">
        <v>0</v>
      </c>
      <c r="AD4481">
        <v>0</v>
      </c>
      <c r="AE4481">
        <v>32.031417352484596</v>
      </c>
    </row>
    <row r="4482" spans="1:31" x14ac:dyDescent="0.3">
      <c r="A4482">
        <v>2494589</v>
      </c>
      <c r="B4482">
        <v>1</v>
      </c>
      <c r="C4482" t="s">
        <v>80</v>
      </c>
      <c r="D4482" t="s">
        <v>107</v>
      </c>
      <c r="E4482" t="s">
        <v>166</v>
      </c>
      <c r="F4482" t="s">
        <v>12753</v>
      </c>
      <c r="G4482" t="s">
        <v>149</v>
      </c>
      <c r="H4482" t="s">
        <v>150</v>
      </c>
      <c r="I4482" t="s">
        <v>136</v>
      </c>
      <c r="J4482" t="s">
        <v>137</v>
      </c>
      <c r="K4482" t="s">
        <v>144</v>
      </c>
      <c r="L4482" t="s">
        <v>12754</v>
      </c>
      <c r="M4482" t="s">
        <v>12755</v>
      </c>
      <c r="N4482">
        <v>6.2777777000000007E-2</v>
      </c>
      <c r="O4482">
        <v>2</v>
      </c>
      <c r="P4482">
        <v>235</v>
      </c>
      <c r="Q4482">
        <v>31</v>
      </c>
      <c r="R4482">
        <v>73</v>
      </c>
      <c r="S4482">
        <v>16</v>
      </c>
      <c r="T4482">
        <v>27</v>
      </c>
      <c r="U4482">
        <v>1</v>
      </c>
      <c r="V4482">
        <v>0</v>
      </c>
      <c r="W4482">
        <v>3.1003748728888888E-2</v>
      </c>
      <c r="X4482">
        <v>1.7723050523322439</v>
      </c>
      <c r="Y4482">
        <v>31.466553021618438</v>
      </c>
      <c r="Z4482">
        <v>1.6151250568148345</v>
      </c>
      <c r="AA4482">
        <v>15.022525060324444</v>
      </c>
      <c r="AB4482">
        <v>1.4850603895624048</v>
      </c>
      <c r="AC4482">
        <v>2.919271498977229</v>
      </c>
      <c r="AD4482">
        <v>0</v>
      </c>
      <c r="AE4482">
        <v>54.311843828358484</v>
      </c>
    </row>
    <row r="4483" spans="1:31" x14ac:dyDescent="0.3">
      <c r="A4483">
        <v>2494590</v>
      </c>
      <c r="B4483">
        <v>1</v>
      </c>
      <c r="C4483" t="s">
        <v>80</v>
      </c>
      <c r="D4483" t="s">
        <v>108</v>
      </c>
      <c r="E4483" t="s">
        <v>162</v>
      </c>
      <c r="F4483" t="s">
        <v>12756</v>
      </c>
      <c r="G4483" t="s">
        <v>210</v>
      </c>
      <c r="H4483" t="s">
        <v>135</v>
      </c>
      <c r="I4483" t="s">
        <v>136</v>
      </c>
      <c r="J4483" t="s">
        <v>137</v>
      </c>
      <c r="K4483" t="s">
        <v>144</v>
      </c>
      <c r="L4483" t="s">
        <v>12757</v>
      </c>
      <c r="M4483" t="s">
        <v>12758</v>
      </c>
      <c r="N4483">
        <v>0.92638888799999997</v>
      </c>
      <c r="O4483">
        <v>0</v>
      </c>
      <c r="P4483">
        <v>1</v>
      </c>
      <c r="Q4483">
        <v>0</v>
      </c>
      <c r="R4483">
        <v>19</v>
      </c>
      <c r="S4483">
        <v>0</v>
      </c>
      <c r="T4483">
        <v>1</v>
      </c>
      <c r="U4483">
        <v>0</v>
      </c>
      <c r="V4483">
        <v>0</v>
      </c>
      <c r="W4483">
        <v>0</v>
      </c>
      <c r="X4483">
        <v>0.14196752636945964</v>
      </c>
      <c r="Y4483">
        <v>0</v>
      </c>
      <c r="Z4483">
        <v>3.9376962500213564</v>
      </c>
      <c r="AA4483">
        <v>0</v>
      </c>
      <c r="AB4483">
        <v>1.0034281963708333E-4</v>
      </c>
      <c r="AC4483">
        <v>0</v>
      </c>
      <c r="AD4483">
        <v>0</v>
      </c>
      <c r="AE4483">
        <v>4.079764119210453</v>
      </c>
    </row>
    <row r="4484" spans="1:31" x14ac:dyDescent="0.3">
      <c r="A4484">
        <v>2494591</v>
      </c>
      <c r="B4484">
        <v>1</v>
      </c>
      <c r="C4484" t="s">
        <v>80</v>
      </c>
      <c r="D4484" t="s">
        <v>93</v>
      </c>
      <c r="E4484" t="s">
        <v>162</v>
      </c>
      <c r="F4484" t="s">
        <v>12548</v>
      </c>
      <c r="G4484" t="s">
        <v>210</v>
      </c>
      <c r="H4484" t="s">
        <v>135</v>
      </c>
      <c r="I4484" t="s">
        <v>136</v>
      </c>
      <c r="J4484" t="s">
        <v>137</v>
      </c>
      <c r="K4484" t="s">
        <v>144</v>
      </c>
      <c r="L4484" t="s">
        <v>12759</v>
      </c>
      <c r="M4484" t="s">
        <v>12760</v>
      </c>
      <c r="N4484">
        <v>3.400555555</v>
      </c>
      <c r="O4484">
        <v>0</v>
      </c>
      <c r="P4484">
        <v>25</v>
      </c>
      <c r="Q4484">
        <v>0</v>
      </c>
      <c r="R4484">
        <v>26</v>
      </c>
      <c r="S4484">
        <v>0</v>
      </c>
      <c r="T4484">
        <v>6</v>
      </c>
      <c r="U4484">
        <v>0</v>
      </c>
      <c r="V4484">
        <v>0</v>
      </c>
      <c r="W4484">
        <v>0</v>
      </c>
      <c r="X4484">
        <v>8.2902811971801835</v>
      </c>
      <c r="Y4484">
        <v>0</v>
      </c>
      <c r="Z4484">
        <v>4.2145194301524649</v>
      </c>
      <c r="AA4484">
        <v>0</v>
      </c>
      <c r="AB4484">
        <v>4.9569944589193531</v>
      </c>
      <c r="AC4484">
        <v>0</v>
      </c>
      <c r="AD4484">
        <v>0</v>
      </c>
      <c r="AE4484">
        <v>17.461795086252003</v>
      </c>
    </row>
    <row r="4485" spans="1:31" x14ac:dyDescent="0.3">
      <c r="A4485">
        <v>2494597</v>
      </c>
      <c r="B4485">
        <v>1</v>
      </c>
      <c r="C4485" t="s">
        <v>80</v>
      </c>
      <c r="D4485" t="s">
        <v>107</v>
      </c>
      <c r="E4485" t="s">
        <v>147</v>
      </c>
      <c r="F4485" t="s">
        <v>12761</v>
      </c>
      <c r="G4485" t="s">
        <v>193</v>
      </c>
      <c r="H4485" t="s">
        <v>150</v>
      </c>
      <c r="I4485" t="s">
        <v>136</v>
      </c>
      <c r="J4485" t="s">
        <v>137</v>
      </c>
      <c r="K4485" t="s">
        <v>144</v>
      </c>
      <c r="L4485" t="s">
        <v>12762</v>
      </c>
      <c r="M4485" t="s">
        <v>12763</v>
      </c>
      <c r="N4485">
        <v>3.2238888879999998</v>
      </c>
      <c r="O4485">
        <v>0</v>
      </c>
      <c r="P4485">
        <v>0</v>
      </c>
      <c r="Q4485">
        <v>0</v>
      </c>
      <c r="R4485">
        <v>11</v>
      </c>
      <c r="S4485">
        <v>0</v>
      </c>
      <c r="T4485">
        <v>2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13.106958928986273</v>
      </c>
      <c r="AA4485">
        <v>0</v>
      </c>
      <c r="AB4485">
        <v>71.089150339892299</v>
      </c>
      <c r="AC4485">
        <v>0</v>
      </c>
      <c r="AD4485">
        <v>0</v>
      </c>
      <c r="AE4485">
        <v>84.196109268878573</v>
      </c>
    </row>
    <row r="4486" spans="1:31" x14ac:dyDescent="0.3">
      <c r="A4486">
        <v>2494600</v>
      </c>
      <c r="B4486">
        <v>1</v>
      </c>
      <c r="C4486" t="s">
        <v>80</v>
      </c>
      <c r="D4486" t="s">
        <v>84</v>
      </c>
      <c r="E4486" t="s">
        <v>162</v>
      </c>
      <c r="F4486" t="s">
        <v>12764</v>
      </c>
      <c r="G4486" t="s">
        <v>210</v>
      </c>
      <c r="H4486" t="s">
        <v>135</v>
      </c>
      <c r="I4486" t="s">
        <v>136</v>
      </c>
      <c r="J4486" t="s">
        <v>137</v>
      </c>
      <c r="K4486" t="s">
        <v>144</v>
      </c>
      <c r="L4486" t="s">
        <v>12765</v>
      </c>
      <c r="M4486" t="s">
        <v>12766</v>
      </c>
      <c r="N4486">
        <v>1.8663888879999999</v>
      </c>
      <c r="O4486">
        <v>0</v>
      </c>
      <c r="P4486">
        <v>76</v>
      </c>
      <c r="Q4486">
        <v>0</v>
      </c>
      <c r="R4486">
        <v>0</v>
      </c>
      <c r="S4486">
        <v>0</v>
      </c>
      <c r="T4486">
        <v>6</v>
      </c>
      <c r="U4486">
        <v>0</v>
      </c>
      <c r="V4486">
        <v>0</v>
      </c>
      <c r="W4486">
        <v>0</v>
      </c>
      <c r="X4486">
        <v>35.60412370105179</v>
      </c>
      <c r="Y4486">
        <v>0</v>
      </c>
      <c r="Z4486">
        <v>0</v>
      </c>
      <c r="AA4486">
        <v>0</v>
      </c>
      <c r="AB4486">
        <v>3.616638028386459</v>
      </c>
      <c r="AC4486">
        <v>0</v>
      </c>
      <c r="AD4486">
        <v>0</v>
      </c>
      <c r="AE4486">
        <v>39.220761729438252</v>
      </c>
    </row>
    <row r="4487" spans="1:31" x14ac:dyDescent="0.3">
      <c r="A4487">
        <v>2494604</v>
      </c>
      <c r="B4487">
        <v>1</v>
      </c>
      <c r="C4487" t="s">
        <v>80</v>
      </c>
      <c r="D4487" t="s">
        <v>106</v>
      </c>
      <c r="E4487" t="s">
        <v>162</v>
      </c>
      <c r="F4487" t="s">
        <v>12767</v>
      </c>
      <c r="G4487" t="s">
        <v>210</v>
      </c>
      <c r="H4487" t="s">
        <v>135</v>
      </c>
      <c r="I4487" t="s">
        <v>136</v>
      </c>
      <c r="J4487" t="s">
        <v>137</v>
      </c>
      <c r="K4487" t="s">
        <v>144</v>
      </c>
      <c r="L4487" t="s">
        <v>12768</v>
      </c>
      <c r="M4487" t="s">
        <v>12769</v>
      </c>
      <c r="N4487">
        <v>1.4544444439999999</v>
      </c>
      <c r="O4487">
        <v>0</v>
      </c>
      <c r="P4487">
        <v>7</v>
      </c>
      <c r="Q4487">
        <v>0</v>
      </c>
      <c r="R4487">
        <v>2</v>
      </c>
      <c r="S4487">
        <v>0</v>
      </c>
      <c r="T4487">
        <v>9</v>
      </c>
      <c r="U4487">
        <v>0</v>
      </c>
      <c r="V4487">
        <v>0</v>
      </c>
      <c r="W4487">
        <v>0</v>
      </c>
      <c r="X4487">
        <v>3.3779732875650814</v>
      </c>
      <c r="Y4487">
        <v>0</v>
      </c>
      <c r="Z4487">
        <v>4.9531141144267181</v>
      </c>
      <c r="AA4487">
        <v>0</v>
      </c>
      <c r="AB4487">
        <v>10.122738755807253</v>
      </c>
      <c r="AC4487">
        <v>0</v>
      </c>
      <c r="AD4487">
        <v>0</v>
      </c>
      <c r="AE4487">
        <v>18.453826157799053</v>
      </c>
    </row>
    <row r="4488" spans="1:31" x14ac:dyDescent="0.3">
      <c r="A4488">
        <v>2494613</v>
      </c>
      <c r="B4488">
        <v>1</v>
      </c>
      <c r="C4488" t="s">
        <v>80</v>
      </c>
      <c r="D4488" t="s">
        <v>104</v>
      </c>
      <c r="E4488" t="s">
        <v>153</v>
      </c>
      <c r="F4488" t="s">
        <v>12770</v>
      </c>
      <c r="G4488" t="s">
        <v>155</v>
      </c>
      <c r="H4488" t="s">
        <v>135</v>
      </c>
      <c r="I4488" t="s">
        <v>136</v>
      </c>
      <c r="J4488" t="s">
        <v>137</v>
      </c>
      <c r="K4488" t="s">
        <v>144</v>
      </c>
      <c r="L4488" t="s">
        <v>12771</v>
      </c>
      <c r="M4488" t="s">
        <v>12772</v>
      </c>
      <c r="N4488">
        <v>2.5519444440000001</v>
      </c>
      <c r="O4488">
        <v>0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0.5084597692938625</v>
      </c>
      <c r="AA4488">
        <v>0</v>
      </c>
      <c r="AB4488">
        <v>0</v>
      </c>
      <c r="AC4488">
        <v>0</v>
      </c>
      <c r="AD4488">
        <v>0</v>
      </c>
      <c r="AE4488">
        <v>0.5084597692938625</v>
      </c>
    </row>
    <row r="4489" spans="1:31" x14ac:dyDescent="0.3">
      <c r="A4489">
        <v>2494614</v>
      </c>
      <c r="B4489">
        <v>1</v>
      </c>
      <c r="C4489" t="s">
        <v>81</v>
      </c>
      <c r="D4489" t="s">
        <v>112</v>
      </c>
      <c r="E4489" t="s">
        <v>153</v>
      </c>
      <c r="F4489" t="s">
        <v>11928</v>
      </c>
      <c r="G4489" t="s">
        <v>230</v>
      </c>
      <c r="H4489" t="s">
        <v>135</v>
      </c>
      <c r="I4489" t="s">
        <v>136</v>
      </c>
      <c r="J4489" t="s">
        <v>137</v>
      </c>
      <c r="K4489" t="s">
        <v>144</v>
      </c>
      <c r="L4489" t="s">
        <v>12773</v>
      </c>
      <c r="M4489" t="s">
        <v>12774</v>
      </c>
      <c r="N4489">
        <v>5.233333333</v>
      </c>
      <c r="O4489">
        <v>0</v>
      </c>
      <c r="P4489">
        <v>7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7.2545014007286124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7.2545014007286124</v>
      </c>
    </row>
    <row r="4490" spans="1:31" x14ac:dyDescent="0.3">
      <c r="A4490">
        <v>2494620</v>
      </c>
      <c r="B4490">
        <v>1</v>
      </c>
      <c r="C4490" t="s">
        <v>80</v>
      </c>
      <c r="D4490" t="s">
        <v>83</v>
      </c>
      <c r="E4490" t="s">
        <v>132</v>
      </c>
      <c r="F4490" t="s">
        <v>12775</v>
      </c>
      <c r="G4490" t="s">
        <v>168</v>
      </c>
      <c r="H4490" t="s">
        <v>135</v>
      </c>
      <c r="I4490" t="s">
        <v>136</v>
      </c>
      <c r="J4490" t="s">
        <v>137</v>
      </c>
      <c r="K4490" t="s">
        <v>138</v>
      </c>
      <c r="L4490" t="s">
        <v>12776</v>
      </c>
      <c r="M4490" t="s">
        <v>12777</v>
      </c>
      <c r="N4490">
        <v>5.9241666659999996</v>
      </c>
      <c r="O4490">
        <v>0</v>
      </c>
      <c r="P4490">
        <v>193</v>
      </c>
      <c r="Q4490">
        <v>0</v>
      </c>
      <c r="R4490">
        <v>0</v>
      </c>
      <c r="S4490">
        <v>0</v>
      </c>
      <c r="T4490">
        <v>102</v>
      </c>
      <c r="U4490">
        <v>0</v>
      </c>
      <c r="V4490">
        <v>5</v>
      </c>
      <c r="W4490">
        <v>0</v>
      </c>
      <c r="X4490">
        <v>345.99276782639902</v>
      </c>
      <c r="Y4490">
        <v>0</v>
      </c>
      <c r="Z4490">
        <v>0</v>
      </c>
      <c r="AA4490">
        <v>0</v>
      </c>
      <c r="AB4490">
        <v>613.23303463148648</v>
      </c>
      <c r="AC4490">
        <v>0</v>
      </c>
      <c r="AD4490">
        <v>571.72509223690736</v>
      </c>
      <c r="AE4490">
        <v>1530.9508946947929</v>
      </c>
    </row>
    <row r="4491" spans="1:31" x14ac:dyDescent="0.3">
      <c r="A4491">
        <v>2494622</v>
      </c>
      <c r="B4491">
        <v>1</v>
      </c>
      <c r="C4491" t="s">
        <v>81</v>
      </c>
      <c r="D4491" t="s">
        <v>119</v>
      </c>
      <c r="E4491" t="s">
        <v>166</v>
      </c>
      <c r="F4491" t="s">
        <v>12778</v>
      </c>
      <c r="G4491" t="s">
        <v>134</v>
      </c>
      <c r="H4491" t="s">
        <v>150</v>
      </c>
      <c r="I4491" t="s">
        <v>136</v>
      </c>
      <c r="J4491" t="s">
        <v>137</v>
      </c>
      <c r="K4491" t="s">
        <v>138</v>
      </c>
      <c r="L4491" t="s">
        <v>12779</v>
      </c>
      <c r="M4491" t="s">
        <v>12780</v>
      </c>
      <c r="N4491">
        <v>6.7905555550000001</v>
      </c>
      <c r="O4491">
        <v>3</v>
      </c>
      <c r="P4491">
        <v>2164</v>
      </c>
      <c r="Q4491">
        <v>33</v>
      </c>
      <c r="R4491">
        <v>533</v>
      </c>
      <c r="S4491">
        <v>14</v>
      </c>
      <c r="T4491">
        <v>260</v>
      </c>
      <c r="U4491">
        <v>0</v>
      </c>
      <c r="V4491">
        <v>0</v>
      </c>
      <c r="W4491">
        <v>0.93382476479643239</v>
      </c>
      <c r="X4491">
        <v>1608.7572067556448</v>
      </c>
      <c r="Y4491">
        <v>57.291181212981286</v>
      </c>
      <c r="Z4491">
        <v>471.04062608714435</v>
      </c>
      <c r="AA4491">
        <v>119.00514544558011</v>
      </c>
      <c r="AB4491">
        <v>851.09884699329814</v>
      </c>
      <c r="AC4491">
        <v>0</v>
      </c>
      <c r="AD4491">
        <v>0</v>
      </c>
      <c r="AE4491">
        <v>3108.1268312594452</v>
      </c>
    </row>
    <row r="4492" spans="1:31" x14ac:dyDescent="0.3">
      <c r="A4492">
        <v>2494624</v>
      </c>
      <c r="B4492">
        <v>1</v>
      </c>
      <c r="C4492" t="s">
        <v>80</v>
      </c>
      <c r="D4492" t="s">
        <v>82</v>
      </c>
      <c r="E4492" t="s">
        <v>132</v>
      </c>
      <c r="F4492" t="s">
        <v>12781</v>
      </c>
      <c r="G4492" t="s">
        <v>134</v>
      </c>
      <c r="H4492" t="s">
        <v>135</v>
      </c>
      <c r="I4492" t="s">
        <v>136</v>
      </c>
      <c r="J4492" t="s">
        <v>137</v>
      </c>
      <c r="K4492" t="s">
        <v>138</v>
      </c>
      <c r="L4492" t="s">
        <v>12782</v>
      </c>
      <c r="M4492" t="s">
        <v>12783</v>
      </c>
      <c r="N4492">
        <v>2.9986111110000002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130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569.04685385832022</v>
      </c>
      <c r="AC4492">
        <v>0</v>
      </c>
      <c r="AD4492">
        <v>0</v>
      </c>
      <c r="AE4492">
        <v>569.04685385832022</v>
      </c>
    </row>
    <row r="4493" spans="1:31" x14ac:dyDescent="0.3">
      <c r="A4493">
        <v>2494625</v>
      </c>
      <c r="B4493">
        <v>1</v>
      </c>
      <c r="C4493" t="s">
        <v>80</v>
      </c>
      <c r="D4493" t="s">
        <v>91</v>
      </c>
      <c r="E4493" t="s">
        <v>147</v>
      </c>
      <c r="F4493" t="s">
        <v>12784</v>
      </c>
      <c r="G4493" t="s">
        <v>134</v>
      </c>
      <c r="H4493" t="s">
        <v>150</v>
      </c>
      <c r="I4493" t="s">
        <v>136</v>
      </c>
      <c r="J4493" t="s">
        <v>137</v>
      </c>
      <c r="K4493" t="s">
        <v>138</v>
      </c>
      <c r="L4493" t="s">
        <v>12785</v>
      </c>
      <c r="M4493" t="s">
        <v>12786</v>
      </c>
      <c r="N4493">
        <v>4.1344444439999997</v>
      </c>
      <c r="O4493">
        <v>0</v>
      </c>
      <c r="P4493">
        <v>218</v>
      </c>
      <c r="Q4493">
        <v>0</v>
      </c>
      <c r="R4493">
        <v>0</v>
      </c>
      <c r="S4493">
        <v>0</v>
      </c>
      <c r="T4493">
        <v>7</v>
      </c>
      <c r="U4493">
        <v>0</v>
      </c>
      <c r="V4493">
        <v>0</v>
      </c>
      <c r="W4493">
        <v>0</v>
      </c>
      <c r="X4493">
        <v>212.88779984030859</v>
      </c>
      <c r="Y4493">
        <v>0</v>
      </c>
      <c r="Z4493">
        <v>0</v>
      </c>
      <c r="AA4493">
        <v>0</v>
      </c>
      <c r="AB4493">
        <v>18.268578649799714</v>
      </c>
      <c r="AC4493">
        <v>0</v>
      </c>
      <c r="AD4493">
        <v>0</v>
      </c>
      <c r="AE4493">
        <v>231.1563784901083</v>
      </c>
    </row>
    <row r="4494" spans="1:31" x14ac:dyDescent="0.3">
      <c r="A4494">
        <v>2494626</v>
      </c>
      <c r="B4494">
        <v>1</v>
      </c>
      <c r="C4494" t="s">
        <v>81</v>
      </c>
      <c r="D4494" t="s">
        <v>115</v>
      </c>
      <c r="E4494" t="s">
        <v>184</v>
      </c>
      <c r="F4494" t="s">
        <v>12787</v>
      </c>
      <c r="G4494" t="s">
        <v>168</v>
      </c>
      <c r="H4494" t="s">
        <v>150</v>
      </c>
      <c r="I4494" t="s">
        <v>136</v>
      </c>
      <c r="J4494" t="s">
        <v>5</v>
      </c>
      <c r="K4494" t="s">
        <v>138</v>
      </c>
      <c r="L4494" t="s">
        <v>12788</v>
      </c>
      <c r="M4494" t="s">
        <v>12789</v>
      </c>
      <c r="N4494">
        <v>11.550555555000001</v>
      </c>
      <c r="O4494">
        <v>0</v>
      </c>
      <c r="P4494">
        <v>229</v>
      </c>
      <c r="Q4494">
        <v>0</v>
      </c>
      <c r="R4494">
        <v>54</v>
      </c>
      <c r="S4494">
        <v>7</v>
      </c>
      <c r="T4494">
        <v>28</v>
      </c>
      <c r="U4494">
        <v>0</v>
      </c>
      <c r="V4494">
        <v>0</v>
      </c>
      <c r="W4494">
        <v>0</v>
      </c>
      <c r="X4494">
        <v>283.69779342201173</v>
      </c>
      <c r="Y4494">
        <v>0</v>
      </c>
      <c r="Z4494">
        <v>189.08619883179378</v>
      </c>
      <c r="AA4494">
        <v>306.92969836841758</v>
      </c>
      <c r="AB4494">
        <v>259.48101239218528</v>
      </c>
      <c r="AC4494">
        <v>0</v>
      </c>
      <c r="AD4494">
        <v>0</v>
      </c>
      <c r="AE4494">
        <v>1039.1947030144083</v>
      </c>
    </row>
    <row r="4495" spans="1:31" x14ac:dyDescent="0.3">
      <c r="A4495">
        <v>2494627</v>
      </c>
      <c r="B4495">
        <v>1</v>
      </c>
      <c r="C4495" t="s">
        <v>81</v>
      </c>
      <c r="D4495" t="s">
        <v>118</v>
      </c>
      <c r="E4495" t="s">
        <v>184</v>
      </c>
      <c r="F4495" t="s">
        <v>6747</v>
      </c>
      <c r="G4495" t="s">
        <v>134</v>
      </c>
      <c r="H4495" t="s">
        <v>150</v>
      </c>
      <c r="I4495" t="s">
        <v>136</v>
      </c>
      <c r="J4495" t="s">
        <v>137</v>
      </c>
      <c r="K4495" t="s">
        <v>138</v>
      </c>
      <c r="L4495" t="s">
        <v>12790</v>
      </c>
      <c r="M4495" t="s">
        <v>12791</v>
      </c>
      <c r="N4495">
        <v>1.466388888</v>
      </c>
      <c r="O4495">
        <v>11</v>
      </c>
      <c r="P4495">
        <v>278</v>
      </c>
      <c r="Q4495">
        <v>74</v>
      </c>
      <c r="R4495">
        <v>11</v>
      </c>
      <c r="S4495">
        <v>21</v>
      </c>
      <c r="T4495">
        <v>13</v>
      </c>
      <c r="U4495">
        <v>5</v>
      </c>
      <c r="V4495">
        <v>0</v>
      </c>
      <c r="W4495">
        <v>5.2167536971626847</v>
      </c>
      <c r="X4495">
        <v>91.09486475490732</v>
      </c>
      <c r="Y4495">
        <v>122.23708440092521</v>
      </c>
      <c r="Z4495">
        <v>2.6582001423144166</v>
      </c>
      <c r="AA4495">
        <v>123.50944841755647</v>
      </c>
      <c r="AB4495">
        <v>17.507165920195998</v>
      </c>
      <c r="AC4495">
        <v>339.94123050686431</v>
      </c>
      <c r="AD4495">
        <v>0</v>
      </c>
      <c r="AE4495">
        <v>702.16474783992635</v>
      </c>
    </row>
    <row r="4496" spans="1:31" x14ac:dyDescent="0.3">
      <c r="A4496">
        <v>2494629</v>
      </c>
      <c r="B4496">
        <v>1</v>
      </c>
      <c r="C4496" t="s">
        <v>80</v>
      </c>
      <c r="D4496" t="s">
        <v>104</v>
      </c>
      <c r="E4496" t="s">
        <v>147</v>
      </c>
      <c r="F4496" t="s">
        <v>12792</v>
      </c>
      <c r="G4496" t="s">
        <v>134</v>
      </c>
      <c r="H4496" t="s">
        <v>150</v>
      </c>
      <c r="I4496" t="s">
        <v>136</v>
      </c>
      <c r="J4496" t="s">
        <v>137</v>
      </c>
      <c r="K4496" t="s">
        <v>138</v>
      </c>
      <c r="L4496" t="s">
        <v>12793</v>
      </c>
      <c r="M4496" t="s">
        <v>12794</v>
      </c>
      <c r="N4496">
        <v>3.5761111109999999</v>
      </c>
      <c r="O4496">
        <v>0</v>
      </c>
      <c r="P4496">
        <v>0</v>
      </c>
      <c r="Q4496">
        <v>0</v>
      </c>
      <c r="R4496">
        <v>0</v>
      </c>
      <c r="S4496">
        <v>2</v>
      </c>
      <c r="T4496">
        <v>0</v>
      </c>
      <c r="U4496">
        <v>1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53.543351727582063</v>
      </c>
      <c r="AB4496">
        <v>0</v>
      </c>
      <c r="AC4496">
        <v>16.463040605423913</v>
      </c>
      <c r="AD4496">
        <v>0</v>
      </c>
      <c r="AE4496">
        <v>70.006392333005977</v>
      </c>
    </row>
    <row r="4497" spans="1:31" x14ac:dyDescent="0.3">
      <c r="A4497">
        <v>2494630</v>
      </c>
      <c r="B4497">
        <v>1</v>
      </c>
      <c r="C4497" t="s">
        <v>80</v>
      </c>
      <c r="D4497" t="s">
        <v>99</v>
      </c>
      <c r="E4497" t="s">
        <v>132</v>
      </c>
      <c r="F4497" t="s">
        <v>6238</v>
      </c>
      <c r="G4497" t="s">
        <v>168</v>
      </c>
      <c r="H4497" t="s">
        <v>135</v>
      </c>
      <c r="I4497" t="s">
        <v>136</v>
      </c>
      <c r="J4497" t="s">
        <v>137</v>
      </c>
      <c r="K4497" t="s">
        <v>138</v>
      </c>
      <c r="L4497" t="s">
        <v>12795</v>
      </c>
      <c r="M4497" t="s">
        <v>12796</v>
      </c>
      <c r="N4497">
        <v>6.3230555549999998</v>
      </c>
      <c r="O4497">
        <v>0</v>
      </c>
      <c r="P4497">
        <v>125</v>
      </c>
      <c r="Q4497">
        <v>0</v>
      </c>
      <c r="R4497">
        <v>1</v>
      </c>
      <c r="S4497">
        <v>0</v>
      </c>
      <c r="T4497">
        <v>15</v>
      </c>
      <c r="U4497">
        <v>0</v>
      </c>
      <c r="V4497">
        <v>1</v>
      </c>
      <c r="W4497">
        <v>0</v>
      </c>
      <c r="X4497">
        <v>119.40221858265384</v>
      </c>
      <c r="Y4497">
        <v>0</v>
      </c>
      <c r="Z4497">
        <v>5.8677728234993678</v>
      </c>
      <c r="AA4497">
        <v>0</v>
      </c>
      <c r="AB4497">
        <v>55.951428009773487</v>
      </c>
      <c r="AC4497">
        <v>0</v>
      </c>
      <c r="AD4497">
        <v>5.6946484165778966</v>
      </c>
      <c r="AE4497">
        <v>186.91606783250461</v>
      </c>
    </row>
    <row r="4498" spans="1:31" x14ac:dyDescent="0.3">
      <c r="A4498">
        <v>2494631</v>
      </c>
      <c r="B4498">
        <v>1</v>
      </c>
      <c r="C4498" t="s">
        <v>81</v>
      </c>
      <c r="D4498" t="s">
        <v>127</v>
      </c>
      <c r="E4498" t="s">
        <v>147</v>
      </c>
      <c r="F4498" t="s">
        <v>12797</v>
      </c>
      <c r="G4498" t="s">
        <v>134</v>
      </c>
      <c r="H4498" t="s">
        <v>150</v>
      </c>
      <c r="I4498" t="s">
        <v>136</v>
      </c>
      <c r="J4498" t="s">
        <v>137</v>
      </c>
      <c r="K4498" t="s">
        <v>138</v>
      </c>
      <c r="L4498" t="s">
        <v>12798</v>
      </c>
      <c r="M4498" t="s">
        <v>12799</v>
      </c>
      <c r="N4498">
        <v>1.288333333</v>
      </c>
      <c r="O4498">
        <v>0</v>
      </c>
      <c r="P4498">
        <v>0</v>
      </c>
      <c r="Q4498">
        <v>0</v>
      </c>
      <c r="R4498">
        <v>0</v>
      </c>
      <c r="S4498">
        <v>1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173.61734529014839</v>
      </c>
      <c r="AB4498">
        <v>0</v>
      </c>
      <c r="AC4498">
        <v>0</v>
      </c>
      <c r="AD4498">
        <v>0</v>
      </c>
      <c r="AE4498">
        <v>173.61734529014839</v>
      </c>
    </row>
    <row r="4499" spans="1:31" x14ac:dyDescent="0.3">
      <c r="A4499">
        <v>2494633</v>
      </c>
      <c r="B4499">
        <v>1</v>
      </c>
      <c r="C4499" t="s">
        <v>81</v>
      </c>
      <c r="D4499" t="s">
        <v>113</v>
      </c>
      <c r="E4499" t="s">
        <v>166</v>
      </c>
      <c r="F4499" t="s">
        <v>12800</v>
      </c>
      <c r="G4499" t="s">
        <v>168</v>
      </c>
      <c r="H4499" t="s">
        <v>150</v>
      </c>
      <c r="I4499" t="s">
        <v>136</v>
      </c>
      <c r="J4499" t="s">
        <v>137</v>
      </c>
      <c r="K4499" t="s">
        <v>138</v>
      </c>
      <c r="L4499" t="s">
        <v>12801</v>
      </c>
      <c r="M4499" t="s">
        <v>12802</v>
      </c>
      <c r="N4499">
        <v>8.1055555550000005</v>
      </c>
      <c r="O4499">
        <v>0</v>
      </c>
      <c r="P4499">
        <v>603</v>
      </c>
      <c r="Q4499">
        <v>0</v>
      </c>
      <c r="R4499">
        <v>24</v>
      </c>
      <c r="S4499">
        <v>0</v>
      </c>
      <c r="T4499">
        <v>22</v>
      </c>
      <c r="U4499">
        <v>0</v>
      </c>
      <c r="V4499">
        <v>0</v>
      </c>
      <c r="W4499">
        <v>0</v>
      </c>
      <c r="X4499">
        <v>370.00887485765531</v>
      </c>
      <c r="Y4499">
        <v>0</v>
      </c>
      <c r="Z4499">
        <v>32.884295945917799</v>
      </c>
      <c r="AA4499">
        <v>0</v>
      </c>
      <c r="AB4499">
        <v>47.259828933716584</v>
      </c>
      <c r="AC4499">
        <v>0</v>
      </c>
      <c r="AD4499">
        <v>0</v>
      </c>
      <c r="AE4499">
        <v>450.15299973728969</v>
      </c>
    </row>
    <row r="4500" spans="1:31" x14ac:dyDescent="0.3">
      <c r="A4500">
        <v>2494634</v>
      </c>
      <c r="B4500">
        <v>1</v>
      </c>
      <c r="C4500" t="s">
        <v>81</v>
      </c>
      <c r="D4500" t="s">
        <v>115</v>
      </c>
      <c r="E4500" t="s">
        <v>166</v>
      </c>
      <c r="F4500" t="s">
        <v>12803</v>
      </c>
      <c r="G4500" t="s">
        <v>168</v>
      </c>
      <c r="H4500" t="s">
        <v>150</v>
      </c>
      <c r="I4500" t="s">
        <v>136</v>
      </c>
      <c r="J4500" t="s">
        <v>5</v>
      </c>
      <c r="K4500" t="s">
        <v>138</v>
      </c>
      <c r="L4500" t="s">
        <v>12804</v>
      </c>
      <c r="M4500" t="s">
        <v>12805</v>
      </c>
      <c r="N4500">
        <v>11.511666666</v>
      </c>
      <c r="O4500">
        <v>0</v>
      </c>
      <c r="P4500">
        <v>4376</v>
      </c>
      <c r="Q4500">
        <v>2</v>
      </c>
      <c r="R4500">
        <v>189</v>
      </c>
      <c r="S4500">
        <v>18</v>
      </c>
      <c r="T4500">
        <v>480</v>
      </c>
      <c r="U4500">
        <v>1</v>
      </c>
      <c r="V4500">
        <v>0</v>
      </c>
      <c r="W4500">
        <v>0</v>
      </c>
      <c r="X4500">
        <v>4362.5876488992653</v>
      </c>
      <c r="Y4500">
        <v>64.686192279145374</v>
      </c>
      <c r="Z4500">
        <v>435.58446764491555</v>
      </c>
      <c r="AA4500">
        <v>456.18405514543173</v>
      </c>
      <c r="AB4500">
        <v>1918.3542574852884</v>
      </c>
      <c r="AC4500">
        <v>401.61609884836707</v>
      </c>
      <c r="AD4500">
        <v>0</v>
      </c>
      <c r="AE4500">
        <v>7639.0127203024131</v>
      </c>
    </row>
    <row r="4501" spans="1:31" x14ac:dyDescent="0.3">
      <c r="A4501">
        <v>2494635</v>
      </c>
      <c r="B4501">
        <v>1</v>
      </c>
      <c r="C4501" t="s">
        <v>80</v>
      </c>
      <c r="D4501" t="s">
        <v>100</v>
      </c>
      <c r="E4501" t="s">
        <v>166</v>
      </c>
      <c r="F4501" t="s">
        <v>12806</v>
      </c>
      <c r="G4501" t="s">
        <v>134</v>
      </c>
      <c r="H4501" t="s">
        <v>150</v>
      </c>
      <c r="I4501" t="s">
        <v>136</v>
      </c>
      <c r="J4501" t="s">
        <v>137</v>
      </c>
      <c r="K4501" t="s">
        <v>138</v>
      </c>
      <c r="L4501" t="s">
        <v>12807</v>
      </c>
      <c r="M4501" t="s">
        <v>12808</v>
      </c>
      <c r="N4501">
        <v>2.0766666659999999</v>
      </c>
      <c r="O4501">
        <v>0</v>
      </c>
      <c r="P4501">
        <v>1255</v>
      </c>
      <c r="Q4501">
        <v>0</v>
      </c>
      <c r="R4501">
        <v>14</v>
      </c>
      <c r="S4501">
        <v>1</v>
      </c>
      <c r="T4501">
        <v>145</v>
      </c>
      <c r="U4501">
        <v>1</v>
      </c>
      <c r="V4501">
        <v>0</v>
      </c>
      <c r="W4501">
        <v>0</v>
      </c>
      <c r="X4501">
        <v>677.03821779818657</v>
      </c>
      <c r="Y4501">
        <v>0</v>
      </c>
      <c r="Z4501">
        <v>14.65106895509895</v>
      </c>
      <c r="AA4501">
        <v>21.603323806129218</v>
      </c>
      <c r="AB4501">
        <v>319.71528295663973</v>
      </c>
      <c r="AC4501">
        <v>25.380415552571801</v>
      </c>
      <c r="AD4501">
        <v>0</v>
      </c>
      <c r="AE4501">
        <v>1058.3883090686263</v>
      </c>
    </row>
    <row r="4502" spans="1:31" x14ac:dyDescent="0.3">
      <c r="A4502">
        <v>2494636</v>
      </c>
      <c r="B4502">
        <v>1</v>
      </c>
      <c r="C4502" t="s">
        <v>80</v>
      </c>
      <c r="D4502" t="s">
        <v>103</v>
      </c>
      <c r="E4502" t="s">
        <v>166</v>
      </c>
      <c r="F4502" t="s">
        <v>12809</v>
      </c>
      <c r="G4502" t="s">
        <v>134</v>
      </c>
      <c r="H4502" t="s">
        <v>150</v>
      </c>
      <c r="I4502" t="s">
        <v>136</v>
      </c>
      <c r="J4502" t="s">
        <v>137</v>
      </c>
      <c r="K4502" t="s">
        <v>138</v>
      </c>
      <c r="L4502" t="s">
        <v>12810</v>
      </c>
      <c r="M4502" t="s">
        <v>12811</v>
      </c>
      <c r="N4502">
        <v>3.0102777770000002</v>
      </c>
      <c r="O4502">
        <v>0</v>
      </c>
      <c r="P4502">
        <v>0</v>
      </c>
      <c r="Q4502">
        <v>6</v>
      </c>
      <c r="R4502">
        <v>21</v>
      </c>
      <c r="S4502">
        <v>14</v>
      </c>
      <c r="T4502">
        <v>4</v>
      </c>
      <c r="U4502">
        <v>5</v>
      </c>
      <c r="V4502">
        <v>1</v>
      </c>
      <c r="W4502">
        <v>0</v>
      </c>
      <c r="X4502">
        <v>0</v>
      </c>
      <c r="Y4502">
        <v>5.2525568307323995</v>
      </c>
      <c r="Z4502">
        <v>95.758882811572832</v>
      </c>
      <c r="AA4502">
        <v>454.48429399946582</v>
      </c>
      <c r="AB4502">
        <v>62.763137068910204</v>
      </c>
      <c r="AC4502">
        <v>169.13925658989589</v>
      </c>
      <c r="AD4502">
        <v>9.1552059181343743</v>
      </c>
      <c r="AE4502">
        <v>796.55333321871149</v>
      </c>
    </row>
    <row r="4503" spans="1:31" x14ac:dyDescent="0.3">
      <c r="A4503">
        <v>2494637</v>
      </c>
      <c r="B4503">
        <v>1</v>
      </c>
      <c r="C4503" t="s">
        <v>81</v>
      </c>
      <c r="D4503" t="s">
        <v>122</v>
      </c>
      <c r="E4503" t="s">
        <v>166</v>
      </c>
      <c r="F4503" t="s">
        <v>12812</v>
      </c>
      <c r="G4503" t="s">
        <v>134</v>
      </c>
      <c r="H4503" t="s">
        <v>150</v>
      </c>
      <c r="I4503" t="s">
        <v>136</v>
      </c>
      <c r="J4503" t="s">
        <v>137</v>
      </c>
      <c r="K4503" t="s">
        <v>138</v>
      </c>
      <c r="L4503" t="s">
        <v>12813</v>
      </c>
      <c r="M4503" t="s">
        <v>12814</v>
      </c>
      <c r="N4503">
        <v>6.426388888</v>
      </c>
      <c r="O4503">
        <v>14</v>
      </c>
      <c r="P4503">
        <v>890</v>
      </c>
      <c r="Q4503">
        <v>2</v>
      </c>
      <c r="R4503">
        <v>25</v>
      </c>
      <c r="S4503">
        <v>3</v>
      </c>
      <c r="T4503">
        <v>65</v>
      </c>
      <c r="U4503">
        <v>1</v>
      </c>
      <c r="V4503">
        <v>0</v>
      </c>
      <c r="W4503">
        <v>12.507165044078114</v>
      </c>
      <c r="X4503">
        <v>582.53363527091983</v>
      </c>
      <c r="Y4503">
        <v>3.3650594037690436</v>
      </c>
      <c r="Z4503">
        <v>22.213057090117321</v>
      </c>
      <c r="AA4503">
        <v>21.92916394902749</v>
      </c>
      <c r="AB4503">
        <v>159.15713795454255</v>
      </c>
      <c r="AC4503">
        <v>7.5198357596444305</v>
      </c>
      <c r="AD4503">
        <v>0</v>
      </c>
      <c r="AE4503">
        <v>809.2250544720988</v>
      </c>
    </row>
    <row r="4504" spans="1:31" x14ac:dyDescent="0.3">
      <c r="A4504">
        <v>2494638</v>
      </c>
      <c r="B4504">
        <v>1</v>
      </c>
      <c r="C4504" t="s">
        <v>81</v>
      </c>
      <c r="D4504" t="s">
        <v>123</v>
      </c>
      <c r="E4504" t="s">
        <v>147</v>
      </c>
      <c r="F4504" t="s">
        <v>12815</v>
      </c>
      <c r="G4504" t="s">
        <v>168</v>
      </c>
      <c r="H4504" t="s">
        <v>150</v>
      </c>
      <c r="I4504" t="s">
        <v>136</v>
      </c>
      <c r="J4504" t="s">
        <v>137</v>
      </c>
      <c r="K4504" t="s">
        <v>138</v>
      </c>
      <c r="L4504" t="s">
        <v>12816</v>
      </c>
      <c r="M4504" t="s">
        <v>12817</v>
      </c>
      <c r="N4504">
        <v>7.9852777770000003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1</v>
      </c>
      <c r="U4504">
        <v>2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4.8040529494481996</v>
      </c>
      <c r="AC4504">
        <v>3188.5537117520266</v>
      </c>
      <c r="AD4504">
        <v>0</v>
      </c>
      <c r="AE4504">
        <v>3193.3577647014749</v>
      </c>
    </row>
    <row r="4505" spans="1:31" x14ac:dyDescent="0.3">
      <c r="A4505">
        <v>2494640</v>
      </c>
      <c r="B4505">
        <v>1</v>
      </c>
      <c r="C4505" t="s">
        <v>80</v>
      </c>
      <c r="D4505" t="s">
        <v>94</v>
      </c>
      <c r="E4505" t="s">
        <v>147</v>
      </c>
      <c r="F4505" t="s">
        <v>12818</v>
      </c>
      <c r="G4505" t="s">
        <v>134</v>
      </c>
      <c r="H4505" t="s">
        <v>150</v>
      </c>
      <c r="I4505" t="s">
        <v>136</v>
      </c>
      <c r="J4505" t="s">
        <v>137</v>
      </c>
      <c r="K4505" t="s">
        <v>138</v>
      </c>
      <c r="L4505" t="s">
        <v>12819</v>
      </c>
      <c r="M4505" t="s">
        <v>12820</v>
      </c>
      <c r="N4505">
        <v>1.868333333</v>
      </c>
      <c r="O4505">
        <v>0</v>
      </c>
      <c r="P4505">
        <v>35</v>
      </c>
      <c r="Q4505">
        <v>0</v>
      </c>
      <c r="R4505">
        <v>1</v>
      </c>
      <c r="S4505">
        <v>4</v>
      </c>
      <c r="T4505">
        <v>115</v>
      </c>
      <c r="U4505">
        <v>2</v>
      </c>
      <c r="V4505">
        <v>3</v>
      </c>
      <c r="W4505">
        <v>0</v>
      </c>
      <c r="X4505">
        <v>18.845146068268434</v>
      </c>
      <c r="Y4505">
        <v>0</v>
      </c>
      <c r="Z4505">
        <v>0.40267758088875838</v>
      </c>
      <c r="AA4505">
        <v>104.03201787386401</v>
      </c>
      <c r="AB4505">
        <v>337.79804168983372</v>
      </c>
      <c r="AC4505">
        <v>34.803885246024123</v>
      </c>
      <c r="AD4505">
        <v>11.323890018927031</v>
      </c>
      <c r="AE4505">
        <v>507.20565847780608</v>
      </c>
    </row>
    <row r="4506" spans="1:31" x14ac:dyDescent="0.3">
      <c r="A4506">
        <v>2494641</v>
      </c>
      <c r="B4506">
        <v>1</v>
      </c>
      <c r="C4506" t="s">
        <v>80</v>
      </c>
      <c r="D4506" t="s">
        <v>106</v>
      </c>
      <c r="E4506" t="s">
        <v>147</v>
      </c>
      <c r="F4506" t="s">
        <v>12821</v>
      </c>
      <c r="G4506" t="s">
        <v>149</v>
      </c>
      <c r="H4506" t="s">
        <v>150</v>
      </c>
      <c r="I4506" t="s">
        <v>136</v>
      </c>
      <c r="J4506" t="s">
        <v>137</v>
      </c>
      <c r="K4506" t="s">
        <v>144</v>
      </c>
      <c r="L4506" t="s">
        <v>12822</v>
      </c>
      <c r="M4506" t="s">
        <v>12823</v>
      </c>
      <c r="N4506">
        <v>7.1388887999999998E-2</v>
      </c>
      <c r="O4506">
        <v>0</v>
      </c>
      <c r="P4506">
        <v>434</v>
      </c>
      <c r="Q4506">
        <v>0</v>
      </c>
      <c r="R4506">
        <v>9</v>
      </c>
      <c r="S4506">
        <v>1</v>
      </c>
      <c r="T4506">
        <v>49</v>
      </c>
      <c r="U4506">
        <v>0</v>
      </c>
      <c r="V4506">
        <v>0</v>
      </c>
      <c r="W4506">
        <v>0</v>
      </c>
      <c r="X4506">
        <v>4.5285659463619172</v>
      </c>
      <c r="Y4506">
        <v>0</v>
      </c>
      <c r="Z4506">
        <v>0.35168960891313888</v>
      </c>
      <c r="AA4506">
        <v>1.2268611277918055E-2</v>
      </c>
      <c r="AB4506">
        <v>2.0522631304617995</v>
      </c>
      <c r="AC4506">
        <v>0</v>
      </c>
      <c r="AD4506">
        <v>0</v>
      </c>
      <c r="AE4506">
        <v>6.9447872970147735</v>
      </c>
    </row>
    <row r="4507" spans="1:31" x14ac:dyDescent="0.3">
      <c r="A4507">
        <v>2494642</v>
      </c>
      <c r="B4507">
        <v>1</v>
      </c>
      <c r="C4507" t="s">
        <v>81</v>
      </c>
      <c r="D4507" t="s">
        <v>123</v>
      </c>
      <c r="E4507" t="s">
        <v>147</v>
      </c>
      <c r="F4507" t="s">
        <v>8452</v>
      </c>
      <c r="G4507" t="s">
        <v>168</v>
      </c>
      <c r="H4507" t="s">
        <v>150</v>
      </c>
      <c r="I4507" t="s">
        <v>136</v>
      </c>
      <c r="J4507" t="s">
        <v>137</v>
      </c>
      <c r="K4507" t="s">
        <v>138</v>
      </c>
      <c r="L4507" t="s">
        <v>12824</v>
      </c>
      <c r="M4507" t="s">
        <v>12825</v>
      </c>
      <c r="N4507">
        <v>6.1924999999999999</v>
      </c>
      <c r="O4507">
        <v>0</v>
      </c>
      <c r="P4507">
        <v>5</v>
      </c>
      <c r="Q4507">
        <v>0</v>
      </c>
      <c r="R4507">
        <v>0</v>
      </c>
      <c r="S4507">
        <v>0</v>
      </c>
      <c r="T4507">
        <v>541</v>
      </c>
      <c r="U4507">
        <v>1</v>
      </c>
      <c r="V4507">
        <v>10</v>
      </c>
      <c r="W4507">
        <v>0</v>
      </c>
      <c r="X4507">
        <v>12.093064703476136</v>
      </c>
      <c r="Y4507">
        <v>0</v>
      </c>
      <c r="Z4507">
        <v>0</v>
      </c>
      <c r="AA4507">
        <v>0</v>
      </c>
      <c r="AB4507">
        <v>1803.5132437175653</v>
      </c>
      <c r="AC4507">
        <v>10.839564018045484</v>
      </c>
      <c r="AD4507">
        <v>309.4793798314268</v>
      </c>
      <c r="AE4507">
        <v>2135.9252522705137</v>
      </c>
    </row>
    <row r="4508" spans="1:31" x14ac:dyDescent="0.3">
      <c r="A4508">
        <v>2494643</v>
      </c>
      <c r="B4508">
        <v>1</v>
      </c>
      <c r="C4508" t="s">
        <v>80</v>
      </c>
      <c r="D4508" t="s">
        <v>104</v>
      </c>
      <c r="E4508" t="s">
        <v>184</v>
      </c>
      <c r="F4508" t="s">
        <v>12826</v>
      </c>
      <c r="G4508" t="s">
        <v>134</v>
      </c>
      <c r="H4508" t="s">
        <v>150</v>
      </c>
      <c r="I4508" t="s">
        <v>136</v>
      </c>
      <c r="J4508" t="s">
        <v>137</v>
      </c>
      <c r="K4508" t="s">
        <v>138</v>
      </c>
      <c r="L4508" t="s">
        <v>12827</v>
      </c>
      <c r="M4508" t="s">
        <v>12828</v>
      </c>
      <c r="N4508">
        <v>3.5027777769999999</v>
      </c>
      <c r="O4508">
        <v>0</v>
      </c>
      <c r="P4508">
        <v>2</v>
      </c>
      <c r="Q4508">
        <v>0</v>
      </c>
      <c r="R4508">
        <v>4</v>
      </c>
      <c r="S4508">
        <v>5</v>
      </c>
      <c r="T4508">
        <v>9</v>
      </c>
      <c r="U4508">
        <v>10</v>
      </c>
      <c r="V4508">
        <v>1</v>
      </c>
      <c r="W4508">
        <v>0</v>
      </c>
      <c r="X4508">
        <v>5.4330619060327789</v>
      </c>
      <c r="Y4508">
        <v>0</v>
      </c>
      <c r="Z4508">
        <v>4.0756921866067222</v>
      </c>
      <c r="AA4508">
        <v>45.431331459803097</v>
      </c>
      <c r="AB4508">
        <v>10.414979825246895</v>
      </c>
      <c r="AC4508">
        <v>2007.5190955757971</v>
      </c>
      <c r="AD4508">
        <v>1.7406687927428064</v>
      </c>
      <c r="AE4508">
        <v>2074.6148297462296</v>
      </c>
    </row>
    <row r="4509" spans="1:31" x14ac:dyDescent="0.3">
      <c r="A4509">
        <v>2494646</v>
      </c>
      <c r="B4509">
        <v>1</v>
      </c>
      <c r="C4509" t="s">
        <v>80</v>
      </c>
      <c r="D4509" t="s">
        <v>83</v>
      </c>
      <c r="E4509" t="s">
        <v>147</v>
      </c>
      <c r="F4509" t="s">
        <v>12829</v>
      </c>
      <c r="G4509" t="s">
        <v>134</v>
      </c>
      <c r="H4509" t="s">
        <v>150</v>
      </c>
      <c r="I4509" t="s">
        <v>136</v>
      </c>
      <c r="J4509" t="s">
        <v>137</v>
      </c>
      <c r="K4509" t="s">
        <v>138</v>
      </c>
      <c r="L4509" t="s">
        <v>12830</v>
      </c>
      <c r="M4509" t="s">
        <v>12831</v>
      </c>
      <c r="N4509">
        <v>1.0024999999999999</v>
      </c>
      <c r="O4509">
        <v>0</v>
      </c>
      <c r="P4509">
        <v>317</v>
      </c>
      <c r="Q4509">
        <v>0</v>
      </c>
      <c r="R4509">
        <v>0</v>
      </c>
      <c r="S4509">
        <v>0</v>
      </c>
      <c r="T4509">
        <v>28</v>
      </c>
      <c r="U4509">
        <v>0</v>
      </c>
      <c r="V4509">
        <v>0</v>
      </c>
      <c r="W4509">
        <v>0</v>
      </c>
      <c r="X4509">
        <v>142.81412156357237</v>
      </c>
      <c r="Y4509">
        <v>0</v>
      </c>
      <c r="Z4509">
        <v>0</v>
      </c>
      <c r="AA4509">
        <v>0</v>
      </c>
      <c r="AB4509">
        <v>61.777492237060315</v>
      </c>
      <c r="AC4509">
        <v>0</v>
      </c>
      <c r="AD4509">
        <v>0</v>
      </c>
      <c r="AE4509">
        <v>204.59161380063267</v>
      </c>
    </row>
    <row r="4510" spans="1:31" x14ac:dyDescent="0.3">
      <c r="A4510">
        <v>2494647</v>
      </c>
      <c r="B4510">
        <v>1</v>
      </c>
      <c r="C4510" t="s">
        <v>81</v>
      </c>
      <c r="D4510" t="s">
        <v>128</v>
      </c>
      <c r="E4510" t="s">
        <v>166</v>
      </c>
      <c r="F4510" t="s">
        <v>12832</v>
      </c>
      <c r="G4510" t="s">
        <v>134</v>
      </c>
      <c r="H4510" t="s">
        <v>150</v>
      </c>
      <c r="I4510" t="s">
        <v>136</v>
      </c>
      <c r="J4510" t="s">
        <v>137</v>
      </c>
      <c r="K4510" t="s">
        <v>138</v>
      </c>
      <c r="L4510" t="s">
        <v>12833</v>
      </c>
      <c r="M4510" t="s">
        <v>12834</v>
      </c>
      <c r="N4510">
        <v>4.028333333</v>
      </c>
      <c r="O4510">
        <v>1</v>
      </c>
      <c r="P4510">
        <v>1</v>
      </c>
      <c r="Q4510">
        <v>0</v>
      </c>
      <c r="R4510">
        <v>0</v>
      </c>
      <c r="S4510">
        <v>6</v>
      </c>
      <c r="T4510">
        <v>718</v>
      </c>
      <c r="U4510">
        <v>4</v>
      </c>
      <c r="V4510">
        <v>40</v>
      </c>
      <c r="W4510">
        <v>1.1673850476922223</v>
      </c>
      <c r="X4510">
        <v>1.0150610159966669</v>
      </c>
      <c r="Y4510">
        <v>0</v>
      </c>
      <c r="Z4510">
        <v>0</v>
      </c>
      <c r="AA4510">
        <v>73.931836982052971</v>
      </c>
      <c r="AB4510">
        <v>2770.4311083679095</v>
      </c>
      <c r="AC4510">
        <v>193.03619501234061</v>
      </c>
      <c r="AD4510">
        <v>1652.9384269400375</v>
      </c>
      <c r="AE4510">
        <v>4692.5200133660292</v>
      </c>
    </row>
    <row r="4511" spans="1:31" x14ac:dyDescent="0.3">
      <c r="A4511">
        <v>2494648</v>
      </c>
      <c r="B4511">
        <v>1</v>
      </c>
      <c r="C4511" t="s">
        <v>80</v>
      </c>
      <c r="D4511" t="s">
        <v>96</v>
      </c>
      <c r="E4511" t="s">
        <v>141</v>
      </c>
      <c r="F4511" t="s">
        <v>12835</v>
      </c>
      <c r="G4511" t="s">
        <v>466</v>
      </c>
      <c r="H4511" t="s">
        <v>135</v>
      </c>
      <c r="I4511" t="s">
        <v>136</v>
      </c>
      <c r="J4511" t="s">
        <v>137</v>
      </c>
      <c r="K4511" t="s">
        <v>144</v>
      </c>
      <c r="L4511" t="s">
        <v>12836</v>
      </c>
      <c r="M4511" t="s">
        <v>12837</v>
      </c>
      <c r="N4511">
        <v>4.8075000000000001</v>
      </c>
      <c r="O4511">
        <v>0</v>
      </c>
      <c r="P4511">
        <v>37</v>
      </c>
      <c r="Q4511">
        <v>0</v>
      </c>
      <c r="R4511">
        <v>0</v>
      </c>
      <c r="S4511">
        <v>0</v>
      </c>
      <c r="T4511">
        <v>3</v>
      </c>
      <c r="U4511">
        <v>0</v>
      </c>
      <c r="V4511">
        <v>0</v>
      </c>
      <c r="W4511">
        <v>0</v>
      </c>
      <c r="X4511">
        <v>168.72316961450099</v>
      </c>
      <c r="Y4511">
        <v>0</v>
      </c>
      <c r="Z4511">
        <v>0</v>
      </c>
      <c r="AA4511">
        <v>0</v>
      </c>
      <c r="AB4511">
        <v>99.906484149881521</v>
      </c>
      <c r="AC4511">
        <v>0</v>
      </c>
      <c r="AD4511">
        <v>0</v>
      </c>
      <c r="AE4511">
        <v>268.62965376438251</v>
      </c>
    </row>
    <row r="4512" spans="1:31" x14ac:dyDescent="0.3">
      <c r="A4512">
        <v>2494649</v>
      </c>
      <c r="B4512">
        <v>1</v>
      </c>
      <c r="C4512" t="s">
        <v>81</v>
      </c>
      <c r="D4512" t="s">
        <v>123</v>
      </c>
      <c r="E4512" t="s">
        <v>162</v>
      </c>
      <c r="F4512" t="s">
        <v>12838</v>
      </c>
      <c r="G4512" t="s">
        <v>210</v>
      </c>
      <c r="H4512" t="s">
        <v>135</v>
      </c>
      <c r="I4512" t="s">
        <v>136</v>
      </c>
      <c r="J4512" t="s">
        <v>137</v>
      </c>
      <c r="K4512" t="s">
        <v>144</v>
      </c>
      <c r="L4512" t="s">
        <v>12839</v>
      </c>
      <c r="M4512" t="s">
        <v>12840</v>
      </c>
      <c r="N4512">
        <v>2.8824999999999998</v>
      </c>
      <c r="O4512">
        <v>0</v>
      </c>
      <c r="P4512">
        <v>86</v>
      </c>
      <c r="Q4512">
        <v>0</v>
      </c>
      <c r="R4512">
        <v>0</v>
      </c>
      <c r="S4512">
        <v>0</v>
      </c>
      <c r="T4512">
        <v>2</v>
      </c>
      <c r="U4512">
        <v>0</v>
      </c>
      <c r="V4512">
        <v>0</v>
      </c>
      <c r="W4512">
        <v>0</v>
      </c>
      <c r="X4512">
        <v>50.259242775497199</v>
      </c>
      <c r="Y4512">
        <v>0</v>
      </c>
      <c r="Z4512">
        <v>0</v>
      </c>
      <c r="AA4512">
        <v>0</v>
      </c>
      <c r="AB4512">
        <v>5.0222842739146332</v>
      </c>
      <c r="AC4512">
        <v>0</v>
      </c>
      <c r="AD4512">
        <v>0</v>
      </c>
      <c r="AE4512">
        <v>55.281527049411835</v>
      </c>
    </row>
    <row r="4513" spans="1:31" x14ac:dyDescent="0.3">
      <c r="A4513">
        <v>2494652</v>
      </c>
      <c r="B4513">
        <v>1</v>
      </c>
      <c r="C4513" t="s">
        <v>80</v>
      </c>
      <c r="D4513" t="s">
        <v>94</v>
      </c>
      <c r="E4513" t="s">
        <v>162</v>
      </c>
      <c r="F4513" t="s">
        <v>12841</v>
      </c>
      <c r="G4513" t="s">
        <v>134</v>
      </c>
      <c r="H4513" t="s">
        <v>135</v>
      </c>
      <c r="I4513" t="s">
        <v>136</v>
      </c>
      <c r="J4513" t="s">
        <v>137</v>
      </c>
      <c r="K4513" t="s">
        <v>138</v>
      </c>
      <c r="L4513" t="s">
        <v>12842</v>
      </c>
      <c r="M4513" t="s">
        <v>12843</v>
      </c>
      <c r="N4513">
        <v>3.1522222219999998</v>
      </c>
      <c r="O4513">
        <v>0</v>
      </c>
      <c r="P4513">
        <v>47</v>
      </c>
      <c r="Q4513">
        <v>0</v>
      </c>
      <c r="R4513">
        <v>0</v>
      </c>
      <c r="S4513">
        <v>0</v>
      </c>
      <c r="T4513">
        <v>12</v>
      </c>
      <c r="U4513">
        <v>0</v>
      </c>
      <c r="V4513">
        <v>0</v>
      </c>
      <c r="W4513">
        <v>0</v>
      </c>
      <c r="X4513">
        <v>67.534273215830098</v>
      </c>
      <c r="Y4513">
        <v>0</v>
      </c>
      <c r="Z4513">
        <v>0</v>
      </c>
      <c r="AA4513">
        <v>0</v>
      </c>
      <c r="AB4513">
        <v>11.71602425400828</v>
      </c>
      <c r="AC4513">
        <v>0</v>
      </c>
      <c r="AD4513">
        <v>0</v>
      </c>
      <c r="AE4513">
        <v>79.250297469838372</v>
      </c>
    </row>
    <row r="4514" spans="1:31" x14ac:dyDescent="0.3">
      <c r="A4514">
        <v>2494657</v>
      </c>
      <c r="B4514">
        <v>1</v>
      </c>
      <c r="C4514" t="s">
        <v>80</v>
      </c>
      <c r="D4514" t="s">
        <v>100</v>
      </c>
      <c r="E4514" t="s">
        <v>166</v>
      </c>
      <c r="F4514" t="s">
        <v>5648</v>
      </c>
      <c r="G4514" t="s">
        <v>134</v>
      </c>
      <c r="H4514" t="s">
        <v>150</v>
      </c>
      <c r="I4514" t="s">
        <v>136</v>
      </c>
      <c r="J4514" t="s">
        <v>137</v>
      </c>
      <c r="K4514" t="s">
        <v>138</v>
      </c>
      <c r="L4514" t="s">
        <v>12844</v>
      </c>
      <c r="M4514" t="s">
        <v>12845</v>
      </c>
      <c r="N4514">
        <v>4.9752777769999996</v>
      </c>
      <c r="O4514">
        <v>0</v>
      </c>
      <c r="P4514">
        <v>278</v>
      </c>
      <c r="Q4514">
        <v>0</v>
      </c>
      <c r="R4514">
        <v>24</v>
      </c>
      <c r="S4514">
        <v>10</v>
      </c>
      <c r="T4514">
        <v>242</v>
      </c>
      <c r="U4514">
        <v>5</v>
      </c>
      <c r="V4514">
        <v>25</v>
      </c>
      <c r="W4514">
        <v>0</v>
      </c>
      <c r="X4514">
        <v>358.02733634841115</v>
      </c>
      <c r="Y4514">
        <v>0</v>
      </c>
      <c r="Z4514">
        <v>62.097311140351565</v>
      </c>
      <c r="AA4514">
        <v>407.00428739172344</v>
      </c>
      <c r="AB4514">
        <v>1653.4556482406704</v>
      </c>
      <c r="AC4514">
        <v>457.79345810728233</v>
      </c>
      <c r="AD4514">
        <v>1527.4483106390924</v>
      </c>
      <c r="AE4514">
        <v>4465.8263518675312</v>
      </c>
    </row>
    <row r="4515" spans="1:31" x14ac:dyDescent="0.3">
      <c r="A4515">
        <v>2494658</v>
      </c>
      <c r="B4515">
        <v>1</v>
      </c>
      <c r="C4515" t="s">
        <v>80</v>
      </c>
      <c r="D4515" t="s">
        <v>94</v>
      </c>
      <c r="E4515" t="s">
        <v>147</v>
      </c>
      <c r="F4515" t="s">
        <v>12846</v>
      </c>
      <c r="G4515" t="s">
        <v>134</v>
      </c>
      <c r="H4515" t="s">
        <v>150</v>
      </c>
      <c r="I4515" t="s">
        <v>136</v>
      </c>
      <c r="J4515" t="s">
        <v>137</v>
      </c>
      <c r="K4515" t="s">
        <v>138</v>
      </c>
      <c r="L4515" t="s">
        <v>12847</v>
      </c>
      <c r="M4515" t="s">
        <v>12848</v>
      </c>
      <c r="N4515">
        <v>1.544166666</v>
      </c>
      <c r="O4515">
        <v>0</v>
      </c>
      <c r="P4515">
        <v>14</v>
      </c>
      <c r="Q4515">
        <v>0</v>
      </c>
      <c r="R4515">
        <v>1</v>
      </c>
      <c r="S4515">
        <v>4</v>
      </c>
      <c r="T4515">
        <v>92</v>
      </c>
      <c r="U4515">
        <v>2</v>
      </c>
      <c r="V4515">
        <v>3</v>
      </c>
      <c r="W4515">
        <v>0</v>
      </c>
      <c r="X4515">
        <v>5.6350337388403045</v>
      </c>
      <c r="Y4515">
        <v>0</v>
      </c>
      <c r="Z4515">
        <v>0.33312618607788752</v>
      </c>
      <c r="AA4515">
        <v>86.019623953686263</v>
      </c>
      <c r="AB4515">
        <v>211.76936317624777</v>
      </c>
      <c r="AC4515">
        <v>28.829798018199821</v>
      </c>
      <c r="AD4515">
        <v>9.3743873564164382</v>
      </c>
      <c r="AE4515">
        <v>341.96133242946848</v>
      </c>
    </row>
    <row r="4516" spans="1:31" x14ac:dyDescent="0.3">
      <c r="A4516">
        <v>2494661</v>
      </c>
      <c r="B4516">
        <v>1</v>
      </c>
      <c r="C4516" t="s">
        <v>81</v>
      </c>
      <c r="D4516" t="s">
        <v>112</v>
      </c>
      <c r="E4516" t="s">
        <v>132</v>
      </c>
      <c r="F4516" t="s">
        <v>12849</v>
      </c>
      <c r="G4516" t="s">
        <v>134</v>
      </c>
      <c r="H4516" t="s">
        <v>135</v>
      </c>
      <c r="I4516" t="s">
        <v>136</v>
      </c>
      <c r="J4516" t="s">
        <v>137</v>
      </c>
      <c r="K4516" t="s">
        <v>138</v>
      </c>
      <c r="L4516" t="s">
        <v>12850</v>
      </c>
      <c r="M4516" t="s">
        <v>12851</v>
      </c>
      <c r="N4516">
        <v>2.599444444</v>
      </c>
      <c r="O4516">
        <v>0</v>
      </c>
      <c r="P4516">
        <v>49</v>
      </c>
      <c r="Q4516">
        <v>0</v>
      </c>
      <c r="R4516">
        <v>10</v>
      </c>
      <c r="S4516">
        <v>0</v>
      </c>
      <c r="T4516">
        <v>1</v>
      </c>
      <c r="U4516">
        <v>0</v>
      </c>
      <c r="V4516">
        <v>0</v>
      </c>
      <c r="W4516">
        <v>0</v>
      </c>
      <c r="X4516">
        <v>10.920171873442493</v>
      </c>
      <c r="Y4516">
        <v>0</v>
      </c>
      <c r="Z4516">
        <v>2.0486310850157734</v>
      </c>
      <c r="AA4516">
        <v>0</v>
      </c>
      <c r="AB4516">
        <v>0.17258123658903493</v>
      </c>
      <c r="AC4516">
        <v>0</v>
      </c>
      <c r="AD4516">
        <v>0</v>
      </c>
      <c r="AE4516">
        <v>13.141384195047301</v>
      </c>
    </row>
    <row r="4517" spans="1:31" x14ac:dyDescent="0.3">
      <c r="A4517">
        <v>2494662</v>
      </c>
      <c r="B4517">
        <v>1</v>
      </c>
      <c r="C4517" t="s">
        <v>80</v>
      </c>
      <c r="D4517" t="s">
        <v>92</v>
      </c>
      <c r="E4517" t="s">
        <v>147</v>
      </c>
      <c r="F4517" t="s">
        <v>12852</v>
      </c>
      <c r="G4517" t="s">
        <v>168</v>
      </c>
      <c r="H4517" t="s">
        <v>150</v>
      </c>
      <c r="I4517" t="s">
        <v>136</v>
      </c>
      <c r="J4517" t="s">
        <v>137</v>
      </c>
      <c r="K4517" t="s">
        <v>138</v>
      </c>
      <c r="L4517" t="s">
        <v>12853</v>
      </c>
      <c r="M4517" t="s">
        <v>12854</v>
      </c>
      <c r="N4517">
        <v>6.5738888879999999</v>
      </c>
      <c r="O4517">
        <v>0</v>
      </c>
      <c r="P4517">
        <v>136</v>
      </c>
      <c r="Q4517">
        <v>0</v>
      </c>
      <c r="R4517">
        <v>25</v>
      </c>
      <c r="S4517">
        <v>0</v>
      </c>
      <c r="T4517">
        <v>26</v>
      </c>
      <c r="U4517">
        <v>0</v>
      </c>
      <c r="V4517">
        <v>0</v>
      </c>
      <c r="W4517">
        <v>0</v>
      </c>
      <c r="X4517">
        <v>288.32852228002605</v>
      </c>
      <c r="Y4517">
        <v>0</v>
      </c>
      <c r="Z4517">
        <v>75.996054575767062</v>
      </c>
      <c r="AA4517">
        <v>0</v>
      </c>
      <c r="AB4517">
        <v>172.96263145721289</v>
      </c>
      <c r="AC4517">
        <v>0</v>
      </c>
      <c r="AD4517">
        <v>0</v>
      </c>
      <c r="AE4517">
        <v>537.28720831300598</v>
      </c>
    </row>
    <row r="4518" spans="1:31" x14ac:dyDescent="0.3">
      <c r="A4518">
        <v>2494663</v>
      </c>
      <c r="B4518">
        <v>1</v>
      </c>
      <c r="C4518" t="s">
        <v>80</v>
      </c>
      <c r="D4518" t="s">
        <v>107</v>
      </c>
      <c r="E4518" t="s">
        <v>166</v>
      </c>
      <c r="F4518" t="s">
        <v>12753</v>
      </c>
      <c r="G4518" t="s">
        <v>149</v>
      </c>
      <c r="H4518" t="s">
        <v>150</v>
      </c>
      <c r="I4518" t="s">
        <v>136</v>
      </c>
      <c r="J4518" t="s">
        <v>137</v>
      </c>
      <c r="K4518" t="s">
        <v>144</v>
      </c>
      <c r="L4518" t="s">
        <v>12855</v>
      </c>
      <c r="M4518" t="s">
        <v>12856</v>
      </c>
      <c r="N4518">
        <v>1.3294444439999999</v>
      </c>
      <c r="O4518">
        <v>2</v>
      </c>
      <c r="P4518">
        <v>235</v>
      </c>
      <c r="Q4518">
        <v>30</v>
      </c>
      <c r="R4518">
        <v>73</v>
      </c>
      <c r="S4518">
        <v>16</v>
      </c>
      <c r="T4518">
        <v>27</v>
      </c>
      <c r="U4518">
        <v>1</v>
      </c>
      <c r="V4518">
        <v>0</v>
      </c>
      <c r="W4518">
        <v>0.80438342888222214</v>
      </c>
      <c r="X4518">
        <v>41.777988670028705</v>
      </c>
      <c r="Y4518">
        <v>631.18739061616327</v>
      </c>
      <c r="Z4518">
        <v>33.539879542240556</v>
      </c>
      <c r="AA4518">
        <v>358.14719951459688</v>
      </c>
      <c r="AB4518">
        <v>47.265820725367121</v>
      </c>
      <c r="AC4518">
        <v>73.628995167073526</v>
      </c>
      <c r="AD4518">
        <v>0</v>
      </c>
      <c r="AE4518">
        <v>1186.3516576643522</v>
      </c>
    </row>
    <row r="4519" spans="1:31" x14ac:dyDescent="0.3">
      <c r="A4519">
        <v>2494664</v>
      </c>
      <c r="B4519">
        <v>1</v>
      </c>
      <c r="C4519" t="s">
        <v>80</v>
      </c>
      <c r="D4519" t="s">
        <v>98</v>
      </c>
      <c r="E4519" t="s">
        <v>132</v>
      </c>
      <c r="F4519" t="s">
        <v>12857</v>
      </c>
      <c r="G4519" t="s">
        <v>134</v>
      </c>
      <c r="H4519" t="s">
        <v>135</v>
      </c>
      <c r="I4519" t="s">
        <v>136</v>
      </c>
      <c r="J4519" t="s">
        <v>137</v>
      </c>
      <c r="K4519" t="s">
        <v>138</v>
      </c>
      <c r="L4519" t="s">
        <v>12858</v>
      </c>
      <c r="M4519" t="s">
        <v>12859</v>
      </c>
      <c r="N4519">
        <v>4.7961111110000001</v>
      </c>
      <c r="O4519">
        <v>0</v>
      </c>
      <c r="P4519">
        <v>174</v>
      </c>
      <c r="Q4519">
        <v>0</v>
      </c>
      <c r="R4519">
        <v>0</v>
      </c>
      <c r="S4519">
        <v>0</v>
      </c>
      <c r="T4519">
        <v>81</v>
      </c>
      <c r="U4519">
        <v>0</v>
      </c>
      <c r="V4519">
        <v>0</v>
      </c>
      <c r="W4519">
        <v>0</v>
      </c>
      <c r="X4519">
        <v>182.83694489940828</v>
      </c>
      <c r="Y4519">
        <v>0</v>
      </c>
      <c r="Z4519">
        <v>0</v>
      </c>
      <c r="AA4519">
        <v>0</v>
      </c>
      <c r="AB4519">
        <v>229.87511860800169</v>
      </c>
      <c r="AC4519">
        <v>0</v>
      </c>
      <c r="AD4519">
        <v>0</v>
      </c>
      <c r="AE4519">
        <v>412.71206350740999</v>
      </c>
    </row>
    <row r="4520" spans="1:31" x14ac:dyDescent="0.3">
      <c r="A4520">
        <v>2494665</v>
      </c>
      <c r="B4520">
        <v>1</v>
      </c>
      <c r="C4520" t="s">
        <v>80</v>
      </c>
      <c r="D4520" t="s">
        <v>98</v>
      </c>
      <c r="E4520" t="s">
        <v>132</v>
      </c>
      <c r="F4520" t="s">
        <v>12860</v>
      </c>
      <c r="G4520" t="s">
        <v>134</v>
      </c>
      <c r="H4520" t="s">
        <v>135</v>
      </c>
      <c r="I4520" t="s">
        <v>136</v>
      </c>
      <c r="J4520" t="s">
        <v>137</v>
      </c>
      <c r="K4520" t="s">
        <v>138</v>
      </c>
      <c r="L4520" t="s">
        <v>12861</v>
      </c>
      <c r="M4520" t="s">
        <v>12862</v>
      </c>
      <c r="N4520">
        <v>4.1924999999999999</v>
      </c>
      <c r="O4520">
        <v>0</v>
      </c>
      <c r="P4520">
        <v>458</v>
      </c>
      <c r="Q4520">
        <v>0</v>
      </c>
      <c r="R4520">
        <v>0</v>
      </c>
      <c r="S4520">
        <v>0</v>
      </c>
      <c r="T4520">
        <v>134</v>
      </c>
      <c r="U4520">
        <v>0</v>
      </c>
      <c r="V4520">
        <v>0</v>
      </c>
      <c r="W4520">
        <v>0</v>
      </c>
      <c r="X4520">
        <v>470.52028888036216</v>
      </c>
      <c r="Y4520">
        <v>0</v>
      </c>
      <c r="Z4520">
        <v>0</v>
      </c>
      <c r="AA4520">
        <v>0</v>
      </c>
      <c r="AB4520">
        <v>283.44693941003027</v>
      </c>
      <c r="AC4520">
        <v>0</v>
      </c>
      <c r="AD4520">
        <v>0</v>
      </c>
      <c r="AE4520">
        <v>753.96722829039243</v>
      </c>
    </row>
    <row r="4521" spans="1:31" x14ac:dyDescent="0.3">
      <c r="A4521">
        <v>2494666</v>
      </c>
      <c r="B4521">
        <v>1</v>
      </c>
      <c r="C4521" t="s">
        <v>80</v>
      </c>
      <c r="D4521" t="s">
        <v>98</v>
      </c>
      <c r="E4521" t="s">
        <v>132</v>
      </c>
      <c r="F4521" t="s">
        <v>12863</v>
      </c>
      <c r="G4521" t="s">
        <v>134</v>
      </c>
      <c r="H4521" t="s">
        <v>135</v>
      </c>
      <c r="I4521" t="s">
        <v>136</v>
      </c>
      <c r="J4521" t="s">
        <v>137</v>
      </c>
      <c r="K4521" t="s">
        <v>138</v>
      </c>
      <c r="L4521" t="s">
        <v>12864</v>
      </c>
      <c r="M4521" t="s">
        <v>12865</v>
      </c>
      <c r="N4521">
        <v>4.1919444439999998</v>
      </c>
      <c r="O4521">
        <v>0</v>
      </c>
      <c r="P4521">
        <v>467</v>
      </c>
      <c r="Q4521">
        <v>0</v>
      </c>
      <c r="R4521">
        <v>0</v>
      </c>
      <c r="S4521">
        <v>0</v>
      </c>
      <c r="T4521">
        <v>79</v>
      </c>
      <c r="U4521">
        <v>0</v>
      </c>
      <c r="V4521">
        <v>0</v>
      </c>
      <c r="W4521">
        <v>0</v>
      </c>
      <c r="X4521">
        <v>493.70148749853672</v>
      </c>
      <c r="Y4521">
        <v>0</v>
      </c>
      <c r="Z4521">
        <v>0</v>
      </c>
      <c r="AA4521">
        <v>0</v>
      </c>
      <c r="AB4521">
        <v>388.13488057549512</v>
      </c>
      <c r="AC4521">
        <v>0</v>
      </c>
      <c r="AD4521">
        <v>0</v>
      </c>
      <c r="AE4521">
        <v>881.83636807403184</v>
      </c>
    </row>
    <row r="4522" spans="1:31" x14ac:dyDescent="0.3">
      <c r="A4522">
        <v>2494671</v>
      </c>
      <c r="B4522">
        <v>1</v>
      </c>
      <c r="C4522" t="s">
        <v>80</v>
      </c>
      <c r="D4522" t="s">
        <v>90</v>
      </c>
      <c r="E4522" t="s">
        <v>162</v>
      </c>
      <c r="F4522" t="s">
        <v>12866</v>
      </c>
      <c r="G4522" t="s">
        <v>134</v>
      </c>
      <c r="H4522" t="s">
        <v>135</v>
      </c>
      <c r="I4522" t="s">
        <v>136</v>
      </c>
      <c r="J4522" t="s">
        <v>137</v>
      </c>
      <c r="K4522" t="s">
        <v>138</v>
      </c>
      <c r="L4522" t="s">
        <v>12867</v>
      </c>
      <c r="M4522" t="s">
        <v>12868</v>
      </c>
      <c r="N4522">
        <v>5.0169444439999999</v>
      </c>
      <c r="O4522">
        <v>0</v>
      </c>
      <c r="P4522">
        <v>80</v>
      </c>
      <c r="Q4522">
        <v>0</v>
      </c>
      <c r="R4522">
        <v>0</v>
      </c>
      <c r="S4522">
        <v>0</v>
      </c>
      <c r="T4522">
        <v>9</v>
      </c>
      <c r="U4522">
        <v>0</v>
      </c>
      <c r="V4522">
        <v>0</v>
      </c>
      <c r="W4522">
        <v>0</v>
      </c>
      <c r="X4522">
        <v>103.08106104351812</v>
      </c>
      <c r="Y4522">
        <v>0</v>
      </c>
      <c r="Z4522">
        <v>0</v>
      </c>
      <c r="AA4522">
        <v>0</v>
      </c>
      <c r="AB4522">
        <v>89.66414002157623</v>
      </c>
      <c r="AC4522">
        <v>0</v>
      </c>
      <c r="AD4522">
        <v>0</v>
      </c>
      <c r="AE4522">
        <v>192.74520106509436</v>
      </c>
    </row>
    <row r="4523" spans="1:31" x14ac:dyDescent="0.3">
      <c r="A4523">
        <v>2494672</v>
      </c>
      <c r="B4523">
        <v>1</v>
      </c>
      <c r="C4523" t="s">
        <v>81</v>
      </c>
      <c r="D4523" t="s">
        <v>113</v>
      </c>
      <c r="E4523" t="s">
        <v>153</v>
      </c>
      <c r="F4523" t="s">
        <v>12869</v>
      </c>
      <c r="G4523" t="s">
        <v>230</v>
      </c>
      <c r="H4523" t="s">
        <v>135</v>
      </c>
      <c r="I4523" t="s">
        <v>136</v>
      </c>
      <c r="J4523" t="s">
        <v>137</v>
      </c>
      <c r="K4523" t="s">
        <v>144</v>
      </c>
      <c r="L4523" t="s">
        <v>12870</v>
      </c>
      <c r="M4523" t="s">
        <v>12871</v>
      </c>
      <c r="N4523">
        <v>4.0136111110000003</v>
      </c>
      <c r="O4523">
        <v>0</v>
      </c>
      <c r="P4523">
        <v>1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1.0180159365666701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1.0180159365666701</v>
      </c>
    </row>
    <row r="4524" spans="1:31" x14ac:dyDescent="0.3">
      <c r="A4524">
        <v>2494673</v>
      </c>
      <c r="B4524">
        <v>1</v>
      </c>
      <c r="C4524" t="s">
        <v>81</v>
      </c>
      <c r="D4524" t="s">
        <v>115</v>
      </c>
      <c r="E4524" t="s">
        <v>166</v>
      </c>
      <c r="F4524" t="s">
        <v>526</v>
      </c>
      <c r="G4524" t="s">
        <v>149</v>
      </c>
      <c r="H4524" t="s">
        <v>150</v>
      </c>
      <c r="I4524" t="s">
        <v>136</v>
      </c>
      <c r="J4524" t="s">
        <v>137</v>
      </c>
      <c r="K4524" t="s">
        <v>144</v>
      </c>
      <c r="L4524" t="s">
        <v>12872</v>
      </c>
      <c r="M4524" t="s">
        <v>12873</v>
      </c>
      <c r="N4524">
        <v>0.523888888</v>
      </c>
      <c r="O4524">
        <v>1</v>
      </c>
      <c r="P4524">
        <v>507</v>
      </c>
      <c r="Q4524">
        <v>18</v>
      </c>
      <c r="R4524">
        <v>194</v>
      </c>
      <c r="S4524">
        <v>3</v>
      </c>
      <c r="T4524">
        <v>38</v>
      </c>
      <c r="U4524">
        <v>1</v>
      </c>
      <c r="V4524">
        <v>0</v>
      </c>
      <c r="W4524">
        <v>3.8454323420926334E-2</v>
      </c>
      <c r="X4524">
        <v>21.801901188965566</v>
      </c>
      <c r="Y4524">
        <v>13.219397207816558</v>
      </c>
      <c r="Z4524">
        <v>26.669617893663109</v>
      </c>
      <c r="AA4524">
        <v>1.3462273202781496</v>
      </c>
      <c r="AB4524">
        <v>12.761950190978753</v>
      </c>
      <c r="AC4524">
        <v>7.8961839267437846</v>
      </c>
      <c r="AD4524">
        <v>0</v>
      </c>
      <c r="AE4524">
        <v>83.733732051866852</v>
      </c>
    </row>
    <row r="4525" spans="1:31" x14ac:dyDescent="0.3">
      <c r="A4525">
        <v>2494674</v>
      </c>
      <c r="B4525">
        <v>1</v>
      </c>
      <c r="C4525" t="s">
        <v>80</v>
      </c>
      <c r="D4525" t="s">
        <v>94</v>
      </c>
      <c r="E4525" t="s">
        <v>153</v>
      </c>
      <c r="F4525" t="s">
        <v>12874</v>
      </c>
      <c r="G4525" t="s">
        <v>155</v>
      </c>
      <c r="H4525" t="s">
        <v>135</v>
      </c>
      <c r="I4525" t="s">
        <v>136</v>
      </c>
      <c r="J4525" t="s">
        <v>137</v>
      </c>
      <c r="K4525" t="s">
        <v>144</v>
      </c>
      <c r="L4525" t="s">
        <v>12875</v>
      </c>
      <c r="M4525" t="s">
        <v>12876</v>
      </c>
      <c r="N4525">
        <v>2.7919444439999999</v>
      </c>
      <c r="O4525">
        <v>0</v>
      </c>
      <c r="P4525">
        <v>1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1.0201807070299274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1.0201807070299274</v>
      </c>
    </row>
    <row r="4526" spans="1:31" x14ac:dyDescent="0.3">
      <c r="A4526">
        <v>2494677</v>
      </c>
      <c r="B4526">
        <v>1</v>
      </c>
      <c r="C4526" t="s">
        <v>80</v>
      </c>
      <c r="D4526" t="s">
        <v>83</v>
      </c>
      <c r="E4526" t="s">
        <v>132</v>
      </c>
      <c r="F4526" t="s">
        <v>12877</v>
      </c>
      <c r="G4526" t="s">
        <v>134</v>
      </c>
      <c r="H4526" t="s">
        <v>135</v>
      </c>
      <c r="I4526" t="s">
        <v>136</v>
      </c>
      <c r="J4526" t="s">
        <v>137</v>
      </c>
      <c r="K4526" t="s">
        <v>138</v>
      </c>
      <c r="L4526" t="s">
        <v>12878</v>
      </c>
      <c r="M4526" t="s">
        <v>12879</v>
      </c>
      <c r="N4526">
        <v>0.80333333299999998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71</v>
      </c>
      <c r="U4526">
        <v>0</v>
      </c>
      <c r="V4526">
        <v>4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93.565625030502545</v>
      </c>
      <c r="AC4526">
        <v>0</v>
      </c>
      <c r="AD4526">
        <v>58.378339775373838</v>
      </c>
      <c r="AE4526">
        <v>151.94396480587639</v>
      </c>
    </row>
    <row r="4527" spans="1:31" x14ac:dyDescent="0.3">
      <c r="A4527">
        <v>2494678</v>
      </c>
      <c r="B4527">
        <v>1</v>
      </c>
      <c r="C4527" t="s">
        <v>81</v>
      </c>
      <c r="D4527" t="s">
        <v>123</v>
      </c>
      <c r="E4527" t="s">
        <v>132</v>
      </c>
      <c r="F4527" t="s">
        <v>12880</v>
      </c>
      <c r="G4527" t="s">
        <v>134</v>
      </c>
      <c r="H4527" t="s">
        <v>135</v>
      </c>
      <c r="I4527" t="s">
        <v>136</v>
      </c>
      <c r="J4527" t="s">
        <v>137</v>
      </c>
      <c r="K4527" t="s">
        <v>138</v>
      </c>
      <c r="L4527" t="s">
        <v>12881</v>
      </c>
      <c r="M4527" t="s">
        <v>12882</v>
      </c>
      <c r="N4527">
        <v>1.999166666</v>
      </c>
      <c r="O4527">
        <v>0</v>
      </c>
      <c r="P4527">
        <v>0</v>
      </c>
      <c r="Q4527">
        <v>0</v>
      </c>
      <c r="R4527">
        <v>7</v>
      </c>
      <c r="S4527">
        <v>0</v>
      </c>
      <c r="T4527">
        <v>22</v>
      </c>
      <c r="U4527">
        <v>0</v>
      </c>
      <c r="V4527">
        <v>1</v>
      </c>
      <c r="W4527">
        <v>0</v>
      </c>
      <c r="X4527">
        <v>0</v>
      </c>
      <c r="Y4527">
        <v>0</v>
      </c>
      <c r="Z4527">
        <v>2.1375040530782048</v>
      </c>
      <c r="AA4527">
        <v>0</v>
      </c>
      <c r="AB4527">
        <v>49.402692078412528</v>
      </c>
      <c r="AC4527">
        <v>0</v>
      </c>
      <c r="AD4527">
        <v>14.616528892978449</v>
      </c>
      <c r="AE4527">
        <v>66.156725024469182</v>
      </c>
    </row>
    <row r="4528" spans="1:31" x14ac:dyDescent="0.3">
      <c r="A4528">
        <v>2494682</v>
      </c>
      <c r="B4528">
        <v>1</v>
      </c>
      <c r="C4528" t="s">
        <v>80</v>
      </c>
      <c r="D4528" t="s">
        <v>93</v>
      </c>
      <c r="E4528" t="s">
        <v>166</v>
      </c>
      <c r="F4528" t="s">
        <v>12883</v>
      </c>
      <c r="G4528" t="s">
        <v>134</v>
      </c>
      <c r="H4528" t="s">
        <v>150</v>
      </c>
      <c r="I4528" t="s">
        <v>136</v>
      </c>
      <c r="J4528" t="s">
        <v>137</v>
      </c>
      <c r="K4528" t="s">
        <v>138</v>
      </c>
      <c r="L4528" t="s">
        <v>12884</v>
      </c>
      <c r="M4528" t="s">
        <v>12885</v>
      </c>
      <c r="N4528">
        <v>0.67861111100000004</v>
      </c>
      <c r="O4528">
        <v>0</v>
      </c>
      <c r="P4528">
        <v>20</v>
      </c>
      <c r="Q4528">
        <v>0</v>
      </c>
      <c r="R4528">
        <v>7</v>
      </c>
      <c r="S4528">
        <v>8</v>
      </c>
      <c r="T4528">
        <v>993</v>
      </c>
      <c r="U4528">
        <v>7</v>
      </c>
      <c r="V4528">
        <v>20</v>
      </c>
      <c r="W4528">
        <v>0</v>
      </c>
      <c r="X4528">
        <v>1.7332887983473741</v>
      </c>
      <c r="Y4528">
        <v>0</v>
      </c>
      <c r="Z4528">
        <v>4.3223546390351144</v>
      </c>
      <c r="AA4528">
        <v>87.239893524457671</v>
      </c>
      <c r="AB4528">
        <v>347.2355578600297</v>
      </c>
      <c r="AC4528">
        <v>50.505459111420315</v>
      </c>
      <c r="AD4528">
        <v>94.78980700030715</v>
      </c>
      <c r="AE4528">
        <v>585.82636093359724</v>
      </c>
    </row>
    <row r="4529" spans="1:31" x14ac:dyDescent="0.3">
      <c r="A4529">
        <v>2494684</v>
      </c>
      <c r="B4529">
        <v>1</v>
      </c>
      <c r="C4529" t="s">
        <v>80</v>
      </c>
      <c r="D4529" t="s">
        <v>105</v>
      </c>
      <c r="E4529" t="s">
        <v>162</v>
      </c>
      <c r="F4529" t="s">
        <v>12886</v>
      </c>
      <c r="G4529" t="s">
        <v>168</v>
      </c>
      <c r="H4529" t="s">
        <v>135</v>
      </c>
      <c r="I4529" t="s">
        <v>136</v>
      </c>
      <c r="J4529" t="s">
        <v>137</v>
      </c>
      <c r="K4529" t="s">
        <v>138</v>
      </c>
      <c r="L4529" t="s">
        <v>12887</v>
      </c>
      <c r="M4529" t="s">
        <v>12888</v>
      </c>
      <c r="N4529">
        <v>6.5902777769999998</v>
      </c>
      <c r="O4529">
        <v>0</v>
      </c>
      <c r="P4529">
        <v>201</v>
      </c>
      <c r="Q4529">
        <v>0</v>
      </c>
      <c r="R4529">
        <v>0</v>
      </c>
      <c r="S4529">
        <v>0</v>
      </c>
      <c r="T4529">
        <v>22</v>
      </c>
      <c r="U4529">
        <v>0</v>
      </c>
      <c r="V4529">
        <v>0</v>
      </c>
      <c r="W4529">
        <v>0</v>
      </c>
      <c r="X4529">
        <v>311.36921035480066</v>
      </c>
      <c r="Y4529">
        <v>0</v>
      </c>
      <c r="Z4529">
        <v>0</v>
      </c>
      <c r="AA4529">
        <v>0</v>
      </c>
      <c r="AB4529">
        <v>65.13398173788859</v>
      </c>
      <c r="AC4529">
        <v>0</v>
      </c>
      <c r="AD4529">
        <v>0</v>
      </c>
      <c r="AE4529">
        <v>376.50319209268923</v>
      </c>
    </row>
    <row r="4530" spans="1:31" x14ac:dyDescent="0.3">
      <c r="A4530">
        <v>2494687</v>
      </c>
      <c r="B4530">
        <v>1</v>
      </c>
      <c r="C4530" t="s">
        <v>81</v>
      </c>
      <c r="D4530" t="s">
        <v>118</v>
      </c>
      <c r="E4530" t="s">
        <v>153</v>
      </c>
      <c r="F4530" t="s">
        <v>12889</v>
      </c>
      <c r="G4530" t="s">
        <v>155</v>
      </c>
      <c r="H4530" t="s">
        <v>135</v>
      </c>
      <c r="I4530" t="s">
        <v>136</v>
      </c>
      <c r="J4530" t="s">
        <v>137</v>
      </c>
      <c r="K4530" t="s">
        <v>144</v>
      </c>
      <c r="L4530" t="s">
        <v>12890</v>
      </c>
      <c r="M4530" t="s">
        <v>12891</v>
      </c>
      <c r="N4530">
        <v>1.975833333</v>
      </c>
      <c r="O4530">
        <v>0</v>
      </c>
      <c r="P4530">
        <v>1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1.4852975357709208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1.4852975357709208</v>
      </c>
    </row>
    <row r="4531" spans="1:31" x14ac:dyDescent="0.3">
      <c r="A4531">
        <v>2494691</v>
      </c>
      <c r="B4531">
        <v>1</v>
      </c>
      <c r="C4531" t="s">
        <v>81</v>
      </c>
      <c r="D4531" t="s">
        <v>115</v>
      </c>
      <c r="E4531" t="s">
        <v>184</v>
      </c>
      <c r="F4531" t="s">
        <v>12892</v>
      </c>
      <c r="G4531" t="s">
        <v>149</v>
      </c>
      <c r="H4531" t="s">
        <v>150</v>
      </c>
      <c r="I4531" t="s">
        <v>136</v>
      </c>
      <c r="J4531" t="s">
        <v>137</v>
      </c>
      <c r="K4531" t="s">
        <v>144</v>
      </c>
      <c r="L4531" t="s">
        <v>12893</v>
      </c>
      <c r="M4531" t="s">
        <v>12894</v>
      </c>
      <c r="N4531">
        <v>1.825</v>
      </c>
      <c r="O4531">
        <v>0</v>
      </c>
      <c r="P4531">
        <v>331</v>
      </c>
      <c r="Q4531">
        <v>10</v>
      </c>
      <c r="R4531">
        <v>160</v>
      </c>
      <c r="S4531">
        <v>0</v>
      </c>
      <c r="T4531">
        <v>19</v>
      </c>
      <c r="U4531">
        <v>1</v>
      </c>
      <c r="V4531">
        <v>0</v>
      </c>
      <c r="W4531">
        <v>0</v>
      </c>
      <c r="X4531">
        <v>54.431064278864518</v>
      </c>
      <c r="Y4531">
        <v>30.700853835947985</v>
      </c>
      <c r="Z4531">
        <v>78.682870109614456</v>
      </c>
      <c r="AA4531">
        <v>0</v>
      </c>
      <c r="AB4531">
        <v>28.18068180456434</v>
      </c>
      <c r="AC4531">
        <v>26.711110847804296</v>
      </c>
      <c r="AD4531">
        <v>0</v>
      </c>
      <c r="AE4531">
        <v>218.70658087679558</v>
      </c>
    </row>
    <row r="4532" spans="1:31" x14ac:dyDescent="0.3">
      <c r="A4532">
        <v>2494694</v>
      </c>
      <c r="B4532">
        <v>1</v>
      </c>
      <c r="C4532" t="s">
        <v>80</v>
      </c>
      <c r="D4532" t="s">
        <v>103</v>
      </c>
      <c r="E4532" t="s">
        <v>184</v>
      </c>
      <c r="F4532" t="s">
        <v>12895</v>
      </c>
      <c r="G4532" t="s">
        <v>134</v>
      </c>
      <c r="H4532" t="s">
        <v>150</v>
      </c>
      <c r="I4532" t="s">
        <v>136</v>
      </c>
      <c r="J4532" t="s">
        <v>137</v>
      </c>
      <c r="K4532" t="s">
        <v>138</v>
      </c>
      <c r="L4532" t="s">
        <v>12896</v>
      </c>
      <c r="M4532" t="s">
        <v>12897</v>
      </c>
      <c r="N4532">
        <v>2.2461111109999998</v>
      </c>
      <c r="O4532">
        <v>0</v>
      </c>
      <c r="P4532">
        <v>2</v>
      </c>
      <c r="Q4532">
        <v>0</v>
      </c>
      <c r="R4532">
        <v>4</v>
      </c>
      <c r="S4532">
        <v>14</v>
      </c>
      <c r="T4532">
        <v>3</v>
      </c>
      <c r="U4532">
        <v>15</v>
      </c>
      <c r="V4532">
        <v>1</v>
      </c>
      <c r="W4532">
        <v>0</v>
      </c>
      <c r="X4532">
        <v>1.3296202840489104</v>
      </c>
      <c r="Y4532">
        <v>0</v>
      </c>
      <c r="Z4532">
        <v>3.8941485192953755</v>
      </c>
      <c r="AA4532">
        <v>165.63714462566901</v>
      </c>
      <c r="AB4532">
        <v>53.125784674468377</v>
      </c>
      <c r="AC4532">
        <v>2001.9580361254095</v>
      </c>
      <c r="AD4532">
        <v>7.8936162111651953</v>
      </c>
      <c r="AE4532">
        <v>2233.8383504400567</v>
      </c>
    </row>
    <row r="4533" spans="1:31" x14ac:dyDescent="0.3">
      <c r="A4533">
        <v>2494695</v>
      </c>
      <c r="B4533">
        <v>1</v>
      </c>
      <c r="C4533" t="s">
        <v>80</v>
      </c>
      <c r="D4533" t="s">
        <v>82</v>
      </c>
      <c r="E4533" t="s">
        <v>153</v>
      </c>
      <c r="F4533" t="s">
        <v>12898</v>
      </c>
      <c r="G4533" t="s">
        <v>244</v>
      </c>
      <c r="H4533" t="s">
        <v>135</v>
      </c>
      <c r="I4533" t="s">
        <v>136</v>
      </c>
      <c r="J4533" t="s">
        <v>137</v>
      </c>
      <c r="K4533" t="s">
        <v>144</v>
      </c>
      <c r="L4533" t="s">
        <v>12899</v>
      </c>
      <c r="M4533" t="s">
        <v>12900</v>
      </c>
      <c r="N4533">
        <v>1.6369444440000001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1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0.6389588297678932</v>
      </c>
      <c r="AC4533">
        <v>0</v>
      </c>
      <c r="AD4533">
        <v>0</v>
      </c>
      <c r="AE4533">
        <v>0.6389588297678932</v>
      </c>
    </row>
    <row r="4534" spans="1:31" x14ac:dyDescent="0.3">
      <c r="A4534">
        <v>2494698</v>
      </c>
      <c r="B4534">
        <v>1</v>
      </c>
      <c r="C4534" t="s">
        <v>81</v>
      </c>
      <c r="D4534" t="s">
        <v>128</v>
      </c>
      <c r="E4534" t="s">
        <v>184</v>
      </c>
      <c r="F4534" t="s">
        <v>12901</v>
      </c>
      <c r="G4534" t="s">
        <v>168</v>
      </c>
      <c r="H4534" t="s">
        <v>150</v>
      </c>
      <c r="I4534" t="s">
        <v>136</v>
      </c>
      <c r="J4534" t="s">
        <v>137</v>
      </c>
      <c r="K4534" t="s">
        <v>138</v>
      </c>
      <c r="L4534" t="s">
        <v>12902</v>
      </c>
      <c r="M4534" t="s">
        <v>12903</v>
      </c>
      <c r="N4534">
        <v>5.7877777769999996</v>
      </c>
      <c r="O4534">
        <v>0</v>
      </c>
      <c r="P4534">
        <v>0</v>
      </c>
      <c r="Q4534">
        <v>0</v>
      </c>
      <c r="R4534">
        <v>1</v>
      </c>
      <c r="S4534">
        <v>21</v>
      </c>
      <c r="T4534">
        <v>42</v>
      </c>
      <c r="U4534">
        <v>27</v>
      </c>
      <c r="V4534">
        <v>48</v>
      </c>
      <c r="W4534">
        <v>0</v>
      </c>
      <c r="X4534">
        <v>0</v>
      </c>
      <c r="Y4534">
        <v>0</v>
      </c>
      <c r="Z4534">
        <v>0</v>
      </c>
      <c r="AA4534">
        <v>1339.3920083711944</v>
      </c>
      <c r="AB4534">
        <v>2513.9561176491329</v>
      </c>
      <c r="AC4534">
        <v>7672.4427256247591</v>
      </c>
      <c r="AD4534">
        <v>5354.4644988559476</v>
      </c>
      <c r="AE4534">
        <v>16880.255350501033</v>
      </c>
    </row>
    <row r="4535" spans="1:31" x14ac:dyDescent="0.3">
      <c r="A4535">
        <v>2494702</v>
      </c>
      <c r="B4535">
        <v>1</v>
      </c>
      <c r="C4535" t="s">
        <v>80</v>
      </c>
      <c r="D4535" t="s">
        <v>96</v>
      </c>
      <c r="E4535" t="s">
        <v>153</v>
      </c>
      <c r="F4535" t="s">
        <v>12904</v>
      </c>
      <c r="G4535" t="s">
        <v>230</v>
      </c>
      <c r="H4535" t="s">
        <v>135</v>
      </c>
      <c r="I4535" t="s">
        <v>136</v>
      </c>
      <c r="J4535" t="s">
        <v>137</v>
      </c>
      <c r="K4535" t="s">
        <v>144</v>
      </c>
      <c r="L4535" t="s">
        <v>12905</v>
      </c>
      <c r="M4535" t="s">
        <v>12906</v>
      </c>
      <c r="N4535">
        <v>3.9083333329999999</v>
      </c>
      <c r="O4535">
        <v>0</v>
      </c>
      <c r="P4535">
        <v>1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0.13503476097866998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0.13503476097866998</v>
      </c>
    </row>
    <row r="4536" spans="1:31" x14ac:dyDescent="0.3">
      <c r="A4536">
        <v>2494706</v>
      </c>
      <c r="B4536">
        <v>1</v>
      </c>
      <c r="C4536" t="s">
        <v>81</v>
      </c>
      <c r="D4536" t="s">
        <v>128</v>
      </c>
      <c r="E4536" t="s">
        <v>184</v>
      </c>
      <c r="F4536" t="s">
        <v>12907</v>
      </c>
      <c r="G4536" t="s">
        <v>134</v>
      </c>
      <c r="H4536" t="s">
        <v>150</v>
      </c>
      <c r="I4536" t="s">
        <v>136</v>
      </c>
      <c r="J4536" t="s">
        <v>137</v>
      </c>
      <c r="K4536" t="s">
        <v>138</v>
      </c>
      <c r="L4536" t="s">
        <v>12908</v>
      </c>
      <c r="M4536" t="s">
        <v>12909</v>
      </c>
      <c r="N4536">
        <v>5.6086111110000001</v>
      </c>
      <c r="O4536">
        <v>0</v>
      </c>
      <c r="P4536">
        <v>0</v>
      </c>
      <c r="Q4536">
        <v>0</v>
      </c>
      <c r="R4536">
        <v>0</v>
      </c>
      <c r="S4536">
        <v>6</v>
      </c>
      <c r="T4536">
        <v>0</v>
      </c>
      <c r="U4536">
        <v>6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154.65212592261665</v>
      </c>
      <c r="AB4536">
        <v>0</v>
      </c>
      <c r="AC4536">
        <v>1914.8107911599857</v>
      </c>
      <c r="AD4536">
        <v>0</v>
      </c>
      <c r="AE4536">
        <v>2069.4629170826024</v>
      </c>
    </row>
    <row r="4537" spans="1:31" x14ac:dyDescent="0.3">
      <c r="A4537">
        <v>2494708</v>
      </c>
      <c r="B4537">
        <v>1</v>
      </c>
      <c r="C4537" t="s">
        <v>80</v>
      </c>
      <c r="D4537" t="s">
        <v>108</v>
      </c>
      <c r="E4537" t="s">
        <v>162</v>
      </c>
      <c r="F4537" t="s">
        <v>12910</v>
      </c>
      <c r="G4537" t="s">
        <v>3310</v>
      </c>
      <c r="H4537" t="s">
        <v>135</v>
      </c>
      <c r="I4537" t="s">
        <v>136</v>
      </c>
      <c r="J4537" t="s">
        <v>137</v>
      </c>
      <c r="K4537" t="s">
        <v>144</v>
      </c>
      <c r="L4537" t="s">
        <v>12911</v>
      </c>
      <c r="M4537" t="s">
        <v>12912</v>
      </c>
      <c r="N4537">
        <v>2.9672222220000002</v>
      </c>
      <c r="O4537">
        <v>0</v>
      </c>
      <c r="P4537">
        <v>20</v>
      </c>
      <c r="Q4537">
        <v>0</v>
      </c>
      <c r="R4537">
        <v>5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9.0306227989558536</v>
      </c>
      <c r="Y4537">
        <v>0</v>
      </c>
      <c r="Z4537">
        <v>0.49677650257802553</v>
      </c>
      <c r="AA4537">
        <v>0</v>
      </c>
      <c r="AB4537">
        <v>0</v>
      </c>
      <c r="AC4537">
        <v>0</v>
      </c>
      <c r="AD4537">
        <v>0</v>
      </c>
      <c r="AE4537">
        <v>9.5273993015338796</v>
      </c>
    </row>
    <row r="4538" spans="1:31" x14ac:dyDescent="0.3">
      <c r="A4538">
        <v>2494714</v>
      </c>
      <c r="B4538">
        <v>1</v>
      </c>
      <c r="C4538" t="s">
        <v>80</v>
      </c>
      <c r="D4538" t="s">
        <v>88</v>
      </c>
      <c r="E4538" t="s">
        <v>132</v>
      </c>
      <c r="F4538" t="s">
        <v>12913</v>
      </c>
      <c r="G4538" t="s">
        <v>134</v>
      </c>
      <c r="H4538" t="s">
        <v>135</v>
      </c>
      <c r="I4538" t="s">
        <v>136</v>
      </c>
      <c r="J4538" t="s">
        <v>137</v>
      </c>
      <c r="K4538" t="s">
        <v>138</v>
      </c>
      <c r="L4538" t="s">
        <v>12914</v>
      </c>
      <c r="M4538" t="s">
        <v>12915</v>
      </c>
      <c r="N4538">
        <v>2.034166666</v>
      </c>
      <c r="O4538">
        <v>0</v>
      </c>
      <c r="P4538">
        <v>538</v>
      </c>
      <c r="Q4538">
        <v>0</v>
      </c>
      <c r="R4538">
        <v>0</v>
      </c>
      <c r="S4538">
        <v>0</v>
      </c>
      <c r="T4538">
        <v>32</v>
      </c>
      <c r="U4538">
        <v>0</v>
      </c>
      <c r="V4538">
        <v>0</v>
      </c>
      <c r="W4538">
        <v>0</v>
      </c>
      <c r="X4538">
        <v>303.54717471782391</v>
      </c>
      <c r="Y4538">
        <v>0</v>
      </c>
      <c r="Z4538">
        <v>0</v>
      </c>
      <c r="AA4538">
        <v>0</v>
      </c>
      <c r="AB4538">
        <v>121.77384143399412</v>
      </c>
      <c r="AC4538">
        <v>0</v>
      </c>
      <c r="AD4538">
        <v>0</v>
      </c>
      <c r="AE4538">
        <v>425.32101615181801</v>
      </c>
    </row>
    <row r="4539" spans="1:31" x14ac:dyDescent="0.3">
      <c r="A4539">
        <v>2494718</v>
      </c>
      <c r="B4539">
        <v>1</v>
      </c>
      <c r="C4539" t="s">
        <v>80</v>
      </c>
      <c r="D4539" t="s">
        <v>96</v>
      </c>
      <c r="E4539" t="s">
        <v>153</v>
      </c>
      <c r="F4539" t="s">
        <v>12916</v>
      </c>
      <c r="G4539" t="s">
        <v>230</v>
      </c>
      <c r="H4539" t="s">
        <v>135</v>
      </c>
      <c r="I4539" t="s">
        <v>136</v>
      </c>
      <c r="J4539" t="s">
        <v>137</v>
      </c>
      <c r="K4539" t="s">
        <v>144</v>
      </c>
      <c r="L4539" t="s">
        <v>12917</v>
      </c>
      <c r="M4539" t="s">
        <v>12918</v>
      </c>
      <c r="N4539">
        <v>6.863611111</v>
      </c>
      <c r="O4539">
        <v>0</v>
      </c>
      <c r="P4539">
        <v>1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0.89484834384100942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0.89484834384100942</v>
      </c>
    </row>
    <row r="4540" spans="1:31" x14ac:dyDescent="0.3">
      <c r="A4540">
        <v>2494730</v>
      </c>
      <c r="B4540">
        <v>1</v>
      </c>
      <c r="C4540" t="s">
        <v>81</v>
      </c>
      <c r="D4540" t="s">
        <v>128</v>
      </c>
      <c r="E4540" t="s">
        <v>147</v>
      </c>
      <c r="F4540" t="s">
        <v>12919</v>
      </c>
      <c r="G4540" t="s">
        <v>134</v>
      </c>
      <c r="H4540" t="s">
        <v>150</v>
      </c>
      <c r="I4540" t="s">
        <v>136</v>
      </c>
      <c r="J4540" t="s">
        <v>137</v>
      </c>
      <c r="K4540" t="s">
        <v>138</v>
      </c>
      <c r="L4540" t="s">
        <v>12920</v>
      </c>
      <c r="M4540" t="s">
        <v>12921</v>
      </c>
      <c r="N4540">
        <v>5.733333333</v>
      </c>
      <c r="O4540">
        <v>0</v>
      </c>
      <c r="P4540">
        <v>0</v>
      </c>
      <c r="Q4540">
        <v>0</v>
      </c>
      <c r="R4540">
        <v>0</v>
      </c>
      <c r="S4540">
        <v>10</v>
      </c>
      <c r="T4540">
        <v>0</v>
      </c>
      <c r="U4540">
        <v>15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1010.3921489816314</v>
      </c>
      <c r="AB4540">
        <v>0</v>
      </c>
      <c r="AC4540">
        <v>4601.8875101657577</v>
      </c>
      <c r="AD4540">
        <v>0</v>
      </c>
      <c r="AE4540">
        <v>5612.2796591473889</v>
      </c>
    </row>
    <row r="4541" spans="1:31" x14ac:dyDescent="0.3">
      <c r="A4541">
        <v>2494732</v>
      </c>
      <c r="B4541">
        <v>1</v>
      </c>
      <c r="C4541" t="s">
        <v>80</v>
      </c>
      <c r="D4541" t="s">
        <v>109</v>
      </c>
      <c r="E4541" t="s">
        <v>166</v>
      </c>
      <c r="F4541" t="s">
        <v>12922</v>
      </c>
      <c r="G4541" t="s">
        <v>134</v>
      </c>
      <c r="H4541" t="s">
        <v>150</v>
      </c>
      <c r="I4541" t="s">
        <v>136</v>
      </c>
      <c r="J4541" t="s">
        <v>137</v>
      </c>
      <c r="K4541" t="s">
        <v>138</v>
      </c>
      <c r="L4541" t="s">
        <v>12923</v>
      </c>
      <c r="M4541" t="s">
        <v>12924</v>
      </c>
      <c r="N4541">
        <v>5.039722222</v>
      </c>
      <c r="O4541">
        <v>0</v>
      </c>
      <c r="P4541">
        <v>6109</v>
      </c>
      <c r="Q4541">
        <v>7</v>
      </c>
      <c r="R4541">
        <v>587</v>
      </c>
      <c r="S4541">
        <v>25</v>
      </c>
      <c r="T4541">
        <v>1423</v>
      </c>
      <c r="U4541">
        <v>9</v>
      </c>
      <c r="V4541">
        <v>1</v>
      </c>
      <c r="W4541">
        <v>0</v>
      </c>
      <c r="X4541">
        <v>4595.4125592167857</v>
      </c>
      <c r="Y4541">
        <v>6.9246026305161532</v>
      </c>
      <c r="Z4541">
        <v>901.44012191563672</v>
      </c>
      <c r="AA4541">
        <v>1452.9267682840834</v>
      </c>
      <c r="AB4541">
        <v>2834.3700804220516</v>
      </c>
      <c r="AC4541">
        <v>1146.5233415282157</v>
      </c>
      <c r="AD4541">
        <v>26.168939486245062</v>
      </c>
      <c r="AE4541">
        <v>10963.766413483536</v>
      </c>
    </row>
    <row r="4542" spans="1:31" x14ac:dyDescent="0.3">
      <c r="A4542">
        <v>2494733</v>
      </c>
      <c r="B4542">
        <v>1</v>
      </c>
      <c r="C4542" t="s">
        <v>80</v>
      </c>
      <c r="D4542" t="s">
        <v>103</v>
      </c>
      <c r="E4542" t="s">
        <v>184</v>
      </c>
      <c r="F4542" t="s">
        <v>12925</v>
      </c>
      <c r="G4542" t="s">
        <v>134</v>
      </c>
      <c r="H4542" t="s">
        <v>150</v>
      </c>
      <c r="I4542" t="s">
        <v>136</v>
      </c>
      <c r="J4542" t="s">
        <v>137</v>
      </c>
      <c r="K4542" t="s">
        <v>138</v>
      </c>
      <c r="L4542" t="s">
        <v>12926</v>
      </c>
      <c r="M4542" t="s">
        <v>12927</v>
      </c>
      <c r="N4542">
        <v>8.7869444439999995</v>
      </c>
      <c r="O4542">
        <v>0</v>
      </c>
      <c r="P4542">
        <v>296</v>
      </c>
      <c r="Q4542">
        <v>39</v>
      </c>
      <c r="R4542">
        <v>6</v>
      </c>
      <c r="S4542">
        <v>6</v>
      </c>
      <c r="T4542">
        <v>18</v>
      </c>
      <c r="U4542">
        <v>0</v>
      </c>
      <c r="V4542">
        <v>0</v>
      </c>
      <c r="W4542">
        <v>0</v>
      </c>
      <c r="X4542">
        <v>443.83253261126066</v>
      </c>
      <c r="Y4542">
        <v>1087.3252716879765</v>
      </c>
      <c r="Z4542">
        <v>33.059874763103224</v>
      </c>
      <c r="AA4542">
        <v>242.99874987489488</v>
      </c>
      <c r="AB4542">
        <v>138.62772771817029</v>
      </c>
      <c r="AC4542">
        <v>0</v>
      </c>
      <c r="AD4542">
        <v>0</v>
      </c>
      <c r="AE4542">
        <v>1945.8441566554054</v>
      </c>
    </row>
    <row r="4543" spans="1:31" x14ac:dyDescent="0.3">
      <c r="A4543">
        <v>2494734</v>
      </c>
      <c r="B4543">
        <v>1</v>
      </c>
      <c r="C4543" t="s">
        <v>80</v>
      </c>
      <c r="D4543" t="s">
        <v>104</v>
      </c>
      <c r="E4543" t="s">
        <v>184</v>
      </c>
      <c r="F4543" t="s">
        <v>12928</v>
      </c>
      <c r="G4543" t="s">
        <v>149</v>
      </c>
      <c r="H4543" t="s">
        <v>150</v>
      </c>
      <c r="I4543" t="s">
        <v>136</v>
      </c>
      <c r="J4543" t="s">
        <v>137</v>
      </c>
      <c r="K4543" t="s">
        <v>144</v>
      </c>
      <c r="L4543" t="s">
        <v>12929</v>
      </c>
      <c r="M4543" t="s">
        <v>12930</v>
      </c>
      <c r="N4543">
        <v>2.3811111110000001</v>
      </c>
      <c r="O4543">
        <v>7</v>
      </c>
      <c r="P4543">
        <v>72</v>
      </c>
      <c r="Q4543">
        <v>52</v>
      </c>
      <c r="R4543">
        <v>197</v>
      </c>
      <c r="S4543">
        <v>13</v>
      </c>
      <c r="T4543">
        <v>38</v>
      </c>
      <c r="U4543">
        <v>2</v>
      </c>
      <c r="V4543">
        <v>0</v>
      </c>
      <c r="W4543">
        <v>5.9074051009261881</v>
      </c>
      <c r="X4543">
        <v>24.132736878152066</v>
      </c>
      <c r="Y4543">
        <v>16.532787840930531</v>
      </c>
      <c r="Z4543">
        <v>88.591934451380766</v>
      </c>
      <c r="AA4543">
        <v>44.288037545116715</v>
      </c>
      <c r="AB4543">
        <v>31.673644097609376</v>
      </c>
      <c r="AC4543">
        <v>17.812158454976217</v>
      </c>
      <c r="AD4543">
        <v>0</v>
      </c>
      <c r="AE4543">
        <v>228.93870436909185</v>
      </c>
    </row>
    <row r="4544" spans="1:31" x14ac:dyDescent="0.3">
      <c r="A4544">
        <v>2494738</v>
      </c>
      <c r="B4544">
        <v>1</v>
      </c>
      <c r="C4544" t="s">
        <v>81</v>
      </c>
      <c r="D4544" t="s">
        <v>120</v>
      </c>
      <c r="E4544" t="s">
        <v>153</v>
      </c>
      <c r="F4544" t="s">
        <v>12931</v>
      </c>
      <c r="G4544" t="s">
        <v>230</v>
      </c>
      <c r="H4544" t="s">
        <v>135</v>
      </c>
      <c r="I4544" t="s">
        <v>136</v>
      </c>
      <c r="J4544" t="s">
        <v>137</v>
      </c>
      <c r="K4544" t="s">
        <v>144</v>
      </c>
      <c r="L4544" t="s">
        <v>12932</v>
      </c>
      <c r="M4544" t="s">
        <v>12933</v>
      </c>
      <c r="N4544">
        <v>1.5075000000000001</v>
      </c>
      <c r="O4544">
        <v>0</v>
      </c>
      <c r="P4544">
        <v>11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2.7530698116130874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2.7530698116130874</v>
      </c>
    </row>
    <row r="4545" spans="1:31" x14ac:dyDescent="0.3">
      <c r="A4545">
        <v>2494749</v>
      </c>
      <c r="B4545">
        <v>1</v>
      </c>
      <c r="C4545" t="s">
        <v>80</v>
      </c>
      <c r="D4545" t="s">
        <v>108</v>
      </c>
      <c r="E4545" t="s">
        <v>153</v>
      </c>
      <c r="F4545" t="s">
        <v>12934</v>
      </c>
      <c r="G4545" t="s">
        <v>155</v>
      </c>
      <c r="H4545" t="s">
        <v>135</v>
      </c>
      <c r="I4545" t="s">
        <v>136</v>
      </c>
      <c r="J4545" t="s">
        <v>137</v>
      </c>
      <c r="K4545" t="s">
        <v>144</v>
      </c>
      <c r="L4545" t="s">
        <v>12935</v>
      </c>
      <c r="M4545" t="s">
        <v>12936</v>
      </c>
      <c r="N4545">
        <v>1.4297222220000001</v>
      </c>
      <c r="O4545">
        <v>0</v>
      </c>
      <c r="P4545">
        <v>1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3.9553164299632085E-2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3.9553164299632085E-2</v>
      </c>
    </row>
    <row r="4546" spans="1:31" x14ac:dyDescent="0.3">
      <c r="A4546">
        <v>2494750</v>
      </c>
      <c r="B4546">
        <v>1</v>
      </c>
      <c r="C4546" t="s">
        <v>81</v>
      </c>
      <c r="D4546" t="s">
        <v>118</v>
      </c>
      <c r="E4546" t="s">
        <v>147</v>
      </c>
      <c r="F4546" t="s">
        <v>4980</v>
      </c>
      <c r="G4546" t="s">
        <v>181</v>
      </c>
      <c r="H4546" t="s">
        <v>150</v>
      </c>
      <c r="I4546" t="s">
        <v>136</v>
      </c>
      <c r="J4546" t="s">
        <v>137</v>
      </c>
      <c r="K4546" t="s">
        <v>144</v>
      </c>
      <c r="L4546" t="s">
        <v>12937</v>
      </c>
      <c r="M4546" t="s">
        <v>12938</v>
      </c>
      <c r="N4546">
        <v>0.74194444400000004</v>
      </c>
      <c r="O4546">
        <v>2</v>
      </c>
      <c r="P4546">
        <v>459</v>
      </c>
      <c r="Q4546">
        <v>4</v>
      </c>
      <c r="R4546">
        <v>16</v>
      </c>
      <c r="S4546">
        <v>1</v>
      </c>
      <c r="T4546">
        <v>53</v>
      </c>
      <c r="U4546">
        <v>0</v>
      </c>
      <c r="V4546">
        <v>0</v>
      </c>
      <c r="W4546">
        <v>0.21344709430833333</v>
      </c>
      <c r="X4546">
        <v>57.558327743089322</v>
      </c>
      <c r="Y4546">
        <v>10.911034536786541</v>
      </c>
      <c r="Z4546">
        <v>5.9336562327661291</v>
      </c>
      <c r="AA4546">
        <v>0.85287041522833329</v>
      </c>
      <c r="AB4546">
        <v>22.867687877202382</v>
      </c>
      <c r="AC4546">
        <v>0</v>
      </c>
      <c r="AD4546">
        <v>0</v>
      </c>
      <c r="AE4546">
        <v>98.337023899381052</v>
      </c>
    </row>
    <row r="4547" spans="1:31" x14ac:dyDescent="0.3">
      <c r="A4547">
        <v>2494751</v>
      </c>
      <c r="B4547">
        <v>1</v>
      </c>
      <c r="C4547" t="s">
        <v>80</v>
      </c>
      <c r="D4547" t="s">
        <v>92</v>
      </c>
      <c r="E4547" t="s">
        <v>166</v>
      </c>
      <c r="F4547" t="s">
        <v>12939</v>
      </c>
      <c r="G4547" t="s">
        <v>149</v>
      </c>
      <c r="H4547" t="s">
        <v>150</v>
      </c>
      <c r="I4547" t="s">
        <v>136</v>
      </c>
      <c r="J4547" t="s">
        <v>137</v>
      </c>
      <c r="K4547" t="s">
        <v>144</v>
      </c>
      <c r="L4547" t="s">
        <v>12940</v>
      </c>
      <c r="M4547" t="s">
        <v>12941</v>
      </c>
      <c r="N4547">
        <v>0.20972222200000001</v>
      </c>
      <c r="O4547">
        <v>0</v>
      </c>
      <c r="P4547">
        <v>40</v>
      </c>
      <c r="Q4547">
        <v>0</v>
      </c>
      <c r="R4547">
        <v>16</v>
      </c>
      <c r="S4547">
        <v>2</v>
      </c>
      <c r="T4547">
        <v>10</v>
      </c>
      <c r="U4547">
        <v>0</v>
      </c>
      <c r="V4547">
        <v>0</v>
      </c>
      <c r="W4547">
        <v>0</v>
      </c>
      <c r="X4547">
        <v>3.0502401661790182</v>
      </c>
      <c r="Y4547">
        <v>0</v>
      </c>
      <c r="Z4547">
        <v>0.39985973962051874</v>
      </c>
      <c r="AA4547">
        <v>13.634716944101831</v>
      </c>
      <c r="AB4547">
        <v>3.7641235125723123</v>
      </c>
      <c r="AC4547">
        <v>0</v>
      </c>
      <c r="AD4547">
        <v>0</v>
      </c>
      <c r="AE4547">
        <v>20.84894036247368</v>
      </c>
    </row>
    <row r="4548" spans="1:31" x14ac:dyDescent="0.3">
      <c r="A4548">
        <v>2494756</v>
      </c>
      <c r="B4548">
        <v>1</v>
      </c>
      <c r="C4548" t="s">
        <v>81</v>
      </c>
      <c r="D4548" t="s">
        <v>127</v>
      </c>
      <c r="E4548" t="s">
        <v>147</v>
      </c>
      <c r="F4548" t="s">
        <v>12942</v>
      </c>
      <c r="G4548" t="s">
        <v>134</v>
      </c>
      <c r="H4548" t="s">
        <v>150</v>
      </c>
      <c r="I4548" t="s">
        <v>136</v>
      </c>
      <c r="J4548" t="s">
        <v>137</v>
      </c>
      <c r="K4548" t="s">
        <v>138</v>
      </c>
      <c r="L4548" t="s">
        <v>12943</v>
      </c>
      <c r="M4548" t="s">
        <v>12944</v>
      </c>
      <c r="N4548">
        <v>1.0752777769999999</v>
      </c>
      <c r="O4548">
        <v>0</v>
      </c>
      <c r="P4548">
        <v>0</v>
      </c>
      <c r="Q4548">
        <v>0</v>
      </c>
      <c r="R4548">
        <v>3</v>
      </c>
      <c r="S4548">
        <v>4</v>
      </c>
      <c r="T4548">
        <v>9</v>
      </c>
      <c r="U4548">
        <v>6</v>
      </c>
      <c r="V4548">
        <v>1</v>
      </c>
      <c r="W4548">
        <v>0</v>
      </c>
      <c r="X4548">
        <v>0</v>
      </c>
      <c r="Y4548">
        <v>0</v>
      </c>
      <c r="Z4548">
        <v>0.90313564400822566</v>
      </c>
      <c r="AA4548">
        <v>60.410099359792163</v>
      </c>
      <c r="AB4548">
        <v>5.8706747607302905</v>
      </c>
      <c r="AC4548">
        <v>331.51967610128787</v>
      </c>
      <c r="AD4548">
        <v>1.0524859931271235</v>
      </c>
      <c r="AE4548">
        <v>399.75607185894569</v>
      </c>
    </row>
    <row r="4549" spans="1:31" x14ac:dyDescent="0.3">
      <c r="A4549">
        <v>2494757</v>
      </c>
      <c r="B4549">
        <v>1</v>
      </c>
      <c r="C4549" t="s">
        <v>81</v>
      </c>
      <c r="D4549" t="s">
        <v>128</v>
      </c>
      <c r="E4549" t="s">
        <v>166</v>
      </c>
      <c r="F4549" t="s">
        <v>12945</v>
      </c>
      <c r="G4549" t="s">
        <v>134</v>
      </c>
      <c r="H4549" t="s">
        <v>150</v>
      </c>
      <c r="I4549" t="s">
        <v>136</v>
      </c>
      <c r="J4549" t="s">
        <v>137</v>
      </c>
      <c r="K4549" t="s">
        <v>138</v>
      </c>
      <c r="L4549" t="s">
        <v>12946</v>
      </c>
      <c r="M4549" t="s">
        <v>12947</v>
      </c>
      <c r="N4549">
        <v>4.5444444439999998</v>
      </c>
      <c r="O4549">
        <v>0</v>
      </c>
      <c r="P4549">
        <v>0</v>
      </c>
      <c r="Q4549">
        <v>1</v>
      </c>
      <c r="R4549">
        <v>0</v>
      </c>
      <c r="S4549">
        <v>3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2.0785838518170121</v>
      </c>
      <c r="Z4549">
        <v>0</v>
      </c>
      <c r="AA4549">
        <v>273.78314282800233</v>
      </c>
      <c r="AB4549">
        <v>0</v>
      </c>
      <c r="AC4549">
        <v>0</v>
      </c>
      <c r="AD4549">
        <v>0</v>
      </c>
      <c r="AE4549">
        <v>275.86172667981936</v>
      </c>
    </row>
    <row r="4550" spans="1:31" x14ac:dyDescent="0.3">
      <c r="A4550">
        <v>2494759</v>
      </c>
      <c r="B4550">
        <v>1</v>
      </c>
      <c r="C4550" t="s">
        <v>81</v>
      </c>
      <c r="D4550" t="s">
        <v>128</v>
      </c>
      <c r="E4550" t="s">
        <v>166</v>
      </c>
      <c r="F4550" t="s">
        <v>12948</v>
      </c>
      <c r="G4550" t="s">
        <v>134</v>
      </c>
      <c r="H4550" t="s">
        <v>150</v>
      </c>
      <c r="I4550" t="s">
        <v>136</v>
      </c>
      <c r="J4550" t="s">
        <v>137</v>
      </c>
      <c r="K4550" t="s">
        <v>138</v>
      </c>
      <c r="L4550" t="s">
        <v>12949</v>
      </c>
      <c r="M4550" t="s">
        <v>12950</v>
      </c>
      <c r="N4550">
        <v>1.4102777769999999</v>
      </c>
      <c r="O4550">
        <v>0</v>
      </c>
      <c r="P4550">
        <v>0</v>
      </c>
      <c r="Q4550">
        <v>0</v>
      </c>
      <c r="R4550">
        <v>0</v>
      </c>
      <c r="S4550">
        <v>2</v>
      </c>
      <c r="T4550">
        <v>325</v>
      </c>
      <c r="U4550">
        <v>0</v>
      </c>
      <c r="V4550">
        <v>3</v>
      </c>
      <c r="W4550">
        <v>0</v>
      </c>
      <c r="X4550">
        <v>0</v>
      </c>
      <c r="Y4550">
        <v>0</v>
      </c>
      <c r="Z4550">
        <v>0</v>
      </c>
      <c r="AA4550">
        <v>17.754377230317434</v>
      </c>
      <c r="AB4550">
        <v>304.78630036554131</v>
      </c>
      <c r="AC4550">
        <v>0</v>
      </c>
      <c r="AD4550">
        <v>62.092783108494118</v>
      </c>
      <c r="AE4550">
        <v>384.6334607043529</v>
      </c>
    </row>
    <row r="4551" spans="1:31" x14ac:dyDescent="0.3">
      <c r="A4551">
        <v>2494763</v>
      </c>
      <c r="B4551">
        <v>1</v>
      </c>
      <c r="C4551" t="s">
        <v>81</v>
      </c>
      <c r="D4551" t="s">
        <v>118</v>
      </c>
      <c r="E4551" t="s">
        <v>147</v>
      </c>
      <c r="F4551" t="s">
        <v>12951</v>
      </c>
      <c r="G4551" t="s">
        <v>149</v>
      </c>
      <c r="H4551" t="s">
        <v>150</v>
      </c>
      <c r="I4551" t="s">
        <v>136</v>
      </c>
      <c r="J4551" t="s">
        <v>137</v>
      </c>
      <c r="K4551" t="s">
        <v>144</v>
      </c>
      <c r="L4551" t="s">
        <v>12952</v>
      </c>
      <c r="M4551" t="s">
        <v>12953</v>
      </c>
      <c r="N4551">
        <v>0.953333333</v>
      </c>
      <c r="O4551">
        <v>0</v>
      </c>
      <c r="P4551">
        <v>1629</v>
      </c>
      <c r="Q4551">
        <v>0</v>
      </c>
      <c r="R4551">
        <v>62</v>
      </c>
      <c r="S4551">
        <v>0</v>
      </c>
      <c r="T4551">
        <v>249</v>
      </c>
      <c r="U4551">
        <v>0</v>
      </c>
      <c r="V4551">
        <v>1</v>
      </c>
      <c r="W4551">
        <v>0</v>
      </c>
      <c r="X4551">
        <v>295.72632318696498</v>
      </c>
      <c r="Y4551">
        <v>0</v>
      </c>
      <c r="Z4551">
        <v>12.267449258364817</v>
      </c>
      <c r="AA4551">
        <v>0</v>
      </c>
      <c r="AB4551">
        <v>132.06056361628808</v>
      </c>
      <c r="AC4551">
        <v>0</v>
      </c>
      <c r="AD4551">
        <v>9.6532127717334575</v>
      </c>
      <c r="AE4551">
        <v>449.70754883335132</v>
      </c>
    </row>
    <row r="4552" spans="1:31" x14ac:dyDescent="0.3">
      <c r="A4552">
        <v>2494764</v>
      </c>
      <c r="B4552">
        <v>1</v>
      </c>
      <c r="C4552" t="s">
        <v>80</v>
      </c>
      <c r="D4552" t="s">
        <v>105</v>
      </c>
      <c r="E4552" t="s">
        <v>162</v>
      </c>
      <c r="F4552" t="s">
        <v>12954</v>
      </c>
      <c r="G4552" t="s">
        <v>181</v>
      </c>
      <c r="H4552" t="s">
        <v>135</v>
      </c>
      <c r="I4552" t="s">
        <v>136</v>
      </c>
      <c r="J4552" t="s">
        <v>137</v>
      </c>
      <c r="K4552" t="s">
        <v>144</v>
      </c>
      <c r="L4552" t="s">
        <v>12955</v>
      </c>
      <c r="M4552" t="s">
        <v>12956</v>
      </c>
      <c r="N4552">
        <v>0.37416666599999998</v>
      </c>
      <c r="O4552">
        <v>0</v>
      </c>
      <c r="P4552">
        <v>60</v>
      </c>
      <c r="Q4552">
        <v>0</v>
      </c>
      <c r="R4552">
        <v>11</v>
      </c>
      <c r="S4552">
        <v>0</v>
      </c>
      <c r="T4552">
        <v>5</v>
      </c>
      <c r="U4552">
        <v>0</v>
      </c>
      <c r="V4552">
        <v>0</v>
      </c>
      <c r="W4552">
        <v>0</v>
      </c>
      <c r="X4552">
        <v>4.4828747722813</v>
      </c>
      <c r="Y4552">
        <v>0</v>
      </c>
      <c r="Z4552">
        <v>4.8366854620955864E-2</v>
      </c>
      <c r="AA4552">
        <v>0</v>
      </c>
      <c r="AB4552">
        <v>0.18162171346736516</v>
      </c>
      <c r="AC4552">
        <v>0</v>
      </c>
      <c r="AD4552">
        <v>0</v>
      </c>
      <c r="AE4552">
        <v>4.712863340369621</v>
      </c>
    </row>
    <row r="4553" spans="1:31" x14ac:dyDescent="0.3">
      <c r="A4553">
        <v>2494765</v>
      </c>
      <c r="B4553">
        <v>1</v>
      </c>
      <c r="C4553" t="s">
        <v>80</v>
      </c>
      <c r="D4553" t="s">
        <v>107</v>
      </c>
      <c r="E4553" t="s">
        <v>162</v>
      </c>
      <c r="F4553" t="s">
        <v>12957</v>
      </c>
      <c r="G4553" t="s">
        <v>2766</v>
      </c>
      <c r="H4553" t="s">
        <v>135</v>
      </c>
      <c r="I4553" t="s">
        <v>136</v>
      </c>
      <c r="J4553" t="s">
        <v>137</v>
      </c>
      <c r="K4553" t="s">
        <v>144</v>
      </c>
      <c r="L4553" t="s">
        <v>12958</v>
      </c>
      <c r="M4553" t="s">
        <v>12959</v>
      </c>
      <c r="N4553">
        <v>2.6661111110000002</v>
      </c>
      <c r="O4553">
        <v>0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7.1976959079779688</v>
      </c>
      <c r="AA4553">
        <v>0</v>
      </c>
      <c r="AB4553">
        <v>0</v>
      </c>
      <c r="AC4553">
        <v>0</v>
      </c>
      <c r="AD4553">
        <v>0</v>
      </c>
      <c r="AE4553">
        <v>7.1976959079779688</v>
      </c>
    </row>
    <row r="4554" spans="1:31" x14ac:dyDescent="0.3">
      <c r="A4554">
        <v>2494772</v>
      </c>
      <c r="B4554">
        <v>1</v>
      </c>
      <c r="C4554" t="s">
        <v>81</v>
      </c>
      <c r="D4554" t="s">
        <v>114</v>
      </c>
      <c r="E4554" t="s">
        <v>184</v>
      </c>
      <c r="F4554" t="s">
        <v>12960</v>
      </c>
      <c r="G4554" t="s">
        <v>149</v>
      </c>
      <c r="H4554" t="s">
        <v>150</v>
      </c>
      <c r="I4554" t="s">
        <v>136</v>
      </c>
      <c r="J4554" t="s">
        <v>137</v>
      </c>
      <c r="K4554" t="s">
        <v>144</v>
      </c>
      <c r="L4554" t="s">
        <v>12961</v>
      </c>
      <c r="M4554" t="s">
        <v>12962</v>
      </c>
      <c r="N4554">
        <v>0.62388888799999997</v>
      </c>
      <c r="O4554">
        <v>0</v>
      </c>
      <c r="P4554">
        <v>254</v>
      </c>
      <c r="Q4554">
        <v>0</v>
      </c>
      <c r="R4554">
        <v>1</v>
      </c>
      <c r="S4554">
        <v>3</v>
      </c>
      <c r="T4554">
        <v>39</v>
      </c>
      <c r="U4554">
        <v>0</v>
      </c>
      <c r="V4554">
        <v>0</v>
      </c>
      <c r="W4554">
        <v>0</v>
      </c>
      <c r="X4554">
        <v>11.457086513737515</v>
      </c>
      <c r="Y4554">
        <v>0</v>
      </c>
      <c r="Z4554">
        <v>8.8647826442944449E-4</v>
      </c>
      <c r="AA4554">
        <v>2.1782833406784397</v>
      </c>
      <c r="AB4554">
        <v>4.4108829778350964</v>
      </c>
      <c r="AC4554">
        <v>0</v>
      </c>
      <c r="AD4554">
        <v>0</v>
      </c>
      <c r="AE4554">
        <v>18.047139310515483</v>
      </c>
    </row>
    <row r="4555" spans="1:31" x14ac:dyDescent="0.3">
      <c r="A4555">
        <v>2494777</v>
      </c>
      <c r="B4555">
        <v>1</v>
      </c>
      <c r="C4555" t="s">
        <v>80</v>
      </c>
      <c r="D4555" t="s">
        <v>96</v>
      </c>
      <c r="E4555" t="s">
        <v>166</v>
      </c>
      <c r="F4555" t="s">
        <v>7016</v>
      </c>
      <c r="G4555" t="s">
        <v>186</v>
      </c>
      <c r="H4555" t="s">
        <v>150</v>
      </c>
      <c r="I4555" t="s">
        <v>136</v>
      </c>
      <c r="J4555" t="s">
        <v>137</v>
      </c>
      <c r="K4555" t="s">
        <v>144</v>
      </c>
      <c r="L4555" t="s">
        <v>12963</v>
      </c>
      <c r="M4555" t="s">
        <v>12964</v>
      </c>
      <c r="N4555">
        <v>0.97833333300000003</v>
      </c>
      <c r="O4555">
        <v>3</v>
      </c>
      <c r="P4555">
        <v>417</v>
      </c>
      <c r="Q4555">
        <v>3</v>
      </c>
      <c r="R4555">
        <v>54</v>
      </c>
      <c r="S4555">
        <v>2</v>
      </c>
      <c r="T4555">
        <v>26</v>
      </c>
      <c r="U4555">
        <v>0</v>
      </c>
      <c r="V4555">
        <v>1</v>
      </c>
      <c r="W4555">
        <v>12.328712859484094</v>
      </c>
      <c r="X4555">
        <v>65.951284493692285</v>
      </c>
      <c r="Y4555">
        <v>11.06669443382861</v>
      </c>
      <c r="Z4555">
        <v>27.573469242847281</v>
      </c>
      <c r="AA4555">
        <v>1.2347025421654001</v>
      </c>
      <c r="AB4555">
        <v>20.069915731559966</v>
      </c>
      <c r="AC4555">
        <v>0</v>
      </c>
      <c r="AD4555">
        <v>8.2943275850239431E-2</v>
      </c>
      <c r="AE4555">
        <v>138.30772257942786</v>
      </c>
    </row>
    <row r="4556" spans="1:31" x14ac:dyDescent="0.3">
      <c r="A4556">
        <v>2494779</v>
      </c>
      <c r="B4556">
        <v>1</v>
      </c>
      <c r="C4556" t="s">
        <v>81</v>
      </c>
      <c r="D4556" t="s">
        <v>127</v>
      </c>
      <c r="E4556" t="s">
        <v>153</v>
      </c>
      <c r="F4556" t="s">
        <v>12965</v>
      </c>
      <c r="G4556" t="s">
        <v>155</v>
      </c>
      <c r="H4556" t="s">
        <v>135</v>
      </c>
      <c r="I4556" t="s">
        <v>136</v>
      </c>
      <c r="J4556" t="s">
        <v>137</v>
      </c>
      <c r="K4556" t="s">
        <v>144</v>
      </c>
      <c r="L4556" t="s">
        <v>12966</v>
      </c>
      <c r="M4556" t="s">
        <v>12967</v>
      </c>
      <c r="N4556">
        <v>1.6072222220000001</v>
      </c>
      <c r="O4556">
        <v>0</v>
      </c>
      <c r="P4556">
        <v>1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0.61774975400113319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0.61774975400113319</v>
      </c>
    </row>
    <row r="4557" spans="1:31" x14ac:dyDescent="0.3">
      <c r="A4557">
        <v>2494780</v>
      </c>
      <c r="B4557">
        <v>1</v>
      </c>
      <c r="C4557" t="s">
        <v>81</v>
      </c>
      <c r="D4557" t="s">
        <v>123</v>
      </c>
      <c r="E4557" t="s">
        <v>162</v>
      </c>
      <c r="F4557" t="s">
        <v>12968</v>
      </c>
      <c r="G4557" t="s">
        <v>210</v>
      </c>
      <c r="H4557" t="s">
        <v>135</v>
      </c>
      <c r="I4557" t="s">
        <v>136</v>
      </c>
      <c r="J4557" t="s">
        <v>137</v>
      </c>
      <c r="K4557" t="s">
        <v>144</v>
      </c>
      <c r="L4557" t="s">
        <v>12969</v>
      </c>
      <c r="M4557" t="s">
        <v>12970</v>
      </c>
      <c r="N4557">
        <v>2.5944444440000001</v>
      </c>
      <c r="O4557">
        <v>0</v>
      </c>
      <c r="P4557">
        <v>124</v>
      </c>
      <c r="Q4557">
        <v>0</v>
      </c>
      <c r="R4557">
        <v>0</v>
      </c>
      <c r="S4557">
        <v>0</v>
      </c>
      <c r="T4557">
        <v>8</v>
      </c>
      <c r="U4557">
        <v>0</v>
      </c>
      <c r="V4557">
        <v>0</v>
      </c>
      <c r="W4557">
        <v>0</v>
      </c>
      <c r="X4557">
        <v>37.253382764016663</v>
      </c>
      <c r="Y4557">
        <v>0</v>
      </c>
      <c r="Z4557">
        <v>0</v>
      </c>
      <c r="AA4557">
        <v>0</v>
      </c>
      <c r="AB4557">
        <v>2.874618995508917</v>
      </c>
      <c r="AC4557">
        <v>0</v>
      </c>
      <c r="AD4557">
        <v>0</v>
      </c>
      <c r="AE4557">
        <v>40.128001759525581</v>
      </c>
    </row>
    <row r="4558" spans="1:31" x14ac:dyDescent="0.3">
      <c r="A4558">
        <v>2494781</v>
      </c>
      <c r="B4558">
        <v>1</v>
      </c>
      <c r="C4558" t="s">
        <v>80</v>
      </c>
      <c r="D4558" t="s">
        <v>97</v>
      </c>
      <c r="E4558" t="s">
        <v>162</v>
      </c>
      <c r="F4558" t="s">
        <v>12679</v>
      </c>
      <c r="G4558" t="s">
        <v>210</v>
      </c>
      <c r="H4558" t="s">
        <v>135</v>
      </c>
      <c r="I4558" t="s">
        <v>136</v>
      </c>
      <c r="J4558" t="s">
        <v>137</v>
      </c>
      <c r="K4558" t="s">
        <v>144</v>
      </c>
      <c r="L4558" t="s">
        <v>12971</v>
      </c>
      <c r="M4558" t="s">
        <v>12972</v>
      </c>
      <c r="N4558">
        <v>2.1897222219999999</v>
      </c>
      <c r="O4558">
        <v>0</v>
      </c>
      <c r="P4558">
        <v>69</v>
      </c>
      <c r="Q4558">
        <v>0</v>
      </c>
      <c r="R4558">
        <v>0</v>
      </c>
      <c r="S4558">
        <v>0</v>
      </c>
      <c r="T4558">
        <v>34</v>
      </c>
      <c r="U4558">
        <v>0</v>
      </c>
      <c r="V4558">
        <v>0</v>
      </c>
      <c r="W4558">
        <v>0</v>
      </c>
      <c r="X4558">
        <v>90.287668123833924</v>
      </c>
      <c r="Y4558">
        <v>0</v>
      </c>
      <c r="Z4558">
        <v>0</v>
      </c>
      <c r="AA4558">
        <v>0</v>
      </c>
      <c r="AB4558">
        <v>96.071893543591514</v>
      </c>
      <c r="AC4558">
        <v>0</v>
      </c>
      <c r="AD4558">
        <v>0</v>
      </c>
      <c r="AE4558">
        <v>186.35956166742545</v>
      </c>
    </row>
    <row r="4559" spans="1:31" x14ac:dyDescent="0.3">
      <c r="A4559">
        <v>2494786</v>
      </c>
      <c r="B4559">
        <v>1</v>
      </c>
      <c r="C4559" t="s">
        <v>80</v>
      </c>
      <c r="D4559" t="s">
        <v>88</v>
      </c>
      <c r="E4559" t="s">
        <v>213</v>
      </c>
      <c r="F4559" t="s">
        <v>12973</v>
      </c>
      <c r="G4559" t="s">
        <v>168</v>
      </c>
      <c r="H4559" t="s">
        <v>150</v>
      </c>
      <c r="I4559" t="s">
        <v>136</v>
      </c>
      <c r="J4559" t="s">
        <v>137</v>
      </c>
      <c r="K4559" t="s">
        <v>138</v>
      </c>
      <c r="L4559" t="s">
        <v>12974</v>
      </c>
      <c r="M4559" t="s">
        <v>12975</v>
      </c>
      <c r="N4559">
        <v>2.0833333330000001</v>
      </c>
      <c r="O4559">
        <v>0</v>
      </c>
      <c r="P4559">
        <v>0</v>
      </c>
      <c r="Q4559">
        <v>0</v>
      </c>
      <c r="R4559">
        <v>0</v>
      </c>
      <c r="S4559">
        <v>1</v>
      </c>
      <c r="T4559">
        <v>0</v>
      </c>
      <c r="U4559">
        <v>1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7.9828940818215246</v>
      </c>
      <c r="AB4559">
        <v>0</v>
      </c>
      <c r="AC4559">
        <v>1220.1593799479356</v>
      </c>
      <c r="AD4559">
        <v>0</v>
      </c>
      <c r="AE4559">
        <v>1228.1422740297571</v>
      </c>
    </row>
    <row r="4560" spans="1:31" x14ac:dyDescent="0.3">
      <c r="A4560">
        <v>2494674</v>
      </c>
      <c r="B4560">
        <v>2</v>
      </c>
      <c r="C4560" t="s">
        <v>80</v>
      </c>
      <c r="D4560" t="s">
        <v>94</v>
      </c>
      <c r="E4560" t="s">
        <v>162</v>
      </c>
      <c r="F4560" t="s">
        <v>12976</v>
      </c>
      <c r="G4560" t="s">
        <v>155</v>
      </c>
      <c r="H4560" t="s">
        <v>135</v>
      </c>
      <c r="I4560" t="s">
        <v>136</v>
      </c>
      <c r="J4560" t="s">
        <v>137</v>
      </c>
      <c r="K4560" t="s">
        <v>144</v>
      </c>
      <c r="L4560" t="s">
        <v>12876</v>
      </c>
      <c r="M4560" t="s">
        <v>12977</v>
      </c>
      <c r="N4560">
        <v>1.0166666660000001</v>
      </c>
      <c r="O4560">
        <v>0</v>
      </c>
      <c r="P4560">
        <v>70</v>
      </c>
      <c r="Q4560">
        <v>0</v>
      </c>
      <c r="R4560">
        <v>1</v>
      </c>
      <c r="S4560">
        <v>0</v>
      </c>
      <c r="T4560">
        <v>12</v>
      </c>
      <c r="U4560">
        <v>0</v>
      </c>
      <c r="V4560">
        <v>0</v>
      </c>
      <c r="W4560">
        <v>0</v>
      </c>
      <c r="X4560">
        <v>10.602394710089033</v>
      </c>
      <c r="Y4560">
        <v>0</v>
      </c>
      <c r="Z4560">
        <v>0.3672131566514979</v>
      </c>
      <c r="AA4560">
        <v>0</v>
      </c>
      <c r="AB4560">
        <v>9.3848625490098652</v>
      </c>
      <c r="AC4560">
        <v>0</v>
      </c>
      <c r="AD4560">
        <v>0</v>
      </c>
      <c r="AE4560">
        <v>20.354470415750399</v>
      </c>
    </row>
    <row r="4561" spans="1:31" x14ac:dyDescent="0.3">
      <c r="A4561">
        <v>2494793</v>
      </c>
      <c r="B4561">
        <v>1</v>
      </c>
      <c r="C4561" t="s">
        <v>80</v>
      </c>
      <c r="D4561" t="s">
        <v>93</v>
      </c>
      <c r="E4561" t="s">
        <v>166</v>
      </c>
      <c r="F4561" t="s">
        <v>12978</v>
      </c>
      <c r="G4561" t="s">
        <v>149</v>
      </c>
      <c r="H4561" t="s">
        <v>150</v>
      </c>
      <c r="I4561" t="s">
        <v>136</v>
      </c>
      <c r="J4561" t="s">
        <v>137</v>
      </c>
      <c r="K4561" t="s">
        <v>144</v>
      </c>
      <c r="L4561" t="s">
        <v>12979</v>
      </c>
      <c r="M4561" t="s">
        <v>12980</v>
      </c>
      <c r="N4561">
        <v>8.0555555000000001E-2</v>
      </c>
      <c r="O4561">
        <v>2</v>
      </c>
      <c r="P4561">
        <v>339</v>
      </c>
      <c r="Q4561">
        <v>10</v>
      </c>
      <c r="R4561">
        <v>270</v>
      </c>
      <c r="S4561">
        <v>2</v>
      </c>
      <c r="T4561">
        <v>124</v>
      </c>
      <c r="U4561">
        <v>0</v>
      </c>
      <c r="V4561">
        <v>0</v>
      </c>
      <c r="W4561">
        <v>0.34486391225002089</v>
      </c>
      <c r="X4561">
        <v>2.0617033575702641</v>
      </c>
      <c r="Y4561">
        <v>0.43338130810117037</v>
      </c>
      <c r="Z4561">
        <v>2.4069800938279848</v>
      </c>
      <c r="AA4561">
        <v>0.10373331755000002</v>
      </c>
      <c r="AB4561">
        <v>4.8905624182036185</v>
      </c>
      <c r="AC4561">
        <v>0</v>
      </c>
      <c r="AD4561">
        <v>0</v>
      </c>
      <c r="AE4561">
        <v>10.241224407503058</v>
      </c>
    </row>
    <row r="4562" spans="1:31" x14ac:dyDescent="0.3">
      <c r="A4562">
        <v>2494797</v>
      </c>
      <c r="B4562">
        <v>1</v>
      </c>
      <c r="C4562" t="s">
        <v>80</v>
      </c>
      <c r="D4562" t="s">
        <v>108</v>
      </c>
      <c r="E4562" t="s">
        <v>162</v>
      </c>
      <c r="F4562" t="s">
        <v>12981</v>
      </c>
      <c r="G4562" t="s">
        <v>210</v>
      </c>
      <c r="H4562" t="s">
        <v>135</v>
      </c>
      <c r="I4562" t="s">
        <v>136</v>
      </c>
      <c r="J4562" t="s">
        <v>137</v>
      </c>
      <c r="K4562" t="s">
        <v>144</v>
      </c>
      <c r="L4562" t="s">
        <v>12982</v>
      </c>
      <c r="M4562" t="s">
        <v>12983</v>
      </c>
      <c r="N4562">
        <v>0.91194444399999997</v>
      </c>
      <c r="O4562">
        <v>0</v>
      </c>
      <c r="P4562">
        <v>7</v>
      </c>
      <c r="Q4562">
        <v>0</v>
      </c>
      <c r="R4562">
        <v>3</v>
      </c>
      <c r="S4562">
        <v>0</v>
      </c>
      <c r="T4562">
        <v>2</v>
      </c>
      <c r="U4562">
        <v>0</v>
      </c>
      <c r="V4562">
        <v>0</v>
      </c>
      <c r="W4562">
        <v>0</v>
      </c>
      <c r="X4562">
        <v>0.45113547922107411</v>
      </c>
      <c r="Y4562">
        <v>0</v>
      </c>
      <c r="Z4562">
        <v>0.4058749130506667</v>
      </c>
      <c r="AA4562">
        <v>0</v>
      </c>
      <c r="AB4562">
        <v>8.865394860645619</v>
      </c>
      <c r="AC4562">
        <v>0</v>
      </c>
      <c r="AD4562">
        <v>0</v>
      </c>
      <c r="AE4562">
        <v>9.7224052529173601</v>
      </c>
    </row>
    <row r="4563" spans="1:31" x14ac:dyDescent="0.3">
      <c r="A4563">
        <v>2494799</v>
      </c>
      <c r="B4563">
        <v>1</v>
      </c>
      <c r="C4563" t="s">
        <v>80</v>
      </c>
      <c r="D4563" t="s">
        <v>92</v>
      </c>
      <c r="E4563" t="s">
        <v>132</v>
      </c>
      <c r="F4563" t="s">
        <v>12984</v>
      </c>
      <c r="G4563" t="s">
        <v>296</v>
      </c>
      <c r="H4563" t="s">
        <v>135</v>
      </c>
      <c r="I4563" t="s">
        <v>136</v>
      </c>
      <c r="J4563" t="s">
        <v>137</v>
      </c>
      <c r="K4563" t="s">
        <v>144</v>
      </c>
      <c r="L4563" t="s">
        <v>12985</v>
      </c>
      <c r="M4563" t="s">
        <v>12986</v>
      </c>
      <c r="N4563">
        <v>0.87138888800000003</v>
      </c>
      <c r="O4563">
        <v>0</v>
      </c>
      <c r="P4563">
        <v>142</v>
      </c>
      <c r="Q4563">
        <v>0</v>
      </c>
      <c r="R4563">
        <v>13</v>
      </c>
      <c r="S4563">
        <v>0</v>
      </c>
      <c r="T4563">
        <v>19</v>
      </c>
      <c r="U4563">
        <v>0</v>
      </c>
      <c r="V4563">
        <v>0</v>
      </c>
      <c r="W4563">
        <v>0</v>
      </c>
      <c r="X4563">
        <v>33.553875182491701</v>
      </c>
      <c r="Y4563">
        <v>0</v>
      </c>
      <c r="Z4563">
        <v>1.7042553598127279</v>
      </c>
      <c r="AA4563">
        <v>0</v>
      </c>
      <c r="AB4563">
        <v>5.5539958212048655</v>
      </c>
      <c r="AC4563">
        <v>0</v>
      </c>
      <c r="AD4563">
        <v>0</v>
      </c>
      <c r="AE4563">
        <v>40.812126363509293</v>
      </c>
    </row>
    <row r="4564" spans="1:31" x14ac:dyDescent="0.3">
      <c r="A4564">
        <v>2494808</v>
      </c>
      <c r="B4564">
        <v>1</v>
      </c>
      <c r="C4564" t="s">
        <v>80</v>
      </c>
      <c r="D4564" t="s">
        <v>104</v>
      </c>
      <c r="E4564" t="s">
        <v>213</v>
      </c>
      <c r="F4564" t="s">
        <v>12987</v>
      </c>
      <c r="G4564" t="s">
        <v>134</v>
      </c>
      <c r="H4564" t="s">
        <v>150</v>
      </c>
      <c r="I4564" t="s">
        <v>136</v>
      </c>
      <c r="J4564" t="s">
        <v>137</v>
      </c>
      <c r="K4564" t="s">
        <v>138</v>
      </c>
      <c r="L4564" t="s">
        <v>12988</v>
      </c>
      <c r="M4564" t="s">
        <v>12989</v>
      </c>
      <c r="N4564">
        <v>3.4561111109999998</v>
      </c>
      <c r="O4564">
        <v>3</v>
      </c>
      <c r="P4564">
        <v>237</v>
      </c>
      <c r="Q4564">
        <v>21</v>
      </c>
      <c r="R4564">
        <v>306</v>
      </c>
      <c r="S4564">
        <v>57</v>
      </c>
      <c r="T4564">
        <v>93</v>
      </c>
      <c r="U4564">
        <v>20</v>
      </c>
      <c r="V4564">
        <v>2</v>
      </c>
      <c r="W4564">
        <v>103.17188822415667</v>
      </c>
      <c r="X4564">
        <v>380.21109371153295</v>
      </c>
      <c r="Y4564">
        <v>19.068132185675399</v>
      </c>
      <c r="Z4564">
        <v>320.90112295400957</v>
      </c>
      <c r="AA4564">
        <v>2234.8348110240099</v>
      </c>
      <c r="AB4564">
        <v>318.56345250792754</v>
      </c>
      <c r="AC4564">
        <v>6601.1341276123567</v>
      </c>
      <c r="AD4564">
        <v>13.59923453335019</v>
      </c>
      <c r="AE4564">
        <v>9991.4838627530189</v>
      </c>
    </row>
    <row r="4565" spans="1:31" x14ac:dyDescent="0.3">
      <c r="A4565">
        <v>2494816</v>
      </c>
      <c r="B4565">
        <v>1</v>
      </c>
      <c r="C4565" t="s">
        <v>80</v>
      </c>
      <c r="D4565" t="s">
        <v>83</v>
      </c>
      <c r="E4565" t="s">
        <v>153</v>
      </c>
      <c r="F4565" t="s">
        <v>12990</v>
      </c>
      <c r="G4565" t="s">
        <v>230</v>
      </c>
      <c r="H4565" t="s">
        <v>135</v>
      </c>
      <c r="I4565" t="s">
        <v>136</v>
      </c>
      <c r="J4565" t="s">
        <v>137</v>
      </c>
      <c r="K4565" t="s">
        <v>144</v>
      </c>
      <c r="L4565" t="s">
        <v>12991</v>
      </c>
      <c r="M4565" t="s">
        <v>12992</v>
      </c>
      <c r="N4565">
        <v>0.54</v>
      </c>
      <c r="O4565">
        <v>0</v>
      </c>
      <c r="P4565">
        <v>8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1.0593085001066664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1.0593085001066664</v>
      </c>
    </row>
    <row r="4566" spans="1:31" x14ac:dyDescent="0.3">
      <c r="A4566">
        <v>2494820</v>
      </c>
      <c r="B4566">
        <v>1</v>
      </c>
      <c r="C4566" t="s">
        <v>80</v>
      </c>
      <c r="D4566" t="s">
        <v>99</v>
      </c>
      <c r="E4566" t="s">
        <v>162</v>
      </c>
      <c r="F4566" t="s">
        <v>12993</v>
      </c>
      <c r="G4566" t="s">
        <v>210</v>
      </c>
      <c r="H4566" t="s">
        <v>135</v>
      </c>
      <c r="I4566" t="s">
        <v>136</v>
      </c>
      <c r="J4566" t="s">
        <v>137</v>
      </c>
      <c r="K4566" t="s">
        <v>144</v>
      </c>
      <c r="L4566" t="s">
        <v>12994</v>
      </c>
      <c r="M4566" t="s">
        <v>12995</v>
      </c>
      <c r="N4566">
        <v>1.7</v>
      </c>
      <c r="O4566">
        <v>0</v>
      </c>
      <c r="P4566">
        <v>11</v>
      </c>
      <c r="Q4566">
        <v>0</v>
      </c>
      <c r="R4566">
        <v>1</v>
      </c>
      <c r="S4566">
        <v>0</v>
      </c>
      <c r="T4566">
        <v>3</v>
      </c>
      <c r="U4566">
        <v>0</v>
      </c>
      <c r="V4566">
        <v>0</v>
      </c>
      <c r="W4566">
        <v>0</v>
      </c>
      <c r="X4566">
        <v>1.2911257492676909</v>
      </c>
      <c r="Y4566">
        <v>0</v>
      </c>
      <c r="Z4566">
        <v>2.1421431534275497</v>
      </c>
      <c r="AA4566">
        <v>0</v>
      </c>
      <c r="AB4566">
        <v>1.2902129846220454</v>
      </c>
      <c r="AC4566">
        <v>0</v>
      </c>
      <c r="AD4566">
        <v>0</v>
      </c>
      <c r="AE4566">
        <v>4.7234818873172859</v>
      </c>
    </row>
    <row r="4567" spans="1:31" x14ac:dyDescent="0.3">
      <c r="A4567">
        <v>2494825</v>
      </c>
      <c r="B4567">
        <v>1</v>
      </c>
      <c r="C4567" t="s">
        <v>81</v>
      </c>
      <c r="D4567" t="s">
        <v>128</v>
      </c>
      <c r="E4567" t="s">
        <v>184</v>
      </c>
      <c r="F4567" t="s">
        <v>12996</v>
      </c>
      <c r="G4567" t="s">
        <v>134</v>
      </c>
      <c r="H4567" t="s">
        <v>150</v>
      </c>
      <c r="I4567" t="s">
        <v>136</v>
      </c>
      <c r="J4567" t="s">
        <v>137</v>
      </c>
      <c r="K4567" t="s">
        <v>138</v>
      </c>
      <c r="L4567" t="s">
        <v>12997</v>
      </c>
      <c r="M4567" t="s">
        <v>12998</v>
      </c>
      <c r="N4567">
        <v>1.986111111</v>
      </c>
      <c r="O4567">
        <v>0</v>
      </c>
      <c r="P4567">
        <v>0</v>
      </c>
      <c r="Q4567">
        <v>0</v>
      </c>
      <c r="R4567">
        <v>1</v>
      </c>
      <c r="S4567">
        <v>31</v>
      </c>
      <c r="T4567">
        <v>39</v>
      </c>
      <c r="U4567">
        <v>38</v>
      </c>
      <c r="V4567">
        <v>47</v>
      </c>
      <c r="W4567">
        <v>0</v>
      </c>
      <c r="X4567">
        <v>0</v>
      </c>
      <c r="Y4567">
        <v>0</v>
      </c>
      <c r="Z4567">
        <v>0</v>
      </c>
      <c r="AA4567">
        <v>566.84363561778059</v>
      </c>
      <c r="AB4567">
        <v>845.36051077981995</v>
      </c>
      <c r="AC4567">
        <v>3637.7083554580327</v>
      </c>
      <c r="AD4567">
        <v>1802.9122323375057</v>
      </c>
      <c r="AE4567">
        <v>6852.8247341931392</v>
      </c>
    </row>
    <row r="4568" spans="1:31" x14ac:dyDescent="0.3">
      <c r="A4568">
        <v>2494831</v>
      </c>
      <c r="B4568">
        <v>1</v>
      </c>
      <c r="C4568" t="s">
        <v>80</v>
      </c>
      <c r="D4568" t="s">
        <v>104</v>
      </c>
      <c r="E4568" t="s">
        <v>162</v>
      </c>
      <c r="F4568" t="s">
        <v>12999</v>
      </c>
      <c r="G4568" t="s">
        <v>210</v>
      </c>
      <c r="H4568" t="s">
        <v>135</v>
      </c>
      <c r="I4568" t="s">
        <v>136</v>
      </c>
      <c r="J4568" t="s">
        <v>137</v>
      </c>
      <c r="K4568" t="s">
        <v>144</v>
      </c>
      <c r="L4568" t="s">
        <v>13000</v>
      </c>
      <c r="M4568" t="s">
        <v>13001</v>
      </c>
      <c r="N4568">
        <v>0.63666666599999999</v>
      </c>
      <c r="O4568">
        <v>0</v>
      </c>
      <c r="P4568">
        <v>3</v>
      </c>
      <c r="Q4568">
        <v>0</v>
      </c>
      <c r="R4568">
        <v>2</v>
      </c>
      <c r="S4568">
        <v>0</v>
      </c>
      <c r="T4568">
        <v>6</v>
      </c>
      <c r="U4568">
        <v>0</v>
      </c>
      <c r="V4568">
        <v>0</v>
      </c>
      <c r="W4568">
        <v>0</v>
      </c>
      <c r="X4568">
        <v>0.59275880770111644</v>
      </c>
      <c r="Y4568">
        <v>0</v>
      </c>
      <c r="Z4568">
        <v>0.10944114049174133</v>
      </c>
      <c r="AA4568">
        <v>0</v>
      </c>
      <c r="AB4568">
        <v>3.7757094326591254</v>
      </c>
      <c r="AC4568">
        <v>0</v>
      </c>
      <c r="AD4568">
        <v>0</v>
      </c>
      <c r="AE4568">
        <v>4.4779093808519832</v>
      </c>
    </row>
    <row r="4569" spans="1:31" x14ac:dyDescent="0.3">
      <c r="A4569">
        <v>2494834</v>
      </c>
      <c r="B4569">
        <v>1</v>
      </c>
      <c r="C4569" t="s">
        <v>81</v>
      </c>
      <c r="D4569" t="s">
        <v>128</v>
      </c>
      <c r="E4569" t="s">
        <v>147</v>
      </c>
      <c r="F4569" t="s">
        <v>1317</v>
      </c>
      <c r="G4569" t="s">
        <v>149</v>
      </c>
      <c r="H4569" t="s">
        <v>150</v>
      </c>
      <c r="I4569" t="s">
        <v>136</v>
      </c>
      <c r="J4569" t="s">
        <v>137</v>
      </c>
      <c r="K4569" t="s">
        <v>144</v>
      </c>
      <c r="L4569" t="s">
        <v>13002</v>
      </c>
      <c r="M4569" t="s">
        <v>13003</v>
      </c>
      <c r="N4569">
        <v>3.6088888880000001</v>
      </c>
      <c r="O4569">
        <v>4</v>
      </c>
      <c r="P4569">
        <v>48</v>
      </c>
      <c r="Q4569">
        <v>10</v>
      </c>
      <c r="R4569">
        <v>101</v>
      </c>
      <c r="S4569">
        <v>10</v>
      </c>
      <c r="T4569">
        <v>9</v>
      </c>
      <c r="U4569">
        <v>1</v>
      </c>
      <c r="V4569">
        <v>0</v>
      </c>
      <c r="W4569">
        <v>4.9290457308960294</v>
      </c>
      <c r="X4569">
        <v>23.818844827514607</v>
      </c>
      <c r="Y4569">
        <v>26.464661750034903</v>
      </c>
      <c r="Z4569">
        <v>89.072920620780565</v>
      </c>
      <c r="AA4569">
        <v>268.14924938815756</v>
      </c>
      <c r="AB4569">
        <v>30.258648503571177</v>
      </c>
      <c r="AC4569">
        <v>31.073524553691325</v>
      </c>
      <c r="AD4569">
        <v>0</v>
      </c>
      <c r="AE4569">
        <v>473.76689537464614</v>
      </c>
    </row>
    <row r="4570" spans="1:31" x14ac:dyDescent="0.3">
      <c r="A4570">
        <v>2494846</v>
      </c>
      <c r="B4570">
        <v>1</v>
      </c>
      <c r="C4570" t="s">
        <v>80</v>
      </c>
      <c r="D4570" t="s">
        <v>104</v>
      </c>
      <c r="E4570" t="s">
        <v>153</v>
      </c>
      <c r="F4570" t="s">
        <v>13004</v>
      </c>
      <c r="G4570" t="s">
        <v>155</v>
      </c>
      <c r="H4570" t="s">
        <v>135</v>
      </c>
      <c r="I4570" t="s">
        <v>136</v>
      </c>
      <c r="J4570" t="s">
        <v>137</v>
      </c>
      <c r="K4570" t="s">
        <v>144</v>
      </c>
      <c r="L4570" t="s">
        <v>13005</v>
      </c>
      <c r="M4570" t="s">
        <v>13006</v>
      </c>
      <c r="N4570">
        <v>2.3219444440000001</v>
      </c>
      <c r="O4570">
        <v>0</v>
      </c>
      <c r="P4570">
        <v>1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0.20354719910764771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0.20354719910764771</v>
      </c>
    </row>
    <row r="4571" spans="1:31" x14ac:dyDescent="0.3">
      <c r="A4571">
        <v>2494850</v>
      </c>
      <c r="B4571">
        <v>1</v>
      </c>
      <c r="C4571" t="s">
        <v>80</v>
      </c>
      <c r="D4571" t="s">
        <v>110</v>
      </c>
      <c r="E4571" t="s">
        <v>166</v>
      </c>
      <c r="F4571" t="s">
        <v>13007</v>
      </c>
      <c r="G4571" t="s">
        <v>149</v>
      </c>
      <c r="H4571" t="s">
        <v>150</v>
      </c>
      <c r="I4571" t="s">
        <v>136</v>
      </c>
      <c r="J4571" t="s">
        <v>137</v>
      </c>
      <c r="K4571" t="s">
        <v>144</v>
      </c>
      <c r="L4571" t="s">
        <v>13008</v>
      </c>
      <c r="M4571" t="s">
        <v>13009</v>
      </c>
      <c r="N4571">
        <v>0.24805555500000001</v>
      </c>
      <c r="O4571">
        <v>0</v>
      </c>
      <c r="P4571">
        <v>16689</v>
      </c>
      <c r="Q4571">
        <v>0</v>
      </c>
      <c r="R4571">
        <v>0</v>
      </c>
      <c r="S4571">
        <v>4</v>
      </c>
      <c r="T4571">
        <v>1508</v>
      </c>
      <c r="U4571">
        <v>0</v>
      </c>
      <c r="V4571">
        <v>2</v>
      </c>
      <c r="W4571">
        <v>0</v>
      </c>
      <c r="X4571">
        <v>1137.9899292310135</v>
      </c>
      <c r="Y4571">
        <v>0</v>
      </c>
      <c r="Z4571">
        <v>0</v>
      </c>
      <c r="AA4571">
        <v>60.148692503518234</v>
      </c>
      <c r="AB4571">
        <v>357.01610549303422</v>
      </c>
      <c r="AC4571">
        <v>0</v>
      </c>
      <c r="AD4571">
        <v>0.92732931874683344</v>
      </c>
      <c r="AE4571">
        <v>1556.082056546313</v>
      </c>
    </row>
    <row r="4572" spans="1:31" x14ac:dyDescent="0.3">
      <c r="A4572">
        <v>2494872</v>
      </c>
      <c r="B4572">
        <v>1</v>
      </c>
      <c r="C4572" t="s">
        <v>80</v>
      </c>
      <c r="D4572" t="s">
        <v>96</v>
      </c>
      <c r="E4572" t="s">
        <v>153</v>
      </c>
      <c r="F4572" t="s">
        <v>12469</v>
      </c>
      <c r="G4572" t="s">
        <v>230</v>
      </c>
      <c r="H4572" t="s">
        <v>135</v>
      </c>
      <c r="I4572" t="s">
        <v>136</v>
      </c>
      <c r="J4572" t="s">
        <v>137</v>
      </c>
      <c r="K4572" t="s">
        <v>144</v>
      </c>
      <c r="L4572" t="s">
        <v>13010</v>
      </c>
      <c r="M4572" t="s">
        <v>13011</v>
      </c>
      <c r="N4572">
        <v>3.8083333330000002</v>
      </c>
      <c r="O4572">
        <v>0</v>
      </c>
      <c r="P4572">
        <v>1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4.0126874320502157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4.0126874320502157</v>
      </c>
    </row>
    <row r="4573" spans="1:31" x14ac:dyDescent="0.3">
      <c r="A4573">
        <v>2494873</v>
      </c>
      <c r="B4573">
        <v>1</v>
      </c>
      <c r="C4573" t="s">
        <v>80</v>
      </c>
      <c r="D4573" t="s">
        <v>101</v>
      </c>
      <c r="E4573" t="s">
        <v>141</v>
      </c>
      <c r="F4573" t="s">
        <v>13012</v>
      </c>
      <c r="G4573" t="s">
        <v>143</v>
      </c>
      <c r="H4573" t="s">
        <v>135</v>
      </c>
      <c r="I4573" t="s">
        <v>136</v>
      </c>
      <c r="J4573" t="s">
        <v>137</v>
      </c>
      <c r="K4573" t="s">
        <v>144</v>
      </c>
      <c r="L4573" t="s">
        <v>13013</v>
      </c>
      <c r="M4573" t="s">
        <v>13014</v>
      </c>
      <c r="N4573">
        <v>1.858055555</v>
      </c>
      <c r="O4573">
        <v>0</v>
      </c>
      <c r="P4573">
        <v>10</v>
      </c>
      <c r="Q4573">
        <v>0</v>
      </c>
      <c r="R4573">
        <v>0</v>
      </c>
      <c r="S4573">
        <v>0</v>
      </c>
      <c r="T4573">
        <v>1</v>
      </c>
      <c r="U4573">
        <v>0</v>
      </c>
      <c r="V4573">
        <v>0</v>
      </c>
      <c r="W4573">
        <v>0</v>
      </c>
      <c r="X4573">
        <v>2.137512718224992</v>
      </c>
      <c r="Y4573">
        <v>0</v>
      </c>
      <c r="Z4573">
        <v>0</v>
      </c>
      <c r="AA4573">
        <v>0</v>
      </c>
      <c r="AB4573">
        <v>3.3334734053806443</v>
      </c>
      <c r="AC4573">
        <v>0</v>
      </c>
      <c r="AD4573">
        <v>0</v>
      </c>
      <c r="AE4573">
        <v>5.4709861236056359</v>
      </c>
    </row>
    <row r="4574" spans="1:31" x14ac:dyDescent="0.3">
      <c r="A4574">
        <v>2494874</v>
      </c>
      <c r="B4574">
        <v>1</v>
      </c>
      <c r="C4574" t="s">
        <v>80</v>
      </c>
      <c r="D4574" t="s">
        <v>92</v>
      </c>
      <c r="E4574" t="s">
        <v>184</v>
      </c>
      <c r="F4574" t="s">
        <v>2517</v>
      </c>
      <c r="G4574" t="s">
        <v>149</v>
      </c>
      <c r="H4574" t="s">
        <v>150</v>
      </c>
      <c r="I4574" t="s">
        <v>136</v>
      </c>
      <c r="J4574" t="s">
        <v>137</v>
      </c>
      <c r="K4574" t="s">
        <v>144</v>
      </c>
      <c r="L4574" t="s">
        <v>13015</v>
      </c>
      <c r="M4574" t="s">
        <v>13016</v>
      </c>
      <c r="N4574">
        <v>0.28777777700000001</v>
      </c>
      <c r="O4574">
        <v>0</v>
      </c>
      <c r="P4574">
        <v>239</v>
      </c>
      <c r="Q4574">
        <v>8</v>
      </c>
      <c r="R4574">
        <v>296</v>
      </c>
      <c r="S4574">
        <v>5</v>
      </c>
      <c r="T4574">
        <v>57</v>
      </c>
      <c r="U4574">
        <v>1</v>
      </c>
      <c r="V4574">
        <v>0</v>
      </c>
      <c r="W4574">
        <v>0</v>
      </c>
      <c r="X4574">
        <v>21.833365019999697</v>
      </c>
      <c r="Y4574">
        <v>6.2853396792956655</v>
      </c>
      <c r="Z4574">
        <v>37.873197269955931</v>
      </c>
      <c r="AA4574">
        <v>5.2283062803521076</v>
      </c>
      <c r="AB4574">
        <v>15.085061856753965</v>
      </c>
      <c r="AC4574">
        <v>9.1901460606886296</v>
      </c>
      <c r="AD4574">
        <v>0</v>
      </c>
      <c r="AE4574">
        <v>95.495416167046017</v>
      </c>
    </row>
    <row r="4575" spans="1:31" x14ac:dyDescent="0.3">
      <c r="A4575">
        <v>2494890</v>
      </c>
      <c r="B4575">
        <v>1</v>
      </c>
      <c r="C4575" t="s">
        <v>81</v>
      </c>
      <c r="D4575" t="s">
        <v>128</v>
      </c>
      <c r="E4575" t="s">
        <v>147</v>
      </c>
      <c r="F4575" t="s">
        <v>13017</v>
      </c>
      <c r="G4575" t="s">
        <v>134</v>
      </c>
      <c r="H4575" t="s">
        <v>150</v>
      </c>
      <c r="I4575" t="s">
        <v>136</v>
      </c>
      <c r="J4575" t="s">
        <v>137</v>
      </c>
      <c r="K4575" t="s">
        <v>138</v>
      </c>
      <c r="L4575" t="s">
        <v>13018</v>
      </c>
      <c r="M4575" t="s">
        <v>13019</v>
      </c>
      <c r="N4575">
        <v>2.795555555</v>
      </c>
      <c r="O4575">
        <v>0</v>
      </c>
      <c r="P4575">
        <v>2878</v>
      </c>
      <c r="Q4575">
        <v>0</v>
      </c>
      <c r="R4575">
        <v>7</v>
      </c>
      <c r="S4575">
        <v>1</v>
      </c>
      <c r="T4575">
        <v>164</v>
      </c>
      <c r="U4575">
        <v>0</v>
      </c>
      <c r="V4575">
        <v>0</v>
      </c>
      <c r="W4575">
        <v>0</v>
      </c>
      <c r="X4575">
        <v>1938.7560938424706</v>
      </c>
      <c r="Y4575">
        <v>0</v>
      </c>
      <c r="Z4575">
        <v>5.7005203932757977</v>
      </c>
      <c r="AA4575">
        <v>4.6474938083092692</v>
      </c>
      <c r="AB4575">
        <v>273.57723678518369</v>
      </c>
      <c r="AC4575">
        <v>0</v>
      </c>
      <c r="AD4575">
        <v>0</v>
      </c>
      <c r="AE4575">
        <v>2222.6813448292396</v>
      </c>
    </row>
    <row r="4576" spans="1:31" x14ac:dyDescent="0.3">
      <c r="A4576">
        <v>2494902</v>
      </c>
      <c r="B4576">
        <v>1</v>
      </c>
      <c r="C4576" t="s">
        <v>80</v>
      </c>
      <c r="D4576" t="s">
        <v>103</v>
      </c>
      <c r="E4576" t="s">
        <v>184</v>
      </c>
      <c r="F4576" t="s">
        <v>6468</v>
      </c>
      <c r="G4576" t="s">
        <v>134</v>
      </c>
      <c r="H4576" t="s">
        <v>150</v>
      </c>
      <c r="I4576" t="s">
        <v>136</v>
      </c>
      <c r="J4576" t="s">
        <v>137</v>
      </c>
      <c r="K4576" t="s">
        <v>138</v>
      </c>
      <c r="L4576" t="s">
        <v>13020</v>
      </c>
      <c r="M4576" t="s">
        <v>13021</v>
      </c>
      <c r="N4576">
        <v>1.7297222219999999</v>
      </c>
      <c r="O4576">
        <v>0</v>
      </c>
      <c r="P4576">
        <v>57</v>
      </c>
      <c r="Q4576">
        <v>3</v>
      </c>
      <c r="R4576">
        <v>51</v>
      </c>
      <c r="S4576">
        <v>25</v>
      </c>
      <c r="T4576">
        <v>50</v>
      </c>
      <c r="U4576">
        <v>19</v>
      </c>
      <c r="V4576">
        <v>0</v>
      </c>
      <c r="W4576">
        <v>0</v>
      </c>
      <c r="X4576">
        <v>22.213599345390634</v>
      </c>
      <c r="Y4576">
        <v>2.122871881982952</v>
      </c>
      <c r="Z4576">
        <v>7.7308037660326807</v>
      </c>
      <c r="AA4576">
        <v>409.31319242495186</v>
      </c>
      <c r="AB4576">
        <v>78.899249101784861</v>
      </c>
      <c r="AC4576">
        <v>1848.2806142845977</v>
      </c>
      <c r="AD4576">
        <v>0</v>
      </c>
      <c r="AE4576">
        <v>2368.5603308047407</v>
      </c>
    </row>
    <row r="4577" spans="1:31" x14ac:dyDescent="0.3">
      <c r="A4577">
        <v>2494912</v>
      </c>
      <c r="B4577">
        <v>1</v>
      </c>
      <c r="C4577" t="s">
        <v>80</v>
      </c>
      <c r="D4577" t="s">
        <v>110</v>
      </c>
      <c r="E4577" t="s">
        <v>153</v>
      </c>
      <c r="F4577" t="s">
        <v>13022</v>
      </c>
      <c r="G4577" t="s">
        <v>155</v>
      </c>
      <c r="H4577" t="s">
        <v>135</v>
      </c>
      <c r="I4577" t="s">
        <v>136</v>
      </c>
      <c r="J4577" t="s">
        <v>137</v>
      </c>
      <c r="K4577" t="s">
        <v>144</v>
      </c>
      <c r="L4577" t="s">
        <v>13023</v>
      </c>
      <c r="M4577" t="s">
        <v>13024</v>
      </c>
      <c r="N4577">
        <v>1.1372222219999999</v>
      </c>
      <c r="O4577">
        <v>0</v>
      </c>
      <c r="P4577">
        <v>1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7.0054198133471884E-2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7.0054198133471884E-2</v>
      </c>
    </row>
    <row r="4578" spans="1:31" x14ac:dyDescent="0.3">
      <c r="A4578">
        <v>2494918</v>
      </c>
      <c r="B4578">
        <v>1</v>
      </c>
      <c r="C4578" t="s">
        <v>81</v>
      </c>
      <c r="D4578" t="s">
        <v>127</v>
      </c>
      <c r="E4578" t="s">
        <v>184</v>
      </c>
      <c r="F4578" t="s">
        <v>13025</v>
      </c>
      <c r="G4578" t="s">
        <v>382</v>
      </c>
      <c r="H4578" t="s">
        <v>150</v>
      </c>
      <c r="I4578" t="s">
        <v>136</v>
      </c>
      <c r="J4578" t="s">
        <v>137</v>
      </c>
      <c r="K4578" t="s">
        <v>144</v>
      </c>
      <c r="L4578" t="s">
        <v>13026</v>
      </c>
      <c r="M4578" t="s">
        <v>13027</v>
      </c>
      <c r="N4578">
        <v>1.661944444</v>
      </c>
      <c r="O4578">
        <v>3</v>
      </c>
      <c r="P4578">
        <v>0</v>
      </c>
      <c r="Q4578">
        <v>59</v>
      </c>
      <c r="R4578">
        <v>0</v>
      </c>
      <c r="S4578">
        <v>3</v>
      </c>
      <c r="T4578">
        <v>0</v>
      </c>
      <c r="U4578">
        <v>0</v>
      </c>
      <c r="V4578">
        <v>0</v>
      </c>
      <c r="W4578">
        <v>1.5870043276677217</v>
      </c>
      <c r="X4578">
        <v>0</v>
      </c>
      <c r="Y4578">
        <v>34.886638394988793</v>
      </c>
      <c r="Z4578">
        <v>0</v>
      </c>
      <c r="AA4578">
        <v>3.7397991971745137</v>
      </c>
      <c r="AB4578">
        <v>0</v>
      </c>
      <c r="AC4578">
        <v>0</v>
      </c>
      <c r="AD4578">
        <v>0</v>
      </c>
      <c r="AE4578">
        <v>40.213441919831027</v>
      </c>
    </row>
    <row r="4579" spans="1:31" x14ac:dyDescent="0.3">
      <c r="A4579">
        <v>2494919</v>
      </c>
      <c r="B4579">
        <v>1</v>
      </c>
      <c r="C4579" t="s">
        <v>80</v>
      </c>
      <c r="D4579" t="s">
        <v>84</v>
      </c>
      <c r="E4579" t="s">
        <v>153</v>
      </c>
      <c r="F4579" t="s">
        <v>13028</v>
      </c>
      <c r="G4579" t="s">
        <v>159</v>
      </c>
      <c r="H4579" t="s">
        <v>135</v>
      </c>
      <c r="I4579" t="s">
        <v>136</v>
      </c>
      <c r="J4579" t="s">
        <v>3</v>
      </c>
      <c r="K4579" t="s">
        <v>144</v>
      </c>
      <c r="L4579" t="s">
        <v>13029</v>
      </c>
      <c r="M4579" t="s">
        <v>13030</v>
      </c>
      <c r="N4579">
        <v>4.6102777770000003</v>
      </c>
      <c r="O4579">
        <v>0</v>
      </c>
      <c r="P4579">
        <v>7</v>
      </c>
      <c r="Q4579">
        <v>0</v>
      </c>
      <c r="R4579">
        <v>0</v>
      </c>
      <c r="S4579">
        <v>0</v>
      </c>
      <c r="T4579">
        <v>1</v>
      </c>
      <c r="U4579">
        <v>0</v>
      </c>
      <c r="V4579">
        <v>0</v>
      </c>
      <c r="W4579">
        <v>0</v>
      </c>
      <c r="X4579">
        <v>6.7555655434379798</v>
      </c>
      <c r="Y4579">
        <v>0</v>
      </c>
      <c r="Z4579">
        <v>0</v>
      </c>
      <c r="AA4579">
        <v>0</v>
      </c>
      <c r="AB4579">
        <v>0.10728014117119999</v>
      </c>
      <c r="AC4579">
        <v>0</v>
      </c>
      <c r="AD4579">
        <v>0</v>
      </c>
      <c r="AE4579">
        <v>6.8628456846091801</v>
      </c>
    </row>
    <row r="4580" spans="1:31" x14ac:dyDescent="0.3">
      <c r="A4580">
        <v>2494925</v>
      </c>
      <c r="B4580">
        <v>1</v>
      </c>
      <c r="C4580" t="s">
        <v>80</v>
      </c>
      <c r="D4580" t="s">
        <v>103</v>
      </c>
      <c r="E4580" t="s">
        <v>166</v>
      </c>
      <c r="F4580" t="s">
        <v>13031</v>
      </c>
      <c r="G4580" t="s">
        <v>134</v>
      </c>
      <c r="H4580" t="s">
        <v>150</v>
      </c>
      <c r="I4580" t="s">
        <v>136</v>
      </c>
      <c r="J4580" t="s">
        <v>137</v>
      </c>
      <c r="K4580" t="s">
        <v>138</v>
      </c>
      <c r="L4580" t="s">
        <v>13032</v>
      </c>
      <c r="M4580" t="s">
        <v>13033</v>
      </c>
      <c r="N4580">
        <v>2.7541666660000002</v>
      </c>
      <c r="O4580">
        <v>0</v>
      </c>
      <c r="P4580">
        <v>667</v>
      </c>
      <c r="Q4580">
        <v>2</v>
      </c>
      <c r="R4580">
        <v>9</v>
      </c>
      <c r="S4580">
        <v>3</v>
      </c>
      <c r="T4580">
        <v>94</v>
      </c>
      <c r="U4580">
        <v>13</v>
      </c>
      <c r="V4580">
        <v>0</v>
      </c>
      <c r="W4580">
        <v>0</v>
      </c>
      <c r="X4580">
        <v>470.79638865725661</v>
      </c>
      <c r="Y4580">
        <v>60.131732953622119</v>
      </c>
      <c r="Z4580">
        <v>1.3625759843992802</v>
      </c>
      <c r="AA4580">
        <v>31.576713462526158</v>
      </c>
      <c r="AB4580">
        <v>300.18781707512534</v>
      </c>
      <c r="AC4580">
        <v>947.78155667278747</v>
      </c>
      <c r="AD4580">
        <v>0</v>
      </c>
      <c r="AE4580">
        <v>1811.8367848057171</v>
      </c>
    </row>
    <row r="4581" spans="1:31" x14ac:dyDescent="0.3">
      <c r="A4581">
        <v>2494929</v>
      </c>
      <c r="B4581">
        <v>1</v>
      </c>
      <c r="C4581" t="s">
        <v>80</v>
      </c>
      <c r="D4581" t="s">
        <v>108</v>
      </c>
      <c r="E4581" t="s">
        <v>153</v>
      </c>
      <c r="F4581" t="s">
        <v>13034</v>
      </c>
      <c r="G4581" t="s">
        <v>155</v>
      </c>
      <c r="H4581" t="s">
        <v>135</v>
      </c>
      <c r="I4581" t="s">
        <v>136</v>
      </c>
      <c r="J4581" t="s">
        <v>137</v>
      </c>
      <c r="K4581" t="s">
        <v>144</v>
      </c>
      <c r="L4581" t="s">
        <v>13035</v>
      </c>
      <c r="M4581" t="s">
        <v>13036</v>
      </c>
      <c r="N4581">
        <v>3.9136111109999998</v>
      </c>
      <c r="O4581">
        <v>0</v>
      </c>
      <c r="P4581">
        <v>1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4.0476379011774449E-2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4.0476379011774449E-2</v>
      </c>
    </row>
    <row r="4582" spans="1:31" x14ac:dyDescent="0.3">
      <c r="A4582">
        <v>2494934</v>
      </c>
      <c r="B4582">
        <v>1</v>
      </c>
      <c r="C4582" t="s">
        <v>81</v>
      </c>
      <c r="D4582" t="s">
        <v>112</v>
      </c>
      <c r="E4582" t="s">
        <v>153</v>
      </c>
      <c r="F4582" t="s">
        <v>13037</v>
      </c>
      <c r="G4582" t="s">
        <v>155</v>
      </c>
      <c r="H4582" t="s">
        <v>135</v>
      </c>
      <c r="I4582" t="s">
        <v>136</v>
      </c>
      <c r="J4582" t="s">
        <v>137</v>
      </c>
      <c r="K4582" t="s">
        <v>144</v>
      </c>
      <c r="L4582" t="s">
        <v>13038</v>
      </c>
      <c r="M4582" t="s">
        <v>13039</v>
      </c>
      <c r="N4582">
        <v>2.1800000000000002</v>
      </c>
      <c r="O4582">
        <v>0</v>
      </c>
      <c r="P4582">
        <v>1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0.82102115570800216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0.82102115570800216</v>
      </c>
    </row>
    <row r="4583" spans="1:31" x14ac:dyDescent="0.3">
      <c r="A4583">
        <v>2494937</v>
      </c>
      <c r="B4583">
        <v>1</v>
      </c>
      <c r="C4583" t="s">
        <v>80</v>
      </c>
      <c r="D4583" t="s">
        <v>96</v>
      </c>
      <c r="E4583" t="s">
        <v>153</v>
      </c>
      <c r="F4583" t="s">
        <v>13040</v>
      </c>
      <c r="G4583" t="s">
        <v>230</v>
      </c>
      <c r="H4583" t="s">
        <v>135</v>
      </c>
      <c r="I4583" t="s">
        <v>136</v>
      </c>
      <c r="J4583" t="s">
        <v>137</v>
      </c>
      <c r="K4583" t="s">
        <v>144</v>
      </c>
      <c r="L4583" t="s">
        <v>13041</v>
      </c>
      <c r="M4583" t="s">
        <v>13042</v>
      </c>
      <c r="N4583">
        <v>4.6616666660000003</v>
      </c>
      <c r="O4583">
        <v>0</v>
      </c>
      <c r="P4583">
        <v>1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0.12964530236631566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0.12964530236631566</v>
      </c>
    </row>
    <row r="4584" spans="1:31" x14ac:dyDescent="0.3">
      <c r="A4584">
        <v>2494938</v>
      </c>
      <c r="B4584">
        <v>1</v>
      </c>
      <c r="C4584" t="s">
        <v>80</v>
      </c>
      <c r="D4584" t="s">
        <v>92</v>
      </c>
      <c r="E4584" t="s">
        <v>166</v>
      </c>
      <c r="F4584" t="s">
        <v>13043</v>
      </c>
      <c r="G4584" t="s">
        <v>149</v>
      </c>
      <c r="H4584" t="s">
        <v>150</v>
      </c>
      <c r="I4584" t="s">
        <v>136</v>
      </c>
      <c r="J4584" t="s">
        <v>137</v>
      </c>
      <c r="K4584" t="s">
        <v>144</v>
      </c>
      <c r="L4584" t="s">
        <v>13044</v>
      </c>
      <c r="M4584" t="s">
        <v>13045</v>
      </c>
      <c r="N4584">
        <v>0.29277777700000002</v>
      </c>
      <c r="O4584">
        <v>0</v>
      </c>
      <c r="P4584">
        <v>971</v>
      </c>
      <c r="Q4584">
        <v>2</v>
      </c>
      <c r="R4584">
        <v>329</v>
      </c>
      <c r="S4584">
        <v>16</v>
      </c>
      <c r="T4584">
        <v>94</v>
      </c>
      <c r="U4584">
        <v>0</v>
      </c>
      <c r="V4584">
        <v>1</v>
      </c>
      <c r="W4584">
        <v>0</v>
      </c>
      <c r="X4584">
        <v>57.84339157058271</v>
      </c>
      <c r="Y4584">
        <v>0.17300658585757125</v>
      </c>
      <c r="Z4584">
        <v>13.888219088591942</v>
      </c>
      <c r="AA4584">
        <v>4.922628522542424</v>
      </c>
      <c r="AB4584">
        <v>18.861481774722005</v>
      </c>
      <c r="AC4584">
        <v>0</v>
      </c>
      <c r="AD4584">
        <v>8.9967517903287775E-2</v>
      </c>
      <c r="AE4584">
        <v>95.778695060199951</v>
      </c>
    </row>
    <row r="4585" spans="1:31" x14ac:dyDescent="0.3">
      <c r="A4585">
        <v>2494940</v>
      </c>
      <c r="B4585">
        <v>1</v>
      </c>
      <c r="C4585" t="s">
        <v>80</v>
      </c>
      <c r="D4585" t="s">
        <v>90</v>
      </c>
      <c r="E4585" t="s">
        <v>153</v>
      </c>
      <c r="F4585" t="s">
        <v>13046</v>
      </c>
      <c r="G4585" t="s">
        <v>244</v>
      </c>
      <c r="H4585" t="s">
        <v>135</v>
      </c>
      <c r="I4585" t="s">
        <v>136</v>
      </c>
      <c r="J4585" t="s">
        <v>137</v>
      </c>
      <c r="K4585" t="s">
        <v>144</v>
      </c>
      <c r="L4585" t="s">
        <v>13047</v>
      </c>
      <c r="M4585" t="s">
        <v>13048</v>
      </c>
      <c r="N4585">
        <v>1.8891666659999999</v>
      </c>
      <c r="O4585">
        <v>0</v>
      </c>
      <c r="P4585">
        <v>4</v>
      </c>
      <c r="Q4585">
        <v>0</v>
      </c>
      <c r="R4585">
        <v>0</v>
      </c>
      <c r="S4585">
        <v>0</v>
      </c>
      <c r="T4585">
        <v>1</v>
      </c>
      <c r="U4585">
        <v>0</v>
      </c>
      <c r="V4585">
        <v>0</v>
      </c>
      <c r="W4585">
        <v>0</v>
      </c>
      <c r="X4585">
        <v>4.0299390346142587</v>
      </c>
      <c r="Y4585">
        <v>0</v>
      </c>
      <c r="Z4585">
        <v>0</v>
      </c>
      <c r="AA4585">
        <v>0</v>
      </c>
      <c r="AB4585">
        <v>0.30621217592920869</v>
      </c>
      <c r="AC4585">
        <v>0</v>
      </c>
      <c r="AD4585">
        <v>0</v>
      </c>
      <c r="AE4585">
        <v>4.3361512105434672</v>
      </c>
    </row>
    <row r="4586" spans="1:31" x14ac:dyDescent="0.3">
      <c r="A4586">
        <v>2494943</v>
      </c>
      <c r="B4586">
        <v>1</v>
      </c>
      <c r="C4586" t="s">
        <v>80</v>
      </c>
      <c r="D4586" t="s">
        <v>108</v>
      </c>
      <c r="E4586" t="s">
        <v>166</v>
      </c>
      <c r="F4586" t="s">
        <v>13049</v>
      </c>
      <c r="G4586" t="s">
        <v>134</v>
      </c>
      <c r="H4586" t="s">
        <v>150</v>
      </c>
      <c r="I4586" t="s">
        <v>136</v>
      </c>
      <c r="J4586" t="s">
        <v>137</v>
      </c>
      <c r="K4586" t="s">
        <v>138</v>
      </c>
      <c r="L4586" t="s">
        <v>13050</v>
      </c>
      <c r="M4586" t="s">
        <v>13051</v>
      </c>
      <c r="N4586">
        <v>1.041111111</v>
      </c>
      <c r="O4586">
        <v>0</v>
      </c>
      <c r="P4586">
        <v>3011</v>
      </c>
      <c r="Q4586">
        <v>0</v>
      </c>
      <c r="R4586">
        <v>112</v>
      </c>
      <c r="S4586">
        <v>4</v>
      </c>
      <c r="T4586">
        <v>617</v>
      </c>
      <c r="U4586">
        <v>3</v>
      </c>
      <c r="V4586">
        <v>1</v>
      </c>
      <c r="W4586">
        <v>0</v>
      </c>
      <c r="X4586">
        <v>609.59138999337063</v>
      </c>
      <c r="Y4586">
        <v>0</v>
      </c>
      <c r="Z4586">
        <v>13.906325694047782</v>
      </c>
      <c r="AA4586">
        <v>69.544778613491388</v>
      </c>
      <c r="AB4586">
        <v>470.43165850561684</v>
      </c>
      <c r="AC4586">
        <v>37.360688984255049</v>
      </c>
      <c r="AD4586">
        <v>37.338225726200001</v>
      </c>
      <c r="AE4586">
        <v>1238.173067516982</v>
      </c>
    </row>
    <row r="4587" spans="1:31" x14ac:dyDescent="0.3">
      <c r="A4587">
        <v>2494948</v>
      </c>
      <c r="B4587">
        <v>1</v>
      </c>
      <c r="C4587" t="s">
        <v>80</v>
      </c>
      <c r="D4587" t="s">
        <v>103</v>
      </c>
      <c r="E4587" t="s">
        <v>184</v>
      </c>
      <c r="F4587" t="s">
        <v>13052</v>
      </c>
      <c r="G4587" t="s">
        <v>134</v>
      </c>
      <c r="H4587" t="s">
        <v>150</v>
      </c>
      <c r="I4587" t="s">
        <v>136</v>
      </c>
      <c r="J4587" t="s">
        <v>137</v>
      </c>
      <c r="K4587" t="s">
        <v>138</v>
      </c>
      <c r="L4587" t="s">
        <v>13053</v>
      </c>
      <c r="M4587" t="s">
        <v>13054</v>
      </c>
      <c r="N4587">
        <v>1.9855555549999999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2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244.85094115489454</v>
      </c>
      <c r="AD4587">
        <v>0</v>
      </c>
      <c r="AE4587">
        <v>244.85094115489454</v>
      </c>
    </row>
    <row r="4588" spans="1:31" x14ac:dyDescent="0.3">
      <c r="A4588">
        <v>2494960</v>
      </c>
      <c r="B4588">
        <v>1</v>
      </c>
      <c r="C4588" t="s">
        <v>80</v>
      </c>
      <c r="D4588" t="s">
        <v>96</v>
      </c>
      <c r="E4588" t="s">
        <v>153</v>
      </c>
      <c r="F4588" t="s">
        <v>13055</v>
      </c>
      <c r="G4588" t="s">
        <v>230</v>
      </c>
      <c r="H4588" t="s">
        <v>135</v>
      </c>
      <c r="I4588" t="s">
        <v>136</v>
      </c>
      <c r="J4588" t="s">
        <v>137</v>
      </c>
      <c r="K4588" t="s">
        <v>144</v>
      </c>
      <c r="L4588" t="s">
        <v>13056</v>
      </c>
      <c r="M4588" t="s">
        <v>13057</v>
      </c>
      <c r="N4588">
        <v>3.0113888879999999</v>
      </c>
      <c r="O4588">
        <v>0</v>
      </c>
      <c r="P4588">
        <v>1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1.3698112969887102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1.3698112969887102</v>
      </c>
    </row>
    <row r="4589" spans="1:31" x14ac:dyDescent="0.3">
      <c r="A4589">
        <v>2494967</v>
      </c>
      <c r="B4589">
        <v>1</v>
      </c>
      <c r="C4589" t="s">
        <v>80</v>
      </c>
      <c r="D4589" t="s">
        <v>93</v>
      </c>
      <c r="E4589" t="s">
        <v>162</v>
      </c>
      <c r="F4589" t="s">
        <v>13058</v>
      </c>
      <c r="G4589" t="s">
        <v>210</v>
      </c>
      <c r="H4589" t="s">
        <v>135</v>
      </c>
      <c r="I4589" t="s">
        <v>136</v>
      </c>
      <c r="J4589" t="s">
        <v>137</v>
      </c>
      <c r="K4589" t="s">
        <v>144</v>
      </c>
      <c r="L4589" t="s">
        <v>13059</v>
      </c>
      <c r="M4589" t="s">
        <v>13060</v>
      </c>
      <c r="N4589">
        <v>1.675277777</v>
      </c>
      <c r="O4589">
        <v>0</v>
      </c>
      <c r="P4589">
        <v>0</v>
      </c>
      <c r="Q4589">
        <v>0</v>
      </c>
      <c r="R4589">
        <v>4</v>
      </c>
      <c r="S4589">
        <v>0</v>
      </c>
      <c r="T4589">
        <v>1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7.9023071377005314</v>
      </c>
      <c r="AA4589">
        <v>0</v>
      </c>
      <c r="AB4589">
        <v>0.14751696550266005</v>
      </c>
      <c r="AC4589">
        <v>0</v>
      </c>
      <c r="AD4589">
        <v>0</v>
      </c>
      <c r="AE4589">
        <v>8.049824103203191</v>
      </c>
    </row>
    <row r="4590" spans="1:31" x14ac:dyDescent="0.3">
      <c r="A4590">
        <v>2494968</v>
      </c>
      <c r="B4590">
        <v>1</v>
      </c>
      <c r="C4590" t="s">
        <v>80</v>
      </c>
      <c r="D4590" t="s">
        <v>105</v>
      </c>
      <c r="E4590" t="s">
        <v>184</v>
      </c>
      <c r="F4590" t="s">
        <v>13061</v>
      </c>
      <c r="G4590" t="s">
        <v>168</v>
      </c>
      <c r="H4590" t="s">
        <v>150</v>
      </c>
      <c r="I4590" t="s">
        <v>136</v>
      </c>
      <c r="J4590" t="s">
        <v>137</v>
      </c>
      <c r="K4590" t="s">
        <v>138</v>
      </c>
      <c r="L4590" t="s">
        <v>13062</v>
      </c>
      <c r="M4590" t="s">
        <v>13063</v>
      </c>
      <c r="N4590">
        <v>3.2541666660000002</v>
      </c>
      <c r="O4590">
        <v>3</v>
      </c>
      <c r="P4590">
        <v>137</v>
      </c>
      <c r="Q4590">
        <v>8</v>
      </c>
      <c r="R4590">
        <v>6</v>
      </c>
      <c r="S4590">
        <v>5</v>
      </c>
      <c r="T4590">
        <v>13</v>
      </c>
      <c r="U4590">
        <v>0</v>
      </c>
      <c r="V4590">
        <v>0</v>
      </c>
      <c r="W4590">
        <v>2.8077959276241486</v>
      </c>
      <c r="X4590">
        <v>69.687607505349433</v>
      </c>
      <c r="Y4590">
        <v>16.482514239671332</v>
      </c>
      <c r="Z4590">
        <v>2.6437905595964617</v>
      </c>
      <c r="AA4590">
        <v>15.382364483723286</v>
      </c>
      <c r="AB4590">
        <v>25.680252066710249</v>
      </c>
      <c r="AC4590">
        <v>0</v>
      </c>
      <c r="AD4590">
        <v>0</v>
      </c>
      <c r="AE4590">
        <v>132.68432478267491</v>
      </c>
    </row>
    <row r="4591" spans="1:31" x14ac:dyDescent="0.3">
      <c r="A4591">
        <v>2494972</v>
      </c>
      <c r="B4591">
        <v>1</v>
      </c>
      <c r="C4591" t="s">
        <v>80</v>
      </c>
      <c r="D4591" t="s">
        <v>83</v>
      </c>
      <c r="E4591" t="s">
        <v>147</v>
      </c>
      <c r="F4591" t="s">
        <v>13064</v>
      </c>
      <c r="G4591" t="s">
        <v>1962</v>
      </c>
      <c r="H4591" t="s">
        <v>150</v>
      </c>
      <c r="I4591" t="s">
        <v>136</v>
      </c>
      <c r="J4591" t="s">
        <v>3</v>
      </c>
      <c r="K4591" t="s">
        <v>144</v>
      </c>
      <c r="L4591" t="s">
        <v>13065</v>
      </c>
      <c r="M4591" t="s">
        <v>13066</v>
      </c>
      <c r="N4591">
        <v>4.250555555</v>
      </c>
      <c r="O4591">
        <v>4</v>
      </c>
      <c r="P4591">
        <v>31</v>
      </c>
      <c r="Q4591">
        <v>0</v>
      </c>
      <c r="R4591">
        <v>0</v>
      </c>
      <c r="S4591">
        <v>7</v>
      </c>
      <c r="T4591">
        <v>2</v>
      </c>
      <c r="U4591">
        <v>0</v>
      </c>
      <c r="V4591">
        <v>0</v>
      </c>
      <c r="W4591">
        <v>258.61781189326405</v>
      </c>
      <c r="X4591">
        <v>149.63984072261636</v>
      </c>
      <c r="Y4591">
        <v>0</v>
      </c>
      <c r="Z4591">
        <v>0</v>
      </c>
      <c r="AA4591">
        <v>378.94317339429693</v>
      </c>
      <c r="AB4591">
        <v>2.4153549613405563</v>
      </c>
      <c r="AC4591">
        <v>0</v>
      </c>
      <c r="AD4591">
        <v>0</v>
      </c>
      <c r="AE4591">
        <v>789.61618097151779</v>
      </c>
    </row>
    <row r="4592" spans="1:31" x14ac:dyDescent="0.3">
      <c r="A4592">
        <v>2494973</v>
      </c>
      <c r="B4592">
        <v>1</v>
      </c>
      <c r="C4592" t="s">
        <v>81</v>
      </c>
      <c r="D4592" t="s">
        <v>118</v>
      </c>
      <c r="E4592" t="s">
        <v>147</v>
      </c>
      <c r="F4592" t="s">
        <v>13067</v>
      </c>
      <c r="G4592" t="s">
        <v>193</v>
      </c>
      <c r="H4592" t="s">
        <v>150</v>
      </c>
      <c r="I4592" t="s">
        <v>136</v>
      </c>
      <c r="J4592" t="s">
        <v>137</v>
      </c>
      <c r="K4592" t="s">
        <v>144</v>
      </c>
      <c r="L4592" t="s">
        <v>13068</v>
      </c>
      <c r="M4592" t="s">
        <v>13069</v>
      </c>
      <c r="N4592">
        <v>1.9497222219999999</v>
      </c>
      <c r="O4592">
        <v>0</v>
      </c>
      <c r="P4592">
        <v>0</v>
      </c>
      <c r="Q4592">
        <v>7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8.3351635078248076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8.3351635078248076</v>
      </c>
    </row>
    <row r="4593" spans="1:31" x14ac:dyDescent="0.3">
      <c r="A4593">
        <v>2494976</v>
      </c>
      <c r="B4593">
        <v>1</v>
      </c>
      <c r="C4593" t="s">
        <v>80</v>
      </c>
      <c r="D4593" t="s">
        <v>100</v>
      </c>
      <c r="E4593" t="s">
        <v>153</v>
      </c>
      <c r="F4593" t="s">
        <v>13070</v>
      </c>
      <c r="G4593" t="s">
        <v>230</v>
      </c>
      <c r="H4593" t="s">
        <v>135</v>
      </c>
      <c r="I4593" t="s">
        <v>136</v>
      </c>
      <c r="J4593" t="s">
        <v>137</v>
      </c>
      <c r="K4593" t="s">
        <v>144</v>
      </c>
      <c r="L4593" t="s">
        <v>13071</v>
      </c>
      <c r="M4593" t="s">
        <v>13072</v>
      </c>
      <c r="N4593">
        <v>4.7636111110000003</v>
      </c>
      <c r="O4593">
        <v>0</v>
      </c>
      <c r="P4593">
        <v>1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1.2700094364144443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1.2700094364144443</v>
      </c>
    </row>
    <row r="4594" spans="1:31" x14ac:dyDescent="0.3">
      <c r="A4594">
        <v>2494977</v>
      </c>
      <c r="B4594">
        <v>1</v>
      </c>
      <c r="C4594" t="s">
        <v>80</v>
      </c>
      <c r="D4594" t="s">
        <v>98</v>
      </c>
      <c r="E4594" t="s">
        <v>132</v>
      </c>
      <c r="F4594" t="s">
        <v>13073</v>
      </c>
      <c r="G4594" t="s">
        <v>296</v>
      </c>
      <c r="H4594" t="s">
        <v>135</v>
      </c>
      <c r="I4594" t="s">
        <v>136</v>
      </c>
      <c r="J4594" t="s">
        <v>137</v>
      </c>
      <c r="K4594" t="s">
        <v>144</v>
      </c>
      <c r="L4594" t="s">
        <v>13074</v>
      </c>
      <c r="M4594" t="s">
        <v>13075</v>
      </c>
      <c r="N4594">
        <v>2.0277777769999998</v>
      </c>
      <c r="O4594">
        <v>0</v>
      </c>
      <c r="P4594">
        <v>89</v>
      </c>
      <c r="Q4594">
        <v>0</v>
      </c>
      <c r="R4594">
        <v>5</v>
      </c>
      <c r="S4594">
        <v>0</v>
      </c>
      <c r="T4594">
        <v>7</v>
      </c>
      <c r="U4594">
        <v>0</v>
      </c>
      <c r="V4594">
        <v>0</v>
      </c>
      <c r="W4594">
        <v>0</v>
      </c>
      <c r="X4594">
        <v>19.793423012198183</v>
      </c>
      <c r="Y4594">
        <v>0</v>
      </c>
      <c r="Z4594">
        <v>0.62467835069317801</v>
      </c>
      <c r="AA4594">
        <v>0</v>
      </c>
      <c r="AB4594">
        <v>3.3885691830600511</v>
      </c>
      <c r="AC4594">
        <v>0</v>
      </c>
      <c r="AD4594">
        <v>0</v>
      </c>
      <c r="AE4594">
        <v>23.806670545951413</v>
      </c>
    </row>
    <row r="4595" spans="1:31" x14ac:dyDescent="0.3">
      <c r="A4595">
        <v>2494978</v>
      </c>
      <c r="B4595">
        <v>1</v>
      </c>
      <c r="C4595" t="s">
        <v>81</v>
      </c>
      <c r="D4595" t="s">
        <v>112</v>
      </c>
      <c r="E4595" t="s">
        <v>184</v>
      </c>
      <c r="F4595" t="s">
        <v>13076</v>
      </c>
      <c r="G4595" t="s">
        <v>149</v>
      </c>
      <c r="H4595" t="s">
        <v>150</v>
      </c>
      <c r="I4595" t="s">
        <v>136</v>
      </c>
      <c r="J4595" t="s">
        <v>137</v>
      </c>
      <c r="K4595" t="s">
        <v>144</v>
      </c>
      <c r="L4595" t="s">
        <v>13077</v>
      </c>
      <c r="M4595" t="s">
        <v>13078</v>
      </c>
      <c r="N4595">
        <v>0.48638888800000002</v>
      </c>
      <c r="O4595">
        <v>4</v>
      </c>
      <c r="P4595">
        <v>2114</v>
      </c>
      <c r="Q4595">
        <v>124</v>
      </c>
      <c r="R4595">
        <v>388</v>
      </c>
      <c r="S4595">
        <v>35</v>
      </c>
      <c r="T4595">
        <v>186</v>
      </c>
      <c r="U4595">
        <v>3</v>
      </c>
      <c r="V4595">
        <v>0</v>
      </c>
      <c r="W4595">
        <v>0.34588421985481876</v>
      </c>
      <c r="X4595">
        <v>160.0760668707712</v>
      </c>
      <c r="Y4595">
        <v>16.634438033233895</v>
      </c>
      <c r="Z4595">
        <v>14.530533420654868</v>
      </c>
      <c r="AA4595">
        <v>20.465960569159204</v>
      </c>
      <c r="AB4595">
        <v>32.936099277322249</v>
      </c>
      <c r="AC4595">
        <v>0.78234913347379798</v>
      </c>
      <c r="AD4595">
        <v>0</v>
      </c>
      <c r="AE4595">
        <v>245.77133152447001</v>
      </c>
    </row>
    <row r="4596" spans="1:31" x14ac:dyDescent="0.3">
      <c r="A4596">
        <v>2494980</v>
      </c>
      <c r="B4596">
        <v>1</v>
      </c>
      <c r="C4596" t="s">
        <v>80</v>
      </c>
      <c r="D4596" t="s">
        <v>92</v>
      </c>
      <c r="E4596" t="s">
        <v>147</v>
      </c>
      <c r="F4596" t="s">
        <v>13079</v>
      </c>
      <c r="G4596" t="s">
        <v>149</v>
      </c>
      <c r="H4596" t="s">
        <v>150</v>
      </c>
      <c r="I4596" t="s">
        <v>136</v>
      </c>
      <c r="J4596" t="s">
        <v>137</v>
      </c>
      <c r="K4596" t="s">
        <v>144</v>
      </c>
      <c r="L4596" t="s">
        <v>13080</v>
      </c>
      <c r="M4596" t="s">
        <v>13081</v>
      </c>
      <c r="N4596">
        <v>2.0947222220000001</v>
      </c>
      <c r="O4596">
        <v>0</v>
      </c>
      <c r="P4596">
        <v>7</v>
      </c>
      <c r="Q4596">
        <v>0</v>
      </c>
      <c r="R4596">
        <v>18</v>
      </c>
      <c r="S4596">
        <v>0</v>
      </c>
      <c r="T4596">
        <v>2</v>
      </c>
      <c r="U4596">
        <v>0</v>
      </c>
      <c r="V4596">
        <v>0</v>
      </c>
      <c r="W4596">
        <v>0</v>
      </c>
      <c r="X4596">
        <v>7.4757889004638125</v>
      </c>
      <c r="Y4596">
        <v>0</v>
      </c>
      <c r="Z4596">
        <v>14.2716810941969</v>
      </c>
      <c r="AA4596">
        <v>0</v>
      </c>
      <c r="AB4596">
        <v>1.692971659156226</v>
      </c>
      <c r="AC4596">
        <v>0</v>
      </c>
      <c r="AD4596">
        <v>0</v>
      </c>
      <c r="AE4596">
        <v>23.440441653816936</v>
      </c>
    </row>
    <row r="4597" spans="1:31" x14ac:dyDescent="0.3">
      <c r="A4597">
        <v>2494983</v>
      </c>
      <c r="B4597">
        <v>1</v>
      </c>
      <c r="C4597" t="s">
        <v>81</v>
      </c>
      <c r="D4597" t="s">
        <v>125</v>
      </c>
      <c r="E4597" t="s">
        <v>184</v>
      </c>
      <c r="F4597" t="s">
        <v>13082</v>
      </c>
      <c r="G4597" t="s">
        <v>149</v>
      </c>
      <c r="H4597" t="s">
        <v>150</v>
      </c>
      <c r="I4597" t="s">
        <v>136</v>
      </c>
      <c r="J4597" t="s">
        <v>137</v>
      </c>
      <c r="K4597" t="s">
        <v>144</v>
      </c>
      <c r="L4597" t="s">
        <v>13083</v>
      </c>
      <c r="M4597" t="s">
        <v>13084</v>
      </c>
      <c r="N4597">
        <v>2.1391666659999999</v>
      </c>
      <c r="O4597">
        <v>0</v>
      </c>
      <c r="P4597">
        <v>0</v>
      </c>
      <c r="Q4597">
        <v>45</v>
      </c>
      <c r="R4597">
        <v>34</v>
      </c>
      <c r="S4597">
        <v>1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30.945082827742624</v>
      </c>
      <c r="Z4597">
        <v>36.517562201009781</v>
      </c>
      <c r="AA4597">
        <v>21.540340404455453</v>
      </c>
      <c r="AB4597">
        <v>0</v>
      </c>
      <c r="AC4597">
        <v>0</v>
      </c>
      <c r="AD4597">
        <v>0</v>
      </c>
      <c r="AE4597">
        <v>89.002985433207854</v>
      </c>
    </row>
    <row r="4598" spans="1:31" x14ac:dyDescent="0.3">
      <c r="A4598">
        <v>2494986</v>
      </c>
      <c r="B4598">
        <v>1</v>
      </c>
      <c r="C4598" t="s">
        <v>81</v>
      </c>
      <c r="D4598" t="s">
        <v>119</v>
      </c>
      <c r="E4598" t="s">
        <v>162</v>
      </c>
      <c r="F4598" t="s">
        <v>13085</v>
      </c>
      <c r="G4598" t="s">
        <v>210</v>
      </c>
      <c r="H4598" t="s">
        <v>135</v>
      </c>
      <c r="I4598" t="s">
        <v>136</v>
      </c>
      <c r="J4598" t="s">
        <v>137</v>
      </c>
      <c r="K4598" t="s">
        <v>144</v>
      </c>
      <c r="L4598" t="s">
        <v>13086</v>
      </c>
      <c r="M4598" t="s">
        <v>13087</v>
      </c>
      <c r="N4598">
        <v>0.95722222199999996</v>
      </c>
      <c r="O4598">
        <v>0</v>
      </c>
      <c r="P4598">
        <v>10</v>
      </c>
      <c r="Q4598">
        <v>0</v>
      </c>
      <c r="R4598">
        <v>0</v>
      </c>
      <c r="S4598">
        <v>0</v>
      </c>
      <c r="T4598">
        <v>1</v>
      </c>
      <c r="U4598">
        <v>0</v>
      </c>
      <c r="V4598">
        <v>0</v>
      </c>
      <c r="W4598">
        <v>0</v>
      </c>
      <c r="X4598">
        <v>0.86114379687828357</v>
      </c>
      <c r="Y4598">
        <v>0</v>
      </c>
      <c r="Z4598">
        <v>0</v>
      </c>
      <c r="AA4598">
        <v>0</v>
      </c>
      <c r="AB4598">
        <v>1.2684314479833332</v>
      </c>
      <c r="AC4598">
        <v>0</v>
      </c>
      <c r="AD4598">
        <v>0</v>
      </c>
      <c r="AE4598">
        <v>2.1295752448616168</v>
      </c>
    </row>
    <row r="4599" spans="1:31" x14ac:dyDescent="0.3">
      <c r="A4599">
        <v>2494989</v>
      </c>
      <c r="B4599">
        <v>1</v>
      </c>
      <c r="C4599" t="s">
        <v>80</v>
      </c>
      <c r="D4599" t="s">
        <v>96</v>
      </c>
      <c r="E4599" t="s">
        <v>153</v>
      </c>
      <c r="F4599" t="s">
        <v>13088</v>
      </c>
      <c r="G4599" t="s">
        <v>155</v>
      </c>
      <c r="H4599" t="s">
        <v>135</v>
      </c>
      <c r="I4599" t="s">
        <v>136</v>
      </c>
      <c r="J4599" t="s">
        <v>137</v>
      </c>
      <c r="K4599" t="s">
        <v>144</v>
      </c>
      <c r="L4599" t="s">
        <v>13089</v>
      </c>
      <c r="M4599" t="s">
        <v>13090</v>
      </c>
      <c r="N4599">
        <v>0.82944444399999995</v>
      </c>
      <c r="O4599">
        <v>0</v>
      </c>
      <c r="P4599">
        <v>7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2.7800272097685323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2.7800272097685323</v>
      </c>
    </row>
    <row r="4600" spans="1:31" x14ac:dyDescent="0.3">
      <c r="A4600">
        <v>2494995</v>
      </c>
      <c r="B4600">
        <v>1</v>
      </c>
      <c r="C4600" t="s">
        <v>81</v>
      </c>
      <c r="D4600" t="s">
        <v>112</v>
      </c>
      <c r="E4600" t="s">
        <v>184</v>
      </c>
      <c r="F4600" t="s">
        <v>13091</v>
      </c>
      <c r="G4600" t="s">
        <v>149</v>
      </c>
      <c r="H4600" t="s">
        <v>150</v>
      </c>
      <c r="I4600" t="s">
        <v>136</v>
      </c>
      <c r="J4600" t="s">
        <v>137</v>
      </c>
      <c r="K4600" t="s">
        <v>144</v>
      </c>
      <c r="L4600" t="s">
        <v>13092</v>
      </c>
      <c r="M4600" t="s">
        <v>13093</v>
      </c>
      <c r="N4600">
        <v>0.57611111100000001</v>
      </c>
      <c r="O4600">
        <v>0</v>
      </c>
      <c r="P4600">
        <v>418</v>
      </c>
      <c r="Q4600">
        <v>2</v>
      </c>
      <c r="R4600">
        <v>0</v>
      </c>
      <c r="S4600">
        <v>1</v>
      </c>
      <c r="T4600">
        <v>10</v>
      </c>
      <c r="U4600">
        <v>0</v>
      </c>
      <c r="V4600">
        <v>0</v>
      </c>
      <c r="W4600">
        <v>0</v>
      </c>
      <c r="X4600">
        <v>20.098870554250546</v>
      </c>
      <c r="Y4600">
        <v>0.57447804029174032</v>
      </c>
      <c r="Z4600">
        <v>0</v>
      </c>
      <c r="AA4600">
        <v>0.62219620259500008</v>
      </c>
      <c r="AB4600">
        <v>2.5173593411636026</v>
      </c>
      <c r="AC4600">
        <v>0</v>
      </c>
      <c r="AD4600">
        <v>0</v>
      </c>
      <c r="AE4600">
        <v>23.812904138300887</v>
      </c>
    </row>
    <row r="4601" spans="1:31" x14ac:dyDescent="0.3">
      <c r="A4601">
        <v>2495002</v>
      </c>
      <c r="B4601">
        <v>1</v>
      </c>
      <c r="C4601" t="s">
        <v>80</v>
      </c>
      <c r="D4601" t="s">
        <v>105</v>
      </c>
      <c r="E4601" t="s">
        <v>166</v>
      </c>
      <c r="F4601" t="s">
        <v>13094</v>
      </c>
      <c r="G4601" t="s">
        <v>149</v>
      </c>
      <c r="H4601" t="s">
        <v>150</v>
      </c>
      <c r="I4601" t="s">
        <v>136</v>
      </c>
      <c r="J4601" t="s">
        <v>137</v>
      </c>
      <c r="K4601" t="s">
        <v>144</v>
      </c>
      <c r="L4601" t="s">
        <v>13095</v>
      </c>
      <c r="M4601" t="s">
        <v>13096</v>
      </c>
      <c r="N4601">
        <v>0.703333333</v>
      </c>
      <c r="O4601">
        <v>2</v>
      </c>
      <c r="P4601">
        <v>304</v>
      </c>
      <c r="Q4601">
        <v>2</v>
      </c>
      <c r="R4601">
        <v>20</v>
      </c>
      <c r="S4601">
        <v>15</v>
      </c>
      <c r="T4601">
        <v>65</v>
      </c>
      <c r="U4601">
        <v>3</v>
      </c>
      <c r="V4601">
        <v>0</v>
      </c>
      <c r="W4601">
        <v>1.036529147159458</v>
      </c>
      <c r="X4601">
        <v>56.952422476564315</v>
      </c>
      <c r="Y4601">
        <v>2.3446540800117956</v>
      </c>
      <c r="Z4601">
        <v>2.40676096870726</v>
      </c>
      <c r="AA4601">
        <v>38.256737044943669</v>
      </c>
      <c r="AB4601">
        <v>31.46637235565623</v>
      </c>
      <c r="AC4601">
        <v>11.562464564011501</v>
      </c>
      <c r="AD4601">
        <v>0</v>
      </c>
      <c r="AE4601">
        <v>144.02594063705422</v>
      </c>
    </row>
    <row r="4602" spans="1:31" x14ac:dyDescent="0.3">
      <c r="A4602">
        <v>2495003</v>
      </c>
      <c r="B4602">
        <v>1</v>
      </c>
      <c r="C4602" t="s">
        <v>81</v>
      </c>
      <c r="D4602" t="s">
        <v>113</v>
      </c>
      <c r="E4602" t="s">
        <v>147</v>
      </c>
      <c r="F4602" t="s">
        <v>8949</v>
      </c>
      <c r="G4602" t="s">
        <v>149</v>
      </c>
      <c r="H4602" t="s">
        <v>150</v>
      </c>
      <c r="I4602" t="s">
        <v>136</v>
      </c>
      <c r="J4602" t="s">
        <v>137</v>
      </c>
      <c r="K4602" t="s">
        <v>144</v>
      </c>
      <c r="L4602" t="s">
        <v>13097</v>
      </c>
      <c r="M4602" t="s">
        <v>13098</v>
      </c>
      <c r="N4602">
        <v>0.52055555499999995</v>
      </c>
      <c r="O4602">
        <v>4</v>
      </c>
      <c r="P4602">
        <v>122</v>
      </c>
      <c r="Q4602">
        <v>18</v>
      </c>
      <c r="R4602">
        <v>39</v>
      </c>
      <c r="S4602">
        <v>4</v>
      </c>
      <c r="T4602">
        <v>50</v>
      </c>
      <c r="U4602">
        <v>0</v>
      </c>
      <c r="V4602">
        <v>0</v>
      </c>
      <c r="W4602">
        <v>3.9729906784457785</v>
      </c>
      <c r="X4602">
        <v>8.0506905974821397</v>
      </c>
      <c r="Y4602">
        <v>7.3029810327104938</v>
      </c>
      <c r="Z4602">
        <v>2.7979175537589192</v>
      </c>
      <c r="AA4602">
        <v>2.9107555193653565</v>
      </c>
      <c r="AB4602">
        <v>12.170196127688618</v>
      </c>
      <c r="AC4602">
        <v>0</v>
      </c>
      <c r="AD4602">
        <v>0</v>
      </c>
      <c r="AE4602">
        <v>37.205531509451305</v>
      </c>
    </row>
    <row r="4603" spans="1:31" x14ac:dyDescent="0.3">
      <c r="A4603">
        <v>2495006</v>
      </c>
      <c r="B4603">
        <v>1</v>
      </c>
      <c r="C4603" t="s">
        <v>80</v>
      </c>
      <c r="D4603" t="s">
        <v>96</v>
      </c>
      <c r="E4603" t="s">
        <v>141</v>
      </c>
      <c r="F4603" t="s">
        <v>13099</v>
      </c>
      <c r="G4603" t="s">
        <v>210</v>
      </c>
      <c r="H4603" t="s">
        <v>135</v>
      </c>
      <c r="I4603" t="s">
        <v>136</v>
      </c>
      <c r="J4603" t="s">
        <v>137</v>
      </c>
      <c r="K4603" t="s">
        <v>144</v>
      </c>
      <c r="L4603" t="s">
        <v>13100</v>
      </c>
      <c r="M4603" t="s">
        <v>13101</v>
      </c>
      <c r="N4603">
        <v>1.4227777770000001</v>
      </c>
      <c r="O4603">
        <v>0</v>
      </c>
      <c r="P4603">
        <v>48</v>
      </c>
      <c r="Q4603">
        <v>0</v>
      </c>
      <c r="R4603">
        <v>0</v>
      </c>
      <c r="S4603">
        <v>0</v>
      </c>
      <c r="T4603">
        <v>17</v>
      </c>
      <c r="U4603">
        <v>0</v>
      </c>
      <c r="V4603">
        <v>0</v>
      </c>
      <c r="W4603">
        <v>0</v>
      </c>
      <c r="X4603">
        <v>23.420614595941725</v>
      </c>
      <c r="Y4603">
        <v>0</v>
      </c>
      <c r="Z4603">
        <v>0</v>
      </c>
      <c r="AA4603">
        <v>0</v>
      </c>
      <c r="AB4603">
        <v>67.678966719575996</v>
      </c>
      <c r="AC4603">
        <v>0</v>
      </c>
      <c r="AD4603">
        <v>0</v>
      </c>
      <c r="AE4603">
        <v>91.099581315517725</v>
      </c>
    </row>
    <row r="4604" spans="1:31" x14ac:dyDescent="0.3">
      <c r="A4604">
        <v>2495007</v>
      </c>
      <c r="B4604">
        <v>1</v>
      </c>
      <c r="C4604" t="s">
        <v>80</v>
      </c>
      <c r="D4604" t="s">
        <v>104</v>
      </c>
      <c r="E4604" t="s">
        <v>162</v>
      </c>
      <c r="F4604" t="s">
        <v>13102</v>
      </c>
      <c r="G4604" t="s">
        <v>210</v>
      </c>
      <c r="H4604" t="s">
        <v>135</v>
      </c>
      <c r="I4604" t="s">
        <v>136</v>
      </c>
      <c r="J4604" t="s">
        <v>137</v>
      </c>
      <c r="K4604" t="s">
        <v>144</v>
      </c>
      <c r="L4604" t="s">
        <v>13103</v>
      </c>
      <c r="M4604" t="s">
        <v>13104</v>
      </c>
      <c r="N4604">
        <v>2.4927777770000001</v>
      </c>
      <c r="O4604">
        <v>0</v>
      </c>
      <c r="P4604">
        <v>33</v>
      </c>
      <c r="Q4604">
        <v>0</v>
      </c>
      <c r="R4604">
        <v>5</v>
      </c>
      <c r="S4604">
        <v>0</v>
      </c>
      <c r="T4604">
        <v>4</v>
      </c>
      <c r="U4604">
        <v>0</v>
      </c>
      <c r="V4604">
        <v>0</v>
      </c>
      <c r="W4604">
        <v>0</v>
      </c>
      <c r="X4604">
        <v>17.424033154146532</v>
      </c>
      <c r="Y4604">
        <v>0</v>
      </c>
      <c r="Z4604">
        <v>3.3549044284670804</v>
      </c>
      <c r="AA4604">
        <v>0</v>
      </c>
      <c r="AB4604">
        <v>2.1961342538715978</v>
      </c>
      <c r="AC4604">
        <v>0</v>
      </c>
      <c r="AD4604">
        <v>0</v>
      </c>
      <c r="AE4604">
        <v>22.97507183648521</v>
      </c>
    </row>
    <row r="4605" spans="1:31" x14ac:dyDescent="0.3">
      <c r="A4605">
        <v>2495008</v>
      </c>
      <c r="B4605">
        <v>1</v>
      </c>
      <c r="C4605" t="s">
        <v>80</v>
      </c>
      <c r="D4605" t="s">
        <v>110</v>
      </c>
      <c r="E4605" t="s">
        <v>153</v>
      </c>
      <c r="F4605" t="s">
        <v>13105</v>
      </c>
      <c r="G4605" t="s">
        <v>155</v>
      </c>
      <c r="H4605" t="s">
        <v>135</v>
      </c>
      <c r="I4605" t="s">
        <v>136</v>
      </c>
      <c r="J4605" t="s">
        <v>137</v>
      </c>
      <c r="K4605" t="s">
        <v>144</v>
      </c>
      <c r="L4605" t="s">
        <v>13106</v>
      </c>
      <c r="M4605" t="s">
        <v>13107</v>
      </c>
      <c r="N4605">
        <v>1.8544444440000001</v>
      </c>
      <c r="O4605">
        <v>0</v>
      </c>
      <c r="P4605">
        <v>1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0.48476450517833336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0.48476450517833336</v>
      </c>
    </row>
    <row r="4606" spans="1:31" x14ac:dyDescent="0.3">
      <c r="A4606">
        <v>2495010</v>
      </c>
      <c r="B4606">
        <v>1</v>
      </c>
      <c r="C4606" t="s">
        <v>80</v>
      </c>
      <c r="D4606" t="s">
        <v>103</v>
      </c>
      <c r="E4606" t="s">
        <v>162</v>
      </c>
      <c r="F4606" t="s">
        <v>13108</v>
      </c>
      <c r="G4606" t="s">
        <v>210</v>
      </c>
      <c r="H4606" t="s">
        <v>135</v>
      </c>
      <c r="I4606" t="s">
        <v>136</v>
      </c>
      <c r="J4606" t="s">
        <v>137</v>
      </c>
      <c r="K4606" t="s">
        <v>144</v>
      </c>
      <c r="L4606" t="s">
        <v>13109</v>
      </c>
      <c r="M4606" t="s">
        <v>13110</v>
      </c>
      <c r="N4606">
        <v>0.99138888800000002</v>
      </c>
      <c r="O4606">
        <v>0</v>
      </c>
      <c r="P4606">
        <v>3</v>
      </c>
      <c r="Q4606">
        <v>0</v>
      </c>
      <c r="R4606">
        <v>10</v>
      </c>
      <c r="S4606">
        <v>0</v>
      </c>
      <c r="T4606">
        <v>7</v>
      </c>
      <c r="U4606">
        <v>0</v>
      </c>
      <c r="V4606">
        <v>0</v>
      </c>
      <c r="W4606">
        <v>0</v>
      </c>
      <c r="X4606">
        <v>1.2792109822574647</v>
      </c>
      <c r="Y4606">
        <v>0</v>
      </c>
      <c r="Z4606">
        <v>1.0877806563548107</v>
      </c>
      <c r="AA4606">
        <v>0</v>
      </c>
      <c r="AB4606">
        <v>7.9517911890992945</v>
      </c>
      <c r="AC4606">
        <v>0</v>
      </c>
      <c r="AD4606">
        <v>0</v>
      </c>
      <c r="AE4606">
        <v>10.318782827711569</v>
      </c>
    </row>
    <row r="4607" spans="1:31" x14ac:dyDescent="0.3">
      <c r="A4607">
        <v>2495012</v>
      </c>
      <c r="B4607">
        <v>1</v>
      </c>
      <c r="C4607" t="s">
        <v>81</v>
      </c>
      <c r="D4607" t="s">
        <v>128</v>
      </c>
      <c r="E4607" t="s">
        <v>153</v>
      </c>
      <c r="F4607" t="s">
        <v>13111</v>
      </c>
      <c r="G4607" t="s">
        <v>155</v>
      </c>
      <c r="H4607" t="s">
        <v>135</v>
      </c>
      <c r="I4607" t="s">
        <v>136</v>
      </c>
      <c r="J4607" t="s">
        <v>137</v>
      </c>
      <c r="K4607" t="s">
        <v>144</v>
      </c>
      <c r="L4607" t="s">
        <v>13112</v>
      </c>
      <c r="M4607" t="s">
        <v>13113</v>
      </c>
      <c r="N4607">
        <v>1.0872222220000001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1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0.36739035114891327</v>
      </c>
      <c r="AC4607">
        <v>0</v>
      </c>
      <c r="AD4607">
        <v>0</v>
      </c>
      <c r="AE4607">
        <v>0.36739035114891327</v>
      </c>
    </row>
    <row r="4608" spans="1:31" x14ac:dyDescent="0.3">
      <c r="A4608">
        <v>2495019</v>
      </c>
      <c r="B4608">
        <v>1</v>
      </c>
      <c r="C4608" t="s">
        <v>80</v>
      </c>
      <c r="D4608" t="s">
        <v>98</v>
      </c>
      <c r="E4608" t="s">
        <v>132</v>
      </c>
      <c r="F4608" t="s">
        <v>13114</v>
      </c>
      <c r="G4608" t="s">
        <v>181</v>
      </c>
      <c r="H4608" t="s">
        <v>135</v>
      </c>
      <c r="I4608" t="s">
        <v>136</v>
      </c>
      <c r="J4608" t="s">
        <v>137</v>
      </c>
      <c r="K4608" t="s">
        <v>144</v>
      </c>
      <c r="L4608" t="s">
        <v>13115</v>
      </c>
      <c r="M4608" t="s">
        <v>13116</v>
      </c>
      <c r="N4608">
        <v>0.40305555500000001</v>
      </c>
      <c r="O4608">
        <v>0</v>
      </c>
      <c r="P4608">
        <v>80</v>
      </c>
      <c r="Q4608">
        <v>0</v>
      </c>
      <c r="R4608">
        <v>5</v>
      </c>
      <c r="S4608">
        <v>0</v>
      </c>
      <c r="T4608">
        <v>19</v>
      </c>
      <c r="U4608">
        <v>0</v>
      </c>
      <c r="V4608">
        <v>0</v>
      </c>
      <c r="W4608">
        <v>0</v>
      </c>
      <c r="X4608">
        <v>6.1622654211779073</v>
      </c>
      <c r="Y4608">
        <v>0</v>
      </c>
      <c r="Z4608">
        <v>0.22664571031049999</v>
      </c>
      <c r="AA4608">
        <v>0</v>
      </c>
      <c r="AB4608">
        <v>3.4004662806526578</v>
      </c>
      <c r="AC4608">
        <v>0</v>
      </c>
      <c r="AD4608">
        <v>0</v>
      </c>
      <c r="AE4608">
        <v>9.7893774121410644</v>
      </c>
    </row>
    <row r="4609" spans="1:31" x14ac:dyDescent="0.3">
      <c r="A4609">
        <v>2494718</v>
      </c>
      <c r="B4609">
        <v>2</v>
      </c>
      <c r="C4609" t="s">
        <v>80</v>
      </c>
      <c r="D4609" t="s">
        <v>96</v>
      </c>
      <c r="E4609" t="s">
        <v>162</v>
      </c>
      <c r="F4609" t="s">
        <v>13117</v>
      </c>
      <c r="G4609" t="s">
        <v>230</v>
      </c>
      <c r="H4609" t="s">
        <v>135</v>
      </c>
      <c r="I4609" t="s">
        <v>136</v>
      </c>
      <c r="J4609" t="s">
        <v>137</v>
      </c>
      <c r="K4609" t="s">
        <v>144</v>
      </c>
      <c r="L4609" t="s">
        <v>12918</v>
      </c>
      <c r="M4609" t="s">
        <v>13118</v>
      </c>
      <c r="N4609">
        <v>0.54305555500000002</v>
      </c>
      <c r="O4609">
        <v>0</v>
      </c>
      <c r="P4609">
        <v>31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3.584628551590582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3.584628551590582</v>
      </c>
    </row>
    <row r="4610" spans="1:31" x14ac:dyDescent="0.3">
      <c r="A4610">
        <v>2495022</v>
      </c>
      <c r="B4610">
        <v>1</v>
      </c>
      <c r="C4610" t="s">
        <v>81</v>
      </c>
      <c r="D4610" t="s">
        <v>127</v>
      </c>
      <c r="E4610" t="s">
        <v>184</v>
      </c>
      <c r="F4610" t="s">
        <v>3577</v>
      </c>
      <c r="G4610" t="s">
        <v>149</v>
      </c>
      <c r="H4610" t="s">
        <v>150</v>
      </c>
      <c r="I4610" t="s">
        <v>136</v>
      </c>
      <c r="J4610" t="s">
        <v>137</v>
      </c>
      <c r="K4610" t="s">
        <v>144</v>
      </c>
      <c r="L4610" t="s">
        <v>13119</v>
      </c>
      <c r="M4610" t="s">
        <v>13120</v>
      </c>
      <c r="N4610">
        <v>4.5983333330000002</v>
      </c>
      <c r="O4610">
        <v>1</v>
      </c>
      <c r="P4610">
        <v>0</v>
      </c>
      <c r="Q4610">
        <v>135</v>
      </c>
      <c r="R4610">
        <v>6</v>
      </c>
      <c r="S4610">
        <v>5</v>
      </c>
      <c r="T4610">
        <v>0</v>
      </c>
      <c r="U4610">
        <v>0</v>
      </c>
      <c r="V4610">
        <v>0</v>
      </c>
      <c r="W4610">
        <v>0.6658903849919261</v>
      </c>
      <c r="X4610">
        <v>0</v>
      </c>
      <c r="Y4610">
        <v>290.04436161655542</v>
      </c>
      <c r="Z4610">
        <v>14.1779162462083</v>
      </c>
      <c r="AA4610">
        <v>6.1689095419849318</v>
      </c>
      <c r="AB4610">
        <v>0</v>
      </c>
      <c r="AC4610">
        <v>0</v>
      </c>
      <c r="AD4610">
        <v>0</v>
      </c>
      <c r="AE4610">
        <v>311.05707778974062</v>
      </c>
    </row>
    <row r="4611" spans="1:31" x14ac:dyDescent="0.3">
      <c r="A4611">
        <v>2495025</v>
      </c>
      <c r="B4611">
        <v>1</v>
      </c>
      <c r="C4611" t="s">
        <v>80</v>
      </c>
      <c r="D4611" t="s">
        <v>100</v>
      </c>
      <c r="E4611" t="s">
        <v>166</v>
      </c>
      <c r="F4611" t="s">
        <v>13121</v>
      </c>
      <c r="G4611" t="s">
        <v>203</v>
      </c>
      <c r="H4611" t="s">
        <v>150</v>
      </c>
      <c r="I4611" t="s">
        <v>136</v>
      </c>
      <c r="J4611" t="s">
        <v>137</v>
      </c>
      <c r="K4611" t="s">
        <v>144</v>
      </c>
      <c r="L4611" t="s">
        <v>13122</v>
      </c>
      <c r="M4611" t="s">
        <v>13123</v>
      </c>
      <c r="N4611">
        <v>0.32250000000000001</v>
      </c>
      <c r="O4611">
        <v>0</v>
      </c>
      <c r="P4611">
        <v>570</v>
      </c>
      <c r="Q4611">
        <v>0</v>
      </c>
      <c r="R4611">
        <v>102</v>
      </c>
      <c r="S4611">
        <v>2</v>
      </c>
      <c r="T4611">
        <v>101</v>
      </c>
      <c r="U4611">
        <v>0</v>
      </c>
      <c r="V4611">
        <v>0</v>
      </c>
      <c r="W4611">
        <v>0</v>
      </c>
      <c r="X4611">
        <v>57.198021453698679</v>
      </c>
      <c r="Y4611">
        <v>0</v>
      </c>
      <c r="Z4611">
        <v>6.5779246909261708</v>
      </c>
      <c r="AA4611">
        <v>33.916373543766639</v>
      </c>
      <c r="AB4611">
        <v>15.695329449094338</v>
      </c>
      <c r="AC4611">
        <v>0</v>
      </c>
      <c r="AD4611">
        <v>0</v>
      </c>
      <c r="AE4611">
        <v>113.38764913748582</v>
      </c>
    </row>
    <row r="4612" spans="1:31" x14ac:dyDescent="0.3">
      <c r="A4612">
        <v>2495026</v>
      </c>
      <c r="B4612">
        <v>1</v>
      </c>
      <c r="C4612" t="s">
        <v>81</v>
      </c>
      <c r="D4612" t="s">
        <v>118</v>
      </c>
      <c r="E4612" t="s">
        <v>147</v>
      </c>
      <c r="F4612" t="s">
        <v>9060</v>
      </c>
      <c r="G4612" t="s">
        <v>193</v>
      </c>
      <c r="H4612" t="s">
        <v>150</v>
      </c>
      <c r="I4612" t="s">
        <v>136</v>
      </c>
      <c r="J4612" t="s">
        <v>137</v>
      </c>
      <c r="K4612" t="s">
        <v>144</v>
      </c>
      <c r="L4612" t="s">
        <v>13124</v>
      </c>
      <c r="M4612" t="s">
        <v>13125</v>
      </c>
      <c r="N4612">
        <v>0.55916666599999998</v>
      </c>
      <c r="O4612">
        <v>0</v>
      </c>
      <c r="P4612">
        <v>2</v>
      </c>
      <c r="Q4612">
        <v>5</v>
      </c>
      <c r="R4612">
        <v>8</v>
      </c>
      <c r="S4612">
        <v>0</v>
      </c>
      <c r="T4612">
        <v>1</v>
      </c>
      <c r="U4612">
        <v>0</v>
      </c>
      <c r="V4612">
        <v>0</v>
      </c>
      <c r="W4612">
        <v>0</v>
      </c>
      <c r="X4612">
        <v>2.6733398917775004E-4</v>
      </c>
      <c r="Y4612">
        <v>0.90373509463784263</v>
      </c>
      <c r="Z4612">
        <v>5.1828406290512503E-2</v>
      </c>
      <c r="AA4612">
        <v>0</v>
      </c>
      <c r="AB4612">
        <v>0.74492395593000005</v>
      </c>
      <c r="AC4612">
        <v>0</v>
      </c>
      <c r="AD4612">
        <v>0</v>
      </c>
      <c r="AE4612">
        <v>1.7007547908475331</v>
      </c>
    </row>
    <row r="4613" spans="1:31" x14ac:dyDescent="0.3">
      <c r="A4613">
        <v>2495030</v>
      </c>
      <c r="B4613">
        <v>1</v>
      </c>
      <c r="C4613" t="s">
        <v>80</v>
      </c>
      <c r="D4613" t="s">
        <v>97</v>
      </c>
      <c r="E4613" t="s">
        <v>153</v>
      </c>
      <c r="F4613" t="s">
        <v>13126</v>
      </c>
      <c r="G4613" t="s">
        <v>230</v>
      </c>
      <c r="H4613" t="s">
        <v>135</v>
      </c>
      <c r="I4613" t="s">
        <v>136</v>
      </c>
      <c r="J4613" t="s">
        <v>137</v>
      </c>
      <c r="K4613" t="s">
        <v>144</v>
      </c>
      <c r="L4613" t="s">
        <v>13127</v>
      </c>
      <c r="M4613" t="s">
        <v>13128</v>
      </c>
      <c r="N4613">
        <v>4.4108333330000002</v>
      </c>
      <c r="O4613">
        <v>0</v>
      </c>
      <c r="P4613">
        <v>1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4.4726780287491374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4.4726780287491374</v>
      </c>
    </row>
    <row r="4614" spans="1:31" x14ac:dyDescent="0.3">
      <c r="A4614">
        <v>2495035</v>
      </c>
      <c r="B4614">
        <v>1</v>
      </c>
      <c r="C4614" t="s">
        <v>81</v>
      </c>
      <c r="D4614" t="s">
        <v>113</v>
      </c>
      <c r="E4614" t="s">
        <v>153</v>
      </c>
      <c r="F4614" t="s">
        <v>13129</v>
      </c>
      <c r="G4614" t="s">
        <v>155</v>
      </c>
      <c r="H4614" t="s">
        <v>135</v>
      </c>
      <c r="I4614" t="s">
        <v>136</v>
      </c>
      <c r="J4614" t="s">
        <v>137</v>
      </c>
      <c r="K4614" t="s">
        <v>144</v>
      </c>
      <c r="L4614" t="s">
        <v>13130</v>
      </c>
      <c r="M4614" t="s">
        <v>13131</v>
      </c>
      <c r="N4614">
        <v>5.108055555</v>
      </c>
      <c r="O4614">
        <v>0</v>
      </c>
      <c r="P4614">
        <v>2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2.8470406024188888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2.8470406024188888</v>
      </c>
    </row>
    <row r="4615" spans="1:31" x14ac:dyDescent="0.3">
      <c r="A4615">
        <v>2495036</v>
      </c>
      <c r="B4615">
        <v>1</v>
      </c>
      <c r="C4615" t="s">
        <v>80</v>
      </c>
      <c r="D4615" t="s">
        <v>98</v>
      </c>
      <c r="E4615" t="s">
        <v>132</v>
      </c>
      <c r="F4615" t="s">
        <v>13132</v>
      </c>
      <c r="G4615" t="s">
        <v>181</v>
      </c>
      <c r="H4615" t="s">
        <v>135</v>
      </c>
      <c r="I4615" t="s">
        <v>136</v>
      </c>
      <c r="J4615" t="s">
        <v>137</v>
      </c>
      <c r="K4615" t="s">
        <v>144</v>
      </c>
      <c r="L4615" t="s">
        <v>13133</v>
      </c>
      <c r="M4615" t="s">
        <v>13134</v>
      </c>
      <c r="N4615">
        <v>1.0747222219999999</v>
      </c>
      <c r="O4615">
        <v>0</v>
      </c>
      <c r="P4615">
        <v>27</v>
      </c>
      <c r="Q4615">
        <v>0</v>
      </c>
      <c r="R4615">
        <v>35</v>
      </c>
      <c r="S4615">
        <v>0</v>
      </c>
      <c r="T4615">
        <v>16</v>
      </c>
      <c r="U4615">
        <v>0</v>
      </c>
      <c r="V4615">
        <v>0</v>
      </c>
      <c r="W4615">
        <v>0</v>
      </c>
      <c r="X4615">
        <v>7.459957932536188</v>
      </c>
      <c r="Y4615">
        <v>0</v>
      </c>
      <c r="Z4615">
        <v>16.297442155939375</v>
      </c>
      <c r="AA4615">
        <v>0</v>
      </c>
      <c r="AB4615">
        <v>11.031962823589279</v>
      </c>
      <c r="AC4615">
        <v>0</v>
      </c>
      <c r="AD4615">
        <v>0</v>
      </c>
      <c r="AE4615">
        <v>34.789362912064846</v>
      </c>
    </row>
    <row r="4616" spans="1:31" x14ac:dyDescent="0.3">
      <c r="A4616">
        <v>2494980</v>
      </c>
      <c r="B4616">
        <v>2</v>
      </c>
      <c r="C4616" t="s">
        <v>80</v>
      </c>
      <c r="D4616" t="s">
        <v>92</v>
      </c>
      <c r="E4616" t="s">
        <v>184</v>
      </c>
      <c r="F4616" t="s">
        <v>13135</v>
      </c>
      <c r="G4616" t="s">
        <v>149</v>
      </c>
      <c r="H4616" t="s">
        <v>150</v>
      </c>
      <c r="I4616" t="s">
        <v>136</v>
      </c>
      <c r="J4616" t="s">
        <v>137</v>
      </c>
      <c r="K4616" t="s">
        <v>144</v>
      </c>
      <c r="L4616" t="s">
        <v>13136</v>
      </c>
      <c r="M4616" t="s">
        <v>13137</v>
      </c>
      <c r="N4616">
        <v>0.30833333299999999</v>
      </c>
      <c r="O4616">
        <v>0</v>
      </c>
      <c r="P4616">
        <v>375</v>
      </c>
      <c r="Q4616">
        <v>8</v>
      </c>
      <c r="R4616">
        <v>321</v>
      </c>
      <c r="S4616">
        <v>5</v>
      </c>
      <c r="T4616">
        <v>83</v>
      </c>
      <c r="U4616">
        <v>1</v>
      </c>
      <c r="V4616">
        <v>0</v>
      </c>
      <c r="W4616">
        <v>0</v>
      </c>
      <c r="X4616">
        <v>40.681907752433105</v>
      </c>
      <c r="Y4616">
        <v>6.7569489014038222</v>
      </c>
      <c r="Z4616">
        <v>46.300090221966038</v>
      </c>
      <c r="AA4616">
        <v>5.6299073604126715</v>
      </c>
      <c r="AB4616">
        <v>23.920704837725204</v>
      </c>
      <c r="AC4616">
        <v>8.0930562646431188</v>
      </c>
      <c r="AD4616">
        <v>0</v>
      </c>
      <c r="AE4616">
        <v>131.38261533858395</v>
      </c>
    </row>
    <row r="4617" spans="1:31" x14ac:dyDescent="0.3">
      <c r="A4617">
        <v>2495039</v>
      </c>
      <c r="B4617">
        <v>1</v>
      </c>
      <c r="C4617" t="s">
        <v>81</v>
      </c>
      <c r="D4617" t="s">
        <v>113</v>
      </c>
      <c r="E4617" t="s">
        <v>166</v>
      </c>
      <c r="F4617" t="s">
        <v>13138</v>
      </c>
      <c r="G4617" t="s">
        <v>924</v>
      </c>
      <c r="H4617" t="s">
        <v>150</v>
      </c>
      <c r="I4617" t="s">
        <v>136</v>
      </c>
      <c r="J4617" t="s">
        <v>137</v>
      </c>
      <c r="K4617" t="s">
        <v>144</v>
      </c>
      <c r="L4617" t="s">
        <v>13139</v>
      </c>
      <c r="M4617" t="s">
        <v>13140</v>
      </c>
      <c r="N4617">
        <v>3.9413888880000001</v>
      </c>
      <c r="O4617">
        <v>0</v>
      </c>
      <c r="P4617">
        <v>331</v>
      </c>
      <c r="Q4617">
        <v>0</v>
      </c>
      <c r="R4617">
        <v>31</v>
      </c>
      <c r="S4617">
        <v>6</v>
      </c>
      <c r="T4617">
        <v>12</v>
      </c>
      <c r="U4617">
        <v>0</v>
      </c>
      <c r="V4617">
        <v>0</v>
      </c>
      <c r="W4617">
        <v>0</v>
      </c>
      <c r="X4617">
        <v>332.99220894494221</v>
      </c>
      <c r="Y4617">
        <v>0</v>
      </c>
      <c r="Z4617">
        <v>20.826838533949353</v>
      </c>
      <c r="AA4617">
        <v>1252.3311862372366</v>
      </c>
      <c r="AB4617">
        <v>26.098040723481201</v>
      </c>
      <c r="AC4617">
        <v>0</v>
      </c>
      <c r="AD4617">
        <v>0</v>
      </c>
      <c r="AE4617">
        <v>1632.2482744396095</v>
      </c>
    </row>
    <row r="4618" spans="1:31" x14ac:dyDescent="0.3">
      <c r="A4618">
        <v>2495040</v>
      </c>
      <c r="B4618">
        <v>1</v>
      </c>
      <c r="C4618" t="s">
        <v>81</v>
      </c>
      <c r="D4618" t="s">
        <v>123</v>
      </c>
      <c r="E4618" t="s">
        <v>147</v>
      </c>
      <c r="F4618" t="s">
        <v>3676</v>
      </c>
      <c r="G4618" t="s">
        <v>149</v>
      </c>
      <c r="H4618" t="s">
        <v>150</v>
      </c>
      <c r="I4618" t="s">
        <v>136</v>
      </c>
      <c r="J4618" t="s">
        <v>137</v>
      </c>
      <c r="K4618" t="s">
        <v>144</v>
      </c>
      <c r="L4618" t="s">
        <v>13141</v>
      </c>
      <c r="M4618" t="s">
        <v>13142</v>
      </c>
      <c r="N4618">
        <v>1.828333333</v>
      </c>
      <c r="O4618">
        <v>1</v>
      </c>
      <c r="P4618">
        <v>378</v>
      </c>
      <c r="Q4618">
        <v>8</v>
      </c>
      <c r="R4618">
        <v>13</v>
      </c>
      <c r="S4618">
        <v>4</v>
      </c>
      <c r="T4618">
        <v>17</v>
      </c>
      <c r="U4618">
        <v>2</v>
      </c>
      <c r="V4618">
        <v>0</v>
      </c>
      <c r="W4618">
        <v>2.6925989183398669E-2</v>
      </c>
      <c r="X4618">
        <v>150.79500498550257</v>
      </c>
      <c r="Y4618">
        <v>74.68848480918335</v>
      </c>
      <c r="Z4618">
        <v>4.6803591702820135</v>
      </c>
      <c r="AA4618">
        <v>71.475435541417994</v>
      </c>
      <c r="AB4618">
        <v>17.765906651241899</v>
      </c>
      <c r="AC4618">
        <v>27.556787899607915</v>
      </c>
      <c r="AD4618">
        <v>0</v>
      </c>
      <c r="AE4618">
        <v>346.98890504641912</v>
      </c>
    </row>
    <row r="4619" spans="1:31" x14ac:dyDescent="0.3">
      <c r="A4619">
        <v>2494929</v>
      </c>
      <c r="B4619">
        <v>2</v>
      </c>
      <c r="C4619" t="s">
        <v>80</v>
      </c>
      <c r="D4619" t="s">
        <v>108</v>
      </c>
      <c r="E4619" t="s">
        <v>132</v>
      </c>
      <c r="F4619" t="s">
        <v>13143</v>
      </c>
      <c r="G4619" t="s">
        <v>155</v>
      </c>
      <c r="H4619" t="s">
        <v>135</v>
      </c>
      <c r="I4619" t="s">
        <v>136</v>
      </c>
      <c r="J4619" t="s">
        <v>137</v>
      </c>
      <c r="K4619" t="s">
        <v>144</v>
      </c>
      <c r="L4619" t="s">
        <v>13036</v>
      </c>
      <c r="M4619" t="s">
        <v>13144</v>
      </c>
      <c r="N4619">
        <v>2.8138888880000001</v>
      </c>
      <c r="O4619">
        <v>0</v>
      </c>
      <c r="P4619">
        <v>23</v>
      </c>
      <c r="Q4619">
        <v>0</v>
      </c>
      <c r="R4619">
        <v>4</v>
      </c>
      <c r="S4619">
        <v>0</v>
      </c>
      <c r="T4619">
        <v>6</v>
      </c>
      <c r="U4619">
        <v>0</v>
      </c>
      <c r="V4619">
        <v>0</v>
      </c>
      <c r="W4619">
        <v>0</v>
      </c>
      <c r="X4619">
        <v>1.2330208468343</v>
      </c>
      <c r="Y4619">
        <v>0</v>
      </c>
      <c r="Z4619">
        <v>0.38165101859404305</v>
      </c>
      <c r="AA4619">
        <v>0</v>
      </c>
      <c r="AB4619">
        <v>0.41253979520580458</v>
      </c>
      <c r="AC4619">
        <v>0</v>
      </c>
      <c r="AD4619">
        <v>0</v>
      </c>
      <c r="AE4619">
        <v>2.0272116606341477</v>
      </c>
    </row>
    <row r="4620" spans="1:31" x14ac:dyDescent="0.3">
      <c r="A4620">
        <v>2495044</v>
      </c>
      <c r="B4620">
        <v>1</v>
      </c>
      <c r="C4620" t="s">
        <v>80</v>
      </c>
      <c r="D4620" t="s">
        <v>82</v>
      </c>
      <c r="E4620" t="s">
        <v>153</v>
      </c>
      <c r="F4620" t="s">
        <v>12898</v>
      </c>
      <c r="G4620" t="s">
        <v>244</v>
      </c>
      <c r="H4620" t="s">
        <v>135</v>
      </c>
      <c r="I4620" t="s">
        <v>136</v>
      </c>
      <c r="J4620" t="s">
        <v>137</v>
      </c>
      <c r="K4620" t="s">
        <v>144</v>
      </c>
      <c r="L4620" t="s">
        <v>13145</v>
      </c>
      <c r="M4620" t="s">
        <v>13146</v>
      </c>
      <c r="N4620">
        <v>1.3138888879999999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1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0.46264677274165933</v>
      </c>
      <c r="AC4620">
        <v>0</v>
      </c>
      <c r="AD4620">
        <v>0</v>
      </c>
      <c r="AE4620">
        <v>0.46264677274165933</v>
      </c>
    </row>
    <row r="4621" spans="1:31" x14ac:dyDescent="0.3">
      <c r="A4621">
        <v>2495045</v>
      </c>
      <c r="B4621">
        <v>1</v>
      </c>
      <c r="C4621" t="s">
        <v>81</v>
      </c>
      <c r="D4621" t="s">
        <v>118</v>
      </c>
      <c r="E4621" t="s">
        <v>147</v>
      </c>
      <c r="F4621" t="s">
        <v>13147</v>
      </c>
      <c r="G4621" t="s">
        <v>193</v>
      </c>
      <c r="H4621" t="s">
        <v>150</v>
      </c>
      <c r="I4621" t="s">
        <v>136</v>
      </c>
      <c r="J4621" t="s">
        <v>137</v>
      </c>
      <c r="K4621" t="s">
        <v>144</v>
      </c>
      <c r="L4621" t="s">
        <v>13148</v>
      </c>
      <c r="M4621" t="s">
        <v>13149</v>
      </c>
      <c r="N4621">
        <v>0.35527777700000002</v>
      </c>
      <c r="O4621">
        <v>0</v>
      </c>
      <c r="P4621">
        <v>167</v>
      </c>
      <c r="Q4621">
        <v>7</v>
      </c>
      <c r="R4621">
        <v>13</v>
      </c>
      <c r="S4621">
        <v>2</v>
      </c>
      <c r="T4621">
        <v>18</v>
      </c>
      <c r="U4621">
        <v>0</v>
      </c>
      <c r="V4621">
        <v>0</v>
      </c>
      <c r="W4621">
        <v>0</v>
      </c>
      <c r="X4621">
        <v>9.0311931233737806</v>
      </c>
      <c r="Y4621">
        <v>1.9485101856995508</v>
      </c>
      <c r="Z4621">
        <v>0.81825946599141353</v>
      </c>
      <c r="AA4621">
        <v>3.7643619543347451</v>
      </c>
      <c r="AB4621">
        <v>1.179857132517248</v>
      </c>
      <c r="AC4621">
        <v>0</v>
      </c>
      <c r="AD4621">
        <v>0</v>
      </c>
      <c r="AE4621">
        <v>16.742181861916738</v>
      </c>
    </row>
    <row r="4622" spans="1:31" x14ac:dyDescent="0.3">
      <c r="A4622">
        <v>2495052</v>
      </c>
      <c r="B4622">
        <v>1</v>
      </c>
      <c r="C4622" t="s">
        <v>81</v>
      </c>
      <c r="D4622" t="s">
        <v>128</v>
      </c>
      <c r="E4622" t="s">
        <v>132</v>
      </c>
      <c r="F4622" t="s">
        <v>13150</v>
      </c>
      <c r="G4622" t="s">
        <v>296</v>
      </c>
      <c r="H4622" t="s">
        <v>135</v>
      </c>
      <c r="I4622" t="s">
        <v>136</v>
      </c>
      <c r="J4622" t="s">
        <v>137</v>
      </c>
      <c r="K4622" t="s">
        <v>144</v>
      </c>
      <c r="L4622" t="s">
        <v>13151</v>
      </c>
      <c r="M4622" t="s">
        <v>13152</v>
      </c>
      <c r="N4622">
        <v>0.49833333299999999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27</v>
      </c>
      <c r="U4622">
        <v>0</v>
      </c>
      <c r="V4622">
        <v>3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17.214511317088885</v>
      </c>
      <c r="AC4622">
        <v>0</v>
      </c>
      <c r="AD4622">
        <v>31.826249569022142</v>
      </c>
      <c r="AE4622">
        <v>49.04076088611103</v>
      </c>
    </row>
    <row r="4623" spans="1:31" x14ac:dyDescent="0.3">
      <c r="A4623">
        <v>2495053</v>
      </c>
      <c r="B4623">
        <v>1</v>
      </c>
      <c r="C4623" t="s">
        <v>80</v>
      </c>
      <c r="D4623" t="s">
        <v>93</v>
      </c>
      <c r="E4623" t="s">
        <v>153</v>
      </c>
      <c r="F4623" t="s">
        <v>13153</v>
      </c>
      <c r="G4623" t="s">
        <v>230</v>
      </c>
      <c r="H4623" t="s">
        <v>135</v>
      </c>
      <c r="I4623" t="s">
        <v>136</v>
      </c>
      <c r="J4623" t="s">
        <v>137</v>
      </c>
      <c r="K4623" t="s">
        <v>144</v>
      </c>
      <c r="L4623" t="s">
        <v>13154</v>
      </c>
      <c r="M4623" t="s">
        <v>13155</v>
      </c>
      <c r="N4623">
        <v>0.96083333299999996</v>
      </c>
      <c r="O4623">
        <v>0</v>
      </c>
      <c r="P4623">
        <v>9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1.5292294082751468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1.5292294082751468</v>
      </c>
    </row>
    <row r="4624" spans="1:31" x14ac:dyDescent="0.3">
      <c r="A4624">
        <v>2495054</v>
      </c>
      <c r="B4624">
        <v>1</v>
      </c>
      <c r="C4624" t="s">
        <v>81</v>
      </c>
      <c r="D4624" t="s">
        <v>115</v>
      </c>
      <c r="E4624" t="s">
        <v>162</v>
      </c>
      <c r="F4624" t="s">
        <v>12634</v>
      </c>
      <c r="G4624" t="s">
        <v>210</v>
      </c>
      <c r="H4624" t="s">
        <v>135</v>
      </c>
      <c r="I4624" t="s">
        <v>136</v>
      </c>
      <c r="J4624" t="s">
        <v>137</v>
      </c>
      <c r="K4624" t="s">
        <v>144</v>
      </c>
      <c r="L4624" t="s">
        <v>13156</v>
      </c>
      <c r="M4624" t="s">
        <v>13157</v>
      </c>
      <c r="N4624">
        <v>4.3730555549999997</v>
      </c>
      <c r="O4624">
        <v>0</v>
      </c>
      <c r="P4624">
        <v>5</v>
      </c>
      <c r="Q4624">
        <v>0</v>
      </c>
      <c r="R4624">
        <v>0</v>
      </c>
      <c r="S4624">
        <v>0</v>
      </c>
      <c r="T4624">
        <v>1</v>
      </c>
      <c r="U4624">
        <v>0</v>
      </c>
      <c r="V4624">
        <v>0</v>
      </c>
      <c r="W4624">
        <v>0</v>
      </c>
      <c r="X4624">
        <v>3.5950748818391745</v>
      </c>
      <c r="Y4624">
        <v>0</v>
      </c>
      <c r="Z4624">
        <v>0</v>
      </c>
      <c r="AA4624">
        <v>0</v>
      </c>
      <c r="AB4624">
        <v>0.36457274034857812</v>
      </c>
      <c r="AC4624">
        <v>0</v>
      </c>
      <c r="AD4624">
        <v>0</v>
      </c>
      <c r="AE4624">
        <v>3.9596476221877523</v>
      </c>
    </row>
    <row r="4625" spans="1:31" x14ac:dyDescent="0.3">
      <c r="A4625">
        <v>2495055</v>
      </c>
      <c r="B4625">
        <v>1</v>
      </c>
      <c r="C4625" t="s">
        <v>80</v>
      </c>
      <c r="D4625" t="s">
        <v>95</v>
      </c>
      <c r="E4625" t="s">
        <v>184</v>
      </c>
      <c r="F4625" t="s">
        <v>8256</v>
      </c>
      <c r="G4625" t="s">
        <v>149</v>
      </c>
      <c r="H4625" t="s">
        <v>150</v>
      </c>
      <c r="I4625" t="s">
        <v>136</v>
      </c>
      <c r="J4625" t="s">
        <v>137</v>
      </c>
      <c r="K4625" t="s">
        <v>144</v>
      </c>
      <c r="L4625" t="s">
        <v>13158</v>
      </c>
      <c r="M4625" t="s">
        <v>13159</v>
      </c>
      <c r="N4625">
        <v>0.13416666599999999</v>
      </c>
      <c r="O4625">
        <v>1</v>
      </c>
      <c r="P4625">
        <v>193</v>
      </c>
      <c r="Q4625">
        <v>0</v>
      </c>
      <c r="R4625">
        <v>2</v>
      </c>
      <c r="S4625">
        <v>18</v>
      </c>
      <c r="T4625">
        <v>19</v>
      </c>
      <c r="U4625">
        <v>2</v>
      </c>
      <c r="V4625">
        <v>0</v>
      </c>
      <c r="W4625">
        <v>6.4742251212998328E-2</v>
      </c>
      <c r="X4625">
        <v>3.6873252273073196</v>
      </c>
      <c r="Y4625">
        <v>0</v>
      </c>
      <c r="Z4625">
        <v>7.4332334792986676E-2</v>
      </c>
      <c r="AA4625">
        <v>3.0270223893050314</v>
      </c>
      <c r="AB4625">
        <v>0.96759257105233343</v>
      </c>
      <c r="AC4625">
        <v>5.4427057874750817</v>
      </c>
      <c r="AD4625">
        <v>0</v>
      </c>
      <c r="AE4625">
        <v>13.263720561145751</v>
      </c>
    </row>
    <row r="4626" spans="1:31" x14ac:dyDescent="0.3">
      <c r="A4626">
        <v>2495059</v>
      </c>
      <c r="B4626">
        <v>1</v>
      </c>
      <c r="C4626" t="s">
        <v>80</v>
      </c>
      <c r="D4626" t="s">
        <v>97</v>
      </c>
      <c r="E4626" t="s">
        <v>141</v>
      </c>
      <c r="F4626" t="s">
        <v>13160</v>
      </c>
      <c r="G4626" t="s">
        <v>530</v>
      </c>
      <c r="H4626" t="s">
        <v>135</v>
      </c>
      <c r="I4626" t="s">
        <v>136</v>
      </c>
      <c r="J4626" t="s">
        <v>137</v>
      </c>
      <c r="K4626" t="s">
        <v>144</v>
      </c>
      <c r="L4626" t="s">
        <v>13161</v>
      </c>
      <c r="M4626" t="s">
        <v>13162</v>
      </c>
      <c r="N4626">
        <v>3.3313888880000002</v>
      </c>
      <c r="O4626">
        <v>0</v>
      </c>
      <c r="P4626">
        <v>33</v>
      </c>
      <c r="Q4626">
        <v>0</v>
      </c>
      <c r="R4626">
        <v>0</v>
      </c>
      <c r="S4626">
        <v>0</v>
      </c>
      <c r="T4626">
        <v>1</v>
      </c>
      <c r="U4626">
        <v>0</v>
      </c>
      <c r="V4626">
        <v>0</v>
      </c>
      <c r="W4626">
        <v>0</v>
      </c>
      <c r="X4626">
        <v>413.85847108268484</v>
      </c>
      <c r="Y4626">
        <v>0</v>
      </c>
      <c r="Z4626">
        <v>0</v>
      </c>
      <c r="AA4626">
        <v>0</v>
      </c>
      <c r="AB4626">
        <v>10.416657430957978</v>
      </c>
      <c r="AC4626">
        <v>0</v>
      </c>
      <c r="AD4626">
        <v>0</v>
      </c>
      <c r="AE4626">
        <v>424.27512851364281</v>
      </c>
    </row>
    <row r="4627" spans="1:31" x14ac:dyDescent="0.3">
      <c r="A4627">
        <v>2495060</v>
      </c>
      <c r="B4627">
        <v>1</v>
      </c>
      <c r="C4627" t="s">
        <v>81</v>
      </c>
      <c r="D4627" t="s">
        <v>123</v>
      </c>
      <c r="E4627" t="s">
        <v>162</v>
      </c>
      <c r="F4627" t="s">
        <v>10881</v>
      </c>
      <c r="G4627" t="s">
        <v>210</v>
      </c>
      <c r="H4627" t="s">
        <v>135</v>
      </c>
      <c r="I4627" t="s">
        <v>136</v>
      </c>
      <c r="J4627" t="s">
        <v>137</v>
      </c>
      <c r="K4627" t="s">
        <v>144</v>
      </c>
      <c r="L4627" t="s">
        <v>13163</v>
      </c>
      <c r="M4627" t="s">
        <v>13164</v>
      </c>
      <c r="N4627">
        <v>1.7483333329999999</v>
      </c>
      <c r="O4627">
        <v>0</v>
      </c>
      <c r="P4627">
        <v>16</v>
      </c>
      <c r="Q4627">
        <v>0</v>
      </c>
      <c r="R4627">
        <v>1</v>
      </c>
      <c r="S4627">
        <v>0</v>
      </c>
      <c r="T4627">
        <v>3</v>
      </c>
      <c r="U4627">
        <v>0</v>
      </c>
      <c r="V4627">
        <v>0</v>
      </c>
      <c r="W4627">
        <v>0</v>
      </c>
      <c r="X4627">
        <v>6.1945605634390404</v>
      </c>
      <c r="Y4627">
        <v>0</v>
      </c>
      <c r="Z4627">
        <v>0.16698645433730924</v>
      </c>
      <c r="AA4627">
        <v>0</v>
      </c>
      <c r="AB4627">
        <v>2.2632226842656484</v>
      </c>
      <c r="AC4627">
        <v>0</v>
      </c>
      <c r="AD4627">
        <v>0</v>
      </c>
      <c r="AE4627">
        <v>8.6247697020419984</v>
      </c>
    </row>
    <row r="4628" spans="1:31" x14ac:dyDescent="0.3">
      <c r="A4628">
        <v>2495061</v>
      </c>
      <c r="B4628">
        <v>1</v>
      </c>
      <c r="C4628" t="s">
        <v>80</v>
      </c>
      <c r="D4628" t="s">
        <v>82</v>
      </c>
      <c r="E4628" t="s">
        <v>153</v>
      </c>
      <c r="F4628" t="s">
        <v>13165</v>
      </c>
      <c r="G4628" t="s">
        <v>230</v>
      </c>
      <c r="H4628" t="s">
        <v>135</v>
      </c>
      <c r="I4628" t="s">
        <v>136</v>
      </c>
      <c r="J4628" t="s">
        <v>137</v>
      </c>
      <c r="K4628" t="s">
        <v>144</v>
      </c>
      <c r="L4628" t="s">
        <v>13166</v>
      </c>
      <c r="M4628" t="s">
        <v>13167</v>
      </c>
      <c r="N4628">
        <v>6.2019444439999996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2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8.9272529198701278</v>
      </c>
      <c r="AC4628">
        <v>0</v>
      </c>
      <c r="AD4628">
        <v>0</v>
      </c>
      <c r="AE4628">
        <v>8.9272529198701278</v>
      </c>
    </row>
    <row r="4629" spans="1:31" x14ac:dyDescent="0.3">
      <c r="A4629">
        <v>2495068</v>
      </c>
      <c r="B4629">
        <v>1</v>
      </c>
      <c r="C4629" t="s">
        <v>80</v>
      </c>
      <c r="D4629" t="s">
        <v>93</v>
      </c>
      <c r="E4629" t="s">
        <v>162</v>
      </c>
      <c r="F4629" t="s">
        <v>13168</v>
      </c>
      <c r="G4629" t="s">
        <v>210</v>
      </c>
      <c r="H4629" t="s">
        <v>135</v>
      </c>
      <c r="I4629" t="s">
        <v>136</v>
      </c>
      <c r="J4629" t="s">
        <v>137</v>
      </c>
      <c r="K4629" t="s">
        <v>144</v>
      </c>
      <c r="L4629" t="s">
        <v>13169</v>
      </c>
      <c r="M4629" t="s">
        <v>13170</v>
      </c>
      <c r="N4629">
        <v>2.3541666659999998</v>
      </c>
      <c r="O4629">
        <v>0</v>
      </c>
      <c r="P4629">
        <v>20</v>
      </c>
      <c r="Q4629">
        <v>0</v>
      </c>
      <c r="R4629">
        <v>22</v>
      </c>
      <c r="S4629">
        <v>0</v>
      </c>
      <c r="T4629">
        <v>3</v>
      </c>
      <c r="U4629">
        <v>0</v>
      </c>
      <c r="V4629">
        <v>0</v>
      </c>
      <c r="W4629">
        <v>0</v>
      </c>
      <c r="X4629">
        <v>4.3157219129284625</v>
      </c>
      <c r="Y4629">
        <v>0</v>
      </c>
      <c r="Z4629">
        <v>9.3726260795893701</v>
      </c>
      <c r="AA4629">
        <v>0</v>
      </c>
      <c r="AB4629">
        <v>2.8530576221434112</v>
      </c>
      <c r="AC4629">
        <v>0</v>
      </c>
      <c r="AD4629">
        <v>0</v>
      </c>
      <c r="AE4629">
        <v>16.541405614661244</v>
      </c>
    </row>
    <row r="4630" spans="1:31" x14ac:dyDescent="0.3">
      <c r="A4630">
        <v>2495074</v>
      </c>
      <c r="B4630">
        <v>1</v>
      </c>
      <c r="C4630" t="s">
        <v>80</v>
      </c>
      <c r="D4630" t="s">
        <v>106</v>
      </c>
      <c r="E4630" t="s">
        <v>132</v>
      </c>
      <c r="F4630" t="s">
        <v>13171</v>
      </c>
      <c r="G4630" t="s">
        <v>181</v>
      </c>
      <c r="H4630" t="s">
        <v>135</v>
      </c>
      <c r="I4630" t="s">
        <v>136</v>
      </c>
      <c r="J4630" t="s">
        <v>137</v>
      </c>
      <c r="K4630" t="s">
        <v>144</v>
      </c>
      <c r="L4630" t="s">
        <v>13172</v>
      </c>
      <c r="M4630" t="s">
        <v>13173</v>
      </c>
      <c r="N4630">
        <v>0.76111111099999995</v>
      </c>
      <c r="O4630">
        <v>0</v>
      </c>
      <c r="P4630">
        <v>27</v>
      </c>
      <c r="Q4630">
        <v>0</v>
      </c>
      <c r="R4630">
        <v>3</v>
      </c>
      <c r="S4630">
        <v>0</v>
      </c>
      <c r="T4630">
        <v>10</v>
      </c>
      <c r="U4630">
        <v>0</v>
      </c>
      <c r="V4630">
        <v>0</v>
      </c>
      <c r="W4630">
        <v>0</v>
      </c>
      <c r="X4630">
        <v>3.0152710505383111</v>
      </c>
      <c r="Y4630">
        <v>0</v>
      </c>
      <c r="Z4630">
        <v>2.3795250212826975</v>
      </c>
      <c r="AA4630">
        <v>0</v>
      </c>
      <c r="AB4630">
        <v>5.9489545781659992</v>
      </c>
      <c r="AC4630">
        <v>0</v>
      </c>
      <c r="AD4630">
        <v>0</v>
      </c>
      <c r="AE4630">
        <v>11.343750649987008</v>
      </c>
    </row>
    <row r="4631" spans="1:31" x14ac:dyDescent="0.3">
      <c r="A4631">
        <v>2495079</v>
      </c>
      <c r="B4631">
        <v>1</v>
      </c>
      <c r="C4631" t="s">
        <v>80</v>
      </c>
      <c r="D4631" t="s">
        <v>99</v>
      </c>
      <c r="E4631" t="s">
        <v>162</v>
      </c>
      <c r="F4631" t="s">
        <v>13174</v>
      </c>
      <c r="G4631" t="s">
        <v>1101</v>
      </c>
      <c r="H4631" t="s">
        <v>135</v>
      </c>
      <c r="I4631" t="s">
        <v>136</v>
      </c>
      <c r="J4631" t="s">
        <v>137</v>
      </c>
      <c r="K4631" t="s">
        <v>144</v>
      </c>
      <c r="L4631" t="s">
        <v>13175</v>
      </c>
      <c r="M4631" t="s">
        <v>13176</v>
      </c>
      <c r="N4631">
        <v>1.26</v>
      </c>
      <c r="O4631">
        <v>0</v>
      </c>
      <c r="P4631">
        <v>52</v>
      </c>
      <c r="Q4631">
        <v>0</v>
      </c>
      <c r="R4631">
        <v>0</v>
      </c>
      <c r="S4631">
        <v>0</v>
      </c>
      <c r="T4631">
        <v>1</v>
      </c>
      <c r="U4631">
        <v>0</v>
      </c>
      <c r="V4631">
        <v>0</v>
      </c>
      <c r="W4631">
        <v>0</v>
      </c>
      <c r="X4631">
        <v>16.066356084980541</v>
      </c>
      <c r="Y4631">
        <v>0</v>
      </c>
      <c r="Z4631">
        <v>0</v>
      </c>
      <c r="AA4631">
        <v>0</v>
      </c>
      <c r="AB4631">
        <v>1.2372542865664168E-3</v>
      </c>
      <c r="AC4631">
        <v>0</v>
      </c>
      <c r="AD4631">
        <v>0</v>
      </c>
      <c r="AE4631">
        <v>16.067593339267106</v>
      </c>
    </row>
    <row r="4632" spans="1:31" x14ac:dyDescent="0.3">
      <c r="A4632">
        <v>2495081</v>
      </c>
      <c r="B4632">
        <v>1</v>
      </c>
      <c r="C4632" t="s">
        <v>81</v>
      </c>
      <c r="D4632" t="s">
        <v>112</v>
      </c>
      <c r="E4632" t="s">
        <v>162</v>
      </c>
      <c r="F4632" t="s">
        <v>13177</v>
      </c>
      <c r="G4632" t="s">
        <v>280</v>
      </c>
      <c r="H4632" t="s">
        <v>135</v>
      </c>
      <c r="I4632" t="s">
        <v>136</v>
      </c>
      <c r="J4632" t="s">
        <v>137</v>
      </c>
      <c r="K4632" t="s">
        <v>144</v>
      </c>
      <c r="L4632" t="s">
        <v>13178</v>
      </c>
      <c r="M4632" t="s">
        <v>13179</v>
      </c>
      <c r="N4632">
        <v>2.6811111109999999</v>
      </c>
      <c r="O4632">
        <v>0</v>
      </c>
      <c r="P4632">
        <v>47</v>
      </c>
      <c r="Q4632">
        <v>0</v>
      </c>
      <c r="R4632">
        <v>2</v>
      </c>
      <c r="S4632">
        <v>0</v>
      </c>
      <c r="T4632">
        <v>5</v>
      </c>
      <c r="U4632">
        <v>0</v>
      </c>
      <c r="V4632">
        <v>0</v>
      </c>
      <c r="W4632">
        <v>0</v>
      </c>
      <c r="X4632">
        <v>11.941650581613732</v>
      </c>
      <c r="Y4632">
        <v>0</v>
      </c>
      <c r="Z4632">
        <v>1.6575963800510556E-2</v>
      </c>
      <c r="AA4632">
        <v>0</v>
      </c>
      <c r="AB4632">
        <v>2.9420327855753032</v>
      </c>
      <c r="AC4632">
        <v>0</v>
      </c>
      <c r="AD4632">
        <v>0</v>
      </c>
      <c r="AE4632">
        <v>14.900259330989547</v>
      </c>
    </row>
    <row r="4633" spans="1:31" x14ac:dyDescent="0.3">
      <c r="A4633">
        <v>2495082</v>
      </c>
      <c r="B4633">
        <v>1</v>
      </c>
      <c r="C4633" t="s">
        <v>80</v>
      </c>
      <c r="D4633" t="s">
        <v>103</v>
      </c>
      <c r="E4633" t="s">
        <v>166</v>
      </c>
      <c r="F4633" t="s">
        <v>13180</v>
      </c>
      <c r="G4633" t="s">
        <v>149</v>
      </c>
      <c r="H4633" t="s">
        <v>150</v>
      </c>
      <c r="I4633" t="s">
        <v>136</v>
      </c>
      <c r="J4633" t="s">
        <v>137</v>
      </c>
      <c r="K4633" t="s">
        <v>144</v>
      </c>
      <c r="L4633" t="s">
        <v>13181</v>
      </c>
      <c r="M4633" t="s">
        <v>13182</v>
      </c>
      <c r="N4633">
        <v>0.42027777700000002</v>
      </c>
      <c r="O4633">
        <v>0</v>
      </c>
      <c r="P4633">
        <v>29</v>
      </c>
      <c r="Q4633">
        <v>0</v>
      </c>
      <c r="R4633">
        <v>3</v>
      </c>
      <c r="S4633">
        <v>25</v>
      </c>
      <c r="T4633">
        <v>37</v>
      </c>
      <c r="U4633">
        <v>26</v>
      </c>
      <c r="V4633">
        <v>7</v>
      </c>
      <c r="W4633">
        <v>0</v>
      </c>
      <c r="X4633">
        <v>10.504359969243062</v>
      </c>
      <c r="Y4633">
        <v>0</v>
      </c>
      <c r="Z4633">
        <v>0.19040221231163923</v>
      </c>
      <c r="AA4633">
        <v>83.151218129929205</v>
      </c>
      <c r="AB4633">
        <v>14.023455040021091</v>
      </c>
      <c r="AC4633">
        <v>283.63513791076781</v>
      </c>
      <c r="AD4633">
        <v>37.668227442593434</v>
      </c>
      <c r="AE4633">
        <v>429.17280070486623</v>
      </c>
    </row>
    <row r="4634" spans="1:31" x14ac:dyDescent="0.3">
      <c r="A4634">
        <v>2495088</v>
      </c>
      <c r="B4634">
        <v>1</v>
      </c>
      <c r="C4634" t="s">
        <v>80</v>
      </c>
      <c r="D4634" t="s">
        <v>93</v>
      </c>
      <c r="E4634" t="s">
        <v>147</v>
      </c>
      <c r="F4634" t="s">
        <v>13183</v>
      </c>
      <c r="G4634" t="s">
        <v>765</v>
      </c>
      <c r="H4634" t="s">
        <v>150</v>
      </c>
      <c r="I4634" t="s">
        <v>136</v>
      </c>
      <c r="J4634" t="s">
        <v>137</v>
      </c>
      <c r="K4634" t="s">
        <v>144</v>
      </c>
      <c r="L4634" t="s">
        <v>13184</v>
      </c>
      <c r="M4634" t="s">
        <v>13185</v>
      </c>
      <c r="N4634">
        <v>3.6333333329999999</v>
      </c>
      <c r="O4634">
        <v>0</v>
      </c>
      <c r="P4634">
        <v>2</v>
      </c>
      <c r="Q4634">
        <v>0</v>
      </c>
      <c r="R4634">
        <v>14</v>
      </c>
      <c r="S4634">
        <v>0</v>
      </c>
      <c r="T4634">
        <v>6</v>
      </c>
      <c r="U4634">
        <v>0</v>
      </c>
      <c r="V4634">
        <v>0</v>
      </c>
      <c r="W4634">
        <v>0</v>
      </c>
      <c r="X4634">
        <v>2.163028976163802</v>
      </c>
      <c r="Y4634">
        <v>0</v>
      </c>
      <c r="Z4634">
        <v>30.372164269268207</v>
      </c>
      <c r="AA4634">
        <v>0</v>
      </c>
      <c r="AB4634">
        <v>20.280253063343967</v>
      </c>
      <c r="AC4634">
        <v>0</v>
      </c>
      <c r="AD4634">
        <v>0</v>
      </c>
      <c r="AE4634">
        <v>52.815446308775975</v>
      </c>
    </row>
    <row r="4635" spans="1:31" x14ac:dyDescent="0.3">
      <c r="A4635">
        <v>2495089</v>
      </c>
      <c r="B4635">
        <v>1</v>
      </c>
      <c r="C4635" t="s">
        <v>80</v>
      </c>
      <c r="D4635" t="s">
        <v>90</v>
      </c>
      <c r="E4635" t="s">
        <v>162</v>
      </c>
      <c r="F4635" t="s">
        <v>13186</v>
      </c>
      <c r="G4635" t="s">
        <v>210</v>
      </c>
      <c r="H4635" t="s">
        <v>135</v>
      </c>
      <c r="I4635" t="s">
        <v>136</v>
      </c>
      <c r="J4635" t="s">
        <v>137</v>
      </c>
      <c r="K4635" t="s">
        <v>144</v>
      </c>
      <c r="L4635" t="s">
        <v>13187</v>
      </c>
      <c r="M4635" t="s">
        <v>13188</v>
      </c>
      <c r="N4635">
        <v>3.023055555</v>
      </c>
      <c r="O4635">
        <v>0</v>
      </c>
      <c r="P4635">
        <v>239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225.01555624531062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225.01555624531062</v>
      </c>
    </row>
    <row r="4636" spans="1:31" x14ac:dyDescent="0.3">
      <c r="A4636">
        <v>2495094</v>
      </c>
      <c r="B4636">
        <v>1</v>
      </c>
      <c r="C4636" t="s">
        <v>80</v>
      </c>
      <c r="D4636" t="s">
        <v>89</v>
      </c>
      <c r="E4636" t="s">
        <v>153</v>
      </c>
      <c r="F4636" t="s">
        <v>13189</v>
      </c>
      <c r="G4636" t="s">
        <v>230</v>
      </c>
      <c r="H4636" t="s">
        <v>135</v>
      </c>
      <c r="I4636" t="s">
        <v>136</v>
      </c>
      <c r="J4636" t="s">
        <v>137</v>
      </c>
      <c r="K4636" t="s">
        <v>144</v>
      </c>
      <c r="L4636" t="s">
        <v>13190</v>
      </c>
      <c r="M4636" t="s">
        <v>13191</v>
      </c>
      <c r="N4636">
        <v>1.499166666</v>
      </c>
      <c r="O4636">
        <v>0</v>
      </c>
      <c r="P4636">
        <v>2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1.4106891497091822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1.4106891497091822</v>
      </c>
    </row>
    <row r="4637" spans="1:31" x14ac:dyDescent="0.3">
      <c r="A4637">
        <v>2495095</v>
      </c>
      <c r="B4637">
        <v>1</v>
      </c>
      <c r="C4637" t="s">
        <v>81</v>
      </c>
      <c r="D4637" t="s">
        <v>128</v>
      </c>
      <c r="E4637" t="s">
        <v>153</v>
      </c>
      <c r="F4637" t="s">
        <v>13192</v>
      </c>
      <c r="G4637" t="s">
        <v>244</v>
      </c>
      <c r="H4637" t="s">
        <v>135</v>
      </c>
      <c r="I4637" t="s">
        <v>136</v>
      </c>
      <c r="J4637" t="s">
        <v>137</v>
      </c>
      <c r="K4637" t="s">
        <v>144</v>
      </c>
      <c r="L4637" t="s">
        <v>13193</v>
      </c>
      <c r="M4637" t="s">
        <v>13194</v>
      </c>
      <c r="N4637">
        <v>3.2777777769999998</v>
      </c>
      <c r="O4637">
        <v>0</v>
      </c>
      <c r="P4637">
        <v>2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2.426364804396659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2.426364804396659</v>
      </c>
    </row>
    <row r="4638" spans="1:31" x14ac:dyDescent="0.3">
      <c r="A4638">
        <v>2495096</v>
      </c>
      <c r="B4638">
        <v>1</v>
      </c>
      <c r="C4638" t="s">
        <v>80</v>
      </c>
      <c r="D4638" t="s">
        <v>103</v>
      </c>
      <c r="E4638" t="s">
        <v>213</v>
      </c>
      <c r="F4638" t="s">
        <v>13195</v>
      </c>
      <c r="G4638" t="s">
        <v>181</v>
      </c>
      <c r="H4638" t="s">
        <v>150</v>
      </c>
      <c r="I4638" t="s">
        <v>136</v>
      </c>
      <c r="J4638" t="s">
        <v>137</v>
      </c>
      <c r="K4638" t="s">
        <v>144</v>
      </c>
      <c r="L4638" t="s">
        <v>13196</v>
      </c>
      <c r="M4638" t="s">
        <v>13197</v>
      </c>
      <c r="N4638">
        <v>0.114722222</v>
      </c>
      <c r="O4638">
        <v>1</v>
      </c>
      <c r="P4638">
        <v>403</v>
      </c>
      <c r="Q4638">
        <v>41</v>
      </c>
      <c r="R4638">
        <v>88</v>
      </c>
      <c r="S4638">
        <v>20</v>
      </c>
      <c r="T4638">
        <v>69</v>
      </c>
      <c r="U4638">
        <v>6</v>
      </c>
      <c r="V4638">
        <v>1</v>
      </c>
      <c r="W4638">
        <v>2.5613518775133338E-2</v>
      </c>
      <c r="X4638">
        <v>14.913427245511865</v>
      </c>
      <c r="Y4638">
        <v>5.5455405065953087</v>
      </c>
      <c r="Z4638">
        <v>4.3914241983127331</v>
      </c>
      <c r="AA4638">
        <v>6.5545685675149077</v>
      </c>
      <c r="AB4638">
        <v>3.1315845897157994</v>
      </c>
      <c r="AC4638">
        <v>27.098280337516574</v>
      </c>
      <c r="AD4638">
        <v>0.69189192118699783</v>
      </c>
      <c r="AE4638">
        <v>62.352330885129327</v>
      </c>
    </row>
    <row r="4639" spans="1:31" x14ac:dyDescent="0.3">
      <c r="A4639">
        <v>2495097</v>
      </c>
      <c r="B4639">
        <v>1</v>
      </c>
      <c r="C4639" t="s">
        <v>81</v>
      </c>
      <c r="D4639" t="s">
        <v>127</v>
      </c>
      <c r="E4639" t="s">
        <v>162</v>
      </c>
      <c r="F4639" t="s">
        <v>13198</v>
      </c>
      <c r="G4639" t="s">
        <v>530</v>
      </c>
      <c r="H4639" t="s">
        <v>135</v>
      </c>
      <c r="I4639" t="s">
        <v>136</v>
      </c>
      <c r="J4639" t="s">
        <v>137</v>
      </c>
      <c r="K4639" t="s">
        <v>144</v>
      </c>
      <c r="L4639" t="s">
        <v>13199</v>
      </c>
      <c r="M4639" t="s">
        <v>13200</v>
      </c>
      <c r="N4639">
        <v>2.6211111109999998</v>
      </c>
      <c r="O4639">
        <v>0</v>
      </c>
      <c r="P4639">
        <v>19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15.001219461358994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15.001219461358994</v>
      </c>
    </row>
    <row r="4640" spans="1:31" x14ac:dyDescent="0.3">
      <c r="A4640">
        <v>2495098</v>
      </c>
      <c r="B4640">
        <v>1</v>
      </c>
      <c r="C4640" t="s">
        <v>80</v>
      </c>
      <c r="D4640" t="s">
        <v>102</v>
      </c>
      <c r="E4640" t="s">
        <v>184</v>
      </c>
      <c r="F4640" t="s">
        <v>13201</v>
      </c>
      <c r="G4640" t="s">
        <v>149</v>
      </c>
      <c r="H4640" t="s">
        <v>150</v>
      </c>
      <c r="I4640" t="s">
        <v>136</v>
      </c>
      <c r="J4640" t="s">
        <v>137</v>
      </c>
      <c r="K4640" t="s">
        <v>144</v>
      </c>
      <c r="L4640" t="s">
        <v>13202</v>
      </c>
      <c r="M4640" t="s">
        <v>13203</v>
      </c>
      <c r="N4640">
        <v>0.32416666599999999</v>
      </c>
      <c r="O4640">
        <v>0</v>
      </c>
      <c r="P4640">
        <v>281</v>
      </c>
      <c r="Q4640">
        <v>0</v>
      </c>
      <c r="R4640">
        <v>0</v>
      </c>
      <c r="S4640">
        <v>1</v>
      </c>
      <c r="T4640">
        <v>6</v>
      </c>
      <c r="U4640">
        <v>0</v>
      </c>
      <c r="V4640">
        <v>0</v>
      </c>
      <c r="W4640">
        <v>0</v>
      </c>
      <c r="X4640">
        <v>18.387695712600642</v>
      </c>
      <c r="Y4640">
        <v>0</v>
      </c>
      <c r="Z4640">
        <v>0</v>
      </c>
      <c r="AA4640">
        <v>0.28985164317171674</v>
      </c>
      <c r="AB4640">
        <v>0.59867490055201389</v>
      </c>
      <c r="AC4640">
        <v>0</v>
      </c>
      <c r="AD4640">
        <v>0</v>
      </c>
      <c r="AE4640">
        <v>19.27622225632437</v>
      </c>
    </row>
    <row r="4641" spans="1:31" x14ac:dyDescent="0.3">
      <c r="A4641">
        <v>2495106</v>
      </c>
      <c r="B4641">
        <v>1</v>
      </c>
      <c r="C4641" t="s">
        <v>80</v>
      </c>
      <c r="D4641" t="s">
        <v>84</v>
      </c>
      <c r="E4641" t="s">
        <v>153</v>
      </c>
      <c r="F4641" t="s">
        <v>13204</v>
      </c>
      <c r="G4641" t="s">
        <v>155</v>
      </c>
      <c r="H4641" t="s">
        <v>135</v>
      </c>
      <c r="I4641" t="s">
        <v>136</v>
      </c>
      <c r="J4641" t="s">
        <v>137</v>
      </c>
      <c r="K4641" t="s">
        <v>144</v>
      </c>
      <c r="L4641" t="s">
        <v>13205</v>
      </c>
      <c r="M4641" t="s">
        <v>13206</v>
      </c>
      <c r="N4641">
        <v>2.1658333330000001</v>
      </c>
      <c r="O4641">
        <v>0</v>
      </c>
      <c r="P4641">
        <v>22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15.237283330075169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15.237283330075169</v>
      </c>
    </row>
    <row r="4642" spans="1:31" x14ac:dyDescent="0.3">
      <c r="A4642">
        <v>2518677</v>
      </c>
      <c r="B4642">
        <v>1</v>
      </c>
      <c r="C4642" t="s">
        <v>80</v>
      </c>
      <c r="D4642" t="s">
        <v>105</v>
      </c>
      <c r="E4642" t="s">
        <v>147</v>
      </c>
      <c r="F4642" t="s">
        <v>13207</v>
      </c>
      <c r="G4642" t="s">
        <v>193</v>
      </c>
      <c r="H4642" t="s">
        <v>150</v>
      </c>
      <c r="I4642" t="s">
        <v>136</v>
      </c>
      <c r="J4642" t="s">
        <v>137</v>
      </c>
      <c r="K4642" t="s">
        <v>144</v>
      </c>
      <c r="L4642" t="s">
        <v>13208</v>
      </c>
      <c r="M4642" t="s">
        <v>13209</v>
      </c>
      <c r="N4642">
        <v>2.4980555550000001</v>
      </c>
      <c r="O4642">
        <v>1</v>
      </c>
      <c r="P4642">
        <v>192</v>
      </c>
      <c r="Q4642">
        <v>0</v>
      </c>
      <c r="R4642">
        <v>7</v>
      </c>
      <c r="S4642">
        <v>0</v>
      </c>
      <c r="T4642">
        <v>30</v>
      </c>
      <c r="U4642">
        <v>0</v>
      </c>
      <c r="V4642">
        <v>0</v>
      </c>
      <c r="W4642">
        <v>0</v>
      </c>
      <c r="X4642">
        <v>145.2237279019499</v>
      </c>
      <c r="Y4642">
        <v>0</v>
      </c>
      <c r="Z4642">
        <v>2.2824154044556364</v>
      </c>
      <c r="AA4642">
        <v>0</v>
      </c>
      <c r="AB4642">
        <v>42.768005674248322</v>
      </c>
      <c r="AC4642">
        <v>0</v>
      </c>
      <c r="AD4642">
        <v>0</v>
      </c>
      <c r="AE4642">
        <v>190.27414898065385</v>
      </c>
    </row>
    <row r="4643" spans="1:31" x14ac:dyDescent="0.3">
      <c r="A4643">
        <v>2495091</v>
      </c>
      <c r="B4643">
        <v>1</v>
      </c>
      <c r="C4643" t="s">
        <v>81</v>
      </c>
      <c r="D4643" t="s">
        <v>115</v>
      </c>
      <c r="E4643" t="s">
        <v>147</v>
      </c>
      <c r="F4643" t="s">
        <v>13210</v>
      </c>
      <c r="G4643" t="s">
        <v>181</v>
      </c>
      <c r="H4643" t="s">
        <v>150</v>
      </c>
      <c r="I4643" t="s">
        <v>136</v>
      </c>
      <c r="J4643" t="s">
        <v>137</v>
      </c>
      <c r="K4643" t="s">
        <v>144</v>
      </c>
      <c r="L4643" t="s">
        <v>13211</v>
      </c>
      <c r="M4643" t="s">
        <v>13212</v>
      </c>
      <c r="N4643">
        <v>0.16666666599999999</v>
      </c>
      <c r="O4643">
        <v>0</v>
      </c>
      <c r="P4643">
        <v>1260</v>
      </c>
      <c r="Q4643">
        <v>0</v>
      </c>
      <c r="R4643">
        <v>11</v>
      </c>
      <c r="S4643">
        <v>7</v>
      </c>
      <c r="T4643">
        <v>295</v>
      </c>
      <c r="U4643">
        <v>3</v>
      </c>
      <c r="V4643">
        <v>0</v>
      </c>
      <c r="W4643">
        <v>0</v>
      </c>
      <c r="X4643">
        <v>27.535100210611109</v>
      </c>
      <c r="Y4643">
        <v>0</v>
      </c>
      <c r="Z4643">
        <v>0.37345720072500005</v>
      </c>
      <c r="AA4643">
        <v>12.999508899477849</v>
      </c>
      <c r="AB4643">
        <v>13.810113102744886</v>
      </c>
      <c r="AC4643">
        <v>10.647189939200549</v>
      </c>
      <c r="AD4643">
        <v>0</v>
      </c>
      <c r="AE4643">
        <v>65.365369352759387</v>
      </c>
    </row>
    <row r="4644" spans="1:31" x14ac:dyDescent="0.3">
      <c r="A4644">
        <v>2495111</v>
      </c>
      <c r="B4644">
        <v>1</v>
      </c>
      <c r="C4644" t="s">
        <v>80</v>
      </c>
      <c r="D4644" t="s">
        <v>92</v>
      </c>
      <c r="E4644" t="s">
        <v>147</v>
      </c>
      <c r="F4644" t="s">
        <v>13213</v>
      </c>
      <c r="G4644" t="s">
        <v>349</v>
      </c>
      <c r="H4644" t="s">
        <v>150</v>
      </c>
      <c r="I4644" t="s">
        <v>136</v>
      </c>
      <c r="J4644" t="s">
        <v>137</v>
      </c>
      <c r="K4644" t="s">
        <v>144</v>
      </c>
      <c r="L4644" t="s">
        <v>13214</v>
      </c>
      <c r="M4644" t="s">
        <v>13215</v>
      </c>
      <c r="N4644">
        <v>0.35194444400000002</v>
      </c>
      <c r="O4644">
        <v>0</v>
      </c>
      <c r="P4644">
        <v>69</v>
      </c>
      <c r="Q4644">
        <v>0</v>
      </c>
      <c r="R4644">
        <v>0</v>
      </c>
      <c r="S4644">
        <v>0</v>
      </c>
      <c r="T4644">
        <v>6</v>
      </c>
      <c r="U4644">
        <v>0</v>
      </c>
      <c r="V4644">
        <v>0</v>
      </c>
      <c r="W4644">
        <v>0</v>
      </c>
      <c r="X4644">
        <v>12.130029614069528</v>
      </c>
      <c r="Y4644">
        <v>0</v>
      </c>
      <c r="Z4644">
        <v>0</v>
      </c>
      <c r="AA4644">
        <v>0</v>
      </c>
      <c r="AB4644">
        <v>2.9985052048341814</v>
      </c>
      <c r="AC4644">
        <v>0</v>
      </c>
      <c r="AD4644">
        <v>0</v>
      </c>
      <c r="AE4644">
        <v>15.128534818903709</v>
      </c>
    </row>
    <row r="4645" spans="1:31" x14ac:dyDescent="0.3">
      <c r="A4645">
        <v>2495088</v>
      </c>
      <c r="B4645">
        <v>2</v>
      </c>
      <c r="C4645" t="s">
        <v>80</v>
      </c>
      <c r="D4645" t="s">
        <v>93</v>
      </c>
      <c r="E4645" t="s">
        <v>184</v>
      </c>
      <c r="F4645" t="s">
        <v>13216</v>
      </c>
      <c r="G4645" t="s">
        <v>765</v>
      </c>
      <c r="H4645" t="s">
        <v>150</v>
      </c>
      <c r="I4645" t="s">
        <v>136</v>
      </c>
      <c r="J4645" t="s">
        <v>137</v>
      </c>
      <c r="K4645" t="s">
        <v>144</v>
      </c>
      <c r="L4645" t="s">
        <v>13185</v>
      </c>
      <c r="M4645" t="s">
        <v>13217</v>
      </c>
      <c r="N4645">
        <v>0.88861111100000001</v>
      </c>
      <c r="O4645">
        <v>0</v>
      </c>
      <c r="P4645">
        <v>48</v>
      </c>
      <c r="Q4645">
        <v>16</v>
      </c>
      <c r="R4645">
        <v>68</v>
      </c>
      <c r="S4645">
        <v>3</v>
      </c>
      <c r="T4645">
        <v>23</v>
      </c>
      <c r="U4645">
        <v>0</v>
      </c>
      <c r="V4645">
        <v>0</v>
      </c>
      <c r="W4645">
        <v>0</v>
      </c>
      <c r="X4645">
        <v>16.030599388887957</v>
      </c>
      <c r="Y4645">
        <v>31.167079084188639</v>
      </c>
      <c r="Z4645">
        <v>45.155278313153545</v>
      </c>
      <c r="AA4645">
        <v>5.9790248476844976</v>
      </c>
      <c r="AB4645">
        <v>9.9485283321175206</v>
      </c>
      <c r="AC4645">
        <v>0</v>
      </c>
      <c r="AD4645">
        <v>0</v>
      </c>
      <c r="AE4645">
        <v>108.28050996603216</v>
      </c>
    </row>
    <row r="4646" spans="1:31" x14ac:dyDescent="0.3">
      <c r="A4646">
        <v>2495115</v>
      </c>
      <c r="B4646">
        <v>1</v>
      </c>
      <c r="C4646" t="s">
        <v>80</v>
      </c>
      <c r="D4646" t="s">
        <v>85</v>
      </c>
      <c r="E4646" t="s">
        <v>141</v>
      </c>
      <c r="F4646" t="s">
        <v>13218</v>
      </c>
      <c r="G4646" t="s">
        <v>210</v>
      </c>
      <c r="H4646" t="s">
        <v>135</v>
      </c>
      <c r="I4646" t="s">
        <v>136</v>
      </c>
      <c r="J4646" t="s">
        <v>137</v>
      </c>
      <c r="K4646" t="s">
        <v>144</v>
      </c>
      <c r="L4646" t="s">
        <v>13219</v>
      </c>
      <c r="M4646" t="s">
        <v>13220</v>
      </c>
      <c r="N4646">
        <v>2.682222222</v>
      </c>
      <c r="O4646">
        <v>0</v>
      </c>
      <c r="P4646">
        <v>64</v>
      </c>
      <c r="Q4646">
        <v>0</v>
      </c>
      <c r="R4646">
        <v>0</v>
      </c>
      <c r="S4646">
        <v>0</v>
      </c>
      <c r="T4646">
        <v>14</v>
      </c>
      <c r="U4646">
        <v>0</v>
      </c>
      <c r="V4646">
        <v>0</v>
      </c>
      <c r="W4646">
        <v>0</v>
      </c>
      <c r="X4646">
        <v>39.112626819988201</v>
      </c>
      <c r="Y4646">
        <v>0</v>
      </c>
      <c r="Z4646">
        <v>0</v>
      </c>
      <c r="AA4646">
        <v>0</v>
      </c>
      <c r="AB4646">
        <v>22.85880470817786</v>
      </c>
      <c r="AC4646">
        <v>0</v>
      </c>
      <c r="AD4646">
        <v>0</v>
      </c>
      <c r="AE4646">
        <v>61.971431528166065</v>
      </c>
    </row>
    <row r="4647" spans="1:31" x14ac:dyDescent="0.3">
      <c r="A4647">
        <v>2495116</v>
      </c>
      <c r="B4647">
        <v>1</v>
      </c>
      <c r="C4647" t="s">
        <v>81</v>
      </c>
      <c r="D4647" t="s">
        <v>128</v>
      </c>
      <c r="E4647" t="s">
        <v>162</v>
      </c>
      <c r="F4647" t="s">
        <v>13221</v>
      </c>
      <c r="G4647" t="s">
        <v>210</v>
      </c>
      <c r="H4647" t="s">
        <v>135</v>
      </c>
      <c r="I4647" t="s">
        <v>136</v>
      </c>
      <c r="J4647" t="s">
        <v>137</v>
      </c>
      <c r="K4647" t="s">
        <v>144</v>
      </c>
      <c r="L4647" t="s">
        <v>13222</v>
      </c>
      <c r="M4647" t="s">
        <v>13223</v>
      </c>
      <c r="N4647">
        <v>1.2422222220000001</v>
      </c>
      <c r="O4647">
        <v>0</v>
      </c>
      <c r="P4647">
        <v>18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3.2605209947619271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3.2605209947619271</v>
      </c>
    </row>
    <row r="4648" spans="1:31" x14ac:dyDescent="0.3">
      <c r="A4648">
        <v>2495117</v>
      </c>
      <c r="B4648">
        <v>1</v>
      </c>
      <c r="C4648" t="s">
        <v>80</v>
      </c>
      <c r="D4648" t="s">
        <v>82</v>
      </c>
      <c r="E4648" t="s">
        <v>166</v>
      </c>
      <c r="F4648" t="s">
        <v>13224</v>
      </c>
      <c r="G4648" t="s">
        <v>203</v>
      </c>
      <c r="H4648" t="s">
        <v>150</v>
      </c>
      <c r="I4648" t="s">
        <v>136</v>
      </c>
      <c r="J4648" t="s">
        <v>137</v>
      </c>
      <c r="K4648" t="s">
        <v>138</v>
      </c>
      <c r="L4648" t="s">
        <v>13225</v>
      </c>
      <c r="M4648" t="s">
        <v>13226</v>
      </c>
      <c r="N4648">
        <v>0.21694444399999999</v>
      </c>
      <c r="O4648">
        <v>0</v>
      </c>
      <c r="P4648">
        <v>2570</v>
      </c>
      <c r="Q4648">
        <v>0</v>
      </c>
      <c r="R4648">
        <v>0</v>
      </c>
      <c r="S4648">
        <v>0</v>
      </c>
      <c r="T4648">
        <v>167</v>
      </c>
      <c r="U4648">
        <v>0</v>
      </c>
      <c r="V4648">
        <v>0</v>
      </c>
      <c r="W4648">
        <v>0</v>
      </c>
      <c r="X4648">
        <v>135.02521058470373</v>
      </c>
      <c r="Y4648">
        <v>0</v>
      </c>
      <c r="Z4648">
        <v>0</v>
      </c>
      <c r="AA4648">
        <v>0</v>
      </c>
      <c r="AB4648">
        <v>21.457585976198519</v>
      </c>
      <c r="AC4648">
        <v>0</v>
      </c>
      <c r="AD4648">
        <v>0</v>
      </c>
      <c r="AE4648">
        <v>156.48279656090224</v>
      </c>
    </row>
    <row r="4649" spans="1:31" x14ac:dyDescent="0.3">
      <c r="A4649">
        <v>2495118</v>
      </c>
      <c r="B4649">
        <v>1</v>
      </c>
      <c r="C4649" t="s">
        <v>80</v>
      </c>
      <c r="D4649" t="s">
        <v>96</v>
      </c>
      <c r="E4649" t="s">
        <v>162</v>
      </c>
      <c r="F4649" t="s">
        <v>13227</v>
      </c>
      <c r="G4649" t="s">
        <v>210</v>
      </c>
      <c r="H4649" t="s">
        <v>135</v>
      </c>
      <c r="I4649" t="s">
        <v>136</v>
      </c>
      <c r="J4649" t="s">
        <v>137</v>
      </c>
      <c r="K4649" t="s">
        <v>144</v>
      </c>
      <c r="L4649" t="s">
        <v>13228</v>
      </c>
      <c r="M4649" t="s">
        <v>13229</v>
      </c>
      <c r="N4649">
        <v>1.4652777770000001</v>
      </c>
      <c r="O4649">
        <v>0</v>
      </c>
      <c r="P4649">
        <v>46</v>
      </c>
      <c r="Q4649">
        <v>0</v>
      </c>
      <c r="R4649">
        <v>0</v>
      </c>
      <c r="S4649">
        <v>0</v>
      </c>
      <c r="T4649">
        <v>4</v>
      </c>
      <c r="U4649">
        <v>0</v>
      </c>
      <c r="V4649">
        <v>0</v>
      </c>
      <c r="W4649">
        <v>0</v>
      </c>
      <c r="X4649">
        <v>38.41324210909562</v>
      </c>
      <c r="Y4649">
        <v>0</v>
      </c>
      <c r="Z4649">
        <v>0</v>
      </c>
      <c r="AA4649">
        <v>0</v>
      </c>
      <c r="AB4649">
        <v>1.1647215756474529</v>
      </c>
      <c r="AC4649">
        <v>0</v>
      </c>
      <c r="AD4649">
        <v>0</v>
      </c>
      <c r="AE4649">
        <v>39.577963684743075</v>
      </c>
    </row>
    <row r="4650" spans="1:31" x14ac:dyDescent="0.3">
      <c r="A4650">
        <v>2495121</v>
      </c>
      <c r="B4650">
        <v>1</v>
      </c>
      <c r="C4650" t="s">
        <v>80</v>
      </c>
      <c r="D4650" t="s">
        <v>94</v>
      </c>
      <c r="E4650" t="s">
        <v>166</v>
      </c>
      <c r="F4650" t="s">
        <v>13230</v>
      </c>
      <c r="G4650" t="s">
        <v>276</v>
      </c>
      <c r="H4650" t="s">
        <v>150</v>
      </c>
      <c r="I4650" t="s">
        <v>136</v>
      </c>
      <c r="J4650" t="s">
        <v>137</v>
      </c>
      <c r="K4650" t="s">
        <v>144</v>
      </c>
      <c r="L4650" t="s">
        <v>13231</v>
      </c>
      <c r="M4650" t="s">
        <v>13232</v>
      </c>
      <c r="N4650">
        <v>1.4355555550000001</v>
      </c>
      <c r="O4650">
        <v>0</v>
      </c>
      <c r="P4650">
        <v>695</v>
      </c>
      <c r="Q4650">
        <v>36</v>
      </c>
      <c r="R4650">
        <v>82</v>
      </c>
      <c r="S4650">
        <v>13</v>
      </c>
      <c r="T4650">
        <v>81</v>
      </c>
      <c r="U4650">
        <v>3</v>
      </c>
      <c r="V4650">
        <v>0</v>
      </c>
      <c r="W4650">
        <v>0</v>
      </c>
      <c r="X4650">
        <v>196.25194879692171</v>
      </c>
      <c r="Y4650">
        <v>9.0029222168115091</v>
      </c>
      <c r="Z4650">
        <v>30.049293501478129</v>
      </c>
      <c r="AA4650">
        <v>122.77342718049704</v>
      </c>
      <c r="AB4650">
        <v>50.579327754967011</v>
      </c>
      <c r="AC4650">
        <v>149.03965907349547</v>
      </c>
      <c r="AD4650">
        <v>0</v>
      </c>
      <c r="AE4650">
        <v>557.69657852417095</v>
      </c>
    </row>
    <row r="4651" spans="1:31" x14ac:dyDescent="0.3">
      <c r="A4651">
        <v>2495123</v>
      </c>
      <c r="B4651">
        <v>1</v>
      </c>
      <c r="C4651" t="s">
        <v>80</v>
      </c>
      <c r="D4651" t="s">
        <v>82</v>
      </c>
      <c r="E4651" t="s">
        <v>166</v>
      </c>
      <c r="F4651" t="s">
        <v>13233</v>
      </c>
      <c r="G4651" t="s">
        <v>203</v>
      </c>
      <c r="H4651" t="s">
        <v>150</v>
      </c>
      <c r="I4651" t="s">
        <v>136</v>
      </c>
      <c r="J4651" t="s">
        <v>137</v>
      </c>
      <c r="K4651" t="s">
        <v>138</v>
      </c>
      <c r="L4651" t="s">
        <v>13234</v>
      </c>
      <c r="M4651" t="s">
        <v>13235</v>
      </c>
      <c r="N4651">
        <v>0.2</v>
      </c>
      <c r="O4651">
        <v>0</v>
      </c>
      <c r="P4651">
        <v>767</v>
      </c>
      <c r="Q4651">
        <v>0</v>
      </c>
      <c r="R4651">
        <v>0</v>
      </c>
      <c r="S4651">
        <v>5</v>
      </c>
      <c r="T4651">
        <v>1411</v>
      </c>
      <c r="U4651">
        <v>1</v>
      </c>
      <c r="V4651">
        <v>13</v>
      </c>
      <c r="W4651">
        <v>0</v>
      </c>
      <c r="X4651">
        <v>53.561979292430841</v>
      </c>
      <c r="Y4651">
        <v>0</v>
      </c>
      <c r="Z4651">
        <v>0</v>
      </c>
      <c r="AA4651">
        <v>350.13892180383408</v>
      </c>
      <c r="AB4651">
        <v>249.15341804367887</v>
      </c>
      <c r="AC4651">
        <v>13.1797762986624</v>
      </c>
      <c r="AD4651">
        <v>8.9360108983045414</v>
      </c>
      <c r="AE4651">
        <v>674.9701063369107</v>
      </c>
    </row>
    <row r="4652" spans="1:31" x14ac:dyDescent="0.3">
      <c r="A4652">
        <v>2495126</v>
      </c>
      <c r="B4652">
        <v>1</v>
      </c>
      <c r="C4652" t="s">
        <v>80</v>
      </c>
      <c r="D4652" t="s">
        <v>82</v>
      </c>
      <c r="E4652" t="s">
        <v>141</v>
      </c>
      <c r="F4652" t="s">
        <v>13236</v>
      </c>
      <c r="G4652" t="s">
        <v>143</v>
      </c>
      <c r="H4652" t="s">
        <v>135</v>
      </c>
      <c r="I4652" t="s">
        <v>136</v>
      </c>
      <c r="J4652" t="s">
        <v>137</v>
      </c>
      <c r="K4652" t="s">
        <v>144</v>
      </c>
      <c r="L4652" t="s">
        <v>13237</v>
      </c>
      <c r="M4652" t="s">
        <v>13238</v>
      </c>
      <c r="N4652">
        <v>3.5208333330000001</v>
      </c>
      <c r="O4652">
        <v>0</v>
      </c>
      <c r="P4652">
        <v>104</v>
      </c>
      <c r="Q4652">
        <v>0</v>
      </c>
      <c r="R4652">
        <v>0</v>
      </c>
      <c r="S4652">
        <v>0</v>
      </c>
      <c r="T4652">
        <v>1</v>
      </c>
      <c r="U4652">
        <v>0</v>
      </c>
      <c r="V4652">
        <v>0</v>
      </c>
      <c r="W4652">
        <v>0</v>
      </c>
      <c r="X4652">
        <v>85.299015652245672</v>
      </c>
      <c r="Y4652">
        <v>0</v>
      </c>
      <c r="Z4652">
        <v>0</v>
      </c>
      <c r="AA4652">
        <v>0</v>
      </c>
      <c r="AB4652">
        <v>5.1501852293741663</v>
      </c>
      <c r="AC4652">
        <v>0</v>
      </c>
      <c r="AD4652">
        <v>0</v>
      </c>
      <c r="AE4652">
        <v>90.449200881619845</v>
      </c>
    </row>
    <row r="4653" spans="1:31" x14ac:dyDescent="0.3">
      <c r="A4653">
        <v>2495128</v>
      </c>
      <c r="B4653">
        <v>1</v>
      </c>
      <c r="C4653" t="s">
        <v>80</v>
      </c>
      <c r="D4653" t="s">
        <v>83</v>
      </c>
      <c r="E4653" t="s">
        <v>132</v>
      </c>
      <c r="F4653" t="s">
        <v>13239</v>
      </c>
      <c r="G4653" t="s">
        <v>1962</v>
      </c>
      <c r="H4653" t="s">
        <v>135</v>
      </c>
      <c r="I4653" t="s">
        <v>136</v>
      </c>
      <c r="J4653" t="s">
        <v>3</v>
      </c>
      <c r="K4653" t="s">
        <v>144</v>
      </c>
      <c r="L4653" t="s">
        <v>13240</v>
      </c>
      <c r="M4653" t="s">
        <v>13241</v>
      </c>
      <c r="N4653">
        <v>8.7011111109999995</v>
      </c>
      <c r="O4653">
        <v>0</v>
      </c>
      <c r="P4653">
        <v>326</v>
      </c>
      <c r="Q4653">
        <v>0</v>
      </c>
      <c r="R4653">
        <v>0</v>
      </c>
      <c r="S4653">
        <v>0</v>
      </c>
      <c r="T4653">
        <v>4</v>
      </c>
      <c r="U4653">
        <v>0</v>
      </c>
      <c r="V4653">
        <v>0</v>
      </c>
      <c r="W4653">
        <v>0</v>
      </c>
      <c r="X4653">
        <v>1009.1926194674578</v>
      </c>
      <c r="Y4653">
        <v>0</v>
      </c>
      <c r="Z4653">
        <v>0</v>
      </c>
      <c r="AA4653">
        <v>0</v>
      </c>
      <c r="AB4653">
        <v>77.131265182081933</v>
      </c>
      <c r="AC4653">
        <v>0</v>
      </c>
      <c r="AD4653">
        <v>0</v>
      </c>
      <c r="AE4653">
        <v>1086.3238846495397</v>
      </c>
    </row>
    <row r="4654" spans="1:31" x14ac:dyDescent="0.3">
      <c r="A4654">
        <v>2495133</v>
      </c>
      <c r="B4654">
        <v>1</v>
      </c>
      <c r="C4654" t="s">
        <v>81</v>
      </c>
      <c r="D4654" t="s">
        <v>113</v>
      </c>
      <c r="E4654" t="s">
        <v>147</v>
      </c>
      <c r="F4654" t="s">
        <v>13242</v>
      </c>
      <c r="G4654" t="s">
        <v>149</v>
      </c>
      <c r="H4654" t="s">
        <v>150</v>
      </c>
      <c r="I4654" t="s">
        <v>136</v>
      </c>
      <c r="J4654" t="s">
        <v>137</v>
      </c>
      <c r="K4654" t="s">
        <v>144</v>
      </c>
      <c r="L4654" t="s">
        <v>13243</v>
      </c>
      <c r="M4654" t="s">
        <v>13244</v>
      </c>
      <c r="N4654">
        <v>0.84527777699999995</v>
      </c>
      <c r="O4654">
        <v>0</v>
      </c>
      <c r="P4654">
        <v>765</v>
      </c>
      <c r="Q4654">
        <v>1</v>
      </c>
      <c r="R4654">
        <v>29</v>
      </c>
      <c r="S4654">
        <v>2</v>
      </c>
      <c r="T4654">
        <v>102</v>
      </c>
      <c r="U4654">
        <v>0</v>
      </c>
      <c r="V4654">
        <v>0</v>
      </c>
      <c r="W4654">
        <v>0</v>
      </c>
      <c r="X4654">
        <v>90.445276075356631</v>
      </c>
      <c r="Y4654">
        <v>0.22854376006639721</v>
      </c>
      <c r="Z4654">
        <v>6.4742532182104506</v>
      </c>
      <c r="AA4654">
        <v>107.01970128524366</v>
      </c>
      <c r="AB4654">
        <v>55.66272215939464</v>
      </c>
      <c r="AC4654">
        <v>0</v>
      </c>
      <c r="AD4654">
        <v>0</v>
      </c>
      <c r="AE4654">
        <v>259.83049649827177</v>
      </c>
    </row>
    <row r="4655" spans="1:31" x14ac:dyDescent="0.3">
      <c r="A4655">
        <v>2495135</v>
      </c>
      <c r="B4655">
        <v>1</v>
      </c>
      <c r="C4655" t="s">
        <v>81</v>
      </c>
      <c r="D4655" t="s">
        <v>124</v>
      </c>
      <c r="E4655" t="s">
        <v>166</v>
      </c>
      <c r="F4655" t="s">
        <v>13245</v>
      </c>
      <c r="G4655" t="s">
        <v>149</v>
      </c>
      <c r="H4655" t="s">
        <v>150</v>
      </c>
      <c r="I4655" t="s">
        <v>136</v>
      </c>
      <c r="J4655" t="s">
        <v>137</v>
      </c>
      <c r="K4655" t="s">
        <v>144</v>
      </c>
      <c r="L4655" t="s">
        <v>13246</v>
      </c>
      <c r="M4655" t="s">
        <v>13247</v>
      </c>
      <c r="N4655">
        <v>0.760833333</v>
      </c>
      <c r="O4655">
        <v>8</v>
      </c>
      <c r="P4655">
        <v>7042</v>
      </c>
      <c r="Q4655">
        <v>191</v>
      </c>
      <c r="R4655">
        <v>364</v>
      </c>
      <c r="S4655">
        <v>53</v>
      </c>
      <c r="T4655">
        <v>1032</v>
      </c>
      <c r="U4655">
        <v>8</v>
      </c>
      <c r="V4655">
        <v>1</v>
      </c>
      <c r="W4655">
        <v>1.5213022036707</v>
      </c>
      <c r="X4655">
        <v>1007.8289538570426</v>
      </c>
      <c r="Y4655">
        <v>107.18836582150738</v>
      </c>
      <c r="Z4655">
        <v>105.83677737659355</v>
      </c>
      <c r="AA4655">
        <v>166.39041505630115</v>
      </c>
      <c r="AB4655">
        <v>689.28113850248963</v>
      </c>
      <c r="AC4655">
        <v>1709.5822654783176</v>
      </c>
      <c r="AD4655">
        <v>1.2162749061892</v>
      </c>
      <c r="AE4655">
        <v>3788.8454932021114</v>
      </c>
    </row>
    <row r="4656" spans="1:31" x14ac:dyDescent="0.3">
      <c r="A4656">
        <v>2495136</v>
      </c>
      <c r="B4656">
        <v>1</v>
      </c>
      <c r="C4656" t="s">
        <v>80</v>
      </c>
      <c r="D4656" t="s">
        <v>82</v>
      </c>
      <c r="E4656" t="s">
        <v>162</v>
      </c>
      <c r="F4656" t="s">
        <v>13248</v>
      </c>
      <c r="G4656" t="s">
        <v>1962</v>
      </c>
      <c r="H4656" t="s">
        <v>135</v>
      </c>
      <c r="I4656" t="s">
        <v>136</v>
      </c>
      <c r="J4656" t="s">
        <v>3</v>
      </c>
      <c r="K4656" t="s">
        <v>144</v>
      </c>
      <c r="L4656" t="s">
        <v>13249</v>
      </c>
      <c r="M4656" t="s">
        <v>13250</v>
      </c>
      <c r="N4656">
        <v>1.922222222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50</v>
      </c>
      <c r="U4656">
        <v>0</v>
      </c>
      <c r="V4656">
        <v>1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154.36818884696351</v>
      </c>
      <c r="AC4656">
        <v>0</v>
      </c>
      <c r="AD4656">
        <v>76.937035277938634</v>
      </c>
      <c r="AE4656">
        <v>231.30522412490214</v>
      </c>
    </row>
    <row r="4657" spans="1:31" x14ac:dyDescent="0.3">
      <c r="A4657">
        <v>2495138</v>
      </c>
      <c r="B4657">
        <v>1</v>
      </c>
      <c r="C4657" t="s">
        <v>80</v>
      </c>
      <c r="D4657" t="s">
        <v>83</v>
      </c>
      <c r="E4657" t="s">
        <v>184</v>
      </c>
      <c r="F4657" t="s">
        <v>13251</v>
      </c>
      <c r="G4657" t="s">
        <v>134</v>
      </c>
      <c r="H4657" t="s">
        <v>150</v>
      </c>
      <c r="I4657" t="s">
        <v>136</v>
      </c>
      <c r="J4657" t="s">
        <v>137</v>
      </c>
      <c r="K4657" t="s">
        <v>138</v>
      </c>
      <c r="L4657" t="s">
        <v>13252</v>
      </c>
      <c r="M4657" t="s">
        <v>13253</v>
      </c>
      <c r="N4657">
        <v>0.97083333299999997</v>
      </c>
      <c r="O4657">
        <v>10</v>
      </c>
      <c r="P4657">
        <v>534</v>
      </c>
      <c r="Q4657">
        <v>13</v>
      </c>
      <c r="R4657">
        <v>48</v>
      </c>
      <c r="S4657">
        <v>31</v>
      </c>
      <c r="T4657">
        <v>55</v>
      </c>
      <c r="U4657">
        <v>1</v>
      </c>
      <c r="V4657">
        <v>0</v>
      </c>
      <c r="W4657">
        <v>12.18912476956111</v>
      </c>
      <c r="X4657">
        <v>147.68011454910112</v>
      </c>
      <c r="Y4657">
        <v>15.711179446513595</v>
      </c>
      <c r="Z4657">
        <v>12.71051899060234</v>
      </c>
      <c r="AA4657">
        <v>236.30936172167566</v>
      </c>
      <c r="AB4657">
        <v>45.91370102510917</v>
      </c>
      <c r="AC4657">
        <v>35.695666631515657</v>
      </c>
      <c r="AD4657">
        <v>0</v>
      </c>
      <c r="AE4657">
        <v>506.2096671340787</v>
      </c>
    </row>
    <row r="4658" spans="1:31" x14ac:dyDescent="0.3">
      <c r="A4658">
        <v>2495140</v>
      </c>
      <c r="B4658">
        <v>1</v>
      </c>
      <c r="C4658" t="s">
        <v>81</v>
      </c>
      <c r="D4658" t="s">
        <v>128</v>
      </c>
      <c r="E4658" t="s">
        <v>153</v>
      </c>
      <c r="F4658" t="s">
        <v>13192</v>
      </c>
      <c r="G4658" t="s">
        <v>230</v>
      </c>
      <c r="H4658" t="s">
        <v>135</v>
      </c>
      <c r="I4658" t="s">
        <v>136</v>
      </c>
      <c r="J4658" t="s">
        <v>137</v>
      </c>
      <c r="K4658" t="s">
        <v>144</v>
      </c>
      <c r="L4658" t="s">
        <v>13254</v>
      </c>
      <c r="M4658" t="s">
        <v>13255</v>
      </c>
      <c r="N4658">
        <v>2.6502777769999999</v>
      </c>
      <c r="O4658">
        <v>0</v>
      </c>
      <c r="P4658">
        <v>2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2.1838488850248745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2.1838488850248745</v>
      </c>
    </row>
    <row r="4659" spans="1:31" x14ac:dyDescent="0.3">
      <c r="A4659">
        <v>2495141</v>
      </c>
      <c r="B4659">
        <v>1</v>
      </c>
      <c r="C4659" t="s">
        <v>80</v>
      </c>
      <c r="D4659" t="s">
        <v>93</v>
      </c>
      <c r="E4659" t="s">
        <v>153</v>
      </c>
      <c r="F4659" t="s">
        <v>13256</v>
      </c>
      <c r="G4659" t="s">
        <v>244</v>
      </c>
      <c r="H4659" t="s">
        <v>135</v>
      </c>
      <c r="I4659" t="s">
        <v>136</v>
      </c>
      <c r="J4659" t="s">
        <v>137</v>
      </c>
      <c r="K4659" t="s">
        <v>144</v>
      </c>
      <c r="L4659" t="s">
        <v>13257</v>
      </c>
      <c r="M4659" t="s">
        <v>13258</v>
      </c>
      <c r="N4659">
        <v>0.82805555500000005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1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0.63974037657945537</v>
      </c>
      <c r="AC4659">
        <v>0</v>
      </c>
      <c r="AD4659">
        <v>0</v>
      </c>
      <c r="AE4659">
        <v>0.63974037657945537</v>
      </c>
    </row>
    <row r="4660" spans="1:31" x14ac:dyDescent="0.3">
      <c r="A4660">
        <v>2495147</v>
      </c>
      <c r="B4660">
        <v>1</v>
      </c>
      <c r="C4660" t="s">
        <v>81</v>
      </c>
      <c r="D4660" t="s">
        <v>122</v>
      </c>
      <c r="E4660" t="s">
        <v>184</v>
      </c>
      <c r="F4660" t="s">
        <v>13259</v>
      </c>
      <c r="G4660" t="s">
        <v>149</v>
      </c>
      <c r="H4660" t="s">
        <v>150</v>
      </c>
      <c r="I4660" t="s">
        <v>136</v>
      </c>
      <c r="J4660" t="s">
        <v>137</v>
      </c>
      <c r="K4660" t="s">
        <v>144</v>
      </c>
      <c r="L4660" t="s">
        <v>13260</v>
      </c>
      <c r="M4660" t="s">
        <v>13261</v>
      </c>
      <c r="N4660">
        <v>0.502222222</v>
      </c>
      <c r="O4660">
        <v>1</v>
      </c>
      <c r="P4660">
        <v>208</v>
      </c>
      <c r="Q4660">
        <v>11</v>
      </c>
      <c r="R4660">
        <v>3</v>
      </c>
      <c r="S4660">
        <v>6</v>
      </c>
      <c r="T4660">
        <v>21</v>
      </c>
      <c r="U4660">
        <v>0</v>
      </c>
      <c r="V4660">
        <v>0</v>
      </c>
      <c r="W4660">
        <v>0.13146944922666665</v>
      </c>
      <c r="X4660">
        <v>13.917407167613193</v>
      </c>
      <c r="Y4660">
        <v>1.6234819809642373</v>
      </c>
      <c r="Z4660">
        <v>2.8174510047461337E-2</v>
      </c>
      <c r="AA4660">
        <v>5.000584110866666</v>
      </c>
      <c r="AB4660">
        <v>4.0180946986508763</v>
      </c>
      <c r="AC4660">
        <v>0</v>
      </c>
      <c r="AD4660">
        <v>0</v>
      </c>
      <c r="AE4660">
        <v>24.719211917369105</v>
      </c>
    </row>
    <row r="4661" spans="1:31" x14ac:dyDescent="0.3">
      <c r="A4661">
        <v>2495150</v>
      </c>
      <c r="B4661">
        <v>1</v>
      </c>
      <c r="C4661" t="s">
        <v>80</v>
      </c>
      <c r="D4661" t="s">
        <v>96</v>
      </c>
      <c r="E4661" t="s">
        <v>153</v>
      </c>
      <c r="F4661" t="s">
        <v>13262</v>
      </c>
      <c r="G4661" t="s">
        <v>230</v>
      </c>
      <c r="H4661" t="s">
        <v>135</v>
      </c>
      <c r="I4661" t="s">
        <v>136</v>
      </c>
      <c r="J4661" t="s">
        <v>137</v>
      </c>
      <c r="K4661" t="s">
        <v>144</v>
      </c>
      <c r="L4661" t="s">
        <v>13263</v>
      </c>
      <c r="M4661" t="s">
        <v>13264</v>
      </c>
      <c r="N4661">
        <v>1.383888888</v>
      </c>
      <c r="O4661">
        <v>0</v>
      </c>
      <c r="P4661">
        <v>2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0.27905600227244254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0.27905600227244254</v>
      </c>
    </row>
    <row r="4662" spans="1:31" x14ac:dyDescent="0.3">
      <c r="A4662">
        <v>2495156</v>
      </c>
      <c r="B4662">
        <v>1</v>
      </c>
      <c r="C4662" t="s">
        <v>81</v>
      </c>
      <c r="D4662" t="s">
        <v>119</v>
      </c>
      <c r="E4662" t="s">
        <v>147</v>
      </c>
      <c r="F4662" t="s">
        <v>13265</v>
      </c>
      <c r="G4662" t="s">
        <v>193</v>
      </c>
      <c r="H4662" t="s">
        <v>150</v>
      </c>
      <c r="I4662" t="s">
        <v>136</v>
      </c>
      <c r="J4662" t="s">
        <v>137</v>
      </c>
      <c r="K4662" t="s">
        <v>144</v>
      </c>
      <c r="L4662" t="s">
        <v>13266</v>
      </c>
      <c r="M4662" t="s">
        <v>13267</v>
      </c>
      <c r="N4662">
        <v>2.4627777769999999</v>
      </c>
      <c r="O4662">
        <v>0</v>
      </c>
      <c r="P4662">
        <v>273</v>
      </c>
      <c r="Q4662">
        <v>0</v>
      </c>
      <c r="R4662">
        <v>0</v>
      </c>
      <c r="S4662">
        <v>0</v>
      </c>
      <c r="T4662">
        <v>28</v>
      </c>
      <c r="U4662">
        <v>0</v>
      </c>
      <c r="V4662">
        <v>0</v>
      </c>
      <c r="W4662">
        <v>0</v>
      </c>
      <c r="X4662">
        <v>77.545307501886967</v>
      </c>
      <c r="Y4662">
        <v>0</v>
      </c>
      <c r="Z4662">
        <v>0</v>
      </c>
      <c r="AA4662">
        <v>0</v>
      </c>
      <c r="AB4662">
        <v>29.302620801478049</v>
      </c>
      <c r="AC4662">
        <v>0</v>
      </c>
      <c r="AD4662">
        <v>0</v>
      </c>
      <c r="AE4662">
        <v>106.84792830336502</v>
      </c>
    </row>
    <row r="4663" spans="1:31" x14ac:dyDescent="0.3">
      <c r="A4663">
        <v>2495157</v>
      </c>
      <c r="B4663">
        <v>1</v>
      </c>
      <c r="C4663" t="s">
        <v>80</v>
      </c>
      <c r="D4663" t="s">
        <v>99</v>
      </c>
      <c r="E4663" t="s">
        <v>162</v>
      </c>
      <c r="F4663" t="s">
        <v>13174</v>
      </c>
      <c r="G4663" t="s">
        <v>210</v>
      </c>
      <c r="H4663" t="s">
        <v>135</v>
      </c>
      <c r="I4663" t="s">
        <v>136</v>
      </c>
      <c r="J4663" t="s">
        <v>137</v>
      </c>
      <c r="K4663" t="s">
        <v>144</v>
      </c>
      <c r="L4663" t="s">
        <v>13268</v>
      </c>
      <c r="M4663" t="s">
        <v>13269</v>
      </c>
      <c r="N4663">
        <v>2.7855555550000002</v>
      </c>
      <c r="O4663">
        <v>0</v>
      </c>
      <c r="P4663">
        <v>52</v>
      </c>
      <c r="Q4663">
        <v>0</v>
      </c>
      <c r="R4663">
        <v>0</v>
      </c>
      <c r="S4663">
        <v>0</v>
      </c>
      <c r="T4663">
        <v>1</v>
      </c>
      <c r="U4663">
        <v>0</v>
      </c>
      <c r="V4663">
        <v>0</v>
      </c>
      <c r="W4663">
        <v>0</v>
      </c>
      <c r="X4663">
        <v>35.301062772750612</v>
      </c>
      <c r="Y4663">
        <v>0</v>
      </c>
      <c r="Z4663">
        <v>0</v>
      </c>
      <c r="AA4663">
        <v>0</v>
      </c>
      <c r="AB4663">
        <v>5.4072638329102501E-3</v>
      </c>
      <c r="AC4663">
        <v>0</v>
      </c>
      <c r="AD4663">
        <v>0</v>
      </c>
      <c r="AE4663">
        <v>35.306470036583519</v>
      </c>
    </row>
    <row r="4664" spans="1:31" x14ac:dyDescent="0.3">
      <c r="A4664">
        <v>2495158</v>
      </c>
      <c r="B4664">
        <v>1</v>
      </c>
      <c r="C4664" t="s">
        <v>80</v>
      </c>
      <c r="D4664" t="s">
        <v>84</v>
      </c>
      <c r="E4664" t="s">
        <v>184</v>
      </c>
      <c r="F4664" t="s">
        <v>4589</v>
      </c>
      <c r="G4664" t="s">
        <v>149</v>
      </c>
      <c r="H4664" t="s">
        <v>150</v>
      </c>
      <c r="I4664" t="s">
        <v>136</v>
      </c>
      <c r="J4664" t="s">
        <v>137</v>
      </c>
      <c r="K4664" t="s">
        <v>144</v>
      </c>
      <c r="L4664" t="s">
        <v>13270</v>
      </c>
      <c r="M4664" t="s">
        <v>13271</v>
      </c>
      <c r="N4664">
        <v>1.1299999999999999</v>
      </c>
      <c r="O4664">
        <v>1</v>
      </c>
      <c r="P4664">
        <v>607</v>
      </c>
      <c r="Q4664">
        <v>0</v>
      </c>
      <c r="R4664">
        <v>21</v>
      </c>
      <c r="S4664">
        <v>37</v>
      </c>
      <c r="T4664">
        <v>721</v>
      </c>
      <c r="U4664">
        <v>6</v>
      </c>
      <c r="V4664">
        <v>7</v>
      </c>
      <c r="W4664">
        <v>0</v>
      </c>
      <c r="X4664">
        <v>373.37030278193521</v>
      </c>
      <c r="Y4664">
        <v>0</v>
      </c>
      <c r="Z4664">
        <v>9.0454054422102566</v>
      </c>
      <c r="AA4664">
        <v>571.51983715333176</v>
      </c>
      <c r="AB4664">
        <v>1831.5724080686923</v>
      </c>
      <c r="AC4664">
        <v>669.15039223101235</v>
      </c>
      <c r="AD4664">
        <v>483.79950129094232</v>
      </c>
      <c r="AE4664">
        <v>3938.4578469681237</v>
      </c>
    </row>
    <row r="4665" spans="1:31" x14ac:dyDescent="0.3">
      <c r="A4665">
        <v>2495163</v>
      </c>
      <c r="B4665">
        <v>1</v>
      </c>
      <c r="C4665" t="s">
        <v>81</v>
      </c>
      <c r="D4665" t="s">
        <v>115</v>
      </c>
      <c r="E4665" t="s">
        <v>184</v>
      </c>
      <c r="F4665" t="s">
        <v>12787</v>
      </c>
      <c r="G4665" t="s">
        <v>168</v>
      </c>
      <c r="H4665" t="s">
        <v>150</v>
      </c>
      <c r="I4665" t="s">
        <v>136</v>
      </c>
      <c r="J4665" t="s">
        <v>5</v>
      </c>
      <c r="K4665" t="s">
        <v>138</v>
      </c>
      <c r="L4665" t="s">
        <v>13272</v>
      </c>
      <c r="M4665" t="s">
        <v>13273</v>
      </c>
      <c r="N4665">
        <v>10.698055555</v>
      </c>
      <c r="O4665">
        <v>0</v>
      </c>
      <c r="P4665">
        <v>229</v>
      </c>
      <c r="Q4665">
        <v>0</v>
      </c>
      <c r="R4665">
        <v>53</v>
      </c>
      <c r="S4665">
        <v>7</v>
      </c>
      <c r="T4665">
        <v>28</v>
      </c>
      <c r="U4665">
        <v>0</v>
      </c>
      <c r="V4665">
        <v>0</v>
      </c>
      <c r="W4665">
        <v>0</v>
      </c>
      <c r="X4665">
        <v>276.82562140052806</v>
      </c>
      <c r="Y4665">
        <v>0</v>
      </c>
      <c r="Z4665">
        <v>182.83781156798926</v>
      </c>
      <c r="AA4665">
        <v>427.80560179914073</v>
      </c>
      <c r="AB4665">
        <v>324.18041095118036</v>
      </c>
      <c r="AC4665">
        <v>0</v>
      </c>
      <c r="AD4665">
        <v>0</v>
      </c>
      <c r="AE4665">
        <v>1211.6494457188385</v>
      </c>
    </row>
    <row r="4666" spans="1:31" x14ac:dyDescent="0.3">
      <c r="A4666">
        <v>2495164</v>
      </c>
      <c r="B4666">
        <v>1</v>
      </c>
      <c r="C4666" t="s">
        <v>80</v>
      </c>
      <c r="D4666" t="s">
        <v>96</v>
      </c>
      <c r="E4666" t="s">
        <v>162</v>
      </c>
      <c r="F4666" t="s">
        <v>13274</v>
      </c>
      <c r="G4666" t="s">
        <v>237</v>
      </c>
      <c r="H4666" t="s">
        <v>135</v>
      </c>
      <c r="I4666" t="s">
        <v>136</v>
      </c>
      <c r="J4666" t="s">
        <v>137</v>
      </c>
      <c r="K4666" t="s">
        <v>144</v>
      </c>
      <c r="L4666" t="s">
        <v>13275</v>
      </c>
      <c r="M4666" t="s">
        <v>13276</v>
      </c>
      <c r="N4666">
        <v>1.3977777769999999</v>
      </c>
      <c r="O4666">
        <v>0</v>
      </c>
      <c r="P4666">
        <v>26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4.5628961506302419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4.5628961506302419</v>
      </c>
    </row>
    <row r="4667" spans="1:31" x14ac:dyDescent="0.3">
      <c r="A4667">
        <v>2495165</v>
      </c>
      <c r="B4667">
        <v>1</v>
      </c>
      <c r="C4667" t="s">
        <v>80</v>
      </c>
      <c r="D4667" t="s">
        <v>84</v>
      </c>
      <c r="E4667" t="s">
        <v>162</v>
      </c>
      <c r="F4667" t="s">
        <v>13277</v>
      </c>
      <c r="G4667" t="s">
        <v>210</v>
      </c>
      <c r="H4667" t="s">
        <v>135</v>
      </c>
      <c r="I4667" t="s">
        <v>136</v>
      </c>
      <c r="J4667" t="s">
        <v>137</v>
      </c>
      <c r="K4667" t="s">
        <v>144</v>
      </c>
      <c r="L4667" t="s">
        <v>13278</v>
      </c>
      <c r="M4667" t="s">
        <v>13279</v>
      </c>
      <c r="N4667">
        <v>3.0274999999999999</v>
      </c>
      <c r="O4667">
        <v>0</v>
      </c>
      <c r="P4667">
        <v>1</v>
      </c>
      <c r="Q4667">
        <v>0</v>
      </c>
      <c r="R4667">
        <v>0</v>
      </c>
      <c r="S4667">
        <v>0</v>
      </c>
      <c r="T4667">
        <v>12</v>
      </c>
      <c r="U4667">
        <v>0</v>
      </c>
      <c r="V4667">
        <v>0</v>
      </c>
      <c r="W4667">
        <v>0</v>
      </c>
      <c r="X4667">
        <v>3.2827877962681114E-2</v>
      </c>
      <c r="Y4667">
        <v>0</v>
      </c>
      <c r="Z4667">
        <v>0</v>
      </c>
      <c r="AA4667">
        <v>0</v>
      </c>
      <c r="AB4667">
        <v>107.31056956169579</v>
      </c>
      <c r="AC4667">
        <v>0</v>
      </c>
      <c r="AD4667">
        <v>0</v>
      </c>
      <c r="AE4667">
        <v>107.34339743965846</v>
      </c>
    </row>
    <row r="4668" spans="1:31" x14ac:dyDescent="0.3">
      <c r="A4668">
        <v>2495166</v>
      </c>
      <c r="B4668">
        <v>1</v>
      </c>
      <c r="C4668" t="s">
        <v>80</v>
      </c>
      <c r="D4668" t="s">
        <v>97</v>
      </c>
      <c r="E4668" t="s">
        <v>162</v>
      </c>
      <c r="F4668" t="s">
        <v>902</v>
      </c>
      <c r="G4668" t="s">
        <v>168</v>
      </c>
      <c r="H4668" t="s">
        <v>135</v>
      </c>
      <c r="I4668" t="s">
        <v>136</v>
      </c>
      <c r="J4668" t="s">
        <v>137</v>
      </c>
      <c r="K4668" t="s">
        <v>138</v>
      </c>
      <c r="L4668" t="s">
        <v>13280</v>
      </c>
      <c r="M4668" t="s">
        <v>13281</v>
      </c>
      <c r="N4668">
        <v>6.9519444439999996</v>
      </c>
      <c r="O4668">
        <v>0</v>
      </c>
      <c r="P4668">
        <v>57</v>
      </c>
      <c r="Q4668">
        <v>0</v>
      </c>
      <c r="R4668">
        <v>2</v>
      </c>
      <c r="S4668">
        <v>0</v>
      </c>
      <c r="T4668">
        <v>5</v>
      </c>
      <c r="U4668">
        <v>0</v>
      </c>
      <c r="V4668">
        <v>0</v>
      </c>
      <c r="W4668">
        <v>0</v>
      </c>
      <c r="X4668">
        <v>223.17665338198452</v>
      </c>
      <c r="Y4668">
        <v>0</v>
      </c>
      <c r="Z4668">
        <v>0.33872918994050361</v>
      </c>
      <c r="AA4668">
        <v>0</v>
      </c>
      <c r="AB4668">
        <v>25.348254753403328</v>
      </c>
      <c r="AC4668">
        <v>0</v>
      </c>
      <c r="AD4668">
        <v>0</v>
      </c>
      <c r="AE4668">
        <v>248.86363732532834</v>
      </c>
    </row>
    <row r="4669" spans="1:31" x14ac:dyDescent="0.3">
      <c r="A4669">
        <v>2495168</v>
      </c>
      <c r="B4669">
        <v>1</v>
      </c>
      <c r="C4669" t="s">
        <v>80</v>
      </c>
      <c r="D4669" t="s">
        <v>83</v>
      </c>
      <c r="E4669" t="s">
        <v>153</v>
      </c>
      <c r="F4669" t="s">
        <v>11693</v>
      </c>
      <c r="G4669" t="s">
        <v>244</v>
      </c>
      <c r="H4669" t="s">
        <v>135</v>
      </c>
      <c r="I4669" t="s">
        <v>136</v>
      </c>
      <c r="J4669" t="s">
        <v>137</v>
      </c>
      <c r="K4669" t="s">
        <v>144</v>
      </c>
      <c r="L4669" t="s">
        <v>13282</v>
      </c>
      <c r="M4669" t="s">
        <v>13283</v>
      </c>
      <c r="N4669">
        <v>1.092777777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22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27.479012946523749</v>
      </c>
      <c r="AC4669">
        <v>0</v>
      </c>
      <c r="AD4669">
        <v>0</v>
      </c>
      <c r="AE4669">
        <v>27.479012946523749</v>
      </c>
    </row>
    <row r="4670" spans="1:31" x14ac:dyDescent="0.3">
      <c r="A4670">
        <v>2495169</v>
      </c>
      <c r="B4670">
        <v>1</v>
      </c>
      <c r="C4670" t="s">
        <v>81</v>
      </c>
      <c r="D4670" t="s">
        <v>112</v>
      </c>
      <c r="E4670" t="s">
        <v>166</v>
      </c>
      <c r="F4670" t="s">
        <v>13284</v>
      </c>
      <c r="G4670" t="s">
        <v>149</v>
      </c>
      <c r="H4670" t="s">
        <v>150</v>
      </c>
      <c r="I4670" t="s">
        <v>136</v>
      </c>
      <c r="J4670" t="s">
        <v>137</v>
      </c>
      <c r="K4670" t="s">
        <v>144</v>
      </c>
      <c r="L4670" t="s">
        <v>13285</v>
      </c>
      <c r="M4670" t="s">
        <v>13286</v>
      </c>
      <c r="N4670">
        <v>0.16750000000000001</v>
      </c>
      <c r="O4670">
        <v>0</v>
      </c>
      <c r="P4670">
        <v>1434</v>
      </c>
      <c r="Q4670">
        <v>223</v>
      </c>
      <c r="R4670">
        <v>107</v>
      </c>
      <c r="S4670">
        <v>17</v>
      </c>
      <c r="T4670">
        <v>182</v>
      </c>
      <c r="U4670">
        <v>1</v>
      </c>
      <c r="V4670">
        <v>0</v>
      </c>
      <c r="W4670">
        <v>0</v>
      </c>
      <c r="X4670">
        <v>62.067678620906541</v>
      </c>
      <c r="Y4670">
        <v>40.233270499495418</v>
      </c>
      <c r="Z4670">
        <v>17.711654075770607</v>
      </c>
      <c r="AA4670">
        <v>5.1283452227900641</v>
      </c>
      <c r="AB4670">
        <v>17.963287512921497</v>
      </c>
      <c r="AC4670">
        <v>29.708798974020006</v>
      </c>
      <c r="AD4670">
        <v>0</v>
      </c>
      <c r="AE4670">
        <v>172.81303490590412</v>
      </c>
    </row>
    <row r="4671" spans="1:31" x14ac:dyDescent="0.3">
      <c r="A4671">
        <v>2495173</v>
      </c>
      <c r="B4671">
        <v>1</v>
      </c>
      <c r="C4671" t="s">
        <v>80</v>
      </c>
      <c r="D4671" t="s">
        <v>90</v>
      </c>
      <c r="E4671" t="s">
        <v>132</v>
      </c>
      <c r="F4671" t="s">
        <v>13287</v>
      </c>
      <c r="G4671" t="s">
        <v>168</v>
      </c>
      <c r="H4671" t="s">
        <v>135</v>
      </c>
      <c r="I4671" t="s">
        <v>136</v>
      </c>
      <c r="J4671" t="s">
        <v>137</v>
      </c>
      <c r="K4671" t="s">
        <v>138</v>
      </c>
      <c r="L4671" t="s">
        <v>13288</v>
      </c>
      <c r="M4671" t="s">
        <v>13289</v>
      </c>
      <c r="N4671">
        <v>3.929444444</v>
      </c>
      <c r="O4671">
        <v>0</v>
      </c>
      <c r="P4671">
        <v>849</v>
      </c>
      <c r="Q4671">
        <v>0</v>
      </c>
      <c r="R4671">
        <v>0</v>
      </c>
      <c r="S4671">
        <v>0</v>
      </c>
      <c r="T4671">
        <v>49</v>
      </c>
      <c r="U4671">
        <v>0</v>
      </c>
      <c r="V4671">
        <v>0</v>
      </c>
      <c r="W4671">
        <v>0</v>
      </c>
      <c r="X4671">
        <v>987.50362900674088</v>
      </c>
      <c r="Y4671">
        <v>0</v>
      </c>
      <c r="Z4671">
        <v>0</v>
      </c>
      <c r="AA4671">
        <v>0</v>
      </c>
      <c r="AB4671">
        <v>216.29687459989484</v>
      </c>
      <c r="AC4671">
        <v>0</v>
      </c>
      <c r="AD4671">
        <v>0</v>
      </c>
      <c r="AE4671">
        <v>1203.8005036066356</v>
      </c>
    </row>
    <row r="4672" spans="1:31" x14ac:dyDescent="0.3">
      <c r="A4672">
        <v>2495174</v>
      </c>
      <c r="B4672">
        <v>1</v>
      </c>
      <c r="C4672" t="s">
        <v>81</v>
      </c>
      <c r="D4672" t="s">
        <v>123</v>
      </c>
      <c r="E4672" t="s">
        <v>147</v>
      </c>
      <c r="F4672" t="s">
        <v>13290</v>
      </c>
      <c r="G4672" t="s">
        <v>168</v>
      </c>
      <c r="H4672" t="s">
        <v>150</v>
      </c>
      <c r="I4672" t="s">
        <v>136</v>
      </c>
      <c r="J4672" t="s">
        <v>137</v>
      </c>
      <c r="K4672" t="s">
        <v>138</v>
      </c>
      <c r="L4672" t="s">
        <v>13291</v>
      </c>
      <c r="M4672" t="s">
        <v>13292</v>
      </c>
      <c r="N4672">
        <v>5.4058333330000004</v>
      </c>
      <c r="O4672">
        <v>2</v>
      </c>
      <c r="P4672">
        <v>1962</v>
      </c>
      <c r="Q4672">
        <v>19</v>
      </c>
      <c r="R4672">
        <v>82</v>
      </c>
      <c r="S4672">
        <v>3</v>
      </c>
      <c r="T4672">
        <v>113</v>
      </c>
      <c r="U4672">
        <v>0</v>
      </c>
      <c r="V4672">
        <v>0</v>
      </c>
      <c r="W4672">
        <v>0.17198034064565504</v>
      </c>
      <c r="X4672">
        <v>2527.9246384623129</v>
      </c>
      <c r="Y4672">
        <v>80.170300005732045</v>
      </c>
      <c r="Z4672">
        <v>121.40122431498222</v>
      </c>
      <c r="AA4672">
        <v>21.733676917599627</v>
      </c>
      <c r="AB4672">
        <v>724.3818025915931</v>
      </c>
      <c r="AC4672">
        <v>0</v>
      </c>
      <c r="AD4672">
        <v>0</v>
      </c>
      <c r="AE4672">
        <v>3475.7836226328654</v>
      </c>
    </row>
    <row r="4673" spans="1:31" x14ac:dyDescent="0.3">
      <c r="A4673">
        <v>2495175</v>
      </c>
      <c r="B4673">
        <v>1</v>
      </c>
      <c r="C4673" t="s">
        <v>80</v>
      </c>
      <c r="D4673" t="s">
        <v>96</v>
      </c>
      <c r="E4673" t="s">
        <v>162</v>
      </c>
      <c r="F4673" t="s">
        <v>13293</v>
      </c>
      <c r="G4673" t="s">
        <v>210</v>
      </c>
      <c r="H4673" t="s">
        <v>135</v>
      </c>
      <c r="I4673" t="s">
        <v>136</v>
      </c>
      <c r="J4673" t="s">
        <v>137</v>
      </c>
      <c r="K4673" t="s">
        <v>144</v>
      </c>
      <c r="L4673" t="s">
        <v>13294</v>
      </c>
      <c r="M4673" t="s">
        <v>13295</v>
      </c>
      <c r="N4673">
        <v>1.7397222219999999</v>
      </c>
      <c r="O4673">
        <v>0</v>
      </c>
      <c r="P4673">
        <v>53</v>
      </c>
      <c r="Q4673">
        <v>0</v>
      </c>
      <c r="R4673">
        <v>0</v>
      </c>
      <c r="S4673">
        <v>0</v>
      </c>
      <c r="T4673">
        <v>2</v>
      </c>
      <c r="U4673">
        <v>0</v>
      </c>
      <c r="V4673">
        <v>0</v>
      </c>
      <c r="W4673">
        <v>0</v>
      </c>
      <c r="X4673">
        <v>70.01559574134717</v>
      </c>
      <c r="Y4673">
        <v>0</v>
      </c>
      <c r="Z4673">
        <v>0</v>
      </c>
      <c r="AA4673">
        <v>0</v>
      </c>
      <c r="AB4673">
        <v>3.281575057082823</v>
      </c>
      <c r="AC4673">
        <v>0</v>
      </c>
      <c r="AD4673">
        <v>0</v>
      </c>
      <c r="AE4673">
        <v>73.297170798429988</v>
      </c>
    </row>
    <row r="4674" spans="1:31" x14ac:dyDescent="0.3">
      <c r="A4674">
        <v>2495176</v>
      </c>
      <c r="B4674">
        <v>1</v>
      </c>
      <c r="C4674" t="s">
        <v>81</v>
      </c>
      <c r="D4674" t="s">
        <v>115</v>
      </c>
      <c r="E4674" t="s">
        <v>166</v>
      </c>
      <c r="F4674" t="s">
        <v>13296</v>
      </c>
      <c r="G4674" t="s">
        <v>168</v>
      </c>
      <c r="H4674" t="s">
        <v>150</v>
      </c>
      <c r="I4674" t="s">
        <v>136</v>
      </c>
      <c r="J4674" t="s">
        <v>5</v>
      </c>
      <c r="K4674" t="s">
        <v>138</v>
      </c>
      <c r="L4674" t="s">
        <v>13297</v>
      </c>
      <c r="M4674" t="s">
        <v>13298</v>
      </c>
      <c r="N4674">
        <v>8.4286111110000004</v>
      </c>
      <c r="O4674">
        <v>0</v>
      </c>
      <c r="P4674">
        <v>2089</v>
      </c>
      <c r="Q4674">
        <v>1</v>
      </c>
      <c r="R4674">
        <v>121</v>
      </c>
      <c r="S4674">
        <v>9</v>
      </c>
      <c r="T4674">
        <v>142</v>
      </c>
      <c r="U4674">
        <v>1</v>
      </c>
      <c r="V4674">
        <v>0</v>
      </c>
      <c r="W4674">
        <v>0</v>
      </c>
      <c r="X4674">
        <v>1342.7464458660645</v>
      </c>
      <c r="Y4674">
        <v>45.155218740214146</v>
      </c>
      <c r="Z4674">
        <v>242.14188809179925</v>
      </c>
      <c r="AA4674">
        <v>395.10128065471866</v>
      </c>
      <c r="AB4674">
        <v>402.38557036927432</v>
      </c>
      <c r="AC4674">
        <v>1107.4394710780286</v>
      </c>
      <c r="AD4674">
        <v>0</v>
      </c>
      <c r="AE4674">
        <v>3534.9698748001001</v>
      </c>
    </row>
    <row r="4675" spans="1:31" x14ac:dyDescent="0.3">
      <c r="A4675">
        <v>2495178</v>
      </c>
      <c r="B4675">
        <v>1</v>
      </c>
      <c r="C4675" t="s">
        <v>81</v>
      </c>
      <c r="D4675" t="s">
        <v>123</v>
      </c>
      <c r="E4675" t="s">
        <v>153</v>
      </c>
      <c r="F4675" t="s">
        <v>13299</v>
      </c>
      <c r="G4675" t="s">
        <v>230</v>
      </c>
      <c r="H4675" t="s">
        <v>135</v>
      </c>
      <c r="I4675" t="s">
        <v>136</v>
      </c>
      <c r="J4675" t="s">
        <v>137</v>
      </c>
      <c r="K4675" t="s">
        <v>144</v>
      </c>
      <c r="L4675" t="s">
        <v>13300</v>
      </c>
      <c r="M4675" t="s">
        <v>13301</v>
      </c>
      <c r="N4675">
        <v>4.0613888879999998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1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5.4460762915522665</v>
      </c>
      <c r="AC4675">
        <v>0</v>
      </c>
      <c r="AD4675">
        <v>0</v>
      </c>
      <c r="AE4675">
        <v>5.4460762915522665</v>
      </c>
    </row>
    <row r="4676" spans="1:31" x14ac:dyDescent="0.3">
      <c r="A4676">
        <v>2495180</v>
      </c>
      <c r="B4676">
        <v>1</v>
      </c>
      <c r="C4676" t="s">
        <v>81</v>
      </c>
      <c r="D4676" t="s">
        <v>115</v>
      </c>
      <c r="E4676" t="s">
        <v>166</v>
      </c>
      <c r="F4676" t="s">
        <v>13302</v>
      </c>
      <c r="G4676" t="s">
        <v>168</v>
      </c>
      <c r="H4676" t="s">
        <v>150</v>
      </c>
      <c r="I4676" t="s">
        <v>136</v>
      </c>
      <c r="J4676" t="s">
        <v>137</v>
      </c>
      <c r="K4676" t="s">
        <v>138</v>
      </c>
      <c r="L4676" t="s">
        <v>13303</v>
      </c>
      <c r="M4676" t="s">
        <v>13304</v>
      </c>
      <c r="N4676">
        <v>9.6441666660000003</v>
      </c>
      <c r="O4676">
        <v>0</v>
      </c>
      <c r="P4676">
        <v>673</v>
      </c>
      <c r="Q4676">
        <v>4</v>
      </c>
      <c r="R4676">
        <v>81</v>
      </c>
      <c r="S4676">
        <v>5</v>
      </c>
      <c r="T4676">
        <v>32</v>
      </c>
      <c r="U4676">
        <v>0</v>
      </c>
      <c r="V4676">
        <v>0</v>
      </c>
      <c r="W4676">
        <v>0</v>
      </c>
      <c r="X4676">
        <v>468.31584113277398</v>
      </c>
      <c r="Y4676">
        <v>20.709988761862842</v>
      </c>
      <c r="Z4676">
        <v>114.32451976009891</v>
      </c>
      <c r="AA4676">
        <v>129.45860357984483</v>
      </c>
      <c r="AB4676">
        <v>212.21376333407392</v>
      </c>
      <c r="AC4676">
        <v>0</v>
      </c>
      <c r="AD4676">
        <v>0</v>
      </c>
      <c r="AE4676">
        <v>945.02271656865446</v>
      </c>
    </row>
    <row r="4677" spans="1:31" x14ac:dyDescent="0.3">
      <c r="A4677">
        <v>2495183</v>
      </c>
      <c r="B4677">
        <v>1</v>
      </c>
      <c r="C4677" t="s">
        <v>80</v>
      </c>
      <c r="D4677" t="s">
        <v>88</v>
      </c>
      <c r="E4677" t="s">
        <v>153</v>
      </c>
      <c r="F4677" t="s">
        <v>13305</v>
      </c>
      <c r="G4677" t="s">
        <v>244</v>
      </c>
      <c r="H4677" t="s">
        <v>135</v>
      </c>
      <c r="I4677" t="s">
        <v>136</v>
      </c>
      <c r="J4677" t="s">
        <v>137</v>
      </c>
      <c r="K4677" t="s">
        <v>144</v>
      </c>
      <c r="L4677" t="s">
        <v>13306</v>
      </c>
      <c r="M4677" t="s">
        <v>13307</v>
      </c>
      <c r="N4677">
        <v>1.7175</v>
      </c>
      <c r="O4677">
        <v>0</v>
      </c>
      <c r="P4677">
        <v>3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2.1952200612656796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2.1952200612656796</v>
      </c>
    </row>
    <row r="4678" spans="1:31" x14ac:dyDescent="0.3">
      <c r="A4678">
        <v>2495184</v>
      </c>
      <c r="B4678">
        <v>1</v>
      </c>
      <c r="C4678" t="s">
        <v>80</v>
      </c>
      <c r="D4678" t="s">
        <v>95</v>
      </c>
      <c r="E4678" t="s">
        <v>132</v>
      </c>
      <c r="F4678" t="s">
        <v>13308</v>
      </c>
      <c r="G4678" t="s">
        <v>168</v>
      </c>
      <c r="H4678" t="s">
        <v>135</v>
      </c>
      <c r="I4678" t="s">
        <v>136</v>
      </c>
      <c r="J4678" t="s">
        <v>137</v>
      </c>
      <c r="K4678" t="s">
        <v>138</v>
      </c>
      <c r="L4678" t="s">
        <v>13309</v>
      </c>
      <c r="M4678" t="s">
        <v>13310</v>
      </c>
      <c r="N4678">
        <v>6.9736111110000003</v>
      </c>
      <c r="O4678">
        <v>0</v>
      </c>
      <c r="P4678">
        <v>429</v>
      </c>
      <c r="Q4678">
        <v>0</v>
      </c>
      <c r="R4678">
        <v>0</v>
      </c>
      <c r="S4678">
        <v>0</v>
      </c>
      <c r="T4678">
        <v>60</v>
      </c>
      <c r="U4678">
        <v>0</v>
      </c>
      <c r="V4678">
        <v>0</v>
      </c>
      <c r="W4678">
        <v>0</v>
      </c>
      <c r="X4678">
        <v>775.66730246796249</v>
      </c>
      <c r="Y4678">
        <v>0</v>
      </c>
      <c r="Z4678">
        <v>0</v>
      </c>
      <c r="AA4678">
        <v>0</v>
      </c>
      <c r="AB4678">
        <v>489.0987023674864</v>
      </c>
      <c r="AC4678">
        <v>0</v>
      </c>
      <c r="AD4678">
        <v>0</v>
      </c>
      <c r="AE4678">
        <v>1264.7660048354489</v>
      </c>
    </row>
    <row r="4679" spans="1:31" x14ac:dyDescent="0.3">
      <c r="A4679">
        <v>2495185</v>
      </c>
      <c r="B4679">
        <v>1</v>
      </c>
      <c r="C4679" t="s">
        <v>80</v>
      </c>
      <c r="D4679" t="s">
        <v>100</v>
      </c>
      <c r="E4679" t="s">
        <v>132</v>
      </c>
      <c r="F4679" t="s">
        <v>1119</v>
      </c>
      <c r="G4679" t="s">
        <v>168</v>
      </c>
      <c r="H4679" t="s">
        <v>135</v>
      </c>
      <c r="I4679" t="s">
        <v>136</v>
      </c>
      <c r="J4679" t="s">
        <v>137</v>
      </c>
      <c r="K4679" t="s">
        <v>138</v>
      </c>
      <c r="L4679" t="s">
        <v>13311</v>
      </c>
      <c r="M4679" t="s">
        <v>13312</v>
      </c>
      <c r="N4679">
        <v>6.9202777769999999</v>
      </c>
      <c r="O4679">
        <v>0</v>
      </c>
      <c r="P4679">
        <v>264</v>
      </c>
      <c r="Q4679">
        <v>0</v>
      </c>
      <c r="R4679">
        <v>1</v>
      </c>
      <c r="S4679">
        <v>0</v>
      </c>
      <c r="T4679">
        <v>19</v>
      </c>
      <c r="U4679">
        <v>0</v>
      </c>
      <c r="V4679">
        <v>0</v>
      </c>
      <c r="W4679">
        <v>0</v>
      </c>
      <c r="X4679">
        <v>326.28328650287659</v>
      </c>
      <c r="Y4679">
        <v>0</v>
      </c>
      <c r="Z4679">
        <v>0</v>
      </c>
      <c r="AA4679">
        <v>0</v>
      </c>
      <c r="AB4679">
        <v>60.131316634139374</v>
      </c>
      <c r="AC4679">
        <v>0</v>
      </c>
      <c r="AD4679">
        <v>0</v>
      </c>
      <c r="AE4679">
        <v>386.41460313701594</v>
      </c>
    </row>
    <row r="4680" spans="1:31" x14ac:dyDescent="0.3">
      <c r="A4680">
        <v>2495186</v>
      </c>
      <c r="B4680">
        <v>1</v>
      </c>
      <c r="C4680" t="s">
        <v>81</v>
      </c>
      <c r="D4680" t="s">
        <v>122</v>
      </c>
      <c r="E4680" t="s">
        <v>166</v>
      </c>
      <c r="F4680" t="s">
        <v>3104</v>
      </c>
      <c r="G4680" t="s">
        <v>134</v>
      </c>
      <c r="H4680" t="s">
        <v>150</v>
      </c>
      <c r="I4680" t="s">
        <v>136</v>
      </c>
      <c r="J4680" t="s">
        <v>137</v>
      </c>
      <c r="K4680" t="s">
        <v>138</v>
      </c>
      <c r="L4680" t="s">
        <v>13313</v>
      </c>
      <c r="M4680" t="s">
        <v>13314</v>
      </c>
      <c r="N4680">
        <v>6.7838888879999999</v>
      </c>
      <c r="O4680">
        <v>14</v>
      </c>
      <c r="P4680">
        <v>839</v>
      </c>
      <c r="Q4680">
        <v>2</v>
      </c>
      <c r="R4680">
        <v>25</v>
      </c>
      <c r="S4680">
        <v>3</v>
      </c>
      <c r="T4680">
        <v>64</v>
      </c>
      <c r="U4680">
        <v>1</v>
      </c>
      <c r="V4680">
        <v>0</v>
      </c>
      <c r="W4680">
        <v>11.294953042463344</v>
      </c>
      <c r="X4680">
        <v>636.75375195617096</v>
      </c>
      <c r="Y4680">
        <v>3.8580998506485433</v>
      </c>
      <c r="Z4680">
        <v>24.430558357090934</v>
      </c>
      <c r="AA4680">
        <v>38.569724917405004</v>
      </c>
      <c r="AB4680">
        <v>241.3885807875408</v>
      </c>
      <c r="AC4680">
        <v>29.175477586381497</v>
      </c>
      <c r="AD4680">
        <v>0</v>
      </c>
      <c r="AE4680">
        <v>985.47114649770106</v>
      </c>
    </row>
    <row r="4681" spans="1:31" x14ac:dyDescent="0.3">
      <c r="A4681">
        <v>2495188</v>
      </c>
      <c r="B4681">
        <v>1</v>
      </c>
      <c r="C4681" t="s">
        <v>81</v>
      </c>
      <c r="D4681" t="s">
        <v>115</v>
      </c>
      <c r="E4681" t="s">
        <v>166</v>
      </c>
      <c r="F4681" t="s">
        <v>13315</v>
      </c>
      <c r="G4681" t="s">
        <v>168</v>
      </c>
      <c r="H4681" t="s">
        <v>150</v>
      </c>
      <c r="I4681" t="s">
        <v>136</v>
      </c>
      <c r="J4681" t="s">
        <v>5</v>
      </c>
      <c r="K4681" t="s">
        <v>138</v>
      </c>
      <c r="L4681" t="s">
        <v>13316</v>
      </c>
      <c r="M4681" t="s">
        <v>13317</v>
      </c>
      <c r="N4681">
        <v>9.6477777769999999</v>
      </c>
      <c r="O4681">
        <v>1</v>
      </c>
      <c r="P4681">
        <v>507</v>
      </c>
      <c r="Q4681">
        <v>18</v>
      </c>
      <c r="R4681">
        <v>194</v>
      </c>
      <c r="S4681">
        <v>3</v>
      </c>
      <c r="T4681">
        <v>38</v>
      </c>
      <c r="U4681">
        <v>1</v>
      </c>
      <c r="V4681">
        <v>0</v>
      </c>
      <c r="W4681">
        <v>0.57194316312184679</v>
      </c>
      <c r="X4681">
        <v>419.50318138562312</v>
      </c>
      <c r="Y4681">
        <v>247.9395681305553</v>
      </c>
      <c r="Z4681">
        <v>476.94362785361261</v>
      </c>
      <c r="AA4681">
        <v>36.821295554031039</v>
      </c>
      <c r="AB4681">
        <v>313.57049031666526</v>
      </c>
      <c r="AC4681">
        <v>469.50498957938726</v>
      </c>
      <c r="AD4681">
        <v>0</v>
      </c>
      <c r="AE4681">
        <v>1964.8550959829961</v>
      </c>
    </row>
    <row r="4682" spans="1:31" x14ac:dyDescent="0.3">
      <c r="A4682">
        <v>2495189</v>
      </c>
      <c r="B4682">
        <v>1</v>
      </c>
      <c r="C4682" t="s">
        <v>80</v>
      </c>
      <c r="D4682" t="s">
        <v>91</v>
      </c>
      <c r="E4682" t="s">
        <v>166</v>
      </c>
      <c r="F4682" t="s">
        <v>13318</v>
      </c>
      <c r="G4682" t="s">
        <v>168</v>
      </c>
      <c r="H4682" t="s">
        <v>150</v>
      </c>
      <c r="I4682" t="s">
        <v>136</v>
      </c>
      <c r="J4682" t="s">
        <v>137</v>
      </c>
      <c r="K4682" t="s">
        <v>138</v>
      </c>
      <c r="L4682" t="s">
        <v>13319</v>
      </c>
      <c r="M4682" t="s">
        <v>13320</v>
      </c>
      <c r="N4682">
        <v>6.7638888880000003</v>
      </c>
      <c r="O4682">
        <v>24</v>
      </c>
      <c r="P4682">
        <v>239</v>
      </c>
      <c r="Q4682">
        <v>39</v>
      </c>
      <c r="R4682">
        <v>70</v>
      </c>
      <c r="S4682">
        <v>32</v>
      </c>
      <c r="T4682">
        <v>212</v>
      </c>
      <c r="U4682">
        <v>1</v>
      </c>
      <c r="V4682">
        <v>0</v>
      </c>
      <c r="W4682">
        <v>194.76998466881014</v>
      </c>
      <c r="X4682">
        <v>549.58295246213845</v>
      </c>
      <c r="Y4682">
        <v>152.50481601530015</v>
      </c>
      <c r="Z4682">
        <v>120.08963419478764</v>
      </c>
      <c r="AA4682">
        <v>2270.3470732832784</v>
      </c>
      <c r="AB4682">
        <v>2499.1851554183195</v>
      </c>
      <c r="AC4682">
        <v>31.296812443360615</v>
      </c>
      <c r="AD4682">
        <v>0</v>
      </c>
      <c r="AE4682">
        <v>5817.776428485995</v>
      </c>
    </row>
    <row r="4683" spans="1:31" x14ac:dyDescent="0.3">
      <c r="A4683">
        <v>2495190</v>
      </c>
      <c r="B4683">
        <v>1</v>
      </c>
      <c r="C4683" t="s">
        <v>80</v>
      </c>
      <c r="D4683" t="s">
        <v>102</v>
      </c>
      <c r="E4683" t="s">
        <v>162</v>
      </c>
      <c r="F4683" t="s">
        <v>13321</v>
      </c>
      <c r="G4683" t="s">
        <v>168</v>
      </c>
      <c r="H4683" t="s">
        <v>135</v>
      </c>
      <c r="I4683" t="s">
        <v>136</v>
      </c>
      <c r="J4683" t="s">
        <v>137</v>
      </c>
      <c r="K4683" t="s">
        <v>138</v>
      </c>
      <c r="L4683" t="s">
        <v>13322</v>
      </c>
      <c r="M4683" t="s">
        <v>13323</v>
      </c>
      <c r="N4683">
        <v>7.926111111</v>
      </c>
      <c r="O4683">
        <v>0</v>
      </c>
      <c r="P4683">
        <v>18</v>
      </c>
      <c r="Q4683">
        <v>0</v>
      </c>
      <c r="R4683">
        <v>14</v>
      </c>
      <c r="S4683">
        <v>0</v>
      </c>
      <c r="T4683">
        <v>3</v>
      </c>
      <c r="U4683">
        <v>0</v>
      </c>
      <c r="V4683">
        <v>0</v>
      </c>
      <c r="W4683">
        <v>0</v>
      </c>
      <c r="X4683">
        <v>43.568438008390558</v>
      </c>
      <c r="Y4683">
        <v>0</v>
      </c>
      <c r="Z4683">
        <v>68.234381827361233</v>
      </c>
      <c r="AA4683">
        <v>0</v>
      </c>
      <c r="AB4683">
        <v>3.9591380465745214</v>
      </c>
      <c r="AC4683">
        <v>0</v>
      </c>
      <c r="AD4683">
        <v>0</v>
      </c>
      <c r="AE4683">
        <v>115.76195788232631</v>
      </c>
    </row>
    <row r="4684" spans="1:31" x14ac:dyDescent="0.3">
      <c r="A4684">
        <v>2495191</v>
      </c>
      <c r="B4684">
        <v>1</v>
      </c>
      <c r="C4684" t="s">
        <v>80</v>
      </c>
      <c r="D4684" t="s">
        <v>105</v>
      </c>
      <c r="E4684" t="s">
        <v>147</v>
      </c>
      <c r="F4684" t="s">
        <v>13324</v>
      </c>
      <c r="G4684" t="s">
        <v>168</v>
      </c>
      <c r="H4684" t="s">
        <v>150</v>
      </c>
      <c r="I4684" t="s">
        <v>136</v>
      </c>
      <c r="J4684" t="s">
        <v>137</v>
      </c>
      <c r="K4684" t="s">
        <v>138</v>
      </c>
      <c r="L4684" t="s">
        <v>13325</v>
      </c>
      <c r="M4684" t="s">
        <v>13326</v>
      </c>
      <c r="N4684">
        <v>6.2575000000000003</v>
      </c>
      <c r="O4684">
        <v>0</v>
      </c>
      <c r="P4684">
        <v>403</v>
      </c>
      <c r="Q4684">
        <v>0</v>
      </c>
      <c r="R4684">
        <v>0</v>
      </c>
      <c r="S4684">
        <v>0</v>
      </c>
      <c r="T4684">
        <v>28</v>
      </c>
      <c r="U4684">
        <v>0</v>
      </c>
      <c r="V4684">
        <v>0</v>
      </c>
      <c r="W4684">
        <v>0</v>
      </c>
      <c r="X4684">
        <v>742.47279240811611</v>
      </c>
      <c r="Y4684">
        <v>0</v>
      </c>
      <c r="Z4684">
        <v>0</v>
      </c>
      <c r="AA4684">
        <v>0</v>
      </c>
      <c r="AB4684">
        <v>368.35782190711859</v>
      </c>
      <c r="AC4684">
        <v>0</v>
      </c>
      <c r="AD4684">
        <v>0</v>
      </c>
      <c r="AE4684">
        <v>1110.8306143152347</v>
      </c>
    </row>
    <row r="4685" spans="1:31" x14ac:dyDescent="0.3">
      <c r="A4685">
        <v>2495192</v>
      </c>
      <c r="B4685">
        <v>1</v>
      </c>
      <c r="C4685" t="s">
        <v>80</v>
      </c>
      <c r="D4685" t="s">
        <v>106</v>
      </c>
      <c r="E4685" t="s">
        <v>132</v>
      </c>
      <c r="F4685" t="s">
        <v>13327</v>
      </c>
      <c r="G4685" t="s">
        <v>134</v>
      </c>
      <c r="H4685" t="s">
        <v>135</v>
      </c>
      <c r="I4685" t="s">
        <v>136</v>
      </c>
      <c r="J4685" t="s">
        <v>137</v>
      </c>
      <c r="K4685" t="s">
        <v>138</v>
      </c>
      <c r="L4685" t="s">
        <v>13328</v>
      </c>
      <c r="M4685" t="s">
        <v>13329</v>
      </c>
      <c r="N4685">
        <v>3.1469444439999998</v>
      </c>
      <c r="O4685">
        <v>0</v>
      </c>
      <c r="P4685">
        <v>281</v>
      </c>
      <c r="Q4685">
        <v>0</v>
      </c>
      <c r="R4685">
        <v>0</v>
      </c>
      <c r="S4685">
        <v>0</v>
      </c>
      <c r="T4685">
        <v>5</v>
      </c>
      <c r="U4685">
        <v>0</v>
      </c>
      <c r="V4685">
        <v>1</v>
      </c>
      <c r="W4685">
        <v>0</v>
      </c>
      <c r="X4685">
        <v>221.12170826196072</v>
      </c>
      <c r="Y4685">
        <v>0</v>
      </c>
      <c r="Z4685">
        <v>0</v>
      </c>
      <c r="AA4685">
        <v>0</v>
      </c>
      <c r="AB4685">
        <v>48.057859692432075</v>
      </c>
      <c r="AC4685">
        <v>0</v>
      </c>
      <c r="AD4685">
        <v>12.705295093627059</v>
      </c>
      <c r="AE4685">
        <v>281.88486304801984</v>
      </c>
    </row>
    <row r="4686" spans="1:31" x14ac:dyDescent="0.3">
      <c r="A4686">
        <v>2495194</v>
      </c>
      <c r="B4686">
        <v>1</v>
      </c>
      <c r="C4686" t="s">
        <v>81</v>
      </c>
      <c r="D4686" t="s">
        <v>118</v>
      </c>
      <c r="E4686" t="s">
        <v>153</v>
      </c>
      <c r="F4686" t="s">
        <v>13330</v>
      </c>
      <c r="G4686" t="s">
        <v>244</v>
      </c>
      <c r="H4686" t="s">
        <v>135</v>
      </c>
      <c r="I4686" t="s">
        <v>136</v>
      </c>
      <c r="J4686" t="s">
        <v>137</v>
      </c>
      <c r="K4686" t="s">
        <v>144</v>
      </c>
      <c r="L4686" t="s">
        <v>13331</v>
      </c>
      <c r="M4686" t="s">
        <v>13332</v>
      </c>
      <c r="N4686">
        <v>0.82972222200000001</v>
      </c>
      <c r="O4686">
        <v>0</v>
      </c>
      <c r="P4686">
        <v>11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2.1984239934970948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2.1984239934970948</v>
      </c>
    </row>
    <row r="4687" spans="1:31" x14ac:dyDescent="0.3">
      <c r="A4687">
        <v>2495195</v>
      </c>
      <c r="B4687">
        <v>1</v>
      </c>
      <c r="C4687" t="s">
        <v>80</v>
      </c>
      <c r="D4687" t="s">
        <v>82</v>
      </c>
      <c r="E4687" t="s">
        <v>132</v>
      </c>
      <c r="F4687" t="s">
        <v>13333</v>
      </c>
      <c r="G4687" t="s">
        <v>134</v>
      </c>
      <c r="H4687" t="s">
        <v>135</v>
      </c>
      <c r="I4687" t="s">
        <v>136</v>
      </c>
      <c r="J4687" t="s">
        <v>137</v>
      </c>
      <c r="K4687" t="s">
        <v>138</v>
      </c>
      <c r="L4687" t="s">
        <v>13334</v>
      </c>
      <c r="M4687" t="s">
        <v>13335</v>
      </c>
      <c r="N4687">
        <v>2.611388888</v>
      </c>
      <c r="O4687">
        <v>0</v>
      </c>
      <c r="P4687">
        <v>325</v>
      </c>
      <c r="Q4687">
        <v>0</v>
      </c>
      <c r="R4687">
        <v>0</v>
      </c>
      <c r="S4687">
        <v>0</v>
      </c>
      <c r="T4687">
        <v>7</v>
      </c>
      <c r="U4687">
        <v>0</v>
      </c>
      <c r="V4687">
        <v>0</v>
      </c>
      <c r="W4687">
        <v>0</v>
      </c>
      <c r="X4687">
        <v>242.31415859838219</v>
      </c>
      <c r="Y4687">
        <v>0</v>
      </c>
      <c r="Z4687">
        <v>0</v>
      </c>
      <c r="AA4687">
        <v>0</v>
      </c>
      <c r="AB4687">
        <v>8.0049043553649</v>
      </c>
      <c r="AC4687">
        <v>0</v>
      </c>
      <c r="AD4687">
        <v>0</v>
      </c>
      <c r="AE4687">
        <v>250.31906295374711</v>
      </c>
    </row>
    <row r="4688" spans="1:31" x14ac:dyDescent="0.3">
      <c r="A4688">
        <v>2495199</v>
      </c>
      <c r="B4688">
        <v>1</v>
      </c>
      <c r="C4688" t="s">
        <v>80</v>
      </c>
      <c r="D4688" t="s">
        <v>83</v>
      </c>
      <c r="E4688" t="s">
        <v>153</v>
      </c>
      <c r="F4688" t="s">
        <v>13336</v>
      </c>
      <c r="G4688" t="s">
        <v>230</v>
      </c>
      <c r="H4688" t="s">
        <v>135</v>
      </c>
      <c r="I4688" t="s">
        <v>136</v>
      </c>
      <c r="J4688" t="s">
        <v>137</v>
      </c>
      <c r="K4688" t="s">
        <v>144</v>
      </c>
      <c r="L4688" t="s">
        <v>13337</v>
      </c>
      <c r="M4688" t="s">
        <v>13338</v>
      </c>
      <c r="N4688">
        <v>5.5780555549999997</v>
      </c>
      <c r="O4688">
        <v>0</v>
      </c>
      <c r="P4688">
        <v>5</v>
      </c>
      <c r="Q4688">
        <v>0</v>
      </c>
      <c r="R4688">
        <v>0</v>
      </c>
      <c r="S4688">
        <v>0</v>
      </c>
      <c r="T4688">
        <v>3</v>
      </c>
      <c r="U4688">
        <v>0</v>
      </c>
      <c r="V4688">
        <v>0</v>
      </c>
      <c r="W4688">
        <v>0</v>
      </c>
      <c r="X4688">
        <v>16.572051349989923</v>
      </c>
      <c r="Y4688">
        <v>0</v>
      </c>
      <c r="Z4688">
        <v>0</v>
      </c>
      <c r="AA4688">
        <v>0</v>
      </c>
      <c r="AB4688">
        <v>9.0985487432688874</v>
      </c>
      <c r="AC4688">
        <v>0</v>
      </c>
      <c r="AD4688">
        <v>0</v>
      </c>
      <c r="AE4688">
        <v>25.670600093258813</v>
      </c>
    </row>
    <row r="4689" spans="1:31" x14ac:dyDescent="0.3">
      <c r="A4689">
        <v>2495200</v>
      </c>
      <c r="B4689">
        <v>1</v>
      </c>
      <c r="C4689" t="s">
        <v>81</v>
      </c>
      <c r="D4689" t="s">
        <v>122</v>
      </c>
      <c r="E4689" t="s">
        <v>132</v>
      </c>
      <c r="F4689" t="s">
        <v>13339</v>
      </c>
      <c r="G4689" t="s">
        <v>168</v>
      </c>
      <c r="H4689" t="s">
        <v>135</v>
      </c>
      <c r="I4689" t="s">
        <v>136</v>
      </c>
      <c r="J4689" t="s">
        <v>137</v>
      </c>
      <c r="K4689" t="s">
        <v>138</v>
      </c>
      <c r="L4689" t="s">
        <v>13340</v>
      </c>
      <c r="M4689" t="s">
        <v>13341</v>
      </c>
      <c r="N4689">
        <v>6.9811111109999997</v>
      </c>
      <c r="O4689">
        <v>0</v>
      </c>
      <c r="P4689">
        <v>508</v>
      </c>
      <c r="Q4689">
        <v>0</v>
      </c>
      <c r="R4689">
        <v>3</v>
      </c>
      <c r="S4689">
        <v>0</v>
      </c>
      <c r="T4689">
        <v>31</v>
      </c>
      <c r="U4689">
        <v>0</v>
      </c>
      <c r="V4689">
        <v>0</v>
      </c>
      <c r="W4689">
        <v>0</v>
      </c>
      <c r="X4689">
        <v>818.04734329217672</v>
      </c>
      <c r="Y4689">
        <v>0</v>
      </c>
      <c r="Z4689">
        <v>3.8947439338242398</v>
      </c>
      <c r="AA4689">
        <v>0</v>
      </c>
      <c r="AB4689">
        <v>145.68950034748059</v>
      </c>
      <c r="AC4689">
        <v>0</v>
      </c>
      <c r="AD4689">
        <v>0</v>
      </c>
      <c r="AE4689">
        <v>967.63158757348151</v>
      </c>
    </row>
    <row r="4690" spans="1:31" x14ac:dyDescent="0.3">
      <c r="A4690">
        <v>2495204</v>
      </c>
      <c r="B4690">
        <v>1</v>
      </c>
      <c r="C4690" t="s">
        <v>81</v>
      </c>
      <c r="D4690" t="s">
        <v>120</v>
      </c>
      <c r="E4690" t="s">
        <v>184</v>
      </c>
      <c r="F4690" t="s">
        <v>5935</v>
      </c>
      <c r="G4690" t="s">
        <v>134</v>
      </c>
      <c r="H4690" t="s">
        <v>150</v>
      </c>
      <c r="I4690" t="s">
        <v>136</v>
      </c>
      <c r="J4690" t="s">
        <v>137</v>
      </c>
      <c r="K4690" t="s">
        <v>138</v>
      </c>
      <c r="L4690" t="s">
        <v>13342</v>
      </c>
      <c r="M4690" t="s">
        <v>13343</v>
      </c>
      <c r="N4690">
        <v>4.3547222220000004</v>
      </c>
      <c r="O4690">
        <v>0</v>
      </c>
      <c r="P4690">
        <v>94</v>
      </c>
      <c r="Q4690">
        <v>50</v>
      </c>
      <c r="R4690">
        <v>1</v>
      </c>
      <c r="S4690">
        <v>12</v>
      </c>
      <c r="T4690">
        <v>5</v>
      </c>
      <c r="U4690">
        <v>0</v>
      </c>
      <c r="V4690">
        <v>0</v>
      </c>
      <c r="W4690">
        <v>0</v>
      </c>
      <c r="X4690">
        <v>131.63296381164065</v>
      </c>
      <c r="Y4690">
        <v>156.06182653496754</v>
      </c>
      <c r="Z4690">
        <v>7.5199350749089316E-2</v>
      </c>
      <c r="AA4690">
        <v>280.55895564133544</v>
      </c>
      <c r="AB4690">
        <v>19.752641524616941</v>
      </c>
      <c r="AC4690">
        <v>0</v>
      </c>
      <c r="AD4690">
        <v>0</v>
      </c>
      <c r="AE4690">
        <v>588.08158686330967</v>
      </c>
    </row>
    <row r="4691" spans="1:31" x14ac:dyDescent="0.3">
      <c r="A4691">
        <v>2495206</v>
      </c>
      <c r="B4691">
        <v>1</v>
      </c>
      <c r="C4691" t="s">
        <v>80</v>
      </c>
      <c r="D4691" t="s">
        <v>96</v>
      </c>
      <c r="E4691" t="s">
        <v>162</v>
      </c>
      <c r="F4691" t="s">
        <v>1142</v>
      </c>
      <c r="G4691" t="s">
        <v>168</v>
      </c>
      <c r="H4691" t="s">
        <v>135</v>
      </c>
      <c r="I4691" t="s">
        <v>136</v>
      </c>
      <c r="J4691" t="s">
        <v>137</v>
      </c>
      <c r="K4691" t="s">
        <v>138</v>
      </c>
      <c r="L4691" t="s">
        <v>13344</v>
      </c>
      <c r="M4691" t="s">
        <v>13345</v>
      </c>
      <c r="N4691">
        <v>6.6241666659999998</v>
      </c>
      <c r="O4691">
        <v>0</v>
      </c>
      <c r="P4691">
        <v>98</v>
      </c>
      <c r="Q4691">
        <v>0</v>
      </c>
      <c r="R4691">
        <v>0</v>
      </c>
      <c r="S4691">
        <v>0</v>
      </c>
      <c r="T4691">
        <v>8</v>
      </c>
      <c r="U4691">
        <v>0</v>
      </c>
      <c r="V4691">
        <v>0</v>
      </c>
      <c r="W4691">
        <v>0</v>
      </c>
      <c r="X4691">
        <v>239.6419229198749</v>
      </c>
      <c r="Y4691">
        <v>0</v>
      </c>
      <c r="Z4691">
        <v>0</v>
      </c>
      <c r="AA4691">
        <v>0</v>
      </c>
      <c r="AB4691">
        <v>96.589004928441881</v>
      </c>
      <c r="AC4691">
        <v>0</v>
      </c>
      <c r="AD4691">
        <v>0</v>
      </c>
      <c r="AE4691">
        <v>336.23092784831681</v>
      </c>
    </row>
    <row r="4692" spans="1:31" x14ac:dyDescent="0.3">
      <c r="A4692">
        <v>2495209</v>
      </c>
      <c r="B4692">
        <v>1</v>
      </c>
      <c r="C4692" t="s">
        <v>80</v>
      </c>
      <c r="D4692" t="s">
        <v>83</v>
      </c>
      <c r="E4692" t="s">
        <v>132</v>
      </c>
      <c r="F4692" t="s">
        <v>13346</v>
      </c>
      <c r="G4692" t="s">
        <v>134</v>
      </c>
      <c r="H4692" t="s">
        <v>135</v>
      </c>
      <c r="I4692" t="s">
        <v>136</v>
      </c>
      <c r="J4692" t="s">
        <v>137</v>
      </c>
      <c r="K4692" t="s">
        <v>138</v>
      </c>
      <c r="L4692" t="s">
        <v>13347</v>
      </c>
      <c r="M4692" t="s">
        <v>13348</v>
      </c>
      <c r="N4692">
        <v>1.024444444</v>
      </c>
      <c r="O4692">
        <v>0</v>
      </c>
      <c r="P4692">
        <v>535</v>
      </c>
      <c r="Q4692">
        <v>0</v>
      </c>
      <c r="R4692">
        <v>0</v>
      </c>
      <c r="S4692">
        <v>0</v>
      </c>
      <c r="T4692">
        <v>34</v>
      </c>
      <c r="U4692">
        <v>0</v>
      </c>
      <c r="V4692">
        <v>0</v>
      </c>
      <c r="W4692">
        <v>0</v>
      </c>
      <c r="X4692">
        <v>194.12461159691466</v>
      </c>
      <c r="Y4692">
        <v>0</v>
      </c>
      <c r="Z4692">
        <v>0</v>
      </c>
      <c r="AA4692">
        <v>0</v>
      </c>
      <c r="AB4692">
        <v>38.550924081442432</v>
      </c>
      <c r="AC4692">
        <v>0</v>
      </c>
      <c r="AD4692">
        <v>0</v>
      </c>
      <c r="AE4692">
        <v>232.67553567835711</v>
      </c>
    </row>
    <row r="4693" spans="1:31" x14ac:dyDescent="0.3">
      <c r="A4693">
        <v>2495211</v>
      </c>
      <c r="B4693">
        <v>1</v>
      </c>
      <c r="C4693" t="s">
        <v>80</v>
      </c>
      <c r="D4693" t="s">
        <v>97</v>
      </c>
      <c r="E4693" t="s">
        <v>132</v>
      </c>
      <c r="F4693" t="s">
        <v>13349</v>
      </c>
      <c r="G4693" t="s">
        <v>296</v>
      </c>
      <c r="H4693" t="s">
        <v>135</v>
      </c>
      <c r="I4693" t="s">
        <v>136</v>
      </c>
      <c r="J4693" t="s">
        <v>137</v>
      </c>
      <c r="K4693" t="s">
        <v>144</v>
      </c>
      <c r="L4693" t="s">
        <v>13350</v>
      </c>
      <c r="M4693" t="s">
        <v>13351</v>
      </c>
      <c r="N4693">
        <v>0.95277777699999999</v>
      </c>
      <c r="O4693">
        <v>0</v>
      </c>
      <c r="P4693">
        <v>113</v>
      </c>
      <c r="Q4693">
        <v>0</v>
      </c>
      <c r="R4693">
        <v>7</v>
      </c>
      <c r="S4693">
        <v>0</v>
      </c>
      <c r="T4693">
        <v>9</v>
      </c>
      <c r="U4693">
        <v>0</v>
      </c>
      <c r="V4693">
        <v>0</v>
      </c>
      <c r="W4693">
        <v>0</v>
      </c>
      <c r="X4693">
        <v>63.445275853023013</v>
      </c>
      <c r="Y4693">
        <v>0</v>
      </c>
      <c r="Z4693">
        <v>2.4815795411503676</v>
      </c>
      <c r="AA4693">
        <v>0</v>
      </c>
      <c r="AB4693">
        <v>63.653733576828344</v>
      </c>
      <c r="AC4693">
        <v>0</v>
      </c>
      <c r="AD4693">
        <v>0</v>
      </c>
      <c r="AE4693">
        <v>129.58058897100173</v>
      </c>
    </row>
    <row r="4694" spans="1:31" x14ac:dyDescent="0.3">
      <c r="A4694">
        <v>2495214</v>
      </c>
      <c r="B4694">
        <v>1</v>
      </c>
      <c r="C4694" t="s">
        <v>81</v>
      </c>
      <c r="D4694" t="s">
        <v>112</v>
      </c>
      <c r="E4694" t="s">
        <v>132</v>
      </c>
      <c r="F4694" t="s">
        <v>13352</v>
      </c>
      <c r="G4694" t="s">
        <v>296</v>
      </c>
      <c r="H4694" t="s">
        <v>135</v>
      </c>
      <c r="I4694" t="s">
        <v>136</v>
      </c>
      <c r="J4694" t="s">
        <v>137</v>
      </c>
      <c r="K4694" t="s">
        <v>144</v>
      </c>
      <c r="L4694" t="s">
        <v>13353</v>
      </c>
      <c r="M4694" t="s">
        <v>13354</v>
      </c>
      <c r="N4694">
        <v>4.6627777769999996</v>
      </c>
      <c r="O4694">
        <v>0</v>
      </c>
      <c r="P4694">
        <v>4</v>
      </c>
      <c r="Q4694">
        <v>0</v>
      </c>
      <c r="R4694">
        <v>7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2.9805893890136521</v>
      </c>
      <c r="AA4694">
        <v>0</v>
      </c>
      <c r="AB4694">
        <v>0</v>
      </c>
      <c r="AC4694">
        <v>0</v>
      </c>
      <c r="AD4694">
        <v>0</v>
      </c>
      <c r="AE4694">
        <v>2.9805893890136521</v>
      </c>
    </row>
    <row r="4695" spans="1:31" x14ac:dyDescent="0.3">
      <c r="A4695">
        <v>2495215</v>
      </c>
      <c r="B4695">
        <v>1</v>
      </c>
      <c r="C4695" t="s">
        <v>81</v>
      </c>
      <c r="D4695" t="s">
        <v>127</v>
      </c>
      <c r="E4695" t="s">
        <v>184</v>
      </c>
      <c r="F4695" t="s">
        <v>5054</v>
      </c>
      <c r="G4695" t="s">
        <v>168</v>
      </c>
      <c r="H4695" t="s">
        <v>150</v>
      </c>
      <c r="I4695" t="s">
        <v>136</v>
      </c>
      <c r="J4695" t="s">
        <v>137</v>
      </c>
      <c r="K4695" t="s">
        <v>138</v>
      </c>
      <c r="L4695" t="s">
        <v>13355</v>
      </c>
      <c r="M4695" t="s">
        <v>13356</v>
      </c>
      <c r="N4695">
        <v>7.6069444439999998</v>
      </c>
      <c r="O4695">
        <v>2</v>
      </c>
      <c r="P4695">
        <v>1406</v>
      </c>
      <c r="Q4695">
        <v>29</v>
      </c>
      <c r="R4695">
        <v>83</v>
      </c>
      <c r="S4695">
        <v>13</v>
      </c>
      <c r="T4695">
        <v>110</v>
      </c>
      <c r="U4695">
        <v>1</v>
      </c>
      <c r="V4695">
        <v>0</v>
      </c>
      <c r="W4695">
        <v>2.0706303795632581</v>
      </c>
      <c r="X4695">
        <v>1563.7481857376295</v>
      </c>
      <c r="Y4695">
        <v>220.30891377799458</v>
      </c>
      <c r="Z4695">
        <v>82.538365497729046</v>
      </c>
      <c r="AA4695">
        <v>359.86909941179857</v>
      </c>
      <c r="AB4695">
        <v>468.86102112898027</v>
      </c>
      <c r="AC4695">
        <v>16.485605820590376</v>
      </c>
      <c r="AD4695">
        <v>0</v>
      </c>
      <c r="AE4695">
        <v>2713.8818217542857</v>
      </c>
    </row>
    <row r="4696" spans="1:31" x14ac:dyDescent="0.3">
      <c r="A4696">
        <v>2495219</v>
      </c>
      <c r="B4696">
        <v>1</v>
      </c>
      <c r="C4696" t="s">
        <v>81</v>
      </c>
      <c r="D4696" t="s">
        <v>112</v>
      </c>
      <c r="E4696" t="s">
        <v>147</v>
      </c>
      <c r="F4696" t="s">
        <v>13357</v>
      </c>
      <c r="G4696" t="s">
        <v>134</v>
      </c>
      <c r="H4696" t="s">
        <v>150</v>
      </c>
      <c r="I4696" t="s">
        <v>136</v>
      </c>
      <c r="J4696" t="s">
        <v>137</v>
      </c>
      <c r="K4696" t="s">
        <v>138</v>
      </c>
      <c r="L4696" t="s">
        <v>13358</v>
      </c>
      <c r="M4696" t="s">
        <v>13359</v>
      </c>
      <c r="N4696">
        <v>1.728611111</v>
      </c>
      <c r="O4696">
        <v>0</v>
      </c>
      <c r="P4696">
        <v>147</v>
      </c>
      <c r="Q4696">
        <v>0</v>
      </c>
      <c r="R4696">
        <v>10</v>
      </c>
      <c r="S4696">
        <v>0</v>
      </c>
      <c r="T4696">
        <v>14</v>
      </c>
      <c r="U4696">
        <v>0</v>
      </c>
      <c r="V4696">
        <v>0</v>
      </c>
      <c r="W4696">
        <v>0</v>
      </c>
      <c r="X4696">
        <v>161.57240571645468</v>
      </c>
      <c r="Y4696">
        <v>0</v>
      </c>
      <c r="Z4696">
        <v>3.9043475052931593</v>
      </c>
      <c r="AA4696">
        <v>0</v>
      </c>
      <c r="AB4696">
        <v>26.839991267483143</v>
      </c>
      <c r="AC4696">
        <v>0</v>
      </c>
      <c r="AD4696">
        <v>0</v>
      </c>
      <c r="AE4696">
        <v>192.31674448923098</v>
      </c>
    </row>
    <row r="4697" spans="1:31" x14ac:dyDescent="0.3">
      <c r="A4697">
        <v>2495220</v>
      </c>
      <c r="B4697">
        <v>1</v>
      </c>
      <c r="C4697" t="s">
        <v>80</v>
      </c>
      <c r="D4697" t="s">
        <v>82</v>
      </c>
      <c r="E4697" t="s">
        <v>153</v>
      </c>
      <c r="F4697" t="s">
        <v>13360</v>
      </c>
      <c r="G4697" t="s">
        <v>296</v>
      </c>
      <c r="H4697" t="s">
        <v>135</v>
      </c>
      <c r="I4697" t="s">
        <v>136</v>
      </c>
      <c r="J4697" t="s">
        <v>137</v>
      </c>
      <c r="K4697" t="s">
        <v>144</v>
      </c>
      <c r="L4697" t="s">
        <v>13361</v>
      </c>
      <c r="M4697" t="s">
        <v>13362</v>
      </c>
      <c r="N4697">
        <v>0.528888888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1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1.1164470617208335</v>
      </c>
      <c r="AC4697">
        <v>0</v>
      </c>
      <c r="AD4697">
        <v>0</v>
      </c>
      <c r="AE4697">
        <v>1.1164470617208335</v>
      </c>
    </row>
    <row r="4698" spans="1:31" x14ac:dyDescent="0.3">
      <c r="A4698">
        <v>2495222</v>
      </c>
      <c r="B4698">
        <v>1</v>
      </c>
      <c r="C4698" t="s">
        <v>80</v>
      </c>
      <c r="D4698" t="s">
        <v>95</v>
      </c>
      <c r="E4698" t="s">
        <v>213</v>
      </c>
      <c r="F4698" t="s">
        <v>4525</v>
      </c>
      <c r="G4698" t="s">
        <v>924</v>
      </c>
      <c r="H4698" t="s">
        <v>150</v>
      </c>
      <c r="I4698" t="s">
        <v>136</v>
      </c>
      <c r="J4698" t="s">
        <v>137</v>
      </c>
      <c r="K4698" t="s">
        <v>144</v>
      </c>
      <c r="L4698" t="s">
        <v>13363</v>
      </c>
      <c r="M4698" t="s">
        <v>13364</v>
      </c>
      <c r="N4698">
        <v>3.0950000000000002</v>
      </c>
      <c r="O4698">
        <v>2</v>
      </c>
      <c r="P4698">
        <v>206</v>
      </c>
      <c r="Q4698">
        <v>0</v>
      </c>
      <c r="R4698">
        <v>6</v>
      </c>
      <c r="S4698">
        <v>8</v>
      </c>
      <c r="T4698">
        <v>10</v>
      </c>
      <c r="U4698">
        <v>0</v>
      </c>
      <c r="V4698">
        <v>0</v>
      </c>
      <c r="W4698">
        <v>3.6156647805961843</v>
      </c>
      <c r="X4698">
        <v>111.93552735473453</v>
      </c>
      <c r="Y4698">
        <v>0</v>
      </c>
      <c r="Z4698">
        <v>3.7265338972655129</v>
      </c>
      <c r="AA4698">
        <v>118.19727722514057</v>
      </c>
      <c r="AB4698">
        <v>10.912816903513008</v>
      </c>
      <c r="AC4698">
        <v>0</v>
      </c>
      <c r="AD4698">
        <v>0</v>
      </c>
      <c r="AE4698">
        <v>248.38782016124981</v>
      </c>
    </row>
    <row r="4699" spans="1:31" x14ac:dyDescent="0.3">
      <c r="A4699">
        <v>2495224</v>
      </c>
      <c r="B4699">
        <v>1</v>
      </c>
      <c r="C4699" t="s">
        <v>80</v>
      </c>
      <c r="D4699" t="s">
        <v>105</v>
      </c>
      <c r="E4699" t="s">
        <v>166</v>
      </c>
      <c r="F4699" t="s">
        <v>10990</v>
      </c>
      <c r="G4699" t="s">
        <v>168</v>
      </c>
      <c r="H4699" t="s">
        <v>150</v>
      </c>
      <c r="I4699" t="s">
        <v>136</v>
      </c>
      <c r="J4699" t="s">
        <v>137</v>
      </c>
      <c r="K4699" t="s">
        <v>138</v>
      </c>
      <c r="L4699" t="s">
        <v>13365</v>
      </c>
      <c r="M4699" t="s">
        <v>13366</v>
      </c>
      <c r="N4699">
        <v>7.4911111110000004</v>
      </c>
      <c r="O4699">
        <v>0</v>
      </c>
      <c r="P4699">
        <v>196</v>
      </c>
      <c r="Q4699">
        <v>0</v>
      </c>
      <c r="R4699">
        <v>0</v>
      </c>
      <c r="S4699">
        <v>0</v>
      </c>
      <c r="T4699">
        <v>12</v>
      </c>
      <c r="U4699">
        <v>0</v>
      </c>
      <c r="V4699">
        <v>0</v>
      </c>
      <c r="W4699">
        <v>0</v>
      </c>
      <c r="X4699">
        <v>367.5345512878452</v>
      </c>
      <c r="Y4699">
        <v>0</v>
      </c>
      <c r="Z4699">
        <v>0</v>
      </c>
      <c r="AA4699">
        <v>0</v>
      </c>
      <c r="AB4699">
        <v>75.914402044927272</v>
      </c>
      <c r="AC4699">
        <v>0</v>
      </c>
      <c r="AD4699">
        <v>0</v>
      </c>
      <c r="AE4699">
        <v>443.44895333277248</v>
      </c>
    </row>
    <row r="4700" spans="1:31" x14ac:dyDescent="0.3">
      <c r="A4700">
        <v>2495225</v>
      </c>
      <c r="B4700">
        <v>1</v>
      </c>
      <c r="C4700" t="s">
        <v>80</v>
      </c>
      <c r="D4700" t="s">
        <v>85</v>
      </c>
      <c r="E4700" t="s">
        <v>132</v>
      </c>
      <c r="F4700" t="s">
        <v>13367</v>
      </c>
      <c r="G4700" t="s">
        <v>134</v>
      </c>
      <c r="H4700" t="s">
        <v>135</v>
      </c>
      <c r="I4700" t="s">
        <v>136</v>
      </c>
      <c r="J4700" t="s">
        <v>137</v>
      </c>
      <c r="K4700" t="s">
        <v>138</v>
      </c>
      <c r="L4700" t="s">
        <v>13368</v>
      </c>
      <c r="M4700" t="s">
        <v>13369</v>
      </c>
      <c r="N4700">
        <v>3.5297222220000002</v>
      </c>
      <c r="O4700">
        <v>0</v>
      </c>
      <c r="P4700">
        <v>1029</v>
      </c>
      <c r="Q4700">
        <v>0</v>
      </c>
      <c r="R4700">
        <v>0</v>
      </c>
      <c r="S4700">
        <v>0</v>
      </c>
      <c r="T4700">
        <v>48</v>
      </c>
      <c r="U4700">
        <v>0</v>
      </c>
      <c r="V4700">
        <v>0</v>
      </c>
      <c r="W4700">
        <v>0</v>
      </c>
      <c r="X4700">
        <v>960.71513643249784</v>
      </c>
      <c r="Y4700">
        <v>0</v>
      </c>
      <c r="Z4700">
        <v>0</v>
      </c>
      <c r="AA4700">
        <v>0</v>
      </c>
      <c r="AB4700">
        <v>135.78522357201217</v>
      </c>
      <c r="AC4700">
        <v>0</v>
      </c>
      <c r="AD4700">
        <v>0</v>
      </c>
      <c r="AE4700">
        <v>1096.50036000451</v>
      </c>
    </row>
    <row r="4701" spans="1:31" x14ac:dyDescent="0.3">
      <c r="A4701">
        <v>2495227</v>
      </c>
      <c r="B4701">
        <v>1</v>
      </c>
      <c r="C4701" t="s">
        <v>81</v>
      </c>
      <c r="D4701" t="s">
        <v>128</v>
      </c>
      <c r="E4701" t="s">
        <v>184</v>
      </c>
      <c r="F4701" t="s">
        <v>13370</v>
      </c>
      <c r="G4701" t="s">
        <v>149</v>
      </c>
      <c r="H4701" t="s">
        <v>150</v>
      </c>
      <c r="I4701" t="s">
        <v>136</v>
      </c>
      <c r="J4701" t="s">
        <v>137</v>
      </c>
      <c r="K4701" t="s">
        <v>144</v>
      </c>
      <c r="L4701" t="s">
        <v>13371</v>
      </c>
      <c r="M4701" t="s">
        <v>13372</v>
      </c>
      <c r="N4701">
        <v>2.3077777770000001</v>
      </c>
      <c r="O4701">
        <v>0</v>
      </c>
      <c r="P4701">
        <v>0</v>
      </c>
      <c r="Q4701">
        <v>0</v>
      </c>
      <c r="R4701">
        <v>0</v>
      </c>
      <c r="S4701">
        <v>2</v>
      </c>
      <c r="T4701">
        <v>0</v>
      </c>
      <c r="U4701">
        <v>2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9.0159016227683324</v>
      </c>
      <c r="AB4701">
        <v>0</v>
      </c>
      <c r="AC4701">
        <v>1004.2804313327701</v>
      </c>
      <c r="AD4701">
        <v>0</v>
      </c>
      <c r="AE4701">
        <v>1013.2963329555384</v>
      </c>
    </row>
    <row r="4702" spans="1:31" x14ac:dyDescent="0.3">
      <c r="A4702">
        <v>2495228</v>
      </c>
      <c r="B4702">
        <v>1</v>
      </c>
      <c r="C4702" t="s">
        <v>80</v>
      </c>
      <c r="D4702" t="s">
        <v>98</v>
      </c>
      <c r="E4702" t="s">
        <v>162</v>
      </c>
      <c r="F4702" t="s">
        <v>13373</v>
      </c>
      <c r="G4702" t="s">
        <v>210</v>
      </c>
      <c r="H4702" t="s">
        <v>135</v>
      </c>
      <c r="I4702" t="s">
        <v>136</v>
      </c>
      <c r="J4702" t="s">
        <v>137</v>
      </c>
      <c r="K4702" t="s">
        <v>144</v>
      </c>
      <c r="L4702" t="s">
        <v>13374</v>
      </c>
      <c r="M4702" t="s">
        <v>13375</v>
      </c>
      <c r="N4702">
        <v>1.9588888879999999</v>
      </c>
      <c r="O4702">
        <v>0</v>
      </c>
      <c r="P4702">
        <v>8</v>
      </c>
      <c r="Q4702">
        <v>0</v>
      </c>
      <c r="R4702">
        <v>8</v>
      </c>
      <c r="S4702">
        <v>0</v>
      </c>
      <c r="T4702">
        <v>7</v>
      </c>
      <c r="U4702">
        <v>0</v>
      </c>
      <c r="V4702">
        <v>0</v>
      </c>
      <c r="W4702">
        <v>0</v>
      </c>
      <c r="X4702">
        <v>2.8956779460498905</v>
      </c>
      <c r="Y4702">
        <v>0</v>
      </c>
      <c r="Z4702">
        <v>6.5655128462677537</v>
      </c>
      <c r="AA4702">
        <v>0</v>
      </c>
      <c r="AB4702">
        <v>2.031634971983395</v>
      </c>
      <c r="AC4702">
        <v>0</v>
      </c>
      <c r="AD4702">
        <v>0</v>
      </c>
      <c r="AE4702">
        <v>11.49282576430104</v>
      </c>
    </row>
    <row r="4703" spans="1:31" x14ac:dyDescent="0.3">
      <c r="A4703">
        <v>2495230</v>
      </c>
      <c r="B4703">
        <v>1</v>
      </c>
      <c r="C4703" t="s">
        <v>80</v>
      </c>
      <c r="D4703" t="s">
        <v>106</v>
      </c>
      <c r="E4703" t="s">
        <v>132</v>
      </c>
      <c r="F4703" t="s">
        <v>13376</v>
      </c>
      <c r="G4703" t="s">
        <v>134</v>
      </c>
      <c r="H4703" t="s">
        <v>135</v>
      </c>
      <c r="I4703" t="s">
        <v>136</v>
      </c>
      <c r="J4703" t="s">
        <v>137</v>
      </c>
      <c r="K4703" t="s">
        <v>138</v>
      </c>
      <c r="L4703" t="s">
        <v>13377</v>
      </c>
      <c r="M4703" t="s">
        <v>13378</v>
      </c>
      <c r="N4703">
        <v>1.947777777</v>
      </c>
      <c r="O4703">
        <v>0</v>
      </c>
      <c r="P4703">
        <v>196</v>
      </c>
      <c r="Q4703">
        <v>0</v>
      </c>
      <c r="R4703">
        <v>0</v>
      </c>
      <c r="S4703">
        <v>0</v>
      </c>
      <c r="T4703">
        <v>3</v>
      </c>
      <c r="U4703">
        <v>0</v>
      </c>
      <c r="V4703">
        <v>0</v>
      </c>
      <c r="W4703">
        <v>0</v>
      </c>
      <c r="X4703">
        <v>79.005398656458041</v>
      </c>
      <c r="Y4703">
        <v>0</v>
      </c>
      <c r="Z4703">
        <v>0</v>
      </c>
      <c r="AA4703">
        <v>0</v>
      </c>
      <c r="AB4703">
        <v>7.0828678395402296</v>
      </c>
      <c r="AC4703">
        <v>0</v>
      </c>
      <c r="AD4703">
        <v>0</v>
      </c>
      <c r="AE4703">
        <v>86.088266495998269</v>
      </c>
    </row>
    <row r="4704" spans="1:31" x14ac:dyDescent="0.3">
      <c r="A4704">
        <v>2495231</v>
      </c>
      <c r="B4704">
        <v>1</v>
      </c>
      <c r="C4704" t="s">
        <v>80</v>
      </c>
      <c r="D4704" t="s">
        <v>83</v>
      </c>
      <c r="E4704" t="s">
        <v>153</v>
      </c>
      <c r="F4704" t="s">
        <v>13379</v>
      </c>
      <c r="G4704" t="s">
        <v>159</v>
      </c>
      <c r="H4704" t="s">
        <v>135</v>
      </c>
      <c r="I4704" t="s">
        <v>136</v>
      </c>
      <c r="J4704" t="s">
        <v>3</v>
      </c>
      <c r="K4704" t="s">
        <v>144</v>
      </c>
      <c r="L4704" t="s">
        <v>13380</v>
      </c>
      <c r="M4704" t="s">
        <v>13381</v>
      </c>
      <c r="N4704">
        <v>1.890833333</v>
      </c>
      <c r="O4704">
        <v>0</v>
      </c>
      <c r="P4704">
        <v>4</v>
      </c>
      <c r="Q4704">
        <v>0</v>
      </c>
      <c r="R4704">
        <v>0</v>
      </c>
      <c r="S4704">
        <v>0</v>
      </c>
      <c r="T4704">
        <v>1</v>
      </c>
      <c r="U4704">
        <v>0</v>
      </c>
      <c r="V4704">
        <v>0</v>
      </c>
      <c r="W4704">
        <v>0</v>
      </c>
      <c r="X4704">
        <v>1.7963610151060294</v>
      </c>
      <c r="Y4704">
        <v>0</v>
      </c>
      <c r="Z4704">
        <v>0</v>
      </c>
      <c r="AA4704">
        <v>0</v>
      </c>
      <c r="AB4704">
        <v>3.9283643433558337</v>
      </c>
      <c r="AC4704">
        <v>0</v>
      </c>
      <c r="AD4704">
        <v>0</v>
      </c>
      <c r="AE4704">
        <v>5.7247253584618631</v>
      </c>
    </row>
    <row r="4705" spans="1:31" x14ac:dyDescent="0.3">
      <c r="A4705">
        <v>2495234</v>
      </c>
      <c r="B4705">
        <v>1</v>
      </c>
      <c r="C4705" t="s">
        <v>80</v>
      </c>
      <c r="D4705" t="s">
        <v>93</v>
      </c>
      <c r="E4705" t="s">
        <v>162</v>
      </c>
      <c r="F4705" t="s">
        <v>13382</v>
      </c>
      <c r="G4705" t="s">
        <v>530</v>
      </c>
      <c r="H4705" t="s">
        <v>135</v>
      </c>
      <c r="I4705" t="s">
        <v>136</v>
      </c>
      <c r="J4705" t="s">
        <v>137</v>
      </c>
      <c r="K4705" t="s">
        <v>144</v>
      </c>
      <c r="L4705" t="s">
        <v>13383</v>
      </c>
      <c r="M4705" t="s">
        <v>13384</v>
      </c>
      <c r="N4705">
        <v>0.66166666600000001</v>
      </c>
      <c r="O4705">
        <v>0</v>
      </c>
      <c r="P4705">
        <v>0</v>
      </c>
      <c r="Q4705">
        <v>0</v>
      </c>
      <c r="R4705">
        <v>2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0.99166673569029662</v>
      </c>
      <c r="AA4705">
        <v>0</v>
      </c>
      <c r="AB4705">
        <v>0</v>
      </c>
      <c r="AC4705">
        <v>0</v>
      </c>
      <c r="AD4705">
        <v>0</v>
      </c>
      <c r="AE4705">
        <v>0.99166673569029662</v>
      </c>
    </row>
    <row r="4706" spans="1:31" x14ac:dyDescent="0.3">
      <c r="A4706">
        <v>2495235</v>
      </c>
      <c r="B4706">
        <v>1</v>
      </c>
      <c r="C4706" t="s">
        <v>80</v>
      </c>
      <c r="D4706" t="s">
        <v>106</v>
      </c>
      <c r="E4706" t="s">
        <v>162</v>
      </c>
      <c r="F4706" t="s">
        <v>13385</v>
      </c>
      <c r="G4706" t="s">
        <v>159</v>
      </c>
      <c r="H4706" t="s">
        <v>135</v>
      </c>
      <c r="I4706" t="s">
        <v>136</v>
      </c>
      <c r="J4706" t="s">
        <v>3</v>
      </c>
      <c r="K4706" t="s">
        <v>144</v>
      </c>
      <c r="L4706" t="s">
        <v>13386</v>
      </c>
      <c r="M4706" t="s">
        <v>13387</v>
      </c>
      <c r="N4706">
        <v>2.02</v>
      </c>
      <c r="O4706">
        <v>0</v>
      </c>
      <c r="P4706">
        <v>6</v>
      </c>
      <c r="Q4706">
        <v>0</v>
      </c>
      <c r="R4706">
        <v>4</v>
      </c>
      <c r="S4706">
        <v>0</v>
      </c>
      <c r="T4706">
        <v>3</v>
      </c>
      <c r="U4706">
        <v>0</v>
      </c>
      <c r="V4706">
        <v>0</v>
      </c>
      <c r="W4706">
        <v>0</v>
      </c>
      <c r="X4706">
        <v>4.3694446259310027</v>
      </c>
      <c r="Y4706">
        <v>0</v>
      </c>
      <c r="Z4706">
        <v>5.5499904943778953</v>
      </c>
      <c r="AA4706">
        <v>0</v>
      </c>
      <c r="AB4706">
        <v>9.2836402779154046</v>
      </c>
      <c r="AC4706">
        <v>0</v>
      </c>
      <c r="AD4706">
        <v>0</v>
      </c>
      <c r="AE4706">
        <v>19.2030753982243</v>
      </c>
    </row>
    <row r="4707" spans="1:31" x14ac:dyDescent="0.3">
      <c r="A4707">
        <v>2495239</v>
      </c>
      <c r="B4707">
        <v>1</v>
      </c>
      <c r="C4707" t="s">
        <v>80</v>
      </c>
      <c r="D4707" t="s">
        <v>110</v>
      </c>
      <c r="E4707" t="s">
        <v>132</v>
      </c>
      <c r="F4707" t="s">
        <v>13388</v>
      </c>
      <c r="G4707" t="s">
        <v>168</v>
      </c>
      <c r="H4707" t="s">
        <v>135</v>
      </c>
      <c r="I4707" t="s">
        <v>136</v>
      </c>
      <c r="J4707" t="s">
        <v>137</v>
      </c>
      <c r="K4707" t="s">
        <v>138</v>
      </c>
      <c r="L4707" t="s">
        <v>13389</v>
      </c>
      <c r="M4707" t="s">
        <v>13390</v>
      </c>
      <c r="N4707">
        <v>4.1047222220000004</v>
      </c>
      <c r="O4707">
        <v>0</v>
      </c>
      <c r="P4707">
        <v>609</v>
      </c>
      <c r="Q4707">
        <v>0</v>
      </c>
      <c r="R4707">
        <v>0</v>
      </c>
      <c r="S4707">
        <v>0</v>
      </c>
      <c r="T4707">
        <v>28</v>
      </c>
      <c r="U4707">
        <v>0</v>
      </c>
      <c r="V4707">
        <v>0</v>
      </c>
      <c r="W4707">
        <v>0</v>
      </c>
      <c r="X4707">
        <v>655.28870829955781</v>
      </c>
      <c r="Y4707">
        <v>0</v>
      </c>
      <c r="Z4707">
        <v>0</v>
      </c>
      <c r="AA4707">
        <v>0</v>
      </c>
      <c r="AB4707">
        <v>50.968122587963229</v>
      </c>
      <c r="AC4707">
        <v>0</v>
      </c>
      <c r="AD4707">
        <v>0</v>
      </c>
      <c r="AE4707">
        <v>706.25683088752101</v>
      </c>
    </row>
    <row r="4708" spans="1:31" x14ac:dyDescent="0.3">
      <c r="A4708">
        <v>2495242</v>
      </c>
      <c r="B4708">
        <v>1</v>
      </c>
      <c r="C4708" t="s">
        <v>80</v>
      </c>
      <c r="D4708" t="s">
        <v>93</v>
      </c>
      <c r="E4708" t="s">
        <v>153</v>
      </c>
      <c r="F4708" t="s">
        <v>13256</v>
      </c>
      <c r="G4708" t="s">
        <v>244</v>
      </c>
      <c r="H4708" t="s">
        <v>135</v>
      </c>
      <c r="I4708" t="s">
        <v>136</v>
      </c>
      <c r="J4708" t="s">
        <v>137</v>
      </c>
      <c r="K4708" t="s">
        <v>144</v>
      </c>
      <c r="L4708" t="s">
        <v>13391</v>
      </c>
      <c r="M4708" t="s">
        <v>13392</v>
      </c>
      <c r="N4708">
        <v>1.2122222220000001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1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0.97644194925454819</v>
      </c>
      <c r="AC4708">
        <v>0</v>
      </c>
      <c r="AD4708">
        <v>0</v>
      </c>
      <c r="AE4708">
        <v>0.97644194925454819</v>
      </c>
    </row>
    <row r="4709" spans="1:31" x14ac:dyDescent="0.3">
      <c r="A4709">
        <v>2495243</v>
      </c>
      <c r="B4709">
        <v>1</v>
      </c>
      <c r="C4709" t="s">
        <v>80</v>
      </c>
      <c r="D4709" t="s">
        <v>95</v>
      </c>
      <c r="E4709" t="s">
        <v>166</v>
      </c>
      <c r="F4709" t="s">
        <v>13393</v>
      </c>
      <c r="G4709" t="s">
        <v>134</v>
      </c>
      <c r="H4709" t="s">
        <v>150</v>
      </c>
      <c r="I4709" t="s">
        <v>136</v>
      </c>
      <c r="J4709" t="s">
        <v>137</v>
      </c>
      <c r="K4709" t="s">
        <v>138</v>
      </c>
      <c r="L4709" t="s">
        <v>13394</v>
      </c>
      <c r="M4709" t="s">
        <v>13395</v>
      </c>
      <c r="N4709">
        <v>3.0169444439999999</v>
      </c>
      <c r="O4709">
        <v>0</v>
      </c>
      <c r="P4709">
        <v>2084</v>
      </c>
      <c r="Q4709">
        <v>0</v>
      </c>
      <c r="R4709">
        <v>2</v>
      </c>
      <c r="S4709">
        <v>1</v>
      </c>
      <c r="T4709">
        <v>165</v>
      </c>
      <c r="U4709">
        <v>0</v>
      </c>
      <c r="V4709">
        <v>2</v>
      </c>
      <c r="W4709">
        <v>0</v>
      </c>
      <c r="X4709">
        <v>2045.2046482849137</v>
      </c>
      <c r="Y4709">
        <v>0</v>
      </c>
      <c r="Z4709">
        <v>0.20767459131448335</v>
      </c>
      <c r="AA4709">
        <v>3.0373125719364991</v>
      </c>
      <c r="AB4709">
        <v>749.55544400350527</v>
      </c>
      <c r="AC4709">
        <v>0</v>
      </c>
      <c r="AD4709">
        <v>39.106151824743058</v>
      </c>
      <c r="AE4709">
        <v>2837.111231276413</v>
      </c>
    </row>
    <row r="4710" spans="1:31" x14ac:dyDescent="0.3">
      <c r="A4710">
        <v>2495246</v>
      </c>
      <c r="B4710">
        <v>1</v>
      </c>
      <c r="C4710" t="s">
        <v>80</v>
      </c>
      <c r="D4710" t="s">
        <v>100</v>
      </c>
      <c r="E4710" t="s">
        <v>153</v>
      </c>
      <c r="F4710" t="s">
        <v>13396</v>
      </c>
      <c r="G4710" t="s">
        <v>155</v>
      </c>
      <c r="H4710" t="s">
        <v>135</v>
      </c>
      <c r="I4710" t="s">
        <v>136</v>
      </c>
      <c r="J4710" t="s">
        <v>137</v>
      </c>
      <c r="K4710" t="s">
        <v>144</v>
      </c>
      <c r="L4710" t="s">
        <v>13397</v>
      </c>
      <c r="M4710" t="s">
        <v>13398</v>
      </c>
      <c r="N4710">
        <v>4.3286111109999998</v>
      </c>
      <c r="O4710">
        <v>0</v>
      </c>
      <c r="P4710">
        <v>1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1.1605031733877778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1.1605031733877778</v>
      </c>
    </row>
    <row r="4711" spans="1:31" x14ac:dyDescent="0.3">
      <c r="A4711">
        <v>2495220</v>
      </c>
      <c r="B4711">
        <v>2</v>
      </c>
      <c r="C4711" t="s">
        <v>80</v>
      </c>
      <c r="D4711" t="s">
        <v>82</v>
      </c>
      <c r="E4711" t="s">
        <v>132</v>
      </c>
      <c r="F4711" t="s">
        <v>13399</v>
      </c>
      <c r="G4711" t="s">
        <v>296</v>
      </c>
      <c r="H4711" t="s">
        <v>135</v>
      </c>
      <c r="I4711" t="s">
        <v>136</v>
      </c>
      <c r="J4711" t="s">
        <v>137</v>
      </c>
      <c r="K4711" t="s">
        <v>144</v>
      </c>
      <c r="L4711" t="s">
        <v>13362</v>
      </c>
      <c r="M4711" t="s">
        <v>13400</v>
      </c>
      <c r="N4711">
        <v>0.149166666</v>
      </c>
      <c r="O4711">
        <v>0</v>
      </c>
      <c r="P4711">
        <v>194</v>
      </c>
      <c r="Q4711">
        <v>0</v>
      </c>
      <c r="R4711">
        <v>0</v>
      </c>
      <c r="S4711">
        <v>0</v>
      </c>
      <c r="T4711">
        <v>349</v>
      </c>
      <c r="U4711">
        <v>0</v>
      </c>
      <c r="V4711">
        <v>0</v>
      </c>
      <c r="W4711">
        <v>0</v>
      </c>
      <c r="X4711">
        <v>11.950064121920496</v>
      </c>
      <c r="Y4711">
        <v>0</v>
      </c>
      <c r="Z4711">
        <v>0</v>
      </c>
      <c r="AA4711">
        <v>0</v>
      </c>
      <c r="AB4711">
        <v>83.744098955911795</v>
      </c>
      <c r="AC4711">
        <v>0</v>
      </c>
      <c r="AD4711">
        <v>0</v>
      </c>
      <c r="AE4711">
        <v>95.694163077832286</v>
      </c>
    </row>
    <row r="4712" spans="1:31" x14ac:dyDescent="0.3">
      <c r="A4712">
        <v>2495251</v>
      </c>
      <c r="B4712">
        <v>1</v>
      </c>
      <c r="C4712" t="s">
        <v>80</v>
      </c>
      <c r="D4712" t="s">
        <v>95</v>
      </c>
      <c r="E4712" t="s">
        <v>153</v>
      </c>
      <c r="F4712" t="s">
        <v>13401</v>
      </c>
      <c r="G4712" t="s">
        <v>159</v>
      </c>
      <c r="H4712" t="s">
        <v>135</v>
      </c>
      <c r="I4712" t="s">
        <v>136</v>
      </c>
      <c r="J4712" t="s">
        <v>3</v>
      </c>
      <c r="K4712" t="s">
        <v>144</v>
      </c>
      <c r="L4712" t="s">
        <v>13402</v>
      </c>
      <c r="M4712" t="s">
        <v>13403</v>
      </c>
      <c r="N4712">
        <v>3.8008333329999999</v>
      </c>
      <c r="O4712">
        <v>0</v>
      </c>
      <c r="P4712">
        <v>9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7.282897162975515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7.282897162975515</v>
      </c>
    </row>
    <row r="4713" spans="1:31" x14ac:dyDescent="0.3">
      <c r="A4713">
        <v>2495255</v>
      </c>
      <c r="B4713">
        <v>1</v>
      </c>
      <c r="C4713" t="s">
        <v>80</v>
      </c>
      <c r="D4713" t="s">
        <v>103</v>
      </c>
      <c r="E4713" t="s">
        <v>184</v>
      </c>
      <c r="F4713" t="s">
        <v>13404</v>
      </c>
      <c r="G4713" t="s">
        <v>149</v>
      </c>
      <c r="H4713" t="s">
        <v>150</v>
      </c>
      <c r="I4713" t="s">
        <v>136</v>
      </c>
      <c r="J4713" t="s">
        <v>137</v>
      </c>
      <c r="K4713" t="s">
        <v>144</v>
      </c>
      <c r="L4713" t="s">
        <v>13405</v>
      </c>
      <c r="M4713" t="s">
        <v>13406</v>
      </c>
      <c r="N4713">
        <v>1.1119444439999999</v>
      </c>
      <c r="O4713">
        <v>0</v>
      </c>
      <c r="P4713">
        <v>1170</v>
      </c>
      <c r="Q4713">
        <v>9</v>
      </c>
      <c r="R4713">
        <v>17</v>
      </c>
      <c r="S4713">
        <v>3</v>
      </c>
      <c r="T4713">
        <v>165</v>
      </c>
      <c r="U4713">
        <v>0</v>
      </c>
      <c r="V4713">
        <v>1</v>
      </c>
      <c r="W4713">
        <v>0</v>
      </c>
      <c r="X4713">
        <v>516.42601315690649</v>
      </c>
      <c r="Y4713">
        <v>1.3227257305368623</v>
      </c>
      <c r="Z4713">
        <v>36.231940937291107</v>
      </c>
      <c r="AA4713">
        <v>42.653841744386988</v>
      </c>
      <c r="AB4713">
        <v>275.01401753407526</v>
      </c>
      <c r="AC4713">
        <v>0</v>
      </c>
      <c r="AD4713">
        <v>1.1612300218811997</v>
      </c>
      <c r="AE4713">
        <v>872.80976912507799</v>
      </c>
    </row>
    <row r="4714" spans="1:31" x14ac:dyDescent="0.3">
      <c r="A4714">
        <v>2495258</v>
      </c>
      <c r="B4714">
        <v>1</v>
      </c>
      <c r="C4714" t="s">
        <v>80</v>
      </c>
      <c r="D4714" t="s">
        <v>94</v>
      </c>
      <c r="E4714" t="s">
        <v>153</v>
      </c>
      <c r="F4714" t="s">
        <v>13407</v>
      </c>
      <c r="G4714" t="s">
        <v>155</v>
      </c>
      <c r="H4714" t="s">
        <v>135</v>
      </c>
      <c r="I4714" t="s">
        <v>136</v>
      </c>
      <c r="J4714" t="s">
        <v>137</v>
      </c>
      <c r="K4714" t="s">
        <v>144</v>
      </c>
      <c r="L4714" t="s">
        <v>13408</v>
      </c>
      <c r="M4714" t="s">
        <v>13409</v>
      </c>
      <c r="N4714">
        <v>3.8872222220000001</v>
      </c>
      <c r="O4714">
        <v>0</v>
      </c>
      <c r="P4714">
        <v>1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0.35027048543209433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0.35027048543209433</v>
      </c>
    </row>
    <row r="4715" spans="1:31" x14ac:dyDescent="0.3">
      <c r="A4715">
        <v>2495259</v>
      </c>
      <c r="B4715">
        <v>1</v>
      </c>
      <c r="C4715" t="s">
        <v>80</v>
      </c>
      <c r="D4715" t="s">
        <v>96</v>
      </c>
      <c r="E4715" t="s">
        <v>147</v>
      </c>
      <c r="F4715" t="s">
        <v>13410</v>
      </c>
      <c r="G4715" t="s">
        <v>276</v>
      </c>
      <c r="H4715" t="s">
        <v>150</v>
      </c>
      <c r="I4715" t="s">
        <v>136</v>
      </c>
      <c r="J4715" t="s">
        <v>137</v>
      </c>
      <c r="K4715" t="s">
        <v>144</v>
      </c>
      <c r="L4715" t="s">
        <v>13411</v>
      </c>
      <c r="M4715" t="s">
        <v>13412</v>
      </c>
      <c r="N4715">
        <v>4.6363888879999999</v>
      </c>
      <c r="O4715">
        <v>0</v>
      </c>
      <c r="P4715">
        <v>0</v>
      </c>
      <c r="Q4715">
        <v>2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12.973009888582677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12.973009888582677</v>
      </c>
    </row>
    <row r="4716" spans="1:31" x14ac:dyDescent="0.3">
      <c r="A4716">
        <v>2495260</v>
      </c>
      <c r="B4716">
        <v>1</v>
      </c>
      <c r="C4716" t="s">
        <v>81</v>
      </c>
      <c r="D4716" t="s">
        <v>127</v>
      </c>
      <c r="E4716" t="s">
        <v>132</v>
      </c>
      <c r="F4716" t="s">
        <v>13413</v>
      </c>
      <c r="G4716" t="s">
        <v>168</v>
      </c>
      <c r="H4716" t="s">
        <v>135</v>
      </c>
      <c r="I4716" t="s">
        <v>136</v>
      </c>
      <c r="J4716" t="s">
        <v>137</v>
      </c>
      <c r="K4716" t="s">
        <v>138</v>
      </c>
      <c r="L4716" t="s">
        <v>13414</v>
      </c>
      <c r="M4716" t="s">
        <v>13415</v>
      </c>
      <c r="N4716">
        <v>7.4275000000000002</v>
      </c>
      <c r="O4716">
        <v>0</v>
      </c>
      <c r="P4716">
        <v>103</v>
      </c>
      <c r="Q4716">
        <v>0</v>
      </c>
      <c r="R4716">
        <v>4</v>
      </c>
      <c r="S4716">
        <v>0</v>
      </c>
      <c r="T4716">
        <v>5</v>
      </c>
      <c r="U4716">
        <v>0</v>
      </c>
      <c r="V4716">
        <v>0</v>
      </c>
      <c r="W4716">
        <v>0</v>
      </c>
      <c r="X4716">
        <v>137.10976750093906</v>
      </c>
      <c r="Y4716">
        <v>0</v>
      </c>
      <c r="Z4716">
        <v>6.6710855488541183</v>
      </c>
      <c r="AA4716">
        <v>0</v>
      </c>
      <c r="AB4716">
        <v>0.942538040810596</v>
      </c>
      <c r="AC4716">
        <v>0</v>
      </c>
      <c r="AD4716">
        <v>0</v>
      </c>
      <c r="AE4716">
        <v>144.72339109060377</v>
      </c>
    </row>
    <row r="4717" spans="1:31" x14ac:dyDescent="0.3">
      <c r="A4717">
        <v>2495261</v>
      </c>
      <c r="B4717">
        <v>1</v>
      </c>
      <c r="C4717" t="s">
        <v>80</v>
      </c>
      <c r="D4717" t="s">
        <v>100</v>
      </c>
      <c r="E4717" t="s">
        <v>153</v>
      </c>
      <c r="F4717" t="s">
        <v>13416</v>
      </c>
      <c r="G4717" t="s">
        <v>155</v>
      </c>
      <c r="H4717" t="s">
        <v>135</v>
      </c>
      <c r="I4717" t="s">
        <v>136</v>
      </c>
      <c r="J4717" t="s">
        <v>137</v>
      </c>
      <c r="K4717" t="s">
        <v>144</v>
      </c>
      <c r="L4717" t="s">
        <v>13417</v>
      </c>
      <c r="M4717" t="s">
        <v>13418</v>
      </c>
      <c r="N4717">
        <v>1.1125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1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0.15699905532021846</v>
      </c>
      <c r="AC4717">
        <v>0</v>
      </c>
      <c r="AD4717">
        <v>0</v>
      </c>
      <c r="AE4717">
        <v>0.15699905532021846</v>
      </c>
    </row>
    <row r="4718" spans="1:31" x14ac:dyDescent="0.3">
      <c r="A4718">
        <v>2495262</v>
      </c>
      <c r="B4718">
        <v>1</v>
      </c>
      <c r="C4718" t="s">
        <v>81</v>
      </c>
      <c r="D4718" t="s">
        <v>119</v>
      </c>
      <c r="E4718" t="s">
        <v>147</v>
      </c>
      <c r="F4718" t="s">
        <v>13419</v>
      </c>
      <c r="G4718" t="s">
        <v>193</v>
      </c>
      <c r="H4718" t="s">
        <v>150</v>
      </c>
      <c r="I4718" t="s">
        <v>136</v>
      </c>
      <c r="J4718" t="s">
        <v>137</v>
      </c>
      <c r="K4718" t="s">
        <v>144</v>
      </c>
      <c r="L4718" t="s">
        <v>13420</v>
      </c>
      <c r="M4718" t="s">
        <v>13421</v>
      </c>
      <c r="N4718">
        <v>0.39472222200000001</v>
      </c>
      <c r="O4718">
        <v>0</v>
      </c>
      <c r="P4718">
        <v>600</v>
      </c>
      <c r="Q4718">
        <v>0</v>
      </c>
      <c r="R4718">
        <v>10</v>
      </c>
      <c r="S4718">
        <v>0</v>
      </c>
      <c r="T4718">
        <v>43</v>
      </c>
      <c r="U4718">
        <v>0</v>
      </c>
      <c r="V4718">
        <v>0</v>
      </c>
      <c r="W4718">
        <v>0</v>
      </c>
      <c r="X4718">
        <v>26.280109657866831</v>
      </c>
      <c r="Y4718">
        <v>0</v>
      </c>
      <c r="Z4718">
        <v>0.63206483932512669</v>
      </c>
      <c r="AA4718">
        <v>0</v>
      </c>
      <c r="AB4718">
        <v>12.192553734861008</v>
      </c>
      <c r="AC4718">
        <v>0</v>
      </c>
      <c r="AD4718">
        <v>0</v>
      </c>
      <c r="AE4718">
        <v>39.104728232052963</v>
      </c>
    </row>
    <row r="4719" spans="1:31" x14ac:dyDescent="0.3">
      <c r="A4719">
        <v>2495265</v>
      </c>
      <c r="B4719">
        <v>1</v>
      </c>
      <c r="C4719" t="s">
        <v>81</v>
      </c>
      <c r="D4719" t="s">
        <v>113</v>
      </c>
      <c r="E4719" t="s">
        <v>147</v>
      </c>
      <c r="F4719" t="s">
        <v>2219</v>
      </c>
      <c r="G4719" t="s">
        <v>193</v>
      </c>
      <c r="H4719" t="s">
        <v>150</v>
      </c>
      <c r="I4719" t="s">
        <v>136</v>
      </c>
      <c r="J4719" t="s">
        <v>137</v>
      </c>
      <c r="K4719" t="s">
        <v>144</v>
      </c>
      <c r="L4719" t="s">
        <v>13422</v>
      </c>
      <c r="M4719" t="s">
        <v>13423</v>
      </c>
      <c r="N4719">
        <v>4.2630555550000002</v>
      </c>
      <c r="O4719">
        <v>0</v>
      </c>
      <c r="P4719">
        <v>119</v>
      </c>
      <c r="Q4719">
        <v>0</v>
      </c>
      <c r="R4719">
        <v>6</v>
      </c>
      <c r="S4719">
        <v>0</v>
      </c>
      <c r="T4719">
        <v>7</v>
      </c>
      <c r="U4719">
        <v>0</v>
      </c>
      <c r="V4719">
        <v>0</v>
      </c>
      <c r="W4719">
        <v>0</v>
      </c>
      <c r="X4719">
        <v>98.486809512762377</v>
      </c>
      <c r="Y4719">
        <v>0</v>
      </c>
      <c r="Z4719">
        <v>2.4340394724476231</v>
      </c>
      <c r="AA4719">
        <v>0</v>
      </c>
      <c r="AB4719">
        <v>30.442313064748934</v>
      </c>
      <c r="AC4719">
        <v>0</v>
      </c>
      <c r="AD4719">
        <v>0</v>
      </c>
      <c r="AE4719">
        <v>131.36316204995893</v>
      </c>
    </row>
    <row r="4720" spans="1:31" x14ac:dyDescent="0.3">
      <c r="A4720">
        <v>2495266</v>
      </c>
      <c r="B4720">
        <v>1</v>
      </c>
      <c r="C4720" t="s">
        <v>80</v>
      </c>
      <c r="D4720" t="s">
        <v>108</v>
      </c>
      <c r="E4720" t="s">
        <v>162</v>
      </c>
      <c r="F4720" t="s">
        <v>13424</v>
      </c>
      <c r="G4720" t="s">
        <v>168</v>
      </c>
      <c r="H4720" t="s">
        <v>135</v>
      </c>
      <c r="I4720" t="s">
        <v>136</v>
      </c>
      <c r="J4720" t="s">
        <v>137</v>
      </c>
      <c r="K4720" t="s">
        <v>138</v>
      </c>
      <c r="L4720" t="s">
        <v>13425</v>
      </c>
      <c r="M4720" t="s">
        <v>13426</v>
      </c>
      <c r="N4720">
        <v>6.6516666659999997</v>
      </c>
      <c r="O4720">
        <v>0</v>
      </c>
      <c r="P4720">
        <v>15</v>
      </c>
      <c r="Q4720">
        <v>0</v>
      </c>
      <c r="R4720">
        <v>1</v>
      </c>
      <c r="S4720">
        <v>0</v>
      </c>
      <c r="T4720">
        <v>1</v>
      </c>
      <c r="U4720">
        <v>0</v>
      </c>
      <c r="V4720">
        <v>0</v>
      </c>
      <c r="W4720">
        <v>0</v>
      </c>
      <c r="X4720">
        <v>18.462688264344784</v>
      </c>
      <c r="Y4720">
        <v>0</v>
      </c>
      <c r="Z4720">
        <v>16.489513668313101</v>
      </c>
      <c r="AA4720">
        <v>0</v>
      </c>
      <c r="AB4720">
        <v>1.6279757171186293</v>
      </c>
      <c r="AC4720">
        <v>0</v>
      </c>
      <c r="AD4720">
        <v>0</v>
      </c>
      <c r="AE4720">
        <v>36.580177649776516</v>
      </c>
    </row>
    <row r="4721" spans="1:31" x14ac:dyDescent="0.3">
      <c r="A4721">
        <v>2495267</v>
      </c>
      <c r="B4721">
        <v>1</v>
      </c>
      <c r="C4721" t="s">
        <v>81</v>
      </c>
      <c r="D4721" t="s">
        <v>118</v>
      </c>
      <c r="E4721" t="s">
        <v>184</v>
      </c>
      <c r="F4721" t="s">
        <v>7620</v>
      </c>
      <c r="G4721" t="s">
        <v>149</v>
      </c>
      <c r="H4721" t="s">
        <v>150</v>
      </c>
      <c r="I4721" t="s">
        <v>136</v>
      </c>
      <c r="J4721" t="s">
        <v>137</v>
      </c>
      <c r="K4721" t="s">
        <v>144</v>
      </c>
      <c r="L4721" t="s">
        <v>13427</v>
      </c>
      <c r="M4721" t="s">
        <v>13428</v>
      </c>
      <c r="N4721">
        <v>0.6925</v>
      </c>
      <c r="O4721">
        <v>3</v>
      </c>
      <c r="P4721">
        <v>395</v>
      </c>
      <c r="Q4721">
        <v>50</v>
      </c>
      <c r="R4721">
        <v>48</v>
      </c>
      <c r="S4721">
        <v>8</v>
      </c>
      <c r="T4721">
        <v>33</v>
      </c>
      <c r="U4721">
        <v>1</v>
      </c>
      <c r="V4721">
        <v>0</v>
      </c>
      <c r="W4721">
        <v>0.44155255792486203</v>
      </c>
      <c r="X4721">
        <v>46.832653550092026</v>
      </c>
      <c r="Y4721">
        <v>41.779177121926502</v>
      </c>
      <c r="Z4721">
        <v>32.120152141083707</v>
      </c>
      <c r="AA4721">
        <v>10.601649803050673</v>
      </c>
      <c r="AB4721">
        <v>8.2154745617463281</v>
      </c>
      <c r="AC4721">
        <v>183.88367682460594</v>
      </c>
      <c r="AD4721">
        <v>0</v>
      </c>
      <c r="AE4721">
        <v>323.87433656043004</v>
      </c>
    </row>
    <row r="4722" spans="1:31" x14ac:dyDescent="0.3">
      <c r="A4722">
        <v>2495272</v>
      </c>
      <c r="B4722">
        <v>1</v>
      </c>
      <c r="C4722" t="s">
        <v>80</v>
      </c>
      <c r="D4722" t="s">
        <v>86</v>
      </c>
      <c r="E4722" t="s">
        <v>162</v>
      </c>
      <c r="F4722" t="s">
        <v>13429</v>
      </c>
      <c r="G4722" t="s">
        <v>159</v>
      </c>
      <c r="H4722" t="s">
        <v>135</v>
      </c>
      <c r="I4722" t="s">
        <v>136</v>
      </c>
      <c r="J4722" t="s">
        <v>3</v>
      </c>
      <c r="K4722" t="s">
        <v>144</v>
      </c>
      <c r="L4722" t="s">
        <v>13430</v>
      </c>
      <c r="M4722" t="s">
        <v>13431</v>
      </c>
      <c r="N4722">
        <v>1.38</v>
      </c>
      <c r="O4722">
        <v>0</v>
      </c>
      <c r="P4722">
        <v>3</v>
      </c>
      <c r="Q4722">
        <v>0</v>
      </c>
      <c r="R4722">
        <v>4</v>
      </c>
      <c r="S4722">
        <v>0</v>
      </c>
      <c r="T4722">
        <v>4</v>
      </c>
      <c r="U4722">
        <v>0</v>
      </c>
      <c r="V4722">
        <v>0</v>
      </c>
      <c r="W4722">
        <v>0</v>
      </c>
      <c r="X4722">
        <v>7.8927520788977272</v>
      </c>
      <c r="Y4722">
        <v>0</v>
      </c>
      <c r="Z4722">
        <v>1.0198443199855156</v>
      </c>
      <c r="AA4722">
        <v>0</v>
      </c>
      <c r="AB4722">
        <v>6.4125243067615711</v>
      </c>
      <c r="AC4722">
        <v>0</v>
      </c>
      <c r="AD4722">
        <v>0</v>
      </c>
      <c r="AE4722">
        <v>15.325120705644814</v>
      </c>
    </row>
    <row r="4723" spans="1:31" x14ac:dyDescent="0.3">
      <c r="A4723">
        <v>2495277</v>
      </c>
      <c r="B4723">
        <v>1</v>
      </c>
      <c r="C4723" t="s">
        <v>81</v>
      </c>
      <c r="D4723" t="s">
        <v>118</v>
      </c>
      <c r="E4723" t="s">
        <v>162</v>
      </c>
      <c r="F4723" t="s">
        <v>13432</v>
      </c>
      <c r="G4723" t="s">
        <v>210</v>
      </c>
      <c r="H4723" t="s">
        <v>135</v>
      </c>
      <c r="I4723" t="s">
        <v>136</v>
      </c>
      <c r="J4723" t="s">
        <v>137</v>
      </c>
      <c r="K4723" t="s">
        <v>144</v>
      </c>
      <c r="L4723" t="s">
        <v>13433</v>
      </c>
      <c r="M4723" t="s">
        <v>13434</v>
      </c>
      <c r="N4723">
        <v>1.5708333329999999</v>
      </c>
      <c r="O4723">
        <v>0</v>
      </c>
      <c r="P4723">
        <v>8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2.2305175569708129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2.2305175569708129</v>
      </c>
    </row>
    <row r="4724" spans="1:31" x14ac:dyDescent="0.3">
      <c r="A4724">
        <v>2495278</v>
      </c>
      <c r="B4724">
        <v>1</v>
      </c>
      <c r="C4724" t="s">
        <v>80</v>
      </c>
      <c r="D4724" t="s">
        <v>101</v>
      </c>
      <c r="E4724" t="s">
        <v>162</v>
      </c>
      <c r="F4724" t="s">
        <v>13435</v>
      </c>
      <c r="G4724" t="s">
        <v>237</v>
      </c>
      <c r="H4724" t="s">
        <v>135</v>
      </c>
      <c r="I4724" t="s">
        <v>136</v>
      </c>
      <c r="J4724" t="s">
        <v>137</v>
      </c>
      <c r="K4724" t="s">
        <v>144</v>
      </c>
      <c r="L4724" t="s">
        <v>13436</v>
      </c>
      <c r="M4724" t="s">
        <v>13437</v>
      </c>
      <c r="N4724">
        <v>1.2975000000000001</v>
      </c>
      <c r="O4724">
        <v>0</v>
      </c>
      <c r="P4724">
        <v>17</v>
      </c>
      <c r="Q4724">
        <v>0</v>
      </c>
      <c r="R4724">
        <v>0</v>
      </c>
      <c r="S4724">
        <v>0</v>
      </c>
      <c r="T4724">
        <v>1</v>
      </c>
      <c r="U4724">
        <v>0</v>
      </c>
      <c r="V4724">
        <v>0</v>
      </c>
      <c r="W4724">
        <v>0</v>
      </c>
      <c r="X4724">
        <v>6.1156292332801376</v>
      </c>
      <c r="Y4724">
        <v>0</v>
      </c>
      <c r="Z4724">
        <v>0</v>
      </c>
      <c r="AA4724">
        <v>0</v>
      </c>
      <c r="AB4724">
        <v>2.6683714638075</v>
      </c>
      <c r="AC4724">
        <v>0</v>
      </c>
      <c r="AD4724">
        <v>0</v>
      </c>
      <c r="AE4724">
        <v>8.7840006970876381</v>
      </c>
    </row>
    <row r="4725" spans="1:31" x14ac:dyDescent="0.3">
      <c r="A4725">
        <v>2495280</v>
      </c>
      <c r="B4725">
        <v>1</v>
      </c>
      <c r="C4725" t="s">
        <v>80</v>
      </c>
      <c r="D4725" t="s">
        <v>84</v>
      </c>
      <c r="E4725" t="s">
        <v>153</v>
      </c>
      <c r="F4725" t="s">
        <v>13438</v>
      </c>
      <c r="G4725" t="s">
        <v>159</v>
      </c>
      <c r="H4725" t="s">
        <v>135</v>
      </c>
      <c r="I4725" t="s">
        <v>136</v>
      </c>
      <c r="J4725" t="s">
        <v>3</v>
      </c>
      <c r="K4725" t="s">
        <v>144</v>
      </c>
      <c r="L4725" t="s">
        <v>13439</v>
      </c>
      <c r="M4725" t="s">
        <v>13440</v>
      </c>
      <c r="N4725">
        <v>6.7275</v>
      </c>
      <c r="O4725">
        <v>0</v>
      </c>
      <c r="P4725">
        <v>17</v>
      </c>
      <c r="Q4725">
        <v>0</v>
      </c>
      <c r="R4725">
        <v>0</v>
      </c>
      <c r="S4725">
        <v>0</v>
      </c>
      <c r="T4725">
        <v>5</v>
      </c>
      <c r="U4725">
        <v>0</v>
      </c>
      <c r="V4725">
        <v>0</v>
      </c>
      <c r="W4725">
        <v>0</v>
      </c>
      <c r="X4725">
        <v>36.179403557378095</v>
      </c>
      <c r="Y4725">
        <v>0</v>
      </c>
      <c r="Z4725">
        <v>0</v>
      </c>
      <c r="AA4725">
        <v>0</v>
      </c>
      <c r="AB4725">
        <v>19.193829834945447</v>
      </c>
      <c r="AC4725">
        <v>0</v>
      </c>
      <c r="AD4725">
        <v>0</v>
      </c>
      <c r="AE4725">
        <v>55.373233392323542</v>
      </c>
    </row>
    <row r="4726" spans="1:31" x14ac:dyDescent="0.3">
      <c r="A4726">
        <v>2495234</v>
      </c>
      <c r="B4726">
        <v>2</v>
      </c>
      <c r="C4726" t="s">
        <v>80</v>
      </c>
      <c r="D4726" t="s">
        <v>93</v>
      </c>
      <c r="E4726" t="s">
        <v>132</v>
      </c>
      <c r="F4726" t="s">
        <v>13441</v>
      </c>
      <c r="G4726" t="s">
        <v>530</v>
      </c>
      <c r="H4726" t="s">
        <v>135</v>
      </c>
      <c r="I4726" t="s">
        <v>136</v>
      </c>
      <c r="J4726" t="s">
        <v>137</v>
      </c>
      <c r="K4726" t="s">
        <v>144</v>
      </c>
      <c r="L4726" t="s">
        <v>13384</v>
      </c>
      <c r="M4726" t="s">
        <v>13442</v>
      </c>
      <c r="N4726">
        <v>1.1469444440000001</v>
      </c>
      <c r="O4726">
        <v>0</v>
      </c>
      <c r="P4726">
        <v>0</v>
      </c>
      <c r="Q4726">
        <v>0</v>
      </c>
      <c r="R4726">
        <v>18</v>
      </c>
      <c r="S4726">
        <v>0</v>
      </c>
      <c r="T4726">
        <v>2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10.520159989341613</v>
      </c>
      <c r="AA4726">
        <v>0</v>
      </c>
      <c r="AB4726">
        <v>0.77683416247023462</v>
      </c>
      <c r="AC4726">
        <v>0</v>
      </c>
      <c r="AD4726">
        <v>0</v>
      </c>
      <c r="AE4726">
        <v>11.296994151811848</v>
      </c>
    </row>
    <row r="4727" spans="1:31" x14ac:dyDescent="0.3">
      <c r="A4727">
        <v>2495283</v>
      </c>
      <c r="B4727">
        <v>1</v>
      </c>
      <c r="C4727" t="s">
        <v>80</v>
      </c>
      <c r="D4727" t="s">
        <v>109</v>
      </c>
      <c r="E4727" t="s">
        <v>162</v>
      </c>
      <c r="F4727" t="s">
        <v>13443</v>
      </c>
      <c r="G4727" t="s">
        <v>210</v>
      </c>
      <c r="H4727" t="s">
        <v>135</v>
      </c>
      <c r="I4727" t="s">
        <v>136</v>
      </c>
      <c r="J4727" t="s">
        <v>137</v>
      </c>
      <c r="K4727" t="s">
        <v>144</v>
      </c>
      <c r="L4727" t="s">
        <v>13444</v>
      </c>
      <c r="M4727" t="s">
        <v>13445</v>
      </c>
      <c r="N4727">
        <v>1.5436111109999999</v>
      </c>
      <c r="O4727">
        <v>0</v>
      </c>
      <c r="P4727">
        <v>14</v>
      </c>
      <c r="Q4727">
        <v>0</v>
      </c>
      <c r="R4727">
        <v>7</v>
      </c>
      <c r="S4727">
        <v>0</v>
      </c>
      <c r="T4727">
        <v>4</v>
      </c>
      <c r="U4727">
        <v>0</v>
      </c>
      <c r="V4727">
        <v>0</v>
      </c>
      <c r="W4727">
        <v>0</v>
      </c>
      <c r="X4727">
        <v>0.3790539292029948</v>
      </c>
      <c r="Y4727">
        <v>0</v>
      </c>
      <c r="Z4727">
        <v>1.351914819995585</v>
      </c>
      <c r="AA4727">
        <v>0</v>
      </c>
      <c r="AB4727">
        <v>0</v>
      </c>
      <c r="AC4727">
        <v>0</v>
      </c>
      <c r="AD4727">
        <v>0</v>
      </c>
      <c r="AE4727">
        <v>1.7309687491985799</v>
      </c>
    </row>
    <row r="4728" spans="1:31" x14ac:dyDescent="0.3">
      <c r="A4728">
        <v>2495290</v>
      </c>
      <c r="B4728">
        <v>1</v>
      </c>
      <c r="C4728" t="s">
        <v>80</v>
      </c>
      <c r="D4728" t="s">
        <v>85</v>
      </c>
      <c r="E4728" t="s">
        <v>132</v>
      </c>
      <c r="F4728" t="s">
        <v>4869</v>
      </c>
      <c r="G4728" t="s">
        <v>134</v>
      </c>
      <c r="H4728" t="s">
        <v>135</v>
      </c>
      <c r="I4728" t="s">
        <v>136</v>
      </c>
      <c r="J4728" t="s">
        <v>137</v>
      </c>
      <c r="K4728" t="s">
        <v>138</v>
      </c>
      <c r="L4728" t="s">
        <v>13446</v>
      </c>
      <c r="M4728" t="s">
        <v>13447</v>
      </c>
      <c r="N4728">
        <v>1.2102777769999999</v>
      </c>
      <c r="O4728">
        <v>0</v>
      </c>
      <c r="P4728">
        <v>282</v>
      </c>
      <c r="Q4728">
        <v>0</v>
      </c>
      <c r="R4728">
        <v>0</v>
      </c>
      <c r="S4728">
        <v>0</v>
      </c>
      <c r="T4728">
        <v>34</v>
      </c>
      <c r="U4728">
        <v>0</v>
      </c>
      <c r="V4728">
        <v>0</v>
      </c>
      <c r="W4728">
        <v>0</v>
      </c>
      <c r="X4728">
        <v>99.80580031477686</v>
      </c>
      <c r="Y4728">
        <v>0</v>
      </c>
      <c r="Z4728">
        <v>0</v>
      </c>
      <c r="AA4728">
        <v>0</v>
      </c>
      <c r="AB4728">
        <v>46.218336678828003</v>
      </c>
      <c r="AC4728">
        <v>0</v>
      </c>
      <c r="AD4728">
        <v>0</v>
      </c>
      <c r="AE4728">
        <v>146.02413699360486</v>
      </c>
    </row>
    <row r="4729" spans="1:31" x14ac:dyDescent="0.3">
      <c r="A4729">
        <v>2495293</v>
      </c>
      <c r="B4729">
        <v>1</v>
      </c>
      <c r="C4729" t="s">
        <v>81</v>
      </c>
      <c r="D4729" t="s">
        <v>118</v>
      </c>
      <c r="E4729" t="s">
        <v>162</v>
      </c>
      <c r="F4729" t="s">
        <v>13448</v>
      </c>
      <c r="G4729" t="s">
        <v>210</v>
      </c>
      <c r="H4729" t="s">
        <v>135</v>
      </c>
      <c r="I4729" t="s">
        <v>136</v>
      </c>
      <c r="J4729" t="s">
        <v>137</v>
      </c>
      <c r="K4729" t="s">
        <v>144</v>
      </c>
      <c r="L4729" t="s">
        <v>13449</v>
      </c>
      <c r="M4729" t="s">
        <v>13450</v>
      </c>
      <c r="N4729">
        <v>2.4172222219999999</v>
      </c>
      <c r="O4729">
        <v>0</v>
      </c>
      <c r="P4729">
        <v>2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0.71115461650163969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0.71115461650163969</v>
      </c>
    </row>
    <row r="4730" spans="1:31" x14ac:dyDescent="0.3">
      <c r="A4730">
        <v>2495295</v>
      </c>
      <c r="B4730">
        <v>1</v>
      </c>
      <c r="C4730" t="s">
        <v>80</v>
      </c>
      <c r="D4730" t="s">
        <v>87</v>
      </c>
      <c r="E4730" t="s">
        <v>153</v>
      </c>
      <c r="F4730" t="s">
        <v>13451</v>
      </c>
      <c r="G4730" t="s">
        <v>155</v>
      </c>
      <c r="H4730" t="s">
        <v>135</v>
      </c>
      <c r="I4730" t="s">
        <v>136</v>
      </c>
      <c r="J4730" t="s">
        <v>137</v>
      </c>
      <c r="K4730" t="s">
        <v>144</v>
      </c>
      <c r="L4730" t="s">
        <v>13452</v>
      </c>
      <c r="M4730" t="s">
        <v>13453</v>
      </c>
      <c r="N4730">
        <v>2.8502777770000001</v>
      </c>
      <c r="O4730">
        <v>0</v>
      </c>
      <c r="P4730">
        <v>1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0.45325457309499906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0.45325457309499906</v>
      </c>
    </row>
    <row r="4731" spans="1:31" x14ac:dyDescent="0.3">
      <c r="A4731">
        <v>2495298</v>
      </c>
      <c r="B4731">
        <v>1</v>
      </c>
      <c r="C4731" t="s">
        <v>81</v>
      </c>
      <c r="D4731" t="s">
        <v>128</v>
      </c>
      <c r="E4731" t="s">
        <v>153</v>
      </c>
      <c r="F4731" t="s">
        <v>13454</v>
      </c>
      <c r="G4731" t="s">
        <v>159</v>
      </c>
      <c r="H4731" t="s">
        <v>135</v>
      </c>
      <c r="I4731" t="s">
        <v>136</v>
      </c>
      <c r="J4731" t="s">
        <v>3</v>
      </c>
      <c r="K4731" t="s">
        <v>144</v>
      </c>
      <c r="L4731" t="s">
        <v>13455</v>
      </c>
      <c r="M4731" t="s">
        <v>13456</v>
      </c>
      <c r="N4731">
        <v>4.6572222219999997</v>
      </c>
      <c r="O4731">
        <v>0</v>
      </c>
      <c r="P4731">
        <v>8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8.4060851164489545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8.4060851164489545</v>
      </c>
    </row>
    <row r="4732" spans="1:31" x14ac:dyDescent="0.3">
      <c r="A4732">
        <v>2495321</v>
      </c>
      <c r="B4732">
        <v>1</v>
      </c>
      <c r="C4732" t="s">
        <v>80</v>
      </c>
      <c r="D4732" t="s">
        <v>84</v>
      </c>
      <c r="E4732" t="s">
        <v>132</v>
      </c>
      <c r="F4732" t="s">
        <v>13457</v>
      </c>
      <c r="G4732" t="s">
        <v>181</v>
      </c>
      <c r="H4732" t="s">
        <v>135</v>
      </c>
      <c r="I4732" t="s">
        <v>136</v>
      </c>
      <c r="J4732" t="s">
        <v>137</v>
      </c>
      <c r="K4732" t="s">
        <v>144</v>
      </c>
      <c r="L4732" t="s">
        <v>13458</v>
      </c>
      <c r="M4732" t="s">
        <v>13459</v>
      </c>
      <c r="N4732">
        <v>0.25916666599999999</v>
      </c>
      <c r="O4732">
        <v>0</v>
      </c>
      <c r="P4732">
        <v>372</v>
      </c>
      <c r="Q4732">
        <v>0</v>
      </c>
      <c r="R4732">
        <v>0</v>
      </c>
      <c r="S4732">
        <v>0</v>
      </c>
      <c r="T4732">
        <v>22</v>
      </c>
      <c r="U4732">
        <v>0</v>
      </c>
      <c r="V4732">
        <v>0</v>
      </c>
      <c r="W4732">
        <v>0</v>
      </c>
      <c r="X4732">
        <v>26.09379520497923</v>
      </c>
      <c r="Y4732">
        <v>0</v>
      </c>
      <c r="Z4732">
        <v>0</v>
      </c>
      <c r="AA4732">
        <v>0</v>
      </c>
      <c r="AB4732">
        <v>13.970834050324873</v>
      </c>
      <c r="AC4732">
        <v>0</v>
      </c>
      <c r="AD4732">
        <v>0</v>
      </c>
      <c r="AE4732">
        <v>40.064629255304105</v>
      </c>
    </row>
    <row r="4733" spans="1:31" x14ac:dyDescent="0.3">
      <c r="A4733">
        <v>2495324</v>
      </c>
      <c r="B4733">
        <v>1</v>
      </c>
      <c r="C4733" t="s">
        <v>80</v>
      </c>
      <c r="D4733" t="s">
        <v>98</v>
      </c>
      <c r="E4733" t="s">
        <v>162</v>
      </c>
      <c r="F4733" t="s">
        <v>13460</v>
      </c>
      <c r="G4733" t="s">
        <v>210</v>
      </c>
      <c r="H4733" t="s">
        <v>135</v>
      </c>
      <c r="I4733" t="s">
        <v>136</v>
      </c>
      <c r="J4733" t="s">
        <v>137</v>
      </c>
      <c r="K4733" t="s">
        <v>144</v>
      </c>
      <c r="L4733" t="s">
        <v>13461</v>
      </c>
      <c r="M4733" t="s">
        <v>13462</v>
      </c>
      <c r="N4733">
        <v>0.98027777699999996</v>
      </c>
      <c r="O4733">
        <v>0</v>
      </c>
      <c r="P4733">
        <v>5</v>
      </c>
      <c r="Q4733">
        <v>0</v>
      </c>
      <c r="R4733">
        <v>3</v>
      </c>
      <c r="S4733">
        <v>0</v>
      </c>
      <c r="T4733">
        <v>6</v>
      </c>
      <c r="U4733">
        <v>0</v>
      </c>
      <c r="V4733">
        <v>0</v>
      </c>
      <c r="W4733">
        <v>0</v>
      </c>
      <c r="X4733">
        <v>0.74530718668849127</v>
      </c>
      <c r="Y4733">
        <v>0</v>
      </c>
      <c r="Z4733">
        <v>2.2901576784696185</v>
      </c>
      <c r="AA4733">
        <v>0</v>
      </c>
      <c r="AB4733">
        <v>3.9960640265915806</v>
      </c>
      <c r="AC4733">
        <v>0</v>
      </c>
      <c r="AD4733">
        <v>0</v>
      </c>
      <c r="AE4733">
        <v>7.0315288917496908</v>
      </c>
    </row>
    <row r="4734" spans="1:31" x14ac:dyDescent="0.3">
      <c r="A4734">
        <v>2495325</v>
      </c>
      <c r="B4734">
        <v>1</v>
      </c>
      <c r="C4734" t="s">
        <v>80</v>
      </c>
      <c r="D4734" t="s">
        <v>104</v>
      </c>
      <c r="E4734" t="s">
        <v>153</v>
      </c>
      <c r="F4734" t="s">
        <v>13463</v>
      </c>
      <c r="G4734" t="s">
        <v>230</v>
      </c>
      <c r="H4734" t="s">
        <v>135</v>
      </c>
      <c r="I4734" t="s">
        <v>136</v>
      </c>
      <c r="J4734" t="s">
        <v>137</v>
      </c>
      <c r="K4734" t="s">
        <v>144</v>
      </c>
      <c r="L4734" t="s">
        <v>13464</v>
      </c>
      <c r="M4734" t="s">
        <v>13465</v>
      </c>
      <c r="N4734">
        <v>1.9597222219999999</v>
      </c>
      <c r="O4734">
        <v>0</v>
      </c>
      <c r="P4734">
        <v>1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0.52639639964666673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0.52639639964666673</v>
      </c>
    </row>
    <row r="4735" spans="1:31" x14ac:dyDescent="0.3">
      <c r="A4735">
        <v>2495327</v>
      </c>
      <c r="B4735">
        <v>1</v>
      </c>
      <c r="C4735" t="s">
        <v>81</v>
      </c>
      <c r="D4735" t="s">
        <v>121</v>
      </c>
      <c r="E4735" t="s">
        <v>162</v>
      </c>
      <c r="F4735" t="s">
        <v>13466</v>
      </c>
      <c r="G4735" t="s">
        <v>181</v>
      </c>
      <c r="H4735" t="s">
        <v>135</v>
      </c>
      <c r="I4735" t="s">
        <v>136</v>
      </c>
      <c r="J4735" t="s">
        <v>137</v>
      </c>
      <c r="K4735" t="s">
        <v>144</v>
      </c>
      <c r="L4735" t="s">
        <v>13467</v>
      </c>
      <c r="M4735" t="s">
        <v>13468</v>
      </c>
      <c r="N4735">
        <v>2.2669444439999999</v>
      </c>
      <c r="O4735">
        <v>0</v>
      </c>
      <c r="P4735">
        <v>14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7.5325404060761363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7.5325404060761363</v>
      </c>
    </row>
    <row r="4736" spans="1:31" x14ac:dyDescent="0.3">
      <c r="A4736">
        <v>2495336</v>
      </c>
      <c r="B4736">
        <v>1</v>
      </c>
      <c r="C4736" t="s">
        <v>80</v>
      </c>
      <c r="D4736" t="s">
        <v>100</v>
      </c>
      <c r="E4736" t="s">
        <v>184</v>
      </c>
      <c r="F4736" t="s">
        <v>8094</v>
      </c>
      <c r="G4736" t="s">
        <v>149</v>
      </c>
      <c r="H4736" t="s">
        <v>150</v>
      </c>
      <c r="I4736" t="s">
        <v>136</v>
      </c>
      <c r="J4736" t="s">
        <v>137</v>
      </c>
      <c r="K4736" t="s">
        <v>144</v>
      </c>
      <c r="L4736" t="s">
        <v>13469</v>
      </c>
      <c r="M4736" t="s">
        <v>13470</v>
      </c>
      <c r="N4736">
        <v>0.92</v>
      </c>
      <c r="O4736">
        <v>0</v>
      </c>
      <c r="P4736">
        <v>372</v>
      </c>
      <c r="Q4736">
        <v>9</v>
      </c>
      <c r="R4736">
        <v>32</v>
      </c>
      <c r="S4736">
        <v>6</v>
      </c>
      <c r="T4736">
        <v>36</v>
      </c>
      <c r="U4736">
        <v>0</v>
      </c>
      <c r="V4736">
        <v>0</v>
      </c>
      <c r="W4736">
        <v>0</v>
      </c>
      <c r="X4736">
        <v>130.86055277814944</v>
      </c>
      <c r="Y4736">
        <v>2.0883785833152411</v>
      </c>
      <c r="Z4736">
        <v>30.496991326222826</v>
      </c>
      <c r="AA4736">
        <v>6.7299248044729278</v>
      </c>
      <c r="AB4736">
        <v>29.881624971872149</v>
      </c>
      <c r="AC4736">
        <v>0</v>
      </c>
      <c r="AD4736">
        <v>0</v>
      </c>
      <c r="AE4736">
        <v>200.05747246403257</v>
      </c>
    </row>
    <row r="4737" spans="1:31" x14ac:dyDescent="0.3">
      <c r="A4737">
        <v>2495346</v>
      </c>
      <c r="B4737">
        <v>1</v>
      </c>
      <c r="C4737" t="s">
        <v>80</v>
      </c>
      <c r="D4737" t="s">
        <v>83</v>
      </c>
      <c r="E4737" t="s">
        <v>153</v>
      </c>
      <c r="F4737" t="s">
        <v>13471</v>
      </c>
      <c r="G4737" t="s">
        <v>244</v>
      </c>
      <c r="H4737" t="s">
        <v>135</v>
      </c>
      <c r="I4737" t="s">
        <v>136</v>
      </c>
      <c r="J4737" t="s">
        <v>137</v>
      </c>
      <c r="K4737" t="s">
        <v>144</v>
      </c>
      <c r="L4737" t="s">
        <v>13472</v>
      </c>
      <c r="M4737" t="s">
        <v>13473</v>
      </c>
      <c r="N4737">
        <v>5.3588888880000001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1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117.63491705620199</v>
      </c>
      <c r="AE4737">
        <v>117.63491705620199</v>
      </c>
    </row>
    <row r="4738" spans="1:31" x14ac:dyDescent="0.3">
      <c r="A4738">
        <v>2495347</v>
      </c>
      <c r="B4738">
        <v>1</v>
      </c>
      <c r="C4738" t="s">
        <v>80</v>
      </c>
      <c r="D4738" t="s">
        <v>106</v>
      </c>
      <c r="E4738" t="s">
        <v>147</v>
      </c>
      <c r="F4738" t="s">
        <v>13474</v>
      </c>
      <c r="G4738" t="s">
        <v>765</v>
      </c>
      <c r="H4738" t="s">
        <v>150</v>
      </c>
      <c r="I4738" t="s">
        <v>136</v>
      </c>
      <c r="J4738" t="s">
        <v>137</v>
      </c>
      <c r="K4738" t="s">
        <v>144</v>
      </c>
      <c r="L4738" t="s">
        <v>13475</v>
      </c>
      <c r="M4738" t="s">
        <v>13476</v>
      </c>
      <c r="N4738">
        <v>1.224722222</v>
      </c>
      <c r="O4738">
        <v>0</v>
      </c>
      <c r="P4738">
        <v>0</v>
      </c>
      <c r="Q4738">
        <v>0</v>
      </c>
      <c r="R4738">
        <v>9</v>
      </c>
      <c r="S4738">
        <v>0</v>
      </c>
      <c r="T4738">
        <v>4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16.687793493602229</v>
      </c>
      <c r="AA4738">
        <v>0</v>
      </c>
      <c r="AB4738">
        <v>8.3371357798615389</v>
      </c>
      <c r="AC4738">
        <v>0</v>
      </c>
      <c r="AD4738">
        <v>0</v>
      </c>
      <c r="AE4738">
        <v>25.024929273463769</v>
      </c>
    </row>
    <row r="4739" spans="1:31" x14ac:dyDescent="0.3">
      <c r="A4739">
        <v>2495354</v>
      </c>
      <c r="B4739">
        <v>1</v>
      </c>
      <c r="C4739" t="s">
        <v>80</v>
      </c>
      <c r="D4739" t="s">
        <v>107</v>
      </c>
      <c r="E4739" t="s">
        <v>153</v>
      </c>
      <c r="F4739" t="s">
        <v>1834</v>
      </c>
      <c r="G4739" t="s">
        <v>230</v>
      </c>
      <c r="H4739" t="s">
        <v>135</v>
      </c>
      <c r="I4739" t="s">
        <v>136</v>
      </c>
      <c r="J4739" t="s">
        <v>137</v>
      </c>
      <c r="K4739" t="s">
        <v>144</v>
      </c>
      <c r="L4739" t="s">
        <v>13477</v>
      </c>
      <c r="M4739" t="s">
        <v>13478</v>
      </c>
      <c r="N4739">
        <v>3.3252777770000002</v>
      </c>
      <c r="O4739">
        <v>0</v>
      </c>
      <c r="P4739">
        <v>12</v>
      </c>
      <c r="Q4739">
        <v>0</v>
      </c>
      <c r="R4739">
        <v>0</v>
      </c>
      <c r="S4739">
        <v>0</v>
      </c>
      <c r="T4739">
        <v>1</v>
      </c>
      <c r="U4739">
        <v>0</v>
      </c>
      <c r="V4739">
        <v>0</v>
      </c>
      <c r="W4739">
        <v>0</v>
      </c>
      <c r="X4739">
        <v>3.3508260553586591</v>
      </c>
      <c r="Y4739">
        <v>0</v>
      </c>
      <c r="Z4739">
        <v>0</v>
      </c>
      <c r="AA4739">
        <v>0</v>
      </c>
      <c r="AB4739">
        <v>3.2792006425512961</v>
      </c>
      <c r="AC4739">
        <v>0</v>
      </c>
      <c r="AD4739">
        <v>0</v>
      </c>
      <c r="AE4739">
        <v>6.6300266979099547</v>
      </c>
    </row>
    <row r="4740" spans="1:31" x14ac:dyDescent="0.3">
      <c r="A4740">
        <v>2495359</v>
      </c>
      <c r="B4740">
        <v>1</v>
      </c>
      <c r="C4740" t="s">
        <v>80</v>
      </c>
      <c r="D4740" t="s">
        <v>92</v>
      </c>
      <c r="E4740" t="s">
        <v>153</v>
      </c>
      <c r="F4740" t="s">
        <v>13479</v>
      </c>
      <c r="G4740" t="s">
        <v>230</v>
      </c>
      <c r="H4740" t="s">
        <v>135</v>
      </c>
      <c r="I4740" t="s">
        <v>136</v>
      </c>
      <c r="J4740" t="s">
        <v>137</v>
      </c>
      <c r="K4740" t="s">
        <v>144</v>
      </c>
      <c r="L4740" t="s">
        <v>13480</v>
      </c>
      <c r="M4740" t="s">
        <v>13481</v>
      </c>
      <c r="N4740">
        <v>7.6863888879999998</v>
      </c>
      <c r="O4740">
        <v>0</v>
      </c>
      <c r="P4740">
        <v>1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0.58545475459139107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0.58545475459139107</v>
      </c>
    </row>
    <row r="4741" spans="1:31" x14ac:dyDescent="0.3">
      <c r="A4741">
        <v>2495363</v>
      </c>
      <c r="B4741">
        <v>1</v>
      </c>
      <c r="C4741" t="s">
        <v>80</v>
      </c>
      <c r="D4741" t="s">
        <v>98</v>
      </c>
      <c r="E4741" t="s">
        <v>132</v>
      </c>
      <c r="F4741" t="s">
        <v>13482</v>
      </c>
      <c r="G4741" t="s">
        <v>296</v>
      </c>
      <c r="H4741" t="s">
        <v>135</v>
      </c>
      <c r="I4741" t="s">
        <v>136</v>
      </c>
      <c r="J4741" t="s">
        <v>137</v>
      </c>
      <c r="K4741" t="s">
        <v>144</v>
      </c>
      <c r="L4741" t="s">
        <v>13483</v>
      </c>
      <c r="M4741" t="s">
        <v>13484</v>
      </c>
      <c r="N4741">
        <v>5.5502777769999998</v>
      </c>
      <c r="O4741">
        <v>0</v>
      </c>
      <c r="P4741">
        <v>0</v>
      </c>
      <c r="Q4741">
        <v>0</v>
      </c>
      <c r="R4741">
        <v>9</v>
      </c>
      <c r="S4741">
        <v>0</v>
      </c>
      <c r="T4741">
        <v>3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37.352180693687977</v>
      </c>
      <c r="AA4741">
        <v>0</v>
      </c>
      <c r="AB4741">
        <v>70.724442557153708</v>
      </c>
      <c r="AC4741">
        <v>0</v>
      </c>
      <c r="AD4741">
        <v>0</v>
      </c>
      <c r="AE4741">
        <v>108.07662325084169</v>
      </c>
    </row>
    <row r="4742" spans="1:31" x14ac:dyDescent="0.3">
      <c r="A4742">
        <v>2495364</v>
      </c>
      <c r="B4742">
        <v>1</v>
      </c>
      <c r="C4742" t="s">
        <v>80</v>
      </c>
      <c r="D4742" t="s">
        <v>96</v>
      </c>
      <c r="E4742" t="s">
        <v>153</v>
      </c>
      <c r="F4742" t="s">
        <v>13485</v>
      </c>
      <c r="G4742" t="s">
        <v>230</v>
      </c>
      <c r="H4742" t="s">
        <v>135</v>
      </c>
      <c r="I4742" t="s">
        <v>136</v>
      </c>
      <c r="J4742" t="s">
        <v>137</v>
      </c>
      <c r="K4742" t="s">
        <v>144</v>
      </c>
      <c r="L4742" t="s">
        <v>13486</v>
      </c>
      <c r="M4742" t="s">
        <v>13487</v>
      </c>
      <c r="N4742">
        <v>7.2838888879999999</v>
      </c>
      <c r="O4742">
        <v>0</v>
      </c>
      <c r="P4742">
        <v>1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7.7355423377042793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7.7355423377042793</v>
      </c>
    </row>
    <row r="4743" spans="1:31" x14ac:dyDescent="0.3">
      <c r="A4743">
        <v>2495367</v>
      </c>
      <c r="B4743">
        <v>1</v>
      </c>
      <c r="C4743" t="s">
        <v>80</v>
      </c>
      <c r="D4743" t="s">
        <v>82</v>
      </c>
      <c r="E4743" t="s">
        <v>153</v>
      </c>
      <c r="F4743" t="s">
        <v>13488</v>
      </c>
      <c r="G4743" t="s">
        <v>155</v>
      </c>
      <c r="H4743" t="s">
        <v>135</v>
      </c>
      <c r="I4743" t="s">
        <v>136</v>
      </c>
      <c r="J4743" t="s">
        <v>137</v>
      </c>
      <c r="K4743" t="s">
        <v>144</v>
      </c>
      <c r="L4743" t="s">
        <v>13489</v>
      </c>
      <c r="M4743" t="s">
        <v>13490</v>
      </c>
      <c r="N4743">
        <v>1.5052777770000001</v>
      </c>
      <c r="O4743">
        <v>0</v>
      </c>
      <c r="P4743">
        <v>3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0.85709572841928805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0.85709572841928805</v>
      </c>
    </row>
    <row r="4744" spans="1:31" x14ac:dyDescent="0.3">
      <c r="A4744">
        <v>2495370</v>
      </c>
      <c r="B4744">
        <v>1</v>
      </c>
      <c r="C4744" t="s">
        <v>80</v>
      </c>
      <c r="D4744" t="s">
        <v>85</v>
      </c>
      <c r="E4744" t="s">
        <v>153</v>
      </c>
      <c r="F4744" t="s">
        <v>13491</v>
      </c>
      <c r="G4744" t="s">
        <v>159</v>
      </c>
      <c r="H4744" t="s">
        <v>135</v>
      </c>
      <c r="I4744" t="s">
        <v>136</v>
      </c>
      <c r="J4744" t="s">
        <v>3</v>
      </c>
      <c r="K4744" t="s">
        <v>144</v>
      </c>
      <c r="L4744" t="s">
        <v>13492</v>
      </c>
      <c r="M4744" t="s">
        <v>13493</v>
      </c>
      <c r="N4744">
        <v>3.9533333329999998</v>
      </c>
      <c r="O4744">
        <v>0</v>
      </c>
      <c r="P4744">
        <v>29</v>
      </c>
      <c r="Q4744">
        <v>0</v>
      </c>
      <c r="R4744">
        <v>0</v>
      </c>
      <c r="S4744">
        <v>0</v>
      </c>
      <c r="T4744">
        <v>1</v>
      </c>
      <c r="U4744">
        <v>0</v>
      </c>
      <c r="V4744">
        <v>0</v>
      </c>
      <c r="W4744">
        <v>0</v>
      </c>
      <c r="X4744">
        <v>24.062895176994726</v>
      </c>
      <c r="Y4744">
        <v>0</v>
      </c>
      <c r="Z4744">
        <v>0</v>
      </c>
      <c r="AA4744">
        <v>0</v>
      </c>
      <c r="AB4744">
        <v>60.44856716265388</v>
      </c>
      <c r="AC4744">
        <v>0</v>
      </c>
      <c r="AD4744">
        <v>0</v>
      </c>
      <c r="AE4744">
        <v>84.511462339648602</v>
      </c>
    </row>
    <row r="4745" spans="1:31" x14ac:dyDescent="0.3">
      <c r="A4745">
        <v>2495371</v>
      </c>
      <c r="B4745">
        <v>1</v>
      </c>
      <c r="C4745" t="s">
        <v>80</v>
      </c>
      <c r="D4745" t="s">
        <v>97</v>
      </c>
      <c r="E4745" t="s">
        <v>132</v>
      </c>
      <c r="F4745" t="s">
        <v>13494</v>
      </c>
      <c r="G4745" t="s">
        <v>181</v>
      </c>
      <c r="H4745" t="s">
        <v>135</v>
      </c>
      <c r="I4745" t="s">
        <v>136</v>
      </c>
      <c r="J4745" t="s">
        <v>137</v>
      </c>
      <c r="K4745" t="s">
        <v>144</v>
      </c>
      <c r="L4745" t="s">
        <v>13495</v>
      </c>
      <c r="M4745" t="s">
        <v>13496</v>
      </c>
      <c r="N4745">
        <v>0.60166666599999996</v>
      </c>
      <c r="O4745">
        <v>0</v>
      </c>
      <c r="P4745">
        <v>142</v>
      </c>
      <c r="Q4745">
        <v>0</v>
      </c>
      <c r="R4745">
        <v>6</v>
      </c>
      <c r="S4745">
        <v>0</v>
      </c>
      <c r="T4745">
        <v>26</v>
      </c>
      <c r="U4745">
        <v>0</v>
      </c>
      <c r="V4745">
        <v>0</v>
      </c>
      <c r="W4745">
        <v>0</v>
      </c>
      <c r="X4745">
        <v>24.86061797039774</v>
      </c>
      <c r="Y4745">
        <v>0</v>
      </c>
      <c r="Z4745">
        <v>0.91554624314559785</v>
      </c>
      <c r="AA4745">
        <v>0</v>
      </c>
      <c r="AB4745">
        <v>6.985805272969583</v>
      </c>
      <c r="AC4745">
        <v>0</v>
      </c>
      <c r="AD4745">
        <v>0</v>
      </c>
      <c r="AE4745">
        <v>32.761969486512925</v>
      </c>
    </row>
    <row r="4746" spans="1:31" x14ac:dyDescent="0.3">
      <c r="A4746">
        <v>2495376</v>
      </c>
      <c r="B4746">
        <v>1</v>
      </c>
      <c r="C4746" t="s">
        <v>80</v>
      </c>
      <c r="D4746" t="s">
        <v>108</v>
      </c>
      <c r="E4746" t="s">
        <v>162</v>
      </c>
      <c r="F4746" t="s">
        <v>13497</v>
      </c>
      <c r="G4746" t="s">
        <v>210</v>
      </c>
      <c r="H4746" t="s">
        <v>135</v>
      </c>
      <c r="I4746" t="s">
        <v>136</v>
      </c>
      <c r="J4746" t="s">
        <v>137</v>
      </c>
      <c r="K4746" t="s">
        <v>144</v>
      </c>
      <c r="L4746" t="s">
        <v>13498</v>
      </c>
      <c r="M4746" t="s">
        <v>13499</v>
      </c>
      <c r="N4746">
        <v>0.80972222199999999</v>
      </c>
      <c r="O4746">
        <v>0</v>
      </c>
      <c r="P4746">
        <v>91</v>
      </c>
      <c r="Q4746">
        <v>0</v>
      </c>
      <c r="R4746">
        <v>1</v>
      </c>
      <c r="S4746">
        <v>0</v>
      </c>
      <c r="T4746">
        <v>9</v>
      </c>
      <c r="U4746">
        <v>0</v>
      </c>
      <c r="V4746">
        <v>0</v>
      </c>
      <c r="W4746">
        <v>0</v>
      </c>
      <c r="X4746">
        <v>13.099277399944645</v>
      </c>
      <c r="Y4746">
        <v>0</v>
      </c>
      <c r="Z4746">
        <v>3.4394453973745444E-2</v>
      </c>
      <c r="AA4746">
        <v>0</v>
      </c>
      <c r="AB4746">
        <v>4.2111083457724874</v>
      </c>
      <c r="AC4746">
        <v>0</v>
      </c>
      <c r="AD4746">
        <v>0</v>
      </c>
      <c r="AE4746">
        <v>17.344780199690877</v>
      </c>
    </row>
    <row r="4747" spans="1:31" x14ac:dyDescent="0.3">
      <c r="A4747">
        <v>2495385</v>
      </c>
      <c r="B4747">
        <v>1</v>
      </c>
      <c r="C4747" t="s">
        <v>80</v>
      </c>
      <c r="D4747" t="s">
        <v>104</v>
      </c>
      <c r="E4747" t="s">
        <v>141</v>
      </c>
      <c r="F4747" t="s">
        <v>13500</v>
      </c>
      <c r="G4747" t="s">
        <v>466</v>
      </c>
      <c r="H4747" t="s">
        <v>135</v>
      </c>
      <c r="I4747" t="s">
        <v>136</v>
      </c>
      <c r="J4747" t="s">
        <v>137</v>
      </c>
      <c r="K4747" t="s">
        <v>144</v>
      </c>
      <c r="L4747" t="s">
        <v>13501</v>
      </c>
      <c r="M4747" t="s">
        <v>13502</v>
      </c>
      <c r="N4747">
        <v>3.298333333</v>
      </c>
      <c r="O4747">
        <v>0</v>
      </c>
      <c r="P4747">
        <v>64</v>
      </c>
      <c r="Q4747">
        <v>0</v>
      </c>
      <c r="R4747">
        <v>0</v>
      </c>
      <c r="S4747">
        <v>0</v>
      </c>
      <c r="T4747">
        <v>6</v>
      </c>
      <c r="U4747">
        <v>0</v>
      </c>
      <c r="V4747">
        <v>0</v>
      </c>
      <c r="W4747">
        <v>0</v>
      </c>
      <c r="X4747">
        <v>51.017173329294522</v>
      </c>
      <c r="Y4747">
        <v>0</v>
      </c>
      <c r="Z4747">
        <v>0</v>
      </c>
      <c r="AA4747">
        <v>0</v>
      </c>
      <c r="AB4747">
        <v>9.6902275589482425</v>
      </c>
      <c r="AC4747">
        <v>0</v>
      </c>
      <c r="AD4747">
        <v>0</v>
      </c>
      <c r="AE4747">
        <v>60.707400888242766</v>
      </c>
    </row>
    <row r="4748" spans="1:31" x14ac:dyDescent="0.3">
      <c r="A4748">
        <v>2495391</v>
      </c>
      <c r="B4748">
        <v>1</v>
      </c>
      <c r="C4748" t="s">
        <v>80</v>
      </c>
      <c r="D4748" t="s">
        <v>96</v>
      </c>
      <c r="E4748" t="s">
        <v>162</v>
      </c>
      <c r="F4748" t="s">
        <v>13503</v>
      </c>
      <c r="G4748" t="s">
        <v>466</v>
      </c>
      <c r="H4748" t="s">
        <v>135</v>
      </c>
      <c r="I4748" t="s">
        <v>136</v>
      </c>
      <c r="J4748" t="s">
        <v>137</v>
      </c>
      <c r="K4748" t="s">
        <v>144</v>
      </c>
      <c r="L4748" t="s">
        <v>13504</v>
      </c>
      <c r="M4748" t="s">
        <v>13505</v>
      </c>
      <c r="N4748">
        <v>2.02</v>
      </c>
      <c r="O4748">
        <v>0</v>
      </c>
      <c r="P4748">
        <v>24</v>
      </c>
      <c r="Q4748">
        <v>0</v>
      </c>
      <c r="R4748">
        <v>0</v>
      </c>
      <c r="S4748">
        <v>0</v>
      </c>
      <c r="T4748">
        <v>2</v>
      </c>
      <c r="U4748">
        <v>0</v>
      </c>
      <c r="V4748">
        <v>0</v>
      </c>
      <c r="W4748">
        <v>0</v>
      </c>
      <c r="X4748">
        <v>23.244339531630793</v>
      </c>
      <c r="Y4748">
        <v>0</v>
      </c>
      <c r="Z4748">
        <v>0</v>
      </c>
      <c r="AA4748">
        <v>0</v>
      </c>
      <c r="AB4748">
        <v>3.8822359067983334</v>
      </c>
      <c r="AC4748">
        <v>0</v>
      </c>
      <c r="AD4748">
        <v>0</v>
      </c>
      <c r="AE4748">
        <v>27.126575438429125</v>
      </c>
    </row>
    <row r="4749" spans="1:31" x14ac:dyDescent="0.3">
      <c r="A4749">
        <v>2495399</v>
      </c>
      <c r="B4749">
        <v>1</v>
      </c>
      <c r="C4749" t="s">
        <v>80</v>
      </c>
      <c r="D4749" t="s">
        <v>97</v>
      </c>
      <c r="E4749" t="s">
        <v>153</v>
      </c>
      <c r="F4749" t="s">
        <v>13506</v>
      </c>
      <c r="G4749" t="s">
        <v>155</v>
      </c>
      <c r="H4749" t="s">
        <v>135</v>
      </c>
      <c r="I4749" t="s">
        <v>136</v>
      </c>
      <c r="J4749" t="s">
        <v>137</v>
      </c>
      <c r="K4749" t="s">
        <v>144</v>
      </c>
      <c r="L4749" t="s">
        <v>13507</v>
      </c>
      <c r="M4749" t="s">
        <v>13508</v>
      </c>
      <c r="N4749">
        <v>4.9630555550000004</v>
      </c>
      <c r="O4749">
        <v>0</v>
      </c>
      <c r="P4749">
        <v>3</v>
      </c>
      <c r="Q4749">
        <v>0</v>
      </c>
      <c r="R4749">
        <v>0</v>
      </c>
      <c r="S4749">
        <v>0</v>
      </c>
      <c r="T4749">
        <v>2</v>
      </c>
      <c r="U4749">
        <v>0</v>
      </c>
      <c r="V4749">
        <v>0</v>
      </c>
      <c r="W4749">
        <v>0</v>
      </c>
      <c r="X4749">
        <v>3.8386609663149986</v>
      </c>
      <c r="Y4749">
        <v>0</v>
      </c>
      <c r="Z4749">
        <v>0</v>
      </c>
      <c r="AA4749">
        <v>0</v>
      </c>
      <c r="AB4749">
        <v>1.9032126428429403</v>
      </c>
      <c r="AC4749">
        <v>0</v>
      </c>
      <c r="AD4749">
        <v>0</v>
      </c>
      <c r="AE4749">
        <v>5.7418736091579392</v>
      </c>
    </row>
    <row r="4750" spans="1:31" x14ac:dyDescent="0.3">
      <c r="A4750">
        <v>2495404</v>
      </c>
      <c r="B4750">
        <v>1</v>
      </c>
      <c r="C4750" t="s">
        <v>80</v>
      </c>
      <c r="D4750" t="s">
        <v>89</v>
      </c>
      <c r="E4750" t="s">
        <v>132</v>
      </c>
      <c r="F4750" t="s">
        <v>13509</v>
      </c>
      <c r="G4750" t="s">
        <v>392</v>
      </c>
      <c r="H4750" t="s">
        <v>135</v>
      </c>
      <c r="I4750" t="s">
        <v>136</v>
      </c>
      <c r="J4750" t="s">
        <v>137</v>
      </c>
      <c r="K4750" t="s">
        <v>144</v>
      </c>
      <c r="L4750" t="s">
        <v>13510</v>
      </c>
      <c r="M4750" t="s">
        <v>13511</v>
      </c>
      <c r="N4750">
        <v>0.46805555500000001</v>
      </c>
      <c r="O4750">
        <v>0</v>
      </c>
      <c r="P4750">
        <v>85</v>
      </c>
      <c r="Q4750">
        <v>0</v>
      </c>
      <c r="R4750">
        <v>0</v>
      </c>
      <c r="S4750">
        <v>0</v>
      </c>
      <c r="T4750">
        <v>6</v>
      </c>
      <c r="U4750">
        <v>0</v>
      </c>
      <c r="V4750">
        <v>0</v>
      </c>
      <c r="W4750">
        <v>0</v>
      </c>
      <c r="X4750">
        <v>32.191529123492927</v>
      </c>
      <c r="Y4750">
        <v>0</v>
      </c>
      <c r="Z4750">
        <v>0</v>
      </c>
      <c r="AA4750">
        <v>0</v>
      </c>
      <c r="AB4750">
        <v>8.8884161118137115</v>
      </c>
      <c r="AC4750">
        <v>0</v>
      </c>
      <c r="AD4750">
        <v>0</v>
      </c>
      <c r="AE4750">
        <v>41.079945235306639</v>
      </c>
    </row>
    <row r="4751" spans="1:31" x14ac:dyDescent="0.3">
      <c r="A4751">
        <v>2495347</v>
      </c>
      <c r="B4751">
        <v>2</v>
      </c>
      <c r="C4751" t="s">
        <v>80</v>
      </c>
      <c r="D4751" t="s">
        <v>106</v>
      </c>
      <c r="E4751" t="s">
        <v>166</v>
      </c>
      <c r="F4751" t="s">
        <v>12521</v>
      </c>
      <c r="G4751" t="s">
        <v>765</v>
      </c>
      <c r="H4751" t="s">
        <v>150</v>
      </c>
      <c r="I4751" t="s">
        <v>136</v>
      </c>
      <c r="J4751" t="s">
        <v>137</v>
      </c>
      <c r="K4751" t="s">
        <v>144</v>
      </c>
      <c r="L4751" t="s">
        <v>13476</v>
      </c>
      <c r="M4751" t="s">
        <v>13512</v>
      </c>
      <c r="N4751">
        <v>1.036944444</v>
      </c>
      <c r="O4751">
        <v>0</v>
      </c>
      <c r="P4751">
        <v>3</v>
      </c>
      <c r="Q4751">
        <v>29</v>
      </c>
      <c r="R4751">
        <v>138</v>
      </c>
      <c r="S4751">
        <v>6</v>
      </c>
      <c r="T4751">
        <v>33</v>
      </c>
      <c r="U4751">
        <v>0</v>
      </c>
      <c r="V4751">
        <v>0</v>
      </c>
      <c r="W4751">
        <v>0</v>
      </c>
      <c r="X4751">
        <v>0.96609815643858421</v>
      </c>
      <c r="Y4751">
        <v>7.2067349942652807</v>
      </c>
      <c r="Z4751">
        <v>109.48054630915705</v>
      </c>
      <c r="AA4751">
        <v>9.3509382575846729</v>
      </c>
      <c r="AB4751">
        <v>102.26004110950258</v>
      </c>
      <c r="AC4751">
        <v>0</v>
      </c>
      <c r="AD4751">
        <v>0</v>
      </c>
      <c r="AE4751">
        <v>229.26435882694818</v>
      </c>
    </row>
    <row r="4752" spans="1:31" x14ac:dyDescent="0.3">
      <c r="A4752">
        <v>2495419</v>
      </c>
      <c r="B4752">
        <v>1</v>
      </c>
      <c r="C4752" t="s">
        <v>80</v>
      </c>
      <c r="D4752" t="s">
        <v>101</v>
      </c>
      <c r="E4752" t="s">
        <v>153</v>
      </c>
      <c r="F4752" t="s">
        <v>13513</v>
      </c>
      <c r="G4752" t="s">
        <v>230</v>
      </c>
      <c r="H4752" t="s">
        <v>135</v>
      </c>
      <c r="I4752" t="s">
        <v>136</v>
      </c>
      <c r="J4752" t="s">
        <v>137</v>
      </c>
      <c r="K4752" t="s">
        <v>144</v>
      </c>
      <c r="L4752" t="s">
        <v>13514</v>
      </c>
      <c r="M4752" t="s">
        <v>13515</v>
      </c>
      <c r="N4752">
        <v>1.4597222219999999</v>
      </c>
      <c r="O4752">
        <v>0</v>
      </c>
      <c r="P4752">
        <v>1</v>
      </c>
      <c r="Q4752">
        <v>0</v>
      </c>
      <c r="R4752">
        <v>0</v>
      </c>
      <c r="S4752">
        <v>0</v>
      </c>
      <c r="T4752">
        <v>1</v>
      </c>
      <c r="U4752">
        <v>0</v>
      </c>
      <c r="V4752">
        <v>0</v>
      </c>
      <c r="W4752">
        <v>0</v>
      </c>
      <c r="X4752">
        <v>0.40125711646152168</v>
      </c>
      <c r="Y4752">
        <v>0</v>
      </c>
      <c r="Z4752">
        <v>0</v>
      </c>
      <c r="AA4752">
        <v>0</v>
      </c>
      <c r="AB4752">
        <v>0.22638542478296517</v>
      </c>
      <c r="AC4752">
        <v>0</v>
      </c>
      <c r="AD4752">
        <v>0</v>
      </c>
      <c r="AE4752">
        <v>0.62764254124448682</v>
      </c>
    </row>
    <row r="4753" spans="1:31" x14ac:dyDescent="0.3">
      <c r="A4753">
        <v>2495423</v>
      </c>
      <c r="B4753">
        <v>1</v>
      </c>
      <c r="C4753" t="s">
        <v>80</v>
      </c>
      <c r="D4753" t="s">
        <v>93</v>
      </c>
      <c r="E4753" t="s">
        <v>162</v>
      </c>
      <c r="F4753" t="s">
        <v>13516</v>
      </c>
      <c r="G4753" t="s">
        <v>530</v>
      </c>
      <c r="H4753" t="s">
        <v>135</v>
      </c>
      <c r="I4753" t="s">
        <v>136</v>
      </c>
      <c r="J4753" t="s">
        <v>137</v>
      </c>
      <c r="K4753" t="s">
        <v>144</v>
      </c>
      <c r="L4753" t="s">
        <v>13517</v>
      </c>
      <c r="M4753" t="s">
        <v>13518</v>
      </c>
      <c r="N4753">
        <v>2.1924999999999999</v>
      </c>
      <c r="O4753">
        <v>0</v>
      </c>
      <c r="P4753">
        <v>22</v>
      </c>
      <c r="Q4753">
        <v>0</v>
      </c>
      <c r="R4753">
        <v>2</v>
      </c>
      <c r="S4753">
        <v>0</v>
      </c>
      <c r="T4753">
        <v>2</v>
      </c>
      <c r="U4753">
        <v>0</v>
      </c>
      <c r="V4753">
        <v>0</v>
      </c>
      <c r="W4753">
        <v>0</v>
      </c>
      <c r="X4753">
        <v>17.686437823253517</v>
      </c>
      <c r="Y4753">
        <v>0</v>
      </c>
      <c r="Z4753">
        <v>1.7846345614195478</v>
      </c>
      <c r="AA4753">
        <v>0</v>
      </c>
      <c r="AB4753">
        <v>1.429497358030337</v>
      </c>
      <c r="AC4753">
        <v>0</v>
      </c>
      <c r="AD4753">
        <v>0</v>
      </c>
      <c r="AE4753">
        <v>20.9005697427034</v>
      </c>
    </row>
    <row r="4754" spans="1:31" x14ac:dyDescent="0.3">
      <c r="A4754">
        <v>2495437</v>
      </c>
      <c r="B4754">
        <v>1</v>
      </c>
      <c r="C4754" t="s">
        <v>81</v>
      </c>
      <c r="D4754" t="s">
        <v>120</v>
      </c>
      <c r="E4754" t="s">
        <v>184</v>
      </c>
      <c r="F4754" t="s">
        <v>13519</v>
      </c>
      <c r="G4754" t="s">
        <v>149</v>
      </c>
      <c r="H4754" t="s">
        <v>150</v>
      </c>
      <c r="I4754" t="s">
        <v>136</v>
      </c>
      <c r="J4754" t="s">
        <v>137</v>
      </c>
      <c r="K4754" t="s">
        <v>144</v>
      </c>
      <c r="L4754" t="s">
        <v>13520</v>
      </c>
      <c r="M4754" t="s">
        <v>13521</v>
      </c>
      <c r="N4754">
        <v>0.32722222200000001</v>
      </c>
      <c r="O4754">
        <v>0</v>
      </c>
      <c r="P4754">
        <v>606</v>
      </c>
      <c r="Q4754">
        <v>2</v>
      </c>
      <c r="R4754">
        <v>33</v>
      </c>
      <c r="S4754">
        <v>2</v>
      </c>
      <c r="T4754">
        <v>39</v>
      </c>
      <c r="U4754">
        <v>1</v>
      </c>
      <c r="V4754">
        <v>1</v>
      </c>
      <c r="W4754">
        <v>0</v>
      </c>
      <c r="X4754">
        <v>33.43751334974845</v>
      </c>
      <c r="Y4754">
        <v>3.3250024501070028</v>
      </c>
      <c r="Z4754">
        <v>2.7528953330944175</v>
      </c>
      <c r="AA4754">
        <v>0.29690520395726111</v>
      </c>
      <c r="AB4754">
        <v>6.9718580077909111</v>
      </c>
      <c r="AC4754">
        <v>8.7458634858531781</v>
      </c>
      <c r="AD4754">
        <v>57.151548063530008</v>
      </c>
      <c r="AE4754">
        <v>112.68158589408122</v>
      </c>
    </row>
    <row r="4755" spans="1:31" x14ac:dyDescent="0.3">
      <c r="A4755">
        <v>2495439</v>
      </c>
      <c r="B4755">
        <v>1</v>
      </c>
      <c r="C4755" t="s">
        <v>81</v>
      </c>
      <c r="D4755" t="s">
        <v>116</v>
      </c>
      <c r="E4755" t="s">
        <v>153</v>
      </c>
      <c r="F4755" t="s">
        <v>13522</v>
      </c>
      <c r="G4755" t="s">
        <v>155</v>
      </c>
      <c r="H4755" t="s">
        <v>135</v>
      </c>
      <c r="I4755" t="s">
        <v>136</v>
      </c>
      <c r="J4755" t="s">
        <v>137</v>
      </c>
      <c r="K4755" t="s">
        <v>144</v>
      </c>
      <c r="L4755" t="s">
        <v>13523</v>
      </c>
      <c r="M4755" t="s">
        <v>13524</v>
      </c>
      <c r="N4755">
        <v>1.2813888879999999</v>
      </c>
      <c r="O4755">
        <v>0</v>
      </c>
      <c r="P4755">
        <v>1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0.21255346481121526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0.21255346481121526</v>
      </c>
    </row>
    <row r="4756" spans="1:31" x14ac:dyDescent="0.3">
      <c r="A4756">
        <v>2495441</v>
      </c>
      <c r="B4756">
        <v>1</v>
      </c>
      <c r="C4756" t="s">
        <v>80</v>
      </c>
      <c r="D4756" t="s">
        <v>97</v>
      </c>
      <c r="E4756" t="s">
        <v>153</v>
      </c>
      <c r="F4756" t="s">
        <v>13525</v>
      </c>
      <c r="G4756" t="s">
        <v>159</v>
      </c>
      <c r="H4756" t="s">
        <v>135</v>
      </c>
      <c r="I4756" t="s">
        <v>136</v>
      </c>
      <c r="J4756" t="s">
        <v>3</v>
      </c>
      <c r="K4756" t="s">
        <v>144</v>
      </c>
      <c r="L4756" t="s">
        <v>13526</v>
      </c>
      <c r="M4756" t="s">
        <v>13527</v>
      </c>
      <c r="N4756">
        <v>4.2202777769999997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2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2.9247002906754833</v>
      </c>
      <c r="AC4756">
        <v>0</v>
      </c>
      <c r="AD4756">
        <v>0</v>
      </c>
      <c r="AE4756">
        <v>2.9247002906754833</v>
      </c>
    </row>
    <row r="4757" spans="1:31" x14ac:dyDescent="0.3">
      <c r="A4757">
        <v>2495447</v>
      </c>
      <c r="B4757">
        <v>1</v>
      </c>
      <c r="C4757" t="s">
        <v>80</v>
      </c>
      <c r="D4757" t="s">
        <v>84</v>
      </c>
      <c r="E4757" t="s">
        <v>153</v>
      </c>
      <c r="F4757" t="s">
        <v>4983</v>
      </c>
      <c r="G4757" t="s">
        <v>230</v>
      </c>
      <c r="H4757" t="s">
        <v>135</v>
      </c>
      <c r="I4757" t="s">
        <v>136</v>
      </c>
      <c r="J4757" t="s">
        <v>137</v>
      </c>
      <c r="K4757" t="s">
        <v>144</v>
      </c>
      <c r="L4757" t="s">
        <v>13528</v>
      </c>
      <c r="M4757" t="s">
        <v>13529</v>
      </c>
      <c r="N4757">
        <v>7.9986111109999998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1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322.0101247828531</v>
      </c>
      <c r="AE4757">
        <v>322.0101247828531</v>
      </c>
    </row>
    <row r="4758" spans="1:31" x14ac:dyDescent="0.3">
      <c r="A4758">
        <v>2495449</v>
      </c>
      <c r="B4758">
        <v>1</v>
      </c>
      <c r="C4758" t="s">
        <v>80</v>
      </c>
      <c r="D4758" t="s">
        <v>83</v>
      </c>
      <c r="E4758" t="s">
        <v>153</v>
      </c>
      <c r="F4758" t="s">
        <v>13530</v>
      </c>
      <c r="G4758" t="s">
        <v>155</v>
      </c>
      <c r="H4758" t="s">
        <v>135</v>
      </c>
      <c r="I4758" t="s">
        <v>136</v>
      </c>
      <c r="J4758" t="s">
        <v>137</v>
      </c>
      <c r="K4758" t="s">
        <v>144</v>
      </c>
      <c r="L4758" t="s">
        <v>13531</v>
      </c>
      <c r="M4758" t="s">
        <v>13532</v>
      </c>
      <c r="N4758">
        <v>5.1172222219999997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1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11.684496302718591</v>
      </c>
      <c r="AC4758">
        <v>0</v>
      </c>
      <c r="AD4758">
        <v>0</v>
      </c>
      <c r="AE4758">
        <v>11.684496302718591</v>
      </c>
    </row>
    <row r="4759" spans="1:31" x14ac:dyDescent="0.3">
      <c r="A4759">
        <v>2495450</v>
      </c>
      <c r="B4759">
        <v>1</v>
      </c>
      <c r="C4759" t="s">
        <v>80</v>
      </c>
      <c r="D4759" t="s">
        <v>85</v>
      </c>
      <c r="E4759" t="s">
        <v>132</v>
      </c>
      <c r="F4759" t="s">
        <v>13533</v>
      </c>
      <c r="G4759" t="s">
        <v>134</v>
      </c>
      <c r="H4759" t="s">
        <v>135</v>
      </c>
      <c r="I4759" t="s">
        <v>136</v>
      </c>
      <c r="J4759" t="s">
        <v>137</v>
      </c>
      <c r="K4759" t="s">
        <v>138</v>
      </c>
      <c r="L4759" t="s">
        <v>13534</v>
      </c>
      <c r="M4759" t="s">
        <v>13535</v>
      </c>
      <c r="N4759">
        <v>0.33027777699999999</v>
      </c>
      <c r="O4759">
        <v>0</v>
      </c>
      <c r="P4759">
        <v>205</v>
      </c>
      <c r="Q4759">
        <v>0</v>
      </c>
      <c r="R4759">
        <v>0</v>
      </c>
      <c r="S4759">
        <v>0</v>
      </c>
      <c r="T4759">
        <v>10</v>
      </c>
      <c r="U4759">
        <v>0</v>
      </c>
      <c r="V4759">
        <v>0</v>
      </c>
      <c r="W4759">
        <v>0</v>
      </c>
      <c r="X4759">
        <v>16.348915010013837</v>
      </c>
      <c r="Y4759">
        <v>0</v>
      </c>
      <c r="Z4759">
        <v>0</v>
      </c>
      <c r="AA4759">
        <v>0</v>
      </c>
      <c r="AB4759">
        <v>4.3681534457966595</v>
      </c>
      <c r="AC4759">
        <v>0</v>
      </c>
      <c r="AD4759">
        <v>0</v>
      </c>
      <c r="AE4759">
        <v>20.717068455810498</v>
      </c>
    </row>
    <row r="4760" spans="1:31" x14ac:dyDescent="0.3">
      <c r="A4760">
        <v>2495455</v>
      </c>
      <c r="B4760">
        <v>1</v>
      </c>
      <c r="C4760" t="s">
        <v>80</v>
      </c>
      <c r="D4760" t="s">
        <v>97</v>
      </c>
      <c r="E4760" t="s">
        <v>132</v>
      </c>
      <c r="F4760" t="s">
        <v>13494</v>
      </c>
      <c r="G4760" t="s">
        <v>6983</v>
      </c>
      <c r="H4760" t="s">
        <v>135</v>
      </c>
      <c r="I4760" t="s">
        <v>136</v>
      </c>
      <c r="J4760" t="s">
        <v>137</v>
      </c>
      <c r="K4760" t="s">
        <v>144</v>
      </c>
      <c r="L4760" t="s">
        <v>13536</v>
      </c>
      <c r="M4760" t="s">
        <v>13537</v>
      </c>
      <c r="N4760">
        <v>0.882222222</v>
      </c>
      <c r="O4760">
        <v>0</v>
      </c>
      <c r="P4760">
        <v>142</v>
      </c>
      <c r="Q4760">
        <v>0</v>
      </c>
      <c r="R4760">
        <v>6</v>
      </c>
      <c r="S4760">
        <v>0</v>
      </c>
      <c r="T4760">
        <v>26</v>
      </c>
      <c r="U4760">
        <v>0</v>
      </c>
      <c r="V4760">
        <v>0</v>
      </c>
      <c r="W4760">
        <v>0</v>
      </c>
      <c r="X4760">
        <v>35.091909980638697</v>
      </c>
      <c r="Y4760">
        <v>0</v>
      </c>
      <c r="Z4760">
        <v>1.2901688979441144</v>
      </c>
      <c r="AA4760">
        <v>0</v>
      </c>
      <c r="AB4760">
        <v>9.8860640982267753</v>
      </c>
      <c r="AC4760">
        <v>0</v>
      </c>
      <c r="AD4760">
        <v>0</v>
      </c>
      <c r="AE4760">
        <v>46.268142976809585</v>
      </c>
    </row>
    <row r="4761" spans="1:31" x14ac:dyDescent="0.3">
      <c r="A4761">
        <v>2495458</v>
      </c>
      <c r="B4761">
        <v>1</v>
      </c>
      <c r="C4761" t="s">
        <v>80</v>
      </c>
      <c r="D4761" t="s">
        <v>96</v>
      </c>
      <c r="E4761" t="s">
        <v>153</v>
      </c>
      <c r="F4761" t="s">
        <v>13538</v>
      </c>
      <c r="G4761" t="s">
        <v>159</v>
      </c>
      <c r="H4761" t="s">
        <v>135</v>
      </c>
      <c r="I4761" t="s">
        <v>136</v>
      </c>
      <c r="J4761" t="s">
        <v>3</v>
      </c>
      <c r="K4761" t="s">
        <v>144</v>
      </c>
      <c r="L4761" t="s">
        <v>13539</v>
      </c>
      <c r="M4761" t="s">
        <v>13540</v>
      </c>
      <c r="N4761">
        <v>5.2877777769999996</v>
      </c>
      <c r="O4761">
        <v>0</v>
      </c>
      <c r="P4761">
        <v>1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11.231957454411186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11.231957454411186</v>
      </c>
    </row>
    <row r="4762" spans="1:31" x14ac:dyDescent="0.3">
      <c r="A4762">
        <v>2495461</v>
      </c>
      <c r="B4762">
        <v>1</v>
      </c>
      <c r="C4762" t="s">
        <v>80</v>
      </c>
      <c r="D4762" t="s">
        <v>92</v>
      </c>
      <c r="E4762" t="s">
        <v>162</v>
      </c>
      <c r="F4762" t="s">
        <v>13541</v>
      </c>
      <c r="G4762" t="s">
        <v>210</v>
      </c>
      <c r="H4762" t="s">
        <v>135</v>
      </c>
      <c r="I4762" t="s">
        <v>136</v>
      </c>
      <c r="J4762" t="s">
        <v>137</v>
      </c>
      <c r="K4762" t="s">
        <v>144</v>
      </c>
      <c r="L4762" t="s">
        <v>13542</v>
      </c>
      <c r="M4762" t="s">
        <v>13543</v>
      </c>
      <c r="N4762">
        <v>0.65333333299999996</v>
      </c>
      <c r="O4762">
        <v>0</v>
      </c>
      <c r="P4762">
        <v>17</v>
      </c>
      <c r="Q4762">
        <v>0</v>
      </c>
      <c r="R4762">
        <v>2</v>
      </c>
      <c r="S4762">
        <v>0</v>
      </c>
      <c r="T4762">
        <v>8</v>
      </c>
      <c r="U4762">
        <v>0</v>
      </c>
      <c r="V4762">
        <v>0</v>
      </c>
      <c r="W4762">
        <v>0</v>
      </c>
      <c r="X4762">
        <v>1.8646607116744132</v>
      </c>
      <c r="Y4762">
        <v>0</v>
      </c>
      <c r="Z4762">
        <v>1.1373085982491287</v>
      </c>
      <c r="AA4762">
        <v>0</v>
      </c>
      <c r="AB4762">
        <v>4.8690150656324871</v>
      </c>
      <c r="AC4762">
        <v>0</v>
      </c>
      <c r="AD4762">
        <v>0</v>
      </c>
      <c r="AE4762">
        <v>7.8709843755560289</v>
      </c>
    </row>
    <row r="4763" spans="1:31" x14ac:dyDescent="0.3">
      <c r="A4763">
        <v>2495473</v>
      </c>
      <c r="B4763">
        <v>1</v>
      </c>
      <c r="C4763" t="s">
        <v>80</v>
      </c>
      <c r="D4763" t="s">
        <v>105</v>
      </c>
      <c r="E4763" t="s">
        <v>162</v>
      </c>
      <c r="F4763" t="s">
        <v>13544</v>
      </c>
      <c r="G4763" t="s">
        <v>181</v>
      </c>
      <c r="H4763" t="s">
        <v>135</v>
      </c>
      <c r="I4763" t="s">
        <v>136</v>
      </c>
      <c r="J4763" t="s">
        <v>137</v>
      </c>
      <c r="K4763" t="s">
        <v>144</v>
      </c>
      <c r="L4763" t="s">
        <v>13545</v>
      </c>
      <c r="M4763" t="s">
        <v>13546</v>
      </c>
      <c r="N4763">
        <v>0.80611111099999999</v>
      </c>
      <c r="O4763">
        <v>0</v>
      </c>
      <c r="P4763">
        <v>15</v>
      </c>
      <c r="Q4763">
        <v>0</v>
      </c>
      <c r="R4763">
        <v>54</v>
      </c>
      <c r="S4763">
        <v>0</v>
      </c>
      <c r="T4763">
        <v>9</v>
      </c>
      <c r="U4763">
        <v>0</v>
      </c>
      <c r="V4763">
        <v>0</v>
      </c>
      <c r="W4763">
        <v>0</v>
      </c>
      <c r="X4763">
        <v>1.318827973679463</v>
      </c>
      <c r="Y4763">
        <v>0</v>
      </c>
      <c r="Z4763">
        <v>1.5668404879236666</v>
      </c>
      <c r="AA4763">
        <v>0</v>
      </c>
      <c r="AB4763">
        <v>1.7934080653650086</v>
      </c>
      <c r="AC4763">
        <v>0</v>
      </c>
      <c r="AD4763">
        <v>0</v>
      </c>
      <c r="AE4763">
        <v>4.6790765269681387</v>
      </c>
    </row>
    <row r="4764" spans="1:31" x14ac:dyDescent="0.3">
      <c r="A4764">
        <v>2495487</v>
      </c>
      <c r="B4764">
        <v>1</v>
      </c>
      <c r="C4764" t="s">
        <v>81</v>
      </c>
      <c r="D4764" t="s">
        <v>123</v>
      </c>
      <c r="E4764" t="s">
        <v>147</v>
      </c>
      <c r="F4764" t="s">
        <v>13547</v>
      </c>
      <c r="G4764" t="s">
        <v>149</v>
      </c>
      <c r="H4764" t="s">
        <v>150</v>
      </c>
      <c r="I4764" t="s">
        <v>136</v>
      </c>
      <c r="J4764" t="s">
        <v>137</v>
      </c>
      <c r="K4764" t="s">
        <v>144</v>
      </c>
      <c r="L4764" t="s">
        <v>13548</v>
      </c>
      <c r="M4764" t="s">
        <v>13549</v>
      </c>
      <c r="N4764">
        <v>3.8574999999999999</v>
      </c>
      <c r="O4764">
        <v>0</v>
      </c>
      <c r="P4764">
        <v>73</v>
      </c>
      <c r="Q4764">
        <v>0</v>
      </c>
      <c r="R4764">
        <v>2</v>
      </c>
      <c r="S4764">
        <v>0</v>
      </c>
      <c r="T4764">
        <v>3</v>
      </c>
      <c r="U4764">
        <v>0</v>
      </c>
      <c r="V4764">
        <v>0</v>
      </c>
      <c r="W4764">
        <v>0</v>
      </c>
      <c r="X4764">
        <v>46.371386975740101</v>
      </c>
      <c r="Y4764">
        <v>0</v>
      </c>
      <c r="Z4764">
        <v>0.80386788949063326</v>
      </c>
      <c r="AA4764">
        <v>0</v>
      </c>
      <c r="AB4764">
        <v>0.70610619599630486</v>
      </c>
      <c r="AC4764">
        <v>0</v>
      </c>
      <c r="AD4764">
        <v>0</v>
      </c>
      <c r="AE4764">
        <v>47.881361061227039</v>
      </c>
    </row>
    <row r="4765" spans="1:31" x14ac:dyDescent="0.3">
      <c r="A4765">
        <v>2495491</v>
      </c>
      <c r="B4765">
        <v>1</v>
      </c>
      <c r="C4765" t="s">
        <v>81</v>
      </c>
      <c r="D4765" t="s">
        <v>112</v>
      </c>
      <c r="E4765" t="s">
        <v>162</v>
      </c>
      <c r="F4765" t="s">
        <v>12466</v>
      </c>
      <c r="G4765" t="s">
        <v>210</v>
      </c>
      <c r="H4765" t="s">
        <v>135</v>
      </c>
      <c r="I4765" t="s">
        <v>136</v>
      </c>
      <c r="J4765" t="s">
        <v>137</v>
      </c>
      <c r="K4765" t="s">
        <v>144</v>
      </c>
      <c r="L4765" t="s">
        <v>13550</v>
      </c>
      <c r="M4765" t="s">
        <v>13551</v>
      </c>
      <c r="N4765">
        <v>0.763055555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8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59.877989746406705</v>
      </c>
      <c r="AC4765">
        <v>0</v>
      </c>
      <c r="AD4765">
        <v>0</v>
      </c>
      <c r="AE4765">
        <v>59.877989746406705</v>
      </c>
    </row>
    <row r="4766" spans="1:31" x14ac:dyDescent="0.3">
      <c r="A4766">
        <v>2495492</v>
      </c>
      <c r="B4766">
        <v>1</v>
      </c>
      <c r="C4766" t="s">
        <v>80</v>
      </c>
      <c r="D4766" t="s">
        <v>96</v>
      </c>
      <c r="E4766" t="s">
        <v>153</v>
      </c>
      <c r="F4766" t="s">
        <v>13552</v>
      </c>
      <c r="G4766" t="s">
        <v>159</v>
      </c>
      <c r="H4766" t="s">
        <v>135</v>
      </c>
      <c r="I4766" t="s">
        <v>136</v>
      </c>
      <c r="J4766" t="s">
        <v>3</v>
      </c>
      <c r="K4766" t="s">
        <v>144</v>
      </c>
      <c r="L4766" t="s">
        <v>13553</v>
      </c>
      <c r="M4766" t="s">
        <v>13554</v>
      </c>
      <c r="N4766">
        <v>3.486388888</v>
      </c>
      <c r="O4766">
        <v>0</v>
      </c>
      <c r="P4766">
        <v>1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4.5061367738761007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4.5061367738761007</v>
      </c>
    </row>
    <row r="4767" spans="1:31" x14ac:dyDescent="0.3">
      <c r="A4767">
        <v>2495495</v>
      </c>
      <c r="B4767">
        <v>1</v>
      </c>
      <c r="C4767" t="s">
        <v>80</v>
      </c>
      <c r="D4767" t="s">
        <v>85</v>
      </c>
      <c r="E4767" t="s">
        <v>132</v>
      </c>
      <c r="F4767" t="s">
        <v>13555</v>
      </c>
      <c r="G4767" t="s">
        <v>168</v>
      </c>
      <c r="H4767" t="s">
        <v>135</v>
      </c>
      <c r="I4767" t="s">
        <v>136</v>
      </c>
      <c r="J4767" t="s">
        <v>137</v>
      </c>
      <c r="K4767" t="s">
        <v>138</v>
      </c>
      <c r="L4767" t="s">
        <v>13556</v>
      </c>
      <c r="M4767" t="s">
        <v>13557</v>
      </c>
      <c r="N4767">
        <v>0.69888888800000004</v>
      </c>
      <c r="O4767">
        <v>0</v>
      </c>
      <c r="P4767">
        <v>864</v>
      </c>
      <c r="Q4767">
        <v>0</v>
      </c>
      <c r="R4767">
        <v>0</v>
      </c>
      <c r="S4767">
        <v>0</v>
      </c>
      <c r="T4767">
        <v>57</v>
      </c>
      <c r="U4767">
        <v>0</v>
      </c>
      <c r="V4767">
        <v>0</v>
      </c>
      <c r="W4767">
        <v>0</v>
      </c>
      <c r="X4767">
        <v>148.49724622037746</v>
      </c>
      <c r="Y4767">
        <v>0</v>
      </c>
      <c r="Z4767">
        <v>0</v>
      </c>
      <c r="AA4767">
        <v>0</v>
      </c>
      <c r="AB4767">
        <v>60.127354923788069</v>
      </c>
      <c r="AC4767">
        <v>0</v>
      </c>
      <c r="AD4767">
        <v>0</v>
      </c>
      <c r="AE4767">
        <v>208.62460114416552</v>
      </c>
    </row>
    <row r="4768" spans="1:31" x14ac:dyDescent="0.3">
      <c r="A4768">
        <v>2495497</v>
      </c>
      <c r="B4768">
        <v>1</v>
      </c>
      <c r="C4768" t="s">
        <v>80</v>
      </c>
      <c r="D4768" t="s">
        <v>105</v>
      </c>
      <c r="E4768" t="s">
        <v>153</v>
      </c>
      <c r="F4768" t="s">
        <v>13558</v>
      </c>
      <c r="G4768" t="s">
        <v>159</v>
      </c>
      <c r="H4768" t="s">
        <v>135</v>
      </c>
      <c r="I4768" t="s">
        <v>136</v>
      </c>
      <c r="J4768" t="s">
        <v>3</v>
      </c>
      <c r="K4768" t="s">
        <v>144</v>
      </c>
      <c r="L4768" t="s">
        <v>13559</v>
      </c>
      <c r="M4768" t="s">
        <v>13560</v>
      </c>
      <c r="N4768">
        <v>2.7555555549999999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1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0.48362191695445755</v>
      </c>
      <c r="AC4768">
        <v>0</v>
      </c>
      <c r="AD4768">
        <v>0</v>
      </c>
      <c r="AE4768">
        <v>0.48362191695445755</v>
      </c>
    </row>
    <row r="4769" spans="1:31" x14ac:dyDescent="0.3">
      <c r="A4769">
        <v>2495499</v>
      </c>
      <c r="B4769">
        <v>1</v>
      </c>
      <c r="C4769" t="s">
        <v>81</v>
      </c>
      <c r="D4769" t="s">
        <v>118</v>
      </c>
      <c r="E4769" t="s">
        <v>162</v>
      </c>
      <c r="F4769" t="s">
        <v>13561</v>
      </c>
      <c r="G4769" t="s">
        <v>210</v>
      </c>
      <c r="H4769" t="s">
        <v>135</v>
      </c>
      <c r="I4769" t="s">
        <v>136</v>
      </c>
      <c r="J4769" t="s">
        <v>137</v>
      </c>
      <c r="K4769" t="s">
        <v>144</v>
      </c>
      <c r="L4769" t="s">
        <v>13562</v>
      </c>
      <c r="M4769" t="s">
        <v>13563</v>
      </c>
      <c r="N4769">
        <v>0.760833333</v>
      </c>
      <c r="O4769">
        <v>0</v>
      </c>
      <c r="P4769">
        <v>41</v>
      </c>
      <c r="Q4769">
        <v>0</v>
      </c>
      <c r="R4769">
        <v>28</v>
      </c>
      <c r="S4769">
        <v>0</v>
      </c>
      <c r="T4769">
        <v>10</v>
      </c>
      <c r="U4769">
        <v>0</v>
      </c>
      <c r="V4769">
        <v>0</v>
      </c>
      <c r="W4769">
        <v>0</v>
      </c>
      <c r="X4769">
        <v>8.2144894160674244</v>
      </c>
      <c r="Y4769">
        <v>0</v>
      </c>
      <c r="Z4769">
        <v>3.1117271364970684</v>
      </c>
      <c r="AA4769">
        <v>0</v>
      </c>
      <c r="AB4769">
        <v>4.9512041797875801</v>
      </c>
      <c r="AC4769">
        <v>0</v>
      </c>
      <c r="AD4769">
        <v>0</v>
      </c>
      <c r="AE4769">
        <v>16.277420732352073</v>
      </c>
    </row>
    <row r="4770" spans="1:31" x14ac:dyDescent="0.3">
      <c r="A4770">
        <v>2495505</v>
      </c>
      <c r="B4770">
        <v>1</v>
      </c>
      <c r="C4770" t="s">
        <v>80</v>
      </c>
      <c r="D4770" t="s">
        <v>90</v>
      </c>
      <c r="E4770" t="s">
        <v>213</v>
      </c>
      <c r="F4770" t="s">
        <v>13564</v>
      </c>
      <c r="G4770" t="s">
        <v>1152</v>
      </c>
      <c r="H4770" t="s">
        <v>150</v>
      </c>
      <c r="I4770" t="s">
        <v>136</v>
      </c>
      <c r="J4770" t="s">
        <v>137</v>
      </c>
      <c r="K4770" t="s">
        <v>144</v>
      </c>
      <c r="L4770" t="s">
        <v>13565</v>
      </c>
      <c r="M4770" t="s">
        <v>13566</v>
      </c>
      <c r="N4770">
        <v>1.680833333</v>
      </c>
      <c r="O4770">
        <v>0</v>
      </c>
      <c r="P4770">
        <v>1541</v>
      </c>
      <c r="Q4770">
        <v>0</v>
      </c>
      <c r="R4770">
        <v>0</v>
      </c>
      <c r="S4770">
        <v>1</v>
      </c>
      <c r="T4770">
        <v>254</v>
      </c>
      <c r="U4770">
        <v>0</v>
      </c>
      <c r="V4770">
        <v>0</v>
      </c>
      <c r="W4770">
        <v>0</v>
      </c>
      <c r="X4770">
        <v>832.01816792728357</v>
      </c>
      <c r="Y4770">
        <v>0</v>
      </c>
      <c r="Z4770">
        <v>0</v>
      </c>
      <c r="AA4770">
        <v>33.444396977577057</v>
      </c>
      <c r="AB4770">
        <v>531.17319049979812</v>
      </c>
      <c r="AC4770">
        <v>0</v>
      </c>
      <c r="AD4770">
        <v>0</v>
      </c>
      <c r="AE4770">
        <v>1396.6357554046588</v>
      </c>
    </row>
    <row r="4771" spans="1:31" x14ac:dyDescent="0.3">
      <c r="A4771">
        <v>2495514</v>
      </c>
      <c r="B4771">
        <v>1</v>
      </c>
      <c r="C4771" t="s">
        <v>80</v>
      </c>
      <c r="D4771" t="s">
        <v>103</v>
      </c>
      <c r="E4771" t="s">
        <v>153</v>
      </c>
      <c r="F4771" t="s">
        <v>13567</v>
      </c>
      <c r="G4771" t="s">
        <v>155</v>
      </c>
      <c r="H4771" t="s">
        <v>135</v>
      </c>
      <c r="I4771" t="s">
        <v>136</v>
      </c>
      <c r="J4771" t="s">
        <v>137</v>
      </c>
      <c r="K4771" t="s">
        <v>144</v>
      </c>
      <c r="L4771" t="s">
        <v>13568</v>
      </c>
      <c r="M4771" t="s">
        <v>13569</v>
      </c>
      <c r="N4771">
        <v>3.364166666</v>
      </c>
      <c r="O4771">
        <v>0</v>
      </c>
      <c r="P4771">
        <v>8</v>
      </c>
      <c r="Q4771">
        <v>0</v>
      </c>
      <c r="R4771">
        <v>0</v>
      </c>
      <c r="S4771">
        <v>0</v>
      </c>
      <c r="T4771">
        <v>2</v>
      </c>
      <c r="U4771">
        <v>0</v>
      </c>
      <c r="V4771">
        <v>0</v>
      </c>
      <c r="W4771">
        <v>0</v>
      </c>
      <c r="X4771">
        <v>6.9009408374133345</v>
      </c>
      <c r="Y4771">
        <v>0</v>
      </c>
      <c r="Z4771">
        <v>0</v>
      </c>
      <c r="AA4771">
        <v>0</v>
      </c>
      <c r="AB4771">
        <v>11.493753415044999</v>
      </c>
      <c r="AC4771">
        <v>0</v>
      </c>
      <c r="AD4771">
        <v>0</v>
      </c>
      <c r="AE4771">
        <v>18.394694252458333</v>
      </c>
    </row>
    <row r="4772" spans="1:31" x14ac:dyDescent="0.3">
      <c r="A4772">
        <v>2495455</v>
      </c>
      <c r="B4772">
        <v>2</v>
      </c>
      <c r="C4772" t="s">
        <v>80</v>
      </c>
      <c r="D4772" t="s">
        <v>97</v>
      </c>
      <c r="E4772" t="s">
        <v>147</v>
      </c>
      <c r="F4772" t="s">
        <v>6596</v>
      </c>
      <c r="G4772" t="s">
        <v>193</v>
      </c>
      <c r="H4772" t="s">
        <v>150</v>
      </c>
      <c r="I4772" t="s">
        <v>136</v>
      </c>
      <c r="J4772" t="s">
        <v>137</v>
      </c>
      <c r="K4772" t="s">
        <v>144</v>
      </c>
      <c r="L4772" t="s">
        <v>13537</v>
      </c>
      <c r="M4772" t="s">
        <v>13570</v>
      </c>
      <c r="N4772">
        <v>1.416666666</v>
      </c>
      <c r="O4772">
        <v>4</v>
      </c>
      <c r="P4772">
        <v>1935</v>
      </c>
      <c r="Q4772">
        <v>3</v>
      </c>
      <c r="R4772">
        <v>257</v>
      </c>
      <c r="S4772">
        <v>13</v>
      </c>
      <c r="T4772">
        <v>285</v>
      </c>
      <c r="U4772">
        <v>0</v>
      </c>
      <c r="V4772">
        <v>0</v>
      </c>
      <c r="W4772">
        <v>174.42664250852241</v>
      </c>
      <c r="X4772">
        <v>1099.3470505768614</v>
      </c>
      <c r="Y4772">
        <v>1.5652067421489975</v>
      </c>
      <c r="Z4772">
        <v>116.83447865419595</v>
      </c>
      <c r="AA4772">
        <v>465.72759608995887</v>
      </c>
      <c r="AB4772">
        <v>374.97477572235152</v>
      </c>
      <c r="AC4772">
        <v>0</v>
      </c>
      <c r="AD4772">
        <v>0</v>
      </c>
      <c r="AE4772">
        <v>2232.8757502940389</v>
      </c>
    </row>
    <row r="4773" spans="1:31" x14ac:dyDescent="0.3">
      <c r="A4773">
        <v>2495505</v>
      </c>
      <c r="B4773">
        <v>2</v>
      </c>
      <c r="C4773" t="s">
        <v>80</v>
      </c>
      <c r="D4773" t="s">
        <v>90</v>
      </c>
      <c r="E4773" t="s">
        <v>147</v>
      </c>
      <c r="F4773" t="s">
        <v>13571</v>
      </c>
      <c r="G4773" t="s">
        <v>1152</v>
      </c>
      <c r="H4773" t="s">
        <v>150</v>
      </c>
      <c r="I4773" t="s">
        <v>136</v>
      </c>
      <c r="J4773" t="s">
        <v>137</v>
      </c>
      <c r="K4773" t="s">
        <v>144</v>
      </c>
      <c r="L4773" t="s">
        <v>13566</v>
      </c>
      <c r="M4773" t="s">
        <v>13572</v>
      </c>
      <c r="N4773">
        <v>0.59722222199999997</v>
      </c>
      <c r="O4773">
        <v>0</v>
      </c>
      <c r="P4773">
        <v>1877</v>
      </c>
      <c r="Q4773">
        <v>0</v>
      </c>
      <c r="R4773">
        <v>0</v>
      </c>
      <c r="S4773">
        <v>0</v>
      </c>
      <c r="T4773">
        <v>139</v>
      </c>
      <c r="U4773">
        <v>0</v>
      </c>
      <c r="V4773">
        <v>0</v>
      </c>
      <c r="W4773">
        <v>0</v>
      </c>
      <c r="X4773">
        <v>300.31835964050094</v>
      </c>
      <c r="Y4773">
        <v>0</v>
      </c>
      <c r="Z4773">
        <v>0</v>
      </c>
      <c r="AA4773">
        <v>0</v>
      </c>
      <c r="AB4773">
        <v>108.8919331231252</v>
      </c>
      <c r="AC4773">
        <v>0</v>
      </c>
      <c r="AD4773">
        <v>0</v>
      </c>
      <c r="AE4773">
        <v>409.21029276362617</v>
      </c>
    </row>
    <row r="4774" spans="1:31" x14ac:dyDescent="0.3">
      <c r="A4774">
        <v>2495533</v>
      </c>
      <c r="B4774">
        <v>1</v>
      </c>
      <c r="C4774" t="s">
        <v>80</v>
      </c>
      <c r="D4774" t="s">
        <v>109</v>
      </c>
      <c r="E4774" t="s">
        <v>147</v>
      </c>
      <c r="F4774" t="s">
        <v>13573</v>
      </c>
      <c r="G4774" t="s">
        <v>349</v>
      </c>
      <c r="H4774" t="s">
        <v>150</v>
      </c>
      <c r="I4774" t="s">
        <v>136</v>
      </c>
      <c r="J4774" t="s">
        <v>137</v>
      </c>
      <c r="K4774" t="s">
        <v>144</v>
      </c>
      <c r="L4774" t="s">
        <v>13574</v>
      </c>
      <c r="M4774" t="s">
        <v>13575</v>
      </c>
      <c r="N4774">
        <v>0.48694444399999998</v>
      </c>
      <c r="O4774">
        <v>0</v>
      </c>
      <c r="P4774">
        <v>325</v>
      </c>
      <c r="Q4774">
        <v>0</v>
      </c>
      <c r="R4774">
        <v>2</v>
      </c>
      <c r="S4774">
        <v>0</v>
      </c>
      <c r="T4774">
        <v>29</v>
      </c>
      <c r="U4774">
        <v>0</v>
      </c>
      <c r="V4774">
        <v>0</v>
      </c>
      <c r="W4774">
        <v>0</v>
      </c>
      <c r="X4774">
        <v>28.158164734883911</v>
      </c>
      <c r="Y4774">
        <v>0</v>
      </c>
      <c r="Z4774">
        <v>0.1486931615086301</v>
      </c>
      <c r="AA4774">
        <v>0</v>
      </c>
      <c r="AB4774">
        <v>2.0117452313702207</v>
      </c>
      <c r="AC4774">
        <v>0</v>
      </c>
      <c r="AD4774">
        <v>0</v>
      </c>
      <c r="AE4774">
        <v>30.31860312776276</v>
      </c>
    </row>
    <row r="4775" spans="1:31" x14ac:dyDescent="0.3">
      <c r="A4775">
        <v>2495534</v>
      </c>
      <c r="B4775">
        <v>1</v>
      </c>
      <c r="C4775" t="s">
        <v>81</v>
      </c>
      <c r="D4775" t="s">
        <v>122</v>
      </c>
      <c r="E4775" t="s">
        <v>162</v>
      </c>
      <c r="F4775" t="s">
        <v>13576</v>
      </c>
      <c r="G4775" t="s">
        <v>210</v>
      </c>
      <c r="H4775" t="s">
        <v>135</v>
      </c>
      <c r="I4775" t="s">
        <v>136</v>
      </c>
      <c r="J4775" t="s">
        <v>137</v>
      </c>
      <c r="K4775" t="s">
        <v>144</v>
      </c>
      <c r="L4775" t="s">
        <v>13577</v>
      </c>
      <c r="M4775" t="s">
        <v>13578</v>
      </c>
      <c r="N4775">
        <v>0.571944444</v>
      </c>
      <c r="O4775">
        <v>0</v>
      </c>
      <c r="P4775">
        <v>82</v>
      </c>
      <c r="Q4775">
        <v>0</v>
      </c>
      <c r="R4775">
        <v>0</v>
      </c>
      <c r="S4775">
        <v>0</v>
      </c>
      <c r="T4775">
        <v>9</v>
      </c>
      <c r="U4775">
        <v>0</v>
      </c>
      <c r="V4775">
        <v>0</v>
      </c>
      <c r="W4775">
        <v>0</v>
      </c>
      <c r="X4775">
        <v>9.1678051526939743</v>
      </c>
      <c r="Y4775">
        <v>0</v>
      </c>
      <c r="Z4775">
        <v>0</v>
      </c>
      <c r="AA4775">
        <v>0</v>
      </c>
      <c r="AB4775">
        <v>1.8709780241713292</v>
      </c>
      <c r="AC4775">
        <v>0</v>
      </c>
      <c r="AD4775">
        <v>0</v>
      </c>
      <c r="AE4775">
        <v>11.038783176865303</v>
      </c>
    </row>
    <row r="4776" spans="1:31" x14ac:dyDescent="0.3">
      <c r="A4776">
        <v>2495538</v>
      </c>
      <c r="B4776">
        <v>1</v>
      </c>
      <c r="C4776" t="s">
        <v>80</v>
      </c>
      <c r="D4776" t="s">
        <v>96</v>
      </c>
      <c r="E4776" t="s">
        <v>166</v>
      </c>
      <c r="F4776" t="s">
        <v>4694</v>
      </c>
      <c r="G4776" t="s">
        <v>276</v>
      </c>
      <c r="H4776" t="s">
        <v>150</v>
      </c>
      <c r="I4776" t="s">
        <v>136</v>
      </c>
      <c r="J4776" t="s">
        <v>137</v>
      </c>
      <c r="K4776" t="s">
        <v>144</v>
      </c>
      <c r="L4776" t="s">
        <v>13579</v>
      </c>
      <c r="M4776" t="s">
        <v>13580</v>
      </c>
      <c r="N4776">
        <v>0.79694444399999997</v>
      </c>
      <c r="O4776">
        <v>6</v>
      </c>
      <c r="P4776">
        <v>1157</v>
      </c>
      <c r="Q4776">
        <v>6</v>
      </c>
      <c r="R4776">
        <v>55</v>
      </c>
      <c r="S4776">
        <v>12</v>
      </c>
      <c r="T4776">
        <v>29</v>
      </c>
      <c r="U4776">
        <v>0</v>
      </c>
      <c r="V4776">
        <v>1</v>
      </c>
      <c r="W4776">
        <v>14.462687378343569</v>
      </c>
      <c r="X4776">
        <v>130.68814833439544</v>
      </c>
      <c r="Y4776">
        <v>12.594999191721364</v>
      </c>
      <c r="Z4776">
        <v>21.52402078874611</v>
      </c>
      <c r="AA4776">
        <v>26.658481543292904</v>
      </c>
      <c r="AB4776">
        <v>23.869512435316526</v>
      </c>
      <c r="AC4776">
        <v>0</v>
      </c>
      <c r="AD4776">
        <v>0.27503226264415459</v>
      </c>
      <c r="AE4776">
        <v>230.07288193446004</v>
      </c>
    </row>
    <row r="4777" spans="1:31" x14ac:dyDescent="0.3">
      <c r="A4777">
        <v>2495541</v>
      </c>
      <c r="B4777">
        <v>1</v>
      </c>
      <c r="C4777" t="s">
        <v>80</v>
      </c>
      <c r="D4777" t="s">
        <v>89</v>
      </c>
      <c r="E4777" t="s">
        <v>153</v>
      </c>
      <c r="F4777" t="s">
        <v>13189</v>
      </c>
      <c r="G4777" t="s">
        <v>230</v>
      </c>
      <c r="H4777" t="s">
        <v>135</v>
      </c>
      <c r="I4777" t="s">
        <v>136</v>
      </c>
      <c r="J4777" t="s">
        <v>137</v>
      </c>
      <c r="K4777" t="s">
        <v>144</v>
      </c>
      <c r="L4777" t="s">
        <v>13581</v>
      </c>
      <c r="M4777" t="s">
        <v>13582</v>
      </c>
      <c r="N4777">
        <v>2.704722222</v>
      </c>
      <c r="O4777">
        <v>0</v>
      </c>
      <c r="P4777">
        <v>2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2.4776542507279302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2.4776542507279302</v>
      </c>
    </row>
    <row r="4778" spans="1:31" x14ac:dyDescent="0.3">
      <c r="A4778">
        <v>2495546</v>
      </c>
      <c r="B4778">
        <v>1</v>
      </c>
      <c r="C4778" t="s">
        <v>80</v>
      </c>
      <c r="D4778" t="s">
        <v>89</v>
      </c>
      <c r="E4778" t="s">
        <v>153</v>
      </c>
      <c r="F4778" t="s">
        <v>13583</v>
      </c>
      <c r="G4778" t="s">
        <v>155</v>
      </c>
      <c r="H4778" t="s">
        <v>135</v>
      </c>
      <c r="I4778" t="s">
        <v>136</v>
      </c>
      <c r="J4778" t="s">
        <v>137</v>
      </c>
      <c r="K4778" t="s">
        <v>144</v>
      </c>
      <c r="L4778" t="s">
        <v>13584</v>
      </c>
      <c r="M4778" t="s">
        <v>13585</v>
      </c>
      <c r="N4778">
        <v>4.1413888879999998</v>
      </c>
      <c r="O4778">
        <v>0</v>
      </c>
      <c r="P4778">
        <v>1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1.0886104807277779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1.0886104807277779</v>
      </c>
    </row>
    <row r="4779" spans="1:31" x14ac:dyDescent="0.3">
      <c r="A4779">
        <v>2495554</v>
      </c>
      <c r="B4779">
        <v>1</v>
      </c>
      <c r="C4779" t="s">
        <v>80</v>
      </c>
      <c r="D4779" t="s">
        <v>92</v>
      </c>
      <c r="E4779" t="s">
        <v>166</v>
      </c>
      <c r="F4779" t="s">
        <v>13586</v>
      </c>
      <c r="G4779" t="s">
        <v>159</v>
      </c>
      <c r="H4779" t="s">
        <v>150</v>
      </c>
      <c r="I4779" t="s">
        <v>136</v>
      </c>
      <c r="J4779" t="s">
        <v>3</v>
      </c>
      <c r="K4779" t="s">
        <v>144</v>
      </c>
      <c r="L4779" t="s">
        <v>13587</v>
      </c>
      <c r="M4779" t="s">
        <v>13588</v>
      </c>
      <c r="N4779">
        <v>5.7313888879999997</v>
      </c>
      <c r="O4779">
        <v>1</v>
      </c>
      <c r="P4779">
        <v>6325</v>
      </c>
      <c r="Q4779">
        <v>2</v>
      </c>
      <c r="R4779">
        <v>41</v>
      </c>
      <c r="S4779">
        <v>9</v>
      </c>
      <c r="T4779">
        <v>317</v>
      </c>
      <c r="U4779">
        <v>2</v>
      </c>
      <c r="V4779">
        <v>7</v>
      </c>
      <c r="W4779">
        <v>1.4985582476999999</v>
      </c>
      <c r="X4779">
        <v>7989.9591828142593</v>
      </c>
      <c r="Y4779">
        <v>30.526147979908998</v>
      </c>
      <c r="Z4779">
        <v>40.11872131053137</v>
      </c>
      <c r="AA4779">
        <v>409.77538738780481</v>
      </c>
      <c r="AB4779">
        <v>1798.0748669695472</v>
      </c>
      <c r="AC4779">
        <v>1387.061890550543</v>
      </c>
      <c r="AD4779">
        <v>5.0944358646306576</v>
      </c>
      <c r="AE4779">
        <v>11662.109191124926</v>
      </c>
    </row>
    <row r="4780" spans="1:31" x14ac:dyDescent="0.3">
      <c r="A4780">
        <v>2495560</v>
      </c>
      <c r="B4780">
        <v>1</v>
      </c>
      <c r="C4780" t="s">
        <v>80</v>
      </c>
      <c r="D4780" t="s">
        <v>99</v>
      </c>
      <c r="E4780" t="s">
        <v>166</v>
      </c>
      <c r="F4780" t="s">
        <v>3380</v>
      </c>
      <c r="G4780" t="s">
        <v>181</v>
      </c>
      <c r="H4780" t="s">
        <v>150</v>
      </c>
      <c r="I4780" t="s">
        <v>136</v>
      </c>
      <c r="J4780" t="s">
        <v>137</v>
      </c>
      <c r="K4780" t="s">
        <v>144</v>
      </c>
      <c r="L4780" t="s">
        <v>13589</v>
      </c>
      <c r="M4780" t="s">
        <v>13590</v>
      </c>
      <c r="N4780">
        <v>1.7666666660000001</v>
      </c>
      <c r="O4780">
        <v>3</v>
      </c>
      <c r="P4780">
        <v>1820</v>
      </c>
      <c r="Q4780">
        <v>1</v>
      </c>
      <c r="R4780">
        <v>33</v>
      </c>
      <c r="S4780">
        <v>7</v>
      </c>
      <c r="T4780">
        <v>188</v>
      </c>
      <c r="U4780">
        <v>0</v>
      </c>
      <c r="V4780">
        <v>2</v>
      </c>
      <c r="W4780">
        <v>8.9950914411467409</v>
      </c>
      <c r="X4780">
        <v>620.24396876852086</v>
      </c>
      <c r="Y4780">
        <v>0.42535726223895837</v>
      </c>
      <c r="Z4780">
        <v>7.0616576932548325</v>
      </c>
      <c r="AA4780">
        <v>30.520335288558769</v>
      </c>
      <c r="AB4780">
        <v>237.97531552591479</v>
      </c>
      <c r="AC4780">
        <v>0</v>
      </c>
      <c r="AD4780">
        <v>5.7411592804255918</v>
      </c>
      <c r="AE4780">
        <v>910.96288526006049</v>
      </c>
    </row>
    <row r="4781" spans="1:31" x14ac:dyDescent="0.3">
      <c r="A4781">
        <v>2495564</v>
      </c>
      <c r="B4781">
        <v>1</v>
      </c>
      <c r="C4781" t="s">
        <v>81</v>
      </c>
      <c r="D4781" t="s">
        <v>127</v>
      </c>
      <c r="E4781" t="s">
        <v>166</v>
      </c>
      <c r="F4781" t="s">
        <v>13591</v>
      </c>
      <c r="G4781" t="s">
        <v>149</v>
      </c>
      <c r="H4781" t="s">
        <v>150</v>
      </c>
      <c r="I4781" t="s">
        <v>136</v>
      </c>
      <c r="J4781" t="s">
        <v>137</v>
      </c>
      <c r="K4781" t="s">
        <v>144</v>
      </c>
      <c r="L4781" t="s">
        <v>13592</v>
      </c>
      <c r="M4781" t="s">
        <v>13593</v>
      </c>
      <c r="N4781">
        <v>5.0980555550000002</v>
      </c>
      <c r="O4781">
        <v>0</v>
      </c>
      <c r="P4781">
        <v>0</v>
      </c>
      <c r="Q4781">
        <v>37</v>
      </c>
      <c r="R4781">
        <v>0</v>
      </c>
      <c r="S4781">
        <v>2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49.194812452995322</v>
      </c>
      <c r="Z4781">
        <v>0</v>
      </c>
      <c r="AA4781">
        <v>83.876354495748956</v>
      </c>
      <c r="AB4781">
        <v>0</v>
      </c>
      <c r="AC4781">
        <v>0</v>
      </c>
      <c r="AD4781">
        <v>0</v>
      </c>
      <c r="AE4781">
        <v>133.07116694874429</v>
      </c>
    </row>
    <row r="4782" spans="1:31" x14ac:dyDescent="0.3">
      <c r="A4782">
        <v>2495565</v>
      </c>
      <c r="B4782">
        <v>1</v>
      </c>
      <c r="C4782" t="s">
        <v>80</v>
      </c>
      <c r="D4782" t="s">
        <v>110</v>
      </c>
      <c r="E4782" t="s">
        <v>213</v>
      </c>
      <c r="F4782" t="s">
        <v>13594</v>
      </c>
      <c r="G4782" t="s">
        <v>149</v>
      </c>
      <c r="H4782" t="s">
        <v>150</v>
      </c>
      <c r="I4782" t="s">
        <v>136</v>
      </c>
      <c r="J4782" t="s">
        <v>137</v>
      </c>
      <c r="K4782" t="s">
        <v>144</v>
      </c>
      <c r="L4782" t="s">
        <v>13595</v>
      </c>
      <c r="M4782" t="s">
        <v>13596</v>
      </c>
      <c r="N4782">
        <v>1.1502777769999999</v>
      </c>
      <c r="O4782">
        <v>0</v>
      </c>
      <c r="P4782">
        <v>1042</v>
      </c>
      <c r="Q4782">
        <v>0</v>
      </c>
      <c r="R4782">
        <v>0</v>
      </c>
      <c r="S4782">
        <v>7</v>
      </c>
      <c r="T4782">
        <v>84</v>
      </c>
      <c r="U4782">
        <v>2</v>
      </c>
      <c r="V4782">
        <v>0</v>
      </c>
      <c r="W4782">
        <v>0</v>
      </c>
      <c r="X4782">
        <v>322.11650531571058</v>
      </c>
      <c r="Y4782">
        <v>0</v>
      </c>
      <c r="Z4782">
        <v>0</v>
      </c>
      <c r="AA4782">
        <v>289.76888495092885</v>
      </c>
      <c r="AB4782">
        <v>198.84442992773847</v>
      </c>
      <c r="AC4782">
        <v>317.93163712959046</v>
      </c>
      <c r="AD4782">
        <v>0</v>
      </c>
      <c r="AE4782">
        <v>1128.6614573239683</v>
      </c>
    </row>
    <row r="4783" spans="1:31" x14ac:dyDescent="0.3">
      <c r="A4783">
        <v>2495566</v>
      </c>
      <c r="B4783">
        <v>1</v>
      </c>
      <c r="C4783" t="s">
        <v>80</v>
      </c>
      <c r="D4783" t="s">
        <v>92</v>
      </c>
      <c r="E4783" t="s">
        <v>166</v>
      </c>
      <c r="F4783" t="s">
        <v>13586</v>
      </c>
      <c r="G4783" t="s">
        <v>149</v>
      </c>
      <c r="H4783" t="s">
        <v>150</v>
      </c>
      <c r="I4783" t="s">
        <v>506</v>
      </c>
      <c r="J4783" t="s">
        <v>137</v>
      </c>
      <c r="K4783" t="s">
        <v>144</v>
      </c>
      <c r="L4783" t="s">
        <v>13597</v>
      </c>
      <c r="M4783" t="s">
        <v>13598</v>
      </c>
      <c r="N4783">
        <v>3.3055555E-2</v>
      </c>
      <c r="O4783">
        <v>0</v>
      </c>
      <c r="P4783">
        <v>987</v>
      </c>
      <c r="Q4783">
        <v>0</v>
      </c>
      <c r="R4783">
        <v>22</v>
      </c>
      <c r="S4783">
        <v>0</v>
      </c>
      <c r="T4783">
        <v>44</v>
      </c>
      <c r="U4783">
        <v>0</v>
      </c>
      <c r="V4783">
        <v>0</v>
      </c>
      <c r="W4783">
        <v>0</v>
      </c>
      <c r="X4783">
        <v>9.2022620493309333</v>
      </c>
      <c r="Y4783">
        <v>0</v>
      </c>
      <c r="Z4783">
        <v>4.8066809892332203E-2</v>
      </c>
      <c r="AA4783">
        <v>0</v>
      </c>
      <c r="AB4783">
        <v>2.8287332974243742</v>
      </c>
      <c r="AC4783">
        <v>0</v>
      </c>
      <c r="AD4783">
        <v>0</v>
      </c>
      <c r="AE4783">
        <v>12.079062156647639</v>
      </c>
    </row>
    <row r="4784" spans="1:31" x14ac:dyDescent="0.3">
      <c r="A4784">
        <v>2495567</v>
      </c>
      <c r="B4784">
        <v>1</v>
      </c>
      <c r="C4784" t="s">
        <v>80</v>
      </c>
      <c r="D4784" t="s">
        <v>109</v>
      </c>
      <c r="E4784" t="s">
        <v>147</v>
      </c>
      <c r="F4784" t="s">
        <v>13599</v>
      </c>
      <c r="G4784" t="s">
        <v>349</v>
      </c>
      <c r="H4784" t="s">
        <v>150</v>
      </c>
      <c r="I4784" t="s">
        <v>136</v>
      </c>
      <c r="J4784" t="s">
        <v>137</v>
      </c>
      <c r="K4784" t="s">
        <v>144</v>
      </c>
      <c r="L4784" t="s">
        <v>13600</v>
      </c>
      <c r="M4784" t="s">
        <v>13601</v>
      </c>
      <c r="N4784">
        <v>0.57722222199999995</v>
      </c>
      <c r="O4784">
        <v>0</v>
      </c>
      <c r="P4784">
        <v>36</v>
      </c>
      <c r="Q4784">
        <v>0</v>
      </c>
      <c r="R4784">
        <v>1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1.6287690905721133</v>
      </c>
      <c r="Y4784">
        <v>0</v>
      </c>
      <c r="Z4784">
        <v>9.9394385369827573E-2</v>
      </c>
      <c r="AA4784">
        <v>0</v>
      </c>
      <c r="AB4784">
        <v>0</v>
      </c>
      <c r="AC4784">
        <v>0</v>
      </c>
      <c r="AD4784">
        <v>0</v>
      </c>
      <c r="AE4784">
        <v>1.7281634759419409</v>
      </c>
    </row>
    <row r="4785" spans="1:31" x14ac:dyDescent="0.3">
      <c r="A4785">
        <v>2495580</v>
      </c>
      <c r="B4785">
        <v>1</v>
      </c>
      <c r="C4785" t="s">
        <v>80</v>
      </c>
      <c r="D4785" t="s">
        <v>101</v>
      </c>
      <c r="E4785" t="s">
        <v>162</v>
      </c>
      <c r="F4785" t="s">
        <v>13602</v>
      </c>
      <c r="G4785" t="s">
        <v>210</v>
      </c>
      <c r="H4785" t="s">
        <v>135</v>
      </c>
      <c r="I4785" t="s">
        <v>136</v>
      </c>
      <c r="J4785" t="s">
        <v>137</v>
      </c>
      <c r="K4785" t="s">
        <v>144</v>
      </c>
      <c r="L4785" t="s">
        <v>13603</v>
      </c>
      <c r="M4785" t="s">
        <v>13604</v>
      </c>
      <c r="N4785">
        <v>0.54777777699999997</v>
      </c>
      <c r="O4785">
        <v>0</v>
      </c>
      <c r="P4785">
        <v>94</v>
      </c>
      <c r="Q4785">
        <v>0</v>
      </c>
      <c r="R4785">
        <v>0</v>
      </c>
      <c r="S4785">
        <v>0</v>
      </c>
      <c r="T4785">
        <v>2</v>
      </c>
      <c r="U4785">
        <v>0</v>
      </c>
      <c r="V4785">
        <v>0</v>
      </c>
      <c r="W4785">
        <v>0</v>
      </c>
      <c r="X4785">
        <v>6.294476069843868</v>
      </c>
      <c r="Y4785">
        <v>0</v>
      </c>
      <c r="Z4785">
        <v>0</v>
      </c>
      <c r="AA4785">
        <v>0</v>
      </c>
      <c r="AB4785">
        <v>9.073135051077201E-2</v>
      </c>
      <c r="AC4785">
        <v>0</v>
      </c>
      <c r="AD4785">
        <v>0</v>
      </c>
      <c r="AE4785">
        <v>6.3852074203546403</v>
      </c>
    </row>
    <row r="4786" spans="1:31" x14ac:dyDescent="0.3">
      <c r="A4786">
        <v>2495590</v>
      </c>
      <c r="B4786">
        <v>1</v>
      </c>
      <c r="C4786" t="s">
        <v>81</v>
      </c>
      <c r="D4786" t="s">
        <v>120</v>
      </c>
      <c r="E4786" t="s">
        <v>132</v>
      </c>
      <c r="F4786" t="s">
        <v>13605</v>
      </c>
      <c r="G4786" t="s">
        <v>296</v>
      </c>
      <c r="H4786" t="s">
        <v>135</v>
      </c>
      <c r="I4786" t="s">
        <v>136</v>
      </c>
      <c r="J4786" t="s">
        <v>137</v>
      </c>
      <c r="K4786" t="s">
        <v>144</v>
      </c>
      <c r="L4786" t="s">
        <v>13606</v>
      </c>
      <c r="M4786" t="s">
        <v>13607</v>
      </c>
      <c r="N4786">
        <v>0.89222222200000001</v>
      </c>
      <c r="O4786">
        <v>0</v>
      </c>
      <c r="P4786">
        <v>94</v>
      </c>
      <c r="Q4786">
        <v>0</v>
      </c>
      <c r="R4786">
        <v>5</v>
      </c>
      <c r="S4786">
        <v>0</v>
      </c>
      <c r="T4786">
        <v>5</v>
      </c>
      <c r="U4786">
        <v>0</v>
      </c>
      <c r="V4786">
        <v>0</v>
      </c>
      <c r="W4786">
        <v>0</v>
      </c>
      <c r="X4786">
        <v>13.247327605616588</v>
      </c>
      <c r="Y4786">
        <v>0</v>
      </c>
      <c r="Z4786">
        <v>0.90976355937903641</v>
      </c>
      <c r="AA4786">
        <v>0</v>
      </c>
      <c r="AB4786">
        <v>1.5254154287385466</v>
      </c>
      <c r="AC4786">
        <v>0</v>
      </c>
      <c r="AD4786">
        <v>0</v>
      </c>
      <c r="AE4786">
        <v>15.682506593734171</v>
      </c>
    </row>
    <row r="4787" spans="1:31" x14ac:dyDescent="0.3">
      <c r="A4787">
        <v>2495598</v>
      </c>
      <c r="B4787">
        <v>1</v>
      </c>
      <c r="C4787" t="s">
        <v>80</v>
      </c>
      <c r="D4787" t="s">
        <v>107</v>
      </c>
      <c r="E4787" t="s">
        <v>147</v>
      </c>
      <c r="F4787" t="s">
        <v>5992</v>
      </c>
      <c r="G4787" t="s">
        <v>193</v>
      </c>
      <c r="H4787" t="s">
        <v>150</v>
      </c>
      <c r="I4787" t="s">
        <v>136</v>
      </c>
      <c r="J4787" t="s">
        <v>137</v>
      </c>
      <c r="K4787" t="s">
        <v>144</v>
      </c>
      <c r="L4787" t="s">
        <v>13608</v>
      </c>
      <c r="M4787" t="s">
        <v>13609</v>
      </c>
      <c r="N4787">
        <v>2.929444444</v>
      </c>
      <c r="O4787">
        <v>0</v>
      </c>
      <c r="P4787">
        <v>129</v>
      </c>
      <c r="Q4787">
        <v>0</v>
      </c>
      <c r="R4787">
        <v>0</v>
      </c>
      <c r="S4787">
        <v>0</v>
      </c>
      <c r="T4787">
        <v>2</v>
      </c>
      <c r="U4787">
        <v>0</v>
      </c>
      <c r="V4787">
        <v>1</v>
      </c>
      <c r="W4787">
        <v>0</v>
      </c>
      <c r="X4787">
        <v>42.692115371565137</v>
      </c>
      <c r="Y4787">
        <v>0</v>
      </c>
      <c r="Z4787">
        <v>0</v>
      </c>
      <c r="AA4787">
        <v>0</v>
      </c>
      <c r="AB4787">
        <v>3.4134326762982417</v>
      </c>
      <c r="AC4787">
        <v>0</v>
      </c>
      <c r="AD4787">
        <v>5.5072631620809691</v>
      </c>
      <c r="AE4787">
        <v>51.612811209944347</v>
      </c>
    </row>
    <row r="4788" spans="1:31" x14ac:dyDescent="0.3">
      <c r="A4788">
        <v>2495603</v>
      </c>
      <c r="B4788">
        <v>1</v>
      </c>
      <c r="C4788" t="s">
        <v>80</v>
      </c>
      <c r="D4788" t="s">
        <v>105</v>
      </c>
      <c r="E4788" t="s">
        <v>147</v>
      </c>
      <c r="F4788" t="s">
        <v>11216</v>
      </c>
      <c r="G4788" t="s">
        <v>193</v>
      </c>
      <c r="H4788" t="s">
        <v>150</v>
      </c>
      <c r="I4788" t="s">
        <v>136</v>
      </c>
      <c r="J4788" t="s">
        <v>137</v>
      </c>
      <c r="K4788" t="s">
        <v>144</v>
      </c>
      <c r="L4788" t="s">
        <v>13610</v>
      </c>
      <c r="M4788" t="s">
        <v>13611</v>
      </c>
      <c r="N4788">
        <v>2.3036111109999999</v>
      </c>
      <c r="O4788">
        <v>0</v>
      </c>
      <c r="P4788">
        <v>0</v>
      </c>
      <c r="Q4788">
        <v>0</v>
      </c>
      <c r="R4788">
        <v>0</v>
      </c>
      <c r="S4788">
        <v>1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14.639327961077118</v>
      </c>
      <c r="AB4788">
        <v>0</v>
      </c>
      <c r="AC4788">
        <v>0</v>
      </c>
      <c r="AD4788">
        <v>0</v>
      </c>
      <c r="AE4788">
        <v>14.639327961077118</v>
      </c>
    </row>
    <row r="4789" spans="1:31" x14ac:dyDescent="0.3">
      <c r="A4789">
        <v>2495607</v>
      </c>
      <c r="B4789">
        <v>1</v>
      </c>
      <c r="C4789" t="s">
        <v>80</v>
      </c>
      <c r="D4789" t="s">
        <v>102</v>
      </c>
      <c r="E4789" t="s">
        <v>147</v>
      </c>
      <c r="F4789" t="s">
        <v>13612</v>
      </c>
      <c r="G4789" t="s">
        <v>193</v>
      </c>
      <c r="H4789" t="s">
        <v>150</v>
      </c>
      <c r="I4789" t="s">
        <v>136</v>
      </c>
      <c r="J4789" t="s">
        <v>137</v>
      </c>
      <c r="K4789" t="s">
        <v>144</v>
      </c>
      <c r="L4789" t="s">
        <v>13613</v>
      </c>
      <c r="M4789" t="s">
        <v>13614</v>
      </c>
      <c r="N4789">
        <v>1.070277777</v>
      </c>
      <c r="O4789">
        <v>1</v>
      </c>
      <c r="P4789">
        <v>0</v>
      </c>
      <c r="Q4789">
        <v>1</v>
      </c>
      <c r="R4789">
        <v>0</v>
      </c>
      <c r="S4789">
        <v>1</v>
      </c>
      <c r="T4789">
        <v>0</v>
      </c>
      <c r="U4789">
        <v>1</v>
      </c>
      <c r="V4789">
        <v>0</v>
      </c>
      <c r="W4789">
        <v>8.6199903332843275E-2</v>
      </c>
      <c r="X4789">
        <v>0</v>
      </c>
      <c r="Y4789">
        <v>1.9281677313481906</v>
      </c>
      <c r="Z4789">
        <v>0</v>
      </c>
      <c r="AA4789">
        <v>44.483011743821429</v>
      </c>
      <c r="AB4789">
        <v>0</v>
      </c>
      <c r="AC4789">
        <v>378.41550792611787</v>
      </c>
      <c r="AD4789">
        <v>0</v>
      </c>
      <c r="AE4789">
        <v>424.91288730462031</v>
      </c>
    </row>
    <row r="4790" spans="1:31" x14ac:dyDescent="0.3">
      <c r="A4790">
        <v>2495612</v>
      </c>
      <c r="B4790">
        <v>1</v>
      </c>
      <c r="C4790" t="s">
        <v>80</v>
      </c>
      <c r="D4790" t="s">
        <v>91</v>
      </c>
      <c r="E4790" t="s">
        <v>153</v>
      </c>
      <c r="F4790" t="s">
        <v>13615</v>
      </c>
      <c r="G4790" t="s">
        <v>155</v>
      </c>
      <c r="H4790" t="s">
        <v>135</v>
      </c>
      <c r="I4790" t="s">
        <v>136</v>
      </c>
      <c r="J4790" t="s">
        <v>137</v>
      </c>
      <c r="K4790" t="s">
        <v>144</v>
      </c>
      <c r="L4790" t="s">
        <v>13616</v>
      </c>
      <c r="M4790" t="s">
        <v>13617</v>
      </c>
      <c r="N4790">
        <v>5.221666666</v>
      </c>
      <c r="O4790">
        <v>0</v>
      </c>
      <c r="P4790">
        <v>8</v>
      </c>
      <c r="Q4790">
        <v>0</v>
      </c>
      <c r="R4790">
        <v>0</v>
      </c>
      <c r="S4790">
        <v>0</v>
      </c>
      <c r="T4790">
        <v>2</v>
      </c>
      <c r="U4790">
        <v>0</v>
      </c>
      <c r="V4790">
        <v>0</v>
      </c>
      <c r="W4790">
        <v>0</v>
      </c>
      <c r="X4790">
        <v>19.942693354762891</v>
      </c>
      <c r="Y4790">
        <v>0</v>
      </c>
      <c r="Z4790">
        <v>0</v>
      </c>
      <c r="AA4790">
        <v>0</v>
      </c>
      <c r="AB4790">
        <v>6.8070920776393038</v>
      </c>
      <c r="AC4790">
        <v>0</v>
      </c>
      <c r="AD4790">
        <v>0</v>
      </c>
      <c r="AE4790">
        <v>26.749785432402195</v>
      </c>
    </row>
    <row r="4791" spans="1:31" x14ac:dyDescent="0.3">
      <c r="A4791">
        <v>2495613</v>
      </c>
      <c r="B4791">
        <v>1</v>
      </c>
      <c r="C4791" t="s">
        <v>80</v>
      </c>
      <c r="D4791" t="s">
        <v>85</v>
      </c>
      <c r="E4791" t="s">
        <v>132</v>
      </c>
      <c r="F4791" t="s">
        <v>13618</v>
      </c>
      <c r="G4791" t="s">
        <v>134</v>
      </c>
      <c r="H4791" t="s">
        <v>135</v>
      </c>
      <c r="I4791" t="s">
        <v>136</v>
      </c>
      <c r="J4791" t="s">
        <v>137</v>
      </c>
      <c r="K4791" t="s">
        <v>138</v>
      </c>
      <c r="L4791" t="s">
        <v>13619</v>
      </c>
      <c r="M4791" t="s">
        <v>13620</v>
      </c>
      <c r="N4791">
        <v>0.69083333300000005</v>
      </c>
      <c r="O4791">
        <v>0</v>
      </c>
      <c r="P4791">
        <v>469</v>
      </c>
      <c r="Q4791">
        <v>0</v>
      </c>
      <c r="R4791">
        <v>0</v>
      </c>
      <c r="S4791">
        <v>0</v>
      </c>
      <c r="T4791">
        <v>47</v>
      </c>
      <c r="U4791">
        <v>0</v>
      </c>
      <c r="V4791">
        <v>0</v>
      </c>
      <c r="W4791">
        <v>0</v>
      </c>
      <c r="X4791">
        <v>79.813637095276277</v>
      </c>
      <c r="Y4791">
        <v>0</v>
      </c>
      <c r="Z4791">
        <v>0</v>
      </c>
      <c r="AA4791">
        <v>0</v>
      </c>
      <c r="AB4791">
        <v>46.00168993261989</v>
      </c>
      <c r="AC4791">
        <v>0</v>
      </c>
      <c r="AD4791">
        <v>0</v>
      </c>
      <c r="AE4791">
        <v>125.81532702789616</v>
      </c>
    </row>
    <row r="4792" spans="1:31" x14ac:dyDescent="0.3">
      <c r="A4792">
        <v>2495614</v>
      </c>
      <c r="B4792">
        <v>1</v>
      </c>
      <c r="C4792" t="s">
        <v>80</v>
      </c>
      <c r="D4792" t="s">
        <v>91</v>
      </c>
      <c r="E4792" t="s">
        <v>153</v>
      </c>
      <c r="F4792" t="s">
        <v>13621</v>
      </c>
      <c r="G4792" t="s">
        <v>159</v>
      </c>
      <c r="H4792" t="s">
        <v>135</v>
      </c>
      <c r="I4792" t="s">
        <v>136</v>
      </c>
      <c r="J4792" t="s">
        <v>3</v>
      </c>
      <c r="K4792" t="s">
        <v>144</v>
      </c>
      <c r="L4792" t="s">
        <v>13622</v>
      </c>
      <c r="M4792" t="s">
        <v>13623</v>
      </c>
      <c r="N4792">
        <v>2.5388888879999998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1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1.5719134791276389E-3</v>
      </c>
      <c r="AC4792">
        <v>0</v>
      </c>
      <c r="AD4792">
        <v>0</v>
      </c>
      <c r="AE4792">
        <v>1.5719134791276389E-3</v>
      </c>
    </row>
    <row r="4793" spans="1:31" x14ac:dyDescent="0.3">
      <c r="A4793">
        <v>2495618</v>
      </c>
      <c r="B4793">
        <v>1</v>
      </c>
      <c r="C4793" t="s">
        <v>81</v>
      </c>
      <c r="D4793" t="s">
        <v>127</v>
      </c>
      <c r="E4793" t="s">
        <v>147</v>
      </c>
      <c r="F4793" t="s">
        <v>13624</v>
      </c>
      <c r="G4793" t="s">
        <v>149</v>
      </c>
      <c r="H4793" t="s">
        <v>150</v>
      </c>
      <c r="I4793" t="s">
        <v>136</v>
      </c>
      <c r="J4793" t="s">
        <v>137</v>
      </c>
      <c r="K4793" t="s">
        <v>144</v>
      </c>
      <c r="L4793" t="s">
        <v>13625</v>
      </c>
      <c r="M4793" t="s">
        <v>13626</v>
      </c>
      <c r="N4793">
        <v>2.7974999999999999</v>
      </c>
      <c r="O4793">
        <v>1</v>
      </c>
      <c r="P4793">
        <v>473</v>
      </c>
      <c r="Q4793">
        <v>92</v>
      </c>
      <c r="R4793">
        <v>130</v>
      </c>
      <c r="S4793">
        <v>8</v>
      </c>
      <c r="T4793">
        <v>67</v>
      </c>
      <c r="U4793">
        <v>0</v>
      </c>
      <c r="V4793">
        <v>0</v>
      </c>
      <c r="W4793">
        <v>0.4391817810531588</v>
      </c>
      <c r="X4793">
        <v>311.84477910526925</v>
      </c>
      <c r="Y4793">
        <v>391.10566205173893</v>
      </c>
      <c r="Z4793">
        <v>174.41219470214733</v>
      </c>
      <c r="AA4793">
        <v>136.91390451174797</v>
      </c>
      <c r="AB4793">
        <v>79.396580325582434</v>
      </c>
      <c r="AC4793">
        <v>0</v>
      </c>
      <c r="AD4793">
        <v>0</v>
      </c>
      <c r="AE4793">
        <v>1094.1123024775391</v>
      </c>
    </row>
    <row r="4794" spans="1:31" x14ac:dyDescent="0.3">
      <c r="A4794">
        <v>2495624</v>
      </c>
      <c r="B4794">
        <v>1</v>
      </c>
      <c r="C4794" t="s">
        <v>80</v>
      </c>
      <c r="D4794" t="s">
        <v>88</v>
      </c>
      <c r="E4794" t="s">
        <v>153</v>
      </c>
      <c r="F4794" t="s">
        <v>13627</v>
      </c>
      <c r="G4794" t="s">
        <v>155</v>
      </c>
      <c r="H4794" t="s">
        <v>135</v>
      </c>
      <c r="I4794" t="s">
        <v>136</v>
      </c>
      <c r="J4794" t="s">
        <v>137</v>
      </c>
      <c r="K4794" t="s">
        <v>144</v>
      </c>
      <c r="L4794" t="s">
        <v>13628</v>
      </c>
      <c r="M4794" t="s">
        <v>13629</v>
      </c>
      <c r="N4794">
        <v>1.3244444440000001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1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0.24216174163276799</v>
      </c>
      <c r="AC4794">
        <v>0</v>
      </c>
      <c r="AD4794">
        <v>0</v>
      </c>
      <c r="AE4794">
        <v>0.24216174163276799</v>
      </c>
    </row>
    <row r="4795" spans="1:31" x14ac:dyDescent="0.3">
      <c r="A4795">
        <v>2495625</v>
      </c>
      <c r="B4795">
        <v>1</v>
      </c>
      <c r="C4795" t="s">
        <v>81</v>
      </c>
      <c r="D4795" t="s">
        <v>128</v>
      </c>
      <c r="E4795" t="s">
        <v>162</v>
      </c>
      <c r="F4795" t="s">
        <v>13630</v>
      </c>
      <c r="G4795" t="s">
        <v>143</v>
      </c>
      <c r="H4795" t="s">
        <v>135</v>
      </c>
      <c r="I4795" t="s">
        <v>136</v>
      </c>
      <c r="J4795" t="s">
        <v>137</v>
      </c>
      <c r="K4795" t="s">
        <v>144</v>
      </c>
      <c r="L4795" t="s">
        <v>13631</v>
      </c>
      <c r="M4795" t="s">
        <v>13632</v>
      </c>
      <c r="N4795">
        <v>1.937777777</v>
      </c>
      <c r="O4795">
        <v>0</v>
      </c>
      <c r="P4795">
        <v>12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23.607601015825928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23.607601015825928</v>
      </c>
    </row>
    <row r="4796" spans="1:31" x14ac:dyDescent="0.3">
      <c r="A4796">
        <v>2495505</v>
      </c>
      <c r="B4796">
        <v>3</v>
      </c>
      <c r="C4796" t="s">
        <v>80</v>
      </c>
      <c r="D4796" t="s">
        <v>90</v>
      </c>
      <c r="E4796" t="s">
        <v>147</v>
      </c>
      <c r="F4796" t="s">
        <v>13633</v>
      </c>
      <c r="G4796" t="s">
        <v>1152</v>
      </c>
      <c r="H4796" t="s">
        <v>150</v>
      </c>
      <c r="I4796" t="s">
        <v>136</v>
      </c>
      <c r="J4796" t="s">
        <v>137</v>
      </c>
      <c r="K4796" t="s">
        <v>144</v>
      </c>
      <c r="L4796" t="s">
        <v>13572</v>
      </c>
      <c r="M4796" t="s">
        <v>13634</v>
      </c>
      <c r="N4796">
        <v>0.406388888</v>
      </c>
      <c r="O4796">
        <v>0</v>
      </c>
      <c r="P4796">
        <v>297</v>
      </c>
      <c r="Q4796">
        <v>0</v>
      </c>
      <c r="R4796">
        <v>0</v>
      </c>
      <c r="S4796">
        <v>0</v>
      </c>
      <c r="T4796">
        <v>110</v>
      </c>
      <c r="U4796">
        <v>0</v>
      </c>
      <c r="V4796">
        <v>0</v>
      </c>
      <c r="W4796">
        <v>0</v>
      </c>
      <c r="X4796">
        <v>43.701180159706347</v>
      </c>
      <c r="Y4796">
        <v>0</v>
      </c>
      <c r="Z4796">
        <v>0</v>
      </c>
      <c r="AA4796">
        <v>0</v>
      </c>
      <c r="AB4796">
        <v>56.777591159161041</v>
      </c>
      <c r="AC4796">
        <v>0</v>
      </c>
      <c r="AD4796">
        <v>0</v>
      </c>
      <c r="AE4796">
        <v>100.47877131886739</v>
      </c>
    </row>
    <row r="4797" spans="1:31" x14ac:dyDescent="0.3">
      <c r="A4797">
        <v>2495629</v>
      </c>
      <c r="B4797">
        <v>1</v>
      </c>
      <c r="C4797" t="s">
        <v>80</v>
      </c>
      <c r="D4797" t="s">
        <v>95</v>
      </c>
      <c r="E4797" t="s">
        <v>153</v>
      </c>
      <c r="F4797" t="s">
        <v>13635</v>
      </c>
      <c r="G4797" t="s">
        <v>230</v>
      </c>
      <c r="H4797" t="s">
        <v>135</v>
      </c>
      <c r="I4797" t="s">
        <v>136</v>
      </c>
      <c r="J4797" t="s">
        <v>137</v>
      </c>
      <c r="K4797" t="s">
        <v>144</v>
      </c>
      <c r="L4797" t="s">
        <v>13636</v>
      </c>
      <c r="M4797" t="s">
        <v>13637</v>
      </c>
      <c r="N4797">
        <v>1.146111111</v>
      </c>
      <c r="O4797">
        <v>0</v>
      </c>
      <c r="P4797">
        <v>21</v>
      </c>
      <c r="Q4797">
        <v>0</v>
      </c>
      <c r="R4797">
        <v>0</v>
      </c>
      <c r="S4797">
        <v>0</v>
      </c>
      <c r="T4797">
        <v>6</v>
      </c>
      <c r="U4797">
        <v>0</v>
      </c>
      <c r="V4797">
        <v>0</v>
      </c>
      <c r="W4797">
        <v>0</v>
      </c>
      <c r="X4797">
        <v>6.2326405278097674</v>
      </c>
      <c r="Y4797">
        <v>0</v>
      </c>
      <c r="Z4797">
        <v>0</v>
      </c>
      <c r="AA4797">
        <v>0</v>
      </c>
      <c r="AB4797">
        <v>7.0609540298093627</v>
      </c>
      <c r="AC4797">
        <v>0</v>
      </c>
      <c r="AD4797">
        <v>0</v>
      </c>
      <c r="AE4797">
        <v>13.29359455761913</v>
      </c>
    </row>
    <row r="4798" spans="1:31" x14ac:dyDescent="0.3">
      <c r="A4798">
        <v>2495633</v>
      </c>
      <c r="B4798">
        <v>1</v>
      </c>
      <c r="C4798" t="s">
        <v>81</v>
      </c>
      <c r="D4798" t="s">
        <v>113</v>
      </c>
      <c r="E4798" t="s">
        <v>153</v>
      </c>
      <c r="F4798" t="s">
        <v>13638</v>
      </c>
      <c r="G4798" t="s">
        <v>155</v>
      </c>
      <c r="H4798" t="s">
        <v>135</v>
      </c>
      <c r="I4798" t="s">
        <v>136</v>
      </c>
      <c r="J4798" t="s">
        <v>137</v>
      </c>
      <c r="K4798" t="s">
        <v>144</v>
      </c>
      <c r="L4798" t="s">
        <v>13639</v>
      </c>
      <c r="M4798" t="s">
        <v>13640</v>
      </c>
      <c r="N4798">
        <v>1.120833333</v>
      </c>
      <c r="O4798">
        <v>0</v>
      </c>
      <c r="P4798">
        <v>1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2.4472329767672224E-3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2.4472329767672224E-3</v>
      </c>
    </row>
    <row r="4799" spans="1:31" x14ac:dyDescent="0.3">
      <c r="A4799">
        <v>2495634</v>
      </c>
      <c r="B4799">
        <v>1</v>
      </c>
      <c r="C4799" t="s">
        <v>80</v>
      </c>
      <c r="D4799" t="s">
        <v>99</v>
      </c>
      <c r="E4799" t="s">
        <v>162</v>
      </c>
      <c r="F4799" t="s">
        <v>13641</v>
      </c>
      <c r="G4799" t="s">
        <v>210</v>
      </c>
      <c r="H4799" t="s">
        <v>135</v>
      </c>
      <c r="I4799" t="s">
        <v>136</v>
      </c>
      <c r="J4799" t="s">
        <v>137</v>
      </c>
      <c r="K4799" t="s">
        <v>144</v>
      </c>
      <c r="L4799" t="s">
        <v>13642</v>
      </c>
      <c r="M4799" t="s">
        <v>13643</v>
      </c>
      <c r="N4799">
        <v>4.5047222219999998</v>
      </c>
      <c r="O4799">
        <v>0</v>
      </c>
      <c r="P4799">
        <v>10</v>
      </c>
      <c r="Q4799">
        <v>0</v>
      </c>
      <c r="R4799">
        <v>3</v>
      </c>
      <c r="S4799">
        <v>0</v>
      </c>
      <c r="T4799">
        <v>3</v>
      </c>
      <c r="U4799">
        <v>0</v>
      </c>
      <c r="V4799">
        <v>0</v>
      </c>
      <c r="W4799">
        <v>0</v>
      </c>
      <c r="X4799">
        <v>13.756311204587384</v>
      </c>
      <c r="Y4799">
        <v>0</v>
      </c>
      <c r="Z4799">
        <v>0.28498264820117064</v>
      </c>
      <c r="AA4799">
        <v>0</v>
      </c>
      <c r="AB4799">
        <v>12.855664099290545</v>
      </c>
      <c r="AC4799">
        <v>0</v>
      </c>
      <c r="AD4799">
        <v>0</v>
      </c>
      <c r="AE4799">
        <v>26.896957952079099</v>
      </c>
    </row>
    <row r="4800" spans="1:31" x14ac:dyDescent="0.3">
      <c r="A4800">
        <v>2495635</v>
      </c>
      <c r="B4800">
        <v>1</v>
      </c>
      <c r="C4800" t="s">
        <v>80</v>
      </c>
      <c r="D4800" t="s">
        <v>104</v>
      </c>
      <c r="E4800" t="s">
        <v>184</v>
      </c>
      <c r="F4800" t="s">
        <v>3154</v>
      </c>
      <c r="G4800" t="s">
        <v>149</v>
      </c>
      <c r="H4800" t="s">
        <v>150</v>
      </c>
      <c r="I4800" t="s">
        <v>136</v>
      </c>
      <c r="J4800" t="s">
        <v>137</v>
      </c>
      <c r="K4800" t="s">
        <v>144</v>
      </c>
      <c r="L4800" t="s">
        <v>13644</v>
      </c>
      <c r="M4800" t="s">
        <v>13645</v>
      </c>
      <c r="N4800">
        <v>1.2013888880000001</v>
      </c>
      <c r="O4800">
        <v>16</v>
      </c>
      <c r="P4800">
        <v>336</v>
      </c>
      <c r="Q4800">
        <v>24</v>
      </c>
      <c r="R4800">
        <v>26</v>
      </c>
      <c r="S4800">
        <v>48</v>
      </c>
      <c r="T4800">
        <v>39</v>
      </c>
      <c r="U4800">
        <v>14</v>
      </c>
      <c r="V4800">
        <v>2</v>
      </c>
      <c r="W4800">
        <v>20.137027753367821</v>
      </c>
      <c r="X4800">
        <v>120.95839717254489</v>
      </c>
      <c r="Y4800">
        <v>20.870501717574431</v>
      </c>
      <c r="Z4800">
        <v>17.827454188262994</v>
      </c>
      <c r="AA4800">
        <v>739.20488257609509</v>
      </c>
      <c r="AB4800">
        <v>48.50031204075124</v>
      </c>
      <c r="AC4800">
        <v>5065.3568498221266</v>
      </c>
      <c r="AD4800">
        <v>72.16931888713755</v>
      </c>
      <c r="AE4800">
        <v>6105.0247441578613</v>
      </c>
    </row>
    <row r="4801" spans="1:31" x14ac:dyDescent="0.3">
      <c r="A4801">
        <v>2495636</v>
      </c>
      <c r="B4801">
        <v>1</v>
      </c>
      <c r="C4801" t="s">
        <v>81</v>
      </c>
      <c r="D4801" t="s">
        <v>116</v>
      </c>
      <c r="E4801" t="s">
        <v>132</v>
      </c>
      <c r="F4801" t="s">
        <v>13646</v>
      </c>
      <c r="G4801" t="s">
        <v>181</v>
      </c>
      <c r="H4801" t="s">
        <v>135</v>
      </c>
      <c r="I4801" t="s">
        <v>136</v>
      </c>
      <c r="J4801" t="s">
        <v>137</v>
      </c>
      <c r="K4801" t="s">
        <v>144</v>
      </c>
      <c r="L4801" t="s">
        <v>13647</v>
      </c>
      <c r="M4801" t="s">
        <v>13648</v>
      </c>
      <c r="N4801">
        <v>0.31333333299999999</v>
      </c>
      <c r="O4801">
        <v>0</v>
      </c>
      <c r="P4801">
        <v>28</v>
      </c>
      <c r="Q4801">
        <v>0</v>
      </c>
      <c r="R4801">
        <v>29</v>
      </c>
      <c r="S4801">
        <v>0</v>
      </c>
      <c r="T4801">
        <v>2</v>
      </c>
      <c r="U4801">
        <v>0</v>
      </c>
      <c r="V4801">
        <v>0</v>
      </c>
      <c r="W4801">
        <v>0</v>
      </c>
      <c r="X4801">
        <v>0.25241392214081732</v>
      </c>
      <c r="Y4801">
        <v>0</v>
      </c>
      <c r="Z4801">
        <v>0.63311514988048689</v>
      </c>
      <c r="AA4801">
        <v>0</v>
      </c>
      <c r="AB4801">
        <v>1.84322769947343</v>
      </c>
      <c r="AC4801">
        <v>0</v>
      </c>
      <c r="AD4801">
        <v>0</v>
      </c>
      <c r="AE4801">
        <v>2.7287567714947345</v>
      </c>
    </row>
    <row r="4802" spans="1:31" x14ac:dyDescent="0.3">
      <c r="A4802">
        <v>2495646</v>
      </c>
      <c r="B4802">
        <v>1</v>
      </c>
      <c r="C4802" t="s">
        <v>81</v>
      </c>
      <c r="D4802" t="s">
        <v>122</v>
      </c>
      <c r="E4802" t="s">
        <v>184</v>
      </c>
      <c r="F4802" t="s">
        <v>6488</v>
      </c>
      <c r="G4802" t="s">
        <v>149</v>
      </c>
      <c r="H4802" t="s">
        <v>150</v>
      </c>
      <c r="I4802" t="s">
        <v>136</v>
      </c>
      <c r="J4802" t="s">
        <v>137</v>
      </c>
      <c r="K4802" t="s">
        <v>144</v>
      </c>
      <c r="L4802" t="s">
        <v>13649</v>
      </c>
      <c r="M4802" t="s">
        <v>13650</v>
      </c>
      <c r="N4802">
        <v>0.462777777</v>
      </c>
      <c r="O4802">
        <v>0</v>
      </c>
      <c r="P4802">
        <v>2970</v>
      </c>
      <c r="Q4802">
        <v>62</v>
      </c>
      <c r="R4802">
        <v>119</v>
      </c>
      <c r="S4802">
        <v>19</v>
      </c>
      <c r="T4802">
        <v>318</v>
      </c>
      <c r="U4802">
        <v>2</v>
      </c>
      <c r="V4802">
        <v>1</v>
      </c>
      <c r="W4802">
        <v>0</v>
      </c>
      <c r="X4802">
        <v>233.28376265722267</v>
      </c>
      <c r="Y4802">
        <v>24.653511592066845</v>
      </c>
      <c r="Z4802">
        <v>8.2348937938133844</v>
      </c>
      <c r="AA4802">
        <v>59.686466212550059</v>
      </c>
      <c r="AB4802">
        <v>91.216127621989841</v>
      </c>
      <c r="AC4802">
        <v>18.511540772634767</v>
      </c>
      <c r="AD4802">
        <v>0.7375233721831298</v>
      </c>
      <c r="AE4802">
        <v>436.32382602246071</v>
      </c>
    </row>
    <row r="4803" spans="1:31" x14ac:dyDescent="0.3">
      <c r="A4803">
        <v>2495653</v>
      </c>
      <c r="B4803">
        <v>1</v>
      </c>
      <c r="C4803" t="s">
        <v>80</v>
      </c>
      <c r="D4803" t="s">
        <v>99</v>
      </c>
      <c r="E4803" t="s">
        <v>153</v>
      </c>
      <c r="F4803" t="s">
        <v>13651</v>
      </c>
      <c r="G4803" t="s">
        <v>230</v>
      </c>
      <c r="H4803" t="s">
        <v>135</v>
      </c>
      <c r="I4803" t="s">
        <v>136</v>
      </c>
      <c r="J4803" t="s">
        <v>137</v>
      </c>
      <c r="K4803" t="s">
        <v>144</v>
      </c>
      <c r="L4803" t="s">
        <v>13652</v>
      </c>
      <c r="M4803" t="s">
        <v>13653</v>
      </c>
      <c r="N4803">
        <v>1.0152777770000001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1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6.7901758584083136E-2</v>
      </c>
      <c r="AC4803">
        <v>0</v>
      </c>
      <c r="AD4803">
        <v>0</v>
      </c>
      <c r="AE4803">
        <v>6.7901758584083136E-2</v>
      </c>
    </row>
    <row r="4804" spans="1:31" x14ac:dyDescent="0.3">
      <c r="A4804">
        <v>2495655</v>
      </c>
      <c r="B4804">
        <v>1</v>
      </c>
      <c r="C4804" t="s">
        <v>80</v>
      </c>
      <c r="D4804" t="s">
        <v>106</v>
      </c>
      <c r="E4804" t="s">
        <v>132</v>
      </c>
      <c r="F4804" t="s">
        <v>13654</v>
      </c>
      <c r="G4804" t="s">
        <v>181</v>
      </c>
      <c r="H4804" t="s">
        <v>135</v>
      </c>
      <c r="I4804" t="s">
        <v>136</v>
      </c>
      <c r="J4804" t="s">
        <v>137</v>
      </c>
      <c r="K4804" t="s">
        <v>144</v>
      </c>
      <c r="L4804" t="s">
        <v>13655</v>
      </c>
      <c r="M4804" t="s">
        <v>13656</v>
      </c>
      <c r="N4804">
        <v>0.66138888799999995</v>
      </c>
      <c r="O4804">
        <v>0</v>
      </c>
      <c r="P4804">
        <v>12</v>
      </c>
      <c r="Q4804">
        <v>0</v>
      </c>
      <c r="R4804">
        <v>11</v>
      </c>
      <c r="S4804">
        <v>0</v>
      </c>
      <c r="T4804">
        <v>6</v>
      </c>
      <c r="U4804">
        <v>0</v>
      </c>
      <c r="V4804">
        <v>0</v>
      </c>
      <c r="W4804">
        <v>0</v>
      </c>
      <c r="X4804">
        <v>4.4783828745713379</v>
      </c>
      <c r="Y4804">
        <v>0</v>
      </c>
      <c r="Z4804">
        <v>4.755137405166673</v>
      </c>
      <c r="AA4804">
        <v>0</v>
      </c>
      <c r="AB4804">
        <v>4.6567670906841574</v>
      </c>
      <c r="AC4804">
        <v>0</v>
      </c>
      <c r="AD4804">
        <v>0</v>
      </c>
      <c r="AE4804">
        <v>13.890287370422168</v>
      </c>
    </row>
    <row r="4805" spans="1:31" x14ac:dyDescent="0.3">
      <c r="A4805">
        <v>2495656</v>
      </c>
      <c r="B4805">
        <v>1</v>
      </c>
      <c r="C4805" t="s">
        <v>81</v>
      </c>
      <c r="D4805" t="s">
        <v>118</v>
      </c>
      <c r="E4805" t="s">
        <v>162</v>
      </c>
      <c r="F4805" t="s">
        <v>13657</v>
      </c>
      <c r="G4805" t="s">
        <v>181</v>
      </c>
      <c r="H4805" t="s">
        <v>135</v>
      </c>
      <c r="I4805" t="s">
        <v>136</v>
      </c>
      <c r="J4805" t="s">
        <v>137</v>
      </c>
      <c r="K4805" t="s">
        <v>144</v>
      </c>
      <c r="L4805" t="s">
        <v>13658</v>
      </c>
      <c r="M4805" t="s">
        <v>13659</v>
      </c>
      <c r="N4805">
        <v>0.453333333</v>
      </c>
      <c r="O4805">
        <v>0</v>
      </c>
      <c r="P4805">
        <v>58</v>
      </c>
      <c r="Q4805">
        <v>0</v>
      </c>
      <c r="R4805">
        <v>0</v>
      </c>
      <c r="S4805">
        <v>0</v>
      </c>
      <c r="T4805">
        <v>5</v>
      </c>
      <c r="U4805">
        <v>0</v>
      </c>
      <c r="V4805">
        <v>0</v>
      </c>
      <c r="W4805">
        <v>0</v>
      </c>
      <c r="X4805">
        <v>4.8283067826546127</v>
      </c>
      <c r="Y4805">
        <v>0</v>
      </c>
      <c r="Z4805">
        <v>0</v>
      </c>
      <c r="AA4805">
        <v>0</v>
      </c>
      <c r="AB4805">
        <v>1.0740597266016934</v>
      </c>
      <c r="AC4805">
        <v>0</v>
      </c>
      <c r="AD4805">
        <v>0</v>
      </c>
      <c r="AE4805">
        <v>5.9023665092563062</v>
      </c>
    </row>
    <row r="4806" spans="1:31" x14ac:dyDescent="0.3">
      <c r="A4806">
        <v>2495658</v>
      </c>
      <c r="B4806">
        <v>1</v>
      </c>
      <c r="C4806" t="s">
        <v>81</v>
      </c>
      <c r="D4806" t="s">
        <v>127</v>
      </c>
      <c r="E4806" t="s">
        <v>132</v>
      </c>
      <c r="F4806" t="s">
        <v>13413</v>
      </c>
      <c r="G4806" t="s">
        <v>280</v>
      </c>
      <c r="H4806" t="s">
        <v>135</v>
      </c>
      <c r="I4806" t="s">
        <v>136</v>
      </c>
      <c r="J4806" t="s">
        <v>137</v>
      </c>
      <c r="K4806" t="s">
        <v>144</v>
      </c>
      <c r="L4806" t="s">
        <v>13660</v>
      </c>
      <c r="M4806" t="s">
        <v>13661</v>
      </c>
      <c r="N4806">
        <v>5.2127777770000003</v>
      </c>
      <c r="O4806">
        <v>0</v>
      </c>
      <c r="P4806">
        <v>103</v>
      </c>
      <c r="Q4806">
        <v>0</v>
      </c>
      <c r="R4806">
        <v>4</v>
      </c>
      <c r="S4806">
        <v>0</v>
      </c>
      <c r="T4806">
        <v>5</v>
      </c>
      <c r="U4806">
        <v>0</v>
      </c>
      <c r="V4806">
        <v>0</v>
      </c>
      <c r="W4806">
        <v>0</v>
      </c>
      <c r="X4806">
        <v>102.73857636344468</v>
      </c>
      <c r="Y4806">
        <v>0</v>
      </c>
      <c r="Z4806">
        <v>4.4383358039001468</v>
      </c>
      <c r="AA4806">
        <v>0</v>
      </c>
      <c r="AB4806">
        <v>0.43735399095356325</v>
      </c>
      <c r="AC4806">
        <v>0</v>
      </c>
      <c r="AD4806">
        <v>0</v>
      </c>
      <c r="AE4806">
        <v>107.61426615829839</v>
      </c>
    </row>
    <row r="4807" spans="1:31" x14ac:dyDescent="0.3">
      <c r="A4807">
        <v>2495661</v>
      </c>
      <c r="B4807">
        <v>1</v>
      </c>
      <c r="C4807" t="s">
        <v>80</v>
      </c>
      <c r="D4807" t="s">
        <v>98</v>
      </c>
      <c r="E4807" t="s">
        <v>162</v>
      </c>
      <c r="F4807" t="s">
        <v>13662</v>
      </c>
      <c r="G4807" t="s">
        <v>210</v>
      </c>
      <c r="H4807" t="s">
        <v>135</v>
      </c>
      <c r="I4807" t="s">
        <v>136</v>
      </c>
      <c r="J4807" t="s">
        <v>137</v>
      </c>
      <c r="K4807" t="s">
        <v>144</v>
      </c>
      <c r="L4807" t="s">
        <v>13663</v>
      </c>
      <c r="M4807" t="s">
        <v>13664</v>
      </c>
      <c r="N4807">
        <v>0.50388888799999998</v>
      </c>
      <c r="O4807">
        <v>0</v>
      </c>
      <c r="P4807">
        <v>33</v>
      </c>
      <c r="Q4807">
        <v>0</v>
      </c>
      <c r="R4807">
        <v>1</v>
      </c>
      <c r="S4807">
        <v>0</v>
      </c>
      <c r="T4807">
        <v>2</v>
      </c>
      <c r="U4807">
        <v>0</v>
      </c>
      <c r="V4807">
        <v>0</v>
      </c>
      <c r="W4807">
        <v>0</v>
      </c>
      <c r="X4807">
        <v>5.3154008233953949</v>
      </c>
      <c r="Y4807">
        <v>0</v>
      </c>
      <c r="Z4807">
        <v>0</v>
      </c>
      <c r="AA4807">
        <v>0</v>
      </c>
      <c r="AB4807">
        <v>1.4553646703958294</v>
      </c>
      <c r="AC4807">
        <v>0</v>
      </c>
      <c r="AD4807">
        <v>0</v>
      </c>
      <c r="AE4807">
        <v>6.7707654937912238</v>
      </c>
    </row>
    <row r="4808" spans="1:31" x14ac:dyDescent="0.3">
      <c r="A4808">
        <v>2495669</v>
      </c>
      <c r="B4808">
        <v>1</v>
      </c>
      <c r="C4808" t="s">
        <v>80</v>
      </c>
      <c r="D4808" t="s">
        <v>100</v>
      </c>
      <c r="E4808" t="s">
        <v>162</v>
      </c>
      <c r="F4808" t="s">
        <v>13665</v>
      </c>
      <c r="G4808" t="s">
        <v>210</v>
      </c>
      <c r="H4808" t="s">
        <v>135</v>
      </c>
      <c r="I4808" t="s">
        <v>136</v>
      </c>
      <c r="J4808" t="s">
        <v>137</v>
      </c>
      <c r="K4808" t="s">
        <v>144</v>
      </c>
      <c r="L4808" t="s">
        <v>13666</v>
      </c>
      <c r="M4808" t="s">
        <v>13667</v>
      </c>
      <c r="N4808">
        <v>0.42222222199999998</v>
      </c>
      <c r="O4808">
        <v>0</v>
      </c>
      <c r="P4808">
        <v>8</v>
      </c>
      <c r="Q4808">
        <v>0</v>
      </c>
      <c r="R4808">
        <v>1</v>
      </c>
      <c r="S4808">
        <v>0</v>
      </c>
      <c r="T4808">
        <v>5</v>
      </c>
      <c r="U4808">
        <v>0</v>
      </c>
      <c r="V4808">
        <v>0</v>
      </c>
      <c r="W4808">
        <v>0</v>
      </c>
      <c r="X4808">
        <v>1.0312963481241417</v>
      </c>
      <c r="Y4808">
        <v>0</v>
      </c>
      <c r="Z4808">
        <v>0</v>
      </c>
      <c r="AA4808">
        <v>0</v>
      </c>
      <c r="AB4808">
        <v>1.9737570596514611</v>
      </c>
      <c r="AC4808">
        <v>0</v>
      </c>
      <c r="AD4808">
        <v>0</v>
      </c>
      <c r="AE4808">
        <v>3.0050534077756028</v>
      </c>
    </row>
    <row r="4809" spans="1:31" x14ac:dyDescent="0.3">
      <c r="A4809">
        <v>2495671</v>
      </c>
      <c r="B4809">
        <v>1</v>
      </c>
      <c r="C4809" t="s">
        <v>80</v>
      </c>
      <c r="D4809" t="s">
        <v>105</v>
      </c>
      <c r="E4809" t="s">
        <v>153</v>
      </c>
      <c r="F4809" t="s">
        <v>13668</v>
      </c>
      <c r="G4809" t="s">
        <v>230</v>
      </c>
      <c r="H4809" t="s">
        <v>135</v>
      </c>
      <c r="I4809" t="s">
        <v>136</v>
      </c>
      <c r="J4809" t="s">
        <v>137</v>
      </c>
      <c r="K4809" t="s">
        <v>144</v>
      </c>
      <c r="L4809" t="s">
        <v>13669</v>
      </c>
      <c r="M4809" t="s">
        <v>13670</v>
      </c>
      <c r="N4809">
        <v>1.0366666659999999</v>
      </c>
      <c r="O4809">
        <v>0</v>
      </c>
      <c r="P4809">
        <v>1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9.0858787517171177E-2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9.0858787517171177E-2</v>
      </c>
    </row>
    <row r="4810" spans="1:31" x14ac:dyDescent="0.3">
      <c r="A4810">
        <v>2495675</v>
      </c>
      <c r="B4810">
        <v>1</v>
      </c>
      <c r="C4810" t="s">
        <v>80</v>
      </c>
      <c r="D4810" t="s">
        <v>96</v>
      </c>
      <c r="E4810" t="s">
        <v>162</v>
      </c>
      <c r="F4810" t="s">
        <v>13671</v>
      </c>
      <c r="G4810" t="s">
        <v>181</v>
      </c>
      <c r="H4810" t="s">
        <v>135</v>
      </c>
      <c r="I4810" t="s">
        <v>136</v>
      </c>
      <c r="J4810" t="s">
        <v>137</v>
      </c>
      <c r="K4810" t="s">
        <v>144</v>
      </c>
      <c r="L4810" t="s">
        <v>13672</v>
      </c>
      <c r="M4810" t="s">
        <v>13673</v>
      </c>
      <c r="N4810">
        <v>0.46722222200000002</v>
      </c>
      <c r="O4810">
        <v>0</v>
      </c>
      <c r="P4810">
        <v>14</v>
      </c>
      <c r="Q4810">
        <v>0</v>
      </c>
      <c r="R4810">
        <v>0</v>
      </c>
      <c r="S4810">
        <v>0</v>
      </c>
      <c r="T4810">
        <v>8</v>
      </c>
      <c r="U4810">
        <v>0</v>
      </c>
      <c r="V4810">
        <v>0</v>
      </c>
      <c r="W4810">
        <v>0</v>
      </c>
      <c r="X4810">
        <v>6.4320422226904803</v>
      </c>
      <c r="Y4810">
        <v>0</v>
      </c>
      <c r="Z4810">
        <v>0</v>
      </c>
      <c r="AA4810">
        <v>0</v>
      </c>
      <c r="AB4810">
        <v>13.963453154014477</v>
      </c>
      <c r="AC4810">
        <v>0</v>
      </c>
      <c r="AD4810">
        <v>0</v>
      </c>
      <c r="AE4810">
        <v>20.395495376704957</v>
      </c>
    </row>
    <row r="4811" spans="1:31" x14ac:dyDescent="0.3">
      <c r="A4811">
        <v>2495399</v>
      </c>
      <c r="B4811">
        <v>2</v>
      </c>
      <c r="C4811" t="s">
        <v>80</v>
      </c>
      <c r="D4811" t="s">
        <v>97</v>
      </c>
      <c r="E4811" t="s">
        <v>162</v>
      </c>
      <c r="F4811" t="s">
        <v>6249</v>
      </c>
      <c r="G4811" t="s">
        <v>155</v>
      </c>
      <c r="H4811" t="s">
        <v>135</v>
      </c>
      <c r="I4811" t="s">
        <v>136</v>
      </c>
      <c r="J4811" t="s">
        <v>137</v>
      </c>
      <c r="K4811" t="s">
        <v>144</v>
      </c>
      <c r="L4811" t="s">
        <v>13508</v>
      </c>
      <c r="M4811" t="s">
        <v>13674</v>
      </c>
      <c r="N4811">
        <v>1.2652777770000001</v>
      </c>
      <c r="O4811">
        <v>0</v>
      </c>
      <c r="P4811">
        <v>50</v>
      </c>
      <c r="Q4811">
        <v>0</v>
      </c>
      <c r="R4811">
        <v>0</v>
      </c>
      <c r="S4811">
        <v>0</v>
      </c>
      <c r="T4811">
        <v>10</v>
      </c>
      <c r="U4811">
        <v>0</v>
      </c>
      <c r="V4811">
        <v>0</v>
      </c>
      <c r="W4811">
        <v>0</v>
      </c>
      <c r="X4811">
        <v>38.340751087796868</v>
      </c>
      <c r="Y4811">
        <v>0</v>
      </c>
      <c r="Z4811">
        <v>0</v>
      </c>
      <c r="AA4811">
        <v>0</v>
      </c>
      <c r="AB4811">
        <v>5.3850876010429376</v>
      </c>
      <c r="AC4811">
        <v>0</v>
      </c>
      <c r="AD4811">
        <v>0</v>
      </c>
      <c r="AE4811">
        <v>43.725838688839808</v>
      </c>
    </row>
    <row r="4812" spans="1:31" x14ac:dyDescent="0.3">
      <c r="A4812">
        <v>2495678</v>
      </c>
      <c r="B4812">
        <v>1</v>
      </c>
      <c r="C4812" t="s">
        <v>80</v>
      </c>
      <c r="D4812" t="s">
        <v>100</v>
      </c>
      <c r="E4812" t="s">
        <v>147</v>
      </c>
      <c r="F4812" t="s">
        <v>13675</v>
      </c>
      <c r="G4812" t="s">
        <v>149</v>
      </c>
      <c r="H4812" t="s">
        <v>150</v>
      </c>
      <c r="I4812" t="s">
        <v>136</v>
      </c>
      <c r="J4812" t="s">
        <v>137</v>
      </c>
      <c r="K4812" t="s">
        <v>144</v>
      </c>
      <c r="L4812" t="s">
        <v>13676</v>
      </c>
      <c r="M4812" t="s">
        <v>13677</v>
      </c>
      <c r="N4812">
        <v>2.818888888</v>
      </c>
      <c r="O4812">
        <v>0</v>
      </c>
      <c r="P4812">
        <v>2098</v>
      </c>
      <c r="Q4812">
        <v>0</v>
      </c>
      <c r="R4812">
        <v>0</v>
      </c>
      <c r="S4812">
        <v>0</v>
      </c>
      <c r="T4812">
        <v>90</v>
      </c>
      <c r="U4812">
        <v>0</v>
      </c>
      <c r="V4812">
        <v>0</v>
      </c>
      <c r="W4812">
        <v>0</v>
      </c>
      <c r="X4812">
        <v>1482.1380190222915</v>
      </c>
      <c r="Y4812">
        <v>0</v>
      </c>
      <c r="Z4812">
        <v>0</v>
      </c>
      <c r="AA4812">
        <v>0</v>
      </c>
      <c r="AB4812">
        <v>304.96145035735219</v>
      </c>
      <c r="AC4812">
        <v>0</v>
      </c>
      <c r="AD4812">
        <v>0</v>
      </c>
      <c r="AE4812">
        <v>1787.0994693796438</v>
      </c>
    </row>
    <row r="4813" spans="1:31" x14ac:dyDescent="0.3">
      <c r="A4813">
        <v>2495679</v>
      </c>
      <c r="B4813">
        <v>1</v>
      </c>
      <c r="C4813" t="s">
        <v>80</v>
      </c>
      <c r="D4813" t="s">
        <v>105</v>
      </c>
      <c r="E4813" t="s">
        <v>153</v>
      </c>
      <c r="F4813" t="s">
        <v>13678</v>
      </c>
      <c r="G4813" t="s">
        <v>244</v>
      </c>
      <c r="H4813" t="s">
        <v>135</v>
      </c>
      <c r="I4813" t="s">
        <v>136</v>
      </c>
      <c r="J4813" t="s">
        <v>137</v>
      </c>
      <c r="K4813" t="s">
        <v>144</v>
      </c>
      <c r="L4813" t="s">
        <v>13679</v>
      </c>
      <c r="M4813" t="s">
        <v>13680</v>
      </c>
      <c r="N4813">
        <v>2.5980555550000002</v>
      </c>
      <c r="O4813">
        <v>0</v>
      </c>
      <c r="P4813">
        <v>7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4.5631093992934124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4.5631093992934124</v>
      </c>
    </row>
    <row r="4814" spans="1:31" x14ac:dyDescent="0.3">
      <c r="A4814">
        <v>2495683</v>
      </c>
      <c r="B4814">
        <v>1</v>
      </c>
      <c r="C4814" t="s">
        <v>80</v>
      </c>
      <c r="D4814" t="s">
        <v>102</v>
      </c>
      <c r="E4814" t="s">
        <v>153</v>
      </c>
      <c r="F4814" t="s">
        <v>13681</v>
      </c>
      <c r="G4814" t="s">
        <v>155</v>
      </c>
      <c r="H4814" t="s">
        <v>135</v>
      </c>
      <c r="I4814" t="s">
        <v>136</v>
      </c>
      <c r="J4814" t="s">
        <v>137</v>
      </c>
      <c r="K4814" t="s">
        <v>144</v>
      </c>
      <c r="L4814" t="s">
        <v>13682</v>
      </c>
      <c r="M4814" t="s">
        <v>13683</v>
      </c>
      <c r="N4814">
        <v>1.583611111</v>
      </c>
      <c r="O4814">
        <v>0</v>
      </c>
      <c r="P4814">
        <v>1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0.51819697310620527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0.51819697310620527</v>
      </c>
    </row>
    <row r="4815" spans="1:31" x14ac:dyDescent="0.3">
      <c r="A4815">
        <v>2495653</v>
      </c>
      <c r="B4815">
        <v>2</v>
      </c>
      <c r="C4815" t="s">
        <v>80</v>
      </c>
      <c r="D4815" t="s">
        <v>99</v>
      </c>
      <c r="E4815" t="s">
        <v>162</v>
      </c>
      <c r="F4815" t="s">
        <v>12993</v>
      </c>
      <c r="G4815" t="s">
        <v>230</v>
      </c>
      <c r="H4815" t="s">
        <v>135</v>
      </c>
      <c r="I4815" t="s">
        <v>136</v>
      </c>
      <c r="J4815" t="s">
        <v>137</v>
      </c>
      <c r="K4815" t="s">
        <v>144</v>
      </c>
      <c r="L4815" t="s">
        <v>13653</v>
      </c>
      <c r="M4815" t="s">
        <v>13684</v>
      </c>
      <c r="N4815">
        <v>1.5622222219999999</v>
      </c>
      <c r="O4815">
        <v>0</v>
      </c>
      <c r="P4815">
        <v>11</v>
      </c>
      <c r="Q4815">
        <v>0</v>
      </c>
      <c r="R4815">
        <v>1</v>
      </c>
      <c r="S4815">
        <v>0</v>
      </c>
      <c r="T4815">
        <v>3</v>
      </c>
      <c r="U4815">
        <v>0</v>
      </c>
      <c r="V4815">
        <v>0</v>
      </c>
      <c r="W4815">
        <v>0</v>
      </c>
      <c r="X4815">
        <v>1.3940861654166476</v>
      </c>
      <c r="Y4815">
        <v>0</v>
      </c>
      <c r="Z4815">
        <v>2.1853000633520878</v>
      </c>
      <c r="AA4815">
        <v>0</v>
      </c>
      <c r="AB4815">
        <v>1.2219012999387944</v>
      </c>
      <c r="AC4815">
        <v>0</v>
      </c>
      <c r="AD4815">
        <v>0</v>
      </c>
      <c r="AE4815">
        <v>4.8012875287075296</v>
      </c>
    </row>
    <row r="4816" spans="1:31" x14ac:dyDescent="0.3">
      <c r="A4816">
        <v>2495688</v>
      </c>
      <c r="B4816">
        <v>1</v>
      </c>
      <c r="C4816" t="s">
        <v>81</v>
      </c>
      <c r="D4816" t="s">
        <v>118</v>
      </c>
      <c r="E4816" t="s">
        <v>147</v>
      </c>
      <c r="F4816" t="s">
        <v>13685</v>
      </c>
      <c r="G4816" t="s">
        <v>193</v>
      </c>
      <c r="H4816" t="s">
        <v>150</v>
      </c>
      <c r="I4816" t="s">
        <v>136</v>
      </c>
      <c r="J4816" t="s">
        <v>137</v>
      </c>
      <c r="K4816" t="s">
        <v>144</v>
      </c>
      <c r="L4816" t="s">
        <v>13686</v>
      </c>
      <c r="M4816" t="s">
        <v>13687</v>
      </c>
      <c r="N4816">
        <v>1.1930555549999999</v>
      </c>
      <c r="O4816">
        <v>0</v>
      </c>
      <c r="P4816">
        <v>0</v>
      </c>
      <c r="Q4816">
        <v>3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3.910171110755619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3.910171110755619</v>
      </c>
    </row>
    <row r="4817" spans="1:31" x14ac:dyDescent="0.3">
      <c r="A4817">
        <v>2495690</v>
      </c>
      <c r="B4817">
        <v>1</v>
      </c>
      <c r="C4817" t="s">
        <v>81</v>
      </c>
      <c r="D4817" t="s">
        <v>118</v>
      </c>
      <c r="E4817" t="s">
        <v>153</v>
      </c>
      <c r="F4817" t="s">
        <v>13688</v>
      </c>
      <c r="G4817" t="s">
        <v>155</v>
      </c>
      <c r="H4817" t="s">
        <v>135</v>
      </c>
      <c r="I4817" t="s">
        <v>136</v>
      </c>
      <c r="J4817" t="s">
        <v>137</v>
      </c>
      <c r="K4817" t="s">
        <v>144</v>
      </c>
      <c r="L4817" t="s">
        <v>13689</v>
      </c>
      <c r="M4817" t="s">
        <v>13690</v>
      </c>
      <c r="N4817">
        <v>0.88916666600000005</v>
      </c>
      <c r="O4817">
        <v>0</v>
      </c>
      <c r="P4817">
        <v>1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0.40872941853958222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0.40872941853958222</v>
      </c>
    </row>
    <row r="4818" spans="1:31" x14ac:dyDescent="0.3">
      <c r="A4818">
        <v>2495692</v>
      </c>
      <c r="B4818">
        <v>1</v>
      </c>
      <c r="C4818" t="s">
        <v>80</v>
      </c>
      <c r="D4818" t="s">
        <v>87</v>
      </c>
      <c r="E4818" t="s">
        <v>213</v>
      </c>
      <c r="F4818" t="s">
        <v>13691</v>
      </c>
      <c r="G4818" t="s">
        <v>149</v>
      </c>
      <c r="H4818" t="s">
        <v>150</v>
      </c>
      <c r="I4818" t="s">
        <v>136</v>
      </c>
      <c r="J4818" t="s">
        <v>137</v>
      </c>
      <c r="K4818" t="s">
        <v>144</v>
      </c>
      <c r="L4818" t="s">
        <v>13692</v>
      </c>
      <c r="M4818" t="s">
        <v>13693</v>
      </c>
      <c r="N4818">
        <v>0.21805555500000001</v>
      </c>
      <c r="O4818">
        <v>0</v>
      </c>
      <c r="P4818">
        <v>969</v>
      </c>
      <c r="Q4818">
        <v>0</v>
      </c>
      <c r="R4818">
        <v>15</v>
      </c>
      <c r="S4818">
        <v>1</v>
      </c>
      <c r="T4818">
        <v>40</v>
      </c>
      <c r="U4818">
        <v>0</v>
      </c>
      <c r="V4818">
        <v>0</v>
      </c>
      <c r="W4818">
        <v>0</v>
      </c>
      <c r="X4818">
        <v>56.244136813144017</v>
      </c>
      <c r="Y4818">
        <v>0</v>
      </c>
      <c r="Z4818">
        <v>2.527902695445619</v>
      </c>
      <c r="AA4818">
        <v>487.27323106971977</v>
      </c>
      <c r="AB4818">
        <v>10.758308279995532</v>
      </c>
      <c r="AC4818">
        <v>0</v>
      </c>
      <c r="AD4818">
        <v>0</v>
      </c>
      <c r="AE4818">
        <v>556.80357885830495</v>
      </c>
    </row>
    <row r="4819" spans="1:31" x14ac:dyDescent="0.3">
      <c r="A4819">
        <v>2495693</v>
      </c>
      <c r="B4819">
        <v>1</v>
      </c>
      <c r="C4819" t="s">
        <v>80</v>
      </c>
      <c r="D4819" t="s">
        <v>108</v>
      </c>
      <c r="E4819" t="s">
        <v>132</v>
      </c>
      <c r="F4819" t="s">
        <v>13694</v>
      </c>
      <c r="G4819" t="s">
        <v>181</v>
      </c>
      <c r="H4819" t="s">
        <v>135</v>
      </c>
      <c r="I4819" t="s">
        <v>136</v>
      </c>
      <c r="J4819" t="s">
        <v>137</v>
      </c>
      <c r="K4819" t="s">
        <v>144</v>
      </c>
      <c r="L4819" t="s">
        <v>13695</v>
      </c>
      <c r="M4819" t="s">
        <v>13696</v>
      </c>
      <c r="N4819">
        <v>0.59888888799999995</v>
      </c>
      <c r="O4819">
        <v>0</v>
      </c>
      <c r="P4819">
        <v>70</v>
      </c>
      <c r="Q4819">
        <v>0</v>
      </c>
      <c r="R4819">
        <v>12</v>
      </c>
      <c r="S4819">
        <v>0</v>
      </c>
      <c r="T4819">
        <v>9</v>
      </c>
      <c r="U4819">
        <v>0</v>
      </c>
      <c r="V4819">
        <v>0</v>
      </c>
      <c r="W4819">
        <v>0</v>
      </c>
      <c r="X4819">
        <v>5.6662955262893124</v>
      </c>
      <c r="Y4819">
        <v>0</v>
      </c>
      <c r="Z4819">
        <v>0.57225867736545277</v>
      </c>
      <c r="AA4819">
        <v>0</v>
      </c>
      <c r="AB4819">
        <v>0.34736512117952889</v>
      </c>
      <c r="AC4819">
        <v>0</v>
      </c>
      <c r="AD4819">
        <v>0</v>
      </c>
      <c r="AE4819">
        <v>6.5859193248342933</v>
      </c>
    </row>
    <row r="4820" spans="1:31" x14ac:dyDescent="0.3">
      <c r="A4820">
        <v>2495695</v>
      </c>
      <c r="B4820">
        <v>1</v>
      </c>
      <c r="C4820" t="s">
        <v>81</v>
      </c>
      <c r="D4820" t="s">
        <v>122</v>
      </c>
      <c r="E4820" t="s">
        <v>147</v>
      </c>
      <c r="F4820" t="s">
        <v>13697</v>
      </c>
      <c r="G4820" t="s">
        <v>149</v>
      </c>
      <c r="H4820" t="s">
        <v>150</v>
      </c>
      <c r="I4820" t="s">
        <v>136</v>
      </c>
      <c r="J4820" t="s">
        <v>137</v>
      </c>
      <c r="K4820" t="s">
        <v>144</v>
      </c>
      <c r="L4820" t="s">
        <v>13698</v>
      </c>
      <c r="M4820" t="s">
        <v>13699</v>
      </c>
      <c r="N4820">
        <v>0.35</v>
      </c>
      <c r="O4820">
        <v>0</v>
      </c>
      <c r="P4820">
        <v>1056</v>
      </c>
      <c r="Q4820">
        <v>6</v>
      </c>
      <c r="R4820">
        <v>24</v>
      </c>
      <c r="S4820">
        <v>1</v>
      </c>
      <c r="T4820">
        <v>148</v>
      </c>
      <c r="U4820">
        <v>1</v>
      </c>
      <c r="V4820">
        <v>0</v>
      </c>
      <c r="W4820">
        <v>0</v>
      </c>
      <c r="X4820">
        <v>71.233432196191174</v>
      </c>
      <c r="Y4820">
        <v>0.43450293327895995</v>
      </c>
      <c r="Z4820">
        <v>3.4138009380469407</v>
      </c>
      <c r="AA4820">
        <v>0.45020526704999991</v>
      </c>
      <c r="AB4820">
        <v>32.162602035508002</v>
      </c>
      <c r="AC4820">
        <v>0.37165341366716498</v>
      </c>
      <c r="AD4820">
        <v>0</v>
      </c>
      <c r="AE4820">
        <v>108.06619678374224</v>
      </c>
    </row>
    <row r="4821" spans="1:31" x14ac:dyDescent="0.3">
      <c r="A4821">
        <v>2495698</v>
      </c>
      <c r="B4821">
        <v>1</v>
      </c>
      <c r="C4821" t="s">
        <v>80</v>
      </c>
      <c r="D4821" t="s">
        <v>96</v>
      </c>
      <c r="E4821" t="s">
        <v>166</v>
      </c>
      <c r="F4821" t="s">
        <v>13700</v>
      </c>
      <c r="G4821" t="s">
        <v>1152</v>
      </c>
      <c r="H4821" t="s">
        <v>150</v>
      </c>
      <c r="I4821" t="s">
        <v>136</v>
      </c>
      <c r="J4821" t="s">
        <v>137</v>
      </c>
      <c r="K4821" t="s">
        <v>144</v>
      </c>
      <c r="L4821" t="s">
        <v>13701</v>
      </c>
      <c r="M4821" t="s">
        <v>13702</v>
      </c>
      <c r="N4821">
        <v>5.4119444440000004</v>
      </c>
      <c r="O4821">
        <v>0</v>
      </c>
      <c r="P4821">
        <v>194</v>
      </c>
      <c r="Q4821">
        <v>0</v>
      </c>
      <c r="R4821">
        <v>12</v>
      </c>
      <c r="S4821">
        <v>1</v>
      </c>
      <c r="T4821">
        <v>11</v>
      </c>
      <c r="U4821">
        <v>0</v>
      </c>
      <c r="V4821">
        <v>0</v>
      </c>
      <c r="W4821">
        <v>0</v>
      </c>
      <c r="X4821">
        <v>721.47721563112714</v>
      </c>
      <c r="Y4821">
        <v>0</v>
      </c>
      <c r="Z4821">
        <v>27.349924869829032</v>
      </c>
      <c r="AA4821">
        <v>229.34674990580879</v>
      </c>
      <c r="AB4821">
        <v>63.284609120430851</v>
      </c>
      <c r="AC4821">
        <v>0</v>
      </c>
      <c r="AD4821">
        <v>0</v>
      </c>
      <c r="AE4821">
        <v>1041.4584995271957</v>
      </c>
    </row>
    <row r="4822" spans="1:31" x14ac:dyDescent="0.3">
      <c r="A4822">
        <v>2495699</v>
      </c>
      <c r="B4822">
        <v>1</v>
      </c>
      <c r="C4822" t="s">
        <v>80</v>
      </c>
      <c r="D4822" t="s">
        <v>106</v>
      </c>
      <c r="E4822" t="s">
        <v>132</v>
      </c>
      <c r="F4822" t="s">
        <v>13703</v>
      </c>
      <c r="G4822" t="s">
        <v>181</v>
      </c>
      <c r="H4822" t="s">
        <v>135</v>
      </c>
      <c r="I4822" t="s">
        <v>136</v>
      </c>
      <c r="J4822" t="s">
        <v>137</v>
      </c>
      <c r="K4822" t="s">
        <v>144</v>
      </c>
      <c r="L4822" t="s">
        <v>13704</v>
      </c>
      <c r="M4822" t="s">
        <v>13705</v>
      </c>
      <c r="N4822">
        <v>0.39750000000000002</v>
      </c>
      <c r="O4822">
        <v>0</v>
      </c>
      <c r="P4822">
        <v>283</v>
      </c>
      <c r="Q4822">
        <v>0</v>
      </c>
      <c r="R4822">
        <v>1</v>
      </c>
      <c r="S4822">
        <v>0</v>
      </c>
      <c r="T4822">
        <v>7</v>
      </c>
      <c r="U4822">
        <v>0</v>
      </c>
      <c r="V4822">
        <v>0</v>
      </c>
      <c r="W4822">
        <v>0</v>
      </c>
      <c r="X4822">
        <v>26.372642905576186</v>
      </c>
      <c r="Y4822">
        <v>0</v>
      </c>
      <c r="Z4822">
        <v>3.8584117335767582E-2</v>
      </c>
      <c r="AA4822">
        <v>0</v>
      </c>
      <c r="AB4822">
        <v>0.62107473984125738</v>
      </c>
      <c r="AC4822">
        <v>0</v>
      </c>
      <c r="AD4822">
        <v>0</v>
      </c>
      <c r="AE4822">
        <v>27.03230176275321</v>
      </c>
    </row>
    <row r="4823" spans="1:31" x14ac:dyDescent="0.3">
      <c r="A4823">
        <v>2495598</v>
      </c>
      <c r="B4823">
        <v>2</v>
      </c>
      <c r="C4823" t="s">
        <v>80</v>
      </c>
      <c r="D4823" t="s">
        <v>107</v>
      </c>
      <c r="E4823" t="s">
        <v>184</v>
      </c>
      <c r="F4823" t="s">
        <v>2076</v>
      </c>
      <c r="G4823" t="s">
        <v>193</v>
      </c>
      <c r="H4823" t="s">
        <v>150</v>
      </c>
      <c r="I4823" t="s">
        <v>136</v>
      </c>
      <c r="J4823" t="s">
        <v>137</v>
      </c>
      <c r="K4823" t="s">
        <v>144</v>
      </c>
      <c r="L4823" t="s">
        <v>13609</v>
      </c>
      <c r="M4823" t="s">
        <v>13706</v>
      </c>
      <c r="N4823">
        <v>0.48694444399999998</v>
      </c>
      <c r="O4823">
        <v>0</v>
      </c>
      <c r="P4823">
        <v>129</v>
      </c>
      <c r="Q4823">
        <v>8</v>
      </c>
      <c r="R4823">
        <v>14</v>
      </c>
      <c r="S4823">
        <v>0</v>
      </c>
      <c r="T4823">
        <v>4</v>
      </c>
      <c r="U4823">
        <v>0</v>
      </c>
      <c r="V4823">
        <v>1</v>
      </c>
      <c r="W4823">
        <v>0</v>
      </c>
      <c r="X4823">
        <v>7.7574425690114337</v>
      </c>
      <c r="Y4823">
        <v>2.9548349223388111</v>
      </c>
      <c r="Z4823">
        <v>6.9165346787934485</v>
      </c>
      <c r="AA4823">
        <v>0</v>
      </c>
      <c r="AB4823">
        <v>11.349522025840773</v>
      </c>
      <c r="AC4823">
        <v>0</v>
      </c>
      <c r="AD4823">
        <v>0.59142448125934366</v>
      </c>
      <c r="AE4823">
        <v>29.569758677243811</v>
      </c>
    </row>
    <row r="4824" spans="1:31" x14ac:dyDescent="0.3">
      <c r="A4824">
        <v>2495703</v>
      </c>
      <c r="B4824">
        <v>1</v>
      </c>
      <c r="C4824" t="s">
        <v>80</v>
      </c>
      <c r="D4824" t="s">
        <v>98</v>
      </c>
      <c r="E4824" t="s">
        <v>132</v>
      </c>
      <c r="F4824" t="s">
        <v>13707</v>
      </c>
      <c r="G4824" t="s">
        <v>181</v>
      </c>
      <c r="H4824" t="s">
        <v>135</v>
      </c>
      <c r="I4824" t="s">
        <v>136</v>
      </c>
      <c r="J4824" t="s">
        <v>137</v>
      </c>
      <c r="K4824" t="s">
        <v>144</v>
      </c>
      <c r="L4824" t="s">
        <v>13708</v>
      </c>
      <c r="M4824" t="s">
        <v>13709</v>
      </c>
      <c r="N4824">
        <v>0.77361111100000002</v>
      </c>
      <c r="O4824">
        <v>0</v>
      </c>
      <c r="P4824">
        <v>112</v>
      </c>
      <c r="Q4824">
        <v>0</v>
      </c>
      <c r="R4824">
        <v>6</v>
      </c>
      <c r="S4824">
        <v>0</v>
      </c>
      <c r="T4824">
        <v>21</v>
      </c>
      <c r="U4824">
        <v>0</v>
      </c>
      <c r="V4824">
        <v>0</v>
      </c>
      <c r="W4824">
        <v>0</v>
      </c>
      <c r="X4824">
        <v>17.162995780117715</v>
      </c>
      <c r="Y4824">
        <v>0</v>
      </c>
      <c r="Z4824">
        <v>2.300827901824976</v>
      </c>
      <c r="AA4824">
        <v>0</v>
      </c>
      <c r="AB4824">
        <v>9.3307097828736456</v>
      </c>
      <c r="AC4824">
        <v>0</v>
      </c>
      <c r="AD4824">
        <v>0</v>
      </c>
      <c r="AE4824">
        <v>28.79453346481634</v>
      </c>
    </row>
    <row r="4825" spans="1:31" x14ac:dyDescent="0.3">
      <c r="A4825">
        <v>2495705</v>
      </c>
      <c r="B4825">
        <v>1</v>
      </c>
      <c r="C4825" t="s">
        <v>81</v>
      </c>
      <c r="D4825" t="s">
        <v>113</v>
      </c>
      <c r="E4825" t="s">
        <v>153</v>
      </c>
      <c r="F4825" t="s">
        <v>13710</v>
      </c>
      <c r="G4825" t="s">
        <v>155</v>
      </c>
      <c r="H4825" t="s">
        <v>135</v>
      </c>
      <c r="I4825" t="s">
        <v>136</v>
      </c>
      <c r="J4825" t="s">
        <v>137</v>
      </c>
      <c r="K4825" t="s">
        <v>144</v>
      </c>
      <c r="L4825" t="s">
        <v>13711</v>
      </c>
      <c r="M4825" t="s">
        <v>13712</v>
      </c>
      <c r="N4825">
        <v>0.587777777</v>
      </c>
      <c r="O4825">
        <v>0</v>
      </c>
      <c r="P4825">
        <v>1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3.3441130162308E-2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3.3441130162308E-2</v>
      </c>
    </row>
    <row r="4826" spans="1:31" x14ac:dyDescent="0.3">
      <c r="A4826">
        <v>2495546</v>
      </c>
      <c r="B4826">
        <v>2</v>
      </c>
      <c r="C4826" t="s">
        <v>80</v>
      </c>
      <c r="D4826" t="s">
        <v>89</v>
      </c>
      <c r="E4826" t="s">
        <v>147</v>
      </c>
      <c r="F4826" t="s">
        <v>13713</v>
      </c>
      <c r="G4826" t="s">
        <v>6205</v>
      </c>
      <c r="H4826" t="s">
        <v>150</v>
      </c>
      <c r="I4826" t="s">
        <v>136</v>
      </c>
      <c r="J4826" t="s">
        <v>137</v>
      </c>
      <c r="K4826" t="s">
        <v>144</v>
      </c>
      <c r="L4826" t="s">
        <v>13585</v>
      </c>
      <c r="M4826" t="s">
        <v>13714</v>
      </c>
      <c r="N4826">
        <v>3.3983333330000001</v>
      </c>
      <c r="O4826">
        <v>0</v>
      </c>
      <c r="P4826">
        <v>167</v>
      </c>
      <c r="Q4826">
        <v>0</v>
      </c>
      <c r="R4826">
        <v>5</v>
      </c>
      <c r="S4826">
        <v>0</v>
      </c>
      <c r="T4826">
        <v>2</v>
      </c>
      <c r="U4826">
        <v>0</v>
      </c>
      <c r="V4826">
        <v>0</v>
      </c>
      <c r="W4826">
        <v>0</v>
      </c>
      <c r="X4826">
        <v>418.77253697805332</v>
      </c>
      <c r="Y4826">
        <v>0</v>
      </c>
      <c r="Z4826">
        <v>5.2940942194794305</v>
      </c>
      <c r="AA4826">
        <v>0</v>
      </c>
      <c r="AB4826">
        <v>4.1160439072178532</v>
      </c>
      <c r="AC4826">
        <v>0</v>
      </c>
      <c r="AD4826">
        <v>0</v>
      </c>
      <c r="AE4826">
        <v>428.18267510475056</v>
      </c>
    </row>
    <row r="4827" spans="1:31" x14ac:dyDescent="0.3">
      <c r="A4827">
        <v>2495711</v>
      </c>
      <c r="B4827">
        <v>1</v>
      </c>
      <c r="C4827" t="s">
        <v>80</v>
      </c>
      <c r="D4827" t="s">
        <v>82</v>
      </c>
      <c r="E4827" t="s">
        <v>153</v>
      </c>
      <c r="F4827" t="s">
        <v>13715</v>
      </c>
      <c r="G4827" t="s">
        <v>244</v>
      </c>
      <c r="H4827" t="s">
        <v>135</v>
      </c>
      <c r="I4827" t="s">
        <v>136</v>
      </c>
      <c r="J4827" t="s">
        <v>137</v>
      </c>
      <c r="K4827" t="s">
        <v>144</v>
      </c>
      <c r="L4827" t="s">
        <v>13716</v>
      </c>
      <c r="M4827" t="s">
        <v>13717</v>
      </c>
      <c r="N4827">
        <v>1.0802777770000001</v>
      </c>
      <c r="O4827">
        <v>0</v>
      </c>
      <c r="P4827">
        <v>11</v>
      </c>
      <c r="Q4827">
        <v>0</v>
      </c>
      <c r="R4827">
        <v>0</v>
      </c>
      <c r="S4827">
        <v>0</v>
      </c>
      <c r="T4827">
        <v>2</v>
      </c>
      <c r="U4827">
        <v>0</v>
      </c>
      <c r="V4827">
        <v>0</v>
      </c>
      <c r="W4827">
        <v>0</v>
      </c>
      <c r="X4827">
        <v>3.6351260858555943</v>
      </c>
      <c r="Y4827">
        <v>0</v>
      </c>
      <c r="Z4827">
        <v>0</v>
      </c>
      <c r="AA4827">
        <v>0</v>
      </c>
      <c r="AB4827">
        <v>4.9371444948423902</v>
      </c>
      <c r="AC4827">
        <v>0</v>
      </c>
      <c r="AD4827">
        <v>0</v>
      </c>
      <c r="AE4827">
        <v>8.5722705806979853</v>
      </c>
    </row>
    <row r="4828" spans="1:31" x14ac:dyDescent="0.3">
      <c r="A4828">
        <v>2495713</v>
      </c>
      <c r="B4828">
        <v>1</v>
      </c>
      <c r="C4828" t="s">
        <v>80</v>
      </c>
      <c r="D4828" t="s">
        <v>97</v>
      </c>
      <c r="E4828" t="s">
        <v>162</v>
      </c>
      <c r="F4828" t="s">
        <v>13718</v>
      </c>
      <c r="G4828" t="s">
        <v>530</v>
      </c>
      <c r="H4828" t="s">
        <v>135</v>
      </c>
      <c r="I4828" t="s">
        <v>136</v>
      </c>
      <c r="J4828" t="s">
        <v>137</v>
      </c>
      <c r="K4828" t="s">
        <v>144</v>
      </c>
      <c r="L4828" t="s">
        <v>13719</v>
      </c>
      <c r="M4828" t="s">
        <v>13720</v>
      </c>
      <c r="N4828">
        <v>4.3291666659999999</v>
      </c>
      <c r="O4828">
        <v>0</v>
      </c>
      <c r="P4828">
        <v>35</v>
      </c>
      <c r="Q4828">
        <v>0</v>
      </c>
      <c r="R4828">
        <v>3</v>
      </c>
      <c r="S4828">
        <v>0</v>
      </c>
      <c r="T4828">
        <v>2</v>
      </c>
      <c r="U4828">
        <v>0</v>
      </c>
      <c r="V4828">
        <v>0</v>
      </c>
      <c r="W4828">
        <v>0</v>
      </c>
      <c r="X4828">
        <v>527.53948821535175</v>
      </c>
      <c r="Y4828">
        <v>0</v>
      </c>
      <c r="Z4828">
        <v>0.76648420992970923</v>
      </c>
      <c r="AA4828">
        <v>0</v>
      </c>
      <c r="AB4828">
        <v>81.936354328186695</v>
      </c>
      <c r="AC4828">
        <v>0</v>
      </c>
      <c r="AD4828">
        <v>0</v>
      </c>
      <c r="AE4828">
        <v>610.24232675346809</v>
      </c>
    </row>
    <row r="4829" spans="1:31" x14ac:dyDescent="0.3">
      <c r="A4829">
        <v>2495722</v>
      </c>
      <c r="B4829">
        <v>1</v>
      </c>
      <c r="C4829" t="s">
        <v>80</v>
      </c>
      <c r="D4829" t="s">
        <v>97</v>
      </c>
      <c r="E4829" t="s">
        <v>153</v>
      </c>
      <c r="F4829" t="s">
        <v>13721</v>
      </c>
      <c r="G4829" t="s">
        <v>244</v>
      </c>
      <c r="H4829" t="s">
        <v>135</v>
      </c>
      <c r="I4829" t="s">
        <v>136</v>
      </c>
      <c r="J4829" t="s">
        <v>137</v>
      </c>
      <c r="K4829" t="s">
        <v>144</v>
      </c>
      <c r="L4829" t="s">
        <v>13722</v>
      </c>
      <c r="M4829" t="s">
        <v>13723</v>
      </c>
      <c r="N4829">
        <v>3.611111111</v>
      </c>
      <c r="O4829">
        <v>0</v>
      </c>
      <c r="P4829">
        <v>1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2.272312780462419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2.272312780462419</v>
      </c>
    </row>
    <row r="4830" spans="1:31" x14ac:dyDescent="0.3">
      <c r="A4830">
        <v>2495724</v>
      </c>
      <c r="B4830">
        <v>1</v>
      </c>
      <c r="C4830" t="s">
        <v>80</v>
      </c>
      <c r="D4830" t="s">
        <v>99</v>
      </c>
      <c r="E4830" t="s">
        <v>153</v>
      </c>
      <c r="F4830" t="s">
        <v>13724</v>
      </c>
      <c r="G4830" t="s">
        <v>155</v>
      </c>
      <c r="H4830" t="s">
        <v>135</v>
      </c>
      <c r="I4830" t="s">
        <v>136</v>
      </c>
      <c r="J4830" t="s">
        <v>137</v>
      </c>
      <c r="K4830" t="s">
        <v>144</v>
      </c>
      <c r="L4830" t="s">
        <v>13725</v>
      </c>
      <c r="M4830" t="s">
        <v>13726</v>
      </c>
      <c r="N4830">
        <v>0.510833333</v>
      </c>
      <c r="O4830">
        <v>0</v>
      </c>
      <c r="P4830">
        <v>2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1.0388355499196224E-2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1.0388355499196224E-2</v>
      </c>
    </row>
    <row r="4831" spans="1:31" x14ac:dyDescent="0.3">
      <c r="A4831">
        <v>2495727</v>
      </c>
      <c r="B4831">
        <v>1</v>
      </c>
      <c r="C4831" t="s">
        <v>80</v>
      </c>
      <c r="D4831" t="s">
        <v>106</v>
      </c>
      <c r="E4831" t="s">
        <v>132</v>
      </c>
      <c r="F4831" t="s">
        <v>13727</v>
      </c>
      <c r="G4831" t="s">
        <v>181</v>
      </c>
      <c r="H4831" t="s">
        <v>135</v>
      </c>
      <c r="I4831" t="s">
        <v>136</v>
      </c>
      <c r="J4831" t="s">
        <v>137</v>
      </c>
      <c r="K4831" t="s">
        <v>144</v>
      </c>
      <c r="L4831" t="s">
        <v>13728</v>
      </c>
      <c r="M4831" t="s">
        <v>13729</v>
      </c>
      <c r="N4831">
        <v>0.445833333</v>
      </c>
      <c r="O4831">
        <v>0</v>
      </c>
      <c r="P4831">
        <v>55</v>
      </c>
      <c r="Q4831">
        <v>0</v>
      </c>
      <c r="R4831">
        <v>0</v>
      </c>
      <c r="S4831">
        <v>0</v>
      </c>
      <c r="T4831">
        <v>1</v>
      </c>
      <c r="U4831">
        <v>0</v>
      </c>
      <c r="V4831">
        <v>0</v>
      </c>
      <c r="W4831">
        <v>0</v>
      </c>
      <c r="X4831">
        <v>5.7339030676264517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5.7339030676264517</v>
      </c>
    </row>
    <row r="4832" spans="1:31" x14ac:dyDescent="0.3">
      <c r="A4832">
        <v>2495729</v>
      </c>
      <c r="B4832">
        <v>1</v>
      </c>
      <c r="C4832" t="s">
        <v>81</v>
      </c>
      <c r="D4832" t="s">
        <v>120</v>
      </c>
      <c r="E4832" t="s">
        <v>162</v>
      </c>
      <c r="F4832" t="s">
        <v>13730</v>
      </c>
      <c r="G4832" t="s">
        <v>210</v>
      </c>
      <c r="H4832" t="s">
        <v>135</v>
      </c>
      <c r="I4832" t="s">
        <v>136</v>
      </c>
      <c r="J4832" t="s">
        <v>137</v>
      </c>
      <c r="K4832" t="s">
        <v>144</v>
      </c>
      <c r="L4832" t="s">
        <v>13731</v>
      </c>
      <c r="M4832" t="s">
        <v>13732</v>
      </c>
      <c r="N4832">
        <v>1.5127777769999999</v>
      </c>
      <c r="O4832">
        <v>0</v>
      </c>
      <c r="P4832">
        <v>39</v>
      </c>
      <c r="Q4832">
        <v>0</v>
      </c>
      <c r="R4832">
        <v>1</v>
      </c>
      <c r="S4832">
        <v>0</v>
      </c>
      <c r="T4832">
        <v>3</v>
      </c>
      <c r="U4832">
        <v>0</v>
      </c>
      <c r="V4832">
        <v>0</v>
      </c>
      <c r="W4832">
        <v>0</v>
      </c>
      <c r="X4832">
        <v>13.72326255268783</v>
      </c>
      <c r="Y4832">
        <v>0</v>
      </c>
      <c r="Z4832">
        <v>0</v>
      </c>
      <c r="AA4832">
        <v>0</v>
      </c>
      <c r="AB4832">
        <v>1.9038541515688654</v>
      </c>
      <c r="AC4832">
        <v>0</v>
      </c>
      <c r="AD4832">
        <v>0</v>
      </c>
      <c r="AE4832">
        <v>15.627116704256695</v>
      </c>
    </row>
    <row r="4833" spans="1:31" x14ac:dyDescent="0.3">
      <c r="A4833">
        <v>2495733</v>
      </c>
      <c r="B4833">
        <v>1</v>
      </c>
      <c r="C4833" t="s">
        <v>80</v>
      </c>
      <c r="D4833" t="s">
        <v>87</v>
      </c>
      <c r="E4833" t="s">
        <v>213</v>
      </c>
      <c r="F4833" t="s">
        <v>13691</v>
      </c>
      <c r="G4833" t="s">
        <v>149</v>
      </c>
      <c r="H4833" t="s">
        <v>150</v>
      </c>
      <c r="I4833" t="s">
        <v>136</v>
      </c>
      <c r="J4833" t="s">
        <v>137</v>
      </c>
      <c r="K4833" t="s">
        <v>144</v>
      </c>
      <c r="L4833" t="s">
        <v>13733</v>
      </c>
      <c r="M4833" t="s">
        <v>13734</v>
      </c>
      <c r="N4833">
        <v>0.137591666</v>
      </c>
      <c r="O4833">
        <v>0</v>
      </c>
      <c r="P4833">
        <v>969</v>
      </c>
      <c r="Q4833">
        <v>0</v>
      </c>
      <c r="R4833">
        <v>15</v>
      </c>
      <c r="S4833">
        <v>1</v>
      </c>
      <c r="T4833">
        <v>40</v>
      </c>
      <c r="U4833">
        <v>0</v>
      </c>
      <c r="V4833">
        <v>0</v>
      </c>
      <c r="W4833">
        <v>0</v>
      </c>
      <c r="X4833">
        <v>36.70615471175698</v>
      </c>
      <c r="Y4833">
        <v>0</v>
      </c>
      <c r="Z4833">
        <v>1.4246983982534738</v>
      </c>
      <c r="AA4833">
        <v>302.52711269079805</v>
      </c>
      <c r="AB4833">
        <v>5.7745430601474013</v>
      </c>
      <c r="AC4833">
        <v>0</v>
      </c>
      <c r="AD4833">
        <v>0</v>
      </c>
      <c r="AE4833">
        <v>346.43250886095586</v>
      </c>
    </row>
    <row r="4834" spans="1:31" x14ac:dyDescent="0.3">
      <c r="A4834">
        <v>2495734</v>
      </c>
      <c r="B4834">
        <v>1</v>
      </c>
      <c r="C4834" t="s">
        <v>80</v>
      </c>
      <c r="D4834" t="s">
        <v>106</v>
      </c>
      <c r="E4834" t="s">
        <v>141</v>
      </c>
      <c r="F4834" t="s">
        <v>13735</v>
      </c>
      <c r="G4834" t="s">
        <v>1101</v>
      </c>
      <c r="H4834" t="s">
        <v>135</v>
      </c>
      <c r="I4834" t="s">
        <v>136</v>
      </c>
      <c r="J4834" t="s">
        <v>137</v>
      </c>
      <c r="K4834" t="s">
        <v>144</v>
      </c>
      <c r="L4834" t="s">
        <v>13736</v>
      </c>
      <c r="M4834" t="s">
        <v>13737</v>
      </c>
      <c r="N4834">
        <v>1.9455555550000001</v>
      </c>
      <c r="O4834">
        <v>0</v>
      </c>
      <c r="P4834">
        <v>143</v>
      </c>
      <c r="Q4834">
        <v>0</v>
      </c>
      <c r="R4834">
        <v>0</v>
      </c>
      <c r="S4834">
        <v>0</v>
      </c>
      <c r="T4834">
        <v>18</v>
      </c>
      <c r="U4834">
        <v>0</v>
      </c>
      <c r="V4834">
        <v>0</v>
      </c>
      <c r="W4834">
        <v>0</v>
      </c>
      <c r="X4834">
        <v>79.997297602035502</v>
      </c>
      <c r="Y4834">
        <v>0</v>
      </c>
      <c r="Z4834">
        <v>0</v>
      </c>
      <c r="AA4834">
        <v>0</v>
      </c>
      <c r="AB4834">
        <v>17.997252100360345</v>
      </c>
      <c r="AC4834">
        <v>0</v>
      </c>
      <c r="AD4834">
        <v>0</v>
      </c>
      <c r="AE4834">
        <v>97.994549702395844</v>
      </c>
    </row>
    <row r="4835" spans="1:31" x14ac:dyDescent="0.3">
      <c r="A4835">
        <v>2495739</v>
      </c>
      <c r="B4835">
        <v>1</v>
      </c>
      <c r="C4835" t="s">
        <v>80</v>
      </c>
      <c r="D4835" t="s">
        <v>92</v>
      </c>
      <c r="E4835" t="s">
        <v>153</v>
      </c>
      <c r="F4835" t="s">
        <v>13738</v>
      </c>
      <c r="G4835" t="s">
        <v>230</v>
      </c>
      <c r="H4835" t="s">
        <v>135</v>
      </c>
      <c r="I4835" t="s">
        <v>136</v>
      </c>
      <c r="J4835" t="s">
        <v>137</v>
      </c>
      <c r="K4835" t="s">
        <v>144</v>
      </c>
      <c r="L4835" t="s">
        <v>13739</v>
      </c>
      <c r="M4835" t="s">
        <v>13740</v>
      </c>
      <c r="N4835">
        <v>2.7705555550000001</v>
      </c>
      <c r="O4835">
        <v>0</v>
      </c>
      <c r="P4835">
        <v>1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7.6832342877983337E-2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7.6832342877983337E-2</v>
      </c>
    </row>
    <row r="4836" spans="1:31" x14ac:dyDescent="0.3">
      <c r="A4836">
        <v>2495740</v>
      </c>
      <c r="B4836">
        <v>1</v>
      </c>
      <c r="C4836" t="s">
        <v>81</v>
      </c>
      <c r="D4836" t="s">
        <v>127</v>
      </c>
      <c r="E4836" t="s">
        <v>147</v>
      </c>
      <c r="F4836" t="s">
        <v>13741</v>
      </c>
      <c r="G4836" t="s">
        <v>193</v>
      </c>
      <c r="H4836" t="s">
        <v>150</v>
      </c>
      <c r="I4836" t="s">
        <v>136</v>
      </c>
      <c r="J4836" t="s">
        <v>137</v>
      </c>
      <c r="K4836" t="s">
        <v>144</v>
      </c>
      <c r="L4836" t="s">
        <v>13742</v>
      </c>
      <c r="M4836" t="s">
        <v>13743</v>
      </c>
      <c r="N4836">
        <v>1.8730555550000001</v>
      </c>
      <c r="O4836">
        <v>0</v>
      </c>
      <c r="P4836">
        <v>225</v>
      </c>
      <c r="Q4836">
        <v>0</v>
      </c>
      <c r="R4836">
        <v>0</v>
      </c>
      <c r="S4836">
        <v>0</v>
      </c>
      <c r="T4836">
        <v>73</v>
      </c>
      <c r="U4836">
        <v>0</v>
      </c>
      <c r="V4836">
        <v>0</v>
      </c>
      <c r="W4836">
        <v>0</v>
      </c>
      <c r="X4836">
        <v>109.88800914825772</v>
      </c>
      <c r="Y4836">
        <v>0</v>
      </c>
      <c r="Z4836">
        <v>0</v>
      </c>
      <c r="AA4836">
        <v>0</v>
      </c>
      <c r="AB4836">
        <v>148.47492644479689</v>
      </c>
      <c r="AC4836">
        <v>0</v>
      </c>
      <c r="AD4836">
        <v>0</v>
      </c>
      <c r="AE4836">
        <v>258.3629355930546</v>
      </c>
    </row>
    <row r="4837" spans="1:31" x14ac:dyDescent="0.3">
      <c r="A4837">
        <v>2495724</v>
      </c>
      <c r="B4837">
        <v>2</v>
      </c>
      <c r="C4837" t="s">
        <v>80</v>
      </c>
      <c r="D4837" t="s">
        <v>99</v>
      </c>
      <c r="E4837" t="s">
        <v>162</v>
      </c>
      <c r="F4837" t="s">
        <v>13744</v>
      </c>
      <c r="G4837" t="s">
        <v>155</v>
      </c>
      <c r="H4837" t="s">
        <v>135</v>
      </c>
      <c r="I4837" t="s">
        <v>136</v>
      </c>
      <c r="J4837" t="s">
        <v>137</v>
      </c>
      <c r="K4837" t="s">
        <v>144</v>
      </c>
      <c r="L4837" t="s">
        <v>13726</v>
      </c>
      <c r="M4837" t="s">
        <v>13745</v>
      </c>
      <c r="N4837">
        <v>0.33722222200000002</v>
      </c>
      <c r="O4837">
        <v>0</v>
      </c>
      <c r="P4837">
        <v>43</v>
      </c>
      <c r="Q4837">
        <v>0</v>
      </c>
      <c r="R4837">
        <v>0</v>
      </c>
      <c r="S4837">
        <v>0</v>
      </c>
      <c r="T4837">
        <v>12</v>
      </c>
      <c r="U4837">
        <v>0</v>
      </c>
      <c r="V4837">
        <v>0</v>
      </c>
      <c r="W4837">
        <v>0</v>
      </c>
      <c r="X4837">
        <v>3.4254896658433256</v>
      </c>
      <c r="Y4837">
        <v>0</v>
      </c>
      <c r="Z4837">
        <v>0</v>
      </c>
      <c r="AA4837">
        <v>0</v>
      </c>
      <c r="AB4837">
        <v>1.6295973321040751</v>
      </c>
      <c r="AC4837">
        <v>0</v>
      </c>
      <c r="AD4837">
        <v>0</v>
      </c>
      <c r="AE4837">
        <v>5.0550869979474005</v>
      </c>
    </row>
    <row r="4838" spans="1:31" x14ac:dyDescent="0.3">
      <c r="A4838">
        <v>2495742</v>
      </c>
      <c r="B4838">
        <v>1</v>
      </c>
      <c r="C4838" t="s">
        <v>80</v>
      </c>
      <c r="D4838" t="s">
        <v>90</v>
      </c>
      <c r="E4838" t="s">
        <v>153</v>
      </c>
      <c r="F4838" t="s">
        <v>13746</v>
      </c>
      <c r="G4838" t="s">
        <v>155</v>
      </c>
      <c r="H4838" t="s">
        <v>135</v>
      </c>
      <c r="I4838" t="s">
        <v>136</v>
      </c>
      <c r="J4838" t="s">
        <v>137</v>
      </c>
      <c r="K4838" t="s">
        <v>144</v>
      </c>
      <c r="L4838" t="s">
        <v>13747</v>
      </c>
      <c r="M4838" t="s">
        <v>13748</v>
      </c>
      <c r="N4838">
        <v>0.96694444400000001</v>
      </c>
      <c r="O4838">
        <v>0</v>
      </c>
      <c r="P4838">
        <v>4</v>
      </c>
      <c r="Q4838">
        <v>0</v>
      </c>
      <c r="R4838">
        <v>0</v>
      </c>
      <c r="S4838">
        <v>0</v>
      </c>
      <c r="T4838">
        <v>1</v>
      </c>
      <c r="U4838">
        <v>0</v>
      </c>
      <c r="V4838">
        <v>0</v>
      </c>
      <c r="W4838">
        <v>0</v>
      </c>
      <c r="X4838">
        <v>0.59160130013792078</v>
      </c>
      <c r="Y4838">
        <v>0</v>
      </c>
      <c r="Z4838">
        <v>0</v>
      </c>
      <c r="AA4838">
        <v>0</v>
      </c>
      <c r="AB4838">
        <v>2.4798365556798253E-2</v>
      </c>
      <c r="AC4838">
        <v>0</v>
      </c>
      <c r="AD4838">
        <v>0</v>
      </c>
      <c r="AE4838">
        <v>0.61639966569471905</v>
      </c>
    </row>
    <row r="4839" spans="1:31" x14ac:dyDescent="0.3">
      <c r="A4839">
        <v>2495749</v>
      </c>
      <c r="B4839">
        <v>1</v>
      </c>
      <c r="C4839" t="s">
        <v>80</v>
      </c>
      <c r="D4839" t="s">
        <v>96</v>
      </c>
      <c r="E4839" t="s">
        <v>162</v>
      </c>
      <c r="F4839" t="s">
        <v>13749</v>
      </c>
      <c r="G4839" t="s">
        <v>210</v>
      </c>
      <c r="H4839" t="s">
        <v>135</v>
      </c>
      <c r="I4839" t="s">
        <v>136</v>
      </c>
      <c r="J4839" t="s">
        <v>137</v>
      </c>
      <c r="K4839" t="s">
        <v>144</v>
      </c>
      <c r="L4839" t="s">
        <v>13750</v>
      </c>
      <c r="M4839" t="s">
        <v>13751</v>
      </c>
      <c r="N4839">
        <v>1.395277777</v>
      </c>
      <c r="O4839">
        <v>0</v>
      </c>
      <c r="P4839">
        <v>35</v>
      </c>
      <c r="Q4839">
        <v>0</v>
      </c>
      <c r="R4839">
        <v>4</v>
      </c>
      <c r="S4839">
        <v>0</v>
      </c>
      <c r="T4839">
        <v>9</v>
      </c>
      <c r="U4839">
        <v>0</v>
      </c>
      <c r="V4839">
        <v>0</v>
      </c>
      <c r="W4839">
        <v>0</v>
      </c>
      <c r="X4839">
        <v>22.093232236766351</v>
      </c>
      <c r="Y4839">
        <v>0</v>
      </c>
      <c r="Z4839">
        <v>11.08417424436157</v>
      </c>
      <c r="AA4839">
        <v>0</v>
      </c>
      <c r="AB4839">
        <v>20.23726878039858</v>
      </c>
      <c r="AC4839">
        <v>0</v>
      </c>
      <c r="AD4839">
        <v>0</v>
      </c>
      <c r="AE4839">
        <v>53.414675261526497</v>
      </c>
    </row>
    <row r="4840" spans="1:31" x14ac:dyDescent="0.3">
      <c r="A4840">
        <v>2495751</v>
      </c>
      <c r="B4840">
        <v>1</v>
      </c>
      <c r="C4840" t="s">
        <v>80</v>
      </c>
      <c r="D4840" t="s">
        <v>94</v>
      </c>
      <c r="E4840" t="s">
        <v>162</v>
      </c>
      <c r="F4840" t="s">
        <v>13752</v>
      </c>
      <c r="G4840" t="s">
        <v>2766</v>
      </c>
      <c r="H4840" t="s">
        <v>135</v>
      </c>
      <c r="I4840" t="s">
        <v>136</v>
      </c>
      <c r="J4840" t="s">
        <v>137</v>
      </c>
      <c r="K4840" t="s">
        <v>144</v>
      </c>
      <c r="L4840" t="s">
        <v>13753</v>
      </c>
      <c r="M4840" t="s">
        <v>13754</v>
      </c>
      <c r="N4840">
        <v>1.268888888</v>
      </c>
      <c r="O4840">
        <v>0</v>
      </c>
      <c r="P4840">
        <v>73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31.269421818240161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31.269421818240161</v>
      </c>
    </row>
    <row r="4841" spans="1:31" x14ac:dyDescent="0.3">
      <c r="A4841">
        <v>2495753</v>
      </c>
      <c r="B4841">
        <v>1</v>
      </c>
      <c r="C4841" t="s">
        <v>80</v>
      </c>
      <c r="D4841" t="s">
        <v>104</v>
      </c>
      <c r="E4841" t="s">
        <v>153</v>
      </c>
      <c r="F4841" t="s">
        <v>13755</v>
      </c>
      <c r="G4841" t="s">
        <v>244</v>
      </c>
      <c r="H4841" t="s">
        <v>135</v>
      </c>
      <c r="I4841" t="s">
        <v>136</v>
      </c>
      <c r="J4841" t="s">
        <v>137</v>
      </c>
      <c r="K4841" t="s">
        <v>144</v>
      </c>
      <c r="L4841" t="s">
        <v>13756</v>
      </c>
      <c r="M4841" t="s">
        <v>13757</v>
      </c>
      <c r="N4841">
        <v>0.74416666600000003</v>
      </c>
      <c r="O4841">
        <v>0</v>
      </c>
      <c r="P4841">
        <v>1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0.20832076200166669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0.20832076200166669</v>
      </c>
    </row>
    <row r="4842" spans="1:31" x14ac:dyDescent="0.3">
      <c r="A4842">
        <v>2495755</v>
      </c>
      <c r="B4842">
        <v>1</v>
      </c>
      <c r="C4842" t="s">
        <v>80</v>
      </c>
      <c r="D4842" t="s">
        <v>95</v>
      </c>
      <c r="E4842" t="s">
        <v>147</v>
      </c>
      <c r="F4842" t="s">
        <v>13758</v>
      </c>
      <c r="G4842" t="s">
        <v>193</v>
      </c>
      <c r="H4842" t="s">
        <v>150</v>
      </c>
      <c r="I4842" t="s">
        <v>136</v>
      </c>
      <c r="J4842" t="s">
        <v>137</v>
      </c>
      <c r="K4842" t="s">
        <v>144</v>
      </c>
      <c r="L4842" t="s">
        <v>13759</v>
      </c>
      <c r="M4842" t="s">
        <v>13760</v>
      </c>
      <c r="N4842">
        <v>1.268611111</v>
      </c>
      <c r="O4842">
        <v>1</v>
      </c>
      <c r="P4842">
        <v>3</v>
      </c>
      <c r="Q4842">
        <v>3</v>
      </c>
      <c r="R4842">
        <v>0</v>
      </c>
      <c r="S4842">
        <v>1</v>
      </c>
      <c r="T4842">
        <v>0</v>
      </c>
      <c r="U4842">
        <v>0</v>
      </c>
      <c r="V4842">
        <v>0</v>
      </c>
      <c r="W4842">
        <v>0.46836194008064064</v>
      </c>
      <c r="X4842">
        <v>0.40556778270353805</v>
      </c>
      <c r="Y4842">
        <v>2.9486065168877205</v>
      </c>
      <c r="Z4842">
        <v>0</v>
      </c>
      <c r="AA4842">
        <v>0.63710312801887037</v>
      </c>
      <c r="AB4842">
        <v>0</v>
      </c>
      <c r="AC4842">
        <v>0</v>
      </c>
      <c r="AD4842">
        <v>0</v>
      </c>
      <c r="AE4842">
        <v>4.4596393676907695</v>
      </c>
    </row>
    <row r="4843" spans="1:31" x14ac:dyDescent="0.3">
      <c r="A4843">
        <v>2495758</v>
      </c>
      <c r="B4843">
        <v>1</v>
      </c>
      <c r="C4843" t="s">
        <v>81</v>
      </c>
      <c r="D4843" t="s">
        <v>118</v>
      </c>
      <c r="E4843" t="s">
        <v>162</v>
      </c>
      <c r="F4843" t="s">
        <v>13761</v>
      </c>
      <c r="G4843" t="s">
        <v>210</v>
      </c>
      <c r="H4843" t="s">
        <v>135</v>
      </c>
      <c r="I4843" t="s">
        <v>136</v>
      </c>
      <c r="J4843" t="s">
        <v>137</v>
      </c>
      <c r="K4843" t="s">
        <v>144</v>
      </c>
      <c r="L4843" t="s">
        <v>13762</v>
      </c>
      <c r="M4843" t="s">
        <v>13763</v>
      </c>
      <c r="N4843">
        <v>0.97194444400000002</v>
      </c>
      <c r="O4843">
        <v>0</v>
      </c>
      <c r="P4843">
        <v>2</v>
      </c>
      <c r="Q4843">
        <v>0</v>
      </c>
      <c r="R4843">
        <v>1</v>
      </c>
      <c r="S4843">
        <v>0</v>
      </c>
      <c r="T4843">
        <v>1</v>
      </c>
      <c r="U4843">
        <v>0</v>
      </c>
      <c r="V4843">
        <v>0</v>
      </c>
      <c r="W4843">
        <v>0</v>
      </c>
      <c r="X4843">
        <v>4.5506670503914506E-2</v>
      </c>
      <c r="Y4843">
        <v>0</v>
      </c>
      <c r="Z4843">
        <v>1.5655853939883696E-2</v>
      </c>
      <c r="AA4843">
        <v>0</v>
      </c>
      <c r="AB4843">
        <v>1.0352331078833334</v>
      </c>
      <c r="AC4843">
        <v>0</v>
      </c>
      <c r="AD4843">
        <v>0</v>
      </c>
      <c r="AE4843">
        <v>1.0963956323271316</v>
      </c>
    </row>
    <row r="4844" spans="1:31" x14ac:dyDescent="0.3">
      <c r="A4844">
        <v>2495759</v>
      </c>
      <c r="B4844">
        <v>1</v>
      </c>
      <c r="C4844" t="s">
        <v>80</v>
      </c>
      <c r="D4844" t="s">
        <v>82</v>
      </c>
      <c r="E4844" t="s">
        <v>153</v>
      </c>
      <c r="F4844" t="s">
        <v>11346</v>
      </c>
      <c r="G4844" t="s">
        <v>244</v>
      </c>
      <c r="H4844" t="s">
        <v>135</v>
      </c>
      <c r="I4844" t="s">
        <v>136</v>
      </c>
      <c r="J4844" t="s">
        <v>137</v>
      </c>
      <c r="K4844" t="s">
        <v>144</v>
      </c>
      <c r="L4844" t="s">
        <v>13764</v>
      </c>
      <c r="M4844" t="s">
        <v>13765</v>
      </c>
      <c r="N4844">
        <v>0.94527777700000004</v>
      </c>
      <c r="O4844">
        <v>0</v>
      </c>
      <c r="P4844">
        <v>9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2.6595617317338314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2.6595617317338314</v>
      </c>
    </row>
    <row r="4845" spans="1:31" x14ac:dyDescent="0.3">
      <c r="A4845">
        <v>2495772</v>
      </c>
      <c r="B4845">
        <v>1</v>
      </c>
      <c r="C4845" t="s">
        <v>80</v>
      </c>
      <c r="D4845" t="s">
        <v>90</v>
      </c>
      <c r="E4845" t="s">
        <v>153</v>
      </c>
      <c r="F4845" t="s">
        <v>13766</v>
      </c>
      <c r="G4845" t="s">
        <v>155</v>
      </c>
      <c r="H4845" t="s">
        <v>135</v>
      </c>
      <c r="I4845" t="s">
        <v>136</v>
      </c>
      <c r="J4845" t="s">
        <v>137</v>
      </c>
      <c r="K4845" t="s">
        <v>144</v>
      </c>
      <c r="L4845" t="s">
        <v>13767</v>
      </c>
      <c r="M4845" t="s">
        <v>13768</v>
      </c>
      <c r="N4845">
        <v>0.80555555499999998</v>
      </c>
      <c r="O4845">
        <v>0</v>
      </c>
      <c r="P4845">
        <v>13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2.8570446886705927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2.8570446886705927</v>
      </c>
    </row>
    <row r="4846" spans="1:31" x14ac:dyDescent="0.3">
      <c r="A4846">
        <v>2495773</v>
      </c>
      <c r="B4846">
        <v>1</v>
      </c>
      <c r="C4846" t="s">
        <v>81</v>
      </c>
      <c r="D4846" t="s">
        <v>116</v>
      </c>
      <c r="E4846" t="s">
        <v>153</v>
      </c>
      <c r="F4846" t="s">
        <v>13769</v>
      </c>
      <c r="G4846" t="s">
        <v>155</v>
      </c>
      <c r="H4846" t="s">
        <v>135</v>
      </c>
      <c r="I4846" t="s">
        <v>136</v>
      </c>
      <c r="J4846" t="s">
        <v>137</v>
      </c>
      <c r="K4846" t="s">
        <v>144</v>
      </c>
      <c r="L4846" t="s">
        <v>13770</v>
      </c>
      <c r="M4846" t="s">
        <v>13771</v>
      </c>
      <c r="N4846">
        <v>1.4850000000000001</v>
      </c>
      <c r="O4846">
        <v>0</v>
      </c>
      <c r="P4846">
        <v>1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2.2459005700840831E-3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2.2459005700840831E-3</v>
      </c>
    </row>
    <row r="4847" spans="1:31" x14ac:dyDescent="0.3">
      <c r="A4847">
        <v>2495776</v>
      </c>
      <c r="B4847">
        <v>1</v>
      </c>
      <c r="C4847" t="s">
        <v>80</v>
      </c>
      <c r="D4847" t="s">
        <v>86</v>
      </c>
      <c r="E4847" t="s">
        <v>153</v>
      </c>
      <c r="F4847" t="s">
        <v>13772</v>
      </c>
      <c r="G4847" t="s">
        <v>312</v>
      </c>
      <c r="H4847" t="s">
        <v>135</v>
      </c>
      <c r="I4847" t="s">
        <v>136</v>
      </c>
      <c r="J4847" t="s">
        <v>137</v>
      </c>
      <c r="K4847" t="s">
        <v>144</v>
      </c>
      <c r="L4847" t="s">
        <v>13773</v>
      </c>
      <c r="M4847" t="s">
        <v>13774</v>
      </c>
      <c r="N4847">
        <v>2.4080555549999998</v>
      </c>
      <c r="O4847">
        <v>0</v>
      </c>
      <c r="P4847">
        <v>3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2.5836249643712352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2.5836249643712352</v>
      </c>
    </row>
    <row r="4848" spans="1:31" x14ac:dyDescent="0.3">
      <c r="A4848">
        <v>2495777</v>
      </c>
      <c r="B4848">
        <v>1</v>
      </c>
      <c r="C4848" t="s">
        <v>80</v>
      </c>
      <c r="D4848" t="s">
        <v>96</v>
      </c>
      <c r="E4848" t="s">
        <v>162</v>
      </c>
      <c r="F4848" t="s">
        <v>4748</v>
      </c>
      <c r="G4848" t="s">
        <v>210</v>
      </c>
      <c r="H4848" t="s">
        <v>135</v>
      </c>
      <c r="I4848" t="s">
        <v>136</v>
      </c>
      <c r="J4848" t="s">
        <v>137</v>
      </c>
      <c r="K4848" t="s">
        <v>144</v>
      </c>
      <c r="L4848" t="s">
        <v>13775</v>
      </c>
      <c r="M4848" t="s">
        <v>13776</v>
      </c>
      <c r="N4848">
        <v>1.746388888</v>
      </c>
      <c r="O4848">
        <v>0</v>
      </c>
      <c r="P4848">
        <v>42</v>
      </c>
      <c r="Q4848">
        <v>0</v>
      </c>
      <c r="R4848">
        <v>0</v>
      </c>
      <c r="S4848">
        <v>0</v>
      </c>
      <c r="T4848">
        <v>5</v>
      </c>
      <c r="U4848">
        <v>0</v>
      </c>
      <c r="V4848">
        <v>0</v>
      </c>
      <c r="W4848">
        <v>0</v>
      </c>
      <c r="X4848">
        <v>73.864532936295205</v>
      </c>
      <c r="Y4848">
        <v>0</v>
      </c>
      <c r="Z4848">
        <v>0</v>
      </c>
      <c r="AA4848">
        <v>0</v>
      </c>
      <c r="AB4848">
        <v>1.0973996080603514</v>
      </c>
      <c r="AC4848">
        <v>0</v>
      </c>
      <c r="AD4848">
        <v>0</v>
      </c>
      <c r="AE4848">
        <v>74.961932544355562</v>
      </c>
    </row>
    <row r="4849" spans="1:31" x14ac:dyDescent="0.3">
      <c r="A4849">
        <v>2495778</v>
      </c>
      <c r="B4849">
        <v>1</v>
      </c>
      <c r="C4849" t="s">
        <v>81</v>
      </c>
      <c r="D4849" t="s">
        <v>127</v>
      </c>
      <c r="E4849" t="s">
        <v>184</v>
      </c>
      <c r="F4849" t="s">
        <v>1377</v>
      </c>
      <c r="G4849" t="s">
        <v>149</v>
      </c>
      <c r="H4849" t="s">
        <v>150</v>
      </c>
      <c r="I4849" t="s">
        <v>136</v>
      </c>
      <c r="J4849" t="s">
        <v>137</v>
      </c>
      <c r="K4849" t="s">
        <v>144</v>
      </c>
      <c r="L4849" t="s">
        <v>13777</v>
      </c>
      <c r="M4849" t="s">
        <v>13778</v>
      </c>
      <c r="N4849">
        <v>3.8302777770000001</v>
      </c>
      <c r="O4849">
        <v>0</v>
      </c>
      <c r="P4849">
        <v>0</v>
      </c>
      <c r="Q4849">
        <v>29</v>
      </c>
      <c r="R4849">
        <v>7</v>
      </c>
      <c r="S4849">
        <v>2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117.39014792432002</v>
      </c>
      <c r="Z4849">
        <v>29.730052849883087</v>
      </c>
      <c r="AA4849">
        <v>4.4565547274468917</v>
      </c>
      <c r="AB4849">
        <v>0</v>
      </c>
      <c r="AC4849">
        <v>0</v>
      </c>
      <c r="AD4849">
        <v>0</v>
      </c>
      <c r="AE4849">
        <v>151.57675550165001</v>
      </c>
    </row>
    <row r="4850" spans="1:31" x14ac:dyDescent="0.3">
      <c r="A4850">
        <v>2495779</v>
      </c>
      <c r="B4850">
        <v>1</v>
      </c>
      <c r="C4850" t="s">
        <v>80</v>
      </c>
      <c r="D4850" t="s">
        <v>84</v>
      </c>
      <c r="E4850" t="s">
        <v>153</v>
      </c>
      <c r="F4850" t="s">
        <v>13779</v>
      </c>
      <c r="G4850" t="s">
        <v>155</v>
      </c>
      <c r="H4850" t="s">
        <v>135</v>
      </c>
      <c r="I4850" t="s">
        <v>136</v>
      </c>
      <c r="J4850" t="s">
        <v>137</v>
      </c>
      <c r="K4850" t="s">
        <v>144</v>
      </c>
      <c r="L4850" t="s">
        <v>13780</v>
      </c>
      <c r="M4850" t="s">
        <v>13781</v>
      </c>
      <c r="N4850">
        <v>4.7155555549999999</v>
      </c>
      <c r="O4850">
        <v>0</v>
      </c>
      <c r="P4850">
        <v>1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1.1479584423911771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1.1479584423911771</v>
      </c>
    </row>
    <row r="4851" spans="1:31" x14ac:dyDescent="0.3">
      <c r="A4851">
        <v>2495791</v>
      </c>
      <c r="B4851">
        <v>1</v>
      </c>
      <c r="C4851" t="s">
        <v>80</v>
      </c>
      <c r="D4851" t="s">
        <v>84</v>
      </c>
      <c r="E4851" t="s">
        <v>153</v>
      </c>
      <c r="F4851" t="s">
        <v>13782</v>
      </c>
      <c r="G4851" t="s">
        <v>230</v>
      </c>
      <c r="H4851" t="s">
        <v>135</v>
      </c>
      <c r="I4851" t="s">
        <v>136</v>
      </c>
      <c r="J4851" t="s">
        <v>137</v>
      </c>
      <c r="K4851" t="s">
        <v>144</v>
      </c>
      <c r="L4851" t="s">
        <v>13783</v>
      </c>
      <c r="M4851" t="s">
        <v>13784</v>
      </c>
      <c r="N4851">
        <v>2.1072222219999999</v>
      </c>
      <c r="O4851">
        <v>0</v>
      </c>
      <c r="P4851">
        <v>10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3.5530020804344997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3.5530020804344997</v>
      </c>
    </row>
    <row r="4852" spans="1:31" x14ac:dyDescent="0.3">
      <c r="A4852">
        <v>2519305</v>
      </c>
      <c r="B4852">
        <v>1</v>
      </c>
      <c r="C4852" t="s">
        <v>81</v>
      </c>
      <c r="D4852" t="s">
        <v>115</v>
      </c>
      <c r="E4852" t="s">
        <v>147</v>
      </c>
      <c r="F4852" t="s">
        <v>13785</v>
      </c>
      <c r="G4852" t="s">
        <v>649</v>
      </c>
      <c r="H4852" t="s">
        <v>150</v>
      </c>
      <c r="I4852" t="s">
        <v>136</v>
      </c>
      <c r="J4852" t="s">
        <v>137</v>
      </c>
      <c r="K4852" t="s">
        <v>144</v>
      </c>
      <c r="L4852" t="s">
        <v>13786</v>
      </c>
      <c r="M4852" t="s">
        <v>13787</v>
      </c>
      <c r="N4852">
        <v>1.666666666</v>
      </c>
      <c r="O4852">
        <v>0</v>
      </c>
      <c r="P4852">
        <v>10</v>
      </c>
      <c r="Q4852">
        <v>0</v>
      </c>
      <c r="R4852">
        <v>3</v>
      </c>
      <c r="S4852">
        <v>0</v>
      </c>
      <c r="T4852">
        <v>2</v>
      </c>
      <c r="U4852">
        <v>0</v>
      </c>
      <c r="V4852">
        <v>0</v>
      </c>
      <c r="W4852">
        <v>0</v>
      </c>
      <c r="X4852">
        <v>2.7042880343296001</v>
      </c>
      <c r="Y4852">
        <v>0</v>
      </c>
      <c r="Z4852">
        <v>8.0293696843000001E-2</v>
      </c>
      <c r="AA4852">
        <v>0</v>
      </c>
      <c r="AB4852">
        <v>0.124569915935</v>
      </c>
      <c r="AC4852">
        <v>0</v>
      </c>
      <c r="AD4852">
        <v>0</v>
      </c>
      <c r="AE4852">
        <v>2.9091516471076</v>
      </c>
    </row>
    <row r="4853" spans="1:31" x14ac:dyDescent="0.3">
      <c r="A4853">
        <v>2495793</v>
      </c>
      <c r="B4853">
        <v>1</v>
      </c>
      <c r="C4853" t="s">
        <v>81</v>
      </c>
      <c r="D4853" t="s">
        <v>123</v>
      </c>
      <c r="E4853" t="s">
        <v>141</v>
      </c>
      <c r="F4853" t="s">
        <v>13788</v>
      </c>
      <c r="G4853" t="s">
        <v>159</v>
      </c>
      <c r="H4853" t="s">
        <v>135</v>
      </c>
      <c r="I4853" t="s">
        <v>136</v>
      </c>
      <c r="J4853" t="s">
        <v>3</v>
      </c>
      <c r="K4853" t="s">
        <v>144</v>
      </c>
      <c r="L4853" t="s">
        <v>13789</v>
      </c>
      <c r="M4853" t="s">
        <v>13790</v>
      </c>
      <c r="N4853">
        <v>0.47277777700000001</v>
      </c>
      <c r="O4853">
        <v>0</v>
      </c>
      <c r="P4853">
        <v>75</v>
      </c>
      <c r="Q4853">
        <v>0</v>
      </c>
      <c r="R4853">
        <v>0</v>
      </c>
      <c r="S4853">
        <v>0</v>
      </c>
      <c r="T4853">
        <v>24</v>
      </c>
      <c r="U4853">
        <v>0</v>
      </c>
      <c r="V4853">
        <v>0</v>
      </c>
      <c r="W4853">
        <v>0</v>
      </c>
      <c r="X4853">
        <v>6.7360279823863847</v>
      </c>
      <c r="Y4853">
        <v>0</v>
      </c>
      <c r="Z4853">
        <v>0</v>
      </c>
      <c r="AA4853">
        <v>0</v>
      </c>
      <c r="AB4853">
        <v>10.477003307210474</v>
      </c>
      <c r="AC4853">
        <v>0</v>
      </c>
      <c r="AD4853">
        <v>0</v>
      </c>
      <c r="AE4853">
        <v>17.213031289596859</v>
      </c>
    </row>
    <row r="4854" spans="1:31" x14ac:dyDescent="0.3">
      <c r="A4854">
        <v>2495795</v>
      </c>
      <c r="B4854">
        <v>1</v>
      </c>
      <c r="C4854" t="s">
        <v>80</v>
      </c>
      <c r="D4854" t="s">
        <v>86</v>
      </c>
      <c r="E4854" t="s">
        <v>132</v>
      </c>
      <c r="F4854" t="s">
        <v>13791</v>
      </c>
      <c r="G4854" t="s">
        <v>134</v>
      </c>
      <c r="H4854" t="s">
        <v>135</v>
      </c>
      <c r="I4854" t="s">
        <v>136</v>
      </c>
      <c r="J4854" t="s">
        <v>137</v>
      </c>
      <c r="K4854" t="s">
        <v>138</v>
      </c>
      <c r="L4854" t="s">
        <v>13792</v>
      </c>
      <c r="M4854" t="s">
        <v>13793</v>
      </c>
      <c r="N4854">
        <v>0.36749999999999999</v>
      </c>
      <c r="O4854">
        <v>0</v>
      </c>
      <c r="P4854">
        <v>19</v>
      </c>
      <c r="Q4854">
        <v>0</v>
      </c>
      <c r="R4854">
        <v>5</v>
      </c>
      <c r="S4854">
        <v>0</v>
      </c>
      <c r="T4854">
        <v>10</v>
      </c>
      <c r="U4854">
        <v>0</v>
      </c>
      <c r="V4854">
        <v>0</v>
      </c>
      <c r="W4854">
        <v>0</v>
      </c>
      <c r="X4854">
        <v>14.797525896893944</v>
      </c>
      <c r="Y4854">
        <v>0</v>
      </c>
      <c r="Z4854">
        <v>0.18881710505390251</v>
      </c>
      <c r="AA4854">
        <v>0</v>
      </c>
      <c r="AB4854">
        <v>4.7885330584773413</v>
      </c>
      <c r="AC4854">
        <v>0</v>
      </c>
      <c r="AD4854">
        <v>0</v>
      </c>
      <c r="AE4854">
        <v>19.774876060425186</v>
      </c>
    </row>
    <row r="4855" spans="1:31" x14ac:dyDescent="0.3">
      <c r="A4855">
        <v>2495798</v>
      </c>
      <c r="B4855">
        <v>1</v>
      </c>
      <c r="C4855" t="s">
        <v>81</v>
      </c>
      <c r="D4855" t="s">
        <v>113</v>
      </c>
      <c r="E4855" t="s">
        <v>213</v>
      </c>
      <c r="F4855" t="s">
        <v>13794</v>
      </c>
      <c r="G4855" t="s">
        <v>134</v>
      </c>
      <c r="H4855" t="s">
        <v>150</v>
      </c>
      <c r="I4855" t="s">
        <v>136</v>
      </c>
      <c r="J4855" t="s">
        <v>137</v>
      </c>
      <c r="K4855" t="s">
        <v>138</v>
      </c>
      <c r="L4855" t="s">
        <v>13795</v>
      </c>
      <c r="M4855" t="s">
        <v>13796</v>
      </c>
      <c r="N4855">
        <v>0.41249999999999998</v>
      </c>
      <c r="O4855">
        <v>3</v>
      </c>
      <c r="P4855">
        <v>2517</v>
      </c>
      <c r="Q4855">
        <v>113</v>
      </c>
      <c r="R4855">
        <v>331</v>
      </c>
      <c r="S4855">
        <v>23</v>
      </c>
      <c r="T4855">
        <v>369</v>
      </c>
      <c r="U4855">
        <v>3</v>
      </c>
      <c r="V4855">
        <v>3</v>
      </c>
      <c r="W4855">
        <v>0.38349447536643366</v>
      </c>
      <c r="X4855">
        <v>190.74023581141046</v>
      </c>
      <c r="Y4855">
        <v>42.271518526766357</v>
      </c>
      <c r="Z4855">
        <v>48.74868181016177</v>
      </c>
      <c r="AA4855">
        <v>17.148553657129497</v>
      </c>
      <c r="AB4855">
        <v>54.754441042556437</v>
      </c>
      <c r="AC4855">
        <v>46.531053440370385</v>
      </c>
      <c r="AD4855">
        <v>0.57151199410931997</v>
      </c>
      <c r="AE4855">
        <v>401.14949075787064</v>
      </c>
    </row>
    <row r="4856" spans="1:31" x14ac:dyDescent="0.3">
      <c r="A4856">
        <v>2495800</v>
      </c>
      <c r="B4856">
        <v>1</v>
      </c>
      <c r="C4856" t="s">
        <v>80</v>
      </c>
      <c r="D4856" t="s">
        <v>110</v>
      </c>
      <c r="E4856" t="s">
        <v>166</v>
      </c>
      <c r="F4856" t="s">
        <v>13797</v>
      </c>
      <c r="G4856" t="s">
        <v>203</v>
      </c>
      <c r="H4856" t="s">
        <v>150</v>
      </c>
      <c r="I4856" t="s">
        <v>136</v>
      </c>
      <c r="J4856" t="s">
        <v>137</v>
      </c>
      <c r="K4856" t="s">
        <v>138</v>
      </c>
      <c r="L4856" t="s">
        <v>13798</v>
      </c>
      <c r="M4856" t="s">
        <v>13799</v>
      </c>
      <c r="N4856">
        <v>0.28916666600000002</v>
      </c>
      <c r="O4856">
        <v>0</v>
      </c>
      <c r="P4856">
        <v>2212</v>
      </c>
      <c r="Q4856">
        <v>0</v>
      </c>
      <c r="R4856">
        <v>0</v>
      </c>
      <c r="S4856">
        <v>0</v>
      </c>
      <c r="T4856">
        <v>160</v>
      </c>
      <c r="U4856">
        <v>0</v>
      </c>
      <c r="V4856">
        <v>1</v>
      </c>
      <c r="W4856">
        <v>0</v>
      </c>
      <c r="X4856">
        <v>150.31734884802651</v>
      </c>
      <c r="Y4856">
        <v>0</v>
      </c>
      <c r="Z4856">
        <v>0</v>
      </c>
      <c r="AA4856">
        <v>0</v>
      </c>
      <c r="AB4856">
        <v>31.876624993784571</v>
      </c>
      <c r="AC4856">
        <v>0</v>
      </c>
      <c r="AD4856">
        <v>1.4419310098618068</v>
      </c>
      <c r="AE4856">
        <v>183.63590485167288</v>
      </c>
    </row>
    <row r="4857" spans="1:31" x14ac:dyDescent="0.3">
      <c r="A4857">
        <v>2495802</v>
      </c>
      <c r="B4857">
        <v>1</v>
      </c>
      <c r="C4857" t="s">
        <v>80</v>
      </c>
      <c r="D4857" t="s">
        <v>106</v>
      </c>
      <c r="E4857" t="s">
        <v>213</v>
      </c>
      <c r="F4857" t="s">
        <v>11894</v>
      </c>
      <c r="G4857" t="s">
        <v>203</v>
      </c>
      <c r="H4857" t="s">
        <v>150</v>
      </c>
      <c r="I4857" t="s">
        <v>136</v>
      </c>
      <c r="J4857" t="s">
        <v>137</v>
      </c>
      <c r="K4857" t="s">
        <v>138</v>
      </c>
      <c r="L4857" t="s">
        <v>13800</v>
      </c>
      <c r="M4857" t="s">
        <v>13801</v>
      </c>
      <c r="N4857">
        <v>0.11444444400000001</v>
      </c>
      <c r="O4857">
        <v>4</v>
      </c>
      <c r="P4857">
        <v>17142</v>
      </c>
      <c r="Q4857">
        <v>162</v>
      </c>
      <c r="R4857">
        <v>1010</v>
      </c>
      <c r="S4857">
        <v>91</v>
      </c>
      <c r="T4857">
        <v>1869</v>
      </c>
      <c r="U4857">
        <v>11</v>
      </c>
      <c r="V4857">
        <v>9</v>
      </c>
      <c r="W4857">
        <v>0.14112177809408399</v>
      </c>
      <c r="X4857">
        <v>365.20516571858775</v>
      </c>
      <c r="Y4857">
        <v>42.55209507270844</v>
      </c>
      <c r="Z4857">
        <v>46.376502454998111</v>
      </c>
      <c r="AA4857">
        <v>72.926526478988094</v>
      </c>
      <c r="AB4857">
        <v>110.63169679431735</v>
      </c>
      <c r="AC4857">
        <v>85.735750068565906</v>
      </c>
      <c r="AD4857">
        <v>2.080406424883305</v>
      </c>
      <c r="AE4857">
        <v>725.64926479114308</v>
      </c>
    </row>
    <row r="4858" spans="1:31" x14ac:dyDescent="0.3">
      <c r="A4858">
        <v>2495804</v>
      </c>
      <c r="B4858">
        <v>1</v>
      </c>
      <c r="C4858" t="s">
        <v>80</v>
      </c>
      <c r="D4858" t="s">
        <v>106</v>
      </c>
      <c r="E4858" t="s">
        <v>213</v>
      </c>
      <c r="F4858" t="s">
        <v>13802</v>
      </c>
      <c r="G4858" t="s">
        <v>203</v>
      </c>
      <c r="H4858" t="s">
        <v>150</v>
      </c>
      <c r="I4858" t="s">
        <v>136</v>
      </c>
      <c r="J4858" t="s">
        <v>137</v>
      </c>
      <c r="K4858" t="s">
        <v>138</v>
      </c>
      <c r="L4858" t="s">
        <v>13803</v>
      </c>
      <c r="M4858" t="s">
        <v>13804</v>
      </c>
      <c r="N4858">
        <v>8.4722222E-2</v>
      </c>
      <c r="O4858">
        <v>14</v>
      </c>
      <c r="P4858">
        <v>9374</v>
      </c>
      <c r="Q4858">
        <v>537</v>
      </c>
      <c r="R4858">
        <v>1494</v>
      </c>
      <c r="S4858">
        <v>141</v>
      </c>
      <c r="T4858">
        <v>1557</v>
      </c>
      <c r="U4858">
        <v>7</v>
      </c>
      <c r="V4858">
        <v>1</v>
      </c>
      <c r="W4858">
        <v>0.2521495073145667</v>
      </c>
      <c r="X4858">
        <v>125.8438671395854</v>
      </c>
      <c r="Y4858">
        <v>51.51579545515753</v>
      </c>
      <c r="Z4858">
        <v>59.509256534876705</v>
      </c>
      <c r="AA4858">
        <v>45.966397596591847</v>
      </c>
      <c r="AB4858">
        <v>41.557100251580707</v>
      </c>
      <c r="AC4858">
        <v>30.13059185332952</v>
      </c>
      <c r="AD4858">
        <v>0.90236437205430065</v>
      </c>
      <c r="AE4858">
        <v>355.67752271049062</v>
      </c>
    </row>
    <row r="4859" spans="1:31" x14ac:dyDescent="0.3">
      <c r="A4859">
        <v>2495806</v>
      </c>
      <c r="B4859">
        <v>1</v>
      </c>
      <c r="C4859" t="s">
        <v>80</v>
      </c>
      <c r="D4859" t="s">
        <v>107</v>
      </c>
      <c r="E4859" t="s">
        <v>132</v>
      </c>
      <c r="F4859" t="s">
        <v>705</v>
      </c>
      <c r="G4859" t="s">
        <v>181</v>
      </c>
      <c r="H4859" t="s">
        <v>135</v>
      </c>
      <c r="I4859" t="s">
        <v>136</v>
      </c>
      <c r="J4859" t="s">
        <v>137</v>
      </c>
      <c r="K4859" t="s">
        <v>144</v>
      </c>
      <c r="L4859" t="s">
        <v>13805</v>
      </c>
      <c r="M4859" t="s">
        <v>13806</v>
      </c>
      <c r="N4859">
        <v>0.12416666599999999</v>
      </c>
      <c r="O4859">
        <v>0</v>
      </c>
      <c r="P4859">
        <v>114</v>
      </c>
      <c r="Q4859">
        <v>0</v>
      </c>
      <c r="R4859">
        <v>0</v>
      </c>
      <c r="S4859">
        <v>0</v>
      </c>
      <c r="T4859">
        <v>10</v>
      </c>
      <c r="U4859">
        <v>0</v>
      </c>
      <c r="V4859">
        <v>0</v>
      </c>
      <c r="W4859">
        <v>0</v>
      </c>
      <c r="X4859">
        <v>1.0232012359101414</v>
      </c>
      <c r="Y4859">
        <v>0</v>
      </c>
      <c r="Z4859">
        <v>0</v>
      </c>
      <c r="AA4859">
        <v>0</v>
      </c>
      <c r="AB4859">
        <v>0.69064820041467501</v>
      </c>
      <c r="AC4859">
        <v>0</v>
      </c>
      <c r="AD4859">
        <v>0</v>
      </c>
      <c r="AE4859">
        <v>1.7138494363248165</v>
      </c>
    </row>
    <row r="4860" spans="1:31" x14ac:dyDescent="0.3">
      <c r="A4860">
        <v>2495806</v>
      </c>
      <c r="B4860">
        <v>2</v>
      </c>
      <c r="C4860" t="s">
        <v>80</v>
      </c>
      <c r="D4860" t="s">
        <v>107</v>
      </c>
      <c r="E4860" t="s">
        <v>162</v>
      </c>
      <c r="F4860" t="s">
        <v>1771</v>
      </c>
      <c r="G4860" t="s">
        <v>181</v>
      </c>
      <c r="H4860" t="s">
        <v>135</v>
      </c>
      <c r="I4860" t="s">
        <v>136</v>
      </c>
      <c r="J4860" t="s">
        <v>137</v>
      </c>
      <c r="K4860" t="s">
        <v>144</v>
      </c>
      <c r="L4860" t="s">
        <v>13806</v>
      </c>
      <c r="M4860" t="s">
        <v>13807</v>
      </c>
      <c r="N4860">
        <v>0.40694444400000002</v>
      </c>
      <c r="O4860">
        <v>0</v>
      </c>
      <c r="P4860">
        <v>24</v>
      </c>
      <c r="Q4860">
        <v>0</v>
      </c>
      <c r="R4860">
        <v>0</v>
      </c>
      <c r="S4860">
        <v>0</v>
      </c>
      <c r="T4860">
        <v>7</v>
      </c>
      <c r="U4860">
        <v>0</v>
      </c>
      <c r="V4860">
        <v>0</v>
      </c>
      <c r="W4860">
        <v>0</v>
      </c>
      <c r="X4860">
        <v>1.493262831449335</v>
      </c>
      <c r="Y4860">
        <v>0</v>
      </c>
      <c r="Z4860">
        <v>0</v>
      </c>
      <c r="AA4860">
        <v>0</v>
      </c>
      <c r="AB4860">
        <v>1.4459579781301335</v>
      </c>
      <c r="AC4860">
        <v>0</v>
      </c>
      <c r="AD4860">
        <v>0</v>
      </c>
      <c r="AE4860">
        <v>2.9392208095794685</v>
      </c>
    </row>
    <row r="4861" spans="1:31" x14ac:dyDescent="0.3">
      <c r="A4861">
        <v>2495808</v>
      </c>
      <c r="B4861">
        <v>1</v>
      </c>
      <c r="C4861" t="s">
        <v>80</v>
      </c>
      <c r="D4861" t="s">
        <v>110</v>
      </c>
      <c r="E4861" t="s">
        <v>166</v>
      </c>
      <c r="F4861" t="s">
        <v>13808</v>
      </c>
      <c r="G4861" t="s">
        <v>203</v>
      </c>
      <c r="H4861" t="s">
        <v>150</v>
      </c>
      <c r="I4861" t="s">
        <v>136</v>
      </c>
      <c r="J4861" t="s">
        <v>137</v>
      </c>
      <c r="K4861" t="s">
        <v>138</v>
      </c>
      <c r="L4861" t="s">
        <v>13809</v>
      </c>
      <c r="M4861" t="s">
        <v>13810</v>
      </c>
      <c r="N4861">
        <v>0.105833333</v>
      </c>
      <c r="O4861">
        <v>0</v>
      </c>
      <c r="P4861">
        <v>3856</v>
      </c>
      <c r="Q4861">
        <v>0</v>
      </c>
      <c r="R4861">
        <v>0</v>
      </c>
      <c r="S4861">
        <v>0</v>
      </c>
      <c r="T4861">
        <v>354</v>
      </c>
      <c r="U4861">
        <v>0</v>
      </c>
      <c r="V4861">
        <v>0</v>
      </c>
      <c r="W4861">
        <v>0</v>
      </c>
      <c r="X4861">
        <v>92.092544522401752</v>
      </c>
      <c r="Y4861">
        <v>0</v>
      </c>
      <c r="Z4861">
        <v>0</v>
      </c>
      <c r="AA4861">
        <v>0</v>
      </c>
      <c r="AB4861">
        <v>23.047424580041596</v>
      </c>
      <c r="AC4861">
        <v>0</v>
      </c>
      <c r="AD4861">
        <v>0</v>
      </c>
      <c r="AE4861">
        <v>115.13996910244335</v>
      </c>
    </row>
    <row r="4862" spans="1:31" x14ac:dyDescent="0.3">
      <c r="A4862">
        <v>2495810</v>
      </c>
      <c r="B4862">
        <v>1</v>
      </c>
      <c r="C4862" t="s">
        <v>80</v>
      </c>
      <c r="D4862" t="s">
        <v>99</v>
      </c>
      <c r="E4862" t="s">
        <v>166</v>
      </c>
      <c r="F4862" t="s">
        <v>13811</v>
      </c>
      <c r="G4862" t="s">
        <v>203</v>
      </c>
      <c r="H4862" t="s">
        <v>150</v>
      </c>
      <c r="I4862" t="s">
        <v>136</v>
      </c>
      <c r="J4862" t="s">
        <v>137</v>
      </c>
      <c r="K4862" t="s">
        <v>138</v>
      </c>
      <c r="L4862" t="s">
        <v>13812</v>
      </c>
      <c r="M4862" t="s">
        <v>13813</v>
      </c>
      <c r="N4862">
        <v>6.3888888000000005E-2</v>
      </c>
      <c r="O4862">
        <v>9</v>
      </c>
      <c r="P4862">
        <v>4780</v>
      </c>
      <c r="Q4862">
        <v>14</v>
      </c>
      <c r="R4862">
        <v>192</v>
      </c>
      <c r="S4862">
        <v>27</v>
      </c>
      <c r="T4862">
        <v>652</v>
      </c>
      <c r="U4862">
        <v>0</v>
      </c>
      <c r="V4862">
        <v>9</v>
      </c>
      <c r="W4862">
        <v>2.9161672049799892</v>
      </c>
      <c r="X4862">
        <v>69.023637801867451</v>
      </c>
      <c r="Y4862">
        <v>0.5997761310681472</v>
      </c>
      <c r="Z4862">
        <v>2.3458807772095138</v>
      </c>
      <c r="AA4862">
        <v>10.471538019702212</v>
      </c>
      <c r="AB4862">
        <v>21.506119719925444</v>
      </c>
      <c r="AC4862">
        <v>0</v>
      </c>
      <c r="AD4862">
        <v>1.0891396670771931</v>
      </c>
      <c r="AE4862">
        <v>107.95225932182994</v>
      </c>
    </row>
    <row r="4863" spans="1:31" x14ac:dyDescent="0.3">
      <c r="A4863">
        <v>2495811</v>
      </c>
      <c r="B4863">
        <v>1</v>
      </c>
      <c r="C4863" t="s">
        <v>80</v>
      </c>
      <c r="D4863" t="s">
        <v>95</v>
      </c>
      <c r="E4863" t="s">
        <v>153</v>
      </c>
      <c r="F4863" t="s">
        <v>13814</v>
      </c>
      <c r="G4863" t="s">
        <v>244</v>
      </c>
      <c r="H4863" t="s">
        <v>135</v>
      </c>
      <c r="I4863" t="s">
        <v>136</v>
      </c>
      <c r="J4863" t="s">
        <v>137</v>
      </c>
      <c r="K4863" t="s">
        <v>144</v>
      </c>
      <c r="L4863" t="s">
        <v>13815</v>
      </c>
      <c r="M4863" t="s">
        <v>13816</v>
      </c>
      <c r="N4863">
        <v>0.48777777700000002</v>
      </c>
      <c r="O4863">
        <v>0</v>
      </c>
      <c r="P4863">
        <v>4</v>
      </c>
      <c r="Q4863">
        <v>0</v>
      </c>
      <c r="R4863">
        <v>0</v>
      </c>
      <c r="S4863">
        <v>0</v>
      </c>
      <c r="T4863">
        <v>1</v>
      </c>
      <c r="U4863">
        <v>0</v>
      </c>
      <c r="V4863">
        <v>0</v>
      </c>
      <c r="W4863">
        <v>0</v>
      </c>
      <c r="X4863">
        <v>0.44511801716444443</v>
      </c>
      <c r="Y4863">
        <v>0</v>
      </c>
      <c r="Z4863">
        <v>0</v>
      </c>
      <c r="AA4863">
        <v>0</v>
      </c>
      <c r="AB4863">
        <v>1.321231775879449</v>
      </c>
      <c r="AC4863">
        <v>0</v>
      </c>
      <c r="AD4863">
        <v>0</v>
      </c>
      <c r="AE4863">
        <v>1.7663497930438934</v>
      </c>
    </row>
    <row r="4864" spans="1:31" x14ac:dyDescent="0.3">
      <c r="A4864">
        <v>2495818</v>
      </c>
      <c r="B4864">
        <v>1</v>
      </c>
      <c r="C4864" t="s">
        <v>80</v>
      </c>
      <c r="D4864" t="s">
        <v>86</v>
      </c>
      <c r="E4864" t="s">
        <v>153</v>
      </c>
      <c r="F4864" t="s">
        <v>13817</v>
      </c>
      <c r="G4864" t="s">
        <v>230</v>
      </c>
      <c r="H4864" t="s">
        <v>135</v>
      </c>
      <c r="I4864" t="s">
        <v>136</v>
      </c>
      <c r="J4864" t="s">
        <v>137</v>
      </c>
      <c r="K4864" t="s">
        <v>144</v>
      </c>
      <c r="L4864" t="s">
        <v>13818</v>
      </c>
      <c r="M4864" t="s">
        <v>13819</v>
      </c>
      <c r="N4864">
        <v>3.8508333330000002</v>
      </c>
      <c r="O4864">
        <v>0</v>
      </c>
      <c r="P4864">
        <v>1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3.3097437790605122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3.3097437790605122</v>
      </c>
    </row>
    <row r="4865" spans="1:31" x14ac:dyDescent="0.3">
      <c r="A4865">
        <v>2495820</v>
      </c>
      <c r="B4865">
        <v>1</v>
      </c>
      <c r="C4865" t="s">
        <v>80</v>
      </c>
      <c r="D4865" t="s">
        <v>105</v>
      </c>
      <c r="E4865" t="s">
        <v>153</v>
      </c>
      <c r="F4865" t="s">
        <v>13678</v>
      </c>
      <c r="G4865" t="s">
        <v>230</v>
      </c>
      <c r="H4865" t="s">
        <v>135</v>
      </c>
      <c r="I4865" t="s">
        <v>136</v>
      </c>
      <c r="J4865" t="s">
        <v>137</v>
      </c>
      <c r="K4865" t="s">
        <v>144</v>
      </c>
      <c r="L4865" t="s">
        <v>13820</v>
      </c>
      <c r="M4865" t="s">
        <v>13821</v>
      </c>
      <c r="N4865">
        <v>0.92388888800000002</v>
      </c>
      <c r="O4865">
        <v>0</v>
      </c>
      <c r="P4865">
        <v>7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1.4352085492280309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1.4352085492280309</v>
      </c>
    </row>
    <row r="4866" spans="1:31" x14ac:dyDescent="0.3">
      <c r="A4866">
        <v>2495822</v>
      </c>
      <c r="B4866">
        <v>1</v>
      </c>
      <c r="C4866" t="s">
        <v>81</v>
      </c>
      <c r="D4866" t="s">
        <v>123</v>
      </c>
      <c r="E4866" t="s">
        <v>162</v>
      </c>
      <c r="F4866" t="s">
        <v>12838</v>
      </c>
      <c r="G4866" t="s">
        <v>210</v>
      </c>
      <c r="H4866" t="s">
        <v>135</v>
      </c>
      <c r="I4866" t="s">
        <v>136</v>
      </c>
      <c r="J4866" t="s">
        <v>137</v>
      </c>
      <c r="K4866" t="s">
        <v>144</v>
      </c>
      <c r="L4866" t="s">
        <v>13822</v>
      </c>
      <c r="M4866" t="s">
        <v>13823</v>
      </c>
      <c r="N4866">
        <v>2.2877777770000001</v>
      </c>
      <c r="O4866">
        <v>0</v>
      </c>
      <c r="P4866">
        <v>86</v>
      </c>
      <c r="Q4866">
        <v>0</v>
      </c>
      <c r="R4866">
        <v>0</v>
      </c>
      <c r="S4866">
        <v>0</v>
      </c>
      <c r="T4866">
        <v>2</v>
      </c>
      <c r="U4866">
        <v>0</v>
      </c>
      <c r="V4866">
        <v>0</v>
      </c>
      <c r="W4866">
        <v>0</v>
      </c>
      <c r="X4866">
        <v>42.770003903694018</v>
      </c>
      <c r="Y4866">
        <v>0</v>
      </c>
      <c r="Z4866">
        <v>0</v>
      </c>
      <c r="AA4866">
        <v>0</v>
      </c>
      <c r="AB4866">
        <v>5.1989920071320732</v>
      </c>
      <c r="AC4866">
        <v>0</v>
      </c>
      <c r="AD4866">
        <v>0</v>
      </c>
      <c r="AE4866">
        <v>47.968995910826095</v>
      </c>
    </row>
    <row r="4867" spans="1:31" x14ac:dyDescent="0.3">
      <c r="A4867">
        <v>2495824</v>
      </c>
      <c r="B4867">
        <v>1</v>
      </c>
      <c r="C4867" t="s">
        <v>81</v>
      </c>
      <c r="D4867" t="s">
        <v>118</v>
      </c>
      <c r="E4867" t="s">
        <v>184</v>
      </c>
      <c r="F4867" t="s">
        <v>13824</v>
      </c>
      <c r="G4867" t="s">
        <v>149</v>
      </c>
      <c r="H4867" t="s">
        <v>150</v>
      </c>
      <c r="I4867" t="s">
        <v>136</v>
      </c>
      <c r="J4867" t="s">
        <v>137</v>
      </c>
      <c r="K4867" t="s">
        <v>144</v>
      </c>
      <c r="L4867" t="s">
        <v>13825</v>
      </c>
      <c r="M4867" t="s">
        <v>13826</v>
      </c>
      <c r="N4867">
        <v>0.76527777699999999</v>
      </c>
      <c r="O4867">
        <v>5</v>
      </c>
      <c r="P4867">
        <v>3086</v>
      </c>
      <c r="Q4867">
        <v>83</v>
      </c>
      <c r="R4867">
        <v>155</v>
      </c>
      <c r="S4867">
        <v>15</v>
      </c>
      <c r="T4867">
        <v>233</v>
      </c>
      <c r="U4867">
        <v>0</v>
      </c>
      <c r="V4867">
        <v>1</v>
      </c>
      <c r="W4867">
        <v>1.3103887198459085</v>
      </c>
      <c r="X4867">
        <v>418.2958571114836</v>
      </c>
      <c r="Y4867">
        <v>40.818865215963022</v>
      </c>
      <c r="Z4867">
        <v>56.026777774118109</v>
      </c>
      <c r="AA4867">
        <v>49.686754088763053</v>
      </c>
      <c r="AB4867">
        <v>86.176873333262293</v>
      </c>
      <c r="AC4867">
        <v>0</v>
      </c>
      <c r="AD4867">
        <v>24.829085120168962</v>
      </c>
      <c r="AE4867">
        <v>677.14460136360503</v>
      </c>
    </row>
    <row r="4868" spans="1:31" x14ac:dyDescent="0.3">
      <c r="A4868">
        <v>2495826</v>
      </c>
      <c r="B4868">
        <v>1</v>
      </c>
      <c r="C4868" t="s">
        <v>80</v>
      </c>
      <c r="D4868" t="s">
        <v>97</v>
      </c>
      <c r="E4868" t="s">
        <v>184</v>
      </c>
      <c r="F4868" t="s">
        <v>13827</v>
      </c>
      <c r="G4868" t="s">
        <v>149</v>
      </c>
      <c r="H4868" t="s">
        <v>150</v>
      </c>
      <c r="I4868" t="s">
        <v>136</v>
      </c>
      <c r="J4868" t="s">
        <v>137</v>
      </c>
      <c r="K4868" t="s">
        <v>144</v>
      </c>
      <c r="L4868" t="s">
        <v>13828</v>
      </c>
      <c r="M4868" t="s">
        <v>13829</v>
      </c>
      <c r="N4868">
        <v>2.1611111109999999</v>
      </c>
      <c r="O4868">
        <v>12</v>
      </c>
      <c r="P4868">
        <v>696</v>
      </c>
      <c r="Q4868">
        <v>9</v>
      </c>
      <c r="R4868">
        <v>101</v>
      </c>
      <c r="S4868">
        <v>14</v>
      </c>
      <c r="T4868">
        <v>138</v>
      </c>
      <c r="U4868">
        <v>2</v>
      </c>
      <c r="V4868">
        <v>1</v>
      </c>
      <c r="W4868">
        <v>94.562804380561232</v>
      </c>
      <c r="X4868">
        <v>583.47990986115769</v>
      </c>
      <c r="Y4868">
        <v>11.553922157871785</v>
      </c>
      <c r="Z4868">
        <v>68.389971500138486</v>
      </c>
      <c r="AA4868">
        <v>211.30327669683845</v>
      </c>
      <c r="AB4868">
        <v>271.73010864680697</v>
      </c>
      <c r="AC4868">
        <v>979.70505967162558</v>
      </c>
      <c r="AD4868">
        <v>6.0700805579674313</v>
      </c>
      <c r="AE4868">
        <v>2226.7951334729673</v>
      </c>
    </row>
    <row r="4869" spans="1:31" x14ac:dyDescent="0.3">
      <c r="A4869">
        <v>2495827</v>
      </c>
      <c r="B4869">
        <v>1</v>
      </c>
      <c r="C4869" t="s">
        <v>81</v>
      </c>
      <c r="D4869" t="s">
        <v>115</v>
      </c>
      <c r="E4869" t="s">
        <v>162</v>
      </c>
      <c r="F4869" t="s">
        <v>12634</v>
      </c>
      <c r="G4869" t="s">
        <v>210</v>
      </c>
      <c r="H4869" t="s">
        <v>135</v>
      </c>
      <c r="I4869" t="s">
        <v>136</v>
      </c>
      <c r="J4869" t="s">
        <v>137</v>
      </c>
      <c r="K4869" t="s">
        <v>144</v>
      </c>
      <c r="L4869" t="s">
        <v>13830</v>
      </c>
      <c r="M4869" t="s">
        <v>13831</v>
      </c>
      <c r="N4869">
        <v>4.8036111110000004</v>
      </c>
      <c r="O4869">
        <v>0</v>
      </c>
      <c r="P4869">
        <v>5</v>
      </c>
      <c r="Q4869">
        <v>0</v>
      </c>
      <c r="R4869">
        <v>0</v>
      </c>
      <c r="S4869">
        <v>0</v>
      </c>
      <c r="T4869">
        <v>1</v>
      </c>
      <c r="U4869">
        <v>0</v>
      </c>
      <c r="V4869">
        <v>0</v>
      </c>
      <c r="W4869">
        <v>0</v>
      </c>
      <c r="X4869">
        <v>3.8984046012103941</v>
      </c>
      <c r="Y4869">
        <v>0</v>
      </c>
      <c r="Z4869">
        <v>0</v>
      </c>
      <c r="AA4869">
        <v>0</v>
      </c>
      <c r="AB4869">
        <v>0.7319671644405833</v>
      </c>
      <c r="AC4869">
        <v>0</v>
      </c>
      <c r="AD4869">
        <v>0</v>
      </c>
      <c r="AE4869">
        <v>4.6303717656509775</v>
      </c>
    </row>
    <row r="4870" spans="1:31" x14ac:dyDescent="0.3">
      <c r="A4870">
        <v>2495828</v>
      </c>
      <c r="B4870">
        <v>1</v>
      </c>
      <c r="C4870" t="s">
        <v>81</v>
      </c>
      <c r="D4870" t="s">
        <v>118</v>
      </c>
      <c r="E4870" t="s">
        <v>184</v>
      </c>
      <c r="F4870" t="s">
        <v>7620</v>
      </c>
      <c r="G4870" t="s">
        <v>149</v>
      </c>
      <c r="H4870" t="s">
        <v>150</v>
      </c>
      <c r="I4870" t="s">
        <v>136</v>
      </c>
      <c r="J4870" t="s">
        <v>137</v>
      </c>
      <c r="K4870" t="s">
        <v>144</v>
      </c>
      <c r="L4870" t="s">
        <v>13832</v>
      </c>
      <c r="M4870" t="s">
        <v>13833</v>
      </c>
      <c r="N4870">
        <v>1.5291666660000001</v>
      </c>
      <c r="O4870">
        <v>3</v>
      </c>
      <c r="P4870">
        <v>395</v>
      </c>
      <c r="Q4870">
        <v>51</v>
      </c>
      <c r="R4870">
        <v>48</v>
      </c>
      <c r="S4870">
        <v>7</v>
      </c>
      <c r="T4870">
        <v>33</v>
      </c>
      <c r="U4870">
        <v>1</v>
      </c>
      <c r="V4870">
        <v>0</v>
      </c>
      <c r="W4870">
        <v>0.95966955955232225</v>
      </c>
      <c r="X4870">
        <v>103.71165188470179</v>
      </c>
      <c r="Y4870">
        <v>100.05859616555232</v>
      </c>
      <c r="Z4870">
        <v>68.236239099208291</v>
      </c>
      <c r="AA4870">
        <v>19.559233450617967</v>
      </c>
      <c r="AB4870">
        <v>16.469104983893374</v>
      </c>
      <c r="AC4870">
        <v>401.1552805915004</v>
      </c>
      <c r="AD4870">
        <v>0</v>
      </c>
      <c r="AE4870">
        <v>710.14977573502642</v>
      </c>
    </row>
    <row r="4871" spans="1:31" x14ac:dyDescent="0.3">
      <c r="A4871">
        <v>2495829</v>
      </c>
      <c r="B4871">
        <v>1</v>
      </c>
      <c r="C4871" t="s">
        <v>81</v>
      </c>
      <c r="D4871" t="s">
        <v>124</v>
      </c>
      <c r="E4871" t="s">
        <v>162</v>
      </c>
      <c r="F4871" t="s">
        <v>13834</v>
      </c>
      <c r="G4871" t="s">
        <v>466</v>
      </c>
      <c r="H4871" t="s">
        <v>135</v>
      </c>
      <c r="I4871" t="s">
        <v>136</v>
      </c>
      <c r="J4871" t="s">
        <v>137</v>
      </c>
      <c r="K4871" t="s">
        <v>144</v>
      </c>
      <c r="L4871" t="s">
        <v>13835</v>
      </c>
      <c r="M4871" t="s">
        <v>13836</v>
      </c>
      <c r="N4871">
        <v>4.5119444440000001</v>
      </c>
      <c r="O4871">
        <v>0</v>
      </c>
      <c r="P4871">
        <v>65</v>
      </c>
      <c r="Q4871">
        <v>0</v>
      </c>
      <c r="R4871">
        <v>1</v>
      </c>
      <c r="S4871">
        <v>0</v>
      </c>
      <c r="T4871">
        <v>7</v>
      </c>
      <c r="U4871">
        <v>0</v>
      </c>
      <c r="V4871">
        <v>0</v>
      </c>
      <c r="W4871">
        <v>0</v>
      </c>
      <c r="X4871">
        <v>63.614383011847579</v>
      </c>
      <c r="Y4871">
        <v>0</v>
      </c>
      <c r="Z4871">
        <v>0.33171245389476328</v>
      </c>
      <c r="AA4871">
        <v>0</v>
      </c>
      <c r="AB4871">
        <v>2.2113136669616251</v>
      </c>
      <c r="AC4871">
        <v>0</v>
      </c>
      <c r="AD4871">
        <v>0</v>
      </c>
      <c r="AE4871">
        <v>66.157409132703975</v>
      </c>
    </row>
    <row r="4872" spans="1:31" x14ac:dyDescent="0.3">
      <c r="A4872">
        <v>2495830</v>
      </c>
      <c r="B4872">
        <v>1</v>
      </c>
      <c r="C4872" t="s">
        <v>81</v>
      </c>
      <c r="D4872" t="s">
        <v>117</v>
      </c>
      <c r="E4872" t="s">
        <v>166</v>
      </c>
      <c r="F4872" t="s">
        <v>13837</v>
      </c>
      <c r="G4872" t="s">
        <v>149</v>
      </c>
      <c r="H4872" t="s">
        <v>150</v>
      </c>
      <c r="I4872" t="s">
        <v>136</v>
      </c>
      <c r="J4872" t="s">
        <v>137</v>
      </c>
      <c r="K4872" t="s">
        <v>144</v>
      </c>
      <c r="L4872" t="s">
        <v>13838</v>
      </c>
      <c r="M4872" t="s">
        <v>13839</v>
      </c>
      <c r="N4872">
        <v>0.34861111099999997</v>
      </c>
      <c r="O4872">
        <v>1</v>
      </c>
      <c r="P4872">
        <v>0</v>
      </c>
      <c r="Q4872">
        <v>3</v>
      </c>
      <c r="R4872">
        <v>0</v>
      </c>
      <c r="S4872">
        <v>6</v>
      </c>
      <c r="T4872">
        <v>0</v>
      </c>
      <c r="U4872">
        <v>1</v>
      </c>
      <c r="V4872">
        <v>0</v>
      </c>
      <c r="W4872">
        <v>3.9936763417753617E-2</v>
      </c>
      <c r="X4872">
        <v>0</v>
      </c>
      <c r="Y4872">
        <v>0.44694437420953204</v>
      </c>
      <c r="Z4872">
        <v>0</v>
      </c>
      <c r="AA4872">
        <v>113.56538509263193</v>
      </c>
      <c r="AB4872">
        <v>0</v>
      </c>
      <c r="AC4872">
        <v>59.810845402045004</v>
      </c>
      <c r="AD4872">
        <v>0</v>
      </c>
      <c r="AE4872">
        <v>173.8631116323042</v>
      </c>
    </row>
    <row r="4873" spans="1:31" x14ac:dyDescent="0.3">
      <c r="A4873">
        <v>2495832</v>
      </c>
      <c r="B4873">
        <v>1</v>
      </c>
      <c r="C4873" t="s">
        <v>81</v>
      </c>
      <c r="D4873" t="s">
        <v>113</v>
      </c>
      <c r="E4873" t="s">
        <v>166</v>
      </c>
      <c r="F4873" t="s">
        <v>13840</v>
      </c>
      <c r="G4873" t="s">
        <v>149</v>
      </c>
      <c r="H4873" t="s">
        <v>150</v>
      </c>
      <c r="I4873" t="s">
        <v>136</v>
      </c>
      <c r="J4873" t="s">
        <v>137</v>
      </c>
      <c r="K4873" t="s">
        <v>144</v>
      </c>
      <c r="L4873" t="s">
        <v>13841</v>
      </c>
      <c r="M4873" t="s">
        <v>13842</v>
      </c>
      <c r="N4873">
        <v>7.4166666000000006E-2</v>
      </c>
      <c r="O4873">
        <v>0</v>
      </c>
      <c r="P4873">
        <v>1435</v>
      </c>
      <c r="Q4873">
        <v>29</v>
      </c>
      <c r="R4873">
        <v>284</v>
      </c>
      <c r="S4873">
        <v>12</v>
      </c>
      <c r="T4873">
        <v>59</v>
      </c>
      <c r="U4873">
        <v>1</v>
      </c>
      <c r="V4873">
        <v>1</v>
      </c>
      <c r="W4873">
        <v>0</v>
      </c>
      <c r="X4873">
        <v>12.051054963525591</v>
      </c>
      <c r="Y4873">
        <v>1.9392230150762937</v>
      </c>
      <c r="Z4873">
        <v>4.8991905819588659</v>
      </c>
      <c r="AA4873">
        <v>7.427279763828273</v>
      </c>
      <c r="AB4873">
        <v>6.1968446656815317</v>
      </c>
      <c r="AC4873">
        <v>8.5495467428374248</v>
      </c>
      <c r="AD4873">
        <v>0.55363681233570938</v>
      </c>
      <c r="AE4873">
        <v>41.616776545243695</v>
      </c>
    </row>
    <row r="4874" spans="1:31" x14ac:dyDescent="0.3">
      <c r="A4874">
        <v>2495833</v>
      </c>
      <c r="B4874">
        <v>1</v>
      </c>
      <c r="C4874" t="s">
        <v>81</v>
      </c>
      <c r="D4874" t="s">
        <v>127</v>
      </c>
      <c r="E4874" t="s">
        <v>184</v>
      </c>
      <c r="F4874" t="s">
        <v>603</v>
      </c>
      <c r="G4874" t="s">
        <v>149</v>
      </c>
      <c r="H4874" t="s">
        <v>150</v>
      </c>
      <c r="I4874" t="s">
        <v>136</v>
      </c>
      <c r="J4874" t="s">
        <v>137</v>
      </c>
      <c r="K4874" t="s">
        <v>144</v>
      </c>
      <c r="L4874" t="s">
        <v>13843</v>
      </c>
      <c r="M4874" t="s">
        <v>13844</v>
      </c>
      <c r="N4874">
        <v>8.1666665999999999E-2</v>
      </c>
      <c r="O4874">
        <v>0</v>
      </c>
      <c r="P4874">
        <v>0</v>
      </c>
      <c r="Q4874">
        <v>9</v>
      </c>
      <c r="R4874">
        <v>25</v>
      </c>
      <c r="S4874">
        <v>12</v>
      </c>
      <c r="T4874">
        <v>1</v>
      </c>
      <c r="U4874">
        <v>2</v>
      </c>
      <c r="V4874">
        <v>0</v>
      </c>
      <c r="W4874">
        <v>0</v>
      </c>
      <c r="X4874">
        <v>0</v>
      </c>
      <c r="Y4874">
        <v>0.210109116082558</v>
      </c>
      <c r="Z4874">
        <v>1.2605319072576826</v>
      </c>
      <c r="AA4874">
        <v>20.689219643461136</v>
      </c>
      <c r="AB4874">
        <v>0.3599931494462672</v>
      </c>
      <c r="AC4874">
        <v>7.6280321466792662</v>
      </c>
      <c r="AD4874">
        <v>0</v>
      </c>
      <c r="AE4874">
        <v>30.147885962926914</v>
      </c>
    </row>
    <row r="4875" spans="1:31" x14ac:dyDescent="0.3">
      <c r="A4875">
        <v>2495835</v>
      </c>
      <c r="B4875">
        <v>1</v>
      </c>
      <c r="C4875" t="s">
        <v>81</v>
      </c>
      <c r="D4875" t="s">
        <v>119</v>
      </c>
      <c r="E4875" t="s">
        <v>153</v>
      </c>
      <c r="F4875" t="s">
        <v>13845</v>
      </c>
      <c r="G4875" t="s">
        <v>155</v>
      </c>
      <c r="H4875" t="s">
        <v>135</v>
      </c>
      <c r="I4875" t="s">
        <v>136</v>
      </c>
      <c r="J4875" t="s">
        <v>137</v>
      </c>
      <c r="K4875" t="s">
        <v>144</v>
      </c>
      <c r="L4875" t="s">
        <v>13846</v>
      </c>
      <c r="M4875" t="s">
        <v>13847</v>
      </c>
      <c r="N4875">
        <v>1.67</v>
      </c>
      <c r="O4875">
        <v>0</v>
      </c>
      <c r="P4875">
        <v>1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0.46630278698666672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0.46630278698666672</v>
      </c>
    </row>
    <row r="4876" spans="1:31" x14ac:dyDescent="0.3">
      <c r="A4876">
        <v>2495839</v>
      </c>
      <c r="B4876">
        <v>1</v>
      </c>
      <c r="C4876" t="s">
        <v>80</v>
      </c>
      <c r="D4876" t="s">
        <v>106</v>
      </c>
      <c r="E4876" t="s">
        <v>166</v>
      </c>
      <c r="F4876" t="s">
        <v>8404</v>
      </c>
      <c r="G4876" t="s">
        <v>149</v>
      </c>
      <c r="H4876" t="s">
        <v>150</v>
      </c>
      <c r="I4876" t="s">
        <v>136</v>
      </c>
      <c r="J4876" t="s">
        <v>137</v>
      </c>
      <c r="K4876" t="s">
        <v>144</v>
      </c>
      <c r="L4876" t="s">
        <v>13848</v>
      </c>
      <c r="M4876" t="s">
        <v>13849</v>
      </c>
      <c r="N4876">
        <v>5.5E-2</v>
      </c>
      <c r="O4876">
        <v>1</v>
      </c>
      <c r="P4876">
        <v>4</v>
      </c>
      <c r="Q4876">
        <v>68</v>
      </c>
      <c r="R4876">
        <v>327</v>
      </c>
      <c r="S4876">
        <v>28</v>
      </c>
      <c r="T4876">
        <v>62</v>
      </c>
      <c r="U4876">
        <v>0</v>
      </c>
      <c r="V4876">
        <v>0</v>
      </c>
      <c r="W4876">
        <v>2.1982853996647501E-2</v>
      </c>
      <c r="X4876">
        <v>0.12153625650812802</v>
      </c>
      <c r="Y4876">
        <v>19.749322484916611</v>
      </c>
      <c r="Z4876">
        <v>17.914528305117006</v>
      </c>
      <c r="AA4876">
        <v>3.2641529483230585</v>
      </c>
      <c r="AB4876">
        <v>7.7078529136067937</v>
      </c>
      <c r="AC4876">
        <v>0</v>
      </c>
      <c r="AD4876">
        <v>0</v>
      </c>
      <c r="AE4876">
        <v>48.779375762468241</v>
      </c>
    </row>
    <row r="4877" spans="1:31" x14ac:dyDescent="0.3">
      <c r="A4877">
        <v>2495841</v>
      </c>
      <c r="B4877">
        <v>1</v>
      </c>
      <c r="C4877" t="s">
        <v>81</v>
      </c>
      <c r="D4877" t="s">
        <v>123</v>
      </c>
      <c r="E4877" t="s">
        <v>147</v>
      </c>
      <c r="F4877" t="s">
        <v>5116</v>
      </c>
      <c r="G4877" t="s">
        <v>149</v>
      </c>
      <c r="H4877" t="s">
        <v>150</v>
      </c>
      <c r="I4877" t="s">
        <v>136</v>
      </c>
      <c r="J4877" t="s">
        <v>137</v>
      </c>
      <c r="K4877" t="s">
        <v>144</v>
      </c>
      <c r="L4877" t="s">
        <v>13850</v>
      </c>
      <c r="M4877" t="s">
        <v>13851</v>
      </c>
      <c r="N4877">
        <v>0.80444444400000004</v>
      </c>
      <c r="O4877">
        <v>0</v>
      </c>
      <c r="P4877">
        <v>1</v>
      </c>
      <c r="Q4877">
        <v>0</v>
      </c>
      <c r="R4877">
        <v>26</v>
      </c>
      <c r="S4877">
        <v>1</v>
      </c>
      <c r="T4877">
        <v>6</v>
      </c>
      <c r="U4877">
        <v>2</v>
      </c>
      <c r="V4877">
        <v>0</v>
      </c>
      <c r="W4877">
        <v>0</v>
      </c>
      <c r="X4877">
        <v>9.987710595418435E-2</v>
      </c>
      <c r="Y4877">
        <v>0</v>
      </c>
      <c r="Z4877">
        <v>8.206989128449873</v>
      </c>
      <c r="AA4877">
        <v>1.5983507066908331</v>
      </c>
      <c r="AB4877">
        <v>3.8769283611950707</v>
      </c>
      <c r="AC4877">
        <v>51.429968953439058</v>
      </c>
      <c r="AD4877">
        <v>0</v>
      </c>
      <c r="AE4877">
        <v>65.21211425572902</v>
      </c>
    </row>
    <row r="4878" spans="1:31" x14ac:dyDescent="0.3">
      <c r="A4878">
        <v>2495844</v>
      </c>
      <c r="B4878">
        <v>1</v>
      </c>
      <c r="C4878" t="s">
        <v>81</v>
      </c>
      <c r="D4878" t="s">
        <v>113</v>
      </c>
      <c r="E4878" t="s">
        <v>162</v>
      </c>
      <c r="F4878" t="s">
        <v>13852</v>
      </c>
      <c r="G4878" t="s">
        <v>2766</v>
      </c>
      <c r="H4878" t="s">
        <v>135</v>
      </c>
      <c r="I4878" t="s">
        <v>136</v>
      </c>
      <c r="J4878" t="s">
        <v>137</v>
      </c>
      <c r="K4878" t="s">
        <v>144</v>
      </c>
      <c r="L4878" t="s">
        <v>13853</v>
      </c>
      <c r="M4878" t="s">
        <v>13819</v>
      </c>
      <c r="N4878">
        <v>1.375555555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94</v>
      </c>
      <c r="U4878">
        <v>0</v>
      </c>
      <c r="V4878">
        <v>1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92.553116441084796</v>
      </c>
      <c r="AC4878">
        <v>0</v>
      </c>
      <c r="AD4878">
        <v>0.98607216793999775</v>
      </c>
      <c r="AE4878">
        <v>93.539188609024791</v>
      </c>
    </row>
    <row r="4879" spans="1:31" x14ac:dyDescent="0.3">
      <c r="A4879">
        <v>2495845</v>
      </c>
      <c r="B4879">
        <v>1</v>
      </c>
      <c r="C4879" t="s">
        <v>80</v>
      </c>
      <c r="D4879" t="s">
        <v>105</v>
      </c>
      <c r="E4879" t="s">
        <v>162</v>
      </c>
      <c r="F4879" t="s">
        <v>13854</v>
      </c>
      <c r="G4879" t="s">
        <v>181</v>
      </c>
      <c r="H4879" t="s">
        <v>135</v>
      </c>
      <c r="I4879" t="s">
        <v>136</v>
      </c>
      <c r="J4879" t="s">
        <v>137</v>
      </c>
      <c r="K4879" t="s">
        <v>144</v>
      </c>
      <c r="L4879" t="s">
        <v>13855</v>
      </c>
      <c r="M4879" t="s">
        <v>13856</v>
      </c>
      <c r="N4879">
        <v>1.0436111109999999</v>
      </c>
      <c r="O4879">
        <v>0</v>
      </c>
      <c r="P4879">
        <v>8</v>
      </c>
      <c r="Q4879">
        <v>0</v>
      </c>
      <c r="R4879">
        <v>7</v>
      </c>
      <c r="S4879">
        <v>0</v>
      </c>
      <c r="T4879">
        <v>7</v>
      </c>
      <c r="U4879">
        <v>0</v>
      </c>
      <c r="V4879">
        <v>0</v>
      </c>
      <c r="W4879">
        <v>0</v>
      </c>
      <c r="X4879">
        <v>1.8304767930647543</v>
      </c>
      <c r="Y4879">
        <v>0</v>
      </c>
      <c r="Z4879">
        <v>2.1717723725524145</v>
      </c>
      <c r="AA4879">
        <v>0</v>
      </c>
      <c r="AB4879">
        <v>19.670064155328202</v>
      </c>
      <c r="AC4879">
        <v>0</v>
      </c>
      <c r="AD4879">
        <v>0</v>
      </c>
      <c r="AE4879">
        <v>23.672313320945371</v>
      </c>
    </row>
    <row r="4880" spans="1:31" x14ac:dyDescent="0.3">
      <c r="A4880">
        <v>2495853</v>
      </c>
      <c r="B4880">
        <v>1</v>
      </c>
      <c r="C4880" t="s">
        <v>80</v>
      </c>
      <c r="D4880" t="s">
        <v>96</v>
      </c>
      <c r="E4880" t="s">
        <v>153</v>
      </c>
      <c r="F4880" t="s">
        <v>13857</v>
      </c>
      <c r="G4880" t="s">
        <v>230</v>
      </c>
      <c r="H4880" t="s">
        <v>135</v>
      </c>
      <c r="I4880" t="s">
        <v>136</v>
      </c>
      <c r="J4880" t="s">
        <v>137</v>
      </c>
      <c r="K4880" t="s">
        <v>144</v>
      </c>
      <c r="L4880" t="s">
        <v>13858</v>
      </c>
      <c r="M4880" t="s">
        <v>13859</v>
      </c>
      <c r="N4880">
        <v>3.2475000000000001</v>
      </c>
      <c r="O4880">
        <v>0</v>
      </c>
      <c r="P4880">
        <v>1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0.14198094859054503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0.14198094859054503</v>
      </c>
    </row>
    <row r="4881" spans="1:31" x14ac:dyDescent="0.3">
      <c r="A4881">
        <v>2495860</v>
      </c>
      <c r="B4881">
        <v>1</v>
      </c>
      <c r="C4881" t="s">
        <v>80</v>
      </c>
      <c r="D4881" t="s">
        <v>92</v>
      </c>
      <c r="E4881" t="s">
        <v>166</v>
      </c>
      <c r="F4881" t="s">
        <v>10021</v>
      </c>
      <c r="G4881" t="s">
        <v>168</v>
      </c>
      <c r="H4881" t="s">
        <v>150</v>
      </c>
      <c r="I4881" t="s">
        <v>136</v>
      </c>
      <c r="J4881" t="s">
        <v>137</v>
      </c>
      <c r="K4881" t="s">
        <v>138</v>
      </c>
      <c r="L4881" t="s">
        <v>13860</v>
      </c>
      <c r="M4881" t="s">
        <v>13861</v>
      </c>
      <c r="N4881">
        <v>8.5311111109999995</v>
      </c>
      <c r="O4881">
        <v>4</v>
      </c>
      <c r="P4881">
        <v>191</v>
      </c>
      <c r="Q4881">
        <v>5</v>
      </c>
      <c r="R4881">
        <v>3</v>
      </c>
      <c r="S4881">
        <v>7</v>
      </c>
      <c r="T4881">
        <v>26</v>
      </c>
      <c r="U4881">
        <v>0</v>
      </c>
      <c r="V4881">
        <v>0</v>
      </c>
      <c r="W4881">
        <v>13.936738887811789</v>
      </c>
      <c r="X4881">
        <v>209.63684537412399</v>
      </c>
      <c r="Y4881">
        <v>82.144320789628509</v>
      </c>
      <c r="Z4881">
        <v>0.22704727366964322</v>
      </c>
      <c r="AA4881">
        <v>126.33520618512392</v>
      </c>
      <c r="AB4881">
        <v>253.62160844432876</v>
      </c>
      <c r="AC4881">
        <v>0</v>
      </c>
      <c r="AD4881">
        <v>0</v>
      </c>
      <c r="AE4881">
        <v>685.90176695468665</v>
      </c>
    </row>
    <row r="4882" spans="1:31" x14ac:dyDescent="0.3">
      <c r="A4882">
        <v>2495864</v>
      </c>
      <c r="B4882">
        <v>1</v>
      </c>
      <c r="C4882" t="s">
        <v>80</v>
      </c>
      <c r="D4882" t="s">
        <v>110</v>
      </c>
      <c r="E4882" t="s">
        <v>162</v>
      </c>
      <c r="F4882" t="s">
        <v>13862</v>
      </c>
      <c r="G4882" t="s">
        <v>134</v>
      </c>
      <c r="H4882" t="s">
        <v>135</v>
      </c>
      <c r="I4882" t="s">
        <v>136</v>
      </c>
      <c r="J4882" t="s">
        <v>137</v>
      </c>
      <c r="K4882" t="s">
        <v>138</v>
      </c>
      <c r="L4882" t="s">
        <v>13863</v>
      </c>
      <c r="M4882" t="s">
        <v>13864</v>
      </c>
      <c r="N4882">
        <v>0.97361111099999997</v>
      </c>
      <c r="O4882">
        <v>0</v>
      </c>
      <c r="P4882">
        <v>50</v>
      </c>
      <c r="Q4882">
        <v>0</v>
      </c>
      <c r="R4882">
        <v>0</v>
      </c>
      <c r="S4882">
        <v>0</v>
      </c>
      <c r="T4882">
        <v>1</v>
      </c>
      <c r="U4882">
        <v>0</v>
      </c>
      <c r="V4882">
        <v>0</v>
      </c>
      <c r="W4882">
        <v>0</v>
      </c>
      <c r="X4882">
        <v>12.915128801700007</v>
      </c>
      <c r="Y4882">
        <v>0</v>
      </c>
      <c r="Z4882">
        <v>0</v>
      </c>
      <c r="AA4882">
        <v>0</v>
      </c>
      <c r="AB4882">
        <v>2.0018450918491668</v>
      </c>
      <c r="AC4882">
        <v>0</v>
      </c>
      <c r="AD4882">
        <v>0</v>
      </c>
      <c r="AE4882">
        <v>14.916973893549173</v>
      </c>
    </row>
    <row r="4883" spans="1:31" x14ac:dyDescent="0.3">
      <c r="A4883">
        <v>2495865</v>
      </c>
      <c r="B4883">
        <v>1</v>
      </c>
      <c r="C4883" t="s">
        <v>81</v>
      </c>
      <c r="D4883" t="s">
        <v>115</v>
      </c>
      <c r="E4883" t="s">
        <v>166</v>
      </c>
      <c r="F4883" t="s">
        <v>13865</v>
      </c>
      <c r="G4883" t="s">
        <v>168</v>
      </c>
      <c r="H4883" t="s">
        <v>150</v>
      </c>
      <c r="I4883" t="s">
        <v>136</v>
      </c>
      <c r="J4883" t="s">
        <v>5</v>
      </c>
      <c r="K4883" t="s">
        <v>138</v>
      </c>
      <c r="L4883" t="s">
        <v>13866</v>
      </c>
      <c r="M4883" t="s">
        <v>13867</v>
      </c>
      <c r="N4883">
        <v>9.915277777</v>
      </c>
      <c r="O4883">
        <v>1</v>
      </c>
      <c r="P4883">
        <v>507</v>
      </c>
      <c r="Q4883">
        <v>18</v>
      </c>
      <c r="R4883">
        <v>194</v>
      </c>
      <c r="S4883">
        <v>3</v>
      </c>
      <c r="T4883">
        <v>37</v>
      </c>
      <c r="U4883">
        <v>1</v>
      </c>
      <c r="V4883">
        <v>0</v>
      </c>
      <c r="W4883">
        <v>0.58039441022554805</v>
      </c>
      <c r="X4883">
        <v>427.69562409841689</v>
      </c>
      <c r="Y4883">
        <v>255.55908983184372</v>
      </c>
      <c r="Z4883">
        <v>486.31942776026602</v>
      </c>
      <c r="AA4883">
        <v>37.650137174090098</v>
      </c>
      <c r="AB4883">
        <v>296.47129871621172</v>
      </c>
      <c r="AC4883">
        <v>490.82160605804836</v>
      </c>
      <c r="AD4883">
        <v>0</v>
      </c>
      <c r="AE4883">
        <v>1995.0975780491026</v>
      </c>
    </row>
    <row r="4884" spans="1:31" x14ac:dyDescent="0.3">
      <c r="A4884">
        <v>2495866</v>
      </c>
      <c r="B4884">
        <v>1</v>
      </c>
      <c r="C4884" t="s">
        <v>80</v>
      </c>
      <c r="D4884" t="s">
        <v>93</v>
      </c>
      <c r="E4884" t="s">
        <v>162</v>
      </c>
      <c r="F4884" t="s">
        <v>13868</v>
      </c>
      <c r="G4884" t="s">
        <v>181</v>
      </c>
      <c r="H4884" t="s">
        <v>135</v>
      </c>
      <c r="I4884" t="s">
        <v>136</v>
      </c>
      <c r="J4884" t="s">
        <v>137</v>
      </c>
      <c r="K4884" t="s">
        <v>144</v>
      </c>
      <c r="L4884" t="s">
        <v>13869</v>
      </c>
      <c r="M4884" t="s">
        <v>13870</v>
      </c>
      <c r="N4884">
        <v>1.8125</v>
      </c>
      <c r="O4884">
        <v>0</v>
      </c>
      <c r="P4884">
        <v>0</v>
      </c>
      <c r="Q4884">
        <v>0</v>
      </c>
      <c r="R4884">
        <v>0</v>
      </c>
      <c r="S4884">
        <v>0</v>
      </c>
      <c r="T4884">
        <v>4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2.2513493194944019</v>
      </c>
      <c r="AC4884">
        <v>0</v>
      </c>
      <c r="AD4884">
        <v>0</v>
      </c>
      <c r="AE4884">
        <v>2.2513493194944019</v>
      </c>
    </row>
    <row r="4885" spans="1:31" x14ac:dyDescent="0.3">
      <c r="A4885">
        <v>2495873</v>
      </c>
      <c r="B4885">
        <v>1</v>
      </c>
      <c r="C4885" t="s">
        <v>81</v>
      </c>
      <c r="D4885" t="s">
        <v>115</v>
      </c>
      <c r="E4885" t="s">
        <v>166</v>
      </c>
      <c r="F4885" t="s">
        <v>13871</v>
      </c>
      <c r="G4885" t="s">
        <v>168</v>
      </c>
      <c r="H4885" t="s">
        <v>150</v>
      </c>
      <c r="I4885" t="s">
        <v>136</v>
      </c>
      <c r="J4885" t="s">
        <v>5</v>
      </c>
      <c r="K4885" t="s">
        <v>138</v>
      </c>
      <c r="L4885" t="s">
        <v>13872</v>
      </c>
      <c r="M4885" t="s">
        <v>13873</v>
      </c>
      <c r="N4885">
        <v>9.9047222220000002</v>
      </c>
      <c r="O4885">
        <v>0</v>
      </c>
      <c r="P4885">
        <v>673</v>
      </c>
      <c r="Q4885">
        <v>4</v>
      </c>
      <c r="R4885">
        <v>80</v>
      </c>
      <c r="S4885">
        <v>5</v>
      </c>
      <c r="T4885">
        <v>31</v>
      </c>
      <c r="U4885">
        <v>0</v>
      </c>
      <c r="V4885">
        <v>0</v>
      </c>
      <c r="W4885">
        <v>0</v>
      </c>
      <c r="X4885">
        <v>477.02194375848819</v>
      </c>
      <c r="Y4885">
        <v>21.312889188114056</v>
      </c>
      <c r="Z4885">
        <v>114.10602223414709</v>
      </c>
      <c r="AA4885">
        <v>131.801596388674</v>
      </c>
      <c r="AB4885">
        <v>215.19399920154706</v>
      </c>
      <c r="AC4885">
        <v>0</v>
      </c>
      <c r="AD4885">
        <v>0</v>
      </c>
      <c r="AE4885">
        <v>959.4364507709704</v>
      </c>
    </row>
    <row r="4886" spans="1:31" x14ac:dyDescent="0.3">
      <c r="A4886">
        <v>2495875</v>
      </c>
      <c r="B4886">
        <v>1</v>
      </c>
      <c r="C4886" t="s">
        <v>80</v>
      </c>
      <c r="D4886" t="s">
        <v>101</v>
      </c>
      <c r="E4886" t="s">
        <v>132</v>
      </c>
      <c r="F4886" t="s">
        <v>13874</v>
      </c>
      <c r="G4886" t="s">
        <v>2914</v>
      </c>
      <c r="H4886" t="s">
        <v>135</v>
      </c>
      <c r="I4886" t="s">
        <v>136</v>
      </c>
      <c r="J4886" t="s">
        <v>137</v>
      </c>
      <c r="K4886" t="s">
        <v>144</v>
      </c>
      <c r="L4886" t="s">
        <v>13875</v>
      </c>
      <c r="M4886" t="s">
        <v>13876</v>
      </c>
      <c r="N4886">
        <v>0.73944444399999998</v>
      </c>
      <c r="O4886">
        <v>0</v>
      </c>
      <c r="P4886">
        <v>67</v>
      </c>
      <c r="Q4886">
        <v>0</v>
      </c>
      <c r="R4886">
        <v>14</v>
      </c>
      <c r="S4886">
        <v>0</v>
      </c>
      <c r="T4886">
        <v>14</v>
      </c>
      <c r="U4886">
        <v>0</v>
      </c>
      <c r="V4886">
        <v>0</v>
      </c>
      <c r="W4886">
        <v>0</v>
      </c>
      <c r="X4886">
        <v>21.62464770056356</v>
      </c>
      <c r="Y4886">
        <v>0</v>
      </c>
      <c r="Z4886">
        <v>2.8446166583373005</v>
      </c>
      <c r="AA4886">
        <v>0</v>
      </c>
      <c r="AB4886">
        <v>25.534373947916443</v>
      </c>
      <c r="AC4886">
        <v>0</v>
      </c>
      <c r="AD4886">
        <v>0</v>
      </c>
      <c r="AE4886">
        <v>50.003638306817308</v>
      </c>
    </row>
    <row r="4887" spans="1:31" x14ac:dyDescent="0.3">
      <c r="A4887">
        <v>2495877</v>
      </c>
      <c r="B4887">
        <v>1</v>
      </c>
      <c r="C4887" t="s">
        <v>81</v>
      </c>
      <c r="D4887" t="s">
        <v>118</v>
      </c>
      <c r="E4887" t="s">
        <v>147</v>
      </c>
      <c r="F4887" t="s">
        <v>11990</v>
      </c>
      <c r="G4887" t="s">
        <v>193</v>
      </c>
      <c r="H4887" t="s">
        <v>150</v>
      </c>
      <c r="I4887" t="s">
        <v>136</v>
      </c>
      <c r="J4887" t="s">
        <v>137</v>
      </c>
      <c r="K4887" t="s">
        <v>144</v>
      </c>
      <c r="L4887" t="s">
        <v>13877</v>
      </c>
      <c r="M4887" t="s">
        <v>13878</v>
      </c>
      <c r="N4887">
        <v>1.040277777</v>
      </c>
      <c r="O4887">
        <v>0</v>
      </c>
      <c r="P4887">
        <v>469</v>
      </c>
      <c r="Q4887">
        <v>0</v>
      </c>
      <c r="R4887">
        <v>9</v>
      </c>
      <c r="S4887">
        <v>0</v>
      </c>
      <c r="T4887">
        <v>38</v>
      </c>
      <c r="U4887">
        <v>0</v>
      </c>
      <c r="V4887">
        <v>0</v>
      </c>
      <c r="W4887">
        <v>0</v>
      </c>
      <c r="X4887">
        <v>116.63941703669438</v>
      </c>
      <c r="Y4887">
        <v>0</v>
      </c>
      <c r="Z4887">
        <v>0.61828724561686699</v>
      </c>
      <c r="AA4887">
        <v>0</v>
      </c>
      <c r="AB4887">
        <v>25.448763801447345</v>
      </c>
      <c r="AC4887">
        <v>0</v>
      </c>
      <c r="AD4887">
        <v>0</v>
      </c>
      <c r="AE4887">
        <v>142.70646808375861</v>
      </c>
    </row>
    <row r="4888" spans="1:31" x14ac:dyDescent="0.3">
      <c r="A4888">
        <v>2495878</v>
      </c>
      <c r="B4888">
        <v>1</v>
      </c>
      <c r="C4888" t="s">
        <v>80</v>
      </c>
      <c r="D4888" t="s">
        <v>99</v>
      </c>
      <c r="E4888" t="s">
        <v>153</v>
      </c>
      <c r="F4888" t="s">
        <v>13879</v>
      </c>
      <c r="G4888" t="s">
        <v>155</v>
      </c>
      <c r="H4888" t="s">
        <v>135</v>
      </c>
      <c r="I4888" t="s">
        <v>136</v>
      </c>
      <c r="J4888" t="s">
        <v>137</v>
      </c>
      <c r="K4888" t="s">
        <v>144</v>
      </c>
      <c r="L4888" t="s">
        <v>13880</v>
      </c>
      <c r="M4888" t="s">
        <v>13881</v>
      </c>
      <c r="N4888">
        <v>1.2963888880000001</v>
      </c>
      <c r="O4888">
        <v>0</v>
      </c>
      <c r="P4888">
        <v>2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0.55812911716493674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0.55812911716493674</v>
      </c>
    </row>
    <row r="4889" spans="1:31" x14ac:dyDescent="0.3">
      <c r="A4889">
        <v>2495881</v>
      </c>
      <c r="B4889">
        <v>1</v>
      </c>
      <c r="C4889" t="s">
        <v>80</v>
      </c>
      <c r="D4889" t="s">
        <v>95</v>
      </c>
      <c r="E4889" t="s">
        <v>147</v>
      </c>
      <c r="F4889" t="s">
        <v>13882</v>
      </c>
      <c r="G4889" t="s">
        <v>168</v>
      </c>
      <c r="H4889" t="s">
        <v>150</v>
      </c>
      <c r="I4889" t="s">
        <v>136</v>
      </c>
      <c r="J4889" t="s">
        <v>137</v>
      </c>
      <c r="K4889" t="s">
        <v>138</v>
      </c>
      <c r="L4889" t="s">
        <v>13883</v>
      </c>
      <c r="M4889" t="s">
        <v>13884</v>
      </c>
      <c r="N4889">
        <v>7.346944444</v>
      </c>
      <c r="O4889">
        <v>0</v>
      </c>
      <c r="P4889">
        <v>526</v>
      </c>
      <c r="Q4889">
        <v>0</v>
      </c>
      <c r="R4889">
        <v>0</v>
      </c>
      <c r="S4889">
        <v>0</v>
      </c>
      <c r="T4889">
        <v>13</v>
      </c>
      <c r="U4889">
        <v>0</v>
      </c>
      <c r="V4889">
        <v>0</v>
      </c>
      <c r="W4889">
        <v>0</v>
      </c>
      <c r="X4889">
        <v>885.50308437513957</v>
      </c>
      <c r="Y4889">
        <v>0</v>
      </c>
      <c r="Z4889">
        <v>0</v>
      </c>
      <c r="AA4889">
        <v>0</v>
      </c>
      <c r="AB4889">
        <v>219.68990972677247</v>
      </c>
      <c r="AC4889">
        <v>0</v>
      </c>
      <c r="AD4889">
        <v>0</v>
      </c>
      <c r="AE4889">
        <v>1105.1929941019121</v>
      </c>
    </row>
    <row r="4890" spans="1:31" x14ac:dyDescent="0.3">
      <c r="A4890">
        <v>2495883</v>
      </c>
      <c r="B4890">
        <v>1</v>
      </c>
      <c r="C4890" t="s">
        <v>81</v>
      </c>
      <c r="D4890" t="s">
        <v>127</v>
      </c>
      <c r="E4890" t="s">
        <v>184</v>
      </c>
      <c r="F4890" t="s">
        <v>603</v>
      </c>
      <c r="G4890" t="s">
        <v>134</v>
      </c>
      <c r="H4890" t="s">
        <v>150</v>
      </c>
      <c r="I4890" t="s">
        <v>136</v>
      </c>
      <c r="J4890" t="s">
        <v>137</v>
      </c>
      <c r="K4890" t="s">
        <v>138</v>
      </c>
      <c r="L4890" t="s">
        <v>13885</v>
      </c>
      <c r="M4890" t="s">
        <v>13886</v>
      </c>
      <c r="N4890">
        <v>7.0036111109999997</v>
      </c>
      <c r="O4890">
        <v>0</v>
      </c>
      <c r="P4890">
        <v>0</v>
      </c>
      <c r="Q4890">
        <v>9</v>
      </c>
      <c r="R4890">
        <v>25</v>
      </c>
      <c r="S4890">
        <v>12</v>
      </c>
      <c r="T4890">
        <v>1</v>
      </c>
      <c r="U4890">
        <v>2</v>
      </c>
      <c r="V4890">
        <v>0</v>
      </c>
      <c r="W4890">
        <v>0</v>
      </c>
      <c r="X4890">
        <v>0</v>
      </c>
      <c r="Y4890">
        <v>16.413315118182759</v>
      </c>
      <c r="Z4890">
        <v>100.55898118037841</v>
      </c>
      <c r="AA4890">
        <v>1669.1304889294331</v>
      </c>
      <c r="AB4890">
        <v>30.905882250285199</v>
      </c>
      <c r="AC4890">
        <v>625.5396454248812</v>
      </c>
      <c r="AD4890">
        <v>0</v>
      </c>
      <c r="AE4890">
        <v>2442.5483129031609</v>
      </c>
    </row>
    <row r="4891" spans="1:31" x14ac:dyDescent="0.3">
      <c r="A4891">
        <v>2495884</v>
      </c>
      <c r="B4891">
        <v>1</v>
      </c>
      <c r="C4891" t="s">
        <v>80</v>
      </c>
      <c r="D4891" t="s">
        <v>103</v>
      </c>
      <c r="E4891" t="s">
        <v>153</v>
      </c>
      <c r="F4891" t="s">
        <v>13887</v>
      </c>
      <c r="G4891" t="s">
        <v>155</v>
      </c>
      <c r="H4891" t="s">
        <v>135</v>
      </c>
      <c r="I4891" t="s">
        <v>136</v>
      </c>
      <c r="J4891" t="s">
        <v>137</v>
      </c>
      <c r="K4891" t="s">
        <v>144</v>
      </c>
      <c r="L4891" t="s">
        <v>13888</v>
      </c>
      <c r="M4891" t="s">
        <v>13889</v>
      </c>
      <c r="N4891">
        <v>1.5847222219999999</v>
      </c>
      <c r="O4891">
        <v>0</v>
      </c>
      <c r="P4891">
        <v>1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3.4685376077697224E-3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3.4685376077697224E-3</v>
      </c>
    </row>
    <row r="4892" spans="1:31" x14ac:dyDescent="0.3">
      <c r="A4892">
        <v>2495885</v>
      </c>
      <c r="B4892">
        <v>1</v>
      </c>
      <c r="C4892" t="s">
        <v>80</v>
      </c>
      <c r="D4892" t="s">
        <v>104</v>
      </c>
      <c r="E4892" t="s">
        <v>162</v>
      </c>
      <c r="F4892" t="s">
        <v>5338</v>
      </c>
      <c r="G4892" t="s">
        <v>134</v>
      </c>
      <c r="H4892" t="s">
        <v>135</v>
      </c>
      <c r="I4892" t="s">
        <v>136</v>
      </c>
      <c r="J4892" t="s">
        <v>137</v>
      </c>
      <c r="K4892" t="s">
        <v>138</v>
      </c>
      <c r="L4892" t="s">
        <v>13890</v>
      </c>
      <c r="M4892" t="s">
        <v>13891</v>
      </c>
      <c r="N4892">
        <v>1.8977777769999999</v>
      </c>
      <c r="O4892">
        <v>0</v>
      </c>
      <c r="P4892">
        <v>23</v>
      </c>
      <c r="Q4892">
        <v>0</v>
      </c>
      <c r="R4892">
        <v>0</v>
      </c>
      <c r="S4892">
        <v>0</v>
      </c>
      <c r="T4892">
        <v>1</v>
      </c>
      <c r="U4892">
        <v>0</v>
      </c>
      <c r="V4892">
        <v>0</v>
      </c>
      <c r="W4892">
        <v>0</v>
      </c>
      <c r="X4892">
        <v>8.6576000601841603</v>
      </c>
      <c r="Y4892">
        <v>0</v>
      </c>
      <c r="Z4892">
        <v>0</v>
      </c>
      <c r="AA4892">
        <v>0</v>
      </c>
      <c r="AB4892">
        <v>0.20727043506378715</v>
      </c>
      <c r="AC4892">
        <v>0</v>
      </c>
      <c r="AD4892">
        <v>0</v>
      </c>
      <c r="AE4892">
        <v>8.8648704952479473</v>
      </c>
    </row>
    <row r="4893" spans="1:31" x14ac:dyDescent="0.3">
      <c r="A4893">
        <v>2495886</v>
      </c>
      <c r="B4893">
        <v>1</v>
      </c>
      <c r="C4893" t="s">
        <v>81</v>
      </c>
      <c r="D4893" t="s">
        <v>123</v>
      </c>
      <c r="E4893" t="s">
        <v>147</v>
      </c>
      <c r="F4893" t="s">
        <v>1678</v>
      </c>
      <c r="G4893" t="s">
        <v>168</v>
      </c>
      <c r="H4893" t="s">
        <v>150</v>
      </c>
      <c r="I4893" t="s">
        <v>136</v>
      </c>
      <c r="J4893" t="s">
        <v>137</v>
      </c>
      <c r="K4893" t="s">
        <v>138</v>
      </c>
      <c r="L4893" t="s">
        <v>13892</v>
      </c>
      <c r="M4893" t="s">
        <v>13893</v>
      </c>
      <c r="N4893">
        <v>9.5091666660000005</v>
      </c>
      <c r="O4893">
        <v>0</v>
      </c>
      <c r="P4893">
        <v>378</v>
      </c>
      <c r="Q4893">
        <v>0</v>
      </c>
      <c r="R4893">
        <v>13</v>
      </c>
      <c r="S4893">
        <v>0</v>
      </c>
      <c r="T4893">
        <v>17</v>
      </c>
      <c r="U4893">
        <v>0</v>
      </c>
      <c r="V4893">
        <v>0</v>
      </c>
      <c r="W4893">
        <v>0</v>
      </c>
      <c r="X4893">
        <v>726.44701089093041</v>
      </c>
      <c r="Y4893">
        <v>0</v>
      </c>
      <c r="Z4893">
        <v>24.317611790323678</v>
      </c>
      <c r="AA4893">
        <v>0</v>
      </c>
      <c r="AB4893">
        <v>134.23330091057389</v>
      </c>
      <c r="AC4893">
        <v>0</v>
      </c>
      <c r="AD4893">
        <v>0</v>
      </c>
      <c r="AE4893">
        <v>884.997923591828</v>
      </c>
    </row>
    <row r="4894" spans="1:31" x14ac:dyDescent="0.3">
      <c r="A4894">
        <v>2495887</v>
      </c>
      <c r="B4894">
        <v>1</v>
      </c>
      <c r="C4894" t="s">
        <v>80</v>
      </c>
      <c r="D4894" t="s">
        <v>84</v>
      </c>
      <c r="E4894" t="s">
        <v>132</v>
      </c>
      <c r="F4894" t="s">
        <v>13894</v>
      </c>
      <c r="G4894" t="s">
        <v>168</v>
      </c>
      <c r="H4894" t="s">
        <v>135</v>
      </c>
      <c r="I4894" t="s">
        <v>136</v>
      </c>
      <c r="J4894" t="s">
        <v>137</v>
      </c>
      <c r="K4894" t="s">
        <v>138</v>
      </c>
      <c r="L4894" t="s">
        <v>13895</v>
      </c>
      <c r="M4894" t="s">
        <v>13896</v>
      </c>
      <c r="N4894">
        <v>6.3622222219999998</v>
      </c>
      <c r="O4894">
        <v>0</v>
      </c>
      <c r="P4894">
        <v>405</v>
      </c>
      <c r="Q4894">
        <v>0</v>
      </c>
      <c r="R4894">
        <v>0</v>
      </c>
      <c r="S4894">
        <v>0</v>
      </c>
      <c r="T4894">
        <v>41</v>
      </c>
      <c r="U4894">
        <v>0</v>
      </c>
      <c r="V4894">
        <v>0</v>
      </c>
      <c r="W4894">
        <v>0</v>
      </c>
      <c r="X4894">
        <v>551.55593815559712</v>
      </c>
      <c r="Y4894">
        <v>0</v>
      </c>
      <c r="Z4894">
        <v>0</v>
      </c>
      <c r="AA4894">
        <v>0</v>
      </c>
      <c r="AB4894">
        <v>523.75511331713449</v>
      </c>
      <c r="AC4894">
        <v>0</v>
      </c>
      <c r="AD4894">
        <v>0</v>
      </c>
      <c r="AE4894">
        <v>1075.3110514727316</v>
      </c>
    </row>
    <row r="4895" spans="1:31" x14ac:dyDescent="0.3">
      <c r="A4895">
        <v>2495888</v>
      </c>
      <c r="B4895">
        <v>1</v>
      </c>
      <c r="C4895" t="s">
        <v>80</v>
      </c>
      <c r="D4895" t="s">
        <v>106</v>
      </c>
      <c r="E4895" t="s">
        <v>132</v>
      </c>
      <c r="F4895" t="s">
        <v>13897</v>
      </c>
      <c r="G4895" t="s">
        <v>134</v>
      </c>
      <c r="H4895" t="s">
        <v>135</v>
      </c>
      <c r="I4895" t="s">
        <v>136</v>
      </c>
      <c r="J4895" t="s">
        <v>137</v>
      </c>
      <c r="K4895" t="s">
        <v>138</v>
      </c>
      <c r="L4895" t="s">
        <v>13898</v>
      </c>
      <c r="M4895" t="s">
        <v>13899</v>
      </c>
      <c r="N4895">
        <v>4.1633333329999997</v>
      </c>
      <c r="O4895">
        <v>0</v>
      </c>
      <c r="P4895">
        <v>290</v>
      </c>
      <c r="Q4895">
        <v>0</v>
      </c>
      <c r="R4895">
        <v>1</v>
      </c>
      <c r="S4895">
        <v>0</v>
      </c>
      <c r="T4895">
        <v>12</v>
      </c>
      <c r="U4895">
        <v>0</v>
      </c>
      <c r="V4895">
        <v>0</v>
      </c>
      <c r="W4895">
        <v>0</v>
      </c>
      <c r="X4895">
        <v>229.25095395363235</v>
      </c>
      <c r="Y4895">
        <v>0</v>
      </c>
      <c r="Z4895">
        <v>2.3401810773733329</v>
      </c>
      <c r="AA4895">
        <v>0</v>
      </c>
      <c r="AB4895">
        <v>1.7111450077286328</v>
      </c>
      <c r="AC4895">
        <v>0</v>
      </c>
      <c r="AD4895">
        <v>0</v>
      </c>
      <c r="AE4895">
        <v>233.30228003873432</v>
      </c>
    </row>
    <row r="4896" spans="1:31" x14ac:dyDescent="0.3">
      <c r="A4896">
        <v>2495889</v>
      </c>
      <c r="B4896">
        <v>1</v>
      </c>
      <c r="C4896" t="s">
        <v>80</v>
      </c>
      <c r="D4896" t="s">
        <v>105</v>
      </c>
      <c r="E4896" t="s">
        <v>153</v>
      </c>
      <c r="F4896" t="s">
        <v>13900</v>
      </c>
      <c r="G4896" t="s">
        <v>230</v>
      </c>
      <c r="H4896" t="s">
        <v>135</v>
      </c>
      <c r="I4896" t="s">
        <v>136</v>
      </c>
      <c r="J4896" t="s">
        <v>137</v>
      </c>
      <c r="K4896" t="s">
        <v>144</v>
      </c>
      <c r="L4896" t="s">
        <v>13901</v>
      </c>
      <c r="M4896" t="s">
        <v>13902</v>
      </c>
      <c r="N4896">
        <v>2.0125000000000002</v>
      </c>
      <c r="O4896">
        <v>0</v>
      </c>
      <c r="P4896">
        <v>5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2.2316776230446305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2.2316776230446305</v>
      </c>
    </row>
    <row r="4897" spans="1:31" x14ac:dyDescent="0.3">
      <c r="A4897">
        <v>2495890</v>
      </c>
      <c r="B4897">
        <v>1</v>
      </c>
      <c r="C4897" t="s">
        <v>80</v>
      </c>
      <c r="D4897" t="s">
        <v>91</v>
      </c>
      <c r="E4897" t="s">
        <v>166</v>
      </c>
      <c r="F4897" t="s">
        <v>13903</v>
      </c>
      <c r="G4897" t="s">
        <v>168</v>
      </c>
      <c r="H4897" t="s">
        <v>150</v>
      </c>
      <c r="I4897" t="s">
        <v>136</v>
      </c>
      <c r="J4897" t="s">
        <v>137</v>
      </c>
      <c r="K4897" t="s">
        <v>138</v>
      </c>
      <c r="L4897" t="s">
        <v>13904</v>
      </c>
      <c r="M4897" t="s">
        <v>13905</v>
      </c>
      <c r="N4897">
        <v>8.3066666659999999</v>
      </c>
      <c r="O4897">
        <v>0</v>
      </c>
      <c r="P4897">
        <v>779</v>
      </c>
      <c r="Q4897">
        <v>0</v>
      </c>
      <c r="R4897">
        <v>21</v>
      </c>
      <c r="S4897">
        <v>0</v>
      </c>
      <c r="T4897">
        <v>120</v>
      </c>
      <c r="U4897">
        <v>0</v>
      </c>
      <c r="V4897">
        <v>0</v>
      </c>
      <c r="W4897">
        <v>0</v>
      </c>
      <c r="X4897">
        <v>1461.2257279731914</v>
      </c>
      <c r="Y4897">
        <v>0</v>
      </c>
      <c r="Z4897">
        <v>62.760424849359268</v>
      </c>
      <c r="AA4897">
        <v>0</v>
      </c>
      <c r="AB4897">
        <v>631.60717212412271</v>
      </c>
      <c r="AC4897">
        <v>0</v>
      </c>
      <c r="AD4897">
        <v>0</v>
      </c>
      <c r="AE4897">
        <v>2155.5933249466734</v>
      </c>
    </row>
    <row r="4898" spans="1:31" x14ac:dyDescent="0.3">
      <c r="A4898">
        <v>2495893</v>
      </c>
      <c r="B4898">
        <v>1</v>
      </c>
      <c r="C4898" t="s">
        <v>80</v>
      </c>
      <c r="D4898" t="s">
        <v>83</v>
      </c>
      <c r="E4898" t="s">
        <v>162</v>
      </c>
      <c r="F4898" t="s">
        <v>13906</v>
      </c>
      <c r="G4898" t="s">
        <v>168</v>
      </c>
      <c r="H4898" t="s">
        <v>135</v>
      </c>
      <c r="I4898" t="s">
        <v>136</v>
      </c>
      <c r="J4898" t="s">
        <v>137</v>
      </c>
      <c r="K4898" t="s">
        <v>138</v>
      </c>
      <c r="L4898" t="s">
        <v>13907</v>
      </c>
      <c r="M4898" t="s">
        <v>13908</v>
      </c>
      <c r="N4898">
        <v>3.358333333</v>
      </c>
      <c r="O4898">
        <v>0</v>
      </c>
      <c r="P4898">
        <v>183</v>
      </c>
      <c r="Q4898">
        <v>0</v>
      </c>
      <c r="R4898">
        <v>0</v>
      </c>
      <c r="S4898">
        <v>0</v>
      </c>
      <c r="T4898">
        <v>27</v>
      </c>
      <c r="U4898">
        <v>0</v>
      </c>
      <c r="V4898">
        <v>1</v>
      </c>
      <c r="W4898">
        <v>0</v>
      </c>
      <c r="X4898">
        <v>186.0354794858078</v>
      </c>
      <c r="Y4898">
        <v>0</v>
      </c>
      <c r="Z4898">
        <v>0</v>
      </c>
      <c r="AA4898">
        <v>0</v>
      </c>
      <c r="AB4898">
        <v>82.724840440584344</v>
      </c>
      <c r="AC4898">
        <v>0</v>
      </c>
      <c r="AD4898">
        <v>103.54749072557735</v>
      </c>
      <c r="AE4898">
        <v>372.30781065196948</v>
      </c>
    </row>
    <row r="4899" spans="1:31" x14ac:dyDescent="0.3">
      <c r="A4899">
        <v>2495894</v>
      </c>
      <c r="B4899">
        <v>1</v>
      </c>
      <c r="C4899" t="s">
        <v>80</v>
      </c>
      <c r="D4899" t="s">
        <v>82</v>
      </c>
      <c r="E4899" t="s">
        <v>147</v>
      </c>
      <c r="F4899" t="s">
        <v>13909</v>
      </c>
      <c r="G4899" t="s">
        <v>134</v>
      </c>
      <c r="H4899" t="s">
        <v>150</v>
      </c>
      <c r="I4899" t="s">
        <v>136</v>
      </c>
      <c r="J4899" t="s">
        <v>137</v>
      </c>
      <c r="K4899" t="s">
        <v>138</v>
      </c>
      <c r="L4899" t="s">
        <v>13910</v>
      </c>
      <c r="M4899" t="s">
        <v>13911</v>
      </c>
      <c r="N4899">
        <v>5.3475000000000001</v>
      </c>
      <c r="O4899">
        <v>0</v>
      </c>
      <c r="P4899">
        <v>0</v>
      </c>
      <c r="Q4899">
        <v>0</v>
      </c>
      <c r="R4899">
        <v>0</v>
      </c>
      <c r="S4899">
        <v>2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89.977333316015319</v>
      </c>
      <c r="AB4899">
        <v>0</v>
      </c>
      <c r="AC4899">
        <v>0</v>
      </c>
      <c r="AD4899">
        <v>0</v>
      </c>
      <c r="AE4899">
        <v>89.977333316015319</v>
      </c>
    </row>
    <row r="4900" spans="1:31" x14ac:dyDescent="0.3">
      <c r="A4900">
        <v>2495895</v>
      </c>
      <c r="B4900">
        <v>1</v>
      </c>
      <c r="C4900" t="s">
        <v>80</v>
      </c>
      <c r="D4900" t="s">
        <v>82</v>
      </c>
      <c r="E4900" t="s">
        <v>162</v>
      </c>
      <c r="F4900" t="s">
        <v>13912</v>
      </c>
      <c r="G4900" t="s">
        <v>134</v>
      </c>
      <c r="H4900" t="s">
        <v>135</v>
      </c>
      <c r="I4900" t="s">
        <v>136</v>
      </c>
      <c r="J4900" t="s">
        <v>137</v>
      </c>
      <c r="K4900" t="s">
        <v>138</v>
      </c>
      <c r="L4900" t="s">
        <v>13913</v>
      </c>
      <c r="M4900" t="s">
        <v>13914</v>
      </c>
      <c r="N4900">
        <v>1.1388888880000001</v>
      </c>
      <c r="O4900">
        <v>0</v>
      </c>
      <c r="P4900">
        <v>54</v>
      </c>
      <c r="Q4900">
        <v>0</v>
      </c>
      <c r="R4900">
        <v>0</v>
      </c>
      <c r="S4900">
        <v>0</v>
      </c>
      <c r="T4900">
        <v>4</v>
      </c>
      <c r="U4900">
        <v>0</v>
      </c>
      <c r="V4900">
        <v>0</v>
      </c>
      <c r="W4900">
        <v>0</v>
      </c>
      <c r="X4900">
        <v>20.239592855782742</v>
      </c>
      <c r="Y4900">
        <v>0</v>
      </c>
      <c r="Z4900">
        <v>0</v>
      </c>
      <c r="AA4900">
        <v>0</v>
      </c>
      <c r="AB4900">
        <v>7.2557228770359803</v>
      </c>
      <c r="AC4900">
        <v>0</v>
      </c>
      <c r="AD4900">
        <v>0</v>
      </c>
      <c r="AE4900">
        <v>27.495315732818725</v>
      </c>
    </row>
    <row r="4901" spans="1:31" x14ac:dyDescent="0.3">
      <c r="A4901">
        <v>2495822</v>
      </c>
      <c r="B4901">
        <v>2</v>
      </c>
      <c r="C4901" t="s">
        <v>81</v>
      </c>
      <c r="D4901" t="s">
        <v>123</v>
      </c>
      <c r="E4901" t="s">
        <v>132</v>
      </c>
      <c r="F4901" t="s">
        <v>13915</v>
      </c>
      <c r="G4901" t="s">
        <v>210</v>
      </c>
      <c r="H4901" t="s">
        <v>135</v>
      </c>
      <c r="I4901" t="s">
        <v>136</v>
      </c>
      <c r="J4901" t="s">
        <v>137</v>
      </c>
      <c r="K4901" t="s">
        <v>144</v>
      </c>
      <c r="L4901" t="s">
        <v>13823</v>
      </c>
      <c r="M4901" t="s">
        <v>13916</v>
      </c>
      <c r="N4901">
        <v>0.514444444</v>
      </c>
      <c r="O4901">
        <v>0</v>
      </c>
      <c r="P4901">
        <v>694</v>
      </c>
      <c r="Q4901">
        <v>0</v>
      </c>
      <c r="R4901">
        <v>0</v>
      </c>
      <c r="S4901">
        <v>0</v>
      </c>
      <c r="T4901">
        <v>45</v>
      </c>
      <c r="U4901">
        <v>0</v>
      </c>
      <c r="V4901">
        <v>0</v>
      </c>
      <c r="W4901">
        <v>0</v>
      </c>
      <c r="X4901">
        <v>79.033792474679501</v>
      </c>
      <c r="Y4901">
        <v>0</v>
      </c>
      <c r="Z4901">
        <v>0</v>
      </c>
      <c r="AA4901">
        <v>0</v>
      </c>
      <c r="AB4901">
        <v>27.71846108764375</v>
      </c>
      <c r="AC4901">
        <v>0</v>
      </c>
      <c r="AD4901">
        <v>0</v>
      </c>
      <c r="AE4901">
        <v>106.75225356232325</v>
      </c>
    </row>
    <row r="4902" spans="1:31" x14ac:dyDescent="0.3">
      <c r="A4902">
        <v>2495899</v>
      </c>
      <c r="B4902">
        <v>1</v>
      </c>
      <c r="C4902" t="s">
        <v>80</v>
      </c>
      <c r="D4902" t="s">
        <v>106</v>
      </c>
      <c r="E4902" t="s">
        <v>132</v>
      </c>
      <c r="F4902" t="s">
        <v>13917</v>
      </c>
      <c r="G4902" t="s">
        <v>134</v>
      </c>
      <c r="H4902" t="s">
        <v>135</v>
      </c>
      <c r="I4902" t="s">
        <v>136</v>
      </c>
      <c r="J4902" t="s">
        <v>137</v>
      </c>
      <c r="K4902" t="s">
        <v>138</v>
      </c>
      <c r="L4902" t="s">
        <v>13918</v>
      </c>
      <c r="M4902" t="s">
        <v>13919</v>
      </c>
      <c r="N4902">
        <v>3.883611111</v>
      </c>
      <c r="O4902">
        <v>0</v>
      </c>
      <c r="P4902">
        <v>277</v>
      </c>
      <c r="Q4902">
        <v>0</v>
      </c>
      <c r="R4902">
        <v>0</v>
      </c>
      <c r="S4902">
        <v>0</v>
      </c>
      <c r="T4902">
        <v>12</v>
      </c>
      <c r="U4902">
        <v>0</v>
      </c>
      <c r="V4902">
        <v>0</v>
      </c>
      <c r="W4902">
        <v>0</v>
      </c>
      <c r="X4902">
        <v>176.5200727900307</v>
      </c>
      <c r="Y4902">
        <v>0</v>
      </c>
      <c r="Z4902">
        <v>0</v>
      </c>
      <c r="AA4902">
        <v>0</v>
      </c>
      <c r="AB4902">
        <v>2.2670843396741485</v>
      </c>
      <c r="AC4902">
        <v>0</v>
      </c>
      <c r="AD4902">
        <v>0</v>
      </c>
      <c r="AE4902">
        <v>178.78715712970484</v>
      </c>
    </row>
    <row r="4903" spans="1:31" x14ac:dyDescent="0.3">
      <c r="A4903">
        <v>2495901</v>
      </c>
      <c r="B4903">
        <v>1</v>
      </c>
      <c r="C4903" t="s">
        <v>81</v>
      </c>
      <c r="D4903" t="s">
        <v>114</v>
      </c>
      <c r="E4903" t="s">
        <v>147</v>
      </c>
      <c r="F4903" t="s">
        <v>13920</v>
      </c>
      <c r="G4903" t="s">
        <v>149</v>
      </c>
      <c r="H4903" t="s">
        <v>150</v>
      </c>
      <c r="I4903" t="s">
        <v>506</v>
      </c>
      <c r="J4903" t="s">
        <v>137</v>
      </c>
      <c r="K4903" t="s">
        <v>144</v>
      </c>
      <c r="L4903" t="s">
        <v>13921</v>
      </c>
      <c r="M4903" t="s">
        <v>13922</v>
      </c>
      <c r="N4903">
        <v>3.1944444000000002E-2</v>
      </c>
      <c r="O4903">
        <v>0</v>
      </c>
      <c r="P4903">
        <v>318</v>
      </c>
      <c r="Q4903">
        <v>0</v>
      </c>
      <c r="R4903">
        <v>0</v>
      </c>
      <c r="S4903">
        <v>3</v>
      </c>
      <c r="T4903">
        <v>15</v>
      </c>
      <c r="U4903">
        <v>0</v>
      </c>
      <c r="V4903">
        <v>0</v>
      </c>
      <c r="W4903">
        <v>0</v>
      </c>
      <c r="X4903">
        <v>0.93766559762583679</v>
      </c>
      <c r="Y4903">
        <v>0</v>
      </c>
      <c r="Z4903">
        <v>0</v>
      </c>
      <c r="AA4903">
        <v>0.19374749171250003</v>
      </c>
      <c r="AB4903">
        <v>0.25574417966294166</v>
      </c>
      <c r="AC4903">
        <v>0</v>
      </c>
      <c r="AD4903">
        <v>0</v>
      </c>
      <c r="AE4903">
        <v>1.3871572690012783</v>
      </c>
    </row>
    <row r="4904" spans="1:31" x14ac:dyDescent="0.3">
      <c r="A4904">
        <v>2495902</v>
      </c>
      <c r="B4904">
        <v>1</v>
      </c>
      <c r="C4904" t="s">
        <v>81</v>
      </c>
      <c r="D4904" t="s">
        <v>120</v>
      </c>
      <c r="E4904" t="s">
        <v>166</v>
      </c>
      <c r="F4904" t="s">
        <v>754</v>
      </c>
      <c r="G4904" t="s">
        <v>134</v>
      </c>
      <c r="H4904" t="s">
        <v>150</v>
      </c>
      <c r="I4904" t="s">
        <v>136</v>
      </c>
      <c r="J4904" t="s">
        <v>137</v>
      </c>
      <c r="K4904" t="s">
        <v>138</v>
      </c>
      <c r="L4904" t="s">
        <v>13923</v>
      </c>
      <c r="M4904" t="s">
        <v>13924</v>
      </c>
      <c r="N4904">
        <v>4.2202777769999997</v>
      </c>
      <c r="O4904">
        <v>1</v>
      </c>
      <c r="P4904">
        <v>1208</v>
      </c>
      <c r="Q4904">
        <v>111</v>
      </c>
      <c r="R4904">
        <v>66</v>
      </c>
      <c r="S4904">
        <v>29</v>
      </c>
      <c r="T4904">
        <v>67</v>
      </c>
      <c r="U4904">
        <v>2</v>
      </c>
      <c r="V4904">
        <v>0</v>
      </c>
      <c r="W4904">
        <v>0.19030145476646829</v>
      </c>
      <c r="X4904">
        <v>760.97204637970435</v>
      </c>
      <c r="Y4904">
        <v>167.28735625117361</v>
      </c>
      <c r="Z4904">
        <v>34.558775358745578</v>
      </c>
      <c r="AA4904">
        <v>555.61849408674982</v>
      </c>
      <c r="AB4904">
        <v>159.09081022127751</v>
      </c>
      <c r="AC4904">
        <v>536.71301545256688</v>
      </c>
      <c r="AD4904">
        <v>0</v>
      </c>
      <c r="AE4904">
        <v>2214.4307992049844</v>
      </c>
    </row>
    <row r="4905" spans="1:31" x14ac:dyDescent="0.3">
      <c r="A4905">
        <v>2495903</v>
      </c>
      <c r="B4905">
        <v>1</v>
      </c>
      <c r="C4905" t="s">
        <v>80</v>
      </c>
      <c r="D4905" t="s">
        <v>102</v>
      </c>
      <c r="E4905" t="s">
        <v>147</v>
      </c>
      <c r="F4905" t="s">
        <v>13925</v>
      </c>
      <c r="G4905" t="s">
        <v>193</v>
      </c>
      <c r="H4905" t="s">
        <v>150</v>
      </c>
      <c r="I4905" t="s">
        <v>136</v>
      </c>
      <c r="J4905" t="s">
        <v>137</v>
      </c>
      <c r="K4905" t="s">
        <v>144</v>
      </c>
      <c r="L4905" t="s">
        <v>13926</v>
      </c>
      <c r="M4905" t="s">
        <v>13927</v>
      </c>
      <c r="N4905">
        <v>1.2424999999999999</v>
      </c>
      <c r="O4905">
        <v>0</v>
      </c>
      <c r="P4905">
        <v>149</v>
      </c>
      <c r="Q4905">
        <v>0</v>
      </c>
      <c r="R4905">
        <v>6</v>
      </c>
      <c r="S4905">
        <v>5</v>
      </c>
      <c r="T4905">
        <v>16</v>
      </c>
      <c r="U4905">
        <v>0</v>
      </c>
      <c r="V4905">
        <v>0</v>
      </c>
      <c r="W4905">
        <v>0</v>
      </c>
      <c r="X4905">
        <v>44.018465815872737</v>
      </c>
      <c r="Y4905">
        <v>0</v>
      </c>
      <c r="Z4905">
        <v>3.7383197371955945</v>
      </c>
      <c r="AA4905">
        <v>66.397866664854462</v>
      </c>
      <c r="AB4905">
        <v>54.670695340465116</v>
      </c>
      <c r="AC4905">
        <v>0</v>
      </c>
      <c r="AD4905">
        <v>0</v>
      </c>
      <c r="AE4905">
        <v>168.82534755838793</v>
      </c>
    </row>
    <row r="4906" spans="1:31" x14ac:dyDescent="0.3">
      <c r="A4906">
        <v>2495907</v>
      </c>
      <c r="B4906">
        <v>1</v>
      </c>
      <c r="C4906" t="s">
        <v>81</v>
      </c>
      <c r="D4906" t="s">
        <v>123</v>
      </c>
      <c r="E4906" t="s">
        <v>166</v>
      </c>
      <c r="F4906" t="s">
        <v>13928</v>
      </c>
      <c r="G4906" t="s">
        <v>168</v>
      </c>
      <c r="H4906" t="s">
        <v>150</v>
      </c>
      <c r="I4906" t="s">
        <v>136</v>
      </c>
      <c r="J4906" t="s">
        <v>137</v>
      </c>
      <c r="K4906" t="s">
        <v>138</v>
      </c>
      <c r="L4906" t="s">
        <v>13929</v>
      </c>
      <c r="M4906" t="s">
        <v>13930</v>
      </c>
      <c r="N4906">
        <v>8.2713888880000006</v>
      </c>
      <c r="O4906">
        <v>8</v>
      </c>
      <c r="P4906">
        <v>1413</v>
      </c>
      <c r="Q4906">
        <v>120</v>
      </c>
      <c r="R4906">
        <v>84</v>
      </c>
      <c r="S4906">
        <v>40</v>
      </c>
      <c r="T4906">
        <v>156</v>
      </c>
      <c r="U4906">
        <v>5</v>
      </c>
      <c r="V4906">
        <v>0</v>
      </c>
      <c r="W4906">
        <v>4.3111094387485229</v>
      </c>
      <c r="X4906">
        <v>2393.3893819967252</v>
      </c>
      <c r="Y4906">
        <v>229.94338741064087</v>
      </c>
      <c r="Z4906">
        <v>234.53487494302379</v>
      </c>
      <c r="AA4906">
        <v>2055.4596191700293</v>
      </c>
      <c r="AB4906">
        <v>1009.8342390955947</v>
      </c>
      <c r="AC4906">
        <v>4606.506681187193</v>
      </c>
      <c r="AD4906">
        <v>0</v>
      </c>
      <c r="AE4906">
        <v>10533.979293241955</v>
      </c>
    </row>
    <row r="4907" spans="1:31" x14ac:dyDescent="0.3">
      <c r="A4907">
        <v>2495908</v>
      </c>
      <c r="B4907">
        <v>1</v>
      </c>
      <c r="C4907" t="s">
        <v>80</v>
      </c>
      <c r="D4907" t="s">
        <v>96</v>
      </c>
      <c r="E4907" t="s">
        <v>153</v>
      </c>
      <c r="F4907" t="s">
        <v>13931</v>
      </c>
      <c r="G4907" t="s">
        <v>159</v>
      </c>
      <c r="H4907" t="s">
        <v>135</v>
      </c>
      <c r="I4907" t="s">
        <v>136</v>
      </c>
      <c r="J4907" t="s">
        <v>3</v>
      </c>
      <c r="K4907" t="s">
        <v>144</v>
      </c>
      <c r="L4907" t="s">
        <v>13932</v>
      </c>
      <c r="M4907" t="s">
        <v>13933</v>
      </c>
      <c r="N4907">
        <v>2.1133333329999999</v>
      </c>
      <c r="O4907">
        <v>0</v>
      </c>
      <c r="P4907">
        <v>2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0.60402579050954497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0.60402579050954497</v>
      </c>
    </row>
    <row r="4908" spans="1:31" x14ac:dyDescent="0.3">
      <c r="A4908">
        <v>2495911</v>
      </c>
      <c r="B4908">
        <v>1</v>
      </c>
      <c r="C4908" t="s">
        <v>80</v>
      </c>
      <c r="D4908" t="s">
        <v>88</v>
      </c>
      <c r="E4908" t="s">
        <v>132</v>
      </c>
      <c r="F4908" t="s">
        <v>13934</v>
      </c>
      <c r="G4908" t="s">
        <v>134</v>
      </c>
      <c r="H4908" t="s">
        <v>135</v>
      </c>
      <c r="I4908" t="s">
        <v>136</v>
      </c>
      <c r="J4908" t="s">
        <v>137</v>
      </c>
      <c r="K4908" t="s">
        <v>138</v>
      </c>
      <c r="L4908" t="s">
        <v>13935</v>
      </c>
      <c r="M4908" t="s">
        <v>13936</v>
      </c>
      <c r="N4908">
        <v>2.216111111</v>
      </c>
      <c r="O4908">
        <v>0</v>
      </c>
      <c r="P4908">
        <v>162</v>
      </c>
      <c r="Q4908">
        <v>0</v>
      </c>
      <c r="R4908">
        <v>0</v>
      </c>
      <c r="S4908">
        <v>0</v>
      </c>
      <c r="T4908">
        <v>6</v>
      </c>
      <c r="U4908">
        <v>0</v>
      </c>
      <c r="V4908">
        <v>0</v>
      </c>
      <c r="W4908">
        <v>0</v>
      </c>
      <c r="X4908">
        <v>95.943693393072195</v>
      </c>
      <c r="Y4908">
        <v>0</v>
      </c>
      <c r="Z4908">
        <v>0</v>
      </c>
      <c r="AA4908">
        <v>0</v>
      </c>
      <c r="AB4908">
        <v>29.718559551022711</v>
      </c>
      <c r="AC4908">
        <v>0</v>
      </c>
      <c r="AD4908">
        <v>0</v>
      </c>
      <c r="AE4908">
        <v>125.6622529440949</v>
      </c>
    </row>
    <row r="4909" spans="1:31" x14ac:dyDescent="0.3">
      <c r="A4909">
        <v>2495913</v>
      </c>
      <c r="B4909">
        <v>1</v>
      </c>
      <c r="C4909" t="s">
        <v>81</v>
      </c>
      <c r="D4909" t="s">
        <v>118</v>
      </c>
      <c r="E4909" t="s">
        <v>147</v>
      </c>
      <c r="F4909" t="s">
        <v>5335</v>
      </c>
      <c r="G4909" t="s">
        <v>168</v>
      </c>
      <c r="H4909" t="s">
        <v>150</v>
      </c>
      <c r="I4909" t="s">
        <v>136</v>
      </c>
      <c r="J4909" t="s">
        <v>137</v>
      </c>
      <c r="K4909" t="s">
        <v>138</v>
      </c>
      <c r="L4909" t="s">
        <v>13937</v>
      </c>
      <c r="M4909" t="s">
        <v>13938</v>
      </c>
      <c r="N4909">
        <v>7.3005555549999999</v>
      </c>
      <c r="O4909">
        <v>0</v>
      </c>
      <c r="P4909">
        <v>40</v>
      </c>
      <c r="Q4909">
        <v>0</v>
      </c>
      <c r="R4909">
        <v>8</v>
      </c>
      <c r="S4909">
        <v>0</v>
      </c>
      <c r="T4909">
        <v>1</v>
      </c>
      <c r="U4909">
        <v>0</v>
      </c>
      <c r="V4909">
        <v>0</v>
      </c>
      <c r="W4909">
        <v>0</v>
      </c>
      <c r="X4909">
        <v>28.263976000125588</v>
      </c>
      <c r="Y4909">
        <v>0</v>
      </c>
      <c r="Z4909">
        <v>5.5761281373781069</v>
      </c>
      <c r="AA4909">
        <v>0</v>
      </c>
      <c r="AB4909">
        <v>14.212951709742502</v>
      </c>
      <c r="AC4909">
        <v>0</v>
      </c>
      <c r="AD4909">
        <v>0</v>
      </c>
      <c r="AE4909">
        <v>48.053055847246199</v>
      </c>
    </row>
    <row r="4910" spans="1:31" x14ac:dyDescent="0.3">
      <c r="A4910">
        <v>2495914</v>
      </c>
      <c r="B4910">
        <v>1</v>
      </c>
      <c r="C4910" t="s">
        <v>80</v>
      </c>
      <c r="D4910" t="s">
        <v>92</v>
      </c>
      <c r="E4910" t="s">
        <v>166</v>
      </c>
      <c r="F4910" t="s">
        <v>11204</v>
      </c>
      <c r="G4910" t="s">
        <v>168</v>
      </c>
      <c r="H4910" t="s">
        <v>150</v>
      </c>
      <c r="I4910" t="s">
        <v>136</v>
      </c>
      <c r="J4910" t="s">
        <v>137</v>
      </c>
      <c r="K4910" t="s">
        <v>138</v>
      </c>
      <c r="L4910" t="s">
        <v>13939</v>
      </c>
      <c r="M4910" t="s">
        <v>13940</v>
      </c>
      <c r="N4910">
        <v>7.3244444440000001</v>
      </c>
      <c r="O4910">
        <v>1</v>
      </c>
      <c r="P4910">
        <v>3239</v>
      </c>
      <c r="Q4910">
        <v>0</v>
      </c>
      <c r="R4910">
        <v>378</v>
      </c>
      <c r="S4910">
        <v>11</v>
      </c>
      <c r="T4910">
        <v>387</v>
      </c>
      <c r="U4910">
        <v>1</v>
      </c>
      <c r="V4910">
        <v>0</v>
      </c>
      <c r="W4910">
        <v>0</v>
      </c>
      <c r="X4910">
        <v>9961.951977547993</v>
      </c>
      <c r="Y4910">
        <v>0</v>
      </c>
      <c r="Z4910">
        <v>550.55824646429392</v>
      </c>
      <c r="AA4910">
        <v>2189.954010459232</v>
      </c>
      <c r="AB4910">
        <v>6767.8198098386492</v>
      </c>
      <c r="AC4910">
        <v>10.488691453636047</v>
      </c>
      <c r="AD4910">
        <v>0</v>
      </c>
      <c r="AE4910">
        <v>19480.772735763803</v>
      </c>
    </row>
    <row r="4911" spans="1:31" x14ac:dyDescent="0.3">
      <c r="A4911">
        <v>2495915</v>
      </c>
      <c r="B4911">
        <v>1</v>
      </c>
      <c r="C4911" t="s">
        <v>80</v>
      </c>
      <c r="D4911" t="s">
        <v>83</v>
      </c>
      <c r="E4911" t="s">
        <v>162</v>
      </c>
      <c r="F4911" t="s">
        <v>302</v>
      </c>
      <c r="G4911" t="s">
        <v>168</v>
      </c>
      <c r="H4911" t="s">
        <v>135</v>
      </c>
      <c r="I4911" t="s">
        <v>136</v>
      </c>
      <c r="J4911" t="s">
        <v>137</v>
      </c>
      <c r="K4911" t="s">
        <v>138</v>
      </c>
      <c r="L4911" t="s">
        <v>13941</v>
      </c>
      <c r="M4911" t="s">
        <v>13942</v>
      </c>
      <c r="N4911">
        <v>3.6613888879999998</v>
      </c>
      <c r="O4911">
        <v>0</v>
      </c>
      <c r="P4911">
        <v>128</v>
      </c>
      <c r="Q4911">
        <v>0</v>
      </c>
      <c r="R4911">
        <v>0</v>
      </c>
      <c r="S4911">
        <v>0</v>
      </c>
      <c r="T4911">
        <v>9</v>
      </c>
      <c r="U4911">
        <v>0</v>
      </c>
      <c r="V4911">
        <v>0</v>
      </c>
      <c r="W4911">
        <v>0</v>
      </c>
      <c r="X4911">
        <v>149.96967345960792</v>
      </c>
      <c r="Y4911">
        <v>0</v>
      </c>
      <c r="Z4911">
        <v>0</v>
      </c>
      <c r="AA4911">
        <v>0</v>
      </c>
      <c r="AB4911">
        <v>40.887197902072963</v>
      </c>
      <c r="AC4911">
        <v>0</v>
      </c>
      <c r="AD4911">
        <v>0</v>
      </c>
      <c r="AE4911">
        <v>190.85687136168087</v>
      </c>
    </row>
    <row r="4912" spans="1:31" x14ac:dyDescent="0.3">
      <c r="A4912">
        <v>2495923</v>
      </c>
      <c r="B4912">
        <v>1</v>
      </c>
      <c r="C4912" t="s">
        <v>80</v>
      </c>
      <c r="D4912" t="s">
        <v>83</v>
      </c>
      <c r="E4912" t="s">
        <v>162</v>
      </c>
      <c r="F4912" t="s">
        <v>13943</v>
      </c>
      <c r="G4912" t="s">
        <v>168</v>
      </c>
      <c r="H4912" t="s">
        <v>135</v>
      </c>
      <c r="I4912" t="s">
        <v>136</v>
      </c>
      <c r="J4912" t="s">
        <v>137</v>
      </c>
      <c r="K4912" t="s">
        <v>138</v>
      </c>
      <c r="L4912" t="s">
        <v>13944</v>
      </c>
      <c r="M4912" t="s">
        <v>13945</v>
      </c>
      <c r="N4912">
        <v>3.6219444439999999</v>
      </c>
      <c r="O4912">
        <v>0</v>
      </c>
      <c r="P4912">
        <v>40</v>
      </c>
      <c r="Q4912">
        <v>0</v>
      </c>
      <c r="R4912">
        <v>0</v>
      </c>
      <c r="S4912">
        <v>0</v>
      </c>
      <c r="T4912">
        <v>3</v>
      </c>
      <c r="U4912">
        <v>0</v>
      </c>
      <c r="V4912">
        <v>0</v>
      </c>
      <c r="W4912">
        <v>0</v>
      </c>
      <c r="X4912">
        <v>40.794440763506827</v>
      </c>
      <c r="Y4912">
        <v>0</v>
      </c>
      <c r="Z4912">
        <v>0</v>
      </c>
      <c r="AA4912">
        <v>0</v>
      </c>
      <c r="AB4912">
        <v>3.3762008253372802</v>
      </c>
      <c r="AC4912">
        <v>0</v>
      </c>
      <c r="AD4912">
        <v>0</v>
      </c>
      <c r="AE4912">
        <v>44.170641588844106</v>
      </c>
    </row>
    <row r="4913" spans="1:31" x14ac:dyDescent="0.3">
      <c r="A4913">
        <v>2495939</v>
      </c>
      <c r="B4913">
        <v>1</v>
      </c>
      <c r="C4913" t="s">
        <v>80</v>
      </c>
      <c r="D4913" t="s">
        <v>84</v>
      </c>
      <c r="E4913" t="s">
        <v>162</v>
      </c>
      <c r="F4913" t="s">
        <v>13946</v>
      </c>
      <c r="G4913" t="s">
        <v>168</v>
      </c>
      <c r="H4913" t="s">
        <v>135</v>
      </c>
      <c r="I4913" t="s">
        <v>136</v>
      </c>
      <c r="J4913" t="s">
        <v>137</v>
      </c>
      <c r="K4913" t="s">
        <v>138</v>
      </c>
      <c r="L4913" t="s">
        <v>13947</v>
      </c>
      <c r="M4913" t="s">
        <v>13948</v>
      </c>
      <c r="N4913">
        <v>6.4116666660000003</v>
      </c>
      <c r="O4913">
        <v>0</v>
      </c>
      <c r="P4913">
        <v>172</v>
      </c>
      <c r="Q4913">
        <v>0</v>
      </c>
      <c r="R4913">
        <v>0</v>
      </c>
      <c r="S4913">
        <v>0</v>
      </c>
      <c r="T4913">
        <v>6</v>
      </c>
      <c r="U4913">
        <v>0</v>
      </c>
      <c r="V4913">
        <v>0</v>
      </c>
      <c r="W4913">
        <v>0</v>
      </c>
      <c r="X4913">
        <v>266.23913254182685</v>
      </c>
      <c r="Y4913">
        <v>0</v>
      </c>
      <c r="Z4913">
        <v>0</v>
      </c>
      <c r="AA4913">
        <v>0</v>
      </c>
      <c r="AB4913">
        <v>283.25045142347557</v>
      </c>
      <c r="AC4913">
        <v>0</v>
      </c>
      <c r="AD4913">
        <v>0</v>
      </c>
      <c r="AE4913">
        <v>549.48958396530247</v>
      </c>
    </row>
    <row r="4914" spans="1:31" x14ac:dyDescent="0.3">
      <c r="A4914">
        <v>2495952</v>
      </c>
      <c r="B4914">
        <v>1</v>
      </c>
      <c r="C4914" t="s">
        <v>80</v>
      </c>
      <c r="D4914" t="s">
        <v>105</v>
      </c>
      <c r="E4914" t="s">
        <v>153</v>
      </c>
      <c r="F4914" t="s">
        <v>13949</v>
      </c>
      <c r="G4914" t="s">
        <v>155</v>
      </c>
      <c r="H4914" t="s">
        <v>135</v>
      </c>
      <c r="I4914" t="s">
        <v>136</v>
      </c>
      <c r="J4914" t="s">
        <v>137</v>
      </c>
      <c r="K4914" t="s">
        <v>144</v>
      </c>
      <c r="L4914" t="s">
        <v>13950</v>
      </c>
      <c r="M4914" t="s">
        <v>182</v>
      </c>
      <c r="N4914">
        <v>2.0083333329999999</v>
      </c>
      <c r="O4914">
        <v>0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1.1286599920900959</v>
      </c>
      <c r="AA4914">
        <v>0</v>
      </c>
      <c r="AB4914">
        <v>0</v>
      </c>
      <c r="AC4914">
        <v>0</v>
      </c>
      <c r="AD4914">
        <v>0</v>
      </c>
      <c r="AE4914">
        <v>1.1286599920900959</v>
      </c>
    </row>
    <row r="4915" spans="1:31" x14ac:dyDescent="0.3">
      <c r="A4915">
        <v>2495953</v>
      </c>
      <c r="B4915">
        <v>1</v>
      </c>
      <c r="C4915" t="s">
        <v>81</v>
      </c>
      <c r="D4915" t="s">
        <v>127</v>
      </c>
      <c r="E4915" t="s">
        <v>184</v>
      </c>
      <c r="F4915" t="s">
        <v>13951</v>
      </c>
      <c r="G4915" t="s">
        <v>193</v>
      </c>
      <c r="H4915" t="s">
        <v>150</v>
      </c>
      <c r="I4915" t="s">
        <v>136</v>
      </c>
      <c r="J4915" t="s">
        <v>137</v>
      </c>
      <c r="K4915" t="s">
        <v>144</v>
      </c>
      <c r="L4915" t="s">
        <v>13952</v>
      </c>
      <c r="M4915" t="s">
        <v>13953</v>
      </c>
      <c r="N4915">
        <v>4.9225000000000003</v>
      </c>
      <c r="O4915">
        <v>6</v>
      </c>
      <c r="P4915">
        <v>510</v>
      </c>
      <c r="Q4915">
        <v>79</v>
      </c>
      <c r="R4915">
        <v>81</v>
      </c>
      <c r="S4915">
        <v>18</v>
      </c>
      <c r="T4915">
        <v>43</v>
      </c>
      <c r="U4915">
        <v>4</v>
      </c>
      <c r="V4915">
        <v>0</v>
      </c>
      <c r="W4915">
        <v>5.6916853000370065</v>
      </c>
      <c r="X4915">
        <v>461.39057613564336</v>
      </c>
      <c r="Y4915">
        <v>276.7237737608354</v>
      </c>
      <c r="Z4915">
        <v>123.11212872560398</v>
      </c>
      <c r="AA4915">
        <v>4874.6441985474894</v>
      </c>
      <c r="AB4915">
        <v>153.74543807513697</v>
      </c>
      <c r="AC4915">
        <v>3171.654029267952</v>
      </c>
      <c r="AD4915">
        <v>0</v>
      </c>
      <c r="AE4915">
        <v>9066.9618298126989</v>
      </c>
    </row>
    <row r="4916" spans="1:31" x14ac:dyDescent="0.3">
      <c r="A4916">
        <v>2495960</v>
      </c>
      <c r="B4916">
        <v>1</v>
      </c>
      <c r="C4916" t="s">
        <v>81</v>
      </c>
      <c r="D4916" t="s">
        <v>114</v>
      </c>
      <c r="E4916" t="s">
        <v>147</v>
      </c>
      <c r="F4916" t="s">
        <v>13954</v>
      </c>
      <c r="G4916" t="s">
        <v>149</v>
      </c>
      <c r="H4916" t="s">
        <v>150</v>
      </c>
      <c r="I4916" t="s">
        <v>506</v>
      </c>
      <c r="J4916" t="s">
        <v>137</v>
      </c>
      <c r="K4916" t="s">
        <v>144</v>
      </c>
      <c r="L4916" t="s">
        <v>13955</v>
      </c>
      <c r="M4916" t="s">
        <v>13914</v>
      </c>
      <c r="N4916">
        <v>2.0833332999999999E-2</v>
      </c>
      <c r="O4916">
        <v>0</v>
      </c>
      <c r="P4916">
        <v>291</v>
      </c>
      <c r="Q4916">
        <v>0</v>
      </c>
      <c r="R4916">
        <v>0</v>
      </c>
      <c r="S4916">
        <v>0</v>
      </c>
      <c r="T4916">
        <v>19</v>
      </c>
      <c r="U4916">
        <v>0</v>
      </c>
      <c r="V4916">
        <v>0</v>
      </c>
      <c r="W4916">
        <v>0</v>
      </c>
      <c r="X4916">
        <v>0.40170413226777718</v>
      </c>
      <c r="Y4916">
        <v>0</v>
      </c>
      <c r="Z4916">
        <v>0</v>
      </c>
      <c r="AA4916">
        <v>0</v>
      </c>
      <c r="AB4916">
        <v>6.9134776501312514E-2</v>
      </c>
      <c r="AC4916">
        <v>0</v>
      </c>
      <c r="AD4916">
        <v>0</v>
      </c>
      <c r="AE4916">
        <v>0.47083890876908968</v>
      </c>
    </row>
    <row r="4917" spans="1:31" x14ac:dyDescent="0.3">
      <c r="A4917">
        <v>2495962</v>
      </c>
      <c r="B4917">
        <v>1</v>
      </c>
      <c r="C4917" t="s">
        <v>81</v>
      </c>
      <c r="D4917" t="s">
        <v>113</v>
      </c>
      <c r="E4917" t="s">
        <v>132</v>
      </c>
      <c r="F4917" t="s">
        <v>13956</v>
      </c>
      <c r="G4917" t="s">
        <v>181</v>
      </c>
      <c r="H4917" t="s">
        <v>135</v>
      </c>
      <c r="I4917" t="s">
        <v>136</v>
      </c>
      <c r="J4917" t="s">
        <v>137</v>
      </c>
      <c r="K4917" t="s">
        <v>144</v>
      </c>
      <c r="L4917" t="s">
        <v>13957</v>
      </c>
      <c r="M4917" t="s">
        <v>13958</v>
      </c>
      <c r="N4917">
        <v>0.12694444399999999</v>
      </c>
      <c r="O4917">
        <v>0</v>
      </c>
      <c r="P4917">
        <v>0</v>
      </c>
      <c r="Q4917">
        <v>0</v>
      </c>
      <c r="R4917">
        <v>0</v>
      </c>
      <c r="S4917">
        <v>0</v>
      </c>
      <c r="T4917">
        <v>183</v>
      </c>
      <c r="U4917">
        <v>0</v>
      </c>
      <c r="V4917">
        <v>1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27.318209783266759</v>
      </c>
      <c r="AC4917">
        <v>0</v>
      </c>
      <c r="AD4917">
        <v>9.1603982120156344E-2</v>
      </c>
      <c r="AE4917">
        <v>27.409813765386914</v>
      </c>
    </row>
    <row r="4918" spans="1:31" x14ac:dyDescent="0.3">
      <c r="A4918">
        <v>2495965</v>
      </c>
      <c r="B4918">
        <v>1</v>
      </c>
      <c r="C4918" t="s">
        <v>81</v>
      </c>
      <c r="D4918" t="s">
        <v>119</v>
      </c>
      <c r="E4918" t="s">
        <v>147</v>
      </c>
      <c r="F4918" t="s">
        <v>13959</v>
      </c>
      <c r="G4918" t="s">
        <v>193</v>
      </c>
      <c r="H4918" t="s">
        <v>150</v>
      </c>
      <c r="I4918" t="s">
        <v>136</v>
      </c>
      <c r="J4918" t="s">
        <v>137</v>
      </c>
      <c r="K4918" t="s">
        <v>144</v>
      </c>
      <c r="L4918" t="s">
        <v>13960</v>
      </c>
      <c r="M4918" t="s">
        <v>13961</v>
      </c>
      <c r="N4918">
        <v>0.63166666599999999</v>
      </c>
      <c r="O4918">
        <v>0</v>
      </c>
      <c r="P4918">
        <v>463</v>
      </c>
      <c r="Q4918">
        <v>22</v>
      </c>
      <c r="R4918">
        <v>80</v>
      </c>
      <c r="S4918">
        <v>5</v>
      </c>
      <c r="T4918">
        <v>11</v>
      </c>
      <c r="U4918">
        <v>0</v>
      </c>
      <c r="V4918">
        <v>0</v>
      </c>
      <c r="W4918">
        <v>0</v>
      </c>
      <c r="X4918">
        <v>21.499155029068774</v>
      </c>
      <c r="Y4918">
        <v>15.020422028388559</v>
      </c>
      <c r="Z4918">
        <v>10.620992050664686</v>
      </c>
      <c r="AA4918">
        <v>4.1961171972097766</v>
      </c>
      <c r="AB4918">
        <v>4.9088860971512851</v>
      </c>
      <c r="AC4918">
        <v>0</v>
      </c>
      <c r="AD4918">
        <v>0</v>
      </c>
      <c r="AE4918">
        <v>56.245572402483077</v>
      </c>
    </row>
    <row r="4919" spans="1:31" x14ac:dyDescent="0.3">
      <c r="A4919">
        <v>2495970</v>
      </c>
      <c r="B4919">
        <v>1</v>
      </c>
      <c r="C4919" t="s">
        <v>80</v>
      </c>
      <c r="D4919" t="s">
        <v>82</v>
      </c>
      <c r="E4919" t="s">
        <v>153</v>
      </c>
      <c r="F4919" t="s">
        <v>13962</v>
      </c>
      <c r="G4919" t="s">
        <v>230</v>
      </c>
      <c r="H4919" t="s">
        <v>135</v>
      </c>
      <c r="I4919" t="s">
        <v>136</v>
      </c>
      <c r="J4919" t="s">
        <v>137</v>
      </c>
      <c r="K4919" t="s">
        <v>144</v>
      </c>
      <c r="L4919" t="s">
        <v>13963</v>
      </c>
      <c r="M4919" t="s">
        <v>13964</v>
      </c>
      <c r="N4919">
        <v>3.906111111</v>
      </c>
      <c r="O4919">
        <v>0</v>
      </c>
      <c r="P4919">
        <v>2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2.0319364481736564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2.0319364481736564</v>
      </c>
    </row>
    <row r="4920" spans="1:31" x14ac:dyDescent="0.3">
      <c r="A4920">
        <v>2495975</v>
      </c>
      <c r="B4920">
        <v>1</v>
      </c>
      <c r="C4920" t="s">
        <v>81</v>
      </c>
      <c r="D4920" t="s">
        <v>113</v>
      </c>
      <c r="E4920" t="s">
        <v>147</v>
      </c>
      <c r="F4920" t="s">
        <v>13965</v>
      </c>
      <c r="G4920" t="s">
        <v>149</v>
      </c>
      <c r="H4920" t="s">
        <v>150</v>
      </c>
      <c r="I4920" t="s">
        <v>136</v>
      </c>
      <c r="J4920" t="s">
        <v>137</v>
      </c>
      <c r="K4920" t="s">
        <v>144</v>
      </c>
      <c r="L4920" t="s">
        <v>13966</v>
      </c>
      <c r="M4920" t="s">
        <v>13967</v>
      </c>
      <c r="N4920">
        <v>0.68</v>
      </c>
      <c r="O4920">
        <v>0</v>
      </c>
      <c r="P4920">
        <v>644</v>
      </c>
      <c r="Q4920">
        <v>2</v>
      </c>
      <c r="R4920">
        <v>42</v>
      </c>
      <c r="S4920">
        <v>4</v>
      </c>
      <c r="T4920">
        <v>124</v>
      </c>
      <c r="U4920">
        <v>3</v>
      </c>
      <c r="V4920">
        <v>1</v>
      </c>
      <c r="W4920">
        <v>0</v>
      </c>
      <c r="X4920">
        <v>119.91635985403417</v>
      </c>
      <c r="Y4920">
        <v>11.947412297474321</v>
      </c>
      <c r="Z4920">
        <v>3.8448615767541212</v>
      </c>
      <c r="AA4920">
        <v>290.57387660805045</v>
      </c>
      <c r="AB4920">
        <v>91.526373232675169</v>
      </c>
      <c r="AC4920">
        <v>490.87196662682425</v>
      </c>
      <c r="AD4920">
        <v>2.1253291479072005</v>
      </c>
      <c r="AE4920">
        <v>1010.8061793437197</v>
      </c>
    </row>
    <row r="4921" spans="1:31" x14ac:dyDescent="0.3">
      <c r="A4921">
        <v>2495976</v>
      </c>
      <c r="B4921">
        <v>1</v>
      </c>
      <c r="C4921" t="s">
        <v>80</v>
      </c>
      <c r="D4921" t="s">
        <v>105</v>
      </c>
      <c r="E4921" t="s">
        <v>147</v>
      </c>
      <c r="F4921" t="s">
        <v>13968</v>
      </c>
      <c r="G4921" t="s">
        <v>168</v>
      </c>
      <c r="H4921" t="s">
        <v>150</v>
      </c>
      <c r="I4921" t="s">
        <v>136</v>
      </c>
      <c r="J4921" t="s">
        <v>137</v>
      </c>
      <c r="K4921" t="s">
        <v>138</v>
      </c>
      <c r="L4921" t="s">
        <v>13969</v>
      </c>
      <c r="M4921" t="s">
        <v>13970</v>
      </c>
      <c r="N4921">
        <v>6.5947222219999997</v>
      </c>
      <c r="O4921">
        <v>0</v>
      </c>
      <c r="P4921">
        <v>432</v>
      </c>
      <c r="Q4921">
        <v>0</v>
      </c>
      <c r="R4921">
        <v>0</v>
      </c>
      <c r="S4921">
        <v>0</v>
      </c>
      <c r="T4921">
        <v>57</v>
      </c>
      <c r="U4921">
        <v>0</v>
      </c>
      <c r="V4921">
        <v>0</v>
      </c>
      <c r="W4921">
        <v>0</v>
      </c>
      <c r="X4921">
        <v>885.79257316325152</v>
      </c>
      <c r="Y4921">
        <v>0</v>
      </c>
      <c r="Z4921">
        <v>0</v>
      </c>
      <c r="AA4921">
        <v>0</v>
      </c>
      <c r="AB4921">
        <v>489.32589750078989</v>
      </c>
      <c r="AC4921">
        <v>0</v>
      </c>
      <c r="AD4921">
        <v>0</v>
      </c>
      <c r="AE4921">
        <v>1375.1184706640415</v>
      </c>
    </row>
    <row r="4922" spans="1:31" x14ac:dyDescent="0.3">
      <c r="A4922">
        <v>2495982</v>
      </c>
      <c r="B4922">
        <v>1</v>
      </c>
      <c r="C4922" t="s">
        <v>80</v>
      </c>
      <c r="D4922" t="s">
        <v>96</v>
      </c>
      <c r="E4922" t="s">
        <v>184</v>
      </c>
      <c r="F4922" t="s">
        <v>4284</v>
      </c>
      <c r="G4922" t="s">
        <v>149</v>
      </c>
      <c r="H4922" t="s">
        <v>150</v>
      </c>
      <c r="I4922" t="s">
        <v>136</v>
      </c>
      <c r="J4922" t="s">
        <v>137</v>
      </c>
      <c r="K4922" t="s">
        <v>144</v>
      </c>
      <c r="L4922" t="s">
        <v>13971</v>
      </c>
      <c r="M4922" t="s">
        <v>13972</v>
      </c>
      <c r="N4922">
        <v>3.784444444</v>
      </c>
      <c r="O4922">
        <v>0</v>
      </c>
      <c r="P4922">
        <v>0</v>
      </c>
      <c r="Q4922">
        <v>0</v>
      </c>
      <c r="R4922">
        <v>0</v>
      </c>
      <c r="S4922">
        <v>2</v>
      </c>
      <c r="T4922">
        <v>0</v>
      </c>
      <c r="U4922">
        <v>1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216.13699121704411</v>
      </c>
      <c r="AB4922">
        <v>0</v>
      </c>
      <c r="AC4922">
        <v>653.01678785493004</v>
      </c>
      <c r="AD4922">
        <v>0</v>
      </c>
      <c r="AE4922">
        <v>869.15377907197421</v>
      </c>
    </row>
    <row r="4923" spans="1:31" x14ac:dyDescent="0.3">
      <c r="A4923">
        <v>2495984</v>
      </c>
      <c r="B4923">
        <v>1</v>
      </c>
      <c r="C4923" t="s">
        <v>80</v>
      </c>
      <c r="D4923" t="s">
        <v>106</v>
      </c>
      <c r="E4923" t="s">
        <v>147</v>
      </c>
      <c r="F4923" t="s">
        <v>13973</v>
      </c>
      <c r="G4923" t="s">
        <v>181</v>
      </c>
      <c r="H4923" t="s">
        <v>150</v>
      </c>
      <c r="I4923" t="s">
        <v>136</v>
      </c>
      <c r="J4923" t="s">
        <v>137</v>
      </c>
      <c r="K4923" t="s">
        <v>144</v>
      </c>
      <c r="L4923" t="s">
        <v>13974</v>
      </c>
      <c r="M4923" t="s">
        <v>13975</v>
      </c>
      <c r="N4923">
        <v>3.8055555550000002</v>
      </c>
      <c r="O4923">
        <v>0</v>
      </c>
      <c r="P4923">
        <v>268</v>
      </c>
      <c r="Q4923">
        <v>0</v>
      </c>
      <c r="R4923">
        <v>102</v>
      </c>
      <c r="S4923">
        <v>1</v>
      </c>
      <c r="T4923">
        <v>43</v>
      </c>
      <c r="U4923">
        <v>0</v>
      </c>
      <c r="V4923">
        <v>0</v>
      </c>
      <c r="W4923">
        <v>0</v>
      </c>
      <c r="X4923">
        <v>235.78160894288268</v>
      </c>
      <c r="Y4923">
        <v>0</v>
      </c>
      <c r="Z4923">
        <v>433.27154267876045</v>
      </c>
      <c r="AA4923">
        <v>3.9075595846618061</v>
      </c>
      <c r="AB4923">
        <v>110.40885808844405</v>
      </c>
      <c r="AC4923">
        <v>0</v>
      </c>
      <c r="AD4923">
        <v>0</v>
      </c>
      <c r="AE4923">
        <v>783.369569294749</v>
      </c>
    </row>
    <row r="4924" spans="1:31" x14ac:dyDescent="0.3">
      <c r="A4924">
        <v>2495986</v>
      </c>
      <c r="B4924">
        <v>1</v>
      </c>
      <c r="C4924" t="s">
        <v>80</v>
      </c>
      <c r="D4924" t="s">
        <v>104</v>
      </c>
      <c r="E4924" t="s">
        <v>153</v>
      </c>
      <c r="F4924" t="s">
        <v>13976</v>
      </c>
      <c r="G4924" t="s">
        <v>155</v>
      </c>
      <c r="H4924" t="s">
        <v>135</v>
      </c>
      <c r="I4924" t="s">
        <v>136</v>
      </c>
      <c r="J4924" t="s">
        <v>137</v>
      </c>
      <c r="K4924" t="s">
        <v>144</v>
      </c>
      <c r="L4924" t="s">
        <v>13977</v>
      </c>
      <c r="M4924" t="s">
        <v>13978</v>
      </c>
      <c r="N4924">
        <v>2.5608333330000002</v>
      </c>
      <c r="O4924">
        <v>0</v>
      </c>
      <c r="P4924">
        <v>1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0.75647350039860695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0.75647350039860695</v>
      </c>
    </row>
    <row r="4925" spans="1:31" x14ac:dyDescent="0.3">
      <c r="A4925">
        <v>2495987</v>
      </c>
      <c r="B4925">
        <v>1</v>
      </c>
      <c r="C4925" t="s">
        <v>80</v>
      </c>
      <c r="D4925" t="s">
        <v>93</v>
      </c>
      <c r="E4925" t="s">
        <v>162</v>
      </c>
      <c r="F4925" t="s">
        <v>13979</v>
      </c>
      <c r="G4925" t="s">
        <v>210</v>
      </c>
      <c r="H4925" t="s">
        <v>135</v>
      </c>
      <c r="I4925" t="s">
        <v>136</v>
      </c>
      <c r="J4925" t="s">
        <v>137</v>
      </c>
      <c r="K4925" t="s">
        <v>144</v>
      </c>
      <c r="L4925" t="s">
        <v>13980</v>
      </c>
      <c r="M4925" t="s">
        <v>13981</v>
      </c>
      <c r="N4925">
        <v>2.1683333330000001</v>
      </c>
      <c r="O4925">
        <v>0</v>
      </c>
      <c r="P4925">
        <v>195</v>
      </c>
      <c r="Q4925">
        <v>0</v>
      </c>
      <c r="R4925">
        <v>0</v>
      </c>
      <c r="S4925">
        <v>0</v>
      </c>
      <c r="T4925">
        <v>25</v>
      </c>
      <c r="U4925">
        <v>0</v>
      </c>
      <c r="V4925">
        <v>0</v>
      </c>
      <c r="W4925">
        <v>0</v>
      </c>
      <c r="X4925">
        <v>116.69572797031631</v>
      </c>
      <c r="Y4925">
        <v>0</v>
      </c>
      <c r="Z4925">
        <v>0</v>
      </c>
      <c r="AA4925">
        <v>0</v>
      </c>
      <c r="AB4925">
        <v>120.49898385538241</v>
      </c>
      <c r="AC4925">
        <v>0</v>
      </c>
      <c r="AD4925">
        <v>0</v>
      </c>
      <c r="AE4925">
        <v>237.19471182569873</v>
      </c>
    </row>
    <row r="4926" spans="1:31" x14ac:dyDescent="0.3">
      <c r="A4926">
        <v>2495990</v>
      </c>
      <c r="B4926">
        <v>1</v>
      </c>
      <c r="C4926" t="s">
        <v>80</v>
      </c>
      <c r="D4926" t="s">
        <v>93</v>
      </c>
      <c r="E4926" t="s">
        <v>166</v>
      </c>
      <c r="F4926" t="s">
        <v>13982</v>
      </c>
      <c r="G4926" t="s">
        <v>168</v>
      </c>
      <c r="H4926" t="s">
        <v>150</v>
      </c>
      <c r="I4926" t="s">
        <v>136</v>
      </c>
      <c r="J4926" t="s">
        <v>137</v>
      </c>
      <c r="K4926" t="s">
        <v>138</v>
      </c>
      <c r="L4926" t="s">
        <v>13983</v>
      </c>
      <c r="M4926" t="s">
        <v>13984</v>
      </c>
      <c r="N4926">
        <v>6.5949999999999998</v>
      </c>
      <c r="O4926">
        <v>1</v>
      </c>
      <c r="P4926">
        <v>334</v>
      </c>
      <c r="Q4926">
        <v>37</v>
      </c>
      <c r="R4926">
        <v>198</v>
      </c>
      <c r="S4926">
        <v>8</v>
      </c>
      <c r="T4926">
        <v>93</v>
      </c>
      <c r="U4926">
        <v>0</v>
      </c>
      <c r="V4926">
        <v>0</v>
      </c>
      <c r="W4926">
        <v>6.647168585061042</v>
      </c>
      <c r="X4926">
        <v>558.1487331133535</v>
      </c>
      <c r="Y4926">
        <v>917.38151816701395</v>
      </c>
      <c r="Z4926">
        <v>1057.0926916882775</v>
      </c>
      <c r="AA4926">
        <v>125.22317252704481</v>
      </c>
      <c r="AB4926">
        <v>652.93799851183292</v>
      </c>
      <c r="AC4926">
        <v>0</v>
      </c>
      <c r="AD4926">
        <v>0</v>
      </c>
      <c r="AE4926">
        <v>3317.4312825925836</v>
      </c>
    </row>
    <row r="4927" spans="1:31" x14ac:dyDescent="0.3">
      <c r="A4927">
        <v>2495992</v>
      </c>
      <c r="B4927">
        <v>1</v>
      </c>
      <c r="C4927" t="s">
        <v>81</v>
      </c>
      <c r="D4927" t="s">
        <v>118</v>
      </c>
      <c r="E4927" t="s">
        <v>184</v>
      </c>
      <c r="F4927" t="s">
        <v>1469</v>
      </c>
      <c r="G4927" t="s">
        <v>134</v>
      </c>
      <c r="H4927" t="s">
        <v>150</v>
      </c>
      <c r="I4927" t="s">
        <v>136</v>
      </c>
      <c r="J4927" t="s">
        <v>137</v>
      </c>
      <c r="K4927" t="s">
        <v>138</v>
      </c>
      <c r="L4927" t="s">
        <v>13985</v>
      </c>
      <c r="M4927" t="s">
        <v>13986</v>
      </c>
      <c r="N4927">
        <v>5.153888888</v>
      </c>
      <c r="O4927">
        <v>3</v>
      </c>
      <c r="P4927">
        <v>395</v>
      </c>
      <c r="Q4927">
        <v>127</v>
      </c>
      <c r="R4927">
        <v>110</v>
      </c>
      <c r="S4927">
        <v>15</v>
      </c>
      <c r="T4927">
        <v>38</v>
      </c>
      <c r="U4927">
        <v>2</v>
      </c>
      <c r="V4927">
        <v>0</v>
      </c>
      <c r="W4927">
        <v>2.945205107976256</v>
      </c>
      <c r="X4927">
        <v>331.19795735545836</v>
      </c>
      <c r="Y4927">
        <v>665.97400304676751</v>
      </c>
      <c r="Z4927">
        <v>285.4937026680858</v>
      </c>
      <c r="AA4927">
        <v>177.38593810326319</v>
      </c>
      <c r="AB4927">
        <v>73.039106091088996</v>
      </c>
      <c r="AC4927">
        <v>1558.0645888455806</v>
      </c>
      <c r="AD4927">
        <v>0</v>
      </c>
      <c r="AE4927">
        <v>3094.1005012182209</v>
      </c>
    </row>
    <row r="4928" spans="1:31" x14ac:dyDescent="0.3">
      <c r="A4928">
        <v>2496270</v>
      </c>
      <c r="B4928">
        <v>1</v>
      </c>
      <c r="C4928" t="s">
        <v>81</v>
      </c>
      <c r="D4928" t="s">
        <v>127</v>
      </c>
      <c r="E4928" t="s">
        <v>184</v>
      </c>
      <c r="F4928" t="s">
        <v>13987</v>
      </c>
      <c r="G4928" t="s">
        <v>149</v>
      </c>
      <c r="H4928" t="s">
        <v>150</v>
      </c>
      <c r="I4928" t="s">
        <v>136</v>
      </c>
      <c r="J4928" t="s">
        <v>137</v>
      </c>
      <c r="K4928" t="s">
        <v>144</v>
      </c>
      <c r="L4928" t="s">
        <v>13988</v>
      </c>
      <c r="M4928" t="s">
        <v>13989</v>
      </c>
      <c r="N4928">
        <v>3.1266666660000002</v>
      </c>
      <c r="O4928">
        <v>0</v>
      </c>
      <c r="P4928">
        <v>0</v>
      </c>
      <c r="Q4928">
        <v>29</v>
      </c>
      <c r="R4928">
        <v>7</v>
      </c>
      <c r="S4928">
        <v>2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111.05438429284992</v>
      </c>
      <c r="Z4928">
        <v>32.956643281377445</v>
      </c>
      <c r="AA4928">
        <v>4.4309179285897198</v>
      </c>
      <c r="AB4928">
        <v>0</v>
      </c>
      <c r="AC4928">
        <v>0</v>
      </c>
      <c r="AD4928">
        <v>0</v>
      </c>
      <c r="AE4928">
        <v>148.44194550281708</v>
      </c>
    </row>
    <row r="4929" spans="1:31" x14ac:dyDescent="0.3">
      <c r="A4929">
        <v>2496272</v>
      </c>
      <c r="B4929">
        <v>1</v>
      </c>
      <c r="C4929" t="s">
        <v>81</v>
      </c>
      <c r="D4929" t="s">
        <v>112</v>
      </c>
      <c r="E4929" t="s">
        <v>162</v>
      </c>
      <c r="F4929" t="s">
        <v>13990</v>
      </c>
      <c r="G4929" t="s">
        <v>530</v>
      </c>
      <c r="H4929" t="s">
        <v>135</v>
      </c>
      <c r="I4929" t="s">
        <v>136</v>
      </c>
      <c r="J4929" t="s">
        <v>137</v>
      </c>
      <c r="K4929" t="s">
        <v>144</v>
      </c>
      <c r="L4929" t="s">
        <v>13991</v>
      </c>
      <c r="M4929" t="s">
        <v>13992</v>
      </c>
      <c r="N4929">
        <v>2.7241666659999999</v>
      </c>
      <c r="O4929">
        <v>0</v>
      </c>
      <c r="P4929">
        <v>191</v>
      </c>
      <c r="Q4929">
        <v>0</v>
      </c>
      <c r="R4929">
        <v>0</v>
      </c>
      <c r="S4929">
        <v>0</v>
      </c>
      <c r="T4929">
        <v>17</v>
      </c>
      <c r="U4929">
        <v>0</v>
      </c>
      <c r="V4929">
        <v>0</v>
      </c>
      <c r="W4929">
        <v>0</v>
      </c>
      <c r="X4929">
        <v>109.05261647484497</v>
      </c>
      <c r="Y4929">
        <v>0</v>
      </c>
      <c r="Z4929">
        <v>0</v>
      </c>
      <c r="AA4929">
        <v>0</v>
      </c>
      <c r="AB4929">
        <v>21.493451840374604</v>
      </c>
      <c r="AC4929">
        <v>0</v>
      </c>
      <c r="AD4929">
        <v>0</v>
      </c>
      <c r="AE4929">
        <v>130.54606831521957</v>
      </c>
    </row>
    <row r="4930" spans="1:31" x14ac:dyDescent="0.3">
      <c r="A4930">
        <v>2496273</v>
      </c>
      <c r="B4930">
        <v>1</v>
      </c>
      <c r="C4930" t="s">
        <v>80</v>
      </c>
      <c r="D4930" t="s">
        <v>105</v>
      </c>
      <c r="E4930" t="s">
        <v>141</v>
      </c>
      <c r="F4930" t="s">
        <v>13993</v>
      </c>
      <c r="G4930" t="s">
        <v>181</v>
      </c>
      <c r="H4930" t="s">
        <v>135</v>
      </c>
      <c r="I4930" t="s">
        <v>136</v>
      </c>
      <c r="J4930" t="s">
        <v>137</v>
      </c>
      <c r="K4930" t="s">
        <v>144</v>
      </c>
      <c r="L4930" t="s">
        <v>13994</v>
      </c>
      <c r="M4930" t="s">
        <v>13995</v>
      </c>
      <c r="N4930">
        <v>0.69638888799999998</v>
      </c>
      <c r="O4930">
        <v>0</v>
      </c>
      <c r="P4930">
        <v>35</v>
      </c>
      <c r="Q4930">
        <v>0</v>
      </c>
      <c r="R4930">
        <v>0</v>
      </c>
      <c r="S4930">
        <v>0</v>
      </c>
      <c r="T4930">
        <v>2</v>
      </c>
      <c r="U4930">
        <v>0</v>
      </c>
      <c r="V4930">
        <v>0</v>
      </c>
      <c r="W4930">
        <v>0</v>
      </c>
      <c r="X4930">
        <v>5.2676513756723438</v>
      </c>
      <c r="Y4930">
        <v>0</v>
      </c>
      <c r="Z4930">
        <v>0</v>
      </c>
      <c r="AA4930">
        <v>0</v>
      </c>
      <c r="AB4930">
        <v>0.623159406971737</v>
      </c>
      <c r="AC4930">
        <v>0</v>
      </c>
      <c r="AD4930">
        <v>0</v>
      </c>
      <c r="AE4930">
        <v>5.8908107826440812</v>
      </c>
    </row>
    <row r="4931" spans="1:31" x14ac:dyDescent="0.3">
      <c r="A4931">
        <v>2496275</v>
      </c>
      <c r="B4931">
        <v>1</v>
      </c>
      <c r="C4931" t="s">
        <v>80</v>
      </c>
      <c r="D4931" t="s">
        <v>96</v>
      </c>
      <c r="E4931" t="s">
        <v>153</v>
      </c>
      <c r="F4931" t="s">
        <v>13996</v>
      </c>
      <c r="G4931" t="s">
        <v>230</v>
      </c>
      <c r="H4931" t="s">
        <v>135</v>
      </c>
      <c r="I4931" t="s">
        <v>136</v>
      </c>
      <c r="J4931" t="s">
        <v>137</v>
      </c>
      <c r="K4931" t="s">
        <v>144</v>
      </c>
      <c r="L4931" t="s">
        <v>13997</v>
      </c>
      <c r="M4931" t="s">
        <v>13998</v>
      </c>
      <c r="N4931">
        <v>7.9794444440000003</v>
      </c>
      <c r="O4931">
        <v>0</v>
      </c>
      <c r="P4931">
        <v>2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1.7054471990326194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1.7054471990326194</v>
      </c>
    </row>
    <row r="4932" spans="1:31" x14ac:dyDescent="0.3">
      <c r="A4932">
        <v>2496282</v>
      </c>
      <c r="B4932">
        <v>1</v>
      </c>
      <c r="C4932" t="s">
        <v>80</v>
      </c>
      <c r="D4932" t="s">
        <v>88</v>
      </c>
      <c r="E4932" t="s">
        <v>153</v>
      </c>
      <c r="F4932" t="s">
        <v>13999</v>
      </c>
      <c r="G4932" t="s">
        <v>244</v>
      </c>
      <c r="H4932" t="s">
        <v>135</v>
      </c>
      <c r="I4932" t="s">
        <v>136</v>
      </c>
      <c r="J4932" t="s">
        <v>137</v>
      </c>
      <c r="K4932" t="s">
        <v>144</v>
      </c>
      <c r="L4932" t="s">
        <v>14000</v>
      </c>
      <c r="M4932" t="s">
        <v>14001</v>
      </c>
      <c r="N4932">
        <v>1.1047222219999999</v>
      </c>
      <c r="O4932">
        <v>0</v>
      </c>
      <c r="P4932">
        <v>7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1.3370195208951876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1.3370195208951876</v>
      </c>
    </row>
    <row r="4933" spans="1:31" x14ac:dyDescent="0.3">
      <c r="A4933">
        <v>2496283</v>
      </c>
      <c r="B4933">
        <v>1</v>
      </c>
      <c r="C4933" t="s">
        <v>80</v>
      </c>
      <c r="D4933" t="s">
        <v>96</v>
      </c>
      <c r="E4933" t="s">
        <v>162</v>
      </c>
      <c r="F4933" t="s">
        <v>14002</v>
      </c>
      <c r="G4933" t="s">
        <v>159</v>
      </c>
      <c r="H4933" t="s">
        <v>135</v>
      </c>
      <c r="I4933" t="s">
        <v>136</v>
      </c>
      <c r="J4933" t="s">
        <v>3</v>
      </c>
      <c r="K4933" t="s">
        <v>144</v>
      </c>
      <c r="L4933" t="s">
        <v>14003</v>
      </c>
      <c r="M4933" t="s">
        <v>14004</v>
      </c>
      <c r="N4933">
        <v>0.77333333299999996</v>
      </c>
      <c r="O4933">
        <v>0</v>
      </c>
      <c r="P4933">
        <v>11</v>
      </c>
      <c r="Q4933">
        <v>0</v>
      </c>
      <c r="R4933">
        <v>0</v>
      </c>
      <c r="S4933">
        <v>0</v>
      </c>
      <c r="T4933">
        <v>7</v>
      </c>
      <c r="U4933">
        <v>0</v>
      </c>
      <c r="V4933">
        <v>0</v>
      </c>
      <c r="W4933">
        <v>0</v>
      </c>
      <c r="X4933">
        <v>5.8078074260813866</v>
      </c>
      <c r="Y4933">
        <v>0</v>
      </c>
      <c r="Z4933">
        <v>0</v>
      </c>
      <c r="AA4933">
        <v>0</v>
      </c>
      <c r="AB4933">
        <v>8.2575551756748951</v>
      </c>
      <c r="AC4933">
        <v>0</v>
      </c>
      <c r="AD4933">
        <v>0</v>
      </c>
      <c r="AE4933">
        <v>14.065362601756281</v>
      </c>
    </row>
    <row r="4934" spans="1:31" x14ac:dyDescent="0.3">
      <c r="A4934">
        <v>2496284</v>
      </c>
      <c r="B4934">
        <v>1</v>
      </c>
      <c r="C4934" t="s">
        <v>81</v>
      </c>
      <c r="D4934" t="s">
        <v>112</v>
      </c>
      <c r="E4934" t="s">
        <v>166</v>
      </c>
      <c r="F4934" t="s">
        <v>14005</v>
      </c>
      <c r="G4934" t="s">
        <v>149</v>
      </c>
      <c r="H4934" t="s">
        <v>150</v>
      </c>
      <c r="I4934" t="s">
        <v>136</v>
      </c>
      <c r="J4934" t="s">
        <v>137</v>
      </c>
      <c r="K4934" t="s">
        <v>144</v>
      </c>
      <c r="L4934" t="s">
        <v>14006</v>
      </c>
      <c r="M4934" t="s">
        <v>14007</v>
      </c>
      <c r="N4934">
        <v>1.498888888</v>
      </c>
      <c r="O4934">
        <v>0</v>
      </c>
      <c r="P4934">
        <v>1371</v>
      </c>
      <c r="Q4934">
        <v>0</v>
      </c>
      <c r="R4934">
        <v>0</v>
      </c>
      <c r="S4934">
        <v>0</v>
      </c>
      <c r="T4934">
        <v>754</v>
      </c>
      <c r="U4934">
        <v>0</v>
      </c>
      <c r="V4934">
        <v>0</v>
      </c>
      <c r="W4934">
        <v>0</v>
      </c>
      <c r="X4934">
        <v>375.51069286721196</v>
      </c>
      <c r="Y4934">
        <v>0</v>
      </c>
      <c r="Z4934">
        <v>0</v>
      </c>
      <c r="AA4934">
        <v>0</v>
      </c>
      <c r="AB4934">
        <v>529.79179731567217</v>
      </c>
      <c r="AC4934">
        <v>0</v>
      </c>
      <c r="AD4934">
        <v>0</v>
      </c>
      <c r="AE4934">
        <v>905.30249018288418</v>
      </c>
    </row>
    <row r="4935" spans="1:31" x14ac:dyDescent="0.3">
      <c r="A4935">
        <v>2496286</v>
      </c>
      <c r="B4935">
        <v>1</v>
      </c>
      <c r="C4935" t="s">
        <v>81</v>
      </c>
      <c r="D4935" t="s">
        <v>113</v>
      </c>
      <c r="E4935" t="s">
        <v>153</v>
      </c>
      <c r="F4935" t="s">
        <v>14008</v>
      </c>
      <c r="G4935" t="s">
        <v>155</v>
      </c>
      <c r="H4935" t="s">
        <v>135</v>
      </c>
      <c r="I4935" t="s">
        <v>136</v>
      </c>
      <c r="J4935" t="s">
        <v>137</v>
      </c>
      <c r="K4935" t="s">
        <v>144</v>
      </c>
      <c r="L4935" t="s">
        <v>14009</v>
      </c>
      <c r="M4935" t="s">
        <v>14010</v>
      </c>
      <c r="N4935">
        <v>4.5958333329999999</v>
      </c>
      <c r="O4935">
        <v>0</v>
      </c>
      <c r="P4935">
        <v>1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1.1985775732929398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1.1985775732929398</v>
      </c>
    </row>
    <row r="4936" spans="1:31" x14ac:dyDescent="0.3">
      <c r="A4936">
        <v>2496209</v>
      </c>
      <c r="B4936">
        <v>2</v>
      </c>
      <c r="C4936" t="s">
        <v>80</v>
      </c>
      <c r="D4936" t="s">
        <v>87</v>
      </c>
      <c r="E4936" t="s">
        <v>132</v>
      </c>
      <c r="F4936" t="s">
        <v>14011</v>
      </c>
      <c r="G4936" t="s">
        <v>155</v>
      </c>
      <c r="H4936" t="s">
        <v>135</v>
      </c>
      <c r="I4936" t="s">
        <v>136</v>
      </c>
      <c r="J4936" t="s">
        <v>137</v>
      </c>
      <c r="K4936" t="s">
        <v>144</v>
      </c>
      <c r="L4936" t="s">
        <v>323</v>
      </c>
      <c r="M4936" t="s">
        <v>14012</v>
      </c>
      <c r="N4936">
        <v>0.69527777700000004</v>
      </c>
      <c r="O4936">
        <v>0</v>
      </c>
      <c r="P4936">
        <v>214</v>
      </c>
      <c r="Q4936">
        <v>0</v>
      </c>
      <c r="R4936">
        <v>0</v>
      </c>
      <c r="S4936">
        <v>0</v>
      </c>
      <c r="T4936">
        <v>6</v>
      </c>
      <c r="U4936">
        <v>0</v>
      </c>
      <c r="V4936">
        <v>0</v>
      </c>
      <c r="W4936">
        <v>0</v>
      </c>
      <c r="X4936">
        <v>52.038359815023696</v>
      </c>
      <c r="Y4936">
        <v>0</v>
      </c>
      <c r="Z4936">
        <v>0</v>
      </c>
      <c r="AA4936">
        <v>0</v>
      </c>
      <c r="AB4936">
        <v>2.8071169254763118</v>
      </c>
      <c r="AC4936">
        <v>0</v>
      </c>
      <c r="AD4936">
        <v>0</v>
      </c>
      <c r="AE4936">
        <v>54.845476740500011</v>
      </c>
    </row>
    <row r="4937" spans="1:31" x14ac:dyDescent="0.3">
      <c r="A4937">
        <v>2496259</v>
      </c>
      <c r="B4937">
        <v>2</v>
      </c>
      <c r="C4937" t="s">
        <v>81</v>
      </c>
      <c r="D4937" t="s">
        <v>128</v>
      </c>
      <c r="E4937" t="s">
        <v>147</v>
      </c>
      <c r="F4937" t="s">
        <v>14013</v>
      </c>
      <c r="G4937" t="s">
        <v>181</v>
      </c>
      <c r="H4937" t="s">
        <v>150</v>
      </c>
      <c r="I4937" t="s">
        <v>136</v>
      </c>
      <c r="J4937" t="s">
        <v>137</v>
      </c>
      <c r="K4937" t="s">
        <v>144</v>
      </c>
      <c r="L4937" t="s">
        <v>369</v>
      </c>
      <c r="M4937" t="s">
        <v>14014</v>
      </c>
      <c r="N4937">
        <v>0.33388888799999999</v>
      </c>
      <c r="O4937">
        <v>0</v>
      </c>
      <c r="P4937">
        <v>245</v>
      </c>
      <c r="Q4937">
        <v>0</v>
      </c>
      <c r="R4937">
        <v>0</v>
      </c>
      <c r="S4937">
        <v>0</v>
      </c>
      <c r="T4937">
        <v>26</v>
      </c>
      <c r="U4937">
        <v>0</v>
      </c>
      <c r="V4937">
        <v>0</v>
      </c>
      <c r="W4937">
        <v>0</v>
      </c>
      <c r="X4937">
        <v>26.046803519571668</v>
      </c>
      <c r="Y4937">
        <v>0</v>
      </c>
      <c r="Z4937">
        <v>0</v>
      </c>
      <c r="AA4937">
        <v>0</v>
      </c>
      <c r="AB4937">
        <v>4.8186558976642422</v>
      </c>
      <c r="AC4937">
        <v>0</v>
      </c>
      <c r="AD4937">
        <v>0</v>
      </c>
      <c r="AE4937">
        <v>30.865459417235911</v>
      </c>
    </row>
    <row r="4938" spans="1:31" x14ac:dyDescent="0.3">
      <c r="A4938">
        <v>2496290</v>
      </c>
      <c r="B4938">
        <v>1</v>
      </c>
      <c r="C4938" t="s">
        <v>81</v>
      </c>
      <c r="D4938" t="s">
        <v>127</v>
      </c>
      <c r="E4938" t="s">
        <v>162</v>
      </c>
      <c r="F4938" t="s">
        <v>14015</v>
      </c>
      <c r="G4938" t="s">
        <v>210</v>
      </c>
      <c r="H4938" t="s">
        <v>135</v>
      </c>
      <c r="I4938" t="s">
        <v>136</v>
      </c>
      <c r="J4938" t="s">
        <v>137</v>
      </c>
      <c r="K4938" t="s">
        <v>144</v>
      </c>
      <c r="L4938" t="s">
        <v>14016</v>
      </c>
      <c r="M4938" t="s">
        <v>14017</v>
      </c>
      <c r="N4938">
        <v>1.7224999999999999</v>
      </c>
      <c r="O4938">
        <v>0</v>
      </c>
      <c r="P4938">
        <v>7</v>
      </c>
      <c r="Q4938">
        <v>0</v>
      </c>
      <c r="R4938">
        <v>2</v>
      </c>
      <c r="S4938">
        <v>0</v>
      </c>
      <c r="T4938">
        <v>1</v>
      </c>
      <c r="U4938">
        <v>0</v>
      </c>
      <c r="V4938">
        <v>0</v>
      </c>
      <c r="W4938">
        <v>0</v>
      </c>
      <c r="X4938">
        <v>1.6576364523291645</v>
      </c>
      <c r="Y4938">
        <v>0</v>
      </c>
      <c r="Z4938">
        <v>1.2251239022020868</v>
      </c>
      <c r="AA4938">
        <v>0</v>
      </c>
      <c r="AB4938">
        <v>2.5098471891533332</v>
      </c>
      <c r="AC4938">
        <v>0</v>
      </c>
      <c r="AD4938">
        <v>0</v>
      </c>
      <c r="AE4938">
        <v>5.3926075436845844</v>
      </c>
    </row>
    <row r="4939" spans="1:31" x14ac:dyDescent="0.3">
      <c r="A4939">
        <v>2496292</v>
      </c>
      <c r="B4939">
        <v>1</v>
      </c>
      <c r="C4939" t="s">
        <v>80</v>
      </c>
      <c r="D4939" t="s">
        <v>98</v>
      </c>
      <c r="E4939" t="s">
        <v>132</v>
      </c>
      <c r="F4939" t="s">
        <v>14018</v>
      </c>
      <c r="G4939" t="s">
        <v>181</v>
      </c>
      <c r="H4939" t="s">
        <v>135</v>
      </c>
      <c r="I4939" t="s">
        <v>136</v>
      </c>
      <c r="J4939" t="s">
        <v>137</v>
      </c>
      <c r="K4939" t="s">
        <v>144</v>
      </c>
      <c r="L4939" t="s">
        <v>14019</v>
      </c>
      <c r="M4939" t="s">
        <v>14020</v>
      </c>
      <c r="N4939">
        <v>0.90472222199999996</v>
      </c>
      <c r="O4939">
        <v>0</v>
      </c>
      <c r="P4939">
        <v>44</v>
      </c>
      <c r="Q4939">
        <v>0</v>
      </c>
      <c r="R4939">
        <v>47</v>
      </c>
      <c r="S4939">
        <v>0</v>
      </c>
      <c r="T4939">
        <v>24</v>
      </c>
      <c r="U4939">
        <v>0</v>
      </c>
      <c r="V4939">
        <v>0</v>
      </c>
      <c r="W4939">
        <v>0</v>
      </c>
      <c r="X4939">
        <v>8.7708586503280017</v>
      </c>
      <c r="Y4939">
        <v>0</v>
      </c>
      <c r="Z4939">
        <v>11.272173710790733</v>
      </c>
      <c r="AA4939">
        <v>0</v>
      </c>
      <c r="AB4939">
        <v>30.260149307137979</v>
      </c>
      <c r="AC4939">
        <v>0</v>
      </c>
      <c r="AD4939">
        <v>0</v>
      </c>
      <c r="AE4939">
        <v>50.303181668256713</v>
      </c>
    </row>
    <row r="4940" spans="1:31" x14ac:dyDescent="0.3">
      <c r="A4940">
        <v>2496294</v>
      </c>
      <c r="B4940">
        <v>1</v>
      </c>
      <c r="C4940" t="s">
        <v>80</v>
      </c>
      <c r="D4940" t="s">
        <v>96</v>
      </c>
      <c r="E4940" t="s">
        <v>153</v>
      </c>
      <c r="F4940" t="s">
        <v>14021</v>
      </c>
      <c r="G4940" t="s">
        <v>159</v>
      </c>
      <c r="H4940" t="s">
        <v>135</v>
      </c>
      <c r="I4940" t="s">
        <v>136</v>
      </c>
      <c r="J4940" t="s">
        <v>3</v>
      </c>
      <c r="K4940" t="s">
        <v>144</v>
      </c>
      <c r="L4940" t="s">
        <v>14022</v>
      </c>
      <c r="M4940" t="s">
        <v>14023</v>
      </c>
      <c r="N4940">
        <v>6.4791666660000002</v>
      </c>
      <c r="O4940">
        <v>0</v>
      </c>
      <c r="P4940">
        <v>1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10.491089187809544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10.491089187809544</v>
      </c>
    </row>
    <row r="4941" spans="1:31" x14ac:dyDescent="0.3">
      <c r="A4941">
        <v>2496296</v>
      </c>
      <c r="B4941">
        <v>1</v>
      </c>
      <c r="C4941" t="s">
        <v>80</v>
      </c>
      <c r="D4941" t="s">
        <v>105</v>
      </c>
      <c r="E4941" t="s">
        <v>153</v>
      </c>
      <c r="F4941" t="s">
        <v>14024</v>
      </c>
      <c r="G4941" t="s">
        <v>230</v>
      </c>
      <c r="H4941" t="s">
        <v>135</v>
      </c>
      <c r="I4941" t="s">
        <v>136</v>
      </c>
      <c r="J4941" t="s">
        <v>137</v>
      </c>
      <c r="K4941" t="s">
        <v>144</v>
      </c>
      <c r="L4941" t="s">
        <v>14025</v>
      </c>
      <c r="M4941" t="s">
        <v>14026</v>
      </c>
      <c r="N4941">
        <v>0.86083333299999998</v>
      </c>
      <c r="O4941">
        <v>0</v>
      </c>
      <c r="P4941">
        <v>1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1.1192801283674999E-2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1.1192801283674999E-2</v>
      </c>
    </row>
    <row r="4942" spans="1:31" x14ac:dyDescent="0.3">
      <c r="A4942">
        <v>2496297</v>
      </c>
      <c r="B4942">
        <v>1</v>
      </c>
      <c r="C4942" t="s">
        <v>80</v>
      </c>
      <c r="D4942" t="s">
        <v>97</v>
      </c>
      <c r="E4942" t="s">
        <v>153</v>
      </c>
      <c r="F4942" t="s">
        <v>14027</v>
      </c>
      <c r="G4942" t="s">
        <v>155</v>
      </c>
      <c r="H4942" t="s">
        <v>135</v>
      </c>
      <c r="I4942" t="s">
        <v>136</v>
      </c>
      <c r="J4942" t="s">
        <v>137</v>
      </c>
      <c r="K4942" t="s">
        <v>144</v>
      </c>
      <c r="L4942" t="s">
        <v>14028</v>
      </c>
      <c r="M4942" t="s">
        <v>14029</v>
      </c>
      <c r="N4942">
        <v>4.0319444439999996</v>
      </c>
      <c r="O4942">
        <v>0</v>
      </c>
      <c r="P4942">
        <v>1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5.0887782278821287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5.0887782278821287</v>
      </c>
    </row>
    <row r="4943" spans="1:31" x14ac:dyDescent="0.3">
      <c r="A4943">
        <v>2496300</v>
      </c>
      <c r="B4943">
        <v>1</v>
      </c>
      <c r="C4943" t="s">
        <v>80</v>
      </c>
      <c r="D4943" t="s">
        <v>92</v>
      </c>
      <c r="E4943" t="s">
        <v>153</v>
      </c>
      <c r="F4943" t="s">
        <v>14030</v>
      </c>
      <c r="G4943" t="s">
        <v>155</v>
      </c>
      <c r="H4943" t="s">
        <v>135</v>
      </c>
      <c r="I4943" t="s">
        <v>136</v>
      </c>
      <c r="J4943" t="s">
        <v>137</v>
      </c>
      <c r="K4943" t="s">
        <v>144</v>
      </c>
      <c r="L4943" t="s">
        <v>14031</v>
      </c>
      <c r="M4943" t="s">
        <v>14032</v>
      </c>
      <c r="N4943">
        <v>0.62777777700000004</v>
      </c>
      <c r="O4943">
        <v>0</v>
      </c>
      <c r="P4943">
        <v>7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2.464646970434937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2.464646970434937</v>
      </c>
    </row>
    <row r="4944" spans="1:31" x14ac:dyDescent="0.3">
      <c r="A4944">
        <v>2496301</v>
      </c>
      <c r="B4944">
        <v>1</v>
      </c>
      <c r="C4944" t="s">
        <v>81</v>
      </c>
      <c r="D4944" t="s">
        <v>112</v>
      </c>
      <c r="E4944" t="s">
        <v>162</v>
      </c>
      <c r="F4944" t="s">
        <v>14033</v>
      </c>
      <c r="G4944" t="s">
        <v>210</v>
      </c>
      <c r="H4944" t="s">
        <v>135</v>
      </c>
      <c r="I4944" t="s">
        <v>136</v>
      </c>
      <c r="J4944" t="s">
        <v>137</v>
      </c>
      <c r="K4944" t="s">
        <v>144</v>
      </c>
      <c r="L4944" t="s">
        <v>14034</v>
      </c>
      <c r="M4944" t="s">
        <v>14035</v>
      </c>
      <c r="N4944">
        <v>2.8119444439999999</v>
      </c>
      <c r="O4944">
        <v>0</v>
      </c>
      <c r="P4944">
        <v>104</v>
      </c>
      <c r="Q4944">
        <v>0</v>
      </c>
      <c r="R4944">
        <v>4</v>
      </c>
      <c r="S4944">
        <v>0</v>
      </c>
      <c r="T4944">
        <v>4</v>
      </c>
      <c r="U4944">
        <v>0</v>
      </c>
      <c r="V4944">
        <v>0</v>
      </c>
      <c r="W4944">
        <v>0</v>
      </c>
      <c r="X4944">
        <v>54.574777937553748</v>
      </c>
      <c r="Y4944">
        <v>0</v>
      </c>
      <c r="Z4944">
        <v>0.55859932745246288</v>
      </c>
      <c r="AA4944">
        <v>0</v>
      </c>
      <c r="AB4944">
        <v>12.109175103984931</v>
      </c>
      <c r="AC4944">
        <v>0</v>
      </c>
      <c r="AD4944">
        <v>0</v>
      </c>
      <c r="AE4944">
        <v>67.242552368991142</v>
      </c>
    </row>
    <row r="4945" spans="1:31" x14ac:dyDescent="0.3">
      <c r="A4945">
        <v>2496302</v>
      </c>
      <c r="B4945">
        <v>1</v>
      </c>
      <c r="C4945" t="s">
        <v>80</v>
      </c>
      <c r="D4945" t="s">
        <v>96</v>
      </c>
      <c r="E4945" t="s">
        <v>153</v>
      </c>
      <c r="F4945" t="s">
        <v>14036</v>
      </c>
      <c r="G4945" t="s">
        <v>230</v>
      </c>
      <c r="H4945" t="s">
        <v>135</v>
      </c>
      <c r="I4945" t="s">
        <v>136</v>
      </c>
      <c r="J4945" t="s">
        <v>137</v>
      </c>
      <c r="K4945" t="s">
        <v>144</v>
      </c>
      <c r="L4945" t="s">
        <v>14037</v>
      </c>
      <c r="M4945" t="s">
        <v>14038</v>
      </c>
      <c r="N4945">
        <v>4.6883333330000001</v>
      </c>
      <c r="O4945">
        <v>0</v>
      </c>
      <c r="P4945">
        <v>1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0.43643771240116347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0.43643771240116347</v>
      </c>
    </row>
    <row r="4946" spans="1:31" x14ac:dyDescent="0.3">
      <c r="A4946">
        <v>2496306</v>
      </c>
      <c r="B4946">
        <v>1</v>
      </c>
      <c r="C4946" t="s">
        <v>80</v>
      </c>
      <c r="D4946" t="s">
        <v>96</v>
      </c>
      <c r="E4946" t="s">
        <v>166</v>
      </c>
      <c r="F4946" t="s">
        <v>14039</v>
      </c>
      <c r="G4946" t="s">
        <v>149</v>
      </c>
      <c r="H4946" t="s">
        <v>150</v>
      </c>
      <c r="I4946" t="s">
        <v>136</v>
      </c>
      <c r="J4946" t="s">
        <v>137</v>
      </c>
      <c r="K4946" t="s">
        <v>144</v>
      </c>
      <c r="L4946" t="s">
        <v>14040</v>
      </c>
      <c r="M4946" t="s">
        <v>13893</v>
      </c>
      <c r="N4946">
        <v>0.46361111100000002</v>
      </c>
      <c r="O4946">
        <v>0</v>
      </c>
      <c r="P4946">
        <v>829</v>
      </c>
      <c r="Q4946">
        <v>0</v>
      </c>
      <c r="R4946">
        <v>2</v>
      </c>
      <c r="S4946">
        <v>0</v>
      </c>
      <c r="T4946">
        <v>97</v>
      </c>
      <c r="U4946">
        <v>0</v>
      </c>
      <c r="V4946">
        <v>0</v>
      </c>
      <c r="W4946">
        <v>0</v>
      </c>
      <c r="X4946">
        <v>192.26731304561301</v>
      </c>
      <c r="Y4946">
        <v>0</v>
      </c>
      <c r="Z4946">
        <v>6.0211244539346677E-3</v>
      </c>
      <c r="AA4946">
        <v>0</v>
      </c>
      <c r="AB4946">
        <v>54.01470816925886</v>
      </c>
      <c r="AC4946">
        <v>0</v>
      </c>
      <c r="AD4946">
        <v>0</v>
      </c>
      <c r="AE4946">
        <v>246.28804233932578</v>
      </c>
    </row>
    <row r="4947" spans="1:31" x14ac:dyDescent="0.3">
      <c r="A4947">
        <v>2496307</v>
      </c>
      <c r="B4947">
        <v>1</v>
      </c>
      <c r="C4947" t="s">
        <v>81</v>
      </c>
      <c r="D4947" t="s">
        <v>116</v>
      </c>
      <c r="E4947" t="s">
        <v>147</v>
      </c>
      <c r="F4947" t="s">
        <v>14041</v>
      </c>
      <c r="G4947" t="s">
        <v>149</v>
      </c>
      <c r="H4947" t="s">
        <v>150</v>
      </c>
      <c r="I4947" t="s">
        <v>136</v>
      </c>
      <c r="J4947" t="s">
        <v>137</v>
      </c>
      <c r="K4947" t="s">
        <v>144</v>
      </c>
      <c r="L4947" t="s">
        <v>14042</v>
      </c>
      <c r="M4947" t="s">
        <v>14043</v>
      </c>
      <c r="N4947">
        <v>0.57277777699999999</v>
      </c>
      <c r="O4947">
        <v>0</v>
      </c>
      <c r="P4947">
        <v>393</v>
      </c>
      <c r="Q4947">
        <v>0</v>
      </c>
      <c r="R4947">
        <v>4</v>
      </c>
      <c r="S4947">
        <v>6</v>
      </c>
      <c r="T4947">
        <v>35</v>
      </c>
      <c r="U4947">
        <v>0</v>
      </c>
      <c r="V4947">
        <v>0</v>
      </c>
      <c r="W4947">
        <v>0</v>
      </c>
      <c r="X4947">
        <v>43.130447735708792</v>
      </c>
      <c r="Y4947">
        <v>0</v>
      </c>
      <c r="Z4947">
        <v>9.2089400684554013E-2</v>
      </c>
      <c r="AA4947">
        <v>26.136903114304037</v>
      </c>
      <c r="AB4947">
        <v>12.014772109305694</v>
      </c>
      <c r="AC4947">
        <v>0</v>
      </c>
      <c r="AD4947">
        <v>0</v>
      </c>
      <c r="AE4947">
        <v>81.374212360003085</v>
      </c>
    </row>
    <row r="4948" spans="1:31" x14ac:dyDescent="0.3">
      <c r="A4948">
        <v>2496309</v>
      </c>
      <c r="B4948">
        <v>1</v>
      </c>
      <c r="C4948" t="s">
        <v>80</v>
      </c>
      <c r="D4948" t="s">
        <v>101</v>
      </c>
      <c r="E4948" t="s">
        <v>162</v>
      </c>
      <c r="F4948" t="s">
        <v>14044</v>
      </c>
      <c r="G4948" t="s">
        <v>181</v>
      </c>
      <c r="H4948" t="s">
        <v>135</v>
      </c>
      <c r="I4948" t="s">
        <v>136</v>
      </c>
      <c r="J4948" t="s">
        <v>137</v>
      </c>
      <c r="K4948" t="s">
        <v>144</v>
      </c>
      <c r="L4948" t="s">
        <v>14045</v>
      </c>
      <c r="M4948" t="s">
        <v>14046</v>
      </c>
      <c r="N4948">
        <v>1.4216666659999999</v>
      </c>
      <c r="O4948">
        <v>0</v>
      </c>
      <c r="P4948">
        <v>143</v>
      </c>
      <c r="Q4948">
        <v>0</v>
      </c>
      <c r="R4948">
        <v>1</v>
      </c>
      <c r="S4948">
        <v>0</v>
      </c>
      <c r="T4948">
        <v>6</v>
      </c>
      <c r="U4948">
        <v>0</v>
      </c>
      <c r="V4948">
        <v>0</v>
      </c>
      <c r="W4948">
        <v>0</v>
      </c>
      <c r="X4948">
        <v>62.670464249674637</v>
      </c>
      <c r="Y4948">
        <v>0</v>
      </c>
      <c r="Z4948">
        <v>0.28740481919625588</v>
      </c>
      <c r="AA4948">
        <v>0</v>
      </c>
      <c r="AB4948">
        <v>0.21837217070656109</v>
      </c>
      <c r="AC4948">
        <v>0</v>
      </c>
      <c r="AD4948">
        <v>0</v>
      </c>
      <c r="AE4948">
        <v>63.17624123957745</v>
      </c>
    </row>
    <row r="4949" spans="1:31" x14ac:dyDescent="0.3">
      <c r="A4949">
        <v>2496314</v>
      </c>
      <c r="B4949">
        <v>1</v>
      </c>
      <c r="C4949" t="s">
        <v>80</v>
      </c>
      <c r="D4949" t="s">
        <v>98</v>
      </c>
      <c r="E4949" t="s">
        <v>132</v>
      </c>
      <c r="F4949" t="s">
        <v>14047</v>
      </c>
      <c r="G4949" t="s">
        <v>181</v>
      </c>
      <c r="H4949" t="s">
        <v>135</v>
      </c>
      <c r="I4949" t="s">
        <v>136</v>
      </c>
      <c r="J4949" t="s">
        <v>137</v>
      </c>
      <c r="K4949" t="s">
        <v>144</v>
      </c>
      <c r="L4949" t="s">
        <v>14048</v>
      </c>
      <c r="M4949" t="s">
        <v>14049</v>
      </c>
      <c r="N4949">
        <v>0.47333333300000002</v>
      </c>
      <c r="O4949">
        <v>0</v>
      </c>
      <c r="P4949">
        <v>212</v>
      </c>
      <c r="Q4949">
        <v>0</v>
      </c>
      <c r="R4949">
        <v>1</v>
      </c>
      <c r="S4949">
        <v>0</v>
      </c>
      <c r="T4949">
        <v>21</v>
      </c>
      <c r="U4949">
        <v>0</v>
      </c>
      <c r="V4949">
        <v>0</v>
      </c>
      <c r="W4949">
        <v>0</v>
      </c>
      <c r="X4949">
        <v>18.13720434428841</v>
      </c>
      <c r="Y4949">
        <v>0</v>
      </c>
      <c r="Z4949">
        <v>0</v>
      </c>
      <c r="AA4949">
        <v>0</v>
      </c>
      <c r="AB4949">
        <v>1.8004685994170189</v>
      </c>
      <c r="AC4949">
        <v>0</v>
      </c>
      <c r="AD4949">
        <v>0</v>
      </c>
      <c r="AE4949">
        <v>19.937672943705429</v>
      </c>
    </row>
    <row r="4950" spans="1:31" x14ac:dyDescent="0.3">
      <c r="A4950">
        <v>2496321</v>
      </c>
      <c r="B4950">
        <v>1</v>
      </c>
      <c r="C4950" t="s">
        <v>81</v>
      </c>
      <c r="D4950" t="s">
        <v>123</v>
      </c>
      <c r="E4950" t="s">
        <v>147</v>
      </c>
      <c r="F4950" t="s">
        <v>14050</v>
      </c>
      <c r="G4950" t="s">
        <v>181</v>
      </c>
      <c r="H4950" t="s">
        <v>150</v>
      </c>
      <c r="I4950" t="s">
        <v>136</v>
      </c>
      <c r="J4950" t="s">
        <v>137</v>
      </c>
      <c r="K4950" t="s">
        <v>144</v>
      </c>
      <c r="L4950" t="s">
        <v>14051</v>
      </c>
      <c r="M4950" t="s">
        <v>14052</v>
      </c>
      <c r="N4950">
        <v>1.061666666</v>
      </c>
      <c r="O4950">
        <v>0</v>
      </c>
      <c r="P4950">
        <v>4</v>
      </c>
      <c r="Q4950">
        <v>0</v>
      </c>
      <c r="R4950">
        <v>0</v>
      </c>
      <c r="S4950">
        <v>1</v>
      </c>
      <c r="T4950">
        <v>113</v>
      </c>
      <c r="U4950">
        <v>2</v>
      </c>
      <c r="V4950">
        <v>1</v>
      </c>
      <c r="W4950">
        <v>0</v>
      </c>
      <c r="X4950">
        <v>1.3230056015719869</v>
      </c>
      <c r="Y4950">
        <v>0</v>
      </c>
      <c r="Z4950">
        <v>0</v>
      </c>
      <c r="AA4950">
        <v>12.793123998705129</v>
      </c>
      <c r="AB4950">
        <v>101.85508807700417</v>
      </c>
      <c r="AC4950">
        <v>564.27144633327714</v>
      </c>
      <c r="AD4950">
        <v>2.9159907040106963</v>
      </c>
      <c r="AE4950">
        <v>683.15865471456914</v>
      </c>
    </row>
    <row r="4951" spans="1:31" x14ac:dyDescent="0.3">
      <c r="A4951">
        <v>2496323</v>
      </c>
      <c r="B4951">
        <v>1</v>
      </c>
      <c r="C4951" t="s">
        <v>80</v>
      </c>
      <c r="D4951" t="s">
        <v>95</v>
      </c>
      <c r="E4951" t="s">
        <v>162</v>
      </c>
      <c r="F4951" t="s">
        <v>3185</v>
      </c>
      <c r="G4951" t="s">
        <v>530</v>
      </c>
      <c r="H4951" t="s">
        <v>135</v>
      </c>
      <c r="I4951" t="s">
        <v>136</v>
      </c>
      <c r="J4951" t="s">
        <v>137</v>
      </c>
      <c r="K4951" t="s">
        <v>144</v>
      </c>
      <c r="L4951" t="s">
        <v>14053</v>
      </c>
      <c r="M4951" t="s">
        <v>14054</v>
      </c>
      <c r="N4951">
        <v>2.2319444439999998</v>
      </c>
      <c r="O4951">
        <v>0</v>
      </c>
      <c r="P4951">
        <v>134</v>
      </c>
      <c r="Q4951">
        <v>0</v>
      </c>
      <c r="R4951">
        <v>0</v>
      </c>
      <c r="S4951">
        <v>0</v>
      </c>
      <c r="T4951">
        <v>4</v>
      </c>
      <c r="U4951">
        <v>0</v>
      </c>
      <c r="V4951">
        <v>0</v>
      </c>
      <c r="W4951">
        <v>0</v>
      </c>
      <c r="X4951">
        <v>76.852124842292042</v>
      </c>
      <c r="Y4951">
        <v>0</v>
      </c>
      <c r="Z4951">
        <v>0</v>
      </c>
      <c r="AA4951">
        <v>0</v>
      </c>
      <c r="AB4951">
        <v>4.9144600833243768</v>
      </c>
      <c r="AC4951">
        <v>0</v>
      </c>
      <c r="AD4951">
        <v>0</v>
      </c>
      <c r="AE4951">
        <v>81.766584925616414</v>
      </c>
    </row>
    <row r="4952" spans="1:31" x14ac:dyDescent="0.3">
      <c r="A4952">
        <v>2496326</v>
      </c>
      <c r="B4952">
        <v>1</v>
      </c>
      <c r="C4952" t="s">
        <v>80</v>
      </c>
      <c r="D4952" t="s">
        <v>99</v>
      </c>
      <c r="E4952" t="s">
        <v>153</v>
      </c>
      <c r="F4952" t="s">
        <v>14055</v>
      </c>
      <c r="G4952" t="s">
        <v>230</v>
      </c>
      <c r="H4952" t="s">
        <v>135</v>
      </c>
      <c r="I4952" t="s">
        <v>136</v>
      </c>
      <c r="J4952" t="s">
        <v>137</v>
      </c>
      <c r="K4952" t="s">
        <v>144</v>
      </c>
      <c r="L4952" t="s">
        <v>14056</v>
      </c>
      <c r="M4952" t="s">
        <v>14057</v>
      </c>
      <c r="N4952">
        <v>1.1391666659999999</v>
      </c>
      <c r="O4952">
        <v>0</v>
      </c>
      <c r="P4952">
        <v>1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2.1160349347344694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2.1160349347344694</v>
      </c>
    </row>
    <row r="4953" spans="1:31" x14ac:dyDescent="0.3">
      <c r="A4953">
        <v>2496327</v>
      </c>
      <c r="B4953">
        <v>1</v>
      </c>
      <c r="C4953" t="s">
        <v>81</v>
      </c>
      <c r="D4953" t="s">
        <v>121</v>
      </c>
      <c r="E4953" t="s">
        <v>162</v>
      </c>
      <c r="F4953" t="s">
        <v>14058</v>
      </c>
      <c r="G4953" t="s">
        <v>210</v>
      </c>
      <c r="H4953" t="s">
        <v>135</v>
      </c>
      <c r="I4953" t="s">
        <v>136</v>
      </c>
      <c r="J4953" t="s">
        <v>137</v>
      </c>
      <c r="K4953" t="s">
        <v>144</v>
      </c>
      <c r="L4953" t="s">
        <v>14059</v>
      </c>
      <c r="M4953" t="s">
        <v>14060</v>
      </c>
      <c r="N4953">
        <v>1.19</v>
      </c>
      <c r="O4953">
        <v>0</v>
      </c>
      <c r="P4953">
        <v>0</v>
      </c>
      <c r="Q4953">
        <v>0</v>
      </c>
      <c r="R4953">
        <v>15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0.81914564206491691</v>
      </c>
      <c r="AA4953">
        <v>0</v>
      </c>
      <c r="AB4953">
        <v>0</v>
      </c>
      <c r="AC4953">
        <v>0</v>
      </c>
      <c r="AD4953">
        <v>0</v>
      </c>
      <c r="AE4953">
        <v>0.81914564206491691</v>
      </c>
    </row>
    <row r="4954" spans="1:31" x14ac:dyDescent="0.3">
      <c r="A4954">
        <v>2496329</v>
      </c>
      <c r="B4954">
        <v>1</v>
      </c>
      <c r="C4954" t="s">
        <v>80</v>
      </c>
      <c r="D4954" t="s">
        <v>98</v>
      </c>
      <c r="E4954" t="s">
        <v>132</v>
      </c>
      <c r="F4954" t="s">
        <v>14061</v>
      </c>
      <c r="G4954" t="s">
        <v>181</v>
      </c>
      <c r="H4954" t="s">
        <v>135</v>
      </c>
      <c r="I4954" t="s">
        <v>136</v>
      </c>
      <c r="J4954" t="s">
        <v>137</v>
      </c>
      <c r="K4954" t="s">
        <v>144</v>
      </c>
      <c r="L4954" t="s">
        <v>14062</v>
      </c>
      <c r="M4954" t="s">
        <v>14063</v>
      </c>
      <c r="N4954">
        <v>0.41666666600000002</v>
      </c>
      <c r="O4954">
        <v>0</v>
      </c>
      <c r="P4954">
        <v>1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0.1197237632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0.1197237632</v>
      </c>
    </row>
    <row r="4955" spans="1:31" x14ac:dyDescent="0.3">
      <c r="A4955">
        <v>2496331</v>
      </c>
      <c r="B4955">
        <v>1</v>
      </c>
      <c r="C4955" t="s">
        <v>80</v>
      </c>
      <c r="D4955" t="s">
        <v>100</v>
      </c>
      <c r="E4955" t="s">
        <v>132</v>
      </c>
      <c r="F4955" t="s">
        <v>14064</v>
      </c>
      <c r="G4955" t="s">
        <v>1278</v>
      </c>
      <c r="H4955" t="s">
        <v>135</v>
      </c>
      <c r="I4955" t="s">
        <v>136</v>
      </c>
      <c r="J4955" t="s">
        <v>137</v>
      </c>
      <c r="K4955" t="s">
        <v>144</v>
      </c>
      <c r="L4955" t="s">
        <v>14065</v>
      </c>
      <c r="M4955" t="s">
        <v>14066</v>
      </c>
      <c r="N4955">
        <v>3.6577777770000002</v>
      </c>
      <c r="O4955">
        <v>0</v>
      </c>
      <c r="P4955">
        <v>3</v>
      </c>
      <c r="Q4955">
        <v>0</v>
      </c>
      <c r="R4955">
        <v>18</v>
      </c>
      <c r="S4955">
        <v>0</v>
      </c>
      <c r="T4955">
        <v>3</v>
      </c>
      <c r="U4955">
        <v>0</v>
      </c>
      <c r="V4955">
        <v>0</v>
      </c>
      <c r="W4955">
        <v>0</v>
      </c>
      <c r="X4955">
        <v>3.6561155161091765</v>
      </c>
      <c r="Y4955">
        <v>0</v>
      </c>
      <c r="Z4955">
        <v>32.719855723083583</v>
      </c>
      <c r="AA4955">
        <v>0</v>
      </c>
      <c r="AB4955">
        <v>21.695829945290491</v>
      </c>
      <c r="AC4955">
        <v>0</v>
      </c>
      <c r="AD4955">
        <v>0</v>
      </c>
      <c r="AE4955">
        <v>58.071801184483249</v>
      </c>
    </row>
    <row r="4956" spans="1:31" x14ac:dyDescent="0.3">
      <c r="A4956">
        <v>2496333</v>
      </c>
      <c r="B4956">
        <v>1</v>
      </c>
      <c r="C4956" t="s">
        <v>81</v>
      </c>
      <c r="D4956" t="s">
        <v>113</v>
      </c>
      <c r="E4956" t="s">
        <v>147</v>
      </c>
      <c r="F4956" t="s">
        <v>14067</v>
      </c>
      <c r="G4956" t="s">
        <v>193</v>
      </c>
      <c r="H4956" t="s">
        <v>150</v>
      </c>
      <c r="I4956" t="s">
        <v>136</v>
      </c>
      <c r="J4956" t="s">
        <v>137</v>
      </c>
      <c r="K4956" t="s">
        <v>144</v>
      </c>
      <c r="L4956" t="s">
        <v>14068</v>
      </c>
      <c r="M4956" t="s">
        <v>14069</v>
      </c>
      <c r="N4956">
        <v>1.773055555</v>
      </c>
      <c r="O4956">
        <v>0</v>
      </c>
      <c r="P4956">
        <v>58</v>
      </c>
      <c r="Q4956">
        <v>0</v>
      </c>
      <c r="R4956">
        <v>29</v>
      </c>
      <c r="S4956">
        <v>0</v>
      </c>
      <c r="T4956">
        <v>3</v>
      </c>
      <c r="U4956">
        <v>0</v>
      </c>
      <c r="V4956">
        <v>0</v>
      </c>
      <c r="W4956">
        <v>0</v>
      </c>
      <c r="X4956">
        <v>9.6671716608919844</v>
      </c>
      <c r="Y4956">
        <v>0</v>
      </c>
      <c r="Z4956">
        <v>10.066530244153585</v>
      </c>
      <c r="AA4956">
        <v>0</v>
      </c>
      <c r="AB4956">
        <v>2.6989833619289971</v>
      </c>
      <c r="AC4956">
        <v>0</v>
      </c>
      <c r="AD4956">
        <v>0</v>
      </c>
      <c r="AE4956">
        <v>22.432685266974566</v>
      </c>
    </row>
    <row r="4957" spans="1:31" x14ac:dyDescent="0.3">
      <c r="A4957">
        <v>2496338</v>
      </c>
      <c r="B4957">
        <v>1</v>
      </c>
      <c r="C4957" t="s">
        <v>80</v>
      </c>
      <c r="D4957" t="s">
        <v>95</v>
      </c>
      <c r="E4957" t="s">
        <v>153</v>
      </c>
      <c r="F4957" t="s">
        <v>14070</v>
      </c>
      <c r="G4957" t="s">
        <v>230</v>
      </c>
      <c r="H4957" t="s">
        <v>135</v>
      </c>
      <c r="I4957" t="s">
        <v>136</v>
      </c>
      <c r="J4957" t="s">
        <v>137</v>
      </c>
      <c r="K4957" t="s">
        <v>144</v>
      </c>
      <c r="L4957" t="s">
        <v>14071</v>
      </c>
      <c r="M4957" t="s">
        <v>14072</v>
      </c>
      <c r="N4957">
        <v>2.0788888879999998</v>
      </c>
      <c r="O4957">
        <v>0</v>
      </c>
      <c r="P4957">
        <v>1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0.45966324720958007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0.45966324720958007</v>
      </c>
    </row>
    <row r="4958" spans="1:31" x14ac:dyDescent="0.3">
      <c r="A4958">
        <v>2496326</v>
      </c>
      <c r="B4958">
        <v>2</v>
      </c>
      <c r="C4958" t="s">
        <v>80</v>
      </c>
      <c r="D4958" t="s">
        <v>99</v>
      </c>
      <c r="E4958" t="s">
        <v>162</v>
      </c>
      <c r="F4958" t="s">
        <v>14073</v>
      </c>
      <c r="G4958" t="s">
        <v>230</v>
      </c>
      <c r="H4958" t="s">
        <v>135</v>
      </c>
      <c r="I4958" t="s">
        <v>136</v>
      </c>
      <c r="J4958" t="s">
        <v>137</v>
      </c>
      <c r="K4958" t="s">
        <v>144</v>
      </c>
      <c r="L4958" t="s">
        <v>14057</v>
      </c>
      <c r="M4958" t="s">
        <v>14074</v>
      </c>
      <c r="N4958">
        <v>1.1541666660000001</v>
      </c>
      <c r="O4958">
        <v>0</v>
      </c>
      <c r="P4958">
        <v>69</v>
      </c>
      <c r="Q4958">
        <v>0</v>
      </c>
      <c r="R4958">
        <v>5</v>
      </c>
      <c r="S4958">
        <v>0</v>
      </c>
      <c r="T4958">
        <v>11</v>
      </c>
      <c r="U4958">
        <v>0</v>
      </c>
      <c r="V4958">
        <v>0</v>
      </c>
      <c r="W4958">
        <v>0</v>
      </c>
      <c r="X4958">
        <v>36.746036398181076</v>
      </c>
      <c r="Y4958">
        <v>0</v>
      </c>
      <c r="Z4958">
        <v>0.2354920864906275</v>
      </c>
      <c r="AA4958">
        <v>0</v>
      </c>
      <c r="AB4958">
        <v>10.217818976807697</v>
      </c>
      <c r="AC4958">
        <v>0</v>
      </c>
      <c r="AD4958">
        <v>0</v>
      </c>
      <c r="AE4958">
        <v>47.199347461479405</v>
      </c>
    </row>
    <row r="4959" spans="1:31" x14ac:dyDescent="0.3">
      <c r="A4959">
        <v>2496346</v>
      </c>
      <c r="B4959">
        <v>1</v>
      </c>
      <c r="C4959" t="s">
        <v>80</v>
      </c>
      <c r="D4959" t="s">
        <v>88</v>
      </c>
      <c r="E4959" t="s">
        <v>162</v>
      </c>
      <c r="F4959" t="s">
        <v>14075</v>
      </c>
      <c r="G4959" t="s">
        <v>181</v>
      </c>
      <c r="H4959" t="s">
        <v>135</v>
      </c>
      <c r="I4959" t="s">
        <v>136</v>
      </c>
      <c r="J4959" t="s">
        <v>137</v>
      </c>
      <c r="K4959" t="s">
        <v>144</v>
      </c>
      <c r="L4959" t="s">
        <v>14076</v>
      </c>
      <c r="M4959" t="s">
        <v>14077</v>
      </c>
      <c r="N4959">
        <v>0.38027777699999998</v>
      </c>
      <c r="O4959">
        <v>0</v>
      </c>
      <c r="P4959">
        <v>167</v>
      </c>
      <c r="Q4959">
        <v>0</v>
      </c>
      <c r="R4959">
        <v>0</v>
      </c>
      <c r="S4959">
        <v>0</v>
      </c>
      <c r="T4959">
        <v>1</v>
      </c>
      <c r="U4959">
        <v>0</v>
      </c>
      <c r="V4959">
        <v>0</v>
      </c>
      <c r="W4959">
        <v>0</v>
      </c>
      <c r="X4959">
        <v>13.775296251565244</v>
      </c>
      <c r="Y4959">
        <v>0</v>
      </c>
      <c r="Z4959">
        <v>0</v>
      </c>
      <c r="AA4959">
        <v>0</v>
      </c>
      <c r="AB4959">
        <v>0.10002729280570002</v>
      </c>
      <c r="AC4959">
        <v>0</v>
      </c>
      <c r="AD4959">
        <v>0</v>
      </c>
      <c r="AE4959">
        <v>13.875323544370945</v>
      </c>
    </row>
    <row r="4960" spans="1:31" x14ac:dyDescent="0.3">
      <c r="A4960">
        <v>2496350</v>
      </c>
      <c r="B4960">
        <v>1</v>
      </c>
      <c r="C4960" t="s">
        <v>81</v>
      </c>
      <c r="D4960" t="s">
        <v>112</v>
      </c>
      <c r="E4960" t="s">
        <v>153</v>
      </c>
      <c r="F4960" t="s">
        <v>14078</v>
      </c>
      <c r="G4960" t="s">
        <v>159</v>
      </c>
      <c r="H4960" t="s">
        <v>135</v>
      </c>
      <c r="I4960" t="s">
        <v>136</v>
      </c>
      <c r="J4960" t="s">
        <v>3</v>
      </c>
      <c r="K4960" t="s">
        <v>144</v>
      </c>
      <c r="L4960" t="s">
        <v>14079</v>
      </c>
      <c r="M4960" t="s">
        <v>14080</v>
      </c>
      <c r="N4960">
        <v>0.32166666599999999</v>
      </c>
      <c r="O4960">
        <v>0</v>
      </c>
      <c r="P4960">
        <v>1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7.161521272605334E-2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7.161521272605334E-2</v>
      </c>
    </row>
    <row r="4961" spans="1:31" x14ac:dyDescent="0.3">
      <c r="A4961">
        <v>2496354</v>
      </c>
      <c r="B4961">
        <v>1</v>
      </c>
      <c r="C4961" t="s">
        <v>80</v>
      </c>
      <c r="D4961" t="s">
        <v>90</v>
      </c>
      <c r="E4961" t="s">
        <v>147</v>
      </c>
      <c r="F4961" t="s">
        <v>14081</v>
      </c>
      <c r="G4961" t="s">
        <v>149</v>
      </c>
      <c r="H4961" t="s">
        <v>150</v>
      </c>
      <c r="I4961" t="s">
        <v>136</v>
      </c>
      <c r="J4961" t="s">
        <v>137</v>
      </c>
      <c r="K4961" t="s">
        <v>144</v>
      </c>
      <c r="L4961" t="s">
        <v>14082</v>
      </c>
      <c r="M4961" t="s">
        <v>14083</v>
      </c>
      <c r="N4961">
        <v>0.31</v>
      </c>
      <c r="O4961">
        <v>0</v>
      </c>
      <c r="P4961">
        <v>89</v>
      </c>
      <c r="Q4961">
        <v>0</v>
      </c>
      <c r="R4961">
        <v>0</v>
      </c>
      <c r="S4961">
        <v>0</v>
      </c>
      <c r="T4961">
        <v>6</v>
      </c>
      <c r="U4961">
        <v>0</v>
      </c>
      <c r="V4961">
        <v>0</v>
      </c>
      <c r="W4961">
        <v>0</v>
      </c>
      <c r="X4961">
        <v>8.3420706032376639</v>
      </c>
      <c r="Y4961">
        <v>0</v>
      </c>
      <c r="Z4961">
        <v>0</v>
      </c>
      <c r="AA4961">
        <v>0</v>
      </c>
      <c r="AB4961">
        <v>9.3346672198650005E-2</v>
      </c>
      <c r="AC4961">
        <v>0</v>
      </c>
      <c r="AD4961">
        <v>0</v>
      </c>
      <c r="AE4961">
        <v>8.4354172754363148</v>
      </c>
    </row>
    <row r="4962" spans="1:31" x14ac:dyDescent="0.3">
      <c r="A4962">
        <v>2496356</v>
      </c>
      <c r="B4962">
        <v>1</v>
      </c>
      <c r="C4962" t="s">
        <v>80</v>
      </c>
      <c r="D4962" t="s">
        <v>105</v>
      </c>
      <c r="E4962" t="s">
        <v>153</v>
      </c>
      <c r="F4962" t="s">
        <v>14084</v>
      </c>
      <c r="G4962" t="s">
        <v>230</v>
      </c>
      <c r="H4962" t="s">
        <v>135</v>
      </c>
      <c r="I4962" t="s">
        <v>136</v>
      </c>
      <c r="J4962" t="s">
        <v>137</v>
      </c>
      <c r="K4962" t="s">
        <v>144</v>
      </c>
      <c r="L4962" t="s">
        <v>14085</v>
      </c>
      <c r="M4962" t="s">
        <v>14086</v>
      </c>
      <c r="N4962">
        <v>6.35</v>
      </c>
      <c r="O4962">
        <v>0</v>
      </c>
      <c r="P4962">
        <v>3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5.0368928205999763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5.0368928205999763</v>
      </c>
    </row>
    <row r="4963" spans="1:31" x14ac:dyDescent="0.3">
      <c r="A4963">
        <v>2496359</v>
      </c>
      <c r="B4963">
        <v>1</v>
      </c>
      <c r="C4963" t="s">
        <v>80</v>
      </c>
      <c r="D4963" t="s">
        <v>105</v>
      </c>
      <c r="E4963" t="s">
        <v>162</v>
      </c>
      <c r="F4963" t="s">
        <v>14087</v>
      </c>
      <c r="G4963" t="s">
        <v>143</v>
      </c>
      <c r="H4963" t="s">
        <v>135</v>
      </c>
      <c r="I4963" t="s">
        <v>136</v>
      </c>
      <c r="J4963" t="s">
        <v>137</v>
      </c>
      <c r="K4963" t="s">
        <v>144</v>
      </c>
      <c r="L4963" t="s">
        <v>14088</v>
      </c>
      <c r="M4963" t="s">
        <v>14089</v>
      </c>
      <c r="N4963">
        <v>0.82499999999999996</v>
      </c>
      <c r="O4963">
        <v>0</v>
      </c>
      <c r="P4963">
        <v>186</v>
      </c>
      <c r="Q4963">
        <v>0</v>
      </c>
      <c r="R4963">
        <v>0</v>
      </c>
      <c r="S4963">
        <v>0</v>
      </c>
      <c r="T4963">
        <v>9</v>
      </c>
      <c r="U4963">
        <v>0</v>
      </c>
      <c r="V4963">
        <v>0</v>
      </c>
      <c r="W4963">
        <v>0</v>
      </c>
      <c r="X4963">
        <v>40.95794105570134</v>
      </c>
      <c r="Y4963">
        <v>0</v>
      </c>
      <c r="Z4963">
        <v>0</v>
      </c>
      <c r="AA4963">
        <v>0</v>
      </c>
      <c r="AB4963">
        <v>0.52124472348881923</v>
      </c>
      <c r="AC4963">
        <v>0</v>
      </c>
      <c r="AD4963">
        <v>0</v>
      </c>
      <c r="AE4963">
        <v>41.479185779190161</v>
      </c>
    </row>
    <row r="4964" spans="1:31" x14ac:dyDescent="0.3">
      <c r="A4964">
        <v>2496361</v>
      </c>
      <c r="B4964">
        <v>1</v>
      </c>
      <c r="C4964" t="s">
        <v>80</v>
      </c>
      <c r="D4964" t="s">
        <v>92</v>
      </c>
      <c r="E4964" t="s">
        <v>153</v>
      </c>
      <c r="F4964" t="s">
        <v>14090</v>
      </c>
      <c r="G4964" t="s">
        <v>230</v>
      </c>
      <c r="H4964" t="s">
        <v>135</v>
      </c>
      <c r="I4964" t="s">
        <v>136</v>
      </c>
      <c r="J4964" t="s">
        <v>137</v>
      </c>
      <c r="K4964" t="s">
        <v>144</v>
      </c>
      <c r="L4964" t="s">
        <v>14091</v>
      </c>
      <c r="M4964" t="s">
        <v>14092</v>
      </c>
      <c r="N4964">
        <v>3.2174999999999998</v>
      </c>
      <c r="O4964">
        <v>0</v>
      </c>
      <c r="P4964">
        <v>2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4.4107654837249175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4.4107654837249175</v>
      </c>
    </row>
    <row r="4965" spans="1:31" x14ac:dyDescent="0.3">
      <c r="A4965">
        <v>2496367</v>
      </c>
      <c r="B4965">
        <v>1</v>
      </c>
      <c r="C4965" t="s">
        <v>80</v>
      </c>
      <c r="D4965" t="s">
        <v>88</v>
      </c>
      <c r="E4965" t="s">
        <v>162</v>
      </c>
      <c r="F4965" t="s">
        <v>14093</v>
      </c>
      <c r="G4965" t="s">
        <v>210</v>
      </c>
      <c r="H4965" t="s">
        <v>135</v>
      </c>
      <c r="I4965" t="s">
        <v>136</v>
      </c>
      <c r="J4965" t="s">
        <v>137</v>
      </c>
      <c r="K4965" t="s">
        <v>144</v>
      </c>
      <c r="L4965" t="s">
        <v>14094</v>
      </c>
      <c r="M4965" t="s">
        <v>14095</v>
      </c>
      <c r="N4965">
        <v>1.7738888880000001</v>
      </c>
      <c r="O4965">
        <v>0</v>
      </c>
      <c r="P4965">
        <v>31</v>
      </c>
      <c r="Q4965">
        <v>0</v>
      </c>
      <c r="R4965">
        <v>0</v>
      </c>
      <c r="S4965">
        <v>0</v>
      </c>
      <c r="T4965">
        <v>5</v>
      </c>
      <c r="U4965">
        <v>0</v>
      </c>
      <c r="V4965">
        <v>0</v>
      </c>
      <c r="W4965">
        <v>0</v>
      </c>
      <c r="X4965">
        <v>18.752622265737394</v>
      </c>
      <c r="Y4965">
        <v>0</v>
      </c>
      <c r="Z4965">
        <v>0</v>
      </c>
      <c r="AA4965">
        <v>0</v>
      </c>
      <c r="AB4965">
        <v>3.8521449673699508</v>
      </c>
      <c r="AC4965">
        <v>0</v>
      </c>
      <c r="AD4965">
        <v>0</v>
      </c>
      <c r="AE4965">
        <v>22.604767233107346</v>
      </c>
    </row>
    <row r="4966" spans="1:31" x14ac:dyDescent="0.3">
      <c r="A4966">
        <v>2496370</v>
      </c>
      <c r="B4966">
        <v>1</v>
      </c>
      <c r="C4966" t="s">
        <v>80</v>
      </c>
      <c r="D4966" t="s">
        <v>85</v>
      </c>
      <c r="E4966" t="s">
        <v>162</v>
      </c>
      <c r="F4966" t="s">
        <v>14096</v>
      </c>
      <c r="G4966" t="s">
        <v>210</v>
      </c>
      <c r="H4966" t="s">
        <v>135</v>
      </c>
      <c r="I4966" t="s">
        <v>136</v>
      </c>
      <c r="J4966" t="s">
        <v>137</v>
      </c>
      <c r="K4966" t="s">
        <v>144</v>
      </c>
      <c r="L4966" t="s">
        <v>14097</v>
      </c>
      <c r="M4966" t="s">
        <v>14098</v>
      </c>
      <c r="N4966">
        <v>1.2438888880000001</v>
      </c>
      <c r="O4966">
        <v>0</v>
      </c>
      <c r="P4966">
        <v>101</v>
      </c>
      <c r="Q4966">
        <v>0</v>
      </c>
      <c r="R4966">
        <v>0</v>
      </c>
      <c r="S4966">
        <v>0</v>
      </c>
      <c r="T4966">
        <v>40</v>
      </c>
      <c r="U4966">
        <v>0</v>
      </c>
      <c r="V4966">
        <v>0</v>
      </c>
      <c r="W4966">
        <v>0</v>
      </c>
      <c r="X4966">
        <v>29.120515469143299</v>
      </c>
      <c r="Y4966">
        <v>0</v>
      </c>
      <c r="Z4966">
        <v>0</v>
      </c>
      <c r="AA4966">
        <v>0</v>
      </c>
      <c r="AB4966">
        <v>29.003395850190923</v>
      </c>
      <c r="AC4966">
        <v>0</v>
      </c>
      <c r="AD4966">
        <v>0</v>
      </c>
      <c r="AE4966">
        <v>58.123911319334226</v>
      </c>
    </row>
    <row r="4967" spans="1:31" x14ac:dyDescent="0.3">
      <c r="A4967">
        <v>2496371</v>
      </c>
      <c r="B4967">
        <v>1</v>
      </c>
      <c r="C4967" t="s">
        <v>80</v>
      </c>
      <c r="D4967" t="s">
        <v>95</v>
      </c>
      <c r="E4967" t="s">
        <v>153</v>
      </c>
      <c r="F4967" t="s">
        <v>14099</v>
      </c>
      <c r="G4967" t="s">
        <v>230</v>
      </c>
      <c r="H4967" t="s">
        <v>135</v>
      </c>
      <c r="I4967" t="s">
        <v>136</v>
      </c>
      <c r="J4967" t="s">
        <v>137</v>
      </c>
      <c r="K4967" t="s">
        <v>144</v>
      </c>
      <c r="L4967" t="s">
        <v>14100</v>
      </c>
      <c r="M4967" t="s">
        <v>14101</v>
      </c>
      <c r="N4967">
        <v>1.1288888880000001</v>
      </c>
      <c r="O4967">
        <v>0</v>
      </c>
      <c r="P4967">
        <v>1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0.18598263128662337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0.18598263128662337</v>
      </c>
    </row>
    <row r="4968" spans="1:31" x14ac:dyDescent="0.3">
      <c r="A4968">
        <v>2496373</v>
      </c>
      <c r="B4968">
        <v>1</v>
      </c>
      <c r="C4968" t="s">
        <v>80</v>
      </c>
      <c r="D4968" t="s">
        <v>101</v>
      </c>
      <c r="E4968" t="s">
        <v>162</v>
      </c>
      <c r="F4968" t="s">
        <v>14102</v>
      </c>
      <c r="G4968" t="s">
        <v>181</v>
      </c>
      <c r="H4968" t="s">
        <v>135</v>
      </c>
      <c r="I4968" t="s">
        <v>136</v>
      </c>
      <c r="J4968" t="s">
        <v>137</v>
      </c>
      <c r="K4968" t="s">
        <v>144</v>
      </c>
      <c r="L4968" t="s">
        <v>14103</v>
      </c>
      <c r="M4968" t="s">
        <v>14104</v>
      </c>
      <c r="N4968">
        <v>0.57861111099999996</v>
      </c>
      <c r="O4968">
        <v>0</v>
      </c>
      <c r="P4968">
        <v>88</v>
      </c>
      <c r="Q4968">
        <v>0</v>
      </c>
      <c r="R4968">
        <v>0</v>
      </c>
      <c r="S4968">
        <v>0</v>
      </c>
      <c r="T4968">
        <v>2</v>
      </c>
      <c r="U4968">
        <v>0</v>
      </c>
      <c r="V4968">
        <v>0</v>
      </c>
      <c r="W4968">
        <v>0</v>
      </c>
      <c r="X4968">
        <v>19.573633904126318</v>
      </c>
      <c r="Y4968">
        <v>0</v>
      </c>
      <c r="Z4968">
        <v>0</v>
      </c>
      <c r="AA4968">
        <v>0</v>
      </c>
      <c r="AB4968">
        <v>0.59011396732084198</v>
      </c>
      <c r="AC4968">
        <v>0</v>
      </c>
      <c r="AD4968">
        <v>0</v>
      </c>
      <c r="AE4968">
        <v>20.163747871447161</v>
      </c>
    </row>
    <row r="4969" spans="1:31" x14ac:dyDescent="0.3">
      <c r="A4969">
        <v>2496375</v>
      </c>
      <c r="B4969">
        <v>1</v>
      </c>
      <c r="C4969" t="s">
        <v>80</v>
      </c>
      <c r="D4969" t="s">
        <v>84</v>
      </c>
      <c r="E4969" t="s">
        <v>153</v>
      </c>
      <c r="F4969" t="s">
        <v>14105</v>
      </c>
      <c r="G4969" t="s">
        <v>244</v>
      </c>
      <c r="H4969" t="s">
        <v>135</v>
      </c>
      <c r="I4969" t="s">
        <v>136</v>
      </c>
      <c r="J4969" t="s">
        <v>137</v>
      </c>
      <c r="K4969" t="s">
        <v>144</v>
      </c>
      <c r="L4969" t="s">
        <v>14106</v>
      </c>
      <c r="M4969" t="s">
        <v>14107</v>
      </c>
      <c r="N4969">
        <v>0.900277777</v>
      </c>
      <c r="O4969">
        <v>0</v>
      </c>
      <c r="P4969">
        <v>2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1.5332045470330651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1.5332045470330651</v>
      </c>
    </row>
    <row r="4970" spans="1:31" x14ac:dyDescent="0.3">
      <c r="A4970">
        <v>2496370</v>
      </c>
      <c r="B4970">
        <v>2</v>
      </c>
      <c r="C4970" t="s">
        <v>80</v>
      </c>
      <c r="D4970" t="s">
        <v>85</v>
      </c>
      <c r="E4970" t="s">
        <v>132</v>
      </c>
      <c r="F4970" t="s">
        <v>14108</v>
      </c>
      <c r="G4970" t="s">
        <v>210</v>
      </c>
      <c r="H4970" t="s">
        <v>135</v>
      </c>
      <c r="I4970" t="s">
        <v>136</v>
      </c>
      <c r="J4970" t="s">
        <v>137</v>
      </c>
      <c r="K4970" t="s">
        <v>144</v>
      </c>
      <c r="L4970" t="s">
        <v>14098</v>
      </c>
      <c r="M4970" t="s">
        <v>14109</v>
      </c>
      <c r="N4970">
        <v>0.16250000000000001</v>
      </c>
      <c r="O4970">
        <v>0</v>
      </c>
      <c r="P4970">
        <v>382</v>
      </c>
      <c r="Q4970">
        <v>0</v>
      </c>
      <c r="R4970">
        <v>0</v>
      </c>
      <c r="S4970">
        <v>0</v>
      </c>
      <c r="T4970">
        <v>77</v>
      </c>
      <c r="U4970">
        <v>0</v>
      </c>
      <c r="V4970">
        <v>0</v>
      </c>
      <c r="W4970">
        <v>0</v>
      </c>
      <c r="X4970">
        <v>15.487602418709876</v>
      </c>
      <c r="Y4970">
        <v>0</v>
      </c>
      <c r="Z4970">
        <v>0</v>
      </c>
      <c r="AA4970">
        <v>0</v>
      </c>
      <c r="AB4970">
        <v>8.8531327243388276</v>
      </c>
      <c r="AC4970">
        <v>0</v>
      </c>
      <c r="AD4970">
        <v>0</v>
      </c>
      <c r="AE4970">
        <v>24.340735143048704</v>
      </c>
    </row>
    <row r="4971" spans="1:31" x14ac:dyDescent="0.3">
      <c r="A4971">
        <v>2496386</v>
      </c>
      <c r="B4971">
        <v>1</v>
      </c>
      <c r="C4971" t="s">
        <v>81</v>
      </c>
      <c r="D4971" t="s">
        <v>112</v>
      </c>
      <c r="E4971" t="s">
        <v>132</v>
      </c>
      <c r="F4971" t="s">
        <v>1148</v>
      </c>
      <c r="G4971" t="s">
        <v>296</v>
      </c>
      <c r="H4971" t="s">
        <v>135</v>
      </c>
      <c r="I4971" t="s">
        <v>136</v>
      </c>
      <c r="J4971" t="s">
        <v>137</v>
      </c>
      <c r="K4971" t="s">
        <v>144</v>
      </c>
      <c r="L4971" t="s">
        <v>14110</v>
      </c>
      <c r="M4971" t="s">
        <v>14111</v>
      </c>
      <c r="N4971">
        <v>0.645277777</v>
      </c>
      <c r="O4971">
        <v>0</v>
      </c>
      <c r="P4971">
        <v>137</v>
      </c>
      <c r="Q4971">
        <v>0</v>
      </c>
      <c r="R4971">
        <v>4</v>
      </c>
      <c r="S4971">
        <v>0</v>
      </c>
      <c r="T4971">
        <v>10</v>
      </c>
      <c r="U4971">
        <v>0</v>
      </c>
      <c r="V4971">
        <v>0</v>
      </c>
      <c r="W4971">
        <v>0</v>
      </c>
      <c r="X4971">
        <v>14.762838385241974</v>
      </c>
      <c r="Y4971">
        <v>0</v>
      </c>
      <c r="Z4971">
        <v>2.2033641550227499E-2</v>
      </c>
      <c r="AA4971">
        <v>0</v>
      </c>
      <c r="AB4971">
        <v>1.8243088542149644</v>
      </c>
      <c r="AC4971">
        <v>0</v>
      </c>
      <c r="AD4971">
        <v>0</v>
      </c>
      <c r="AE4971">
        <v>16.609180881007166</v>
      </c>
    </row>
    <row r="4972" spans="1:31" x14ac:dyDescent="0.3">
      <c r="A4972">
        <v>2496392</v>
      </c>
      <c r="B4972">
        <v>1</v>
      </c>
      <c r="C4972" t="s">
        <v>80</v>
      </c>
      <c r="D4972" t="s">
        <v>85</v>
      </c>
      <c r="E4972" t="s">
        <v>162</v>
      </c>
      <c r="F4972" t="s">
        <v>14096</v>
      </c>
      <c r="G4972" t="s">
        <v>210</v>
      </c>
      <c r="H4972" t="s">
        <v>135</v>
      </c>
      <c r="I4972" t="s">
        <v>136</v>
      </c>
      <c r="J4972" t="s">
        <v>137</v>
      </c>
      <c r="K4972" t="s">
        <v>144</v>
      </c>
      <c r="L4972" t="s">
        <v>14112</v>
      </c>
      <c r="M4972" t="s">
        <v>14113</v>
      </c>
      <c r="N4972">
        <v>1.7152777770000001</v>
      </c>
      <c r="O4972">
        <v>0</v>
      </c>
      <c r="P4972">
        <v>101</v>
      </c>
      <c r="Q4972">
        <v>0</v>
      </c>
      <c r="R4972">
        <v>0</v>
      </c>
      <c r="S4972">
        <v>0</v>
      </c>
      <c r="T4972">
        <v>40</v>
      </c>
      <c r="U4972">
        <v>0</v>
      </c>
      <c r="V4972">
        <v>0</v>
      </c>
      <c r="W4972">
        <v>0</v>
      </c>
      <c r="X4972">
        <v>35.87717877876679</v>
      </c>
      <c r="Y4972">
        <v>0</v>
      </c>
      <c r="Z4972">
        <v>0</v>
      </c>
      <c r="AA4972">
        <v>0</v>
      </c>
      <c r="AB4972">
        <v>34.808534778654561</v>
      </c>
      <c r="AC4972">
        <v>0</v>
      </c>
      <c r="AD4972">
        <v>0</v>
      </c>
      <c r="AE4972">
        <v>70.685713557421352</v>
      </c>
    </row>
    <row r="4973" spans="1:31" x14ac:dyDescent="0.3">
      <c r="A4973">
        <v>2496394</v>
      </c>
      <c r="B4973">
        <v>1</v>
      </c>
      <c r="C4973" t="s">
        <v>80</v>
      </c>
      <c r="D4973" t="s">
        <v>83</v>
      </c>
      <c r="E4973" t="s">
        <v>162</v>
      </c>
      <c r="F4973" t="s">
        <v>14114</v>
      </c>
      <c r="G4973" t="s">
        <v>530</v>
      </c>
      <c r="H4973" t="s">
        <v>135</v>
      </c>
      <c r="I4973" t="s">
        <v>136</v>
      </c>
      <c r="J4973" t="s">
        <v>137</v>
      </c>
      <c r="K4973" t="s">
        <v>144</v>
      </c>
      <c r="L4973" t="s">
        <v>14115</v>
      </c>
      <c r="M4973" t="s">
        <v>14116</v>
      </c>
      <c r="N4973">
        <v>1.369444444</v>
      </c>
      <c r="O4973">
        <v>0</v>
      </c>
      <c r="P4973">
        <v>85</v>
      </c>
      <c r="Q4973">
        <v>0</v>
      </c>
      <c r="R4973">
        <v>0</v>
      </c>
      <c r="S4973">
        <v>0</v>
      </c>
      <c r="T4973">
        <v>8</v>
      </c>
      <c r="U4973">
        <v>0</v>
      </c>
      <c r="V4973">
        <v>0</v>
      </c>
      <c r="W4973">
        <v>0</v>
      </c>
      <c r="X4973">
        <v>28.594922551605769</v>
      </c>
      <c r="Y4973">
        <v>0</v>
      </c>
      <c r="Z4973">
        <v>0</v>
      </c>
      <c r="AA4973">
        <v>0</v>
      </c>
      <c r="AB4973">
        <v>2.8588515166370621</v>
      </c>
      <c r="AC4973">
        <v>0</v>
      </c>
      <c r="AD4973">
        <v>0</v>
      </c>
      <c r="AE4973">
        <v>31.453774068242833</v>
      </c>
    </row>
    <row r="4974" spans="1:31" x14ac:dyDescent="0.3">
      <c r="A4974">
        <v>2496395</v>
      </c>
      <c r="B4974">
        <v>1</v>
      </c>
      <c r="C4974" t="s">
        <v>80</v>
      </c>
      <c r="D4974" t="s">
        <v>100</v>
      </c>
      <c r="E4974" t="s">
        <v>166</v>
      </c>
      <c r="F4974" t="s">
        <v>14117</v>
      </c>
      <c r="G4974" t="s">
        <v>149</v>
      </c>
      <c r="H4974" t="s">
        <v>150</v>
      </c>
      <c r="I4974" t="s">
        <v>136</v>
      </c>
      <c r="J4974" t="s">
        <v>137</v>
      </c>
      <c r="K4974" t="s">
        <v>144</v>
      </c>
      <c r="L4974" t="s">
        <v>14118</v>
      </c>
      <c r="M4974" t="s">
        <v>14119</v>
      </c>
      <c r="N4974">
        <v>0.45166666599999999</v>
      </c>
      <c r="O4974">
        <v>0</v>
      </c>
      <c r="P4974">
        <v>1745</v>
      </c>
      <c r="Q4974">
        <v>0</v>
      </c>
      <c r="R4974">
        <v>12</v>
      </c>
      <c r="S4974">
        <v>1</v>
      </c>
      <c r="T4974">
        <v>108</v>
      </c>
      <c r="U4974">
        <v>0</v>
      </c>
      <c r="V4974">
        <v>0</v>
      </c>
      <c r="W4974">
        <v>0</v>
      </c>
      <c r="X4974">
        <v>123.78137765951818</v>
      </c>
      <c r="Y4974">
        <v>0</v>
      </c>
      <c r="Z4974">
        <v>0.57539333652183211</v>
      </c>
      <c r="AA4974">
        <v>1.1532792872877331</v>
      </c>
      <c r="AB4974">
        <v>29.201106896111707</v>
      </c>
      <c r="AC4974">
        <v>0</v>
      </c>
      <c r="AD4974">
        <v>0</v>
      </c>
      <c r="AE4974">
        <v>154.71115717943945</v>
      </c>
    </row>
    <row r="4975" spans="1:31" x14ac:dyDescent="0.3">
      <c r="A4975">
        <v>2496396</v>
      </c>
      <c r="B4975">
        <v>1</v>
      </c>
      <c r="C4975" t="s">
        <v>80</v>
      </c>
      <c r="D4975" t="s">
        <v>100</v>
      </c>
      <c r="E4975" t="s">
        <v>184</v>
      </c>
      <c r="F4975" t="s">
        <v>8094</v>
      </c>
      <c r="G4975" t="s">
        <v>149</v>
      </c>
      <c r="H4975" t="s">
        <v>150</v>
      </c>
      <c r="I4975" t="s">
        <v>136</v>
      </c>
      <c r="J4975" t="s">
        <v>137</v>
      </c>
      <c r="K4975" t="s">
        <v>144</v>
      </c>
      <c r="L4975" t="s">
        <v>14120</v>
      </c>
      <c r="M4975" t="s">
        <v>14121</v>
      </c>
      <c r="N4975">
        <v>1.006388888</v>
      </c>
      <c r="O4975">
        <v>0</v>
      </c>
      <c r="P4975">
        <v>372</v>
      </c>
      <c r="Q4975">
        <v>9</v>
      </c>
      <c r="R4975">
        <v>32</v>
      </c>
      <c r="S4975">
        <v>6</v>
      </c>
      <c r="T4975">
        <v>36</v>
      </c>
      <c r="U4975">
        <v>0</v>
      </c>
      <c r="V4975">
        <v>0</v>
      </c>
      <c r="W4975">
        <v>0</v>
      </c>
      <c r="X4975">
        <v>125.03897479394361</v>
      </c>
      <c r="Y4975">
        <v>1.9096709762255506</v>
      </c>
      <c r="Z4975">
        <v>23.213679951599257</v>
      </c>
      <c r="AA4975">
        <v>4.220793228666853</v>
      </c>
      <c r="AB4975">
        <v>14.168072326757095</v>
      </c>
      <c r="AC4975">
        <v>0</v>
      </c>
      <c r="AD4975">
        <v>0</v>
      </c>
      <c r="AE4975">
        <v>168.55119127719234</v>
      </c>
    </row>
    <row r="4976" spans="1:31" x14ac:dyDescent="0.3">
      <c r="A4976">
        <v>2496399</v>
      </c>
      <c r="B4976">
        <v>1</v>
      </c>
      <c r="C4976" t="s">
        <v>80</v>
      </c>
      <c r="D4976" t="s">
        <v>100</v>
      </c>
      <c r="E4976" t="s">
        <v>166</v>
      </c>
      <c r="F4976" t="s">
        <v>14122</v>
      </c>
      <c r="G4976" t="s">
        <v>149</v>
      </c>
      <c r="H4976" t="s">
        <v>150</v>
      </c>
      <c r="I4976" t="s">
        <v>136</v>
      </c>
      <c r="J4976" t="s">
        <v>137</v>
      </c>
      <c r="K4976" t="s">
        <v>144</v>
      </c>
      <c r="L4976" t="s">
        <v>14123</v>
      </c>
      <c r="M4976" t="s">
        <v>14124</v>
      </c>
      <c r="N4976">
        <v>0.66249999999999998</v>
      </c>
      <c r="O4976">
        <v>1</v>
      </c>
      <c r="P4976">
        <v>1763</v>
      </c>
      <c r="Q4976">
        <v>1</v>
      </c>
      <c r="R4976">
        <v>47</v>
      </c>
      <c r="S4976">
        <v>5</v>
      </c>
      <c r="T4976">
        <v>117</v>
      </c>
      <c r="U4976">
        <v>1</v>
      </c>
      <c r="V4976">
        <v>0</v>
      </c>
      <c r="W4976">
        <v>4.6815018882593513</v>
      </c>
      <c r="X4976">
        <v>180.36711249635138</v>
      </c>
      <c r="Y4976">
        <v>2.164962274785343</v>
      </c>
      <c r="Z4976">
        <v>3.7568906555709414</v>
      </c>
      <c r="AA4976">
        <v>7.1087729399645996</v>
      </c>
      <c r="AB4976">
        <v>45.386128011676306</v>
      </c>
      <c r="AC4976">
        <v>5.5056542077944819</v>
      </c>
      <c r="AD4976">
        <v>0</v>
      </c>
      <c r="AE4976">
        <v>248.97102247440245</v>
      </c>
    </row>
    <row r="4977" spans="1:31" x14ac:dyDescent="0.3">
      <c r="A4977">
        <v>2496400</v>
      </c>
      <c r="B4977">
        <v>1</v>
      </c>
      <c r="C4977" t="s">
        <v>80</v>
      </c>
      <c r="D4977" t="s">
        <v>85</v>
      </c>
      <c r="E4977" t="s">
        <v>153</v>
      </c>
      <c r="F4977" t="s">
        <v>14125</v>
      </c>
      <c r="G4977" t="s">
        <v>230</v>
      </c>
      <c r="H4977" t="s">
        <v>135</v>
      </c>
      <c r="I4977" t="s">
        <v>136</v>
      </c>
      <c r="J4977" t="s">
        <v>137</v>
      </c>
      <c r="K4977" t="s">
        <v>144</v>
      </c>
      <c r="L4977" t="s">
        <v>14126</v>
      </c>
      <c r="M4977" t="s">
        <v>14127</v>
      </c>
      <c r="N4977">
        <v>1.5774999999999999</v>
      </c>
      <c r="O4977">
        <v>0</v>
      </c>
      <c r="P4977">
        <v>6</v>
      </c>
      <c r="Q4977">
        <v>0</v>
      </c>
      <c r="R4977">
        <v>0</v>
      </c>
      <c r="S4977">
        <v>0</v>
      </c>
      <c r="T4977">
        <v>2</v>
      </c>
      <c r="U4977">
        <v>0</v>
      </c>
      <c r="V4977">
        <v>0</v>
      </c>
      <c r="W4977">
        <v>0</v>
      </c>
      <c r="X4977">
        <v>2.1499637440213992</v>
      </c>
      <c r="Y4977">
        <v>0</v>
      </c>
      <c r="Z4977">
        <v>0</v>
      </c>
      <c r="AA4977">
        <v>0</v>
      </c>
      <c r="AB4977">
        <v>3.9360377825017765</v>
      </c>
      <c r="AC4977">
        <v>0</v>
      </c>
      <c r="AD4977">
        <v>0</v>
      </c>
      <c r="AE4977">
        <v>6.0860015265231757</v>
      </c>
    </row>
    <row r="4978" spans="1:31" x14ac:dyDescent="0.3">
      <c r="A4978">
        <v>2496402</v>
      </c>
      <c r="B4978">
        <v>1</v>
      </c>
      <c r="C4978" t="s">
        <v>80</v>
      </c>
      <c r="D4978" t="s">
        <v>105</v>
      </c>
      <c r="E4978" t="s">
        <v>162</v>
      </c>
      <c r="F4978" t="s">
        <v>14128</v>
      </c>
      <c r="G4978" t="s">
        <v>181</v>
      </c>
      <c r="H4978" t="s">
        <v>135</v>
      </c>
      <c r="I4978" t="s">
        <v>136</v>
      </c>
      <c r="J4978" t="s">
        <v>137</v>
      </c>
      <c r="K4978" t="s">
        <v>144</v>
      </c>
      <c r="L4978" t="s">
        <v>14129</v>
      </c>
      <c r="M4978" t="s">
        <v>14130</v>
      </c>
      <c r="N4978">
        <v>1.9638888880000001</v>
      </c>
      <c r="O4978">
        <v>0</v>
      </c>
      <c r="P4978">
        <v>35</v>
      </c>
      <c r="Q4978">
        <v>0</v>
      </c>
      <c r="R4978">
        <v>0</v>
      </c>
      <c r="S4978">
        <v>0</v>
      </c>
      <c r="T4978">
        <v>2</v>
      </c>
      <c r="U4978">
        <v>0</v>
      </c>
      <c r="V4978">
        <v>0</v>
      </c>
      <c r="W4978">
        <v>0</v>
      </c>
      <c r="X4978">
        <v>20.667454713484943</v>
      </c>
      <c r="Y4978">
        <v>0</v>
      </c>
      <c r="Z4978">
        <v>0</v>
      </c>
      <c r="AA4978">
        <v>0</v>
      </c>
      <c r="AB4978">
        <v>1.7975745694228924</v>
      </c>
      <c r="AC4978">
        <v>0</v>
      </c>
      <c r="AD4978">
        <v>0</v>
      </c>
      <c r="AE4978">
        <v>22.465029282907835</v>
      </c>
    </row>
    <row r="4979" spans="1:31" x14ac:dyDescent="0.3">
      <c r="A4979">
        <v>2496403</v>
      </c>
      <c r="B4979">
        <v>1</v>
      </c>
      <c r="C4979" t="s">
        <v>80</v>
      </c>
      <c r="D4979" t="s">
        <v>96</v>
      </c>
      <c r="E4979" t="s">
        <v>162</v>
      </c>
      <c r="F4979" t="s">
        <v>14131</v>
      </c>
      <c r="G4979" t="s">
        <v>210</v>
      </c>
      <c r="H4979" t="s">
        <v>135</v>
      </c>
      <c r="I4979" t="s">
        <v>136</v>
      </c>
      <c r="J4979" t="s">
        <v>137</v>
      </c>
      <c r="K4979" t="s">
        <v>144</v>
      </c>
      <c r="L4979" t="s">
        <v>14132</v>
      </c>
      <c r="M4979" t="s">
        <v>14133</v>
      </c>
      <c r="N4979">
        <v>0.97861111099999998</v>
      </c>
      <c r="O4979">
        <v>0</v>
      </c>
      <c r="P4979">
        <v>38</v>
      </c>
      <c r="Q4979">
        <v>0</v>
      </c>
      <c r="R4979">
        <v>0</v>
      </c>
      <c r="S4979">
        <v>0</v>
      </c>
      <c r="T4979">
        <v>2</v>
      </c>
      <c r="U4979">
        <v>0</v>
      </c>
      <c r="V4979">
        <v>0</v>
      </c>
      <c r="W4979">
        <v>0</v>
      </c>
      <c r="X4979">
        <v>25.410546324825209</v>
      </c>
      <c r="Y4979">
        <v>0</v>
      </c>
      <c r="Z4979">
        <v>0</v>
      </c>
      <c r="AA4979">
        <v>0</v>
      </c>
      <c r="AB4979">
        <v>1.2181451442344749E-2</v>
      </c>
      <c r="AC4979">
        <v>0</v>
      </c>
      <c r="AD4979">
        <v>0</v>
      </c>
      <c r="AE4979">
        <v>25.422727776267553</v>
      </c>
    </row>
    <row r="4980" spans="1:31" x14ac:dyDescent="0.3">
      <c r="A4980">
        <v>2496404</v>
      </c>
      <c r="B4980">
        <v>1</v>
      </c>
      <c r="C4980" t="s">
        <v>80</v>
      </c>
      <c r="D4980" t="s">
        <v>91</v>
      </c>
      <c r="E4980" t="s">
        <v>166</v>
      </c>
      <c r="F4980" t="s">
        <v>13903</v>
      </c>
      <c r="G4980" t="s">
        <v>149</v>
      </c>
      <c r="H4980" t="s">
        <v>150</v>
      </c>
      <c r="I4980" t="s">
        <v>136</v>
      </c>
      <c r="J4980" t="s">
        <v>137</v>
      </c>
      <c r="K4980" t="s">
        <v>144</v>
      </c>
      <c r="L4980" t="s">
        <v>14134</v>
      </c>
      <c r="M4980" t="s">
        <v>14135</v>
      </c>
      <c r="N4980">
        <v>1.0536111109999999</v>
      </c>
      <c r="O4980">
        <v>0</v>
      </c>
      <c r="P4980">
        <v>779</v>
      </c>
      <c r="Q4980">
        <v>0</v>
      </c>
      <c r="R4980">
        <v>21</v>
      </c>
      <c r="S4980">
        <v>0</v>
      </c>
      <c r="T4980">
        <v>120</v>
      </c>
      <c r="U4980">
        <v>0</v>
      </c>
      <c r="V4980">
        <v>0</v>
      </c>
      <c r="W4980">
        <v>0</v>
      </c>
      <c r="X4980">
        <v>160.38234200216374</v>
      </c>
      <c r="Y4980">
        <v>0</v>
      </c>
      <c r="Z4980">
        <v>5.775002584742821</v>
      </c>
      <c r="AA4980">
        <v>0</v>
      </c>
      <c r="AB4980">
        <v>36.252891561013158</v>
      </c>
      <c r="AC4980">
        <v>0</v>
      </c>
      <c r="AD4980">
        <v>0</v>
      </c>
      <c r="AE4980">
        <v>202.4102361479197</v>
      </c>
    </row>
    <row r="4981" spans="1:31" x14ac:dyDescent="0.3">
      <c r="A4981">
        <v>2496406</v>
      </c>
      <c r="B4981">
        <v>1</v>
      </c>
      <c r="C4981" t="s">
        <v>80</v>
      </c>
      <c r="D4981" t="s">
        <v>96</v>
      </c>
      <c r="E4981" t="s">
        <v>132</v>
      </c>
      <c r="F4981" t="s">
        <v>14136</v>
      </c>
      <c r="G4981" t="s">
        <v>181</v>
      </c>
      <c r="H4981" t="s">
        <v>135</v>
      </c>
      <c r="I4981" t="s">
        <v>136</v>
      </c>
      <c r="J4981" t="s">
        <v>137</v>
      </c>
      <c r="K4981" t="s">
        <v>144</v>
      </c>
      <c r="L4981" t="s">
        <v>14137</v>
      </c>
      <c r="M4981" t="s">
        <v>14138</v>
      </c>
      <c r="N4981">
        <v>0.34222222200000002</v>
      </c>
      <c r="O4981">
        <v>0</v>
      </c>
      <c r="P4981">
        <v>71</v>
      </c>
      <c r="Q4981">
        <v>0</v>
      </c>
      <c r="R4981">
        <v>0</v>
      </c>
      <c r="S4981">
        <v>0</v>
      </c>
      <c r="T4981">
        <v>8</v>
      </c>
      <c r="U4981">
        <v>0</v>
      </c>
      <c r="V4981">
        <v>0</v>
      </c>
      <c r="W4981">
        <v>0</v>
      </c>
      <c r="X4981">
        <v>6.328770323395756</v>
      </c>
      <c r="Y4981">
        <v>0</v>
      </c>
      <c r="Z4981">
        <v>0</v>
      </c>
      <c r="AA4981">
        <v>0</v>
      </c>
      <c r="AB4981">
        <v>2.2270475976419437</v>
      </c>
      <c r="AC4981">
        <v>0</v>
      </c>
      <c r="AD4981">
        <v>0</v>
      </c>
      <c r="AE4981">
        <v>8.5558179210377006</v>
      </c>
    </row>
    <row r="4982" spans="1:31" x14ac:dyDescent="0.3">
      <c r="A4982">
        <v>2496409</v>
      </c>
      <c r="B4982">
        <v>1</v>
      </c>
      <c r="C4982" t="s">
        <v>80</v>
      </c>
      <c r="D4982" t="s">
        <v>101</v>
      </c>
      <c r="E4982" t="s">
        <v>162</v>
      </c>
      <c r="F4982" t="s">
        <v>14139</v>
      </c>
      <c r="G4982" t="s">
        <v>181</v>
      </c>
      <c r="H4982" t="s">
        <v>135</v>
      </c>
      <c r="I4982" t="s">
        <v>136</v>
      </c>
      <c r="J4982" t="s">
        <v>137</v>
      </c>
      <c r="K4982" t="s">
        <v>144</v>
      </c>
      <c r="L4982" t="s">
        <v>14140</v>
      </c>
      <c r="M4982" t="s">
        <v>14141</v>
      </c>
      <c r="N4982">
        <v>0.903888888</v>
      </c>
      <c r="O4982">
        <v>0</v>
      </c>
      <c r="P4982">
        <v>142</v>
      </c>
      <c r="Q4982">
        <v>0</v>
      </c>
      <c r="R4982">
        <v>1</v>
      </c>
      <c r="S4982">
        <v>0</v>
      </c>
      <c r="T4982">
        <v>6</v>
      </c>
      <c r="U4982">
        <v>0</v>
      </c>
      <c r="V4982">
        <v>0</v>
      </c>
      <c r="W4982">
        <v>0</v>
      </c>
      <c r="X4982">
        <v>35.954979992827454</v>
      </c>
      <c r="Y4982">
        <v>0</v>
      </c>
      <c r="Z4982">
        <v>0.16726508902741752</v>
      </c>
      <c r="AA4982">
        <v>0</v>
      </c>
      <c r="AB4982">
        <v>2.3087415224835368</v>
      </c>
      <c r="AC4982">
        <v>0</v>
      </c>
      <c r="AD4982">
        <v>0</v>
      </c>
      <c r="AE4982">
        <v>38.430986604338408</v>
      </c>
    </row>
    <row r="4983" spans="1:31" x14ac:dyDescent="0.3">
      <c r="A4983">
        <v>2496410</v>
      </c>
      <c r="B4983">
        <v>1</v>
      </c>
      <c r="C4983" t="s">
        <v>81</v>
      </c>
      <c r="D4983" t="s">
        <v>112</v>
      </c>
      <c r="E4983" t="s">
        <v>162</v>
      </c>
      <c r="F4983" t="s">
        <v>14142</v>
      </c>
      <c r="G4983" t="s">
        <v>1532</v>
      </c>
      <c r="H4983" t="s">
        <v>135</v>
      </c>
      <c r="I4983" t="s">
        <v>136</v>
      </c>
      <c r="J4983" t="s">
        <v>137</v>
      </c>
      <c r="K4983" t="s">
        <v>144</v>
      </c>
      <c r="L4983" t="s">
        <v>14143</v>
      </c>
      <c r="M4983" t="s">
        <v>14144</v>
      </c>
      <c r="N4983">
        <v>0.90055555499999995</v>
      </c>
      <c r="O4983">
        <v>0</v>
      </c>
      <c r="P4983">
        <v>146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24.554078882686579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24.554078882686579</v>
      </c>
    </row>
    <row r="4984" spans="1:31" x14ac:dyDescent="0.3">
      <c r="A4984">
        <v>2496421</v>
      </c>
      <c r="B4984">
        <v>1</v>
      </c>
      <c r="C4984" t="s">
        <v>80</v>
      </c>
      <c r="D4984" t="s">
        <v>97</v>
      </c>
      <c r="E4984" t="s">
        <v>162</v>
      </c>
      <c r="F4984" t="s">
        <v>14145</v>
      </c>
      <c r="G4984" t="s">
        <v>210</v>
      </c>
      <c r="H4984" t="s">
        <v>135</v>
      </c>
      <c r="I4984" t="s">
        <v>136</v>
      </c>
      <c r="J4984" t="s">
        <v>137</v>
      </c>
      <c r="K4984" t="s">
        <v>144</v>
      </c>
      <c r="L4984" t="s">
        <v>14146</v>
      </c>
      <c r="M4984" t="s">
        <v>14147</v>
      </c>
      <c r="N4984">
        <v>2.0330555549999998</v>
      </c>
      <c r="O4984">
        <v>0</v>
      </c>
      <c r="P4984">
        <v>6</v>
      </c>
      <c r="Q4984">
        <v>0</v>
      </c>
      <c r="R4984">
        <v>0</v>
      </c>
      <c r="S4984">
        <v>0</v>
      </c>
      <c r="T4984">
        <v>1</v>
      </c>
      <c r="U4984">
        <v>0</v>
      </c>
      <c r="V4984">
        <v>0</v>
      </c>
      <c r="W4984">
        <v>0</v>
      </c>
      <c r="X4984">
        <v>6.7283317944372882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6.7283317944372882</v>
      </c>
    </row>
    <row r="4985" spans="1:31" x14ac:dyDescent="0.3">
      <c r="A4985">
        <v>2496427</v>
      </c>
      <c r="B4985">
        <v>1</v>
      </c>
      <c r="C4985" t="s">
        <v>80</v>
      </c>
      <c r="D4985" t="s">
        <v>105</v>
      </c>
      <c r="E4985" t="s">
        <v>166</v>
      </c>
      <c r="F4985" t="s">
        <v>189</v>
      </c>
      <c r="G4985" t="s">
        <v>149</v>
      </c>
      <c r="H4985" t="s">
        <v>150</v>
      </c>
      <c r="I4985" t="s">
        <v>136</v>
      </c>
      <c r="J4985" t="s">
        <v>137</v>
      </c>
      <c r="K4985" t="s">
        <v>144</v>
      </c>
      <c r="L4985" t="s">
        <v>14148</v>
      </c>
      <c r="M4985" t="s">
        <v>14149</v>
      </c>
      <c r="N4985">
        <v>0.65222222200000002</v>
      </c>
      <c r="O4985">
        <v>4</v>
      </c>
      <c r="P4985">
        <v>330</v>
      </c>
      <c r="Q4985">
        <v>6</v>
      </c>
      <c r="R4985">
        <v>4</v>
      </c>
      <c r="S4985">
        <v>37</v>
      </c>
      <c r="T4985">
        <v>165</v>
      </c>
      <c r="U4985">
        <v>24</v>
      </c>
      <c r="V4985">
        <v>36</v>
      </c>
      <c r="W4985">
        <v>6.2579237920984312</v>
      </c>
      <c r="X4985">
        <v>59.422559953536165</v>
      </c>
      <c r="Y4985">
        <v>5.3688722171831813</v>
      </c>
      <c r="Z4985">
        <v>7.7374380340088589</v>
      </c>
      <c r="AA4985">
        <v>197.25005357090598</v>
      </c>
      <c r="AB4985">
        <v>271.80993655518694</v>
      </c>
      <c r="AC4985">
        <v>1077.2131873795245</v>
      </c>
      <c r="AD4985">
        <v>527.37770226830446</v>
      </c>
      <c r="AE4985">
        <v>2152.4376737707485</v>
      </c>
    </row>
    <row r="4986" spans="1:31" x14ac:dyDescent="0.3">
      <c r="A4986">
        <v>2496430</v>
      </c>
      <c r="B4986">
        <v>1</v>
      </c>
      <c r="C4986" t="s">
        <v>80</v>
      </c>
      <c r="D4986" t="s">
        <v>82</v>
      </c>
      <c r="E4986" t="s">
        <v>162</v>
      </c>
      <c r="F4986" t="s">
        <v>14150</v>
      </c>
      <c r="G4986" t="s">
        <v>530</v>
      </c>
      <c r="H4986" t="s">
        <v>135</v>
      </c>
      <c r="I4986" t="s">
        <v>136</v>
      </c>
      <c r="J4986" t="s">
        <v>137</v>
      </c>
      <c r="K4986" t="s">
        <v>144</v>
      </c>
      <c r="L4986" t="s">
        <v>14151</v>
      </c>
      <c r="M4986" t="s">
        <v>14152</v>
      </c>
      <c r="N4986">
        <v>5.915277777</v>
      </c>
      <c r="O4986">
        <v>0</v>
      </c>
      <c r="P4986">
        <v>27</v>
      </c>
      <c r="Q4986">
        <v>0</v>
      </c>
      <c r="R4986">
        <v>0</v>
      </c>
      <c r="S4986">
        <v>0</v>
      </c>
      <c r="T4986">
        <v>40</v>
      </c>
      <c r="U4986">
        <v>0</v>
      </c>
      <c r="V4986">
        <v>1</v>
      </c>
      <c r="W4986">
        <v>0</v>
      </c>
      <c r="X4986">
        <v>27.047336394871881</v>
      </c>
      <c r="Y4986">
        <v>0</v>
      </c>
      <c r="Z4986">
        <v>0</v>
      </c>
      <c r="AA4986">
        <v>0</v>
      </c>
      <c r="AB4986">
        <v>420.30446828864604</v>
      </c>
      <c r="AC4986">
        <v>0</v>
      </c>
      <c r="AD4986">
        <v>737.11870878727188</v>
      </c>
      <c r="AE4986">
        <v>1184.4705134707897</v>
      </c>
    </row>
    <row r="4987" spans="1:31" x14ac:dyDescent="0.3">
      <c r="A4987">
        <v>2496432</v>
      </c>
      <c r="B4987">
        <v>1</v>
      </c>
      <c r="C4987" t="s">
        <v>80</v>
      </c>
      <c r="D4987" t="s">
        <v>105</v>
      </c>
      <c r="E4987" t="s">
        <v>166</v>
      </c>
      <c r="F4987" t="s">
        <v>189</v>
      </c>
      <c r="G4987" t="s">
        <v>149</v>
      </c>
      <c r="H4987" t="s">
        <v>150</v>
      </c>
      <c r="I4987" t="s">
        <v>506</v>
      </c>
      <c r="J4987" t="s">
        <v>137</v>
      </c>
      <c r="K4987" t="s">
        <v>144</v>
      </c>
      <c r="L4987" t="s">
        <v>14153</v>
      </c>
      <c r="M4987" t="s">
        <v>14154</v>
      </c>
      <c r="N4987">
        <v>2.3333333000000001E-2</v>
      </c>
      <c r="O4987">
        <v>4</v>
      </c>
      <c r="P4987">
        <v>330</v>
      </c>
      <c r="Q4987">
        <v>6</v>
      </c>
      <c r="R4987">
        <v>4</v>
      </c>
      <c r="S4987">
        <v>37</v>
      </c>
      <c r="T4987">
        <v>165</v>
      </c>
      <c r="U4987">
        <v>24</v>
      </c>
      <c r="V4987">
        <v>36</v>
      </c>
      <c r="W4987">
        <v>0.23461179001396504</v>
      </c>
      <c r="X4987">
        <v>2.2898715851213716</v>
      </c>
      <c r="Y4987">
        <v>0.21937613095174005</v>
      </c>
      <c r="Z4987">
        <v>0.27840088585025508</v>
      </c>
      <c r="AA4987">
        <v>9.4033405169591973</v>
      </c>
      <c r="AB4987">
        <v>13.828640887943051</v>
      </c>
      <c r="AC4987">
        <v>72.34545573234557</v>
      </c>
      <c r="AD4987">
        <v>33.073333327012364</v>
      </c>
      <c r="AE4987">
        <v>131.6730308561975</v>
      </c>
    </row>
    <row r="4988" spans="1:31" x14ac:dyDescent="0.3">
      <c r="A4988">
        <v>2496434</v>
      </c>
      <c r="B4988">
        <v>1</v>
      </c>
      <c r="C4988" t="s">
        <v>80</v>
      </c>
      <c r="D4988" t="s">
        <v>109</v>
      </c>
      <c r="E4988" t="s">
        <v>162</v>
      </c>
      <c r="F4988" t="s">
        <v>14155</v>
      </c>
      <c r="G4988" t="s">
        <v>210</v>
      </c>
      <c r="H4988" t="s">
        <v>135</v>
      </c>
      <c r="I4988" t="s">
        <v>136</v>
      </c>
      <c r="J4988" t="s">
        <v>137</v>
      </c>
      <c r="K4988" t="s">
        <v>144</v>
      </c>
      <c r="L4988" t="s">
        <v>14156</v>
      </c>
      <c r="M4988" t="s">
        <v>14157</v>
      </c>
      <c r="N4988">
        <v>1.5561111110000001</v>
      </c>
      <c r="O4988">
        <v>0</v>
      </c>
      <c r="P4988">
        <v>26</v>
      </c>
      <c r="Q4988">
        <v>0</v>
      </c>
      <c r="R4988">
        <v>0</v>
      </c>
      <c r="S4988">
        <v>0</v>
      </c>
      <c r="T4988">
        <v>3</v>
      </c>
      <c r="U4988">
        <v>0</v>
      </c>
      <c r="V4988">
        <v>0</v>
      </c>
      <c r="W4988">
        <v>0</v>
      </c>
      <c r="X4988">
        <v>3.9451850925133054</v>
      </c>
      <c r="Y4988">
        <v>0</v>
      </c>
      <c r="Z4988">
        <v>0</v>
      </c>
      <c r="AA4988">
        <v>0</v>
      </c>
      <c r="AB4988">
        <v>0.41970789788786578</v>
      </c>
      <c r="AC4988">
        <v>0</v>
      </c>
      <c r="AD4988">
        <v>0</v>
      </c>
      <c r="AE4988">
        <v>4.3648929904011711</v>
      </c>
    </row>
    <row r="4989" spans="1:31" x14ac:dyDescent="0.3">
      <c r="A4989">
        <v>2496435</v>
      </c>
      <c r="B4989">
        <v>1</v>
      </c>
      <c r="C4989" t="s">
        <v>80</v>
      </c>
      <c r="D4989" t="s">
        <v>105</v>
      </c>
      <c r="E4989" t="s">
        <v>184</v>
      </c>
      <c r="F4989" t="s">
        <v>666</v>
      </c>
      <c r="G4989" t="s">
        <v>149</v>
      </c>
      <c r="H4989" t="s">
        <v>150</v>
      </c>
      <c r="I4989" t="s">
        <v>136</v>
      </c>
      <c r="J4989" t="s">
        <v>137</v>
      </c>
      <c r="K4989" t="s">
        <v>144</v>
      </c>
      <c r="L4989" t="s">
        <v>14158</v>
      </c>
      <c r="M4989" t="s">
        <v>14159</v>
      </c>
      <c r="N4989">
        <v>0.30861111099999999</v>
      </c>
      <c r="O4989">
        <v>1</v>
      </c>
      <c r="P4989">
        <v>3</v>
      </c>
      <c r="Q4989">
        <v>0</v>
      </c>
      <c r="R4989">
        <v>2</v>
      </c>
      <c r="S4989">
        <v>10</v>
      </c>
      <c r="T4989">
        <v>12</v>
      </c>
      <c r="U4989">
        <v>1</v>
      </c>
      <c r="V4989">
        <v>0</v>
      </c>
      <c r="W4989">
        <v>0.75321493286344088</v>
      </c>
      <c r="X4989">
        <v>0.30681946039237296</v>
      </c>
      <c r="Y4989">
        <v>0</v>
      </c>
      <c r="Z4989">
        <v>0.19523638409930877</v>
      </c>
      <c r="AA4989">
        <v>14.670544071761599</v>
      </c>
      <c r="AB4989">
        <v>6.9541237116536374</v>
      </c>
      <c r="AC4989">
        <v>171.0683272580473</v>
      </c>
      <c r="AD4989">
        <v>0</v>
      </c>
      <c r="AE4989">
        <v>193.94826581881767</v>
      </c>
    </row>
    <row r="4990" spans="1:31" x14ac:dyDescent="0.3">
      <c r="A4990">
        <v>2496436</v>
      </c>
      <c r="B4990">
        <v>1</v>
      </c>
      <c r="C4990" t="s">
        <v>81</v>
      </c>
      <c r="D4990" t="s">
        <v>115</v>
      </c>
      <c r="E4990" t="s">
        <v>184</v>
      </c>
      <c r="F4990" t="s">
        <v>14160</v>
      </c>
      <c r="G4990" t="s">
        <v>149</v>
      </c>
      <c r="H4990" t="s">
        <v>150</v>
      </c>
      <c r="I4990" t="s">
        <v>506</v>
      </c>
      <c r="J4990" t="s">
        <v>137</v>
      </c>
      <c r="K4990" t="s">
        <v>144</v>
      </c>
      <c r="L4990" t="s">
        <v>14161</v>
      </c>
      <c r="M4990" t="s">
        <v>14162</v>
      </c>
      <c r="N4990">
        <v>6.9444440000000001E-3</v>
      </c>
      <c r="O4990">
        <v>0</v>
      </c>
      <c r="P4990">
        <v>1327</v>
      </c>
      <c r="Q4990">
        <v>1</v>
      </c>
      <c r="R4990">
        <v>21</v>
      </c>
      <c r="S4990">
        <v>7</v>
      </c>
      <c r="T4990">
        <v>121</v>
      </c>
      <c r="U4990">
        <v>1</v>
      </c>
      <c r="V4990">
        <v>0</v>
      </c>
      <c r="W4990">
        <v>0</v>
      </c>
      <c r="X4990">
        <v>0.81967851701708538</v>
      </c>
      <c r="Y4990">
        <v>4.7202559582333334E-3</v>
      </c>
      <c r="Z4990">
        <v>6.821115227690972E-3</v>
      </c>
      <c r="AA4990">
        <v>7.2292879469999988E-2</v>
      </c>
      <c r="AB4990">
        <v>0.28641723259917373</v>
      </c>
      <c r="AC4990">
        <v>0.22517990646153888</v>
      </c>
      <c r="AD4990">
        <v>0</v>
      </c>
      <c r="AE4990">
        <v>1.4151099067337225</v>
      </c>
    </row>
    <row r="4991" spans="1:31" x14ac:dyDescent="0.3">
      <c r="A4991">
        <v>2496437</v>
      </c>
      <c r="B4991">
        <v>1</v>
      </c>
      <c r="C4991" t="s">
        <v>81</v>
      </c>
      <c r="D4991" t="s">
        <v>115</v>
      </c>
      <c r="E4991" t="s">
        <v>184</v>
      </c>
      <c r="F4991" t="s">
        <v>14163</v>
      </c>
      <c r="G4991" t="s">
        <v>149</v>
      </c>
      <c r="H4991" t="s">
        <v>150</v>
      </c>
      <c r="I4991" t="s">
        <v>506</v>
      </c>
      <c r="J4991" t="s">
        <v>137</v>
      </c>
      <c r="K4991" t="s">
        <v>144</v>
      </c>
      <c r="L4991" t="s">
        <v>14164</v>
      </c>
      <c r="M4991" t="s">
        <v>14165</v>
      </c>
      <c r="N4991">
        <v>1.2500000000000001E-2</v>
      </c>
      <c r="O4991">
        <v>0</v>
      </c>
      <c r="P4991">
        <v>124</v>
      </c>
      <c r="Q4991">
        <v>0</v>
      </c>
      <c r="R4991">
        <v>4</v>
      </c>
      <c r="S4991">
        <v>1</v>
      </c>
      <c r="T4991">
        <v>4</v>
      </c>
      <c r="U4991">
        <v>0</v>
      </c>
      <c r="V4991">
        <v>0</v>
      </c>
      <c r="W4991">
        <v>0</v>
      </c>
      <c r="X4991">
        <v>0.12317224071001501</v>
      </c>
      <c r="Y4991">
        <v>0</v>
      </c>
      <c r="Z4991">
        <v>2.3533822546775002E-3</v>
      </c>
      <c r="AA4991">
        <v>2.108403E-2</v>
      </c>
      <c r="AB4991">
        <v>3.0549916748562507E-3</v>
      </c>
      <c r="AC4991">
        <v>0</v>
      </c>
      <c r="AD4991">
        <v>0</v>
      </c>
      <c r="AE4991">
        <v>0.14966464463954876</v>
      </c>
    </row>
    <row r="4992" spans="1:31" x14ac:dyDescent="0.3">
      <c r="A4992">
        <v>2496438</v>
      </c>
      <c r="B4992">
        <v>1</v>
      </c>
      <c r="C4992" t="s">
        <v>80</v>
      </c>
      <c r="D4992" t="s">
        <v>107</v>
      </c>
      <c r="E4992" t="s">
        <v>184</v>
      </c>
      <c r="F4992" t="s">
        <v>2076</v>
      </c>
      <c r="G4992" t="s">
        <v>149</v>
      </c>
      <c r="H4992" t="s">
        <v>150</v>
      </c>
      <c r="I4992" t="s">
        <v>136</v>
      </c>
      <c r="J4992" t="s">
        <v>137</v>
      </c>
      <c r="K4992" t="s">
        <v>144</v>
      </c>
      <c r="L4992" t="s">
        <v>14166</v>
      </c>
      <c r="M4992" t="s">
        <v>14167</v>
      </c>
      <c r="N4992">
        <v>3.2486111110000002</v>
      </c>
      <c r="O4992">
        <v>0</v>
      </c>
      <c r="P4992">
        <v>129</v>
      </c>
      <c r="Q4992">
        <v>8</v>
      </c>
      <c r="R4992">
        <v>14</v>
      </c>
      <c r="S4992">
        <v>0</v>
      </c>
      <c r="T4992">
        <v>4</v>
      </c>
      <c r="U4992">
        <v>0</v>
      </c>
      <c r="V4992">
        <v>1</v>
      </c>
      <c r="W4992">
        <v>0</v>
      </c>
      <c r="X4992">
        <v>48.800728413536056</v>
      </c>
      <c r="Y4992">
        <v>22.406843880163084</v>
      </c>
      <c r="Z4992">
        <v>47.390905548915661</v>
      </c>
      <c r="AA4992">
        <v>0</v>
      </c>
      <c r="AB4992">
        <v>105.7700668213887</v>
      </c>
      <c r="AC4992">
        <v>0</v>
      </c>
      <c r="AD4992">
        <v>8.9229020005547159</v>
      </c>
      <c r="AE4992">
        <v>233.29144666455824</v>
      </c>
    </row>
    <row r="4993" spans="1:31" x14ac:dyDescent="0.3">
      <c r="A4993">
        <v>2496440</v>
      </c>
      <c r="B4993">
        <v>1</v>
      </c>
      <c r="C4993" t="s">
        <v>80</v>
      </c>
      <c r="D4993" t="s">
        <v>97</v>
      </c>
      <c r="E4993" t="s">
        <v>213</v>
      </c>
      <c r="F4993" t="s">
        <v>2651</v>
      </c>
      <c r="G4993" t="s">
        <v>149</v>
      </c>
      <c r="H4993" t="s">
        <v>150</v>
      </c>
      <c r="I4993" t="s">
        <v>136</v>
      </c>
      <c r="J4993" t="s">
        <v>137</v>
      </c>
      <c r="K4993" t="s">
        <v>144</v>
      </c>
      <c r="L4993" t="s">
        <v>14168</v>
      </c>
      <c r="M4993" t="s">
        <v>14169</v>
      </c>
      <c r="N4993">
        <v>6.6666665999999999E-2</v>
      </c>
      <c r="O4993">
        <v>77</v>
      </c>
      <c r="P4993">
        <v>7546</v>
      </c>
      <c r="Q4993">
        <v>4</v>
      </c>
      <c r="R4993">
        <v>188</v>
      </c>
      <c r="S4993">
        <v>24</v>
      </c>
      <c r="T4993">
        <v>837</v>
      </c>
      <c r="U4993">
        <v>0</v>
      </c>
      <c r="V4993">
        <v>1</v>
      </c>
      <c r="W4993">
        <v>62.947408376215741</v>
      </c>
      <c r="X4993">
        <v>255.99149330232902</v>
      </c>
      <c r="Y4993">
        <v>9.7002672783280008E-2</v>
      </c>
      <c r="Z4993">
        <v>5.8898578197519864</v>
      </c>
      <c r="AA4993">
        <v>43.700192758656002</v>
      </c>
      <c r="AB4993">
        <v>65.363904596327501</v>
      </c>
      <c r="AC4993">
        <v>0</v>
      </c>
      <c r="AD4993">
        <v>0.88211106043799992</v>
      </c>
      <c r="AE4993">
        <v>434.87197058650145</v>
      </c>
    </row>
    <row r="4994" spans="1:31" x14ac:dyDescent="0.3">
      <c r="A4994">
        <v>2496441</v>
      </c>
      <c r="B4994">
        <v>1</v>
      </c>
      <c r="C4994" t="s">
        <v>80</v>
      </c>
      <c r="D4994" t="s">
        <v>89</v>
      </c>
      <c r="E4994" t="s">
        <v>184</v>
      </c>
      <c r="F4994" t="s">
        <v>14170</v>
      </c>
      <c r="G4994" t="s">
        <v>149</v>
      </c>
      <c r="H4994" t="s">
        <v>150</v>
      </c>
      <c r="I4994" t="s">
        <v>136</v>
      </c>
      <c r="J4994" t="s">
        <v>137</v>
      </c>
      <c r="K4994" t="s">
        <v>144</v>
      </c>
      <c r="L4994" t="s">
        <v>14171</v>
      </c>
      <c r="M4994" t="s">
        <v>14172</v>
      </c>
      <c r="N4994">
        <v>1.263055555</v>
      </c>
      <c r="O4994">
        <v>0</v>
      </c>
      <c r="P4994">
        <v>338</v>
      </c>
      <c r="Q4994">
        <v>1</v>
      </c>
      <c r="R4994">
        <v>11</v>
      </c>
      <c r="S4994">
        <v>3</v>
      </c>
      <c r="T4994">
        <v>15</v>
      </c>
      <c r="U4994">
        <v>1</v>
      </c>
      <c r="V4994">
        <v>0</v>
      </c>
      <c r="W4994">
        <v>0</v>
      </c>
      <c r="X4994">
        <v>503.6952949500149</v>
      </c>
      <c r="Y4994">
        <v>0.88328949808109847</v>
      </c>
      <c r="Z4994">
        <v>3.9219046659148904</v>
      </c>
      <c r="AA4994">
        <v>9.0433737806380332</v>
      </c>
      <c r="AB4994">
        <v>19.906649043431546</v>
      </c>
      <c r="AC4994">
        <v>20.676071246219895</v>
      </c>
      <c r="AD4994">
        <v>0</v>
      </c>
      <c r="AE4994">
        <v>558.12658318430033</v>
      </c>
    </row>
    <row r="4995" spans="1:31" x14ac:dyDescent="0.3">
      <c r="A4995">
        <v>2496442</v>
      </c>
      <c r="B4995">
        <v>1</v>
      </c>
      <c r="C4995" t="s">
        <v>80</v>
      </c>
      <c r="D4995" t="s">
        <v>96</v>
      </c>
      <c r="E4995" t="s">
        <v>153</v>
      </c>
      <c r="F4995" t="s">
        <v>14021</v>
      </c>
      <c r="G4995" t="s">
        <v>159</v>
      </c>
      <c r="H4995" t="s">
        <v>135</v>
      </c>
      <c r="I4995" t="s">
        <v>136</v>
      </c>
      <c r="J4995" t="s">
        <v>3</v>
      </c>
      <c r="K4995" t="s">
        <v>144</v>
      </c>
      <c r="L4995" t="s">
        <v>14173</v>
      </c>
      <c r="M4995" t="s">
        <v>14174</v>
      </c>
      <c r="N4995">
        <v>7.0949999999999998</v>
      </c>
      <c r="O4995">
        <v>0</v>
      </c>
      <c r="P4995">
        <v>1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11.450348903887447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11.450348903887447</v>
      </c>
    </row>
    <row r="4996" spans="1:31" x14ac:dyDescent="0.3">
      <c r="A4996">
        <v>2496443</v>
      </c>
      <c r="B4996">
        <v>1</v>
      </c>
      <c r="C4996" t="s">
        <v>80</v>
      </c>
      <c r="D4996" t="s">
        <v>92</v>
      </c>
      <c r="E4996" t="s">
        <v>166</v>
      </c>
      <c r="F4996" t="s">
        <v>13043</v>
      </c>
      <c r="G4996" t="s">
        <v>149</v>
      </c>
      <c r="H4996" t="s">
        <v>150</v>
      </c>
      <c r="I4996" t="s">
        <v>136</v>
      </c>
      <c r="J4996" t="s">
        <v>137</v>
      </c>
      <c r="K4996" t="s">
        <v>144</v>
      </c>
      <c r="L4996" t="s">
        <v>14175</v>
      </c>
      <c r="M4996" t="s">
        <v>14176</v>
      </c>
      <c r="N4996">
        <v>0.21777777700000001</v>
      </c>
      <c r="O4996">
        <v>0</v>
      </c>
      <c r="P4996">
        <v>969</v>
      </c>
      <c r="Q4996">
        <v>2</v>
      </c>
      <c r="R4996">
        <v>329</v>
      </c>
      <c r="S4996">
        <v>16</v>
      </c>
      <c r="T4996">
        <v>95</v>
      </c>
      <c r="U4996">
        <v>0</v>
      </c>
      <c r="V4996">
        <v>1</v>
      </c>
      <c r="W4996">
        <v>0</v>
      </c>
      <c r="X4996">
        <v>46.254893262194379</v>
      </c>
      <c r="Y4996">
        <v>0.15731832139620025</v>
      </c>
      <c r="Z4996">
        <v>11.655160227450093</v>
      </c>
      <c r="AA4996">
        <v>5.6450147623343083</v>
      </c>
      <c r="AB4996">
        <v>17.804881769822835</v>
      </c>
      <c r="AC4996">
        <v>0</v>
      </c>
      <c r="AD4996">
        <v>0.2697790430761991</v>
      </c>
      <c r="AE4996">
        <v>81.787047386274011</v>
      </c>
    </row>
    <row r="4997" spans="1:31" x14ac:dyDescent="0.3">
      <c r="A4997">
        <v>2496445</v>
      </c>
      <c r="B4997">
        <v>1</v>
      </c>
      <c r="C4997" t="s">
        <v>80</v>
      </c>
      <c r="D4997" t="s">
        <v>95</v>
      </c>
      <c r="E4997" t="s">
        <v>153</v>
      </c>
      <c r="F4997" t="s">
        <v>14177</v>
      </c>
      <c r="G4997" t="s">
        <v>230</v>
      </c>
      <c r="H4997" t="s">
        <v>135</v>
      </c>
      <c r="I4997" t="s">
        <v>136</v>
      </c>
      <c r="J4997" t="s">
        <v>137</v>
      </c>
      <c r="K4997" t="s">
        <v>144</v>
      </c>
      <c r="L4997" t="s">
        <v>14178</v>
      </c>
      <c r="M4997" t="s">
        <v>14179</v>
      </c>
      <c r="N4997">
        <v>5.1777777770000002</v>
      </c>
      <c r="O4997">
        <v>0</v>
      </c>
      <c r="P4997">
        <v>13</v>
      </c>
      <c r="Q4997">
        <v>0</v>
      </c>
      <c r="R4997">
        <v>0</v>
      </c>
      <c r="S4997">
        <v>0</v>
      </c>
      <c r="T4997">
        <v>6</v>
      </c>
      <c r="U4997">
        <v>0</v>
      </c>
      <c r="V4997">
        <v>0</v>
      </c>
      <c r="W4997">
        <v>0</v>
      </c>
      <c r="X4997">
        <v>19.990390220564283</v>
      </c>
      <c r="Y4997">
        <v>0</v>
      </c>
      <c r="Z4997">
        <v>0</v>
      </c>
      <c r="AA4997">
        <v>0</v>
      </c>
      <c r="AB4997">
        <v>49.026675673679279</v>
      </c>
      <c r="AC4997">
        <v>0</v>
      </c>
      <c r="AD4997">
        <v>0</v>
      </c>
      <c r="AE4997">
        <v>69.017065894243558</v>
      </c>
    </row>
    <row r="4998" spans="1:31" x14ac:dyDescent="0.3">
      <c r="A4998">
        <v>2496447</v>
      </c>
      <c r="B4998">
        <v>1</v>
      </c>
      <c r="C4998" t="s">
        <v>81</v>
      </c>
      <c r="D4998" t="s">
        <v>128</v>
      </c>
      <c r="E4998" t="s">
        <v>166</v>
      </c>
      <c r="F4998" t="s">
        <v>14180</v>
      </c>
      <c r="G4998" t="s">
        <v>149</v>
      </c>
      <c r="H4998" t="s">
        <v>150</v>
      </c>
      <c r="I4998" t="s">
        <v>136</v>
      </c>
      <c r="J4998" t="s">
        <v>137</v>
      </c>
      <c r="K4998" t="s">
        <v>144</v>
      </c>
      <c r="L4998" t="s">
        <v>14181</v>
      </c>
      <c r="M4998" t="s">
        <v>14182</v>
      </c>
      <c r="N4998">
        <v>0.81305555500000004</v>
      </c>
      <c r="O4998">
        <v>0</v>
      </c>
      <c r="P4998">
        <v>1344</v>
      </c>
      <c r="Q4998">
        <v>0</v>
      </c>
      <c r="R4998">
        <v>0</v>
      </c>
      <c r="S4998">
        <v>1</v>
      </c>
      <c r="T4998">
        <v>49</v>
      </c>
      <c r="U4998">
        <v>0</v>
      </c>
      <c r="V4998">
        <v>0</v>
      </c>
      <c r="W4998">
        <v>0</v>
      </c>
      <c r="X4998">
        <v>454.45146727264171</v>
      </c>
      <c r="Y4998">
        <v>0</v>
      </c>
      <c r="Z4998">
        <v>0</v>
      </c>
      <c r="AA4998">
        <v>46.105838709706767</v>
      </c>
      <c r="AB4998">
        <v>37.148097793851562</v>
      </c>
      <c r="AC4998">
        <v>0</v>
      </c>
      <c r="AD4998">
        <v>0</v>
      </c>
      <c r="AE4998">
        <v>537.7054037762</v>
      </c>
    </row>
    <row r="4999" spans="1:31" x14ac:dyDescent="0.3">
      <c r="A4999">
        <v>2496451</v>
      </c>
      <c r="B4999">
        <v>1</v>
      </c>
      <c r="C4999" t="s">
        <v>80</v>
      </c>
      <c r="D4999" t="s">
        <v>110</v>
      </c>
      <c r="E4999" t="s">
        <v>153</v>
      </c>
      <c r="F4999" t="s">
        <v>14183</v>
      </c>
      <c r="G4999" t="s">
        <v>155</v>
      </c>
      <c r="H4999" t="s">
        <v>135</v>
      </c>
      <c r="I4999" t="s">
        <v>136</v>
      </c>
      <c r="J4999" t="s">
        <v>137</v>
      </c>
      <c r="K4999" t="s">
        <v>144</v>
      </c>
      <c r="L4999" t="s">
        <v>14184</v>
      </c>
      <c r="M4999" t="s">
        <v>14185</v>
      </c>
      <c r="N4999">
        <v>1.2675000000000001</v>
      </c>
      <c r="O4999">
        <v>0</v>
      </c>
      <c r="P4999">
        <v>1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0.65518583803256525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0.65518583803256525</v>
      </c>
    </row>
    <row r="5000" spans="1:31" x14ac:dyDescent="0.3">
      <c r="A5000">
        <v>2496452</v>
      </c>
      <c r="B5000">
        <v>1</v>
      </c>
      <c r="C5000" t="s">
        <v>81</v>
      </c>
      <c r="D5000" t="s">
        <v>118</v>
      </c>
      <c r="E5000" t="s">
        <v>147</v>
      </c>
      <c r="F5000" t="s">
        <v>1715</v>
      </c>
      <c r="G5000" t="s">
        <v>193</v>
      </c>
      <c r="H5000" t="s">
        <v>150</v>
      </c>
      <c r="I5000" t="s">
        <v>136</v>
      </c>
      <c r="J5000" t="s">
        <v>137</v>
      </c>
      <c r="K5000" t="s">
        <v>144</v>
      </c>
      <c r="L5000" t="s">
        <v>14186</v>
      </c>
      <c r="M5000" t="s">
        <v>14187</v>
      </c>
      <c r="N5000">
        <v>1.4688888879999999</v>
      </c>
      <c r="O5000">
        <v>4</v>
      </c>
      <c r="P5000">
        <v>0</v>
      </c>
      <c r="Q5000">
        <v>7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2.3689252239943976</v>
      </c>
      <c r="X5000">
        <v>0</v>
      </c>
      <c r="Y5000">
        <v>7.7377740901894905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10.106699314183889</v>
      </c>
    </row>
    <row r="5001" spans="1:31" x14ac:dyDescent="0.3">
      <c r="A5001">
        <v>2496453</v>
      </c>
      <c r="B5001">
        <v>1</v>
      </c>
      <c r="C5001" t="s">
        <v>80</v>
      </c>
      <c r="D5001" t="s">
        <v>106</v>
      </c>
      <c r="E5001" t="s">
        <v>147</v>
      </c>
      <c r="F5001" t="s">
        <v>14188</v>
      </c>
      <c r="G5001" t="s">
        <v>149</v>
      </c>
      <c r="H5001" t="s">
        <v>150</v>
      </c>
      <c r="I5001" t="s">
        <v>136</v>
      </c>
      <c r="J5001" t="s">
        <v>137</v>
      </c>
      <c r="K5001" t="s">
        <v>144</v>
      </c>
      <c r="L5001" t="s">
        <v>14189</v>
      </c>
      <c r="M5001" t="s">
        <v>14190</v>
      </c>
      <c r="N5001">
        <v>7.1944443999999996E-2</v>
      </c>
      <c r="O5001">
        <v>0</v>
      </c>
      <c r="P5001">
        <v>83</v>
      </c>
      <c r="Q5001">
        <v>0</v>
      </c>
      <c r="R5001">
        <v>1</v>
      </c>
      <c r="S5001">
        <v>0</v>
      </c>
      <c r="T5001">
        <v>5</v>
      </c>
      <c r="U5001">
        <v>0</v>
      </c>
      <c r="V5001">
        <v>0</v>
      </c>
      <c r="W5001">
        <v>0</v>
      </c>
      <c r="X5001">
        <v>1.2586064251803672</v>
      </c>
      <c r="Y5001">
        <v>0</v>
      </c>
      <c r="Z5001">
        <v>2.5135664801790279E-2</v>
      </c>
      <c r="AA5001">
        <v>0</v>
      </c>
      <c r="AB5001">
        <v>1.7813924515318949E-2</v>
      </c>
      <c r="AC5001">
        <v>0</v>
      </c>
      <c r="AD5001">
        <v>0</v>
      </c>
      <c r="AE5001">
        <v>1.3015560144974765</v>
      </c>
    </row>
    <row r="5002" spans="1:31" x14ac:dyDescent="0.3">
      <c r="A5002">
        <v>2496453</v>
      </c>
      <c r="B5002">
        <v>2</v>
      </c>
      <c r="C5002" t="s">
        <v>80</v>
      </c>
      <c r="D5002" t="s">
        <v>106</v>
      </c>
      <c r="E5002" t="s">
        <v>184</v>
      </c>
      <c r="F5002" t="s">
        <v>14191</v>
      </c>
      <c r="G5002" t="s">
        <v>149</v>
      </c>
      <c r="H5002" t="s">
        <v>150</v>
      </c>
      <c r="I5002" t="s">
        <v>136</v>
      </c>
      <c r="J5002" t="s">
        <v>137</v>
      </c>
      <c r="K5002" t="s">
        <v>144</v>
      </c>
      <c r="L5002" t="s">
        <v>14190</v>
      </c>
      <c r="M5002" t="s">
        <v>14192</v>
      </c>
      <c r="N5002">
        <v>0.48222222199999998</v>
      </c>
      <c r="O5002">
        <v>2</v>
      </c>
      <c r="P5002">
        <v>622</v>
      </c>
      <c r="Q5002">
        <v>88</v>
      </c>
      <c r="R5002">
        <v>110</v>
      </c>
      <c r="S5002">
        <v>9</v>
      </c>
      <c r="T5002">
        <v>84</v>
      </c>
      <c r="U5002">
        <v>1</v>
      </c>
      <c r="V5002">
        <v>0</v>
      </c>
      <c r="W5002">
        <v>0.16513597921738868</v>
      </c>
      <c r="X5002">
        <v>60.732397436368828</v>
      </c>
      <c r="Y5002">
        <v>46.188883300442932</v>
      </c>
      <c r="Z5002">
        <v>38.801740099485592</v>
      </c>
      <c r="AA5002">
        <v>18.281876103839352</v>
      </c>
      <c r="AB5002">
        <v>33.725234035648995</v>
      </c>
      <c r="AC5002">
        <v>1.1331742900016932</v>
      </c>
      <c r="AD5002">
        <v>0</v>
      </c>
      <c r="AE5002">
        <v>199.02844124500479</v>
      </c>
    </row>
    <row r="5003" spans="1:31" x14ac:dyDescent="0.3">
      <c r="A5003">
        <v>2496455</v>
      </c>
      <c r="B5003">
        <v>1</v>
      </c>
      <c r="C5003" t="s">
        <v>80</v>
      </c>
      <c r="D5003" t="s">
        <v>84</v>
      </c>
      <c r="E5003" t="s">
        <v>153</v>
      </c>
      <c r="F5003" t="s">
        <v>14193</v>
      </c>
      <c r="G5003" t="s">
        <v>155</v>
      </c>
      <c r="H5003" t="s">
        <v>135</v>
      </c>
      <c r="I5003" t="s">
        <v>136</v>
      </c>
      <c r="J5003" t="s">
        <v>137</v>
      </c>
      <c r="K5003" t="s">
        <v>144</v>
      </c>
      <c r="L5003" t="s">
        <v>14194</v>
      </c>
      <c r="M5003" t="s">
        <v>14195</v>
      </c>
      <c r="N5003">
        <v>1.5608333329999999</v>
      </c>
      <c r="O5003">
        <v>0</v>
      </c>
      <c r="P5003">
        <v>3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0.52008065412895743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0.52008065412895743</v>
      </c>
    </row>
    <row r="5004" spans="1:31" x14ac:dyDescent="0.3">
      <c r="A5004">
        <v>2496457</v>
      </c>
      <c r="B5004">
        <v>1</v>
      </c>
      <c r="C5004" t="s">
        <v>81</v>
      </c>
      <c r="D5004" t="s">
        <v>127</v>
      </c>
      <c r="E5004" t="s">
        <v>147</v>
      </c>
      <c r="F5004" t="s">
        <v>14196</v>
      </c>
      <c r="G5004" t="s">
        <v>193</v>
      </c>
      <c r="H5004" t="s">
        <v>150</v>
      </c>
      <c r="I5004" t="s">
        <v>136</v>
      </c>
      <c r="J5004" t="s">
        <v>137</v>
      </c>
      <c r="K5004" t="s">
        <v>144</v>
      </c>
      <c r="L5004" t="s">
        <v>14197</v>
      </c>
      <c r="M5004" t="s">
        <v>14198</v>
      </c>
      <c r="N5004">
        <v>1.4488888879999999</v>
      </c>
      <c r="O5004">
        <v>1</v>
      </c>
      <c r="P5004">
        <v>281</v>
      </c>
      <c r="Q5004">
        <v>1</v>
      </c>
      <c r="R5004">
        <v>1</v>
      </c>
      <c r="S5004">
        <v>3</v>
      </c>
      <c r="T5004">
        <v>11</v>
      </c>
      <c r="U5004">
        <v>0</v>
      </c>
      <c r="V5004">
        <v>0</v>
      </c>
      <c r="W5004">
        <v>0.37213028223905964</v>
      </c>
      <c r="X5004">
        <v>40.066710800656658</v>
      </c>
      <c r="Y5004">
        <v>0.46059948765379199</v>
      </c>
      <c r="Z5004">
        <v>0.11486795747594843</v>
      </c>
      <c r="AA5004">
        <v>8.749729345939997</v>
      </c>
      <c r="AB5004">
        <v>6.854948521505646</v>
      </c>
      <c r="AC5004">
        <v>0</v>
      </c>
      <c r="AD5004">
        <v>0</v>
      </c>
      <c r="AE5004">
        <v>56.618986395471111</v>
      </c>
    </row>
    <row r="5005" spans="1:31" x14ac:dyDescent="0.3">
      <c r="A5005">
        <v>2496459</v>
      </c>
      <c r="B5005">
        <v>1</v>
      </c>
      <c r="C5005" t="s">
        <v>80</v>
      </c>
      <c r="D5005" t="s">
        <v>92</v>
      </c>
      <c r="E5005" t="s">
        <v>153</v>
      </c>
      <c r="F5005" t="s">
        <v>14199</v>
      </c>
      <c r="G5005" t="s">
        <v>230</v>
      </c>
      <c r="H5005" t="s">
        <v>135</v>
      </c>
      <c r="I5005" t="s">
        <v>136</v>
      </c>
      <c r="J5005" t="s">
        <v>137</v>
      </c>
      <c r="K5005" t="s">
        <v>144</v>
      </c>
      <c r="L5005" t="s">
        <v>14200</v>
      </c>
      <c r="M5005" t="s">
        <v>14185</v>
      </c>
      <c r="N5005">
        <v>0.97055555500000001</v>
      </c>
      <c r="O5005">
        <v>0</v>
      </c>
      <c r="P5005">
        <v>1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0.20354606613152154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0.20354606613152154</v>
      </c>
    </row>
    <row r="5006" spans="1:31" x14ac:dyDescent="0.3">
      <c r="A5006">
        <v>2496466</v>
      </c>
      <c r="B5006">
        <v>1</v>
      </c>
      <c r="C5006" t="s">
        <v>81</v>
      </c>
      <c r="D5006" t="s">
        <v>126</v>
      </c>
      <c r="E5006" t="s">
        <v>166</v>
      </c>
      <c r="F5006" t="s">
        <v>14201</v>
      </c>
      <c r="G5006" t="s">
        <v>149</v>
      </c>
      <c r="H5006" t="s">
        <v>150</v>
      </c>
      <c r="I5006" t="s">
        <v>506</v>
      </c>
      <c r="J5006" t="s">
        <v>137</v>
      </c>
      <c r="K5006" t="s">
        <v>144</v>
      </c>
      <c r="L5006" t="s">
        <v>14202</v>
      </c>
      <c r="M5006" t="s">
        <v>14203</v>
      </c>
      <c r="N5006">
        <v>9.7222220000000008E-3</v>
      </c>
      <c r="O5006">
        <v>0</v>
      </c>
      <c r="P5006">
        <v>841</v>
      </c>
      <c r="Q5006">
        <v>2</v>
      </c>
      <c r="R5006">
        <v>115</v>
      </c>
      <c r="S5006">
        <v>0</v>
      </c>
      <c r="T5006">
        <v>66</v>
      </c>
      <c r="U5006">
        <v>0</v>
      </c>
      <c r="V5006">
        <v>0</v>
      </c>
      <c r="W5006">
        <v>0</v>
      </c>
      <c r="X5006">
        <v>0.71826567119610185</v>
      </c>
      <c r="Y5006">
        <v>1.3083537786198057E-2</v>
      </c>
      <c r="Z5006">
        <v>0.23706422819598749</v>
      </c>
      <c r="AA5006">
        <v>0</v>
      </c>
      <c r="AB5006">
        <v>0.56003857918516387</v>
      </c>
      <c r="AC5006">
        <v>0</v>
      </c>
      <c r="AD5006">
        <v>0</v>
      </c>
      <c r="AE5006">
        <v>1.5284520163634512</v>
      </c>
    </row>
    <row r="5007" spans="1:31" x14ac:dyDescent="0.3">
      <c r="A5007">
        <v>2496471</v>
      </c>
      <c r="B5007">
        <v>1</v>
      </c>
      <c r="C5007" t="s">
        <v>80</v>
      </c>
      <c r="D5007" t="s">
        <v>89</v>
      </c>
      <c r="E5007" t="s">
        <v>162</v>
      </c>
      <c r="F5007" t="s">
        <v>14204</v>
      </c>
      <c r="G5007" t="s">
        <v>237</v>
      </c>
      <c r="H5007" t="s">
        <v>135</v>
      </c>
      <c r="I5007" t="s">
        <v>136</v>
      </c>
      <c r="J5007" t="s">
        <v>137</v>
      </c>
      <c r="K5007" t="s">
        <v>144</v>
      </c>
      <c r="L5007" t="s">
        <v>14205</v>
      </c>
      <c r="M5007" t="s">
        <v>14206</v>
      </c>
      <c r="N5007">
        <v>1.43</v>
      </c>
      <c r="O5007">
        <v>0</v>
      </c>
      <c r="P5007">
        <v>68</v>
      </c>
      <c r="Q5007">
        <v>0</v>
      </c>
      <c r="R5007">
        <v>0</v>
      </c>
      <c r="S5007">
        <v>0</v>
      </c>
      <c r="T5007">
        <v>1</v>
      </c>
      <c r="U5007">
        <v>0</v>
      </c>
      <c r="V5007">
        <v>0</v>
      </c>
      <c r="W5007">
        <v>0</v>
      </c>
      <c r="X5007">
        <v>44.543895910676483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44.543895910676483</v>
      </c>
    </row>
    <row r="5008" spans="1:31" x14ac:dyDescent="0.3">
      <c r="A5008">
        <v>2496472</v>
      </c>
      <c r="B5008">
        <v>1</v>
      </c>
      <c r="C5008" t="s">
        <v>81</v>
      </c>
      <c r="D5008" t="s">
        <v>122</v>
      </c>
      <c r="E5008" t="s">
        <v>166</v>
      </c>
      <c r="F5008" t="s">
        <v>1604</v>
      </c>
      <c r="G5008" t="s">
        <v>149</v>
      </c>
      <c r="H5008" t="s">
        <v>150</v>
      </c>
      <c r="I5008" t="s">
        <v>136</v>
      </c>
      <c r="J5008" t="s">
        <v>137</v>
      </c>
      <c r="K5008" t="s">
        <v>144</v>
      </c>
      <c r="L5008" t="s">
        <v>14207</v>
      </c>
      <c r="M5008" t="s">
        <v>14208</v>
      </c>
      <c r="N5008">
        <v>0.383333333</v>
      </c>
      <c r="O5008">
        <v>10</v>
      </c>
      <c r="P5008">
        <v>868</v>
      </c>
      <c r="Q5008">
        <v>70</v>
      </c>
      <c r="R5008">
        <v>41</v>
      </c>
      <c r="S5008">
        <v>22</v>
      </c>
      <c r="T5008">
        <v>56</v>
      </c>
      <c r="U5008">
        <v>0</v>
      </c>
      <c r="V5008">
        <v>1</v>
      </c>
      <c r="W5008">
        <v>0.49343723577968002</v>
      </c>
      <c r="X5008">
        <v>44.255243657651221</v>
      </c>
      <c r="Y5008">
        <v>27.345187556198439</v>
      </c>
      <c r="Z5008">
        <v>3.6855246994441555</v>
      </c>
      <c r="AA5008">
        <v>38.711557800441526</v>
      </c>
      <c r="AB5008">
        <v>15.959242261505898</v>
      </c>
      <c r="AC5008">
        <v>0</v>
      </c>
      <c r="AD5008">
        <v>0.11476988846150001</v>
      </c>
      <c r="AE5008">
        <v>130.56496309948241</v>
      </c>
    </row>
    <row r="5009" spans="1:31" x14ac:dyDescent="0.3">
      <c r="A5009">
        <v>2496475</v>
      </c>
      <c r="B5009">
        <v>1</v>
      </c>
      <c r="C5009" t="s">
        <v>81</v>
      </c>
      <c r="D5009" t="s">
        <v>118</v>
      </c>
      <c r="E5009" t="s">
        <v>147</v>
      </c>
      <c r="F5009" t="s">
        <v>14209</v>
      </c>
      <c r="G5009" t="s">
        <v>193</v>
      </c>
      <c r="H5009" t="s">
        <v>150</v>
      </c>
      <c r="I5009" t="s">
        <v>136</v>
      </c>
      <c r="J5009" t="s">
        <v>137</v>
      </c>
      <c r="K5009" t="s">
        <v>144</v>
      </c>
      <c r="L5009" t="s">
        <v>14210</v>
      </c>
      <c r="M5009" t="s">
        <v>14211</v>
      </c>
      <c r="N5009">
        <v>2.4847222219999998</v>
      </c>
      <c r="O5009">
        <v>0</v>
      </c>
      <c r="P5009">
        <v>0</v>
      </c>
      <c r="Q5009">
        <v>22</v>
      </c>
      <c r="R5009">
        <v>0</v>
      </c>
      <c r="S5009">
        <v>1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34.968184820691626</v>
      </c>
      <c r="Z5009">
        <v>0</v>
      </c>
      <c r="AA5009">
        <v>0.52171071209856623</v>
      </c>
      <c r="AB5009">
        <v>0</v>
      </c>
      <c r="AC5009">
        <v>0</v>
      </c>
      <c r="AD5009">
        <v>0</v>
      </c>
      <c r="AE5009">
        <v>35.489895532790193</v>
      </c>
    </row>
    <row r="5010" spans="1:31" x14ac:dyDescent="0.3">
      <c r="A5010">
        <v>2496477</v>
      </c>
      <c r="B5010">
        <v>1</v>
      </c>
      <c r="C5010" t="s">
        <v>81</v>
      </c>
      <c r="D5010" t="s">
        <v>118</v>
      </c>
      <c r="E5010" t="s">
        <v>184</v>
      </c>
      <c r="F5010" t="s">
        <v>14212</v>
      </c>
      <c r="G5010" t="s">
        <v>149</v>
      </c>
      <c r="H5010" t="s">
        <v>150</v>
      </c>
      <c r="I5010" t="s">
        <v>136</v>
      </c>
      <c r="J5010" t="s">
        <v>137</v>
      </c>
      <c r="K5010" t="s">
        <v>144</v>
      </c>
      <c r="L5010" t="s">
        <v>14213</v>
      </c>
      <c r="M5010" t="s">
        <v>14214</v>
      </c>
      <c r="N5010">
        <v>1.510555555</v>
      </c>
      <c r="O5010">
        <v>0</v>
      </c>
      <c r="P5010">
        <v>0</v>
      </c>
      <c r="Q5010">
        <v>29</v>
      </c>
      <c r="R5010">
        <v>0</v>
      </c>
      <c r="S5010">
        <v>1</v>
      </c>
      <c r="T5010">
        <v>0</v>
      </c>
      <c r="U5010">
        <v>1</v>
      </c>
      <c r="V5010">
        <v>0</v>
      </c>
      <c r="W5010">
        <v>0</v>
      </c>
      <c r="X5010">
        <v>0</v>
      </c>
      <c r="Y5010">
        <v>25.651208618156666</v>
      </c>
      <c r="Z5010">
        <v>0</v>
      </c>
      <c r="AA5010">
        <v>3.0423240422850002</v>
      </c>
      <c r="AB5010">
        <v>0</v>
      </c>
      <c r="AC5010">
        <v>71.611299570050107</v>
      </c>
      <c r="AD5010">
        <v>0</v>
      </c>
      <c r="AE5010">
        <v>100.30483223049177</v>
      </c>
    </row>
    <row r="5011" spans="1:31" x14ac:dyDescent="0.3">
      <c r="A5011">
        <v>2496486</v>
      </c>
      <c r="B5011">
        <v>1</v>
      </c>
      <c r="C5011" t="s">
        <v>81</v>
      </c>
      <c r="D5011" t="s">
        <v>128</v>
      </c>
      <c r="E5011" t="s">
        <v>166</v>
      </c>
      <c r="F5011" t="s">
        <v>14215</v>
      </c>
      <c r="G5011" t="s">
        <v>149</v>
      </c>
      <c r="H5011" t="s">
        <v>150</v>
      </c>
      <c r="I5011" t="s">
        <v>136</v>
      </c>
      <c r="J5011" t="s">
        <v>137</v>
      </c>
      <c r="K5011" t="s">
        <v>144</v>
      </c>
      <c r="L5011" t="s">
        <v>14216</v>
      </c>
      <c r="M5011" t="s">
        <v>14217</v>
      </c>
      <c r="N5011">
        <v>1.666666666</v>
      </c>
      <c r="O5011">
        <v>0</v>
      </c>
      <c r="P5011">
        <v>1043</v>
      </c>
      <c r="Q5011">
        <v>0</v>
      </c>
      <c r="R5011">
        <v>0</v>
      </c>
      <c r="S5011">
        <v>1</v>
      </c>
      <c r="T5011">
        <v>23</v>
      </c>
      <c r="U5011">
        <v>0</v>
      </c>
      <c r="V5011">
        <v>0</v>
      </c>
      <c r="W5011">
        <v>0</v>
      </c>
      <c r="X5011">
        <v>542.63685122661491</v>
      </c>
      <c r="Y5011">
        <v>0</v>
      </c>
      <c r="Z5011">
        <v>0</v>
      </c>
      <c r="AA5011">
        <v>115.5736882787067</v>
      </c>
      <c r="AB5011">
        <v>260.98413384496286</v>
      </c>
      <c r="AC5011">
        <v>0</v>
      </c>
      <c r="AD5011">
        <v>0</v>
      </c>
      <c r="AE5011">
        <v>919.19467335028435</v>
      </c>
    </row>
    <row r="5012" spans="1:31" x14ac:dyDescent="0.3">
      <c r="A5012">
        <v>2496487</v>
      </c>
      <c r="B5012">
        <v>1</v>
      </c>
      <c r="C5012" t="s">
        <v>81</v>
      </c>
      <c r="D5012" t="s">
        <v>118</v>
      </c>
      <c r="E5012" t="s">
        <v>184</v>
      </c>
      <c r="F5012" t="s">
        <v>14218</v>
      </c>
      <c r="G5012" t="s">
        <v>149</v>
      </c>
      <c r="H5012" t="s">
        <v>150</v>
      </c>
      <c r="I5012" t="s">
        <v>506</v>
      </c>
      <c r="J5012" t="s">
        <v>137</v>
      </c>
      <c r="K5012" t="s">
        <v>144</v>
      </c>
      <c r="L5012" t="s">
        <v>14219</v>
      </c>
      <c r="M5012" t="s">
        <v>14220</v>
      </c>
      <c r="N5012">
        <v>1.1111111E-2</v>
      </c>
      <c r="O5012">
        <v>0</v>
      </c>
      <c r="P5012">
        <v>537</v>
      </c>
      <c r="Q5012">
        <v>9</v>
      </c>
      <c r="R5012">
        <v>31</v>
      </c>
      <c r="S5012">
        <v>3</v>
      </c>
      <c r="T5012">
        <v>58</v>
      </c>
      <c r="U5012">
        <v>0</v>
      </c>
      <c r="V5012">
        <v>0</v>
      </c>
      <c r="W5012">
        <v>0</v>
      </c>
      <c r="X5012">
        <v>1.2120182570971885</v>
      </c>
      <c r="Y5012">
        <v>5.4311306454359998E-2</v>
      </c>
      <c r="Z5012">
        <v>4.6893700188342227E-2</v>
      </c>
      <c r="AA5012">
        <v>3.6035826792566672E-2</v>
      </c>
      <c r="AB5012">
        <v>0.27742964838840001</v>
      </c>
      <c r="AC5012">
        <v>0</v>
      </c>
      <c r="AD5012">
        <v>0</v>
      </c>
      <c r="AE5012">
        <v>1.6266887389208573</v>
      </c>
    </row>
    <row r="5013" spans="1:31" x14ac:dyDescent="0.3">
      <c r="A5013">
        <v>2496490</v>
      </c>
      <c r="B5013">
        <v>1</v>
      </c>
      <c r="C5013" t="s">
        <v>81</v>
      </c>
      <c r="D5013" t="s">
        <v>112</v>
      </c>
      <c r="E5013" t="s">
        <v>166</v>
      </c>
      <c r="F5013" t="s">
        <v>14221</v>
      </c>
      <c r="G5013" t="s">
        <v>134</v>
      </c>
      <c r="H5013" t="s">
        <v>150</v>
      </c>
      <c r="I5013" t="s">
        <v>136</v>
      </c>
      <c r="J5013" t="s">
        <v>137</v>
      </c>
      <c r="K5013" t="s">
        <v>138</v>
      </c>
      <c r="L5013" t="s">
        <v>14222</v>
      </c>
      <c r="M5013" t="s">
        <v>14223</v>
      </c>
      <c r="N5013">
        <v>0.50249999999999995</v>
      </c>
      <c r="O5013">
        <v>1</v>
      </c>
      <c r="P5013">
        <v>850</v>
      </c>
      <c r="Q5013">
        <v>103</v>
      </c>
      <c r="R5013">
        <v>153</v>
      </c>
      <c r="S5013">
        <v>10</v>
      </c>
      <c r="T5013">
        <v>101</v>
      </c>
      <c r="U5013">
        <v>0</v>
      </c>
      <c r="V5013">
        <v>1</v>
      </c>
      <c r="W5013">
        <v>0</v>
      </c>
      <c r="X5013">
        <v>95.351640039951079</v>
      </c>
      <c r="Y5013">
        <v>29.492601249100204</v>
      </c>
      <c r="Z5013">
        <v>56.343526750101454</v>
      </c>
      <c r="AA5013">
        <v>22.059936371177994</v>
      </c>
      <c r="AB5013">
        <v>48.435395097412602</v>
      </c>
      <c r="AC5013">
        <v>0</v>
      </c>
      <c r="AD5013">
        <v>93.173722839900009</v>
      </c>
      <c r="AE5013">
        <v>344.85682234764334</v>
      </c>
    </row>
    <row r="5014" spans="1:31" x14ac:dyDescent="0.3">
      <c r="A5014">
        <v>2496492</v>
      </c>
      <c r="B5014">
        <v>1</v>
      </c>
      <c r="C5014" t="s">
        <v>81</v>
      </c>
      <c r="D5014" t="s">
        <v>116</v>
      </c>
      <c r="E5014" t="s">
        <v>184</v>
      </c>
      <c r="F5014" t="s">
        <v>14224</v>
      </c>
      <c r="G5014" t="s">
        <v>134</v>
      </c>
      <c r="H5014" t="s">
        <v>150</v>
      </c>
      <c r="I5014" t="s">
        <v>136</v>
      </c>
      <c r="J5014" t="s">
        <v>137</v>
      </c>
      <c r="K5014" t="s">
        <v>138</v>
      </c>
      <c r="L5014" t="s">
        <v>14225</v>
      </c>
      <c r="M5014" t="s">
        <v>14226</v>
      </c>
      <c r="N5014">
        <v>6.0961111109999999</v>
      </c>
      <c r="O5014">
        <v>0</v>
      </c>
      <c r="P5014">
        <v>311</v>
      </c>
      <c r="Q5014">
        <v>1</v>
      </c>
      <c r="R5014">
        <v>2</v>
      </c>
      <c r="S5014">
        <v>2</v>
      </c>
      <c r="T5014">
        <v>17</v>
      </c>
      <c r="U5014">
        <v>0</v>
      </c>
      <c r="V5014">
        <v>0</v>
      </c>
      <c r="W5014">
        <v>0</v>
      </c>
      <c r="X5014">
        <v>166.81533688073284</v>
      </c>
      <c r="Y5014">
        <v>2.1829757249670094</v>
      </c>
      <c r="Z5014">
        <v>3.7176627037576027</v>
      </c>
      <c r="AA5014">
        <v>11.981316406226199</v>
      </c>
      <c r="AB5014">
        <v>38.59433052364156</v>
      </c>
      <c r="AC5014">
        <v>0</v>
      </c>
      <c r="AD5014">
        <v>0</v>
      </c>
      <c r="AE5014">
        <v>223.29162223932522</v>
      </c>
    </row>
    <row r="5015" spans="1:31" x14ac:dyDescent="0.3">
      <c r="A5015">
        <v>2496497</v>
      </c>
      <c r="B5015">
        <v>1</v>
      </c>
      <c r="C5015" t="s">
        <v>80</v>
      </c>
      <c r="D5015" t="s">
        <v>91</v>
      </c>
      <c r="E5015" t="s">
        <v>166</v>
      </c>
      <c r="F5015" t="s">
        <v>14227</v>
      </c>
      <c r="G5015" t="s">
        <v>168</v>
      </c>
      <c r="H5015" t="s">
        <v>150</v>
      </c>
      <c r="I5015" t="s">
        <v>136</v>
      </c>
      <c r="J5015" t="s">
        <v>137</v>
      </c>
      <c r="K5015" t="s">
        <v>138</v>
      </c>
      <c r="L5015" t="s">
        <v>14228</v>
      </c>
      <c r="M5015" t="s">
        <v>14229</v>
      </c>
      <c r="N5015">
        <v>6.7094444439999998</v>
      </c>
      <c r="O5015">
        <v>0</v>
      </c>
      <c r="P5015">
        <v>4053</v>
      </c>
      <c r="Q5015">
        <v>0</v>
      </c>
      <c r="R5015">
        <v>1</v>
      </c>
      <c r="S5015">
        <v>1</v>
      </c>
      <c r="T5015">
        <v>132</v>
      </c>
      <c r="U5015">
        <v>0</v>
      </c>
      <c r="V5015">
        <v>0</v>
      </c>
      <c r="W5015">
        <v>0</v>
      </c>
      <c r="X5015">
        <v>7262.6207574674736</v>
      </c>
      <c r="Y5015">
        <v>0</v>
      </c>
      <c r="Z5015">
        <v>0.58324677415282256</v>
      </c>
      <c r="AA5015">
        <v>7.9277863594201099</v>
      </c>
      <c r="AB5015">
        <v>1127.2223288220782</v>
      </c>
      <c r="AC5015">
        <v>0</v>
      </c>
      <c r="AD5015">
        <v>0</v>
      </c>
      <c r="AE5015">
        <v>8398.3541194231238</v>
      </c>
    </row>
    <row r="5016" spans="1:31" x14ac:dyDescent="0.3">
      <c r="A5016">
        <v>2496500</v>
      </c>
      <c r="B5016">
        <v>1</v>
      </c>
      <c r="C5016" t="s">
        <v>81</v>
      </c>
      <c r="D5016" t="s">
        <v>123</v>
      </c>
      <c r="E5016" t="s">
        <v>147</v>
      </c>
      <c r="F5016" t="s">
        <v>1678</v>
      </c>
      <c r="G5016" t="s">
        <v>168</v>
      </c>
      <c r="H5016" t="s">
        <v>150</v>
      </c>
      <c r="I5016" t="s">
        <v>136</v>
      </c>
      <c r="J5016" t="s">
        <v>137</v>
      </c>
      <c r="K5016" t="s">
        <v>138</v>
      </c>
      <c r="L5016" t="s">
        <v>14230</v>
      </c>
      <c r="M5016" t="s">
        <v>14231</v>
      </c>
      <c r="N5016">
        <v>7.9041666660000001</v>
      </c>
      <c r="O5016">
        <v>0</v>
      </c>
      <c r="P5016">
        <v>378</v>
      </c>
      <c r="Q5016">
        <v>0</v>
      </c>
      <c r="R5016">
        <v>13</v>
      </c>
      <c r="S5016">
        <v>0</v>
      </c>
      <c r="T5016">
        <v>17</v>
      </c>
      <c r="U5016">
        <v>0</v>
      </c>
      <c r="V5016">
        <v>0</v>
      </c>
      <c r="W5016">
        <v>0</v>
      </c>
      <c r="X5016">
        <v>609.343566394763</v>
      </c>
      <c r="Y5016">
        <v>0</v>
      </c>
      <c r="Z5016">
        <v>20.912010087648554</v>
      </c>
      <c r="AA5016">
        <v>0</v>
      </c>
      <c r="AB5016">
        <v>115.78070037128124</v>
      </c>
      <c r="AC5016">
        <v>0</v>
      </c>
      <c r="AD5016">
        <v>0</v>
      </c>
      <c r="AE5016">
        <v>746.03627685369281</v>
      </c>
    </row>
    <row r="5017" spans="1:31" x14ac:dyDescent="0.3">
      <c r="A5017">
        <v>2496502</v>
      </c>
      <c r="B5017">
        <v>1</v>
      </c>
      <c r="C5017" t="s">
        <v>81</v>
      </c>
      <c r="D5017" t="s">
        <v>115</v>
      </c>
      <c r="E5017" t="s">
        <v>166</v>
      </c>
      <c r="F5017" t="s">
        <v>13302</v>
      </c>
      <c r="G5017" t="s">
        <v>168</v>
      </c>
      <c r="H5017" t="s">
        <v>150</v>
      </c>
      <c r="I5017" t="s">
        <v>136</v>
      </c>
      <c r="J5017" t="s">
        <v>5</v>
      </c>
      <c r="K5017" t="s">
        <v>138</v>
      </c>
      <c r="L5017" t="s">
        <v>14232</v>
      </c>
      <c r="M5017" t="s">
        <v>14233</v>
      </c>
      <c r="N5017">
        <v>9.3380555550000004</v>
      </c>
      <c r="O5017">
        <v>0</v>
      </c>
      <c r="P5017">
        <v>673</v>
      </c>
      <c r="Q5017">
        <v>4</v>
      </c>
      <c r="R5017">
        <v>80</v>
      </c>
      <c r="S5017">
        <v>5</v>
      </c>
      <c r="T5017">
        <v>31</v>
      </c>
      <c r="U5017">
        <v>0</v>
      </c>
      <c r="V5017">
        <v>0</v>
      </c>
      <c r="W5017">
        <v>0</v>
      </c>
      <c r="X5017">
        <v>450.92065708646066</v>
      </c>
      <c r="Y5017">
        <v>20.324947185679889</v>
      </c>
      <c r="Z5017">
        <v>111.54473210703144</v>
      </c>
      <c r="AA5017">
        <v>125.77657217059524</v>
      </c>
      <c r="AB5017">
        <v>205.64514871692333</v>
      </c>
      <c r="AC5017">
        <v>0</v>
      </c>
      <c r="AD5017">
        <v>0</v>
      </c>
      <c r="AE5017">
        <v>914.21205726669064</v>
      </c>
    </row>
    <row r="5018" spans="1:31" x14ac:dyDescent="0.3">
      <c r="A5018">
        <v>2496503</v>
      </c>
      <c r="B5018">
        <v>1</v>
      </c>
      <c r="C5018" t="s">
        <v>80</v>
      </c>
      <c r="D5018" t="s">
        <v>106</v>
      </c>
      <c r="E5018" t="s">
        <v>132</v>
      </c>
      <c r="F5018" t="s">
        <v>14234</v>
      </c>
      <c r="G5018" t="s">
        <v>134</v>
      </c>
      <c r="H5018" t="s">
        <v>135</v>
      </c>
      <c r="I5018" t="s">
        <v>136</v>
      </c>
      <c r="J5018" t="s">
        <v>137</v>
      </c>
      <c r="K5018" t="s">
        <v>138</v>
      </c>
      <c r="L5018" t="s">
        <v>14235</v>
      </c>
      <c r="M5018" t="s">
        <v>14236</v>
      </c>
      <c r="N5018">
        <v>5.9652777769999998</v>
      </c>
      <c r="O5018">
        <v>0</v>
      </c>
      <c r="P5018">
        <v>896</v>
      </c>
      <c r="Q5018">
        <v>0</v>
      </c>
      <c r="R5018">
        <v>0</v>
      </c>
      <c r="S5018">
        <v>0</v>
      </c>
      <c r="T5018">
        <v>41</v>
      </c>
      <c r="U5018">
        <v>0</v>
      </c>
      <c r="V5018">
        <v>0</v>
      </c>
      <c r="W5018">
        <v>0</v>
      </c>
      <c r="X5018">
        <v>1143.619519359587</v>
      </c>
      <c r="Y5018">
        <v>0</v>
      </c>
      <c r="Z5018">
        <v>0</v>
      </c>
      <c r="AA5018">
        <v>0</v>
      </c>
      <c r="AB5018">
        <v>246.64468032299035</v>
      </c>
      <c r="AC5018">
        <v>0</v>
      </c>
      <c r="AD5018">
        <v>0</v>
      </c>
      <c r="AE5018">
        <v>1390.2641996825773</v>
      </c>
    </row>
    <row r="5019" spans="1:31" x14ac:dyDescent="0.3">
      <c r="A5019">
        <v>2496504</v>
      </c>
      <c r="B5019">
        <v>1</v>
      </c>
      <c r="C5019" t="s">
        <v>80</v>
      </c>
      <c r="D5019" t="s">
        <v>82</v>
      </c>
      <c r="E5019" t="s">
        <v>132</v>
      </c>
      <c r="F5019" t="s">
        <v>14237</v>
      </c>
      <c r="G5019" t="s">
        <v>134</v>
      </c>
      <c r="H5019" t="s">
        <v>135</v>
      </c>
      <c r="I5019" t="s">
        <v>136</v>
      </c>
      <c r="J5019" t="s">
        <v>137</v>
      </c>
      <c r="K5019" t="s">
        <v>138</v>
      </c>
      <c r="L5019" t="s">
        <v>14238</v>
      </c>
      <c r="M5019" t="s">
        <v>14239</v>
      </c>
      <c r="N5019">
        <v>1.0900000000000001</v>
      </c>
      <c r="O5019">
        <v>0</v>
      </c>
      <c r="P5019">
        <v>1</v>
      </c>
      <c r="Q5019">
        <v>0</v>
      </c>
      <c r="R5019">
        <v>0</v>
      </c>
      <c r="S5019">
        <v>0</v>
      </c>
      <c r="T5019">
        <v>48</v>
      </c>
      <c r="U5019">
        <v>0</v>
      </c>
      <c r="V5019">
        <v>1</v>
      </c>
      <c r="W5019">
        <v>0</v>
      </c>
      <c r="X5019">
        <v>0.21723776031589451</v>
      </c>
      <c r="Y5019">
        <v>0</v>
      </c>
      <c r="Z5019">
        <v>0</v>
      </c>
      <c r="AA5019">
        <v>0</v>
      </c>
      <c r="AB5019">
        <v>243.98120934265179</v>
      </c>
      <c r="AC5019">
        <v>0</v>
      </c>
      <c r="AD5019">
        <v>95.008440395023968</v>
      </c>
      <c r="AE5019">
        <v>339.20688749799166</v>
      </c>
    </row>
    <row r="5020" spans="1:31" x14ac:dyDescent="0.3">
      <c r="A5020">
        <v>2496507</v>
      </c>
      <c r="B5020">
        <v>1</v>
      </c>
      <c r="C5020" t="s">
        <v>81</v>
      </c>
      <c r="D5020" t="s">
        <v>115</v>
      </c>
      <c r="E5020" t="s">
        <v>166</v>
      </c>
      <c r="F5020" t="s">
        <v>526</v>
      </c>
      <c r="G5020" t="s">
        <v>168</v>
      </c>
      <c r="H5020" t="s">
        <v>150</v>
      </c>
      <c r="I5020" t="s">
        <v>136</v>
      </c>
      <c r="J5020" t="s">
        <v>5</v>
      </c>
      <c r="K5020" t="s">
        <v>138</v>
      </c>
      <c r="L5020" t="s">
        <v>14240</v>
      </c>
      <c r="M5020" t="s">
        <v>14241</v>
      </c>
      <c r="N5020">
        <v>8.9305555549999998</v>
      </c>
      <c r="O5020">
        <v>1</v>
      </c>
      <c r="P5020">
        <v>664</v>
      </c>
      <c r="Q5020">
        <v>19</v>
      </c>
      <c r="R5020">
        <v>224</v>
      </c>
      <c r="S5020">
        <v>3</v>
      </c>
      <c r="T5020">
        <v>51</v>
      </c>
      <c r="U5020">
        <v>1</v>
      </c>
      <c r="V5020">
        <v>0</v>
      </c>
      <c r="W5020">
        <v>0.52236155856934907</v>
      </c>
      <c r="X5020">
        <v>471.17309765651561</v>
      </c>
      <c r="Y5020">
        <v>245.66837363312695</v>
      </c>
      <c r="Z5020">
        <v>481.92364559917593</v>
      </c>
      <c r="AA5020">
        <v>34.565460443424001</v>
      </c>
      <c r="AB5020">
        <v>324.88534695145933</v>
      </c>
      <c r="AC5020">
        <v>456.81046049574638</v>
      </c>
      <c r="AD5020">
        <v>0</v>
      </c>
      <c r="AE5020">
        <v>2015.5487463380175</v>
      </c>
    </row>
    <row r="5021" spans="1:31" x14ac:dyDescent="0.3">
      <c r="A5021">
        <v>2496508</v>
      </c>
      <c r="B5021">
        <v>1</v>
      </c>
      <c r="C5021" t="s">
        <v>80</v>
      </c>
      <c r="D5021" t="s">
        <v>97</v>
      </c>
      <c r="E5021" t="s">
        <v>162</v>
      </c>
      <c r="F5021" t="s">
        <v>6971</v>
      </c>
      <c r="G5021" t="s">
        <v>530</v>
      </c>
      <c r="H5021" t="s">
        <v>135</v>
      </c>
      <c r="I5021" t="s">
        <v>136</v>
      </c>
      <c r="J5021" t="s">
        <v>137</v>
      </c>
      <c r="K5021" t="s">
        <v>144</v>
      </c>
      <c r="L5021" t="s">
        <v>14242</v>
      </c>
      <c r="M5021" t="s">
        <v>14243</v>
      </c>
      <c r="N5021">
        <v>3.0747222220000001</v>
      </c>
      <c r="O5021">
        <v>0</v>
      </c>
      <c r="P5021">
        <v>210</v>
      </c>
      <c r="Q5021">
        <v>0</v>
      </c>
      <c r="R5021">
        <v>0</v>
      </c>
      <c r="S5021">
        <v>0</v>
      </c>
      <c r="T5021">
        <v>21</v>
      </c>
      <c r="U5021">
        <v>0</v>
      </c>
      <c r="V5021">
        <v>0</v>
      </c>
      <c r="W5021">
        <v>0</v>
      </c>
      <c r="X5021">
        <v>263.48410525536485</v>
      </c>
      <c r="Y5021">
        <v>0</v>
      </c>
      <c r="Z5021">
        <v>0</v>
      </c>
      <c r="AA5021">
        <v>0</v>
      </c>
      <c r="AB5021">
        <v>57.36261080237432</v>
      </c>
      <c r="AC5021">
        <v>0</v>
      </c>
      <c r="AD5021">
        <v>0</v>
      </c>
      <c r="AE5021">
        <v>320.84671605773917</v>
      </c>
    </row>
    <row r="5022" spans="1:31" x14ac:dyDescent="0.3">
      <c r="A5022">
        <v>2496510</v>
      </c>
      <c r="B5022">
        <v>1</v>
      </c>
      <c r="C5022" t="s">
        <v>80</v>
      </c>
      <c r="D5022" t="s">
        <v>87</v>
      </c>
      <c r="E5022" t="s">
        <v>132</v>
      </c>
      <c r="F5022" t="s">
        <v>14244</v>
      </c>
      <c r="G5022" t="s">
        <v>134</v>
      </c>
      <c r="H5022" t="s">
        <v>135</v>
      </c>
      <c r="I5022" t="s">
        <v>136</v>
      </c>
      <c r="J5022" t="s">
        <v>137</v>
      </c>
      <c r="K5022" t="s">
        <v>138</v>
      </c>
      <c r="L5022" t="s">
        <v>14245</v>
      </c>
      <c r="M5022" t="s">
        <v>14246</v>
      </c>
      <c r="N5022">
        <v>3.1702777769999999</v>
      </c>
      <c r="O5022">
        <v>0</v>
      </c>
      <c r="P5022">
        <v>353</v>
      </c>
      <c r="Q5022">
        <v>0</v>
      </c>
      <c r="R5022">
        <v>0</v>
      </c>
      <c r="S5022">
        <v>0</v>
      </c>
      <c r="T5022">
        <v>20</v>
      </c>
      <c r="U5022">
        <v>0</v>
      </c>
      <c r="V5022">
        <v>0</v>
      </c>
      <c r="W5022">
        <v>0</v>
      </c>
      <c r="X5022">
        <v>308.15817655088074</v>
      </c>
      <c r="Y5022">
        <v>0</v>
      </c>
      <c r="Z5022">
        <v>0</v>
      </c>
      <c r="AA5022">
        <v>0</v>
      </c>
      <c r="AB5022">
        <v>243.10636114602985</v>
      </c>
      <c r="AC5022">
        <v>0</v>
      </c>
      <c r="AD5022">
        <v>0</v>
      </c>
      <c r="AE5022">
        <v>551.26453769691057</v>
      </c>
    </row>
    <row r="5023" spans="1:31" x14ac:dyDescent="0.3">
      <c r="A5023">
        <v>2496512</v>
      </c>
      <c r="B5023">
        <v>1</v>
      </c>
      <c r="C5023" t="s">
        <v>80</v>
      </c>
      <c r="D5023" t="s">
        <v>82</v>
      </c>
      <c r="E5023" t="s">
        <v>132</v>
      </c>
      <c r="F5023" t="s">
        <v>14247</v>
      </c>
      <c r="G5023" t="s">
        <v>134</v>
      </c>
      <c r="H5023" t="s">
        <v>135</v>
      </c>
      <c r="I5023" t="s">
        <v>136</v>
      </c>
      <c r="J5023" t="s">
        <v>137</v>
      </c>
      <c r="K5023" t="s">
        <v>138</v>
      </c>
      <c r="L5023" t="s">
        <v>14248</v>
      </c>
      <c r="M5023" t="s">
        <v>14249</v>
      </c>
      <c r="N5023">
        <v>1.469166666</v>
      </c>
      <c r="O5023">
        <v>0</v>
      </c>
      <c r="P5023">
        <v>290</v>
      </c>
      <c r="Q5023">
        <v>0</v>
      </c>
      <c r="R5023">
        <v>0</v>
      </c>
      <c r="S5023">
        <v>0</v>
      </c>
      <c r="T5023">
        <v>72</v>
      </c>
      <c r="U5023">
        <v>0</v>
      </c>
      <c r="V5023">
        <v>1</v>
      </c>
      <c r="W5023">
        <v>0</v>
      </c>
      <c r="X5023">
        <v>134.50070312473932</v>
      </c>
      <c r="Y5023">
        <v>0</v>
      </c>
      <c r="Z5023">
        <v>0</v>
      </c>
      <c r="AA5023">
        <v>0</v>
      </c>
      <c r="AB5023">
        <v>185.21399030703608</v>
      </c>
      <c r="AC5023">
        <v>0</v>
      </c>
      <c r="AD5023">
        <v>15.026633025269831</v>
      </c>
      <c r="AE5023">
        <v>334.74132645704526</v>
      </c>
    </row>
    <row r="5024" spans="1:31" x14ac:dyDescent="0.3">
      <c r="A5024">
        <v>2496513</v>
      </c>
      <c r="B5024">
        <v>1</v>
      </c>
      <c r="C5024" t="s">
        <v>81</v>
      </c>
      <c r="D5024" t="s">
        <v>123</v>
      </c>
      <c r="E5024" t="s">
        <v>184</v>
      </c>
      <c r="F5024" t="s">
        <v>2596</v>
      </c>
      <c r="G5024" t="s">
        <v>149</v>
      </c>
      <c r="H5024" t="s">
        <v>150</v>
      </c>
      <c r="I5024" t="s">
        <v>136</v>
      </c>
      <c r="J5024" t="s">
        <v>137</v>
      </c>
      <c r="K5024" t="s">
        <v>144</v>
      </c>
      <c r="L5024" t="s">
        <v>14250</v>
      </c>
      <c r="M5024" t="s">
        <v>14251</v>
      </c>
      <c r="N5024">
        <v>2.0363888879999998</v>
      </c>
      <c r="O5024">
        <v>2</v>
      </c>
      <c r="P5024">
        <v>109</v>
      </c>
      <c r="Q5024">
        <v>24</v>
      </c>
      <c r="R5024">
        <v>44</v>
      </c>
      <c r="S5024">
        <v>0</v>
      </c>
      <c r="T5024">
        <v>13</v>
      </c>
      <c r="U5024">
        <v>1</v>
      </c>
      <c r="V5024">
        <v>0</v>
      </c>
      <c r="W5024">
        <v>12.643280138005396</v>
      </c>
      <c r="X5024">
        <v>52.111516423082087</v>
      </c>
      <c r="Y5024">
        <v>30.965321726947611</v>
      </c>
      <c r="Z5024">
        <v>43.618300557085718</v>
      </c>
      <c r="AA5024">
        <v>0</v>
      </c>
      <c r="AB5024">
        <v>36.142674746946469</v>
      </c>
      <c r="AC5024">
        <v>151.01689477606686</v>
      </c>
      <c r="AD5024">
        <v>0</v>
      </c>
      <c r="AE5024">
        <v>326.49798836813414</v>
      </c>
    </row>
    <row r="5025" spans="1:31" x14ac:dyDescent="0.3">
      <c r="A5025">
        <v>2496517</v>
      </c>
      <c r="B5025">
        <v>1</v>
      </c>
      <c r="C5025" t="s">
        <v>80</v>
      </c>
      <c r="D5025" t="s">
        <v>104</v>
      </c>
      <c r="E5025" t="s">
        <v>162</v>
      </c>
      <c r="F5025" t="s">
        <v>14252</v>
      </c>
      <c r="G5025" t="s">
        <v>652</v>
      </c>
      <c r="H5025" t="s">
        <v>135</v>
      </c>
      <c r="I5025" t="s">
        <v>136</v>
      </c>
      <c r="J5025" t="s">
        <v>137</v>
      </c>
      <c r="K5025" t="s">
        <v>144</v>
      </c>
      <c r="L5025" t="s">
        <v>14253</v>
      </c>
      <c r="M5025" t="s">
        <v>14254</v>
      </c>
      <c r="N5025">
        <v>2.9763888879999998</v>
      </c>
      <c r="O5025">
        <v>0</v>
      </c>
      <c r="P5025">
        <v>0</v>
      </c>
      <c r="Q5025">
        <v>0</v>
      </c>
      <c r="R5025">
        <v>3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2.01689787064694</v>
      </c>
      <c r="AA5025">
        <v>0</v>
      </c>
      <c r="AB5025">
        <v>0</v>
      </c>
      <c r="AC5025">
        <v>0</v>
      </c>
      <c r="AD5025">
        <v>0</v>
      </c>
      <c r="AE5025">
        <v>2.01689787064694</v>
      </c>
    </row>
    <row r="5026" spans="1:31" x14ac:dyDescent="0.3">
      <c r="A5026">
        <v>2496521</v>
      </c>
      <c r="B5026">
        <v>1</v>
      </c>
      <c r="C5026" t="s">
        <v>80</v>
      </c>
      <c r="D5026" t="s">
        <v>83</v>
      </c>
      <c r="E5026" t="s">
        <v>147</v>
      </c>
      <c r="F5026" t="s">
        <v>14255</v>
      </c>
      <c r="G5026" t="s">
        <v>181</v>
      </c>
      <c r="H5026" t="s">
        <v>150</v>
      </c>
      <c r="I5026" t="s">
        <v>136</v>
      </c>
      <c r="J5026" t="s">
        <v>137</v>
      </c>
      <c r="K5026" t="s">
        <v>144</v>
      </c>
      <c r="L5026" t="s">
        <v>14256</v>
      </c>
      <c r="M5026" t="s">
        <v>14257</v>
      </c>
      <c r="N5026">
        <v>0.453055555</v>
      </c>
      <c r="O5026">
        <v>0</v>
      </c>
      <c r="P5026">
        <v>795</v>
      </c>
      <c r="Q5026">
        <v>0</v>
      </c>
      <c r="R5026">
        <v>0</v>
      </c>
      <c r="S5026">
        <v>0</v>
      </c>
      <c r="T5026">
        <v>38</v>
      </c>
      <c r="U5026">
        <v>0</v>
      </c>
      <c r="V5026">
        <v>0</v>
      </c>
      <c r="W5026">
        <v>0</v>
      </c>
      <c r="X5026">
        <v>124.51827551717112</v>
      </c>
      <c r="Y5026">
        <v>0</v>
      </c>
      <c r="Z5026">
        <v>0</v>
      </c>
      <c r="AA5026">
        <v>0</v>
      </c>
      <c r="AB5026">
        <v>33.344075433775615</v>
      </c>
      <c r="AC5026">
        <v>0</v>
      </c>
      <c r="AD5026">
        <v>0</v>
      </c>
      <c r="AE5026">
        <v>157.86235095094673</v>
      </c>
    </row>
    <row r="5027" spans="1:31" x14ac:dyDescent="0.3">
      <c r="A5027">
        <v>2496522</v>
      </c>
      <c r="B5027">
        <v>1</v>
      </c>
      <c r="C5027" t="s">
        <v>80</v>
      </c>
      <c r="D5027" t="s">
        <v>90</v>
      </c>
      <c r="E5027" t="s">
        <v>132</v>
      </c>
      <c r="F5027" t="s">
        <v>14258</v>
      </c>
      <c r="G5027" t="s">
        <v>134</v>
      </c>
      <c r="H5027" t="s">
        <v>135</v>
      </c>
      <c r="I5027" t="s">
        <v>136</v>
      </c>
      <c r="J5027" t="s">
        <v>137</v>
      </c>
      <c r="K5027" t="s">
        <v>138</v>
      </c>
      <c r="L5027" t="s">
        <v>14259</v>
      </c>
      <c r="M5027" t="s">
        <v>14260</v>
      </c>
      <c r="N5027">
        <v>1.655</v>
      </c>
      <c r="O5027">
        <v>0</v>
      </c>
      <c r="P5027">
        <v>547</v>
      </c>
      <c r="Q5027">
        <v>0</v>
      </c>
      <c r="R5027">
        <v>0</v>
      </c>
      <c r="S5027">
        <v>0</v>
      </c>
      <c r="T5027">
        <v>48</v>
      </c>
      <c r="U5027">
        <v>0</v>
      </c>
      <c r="V5027">
        <v>0</v>
      </c>
      <c r="W5027">
        <v>0</v>
      </c>
      <c r="X5027">
        <v>242.25353338421564</v>
      </c>
      <c r="Y5027">
        <v>0</v>
      </c>
      <c r="Z5027">
        <v>0</v>
      </c>
      <c r="AA5027">
        <v>0</v>
      </c>
      <c r="AB5027">
        <v>37.859171942968786</v>
      </c>
      <c r="AC5027">
        <v>0</v>
      </c>
      <c r="AD5027">
        <v>0</v>
      </c>
      <c r="AE5027">
        <v>280.11270532718441</v>
      </c>
    </row>
    <row r="5028" spans="1:31" x14ac:dyDescent="0.3">
      <c r="A5028">
        <v>2496524</v>
      </c>
      <c r="B5028">
        <v>1</v>
      </c>
      <c r="C5028" t="s">
        <v>80</v>
      </c>
      <c r="D5028" t="s">
        <v>95</v>
      </c>
      <c r="E5028" t="s">
        <v>162</v>
      </c>
      <c r="F5028" t="s">
        <v>14261</v>
      </c>
      <c r="G5028" t="s">
        <v>168</v>
      </c>
      <c r="H5028" t="s">
        <v>135</v>
      </c>
      <c r="I5028" t="s">
        <v>136</v>
      </c>
      <c r="J5028" t="s">
        <v>137</v>
      </c>
      <c r="K5028" t="s">
        <v>138</v>
      </c>
      <c r="L5028" t="s">
        <v>14262</v>
      </c>
      <c r="M5028" t="s">
        <v>14263</v>
      </c>
      <c r="N5028">
        <v>7.0719444439999997</v>
      </c>
      <c r="O5028">
        <v>0</v>
      </c>
      <c r="P5028">
        <v>159</v>
      </c>
      <c r="Q5028">
        <v>0</v>
      </c>
      <c r="R5028">
        <v>0</v>
      </c>
      <c r="S5028">
        <v>0</v>
      </c>
      <c r="T5028">
        <v>17</v>
      </c>
      <c r="U5028">
        <v>0</v>
      </c>
      <c r="V5028">
        <v>0</v>
      </c>
      <c r="W5028">
        <v>0</v>
      </c>
      <c r="X5028">
        <v>297.0766735797132</v>
      </c>
      <c r="Y5028">
        <v>0</v>
      </c>
      <c r="Z5028">
        <v>0</v>
      </c>
      <c r="AA5028">
        <v>0</v>
      </c>
      <c r="AB5028">
        <v>110.47073225070591</v>
      </c>
      <c r="AC5028">
        <v>0</v>
      </c>
      <c r="AD5028">
        <v>0</v>
      </c>
      <c r="AE5028">
        <v>407.54740583041911</v>
      </c>
    </row>
    <row r="5029" spans="1:31" x14ac:dyDescent="0.3">
      <c r="A5029">
        <v>2496526</v>
      </c>
      <c r="B5029">
        <v>1</v>
      </c>
      <c r="C5029" t="s">
        <v>81</v>
      </c>
      <c r="D5029" t="s">
        <v>116</v>
      </c>
      <c r="E5029" t="s">
        <v>147</v>
      </c>
      <c r="F5029" t="s">
        <v>14264</v>
      </c>
      <c r="G5029" t="s">
        <v>149</v>
      </c>
      <c r="H5029" t="s">
        <v>150</v>
      </c>
      <c r="I5029" t="s">
        <v>136</v>
      </c>
      <c r="J5029" t="s">
        <v>137</v>
      </c>
      <c r="K5029" t="s">
        <v>144</v>
      </c>
      <c r="L5029" t="s">
        <v>14265</v>
      </c>
      <c r="M5029" t="s">
        <v>14266</v>
      </c>
      <c r="N5029">
        <v>1.2269444439999999</v>
      </c>
      <c r="O5029">
        <v>0</v>
      </c>
      <c r="P5029">
        <v>1814</v>
      </c>
      <c r="Q5029">
        <v>0</v>
      </c>
      <c r="R5029">
        <v>0</v>
      </c>
      <c r="S5029">
        <v>0</v>
      </c>
      <c r="T5029">
        <v>63</v>
      </c>
      <c r="U5029">
        <v>0</v>
      </c>
      <c r="V5029">
        <v>0</v>
      </c>
      <c r="W5029">
        <v>0</v>
      </c>
      <c r="X5029">
        <v>456.93296446948409</v>
      </c>
      <c r="Y5029">
        <v>0</v>
      </c>
      <c r="Z5029">
        <v>0</v>
      </c>
      <c r="AA5029">
        <v>0</v>
      </c>
      <c r="AB5029">
        <v>90.805536476079268</v>
      </c>
      <c r="AC5029">
        <v>0</v>
      </c>
      <c r="AD5029">
        <v>0</v>
      </c>
      <c r="AE5029">
        <v>547.73850094556337</v>
      </c>
    </row>
    <row r="5030" spans="1:31" x14ac:dyDescent="0.3">
      <c r="A5030">
        <v>2496531</v>
      </c>
      <c r="B5030">
        <v>1</v>
      </c>
      <c r="C5030" t="s">
        <v>80</v>
      </c>
      <c r="D5030" t="s">
        <v>88</v>
      </c>
      <c r="E5030" t="s">
        <v>147</v>
      </c>
      <c r="F5030" t="s">
        <v>14267</v>
      </c>
      <c r="G5030" t="s">
        <v>149</v>
      </c>
      <c r="H5030" t="s">
        <v>150</v>
      </c>
      <c r="I5030" t="s">
        <v>136</v>
      </c>
      <c r="J5030" t="s">
        <v>137</v>
      </c>
      <c r="K5030" t="s">
        <v>144</v>
      </c>
      <c r="L5030" t="s">
        <v>14268</v>
      </c>
      <c r="M5030" t="s">
        <v>14269</v>
      </c>
      <c r="N5030">
        <v>0.97805555499999997</v>
      </c>
      <c r="O5030">
        <v>0</v>
      </c>
      <c r="P5030">
        <v>210</v>
      </c>
      <c r="Q5030">
        <v>0</v>
      </c>
      <c r="R5030">
        <v>0</v>
      </c>
      <c r="S5030">
        <v>1</v>
      </c>
      <c r="T5030">
        <v>17</v>
      </c>
      <c r="U5030">
        <v>2</v>
      </c>
      <c r="V5030">
        <v>0</v>
      </c>
      <c r="W5030">
        <v>0</v>
      </c>
      <c r="X5030">
        <v>98.196414534778185</v>
      </c>
      <c r="Y5030">
        <v>0</v>
      </c>
      <c r="Z5030">
        <v>0</v>
      </c>
      <c r="AA5030">
        <v>276.68060096874075</v>
      </c>
      <c r="AB5030">
        <v>53.32009856512768</v>
      </c>
      <c r="AC5030">
        <v>283.28817260273655</v>
      </c>
      <c r="AD5030">
        <v>0</v>
      </c>
      <c r="AE5030">
        <v>711.48528667138316</v>
      </c>
    </row>
    <row r="5031" spans="1:31" x14ac:dyDescent="0.3">
      <c r="A5031">
        <v>2496532</v>
      </c>
      <c r="B5031">
        <v>1</v>
      </c>
      <c r="C5031" t="s">
        <v>81</v>
      </c>
      <c r="D5031" t="s">
        <v>113</v>
      </c>
      <c r="E5031" t="s">
        <v>141</v>
      </c>
      <c r="F5031" t="s">
        <v>14270</v>
      </c>
      <c r="G5031" t="s">
        <v>181</v>
      </c>
      <c r="H5031" t="s">
        <v>135</v>
      </c>
      <c r="I5031" t="s">
        <v>136</v>
      </c>
      <c r="J5031" t="s">
        <v>137</v>
      </c>
      <c r="K5031" t="s">
        <v>144</v>
      </c>
      <c r="L5031" t="s">
        <v>14271</v>
      </c>
      <c r="M5031" t="s">
        <v>14272</v>
      </c>
      <c r="N5031">
        <v>0.23861111099999999</v>
      </c>
      <c r="O5031">
        <v>0</v>
      </c>
      <c r="P5031">
        <v>57</v>
      </c>
      <c r="Q5031">
        <v>0</v>
      </c>
      <c r="R5031">
        <v>0</v>
      </c>
      <c r="S5031">
        <v>0</v>
      </c>
      <c r="T5031">
        <v>17</v>
      </c>
      <c r="U5031">
        <v>0</v>
      </c>
      <c r="V5031">
        <v>0</v>
      </c>
      <c r="W5031">
        <v>0</v>
      </c>
      <c r="X5031">
        <v>3.7750881987949252</v>
      </c>
      <c r="Y5031">
        <v>0</v>
      </c>
      <c r="Z5031">
        <v>0</v>
      </c>
      <c r="AA5031">
        <v>0</v>
      </c>
      <c r="AB5031">
        <v>5.5602581822818102</v>
      </c>
      <c r="AC5031">
        <v>0</v>
      </c>
      <c r="AD5031">
        <v>0</v>
      </c>
      <c r="AE5031">
        <v>9.3353463810767359</v>
      </c>
    </row>
    <row r="5032" spans="1:31" x14ac:dyDescent="0.3">
      <c r="A5032">
        <v>2496533</v>
      </c>
      <c r="B5032">
        <v>1</v>
      </c>
      <c r="C5032" t="s">
        <v>81</v>
      </c>
      <c r="D5032" t="s">
        <v>112</v>
      </c>
      <c r="E5032" t="s">
        <v>132</v>
      </c>
      <c r="F5032" t="s">
        <v>14273</v>
      </c>
      <c r="G5032" t="s">
        <v>134</v>
      </c>
      <c r="H5032" t="s">
        <v>135</v>
      </c>
      <c r="I5032" t="s">
        <v>136</v>
      </c>
      <c r="J5032" t="s">
        <v>137</v>
      </c>
      <c r="K5032" t="s">
        <v>138</v>
      </c>
      <c r="L5032" t="s">
        <v>14274</v>
      </c>
      <c r="M5032" t="s">
        <v>14275</v>
      </c>
      <c r="N5032">
        <v>3.9544444439999999</v>
      </c>
      <c r="O5032">
        <v>0</v>
      </c>
      <c r="P5032">
        <v>14</v>
      </c>
      <c r="Q5032">
        <v>0</v>
      </c>
      <c r="R5032">
        <v>3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3.8633729344324479</v>
      </c>
      <c r="Y5032">
        <v>0</v>
      </c>
      <c r="Z5032">
        <v>0.87032909214325094</v>
      </c>
      <c r="AA5032">
        <v>0</v>
      </c>
      <c r="AB5032">
        <v>0</v>
      </c>
      <c r="AC5032">
        <v>0</v>
      </c>
      <c r="AD5032">
        <v>0</v>
      </c>
      <c r="AE5032">
        <v>4.7337020265756991</v>
      </c>
    </row>
    <row r="5033" spans="1:31" x14ac:dyDescent="0.3">
      <c r="A5033">
        <v>2496535</v>
      </c>
      <c r="B5033">
        <v>1</v>
      </c>
      <c r="C5033" t="s">
        <v>80</v>
      </c>
      <c r="D5033" t="s">
        <v>83</v>
      </c>
      <c r="E5033" t="s">
        <v>162</v>
      </c>
      <c r="F5033" t="s">
        <v>14276</v>
      </c>
      <c r="G5033" t="s">
        <v>168</v>
      </c>
      <c r="H5033" t="s">
        <v>135</v>
      </c>
      <c r="I5033" t="s">
        <v>136</v>
      </c>
      <c r="J5033" t="s">
        <v>137</v>
      </c>
      <c r="K5033" t="s">
        <v>138</v>
      </c>
      <c r="L5033" t="s">
        <v>14277</v>
      </c>
      <c r="M5033" t="s">
        <v>14278</v>
      </c>
      <c r="N5033">
        <v>5.9355555549999997</v>
      </c>
      <c r="O5033">
        <v>0</v>
      </c>
      <c r="P5033">
        <v>111</v>
      </c>
      <c r="Q5033">
        <v>0</v>
      </c>
      <c r="R5033">
        <v>0</v>
      </c>
      <c r="S5033">
        <v>0</v>
      </c>
      <c r="T5033">
        <v>6</v>
      </c>
      <c r="U5033">
        <v>0</v>
      </c>
      <c r="V5033">
        <v>0</v>
      </c>
      <c r="W5033">
        <v>0</v>
      </c>
      <c r="X5033">
        <v>236.09380473580526</v>
      </c>
      <c r="Y5033">
        <v>0</v>
      </c>
      <c r="Z5033">
        <v>0</v>
      </c>
      <c r="AA5033">
        <v>0</v>
      </c>
      <c r="AB5033">
        <v>2.1357856294931721</v>
      </c>
      <c r="AC5033">
        <v>0</v>
      </c>
      <c r="AD5033">
        <v>0</v>
      </c>
      <c r="AE5033">
        <v>238.22959036529844</v>
      </c>
    </row>
    <row r="5034" spans="1:31" x14ac:dyDescent="0.3">
      <c r="A5034">
        <v>2496537</v>
      </c>
      <c r="B5034">
        <v>1</v>
      </c>
      <c r="C5034" t="s">
        <v>80</v>
      </c>
      <c r="D5034" t="s">
        <v>106</v>
      </c>
      <c r="E5034" t="s">
        <v>132</v>
      </c>
      <c r="F5034" t="s">
        <v>14279</v>
      </c>
      <c r="G5034" t="s">
        <v>134</v>
      </c>
      <c r="H5034" t="s">
        <v>135</v>
      </c>
      <c r="I5034" t="s">
        <v>136</v>
      </c>
      <c r="J5034" t="s">
        <v>137</v>
      </c>
      <c r="K5034" t="s">
        <v>138</v>
      </c>
      <c r="L5034" t="s">
        <v>14280</v>
      </c>
      <c r="M5034" t="s">
        <v>14281</v>
      </c>
      <c r="N5034">
        <v>5.4352777769999996</v>
      </c>
      <c r="O5034">
        <v>0</v>
      </c>
      <c r="P5034">
        <v>360</v>
      </c>
      <c r="Q5034">
        <v>0</v>
      </c>
      <c r="R5034">
        <v>0</v>
      </c>
      <c r="S5034">
        <v>0</v>
      </c>
      <c r="T5034">
        <v>14</v>
      </c>
      <c r="U5034">
        <v>0</v>
      </c>
      <c r="V5034">
        <v>0</v>
      </c>
      <c r="W5034">
        <v>0</v>
      </c>
      <c r="X5034">
        <v>381.37929050176706</v>
      </c>
      <c r="Y5034">
        <v>0</v>
      </c>
      <c r="Z5034">
        <v>0</v>
      </c>
      <c r="AA5034">
        <v>0</v>
      </c>
      <c r="AB5034">
        <v>94.896291423409181</v>
      </c>
      <c r="AC5034">
        <v>0</v>
      </c>
      <c r="AD5034">
        <v>0</v>
      </c>
      <c r="AE5034">
        <v>476.27558192517625</v>
      </c>
    </row>
    <row r="5035" spans="1:31" x14ac:dyDescent="0.3">
      <c r="A5035">
        <v>2496542</v>
      </c>
      <c r="B5035">
        <v>1</v>
      </c>
      <c r="C5035" t="s">
        <v>80</v>
      </c>
      <c r="D5035" t="s">
        <v>85</v>
      </c>
      <c r="E5035" t="s">
        <v>153</v>
      </c>
      <c r="F5035" t="s">
        <v>14282</v>
      </c>
      <c r="G5035" t="s">
        <v>244</v>
      </c>
      <c r="H5035" t="s">
        <v>135</v>
      </c>
      <c r="I5035" t="s">
        <v>136</v>
      </c>
      <c r="J5035" t="s">
        <v>137</v>
      </c>
      <c r="K5035" t="s">
        <v>144</v>
      </c>
      <c r="L5035" t="s">
        <v>14283</v>
      </c>
      <c r="M5035" t="s">
        <v>14284</v>
      </c>
      <c r="N5035">
        <v>2.8925000000000001</v>
      </c>
      <c r="O5035">
        <v>0</v>
      </c>
      <c r="P5035">
        <v>11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10.445010912497526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10.445010912497526</v>
      </c>
    </row>
    <row r="5036" spans="1:31" x14ac:dyDescent="0.3">
      <c r="A5036">
        <v>2496543</v>
      </c>
      <c r="B5036">
        <v>1</v>
      </c>
      <c r="C5036" t="s">
        <v>81</v>
      </c>
      <c r="D5036" t="s">
        <v>128</v>
      </c>
      <c r="E5036" t="s">
        <v>141</v>
      </c>
      <c r="F5036" t="s">
        <v>14285</v>
      </c>
      <c r="G5036" t="s">
        <v>143</v>
      </c>
      <c r="H5036" t="s">
        <v>135</v>
      </c>
      <c r="I5036" t="s">
        <v>136</v>
      </c>
      <c r="J5036" t="s">
        <v>137</v>
      </c>
      <c r="K5036" t="s">
        <v>144</v>
      </c>
      <c r="L5036" t="s">
        <v>14286</v>
      </c>
      <c r="M5036" t="s">
        <v>14287</v>
      </c>
      <c r="N5036">
        <v>1.1230555550000001</v>
      </c>
      <c r="O5036">
        <v>0</v>
      </c>
      <c r="P5036">
        <v>110</v>
      </c>
      <c r="Q5036">
        <v>0</v>
      </c>
      <c r="R5036">
        <v>0</v>
      </c>
      <c r="S5036">
        <v>0</v>
      </c>
      <c r="T5036">
        <v>22</v>
      </c>
      <c r="U5036">
        <v>0</v>
      </c>
      <c r="V5036">
        <v>0</v>
      </c>
      <c r="W5036">
        <v>0</v>
      </c>
      <c r="X5036">
        <v>25.710174625530417</v>
      </c>
      <c r="Y5036">
        <v>0</v>
      </c>
      <c r="Z5036">
        <v>0</v>
      </c>
      <c r="AA5036">
        <v>0</v>
      </c>
      <c r="AB5036">
        <v>62.751192111455026</v>
      </c>
      <c r="AC5036">
        <v>0</v>
      </c>
      <c r="AD5036">
        <v>0</v>
      </c>
      <c r="AE5036">
        <v>88.46136673698544</v>
      </c>
    </row>
    <row r="5037" spans="1:31" x14ac:dyDescent="0.3">
      <c r="A5037">
        <v>2496544</v>
      </c>
      <c r="B5037">
        <v>1</v>
      </c>
      <c r="C5037" t="s">
        <v>80</v>
      </c>
      <c r="D5037" t="s">
        <v>85</v>
      </c>
      <c r="E5037" t="s">
        <v>132</v>
      </c>
      <c r="F5037" t="s">
        <v>14288</v>
      </c>
      <c r="G5037" t="s">
        <v>134</v>
      </c>
      <c r="H5037" t="s">
        <v>135</v>
      </c>
      <c r="I5037" t="s">
        <v>136</v>
      </c>
      <c r="J5037" t="s">
        <v>137</v>
      </c>
      <c r="K5037" t="s">
        <v>138</v>
      </c>
      <c r="L5037" t="s">
        <v>14289</v>
      </c>
      <c r="M5037" t="s">
        <v>14290</v>
      </c>
      <c r="N5037">
        <v>4.8963888879999997</v>
      </c>
      <c r="O5037">
        <v>0</v>
      </c>
      <c r="P5037">
        <v>537</v>
      </c>
      <c r="Q5037">
        <v>0</v>
      </c>
      <c r="R5037">
        <v>0</v>
      </c>
      <c r="S5037">
        <v>0</v>
      </c>
      <c r="T5037">
        <v>60</v>
      </c>
      <c r="U5037">
        <v>0</v>
      </c>
      <c r="V5037">
        <v>0</v>
      </c>
      <c r="W5037">
        <v>0</v>
      </c>
      <c r="X5037">
        <v>706.28544194797587</v>
      </c>
      <c r="Y5037">
        <v>0</v>
      </c>
      <c r="Z5037">
        <v>0</v>
      </c>
      <c r="AA5037">
        <v>0</v>
      </c>
      <c r="AB5037">
        <v>286.42884929556857</v>
      </c>
      <c r="AC5037">
        <v>0</v>
      </c>
      <c r="AD5037">
        <v>0</v>
      </c>
      <c r="AE5037">
        <v>992.71429124354449</v>
      </c>
    </row>
    <row r="5038" spans="1:31" x14ac:dyDescent="0.3">
      <c r="A5038">
        <v>2496549</v>
      </c>
      <c r="B5038">
        <v>1</v>
      </c>
      <c r="C5038" t="s">
        <v>80</v>
      </c>
      <c r="D5038" t="s">
        <v>82</v>
      </c>
      <c r="E5038" t="s">
        <v>213</v>
      </c>
      <c r="F5038" t="s">
        <v>14291</v>
      </c>
      <c r="G5038" t="s">
        <v>203</v>
      </c>
      <c r="H5038" t="s">
        <v>150</v>
      </c>
      <c r="I5038" t="s">
        <v>136</v>
      </c>
      <c r="J5038" t="s">
        <v>137</v>
      </c>
      <c r="K5038" t="s">
        <v>144</v>
      </c>
      <c r="L5038" t="s">
        <v>14292</v>
      </c>
      <c r="M5038" t="s">
        <v>14293</v>
      </c>
      <c r="N5038">
        <v>5.4722222000000001E-2</v>
      </c>
      <c r="O5038">
        <v>0</v>
      </c>
      <c r="P5038">
        <v>6366</v>
      </c>
      <c r="Q5038">
        <v>0</v>
      </c>
      <c r="R5038">
        <v>0</v>
      </c>
      <c r="S5038">
        <v>1</v>
      </c>
      <c r="T5038">
        <v>512</v>
      </c>
      <c r="U5038">
        <v>0</v>
      </c>
      <c r="V5038">
        <v>0</v>
      </c>
      <c r="W5038">
        <v>0</v>
      </c>
      <c r="X5038">
        <v>103.64481119905683</v>
      </c>
      <c r="Y5038">
        <v>0</v>
      </c>
      <c r="Z5038">
        <v>0</v>
      </c>
      <c r="AA5038">
        <v>9.7294979240135859</v>
      </c>
      <c r="AB5038">
        <v>60.690503729860318</v>
      </c>
      <c r="AC5038">
        <v>0</v>
      </c>
      <c r="AD5038">
        <v>0</v>
      </c>
      <c r="AE5038">
        <v>174.06481285293074</v>
      </c>
    </row>
    <row r="5039" spans="1:31" x14ac:dyDescent="0.3">
      <c r="A5039">
        <v>2496551</v>
      </c>
      <c r="B5039">
        <v>1</v>
      </c>
      <c r="C5039" t="s">
        <v>80</v>
      </c>
      <c r="D5039" t="s">
        <v>101</v>
      </c>
      <c r="E5039" t="s">
        <v>162</v>
      </c>
      <c r="F5039" t="s">
        <v>14294</v>
      </c>
      <c r="G5039" t="s">
        <v>181</v>
      </c>
      <c r="H5039" t="s">
        <v>135</v>
      </c>
      <c r="I5039" t="s">
        <v>136</v>
      </c>
      <c r="J5039" t="s">
        <v>137</v>
      </c>
      <c r="K5039" t="s">
        <v>144</v>
      </c>
      <c r="L5039" t="s">
        <v>14295</v>
      </c>
      <c r="M5039" t="s">
        <v>14296</v>
      </c>
      <c r="N5039">
        <v>1.1583333330000001</v>
      </c>
      <c r="O5039">
        <v>0</v>
      </c>
      <c r="P5039">
        <v>122</v>
      </c>
      <c r="Q5039">
        <v>0</v>
      </c>
      <c r="R5039">
        <v>0</v>
      </c>
      <c r="S5039">
        <v>0</v>
      </c>
      <c r="T5039">
        <v>1</v>
      </c>
      <c r="U5039">
        <v>0</v>
      </c>
      <c r="V5039">
        <v>0</v>
      </c>
      <c r="W5039">
        <v>0</v>
      </c>
      <c r="X5039">
        <v>42.418411297113806</v>
      </c>
      <c r="Y5039">
        <v>0</v>
      </c>
      <c r="Z5039">
        <v>0</v>
      </c>
      <c r="AA5039">
        <v>0</v>
      </c>
      <c r="AB5039">
        <v>2.40553445825</v>
      </c>
      <c r="AC5039">
        <v>0</v>
      </c>
      <c r="AD5039">
        <v>0</v>
      </c>
      <c r="AE5039">
        <v>44.823945755363809</v>
      </c>
    </row>
    <row r="5040" spans="1:31" x14ac:dyDescent="0.3">
      <c r="A5040">
        <v>2496555</v>
      </c>
      <c r="B5040">
        <v>1</v>
      </c>
      <c r="C5040" t="s">
        <v>80</v>
      </c>
      <c r="D5040" t="s">
        <v>85</v>
      </c>
      <c r="E5040" t="s">
        <v>132</v>
      </c>
      <c r="F5040" t="s">
        <v>14297</v>
      </c>
      <c r="G5040" t="s">
        <v>134</v>
      </c>
      <c r="H5040" t="s">
        <v>135</v>
      </c>
      <c r="I5040" t="s">
        <v>136</v>
      </c>
      <c r="J5040" t="s">
        <v>137</v>
      </c>
      <c r="K5040" t="s">
        <v>138</v>
      </c>
      <c r="L5040" t="s">
        <v>14298</v>
      </c>
      <c r="M5040" t="s">
        <v>14299</v>
      </c>
      <c r="N5040">
        <v>0.880833333</v>
      </c>
      <c r="O5040">
        <v>0</v>
      </c>
      <c r="P5040">
        <v>729</v>
      </c>
      <c r="Q5040">
        <v>0</v>
      </c>
      <c r="R5040">
        <v>0</v>
      </c>
      <c r="S5040">
        <v>0</v>
      </c>
      <c r="T5040">
        <v>19</v>
      </c>
      <c r="U5040">
        <v>0</v>
      </c>
      <c r="V5040">
        <v>0</v>
      </c>
      <c r="W5040">
        <v>0</v>
      </c>
      <c r="X5040">
        <v>159.55787529777507</v>
      </c>
      <c r="Y5040">
        <v>0</v>
      </c>
      <c r="Z5040">
        <v>0</v>
      </c>
      <c r="AA5040">
        <v>0</v>
      </c>
      <c r="AB5040">
        <v>34.243971093034247</v>
      </c>
      <c r="AC5040">
        <v>0</v>
      </c>
      <c r="AD5040">
        <v>0</v>
      </c>
      <c r="AE5040">
        <v>193.80184639080932</v>
      </c>
    </row>
    <row r="5041" spans="1:31" x14ac:dyDescent="0.3">
      <c r="A5041">
        <v>2496557</v>
      </c>
      <c r="B5041">
        <v>1</v>
      </c>
      <c r="C5041" t="s">
        <v>81</v>
      </c>
      <c r="D5041" t="s">
        <v>122</v>
      </c>
      <c r="E5041" t="s">
        <v>147</v>
      </c>
      <c r="F5041" t="s">
        <v>14300</v>
      </c>
      <c r="G5041" t="s">
        <v>168</v>
      </c>
      <c r="H5041" t="s">
        <v>150</v>
      </c>
      <c r="I5041" t="s">
        <v>136</v>
      </c>
      <c r="J5041" t="s">
        <v>137</v>
      </c>
      <c r="K5041" t="s">
        <v>138</v>
      </c>
      <c r="L5041" t="s">
        <v>14301</v>
      </c>
      <c r="M5041" t="s">
        <v>14302</v>
      </c>
      <c r="N5041">
        <v>5.0616666659999998</v>
      </c>
      <c r="O5041">
        <v>0</v>
      </c>
      <c r="P5041">
        <v>226</v>
      </c>
      <c r="Q5041">
        <v>0</v>
      </c>
      <c r="R5041">
        <v>5</v>
      </c>
      <c r="S5041">
        <v>0</v>
      </c>
      <c r="T5041">
        <v>13</v>
      </c>
      <c r="U5041">
        <v>0</v>
      </c>
      <c r="V5041">
        <v>0</v>
      </c>
      <c r="W5041">
        <v>0</v>
      </c>
      <c r="X5041">
        <v>280.22338074271886</v>
      </c>
      <c r="Y5041">
        <v>0</v>
      </c>
      <c r="Z5041">
        <v>1.7055346240518907</v>
      </c>
      <c r="AA5041">
        <v>0</v>
      </c>
      <c r="AB5041">
        <v>20.095287776583135</v>
      </c>
      <c r="AC5041">
        <v>0</v>
      </c>
      <c r="AD5041">
        <v>0</v>
      </c>
      <c r="AE5041">
        <v>302.02420314335387</v>
      </c>
    </row>
    <row r="5042" spans="1:31" x14ac:dyDescent="0.3">
      <c r="A5042">
        <v>2496558</v>
      </c>
      <c r="B5042">
        <v>1</v>
      </c>
      <c r="C5042" t="s">
        <v>81</v>
      </c>
      <c r="D5042" t="s">
        <v>118</v>
      </c>
      <c r="E5042" t="s">
        <v>162</v>
      </c>
      <c r="F5042" t="s">
        <v>14303</v>
      </c>
      <c r="G5042" t="s">
        <v>168</v>
      </c>
      <c r="H5042" t="s">
        <v>135</v>
      </c>
      <c r="I5042" t="s">
        <v>136</v>
      </c>
      <c r="J5042" t="s">
        <v>137</v>
      </c>
      <c r="K5042" t="s">
        <v>138</v>
      </c>
      <c r="L5042" t="s">
        <v>14304</v>
      </c>
      <c r="M5042" t="s">
        <v>14305</v>
      </c>
      <c r="N5042">
        <v>6.3272222219999996</v>
      </c>
      <c r="O5042">
        <v>0</v>
      </c>
      <c r="P5042">
        <v>93</v>
      </c>
      <c r="Q5042">
        <v>0</v>
      </c>
      <c r="R5042">
        <v>0</v>
      </c>
      <c r="S5042">
        <v>0</v>
      </c>
      <c r="T5042">
        <v>6</v>
      </c>
      <c r="U5042">
        <v>0</v>
      </c>
      <c r="V5042">
        <v>0</v>
      </c>
      <c r="W5042">
        <v>0</v>
      </c>
      <c r="X5042">
        <v>271.6856485253449</v>
      </c>
      <c r="Y5042">
        <v>0</v>
      </c>
      <c r="Z5042">
        <v>0</v>
      </c>
      <c r="AA5042">
        <v>0</v>
      </c>
      <c r="AB5042">
        <v>54.204238028804866</v>
      </c>
      <c r="AC5042">
        <v>0</v>
      </c>
      <c r="AD5042">
        <v>0</v>
      </c>
      <c r="AE5042">
        <v>325.88988655414977</v>
      </c>
    </row>
    <row r="5043" spans="1:31" x14ac:dyDescent="0.3">
      <c r="A5043">
        <v>2496559</v>
      </c>
      <c r="B5043">
        <v>1</v>
      </c>
      <c r="C5043" t="s">
        <v>80</v>
      </c>
      <c r="D5043" t="s">
        <v>96</v>
      </c>
      <c r="E5043" t="s">
        <v>153</v>
      </c>
      <c r="F5043" t="s">
        <v>14306</v>
      </c>
      <c r="G5043" t="s">
        <v>230</v>
      </c>
      <c r="H5043" t="s">
        <v>135</v>
      </c>
      <c r="I5043" t="s">
        <v>136</v>
      </c>
      <c r="J5043" t="s">
        <v>137</v>
      </c>
      <c r="K5043" t="s">
        <v>144</v>
      </c>
      <c r="L5043" t="s">
        <v>14307</v>
      </c>
      <c r="M5043" t="s">
        <v>14308</v>
      </c>
      <c r="N5043">
        <v>2.0830555550000001</v>
      </c>
      <c r="O5043">
        <v>0</v>
      </c>
      <c r="P5043">
        <v>1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0.72817395399140961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0.72817395399140961</v>
      </c>
    </row>
    <row r="5044" spans="1:31" x14ac:dyDescent="0.3">
      <c r="A5044">
        <v>2496560</v>
      </c>
      <c r="B5044">
        <v>1</v>
      </c>
      <c r="C5044" t="s">
        <v>80</v>
      </c>
      <c r="D5044" t="s">
        <v>86</v>
      </c>
      <c r="E5044" t="s">
        <v>153</v>
      </c>
      <c r="F5044" t="s">
        <v>2835</v>
      </c>
      <c r="G5044" t="s">
        <v>244</v>
      </c>
      <c r="H5044" t="s">
        <v>135</v>
      </c>
      <c r="I5044" t="s">
        <v>136</v>
      </c>
      <c r="J5044" t="s">
        <v>137</v>
      </c>
      <c r="K5044" t="s">
        <v>144</v>
      </c>
      <c r="L5044" t="s">
        <v>14309</v>
      </c>
      <c r="M5044" t="s">
        <v>14310</v>
      </c>
      <c r="N5044">
        <v>1.903611111</v>
      </c>
      <c r="O5044">
        <v>0</v>
      </c>
      <c r="P5044">
        <v>4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53.675247789108155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53.675247789108155</v>
      </c>
    </row>
    <row r="5045" spans="1:31" x14ac:dyDescent="0.3">
      <c r="A5045">
        <v>2496563</v>
      </c>
      <c r="B5045">
        <v>1</v>
      </c>
      <c r="C5045" t="s">
        <v>80</v>
      </c>
      <c r="D5045" t="s">
        <v>91</v>
      </c>
      <c r="E5045" t="s">
        <v>162</v>
      </c>
      <c r="F5045" t="s">
        <v>4645</v>
      </c>
      <c r="G5045" t="s">
        <v>168</v>
      </c>
      <c r="H5045" t="s">
        <v>135</v>
      </c>
      <c r="I5045" t="s">
        <v>136</v>
      </c>
      <c r="J5045" t="s">
        <v>137</v>
      </c>
      <c r="K5045" t="s">
        <v>138</v>
      </c>
      <c r="L5045" t="s">
        <v>14311</v>
      </c>
      <c r="M5045" t="s">
        <v>14312</v>
      </c>
      <c r="N5045">
        <v>7.3191666660000001</v>
      </c>
      <c r="O5045">
        <v>0</v>
      </c>
      <c r="P5045">
        <v>209</v>
      </c>
      <c r="Q5045">
        <v>0</v>
      </c>
      <c r="R5045">
        <v>2</v>
      </c>
      <c r="S5045">
        <v>0</v>
      </c>
      <c r="T5045">
        <v>31</v>
      </c>
      <c r="U5045">
        <v>0</v>
      </c>
      <c r="V5045">
        <v>0</v>
      </c>
      <c r="W5045">
        <v>0</v>
      </c>
      <c r="X5045">
        <v>373.4039740631369</v>
      </c>
      <c r="Y5045">
        <v>0</v>
      </c>
      <c r="Z5045">
        <v>0.49356259439356565</v>
      </c>
      <c r="AA5045">
        <v>0</v>
      </c>
      <c r="AB5045">
        <v>181.39890714999569</v>
      </c>
      <c r="AC5045">
        <v>0</v>
      </c>
      <c r="AD5045">
        <v>0</v>
      </c>
      <c r="AE5045">
        <v>555.2964438075262</v>
      </c>
    </row>
    <row r="5046" spans="1:31" x14ac:dyDescent="0.3">
      <c r="A5046">
        <v>2496564</v>
      </c>
      <c r="B5046">
        <v>1</v>
      </c>
      <c r="C5046" t="s">
        <v>80</v>
      </c>
      <c r="D5046" t="s">
        <v>84</v>
      </c>
      <c r="E5046" t="s">
        <v>162</v>
      </c>
      <c r="F5046" t="s">
        <v>14313</v>
      </c>
      <c r="G5046" t="s">
        <v>210</v>
      </c>
      <c r="H5046" t="s">
        <v>135</v>
      </c>
      <c r="I5046" t="s">
        <v>136</v>
      </c>
      <c r="J5046" t="s">
        <v>137</v>
      </c>
      <c r="K5046" t="s">
        <v>144</v>
      </c>
      <c r="L5046" t="s">
        <v>14314</v>
      </c>
      <c r="M5046" t="s">
        <v>14315</v>
      </c>
      <c r="N5046">
        <v>1.5180555549999999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3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4.3219077069280081</v>
      </c>
      <c r="AC5046">
        <v>0</v>
      </c>
      <c r="AD5046">
        <v>0</v>
      </c>
      <c r="AE5046">
        <v>4.3219077069280081</v>
      </c>
    </row>
    <row r="5047" spans="1:31" x14ac:dyDescent="0.3">
      <c r="A5047">
        <v>2496565</v>
      </c>
      <c r="B5047">
        <v>1</v>
      </c>
      <c r="C5047" t="s">
        <v>80</v>
      </c>
      <c r="D5047" t="s">
        <v>84</v>
      </c>
      <c r="E5047" t="s">
        <v>147</v>
      </c>
      <c r="F5047" t="s">
        <v>2138</v>
      </c>
      <c r="G5047" t="s">
        <v>168</v>
      </c>
      <c r="H5047" t="s">
        <v>150</v>
      </c>
      <c r="I5047" t="s">
        <v>136</v>
      </c>
      <c r="J5047" t="s">
        <v>137</v>
      </c>
      <c r="K5047" t="s">
        <v>138</v>
      </c>
      <c r="L5047" t="s">
        <v>14316</v>
      </c>
      <c r="M5047" t="s">
        <v>14317</v>
      </c>
      <c r="N5047">
        <v>7.1577777769999997</v>
      </c>
      <c r="O5047">
        <v>0</v>
      </c>
      <c r="P5047">
        <v>578</v>
      </c>
      <c r="Q5047">
        <v>0</v>
      </c>
      <c r="R5047">
        <v>0</v>
      </c>
      <c r="S5047">
        <v>0</v>
      </c>
      <c r="T5047">
        <v>5</v>
      </c>
      <c r="U5047">
        <v>0</v>
      </c>
      <c r="V5047">
        <v>0</v>
      </c>
      <c r="W5047">
        <v>0</v>
      </c>
      <c r="X5047">
        <v>985.52722844060668</v>
      </c>
      <c r="Y5047">
        <v>0</v>
      </c>
      <c r="Z5047">
        <v>0</v>
      </c>
      <c r="AA5047">
        <v>0</v>
      </c>
      <c r="AB5047">
        <v>20.164619781622925</v>
      </c>
      <c r="AC5047">
        <v>0</v>
      </c>
      <c r="AD5047">
        <v>0</v>
      </c>
      <c r="AE5047">
        <v>1005.6918482222296</v>
      </c>
    </row>
    <row r="5048" spans="1:31" x14ac:dyDescent="0.3">
      <c r="A5048">
        <v>2496570</v>
      </c>
      <c r="B5048">
        <v>1</v>
      </c>
      <c r="C5048" t="s">
        <v>80</v>
      </c>
      <c r="D5048" t="s">
        <v>83</v>
      </c>
      <c r="E5048" t="s">
        <v>132</v>
      </c>
      <c r="F5048" t="s">
        <v>14318</v>
      </c>
      <c r="G5048" t="s">
        <v>134</v>
      </c>
      <c r="H5048" t="s">
        <v>135</v>
      </c>
      <c r="I5048" t="s">
        <v>136</v>
      </c>
      <c r="J5048" t="s">
        <v>137</v>
      </c>
      <c r="K5048" t="s">
        <v>138</v>
      </c>
      <c r="L5048" t="s">
        <v>14319</v>
      </c>
      <c r="M5048" t="s">
        <v>14320</v>
      </c>
      <c r="N5048">
        <v>0.765833333</v>
      </c>
      <c r="O5048">
        <v>0</v>
      </c>
      <c r="P5048">
        <v>631</v>
      </c>
      <c r="Q5048">
        <v>0</v>
      </c>
      <c r="R5048">
        <v>0</v>
      </c>
      <c r="S5048">
        <v>0</v>
      </c>
      <c r="T5048">
        <v>42</v>
      </c>
      <c r="U5048">
        <v>0</v>
      </c>
      <c r="V5048">
        <v>0</v>
      </c>
      <c r="W5048">
        <v>0</v>
      </c>
      <c r="X5048">
        <v>123.38776841690772</v>
      </c>
      <c r="Y5048">
        <v>0</v>
      </c>
      <c r="Z5048">
        <v>0</v>
      </c>
      <c r="AA5048">
        <v>0</v>
      </c>
      <c r="AB5048">
        <v>217.45531683829444</v>
      </c>
      <c r="AC5048">
        <v>0</v>
      </c>
      <c r="AD5048">
        <v>0</v>
      </c>
      <c r="AE5048">
        <v>340.84308525520214</v>
      </c>
    </row>
    <row r="5049" spans="1:31" x14ac:dyDescent="0.3">
      <c r="A5049">
        <v>2496571</v>
      </c>
      <c r="B5049">
        <v>1</v>
      </c>
      <c r="C5049" t="s">
        <v>81</v>
      </c>
      <c r="D5049" t="s">
        <v>120</v>
      </c>
      <c r="E5049" t="s">
        <v>184</v>
      </c>
      <c r="F5049" t="s">
        <v>2340</v>
      </c>
      <c r="G5049" t="s">
        <v>149</v>
      </c>
      <c r="H5049" t="s">
        <v>150</v>
      </c>
      <c r="I5049" t="s">
        <v>136</v>
      </c>
      <c r="J5049" t="s">
        <v>137</v>
      </c>
      <c r="K5049" t="s">
        <v>144</v>
      </c>
      <c r="L5049" t="s">
        <v>14321</v>
      </c>
      <c r="M5049" t="s">
        <v>14322</v>
      </c>
      <c r="N5049">
        <v>0.35194444400000002</v>
      </c>
      <c r="O5049">
        <v>0</v>
      </c>
      <c r="P5049">
        <v>94</v>
      </c>
      <c r="Q5049">
        <v>50</v>
      </c>
      <c r="R5049">
        <v>1</v>
      </c>
      <c r="S5049">
        <v>12</v>
      </c>
      <c r="T5049">
        <v>5</v>
      </c>
      <c r="U5049">
        <v>0</v>
      </c>
      <c r="V5049">
        <v>0</v>
      </c>
      <c r="W5049">
        <v>0</v>
      </c>
      <c r="X5049">
        <v>10.796842251501102</v>
      </c>
      <c r="Y5049">
        <v>13.206800790559782</v>
      </c>
      <c r="Z5049">
        <v>6.3313802634253893E-3</v>
      </c>
      <c r="AA5049">
        <v>23.529691038872343</v>
      </c>
      <c r="AB5049">
        <v>1.6292988900931213</v>
      </c>
      <c r="AC5049">
        <v>0</v>
      </c>
      <c r="AD5049">
        <v>0</v>
      </c>
      <c r="AE5049">
        <v>49.168964351289773</v>
      </c>
    </row>
    <row r="5050" spans="1:31" x14ac:dyDescent="0.3">
      <c r="A5050">
        <v>2496583</v>
      </c>
      <c r="B5050">
        <v>1</v>
      </c>
      <c r="C5050" t="s">
        <v>80</v>
      </c>
      <c r="D5050" t="s">
        <v>104</v>
      </c>
      <c r="E5050" t="s">
        <v>162</v>
      </c>
      <c r="F5050" t="s">
        <v>14323</v>
      </c>
      <c r="G5050" t="s">
        <v>181</v>
      </c>
      <c r="H5050" t="s">
        <v>135</v>
      </c>
      <c r="I5050" t="s">
        <v>136</v>
      </c>
      <c r="J5050" t="s">
        <v>137</v>
      </c>
      <c r="K5050" t="s">
        <v>144</v>
      </c>
      <c r="L5050" t="s">
        <v>14324</v>
      </c>
      <c r="M5050" t="s">
        <v>14325</v>
      </c>
      <c r="N5050">
        <v>0.62749999999999995</v>
      </c>
      <c r="O5050">
        <v>0</v>
      </c>
      <c r="P5050">
        <v>10</v>
      </c>
      <c r="Q5050">
        <v>0</v>
      </c>
      <c r="R5050">
        <v>0</v>
      </c>
      <c r="S5050">
        <v>0</v>
      </c>
      <c r="T5050">
        <v>2</v>
      </c>
      <c r="U5050">
        <v>0</v>
      </c>
      <c r="V5050">
        <v>0</v>
      </c>
      <c r="W5050">
        <v>0</v>
      </c>
      <c r="X5050">
        <v>0.91828335185553289</v>
      </c>
      <c r="Y5050">
        <v>0</v>
      </c>
      <c r="Z5050">
        <v>0</v>
      </c>
      <c r="AA5050">
        <v>0</v>
      </c>
      <c r="AB5050">
        <v>0.40808602740613797</v>
      </c>
      <c r="AC5050">
        <v>0</v>
      </c>
      <c r="AD5050">
        <v>0</v>
      </c>
      <c r="AE5050">
        <v>1.3263693792616709</v>
      </c>
    </row>
    <row r="5051" spans="1:31" x14ac:dyDescent="0.3">
      <c r="A5051">
        <v>2496584</v>
      </c>
      <c r="B5051">
        <v>1</v>
      </c>
      <c r="C5051" t="s">
        <v>81</v>
      </c>
      <c r="D5051" t="s">
        <v>124</v>
      </c>
      <c r="E5051" t="s">
        <v>184</v>
      </c>
      <c r="F5051" t="s">
        <v>14326</v>
      </c>
      <c r="G5051" t="s">
        <v>149</v>
      </c>
      <c r="H5051" t="s">
        <v>150</v>
      </c>
      <c r="I5051" t="s">
        <v>136</v>
      </c>
      <c r="J5051" t="s">
        <v>137</v>
      </c>
      <c r="K5051" t="s">
        <v>144</v>
      </c>
      <c r="L5051" t="s">
        <v>14327</v>
      </c>
      <c r="M5051" t="s">
        <v>14328</v>
      </c>
      <c r="N5051">
        <v>0.83583333299999996</v>
      </c>
      <c r="O5051">
        <v>4</v>
      </c>
      <c r="P5051">
        <v>463</v>
      </c>
      <c r="Q5051">
        <v>132</v>
      </c>
      <c r="R5051">
        <v>157</v>
      </c>
      <c r="S5051">
        <v>12</v>
      </c>
      <c r="T5051">
        <v>42</v>
      </c>
      <c r="U5051">
        <v>4</v>
      </c>
      <c r="V5051">
        <v>0</v>
      </c>
      <c r="W5051">
        <v>5.1891647770418823</v>
      </c>
      <c r="X5051">
        <v>72.175046068593815</v>
      </c>
      <c r="Y5051">
        <v>197.31754099931189</v>
      </c>
      <c r="Z5051">
        <v>75.011250873685071</v>
      </c>
      <c r="AA5051">
        <v>9.9982525387041115</v>
      </c>
      <c r="AB5051">
        <v>34.780291139634784</v>
      </c>
      <c r="AC5051">
        <v>156.21090873903779</v>
      </c>
      <c r="AD5051">
        <v>0</v>
      </c>
      <c r="AE5051">
        <v>550.68245513600937</v>
      </c>
    </row>
    <row r="5052" spans="1:31" x14ac:dyDescent="0.3">
      <c r="A5052">
        <v>2496588</v>
      </c>
      <c r="B5052">
        <v>1</v>
      </c>
      <c r="C5052" t="s">
        <v>81</v>
      </c>
      <c r="D5052" t="s">
        <v>128</v>
      </c>
      <c r="E5052" t="s">
        <v>162</v>
      </c>
      <c r="F5052" t="s">
        <v>14329</v>
      </c>
      <c r="G5052" t="s">
        <v>210</v>
      </c>
      <c r="H5052" t="s">
        <v>135</v>
      </c>
      <c r="I5052" t="s">
        <v>136</v>
      </c>
      <c r="J5052" t="s">
        <v>137</v>
      </c>
      <c r="K5052" t="s">
        <v>144</v>
      </c>
      <c r="L5052" t="s">
        <v>14330</v>
      </c>
      <c r="M5052" t="s">
        <v>14331</v>
      </c>
      <c r="N5052">
        <v>0.58499999999999996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4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81.604140160728733</v>
      </c>
      <c r="AC5052">
        <v>0</v>
      </c>
      <c r="AD5052">
        <v>0</v>
      </c>
      <c r="AE5052">
        <v>81.604140160728733</v>
      </c>
    </row>
    <row r="5053" spans="1:31" x14ac:dyDescent="0.3">
      <c r="A5053">
        <v>2496596</v>
      </c>
      <c r="B5053">
        <v>1</v>
      </c>
      <c r="C5053" t="s">
        <v>80</v>
      </c>
      <c r="D5053" t="s">
        <v>99</v>
      </c>
      <c r="E5053" t="s">
        <v>153</v>
      </c>
      <c r="F5053" t="s">
        <v>14332</v>
      </c>
      <c r="G5053" t="s">
        <v>155</v>
      </c>
      <c r="H5053" t="s">
        <v>135</v>
      </c>
      <c r="I5053" t="s">
        <v>136</v>
      </c>
      <c r="J5053" t="s">
        <v>137</v>
      </c>
      <c r="K5053" t="s">
        <v>144</v>
      </c>
      <c r="L5053" t="s">
        <v>14333</v>
      </c>
      <c r="M5053" t="s">
        <v>14334</v>
      </c>
      <c r="N5053">
        <v>1.1491666659999999</v>
      </c>
      <c r="O5053">
        <v>0</v>
      </c>
      <c r="P5053">
        <v>16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3.7901430691378946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3.7901430691378946</v>
      </c>
    </row>
    <row r="5054" spans="1:31" x14ac:dyDescent="0.3">
      <c r="A5054">
        <v>2496597</v>
      </c>
      <c r="B5054">
        <v>1</v>
      </c>
      <c r="C5054" t="s">
        <v>80</v>
      </c>
      <c r="D5054" t="s">
        <v>98</v>
      </c>
      <c r="E5054" t="s">
        <v>147</v>
      </c>
      <c r="F5054" t="s">
        <v>14335</v>
      </c>
      <c r="G5054" t="s">
        <v>149</v>
      </c>
      <c r="H5054" t="s">
        <v>150</v>
      </c>
      <c r="I5054" t="s">
        <v>136</v>
      </c>
      <c r="J5054" t="s">
        <v>137</v>
      </c>
      <c r="K5054" t="s">
        <v>144</v>
      </c>
      <c r="L5054" t="s">
        <v>14336</v>
      </c>
      <c r="M5054" t="s">
        <v>14337</v>
      </c>
      <c r="N5054">
        <v>0.36222222199999998</v>
      </c>
      <c r="O5054">
        <v>0</v>
      </c>
      <c r="P5054">
        <v>55</v>
      </c>
      <c r="Q5054">
        <v>0</v>
      </c>
      <c r="R5054">
        <v>17</v>
      </c>
      <c r="S5054">
        <v>0</v>
      </c>
      <c r="T5054">
        <v>8</v>
      </c>
      <c r="U5054">
        <v>0</v>
      </c>
      <c r="V5054">
        <v>0</v>
      </c>
      <c r="W5054">
        <v>0</v>
      </c>
      <c r="X5054">
        <v>5.5774398965607261</v>
      </c>
      <c r="Y5054">
        <v>0</v>
      </c>
      <c r="Z5054">
        <v>2.6663764228977342</v>
      </c>
      <c r="AA5054">
        <v>0</v>
      </c>
      <c r="AB5054">
        <v>1.1784194654916107</v>
      </c>
      <c r="AC5054">
        <v>0</v>
      </c>
      <c r="AD5054">
        <v>0</v>
      </c>
      <c r="AE5054">
        <v>9.4222357849500717</v>
      </c>
    </row>
    <row r="5055" spans="1:31" x14ac:dyDescent="0.3">
      <c r="A5055">
        <v>2496599</v>
      </c>
      <c r="B5055">
        <v>1</v>
      </c>
      <c r="C5055" t="s">
        <v>80</v>
      </c>
      <c r="D5055" t="s">
        <v>94</v>
      </c>
      <c r="E5055" t="s">
        <v>166</v>
      </c>
      <c r="F5055" t="s">
        <v>3684</v>
      </c>
      <c r="G5055" t="s">
        <v>149</v>
      </c>
      <c r="H5055" t="s">
        <v>150</v>
      </c>
      <c r="I5055" t="s">
        <v>136</v>
      </c>
      <c r="J5055" t="s">
        <v>137</v>
      </c>
      <c r="K5055" t="s">
        <v>144</v>
      </c>
      <c r="L5055" t="s">
        <v>14338</v>
      </c>
      <c r="M5055" t="s">
        <v>14339</v>
      </c>
      <c r="N5055">
        <v>1.141388888</v>
      </c>
      <c r="O5055">
        <v>0</v>
      </c>
      <c r="P5055">
        <v>0</v>
      </c>
      <c r="Q5055">
        <v>1</v>
      </c>
      <c r="R5055">
        <v>130</v>
      </c>
      <c r="S5055">
        <v>0</v>
      </c>
      <c r="T5055">
        <v>6</v>
      </c>
      <c r="U5055">
        <v>0</v>
      </c>
      <c r="V5055">
        <v>0</v>
      </c>
      <c r="W5055">
        <v>0</v>
      </c>
      <c r="X5055">
        <v>0</v>
      </c>
      <c r="Y5055">
        <v>0.62962155132333331</v>
      </c>
      <c r="Z5055">
        <v>155.94100018089048</v>
      </c>
      <c r="AA5055">
        <v>0</v>
      </c>
      <c r="AB5055">
        <v>3.146257584746833</v>
      </c>
      <c r="AC5055">
        <v>0</v>
      </c>
      <c r="AD5055">
        <v>0</v>
      </c>
      <c r="AE5055">
        <v>159.71687931696064</v>
      </c>
    </row>
    <row r="5056" spans="1:31" x14ac:dyDescent="0.3">
      <c r="A5056">
        <v>2496600</v>
      </c>
      <c r="B5056">
        <v>1</v>
      </c>
      <c r="C5056" t="s">
        <v>80</v>
      </c>
      <c r="D5056" t="s">
        <v>94</v>
      </c>
      <c r="E5056" t="s">
        <v>166</v>
      </c>
      <c r="F5056" t="s">
        <v>14340</v>
      </c>
      <c r="G5056" t="s">
        <v>149</v>
      </c>
      <c r="H5056" t="s">
        <v>150</v>
      </c>
      <c r="I5056" t="s">
        <v>136</v>
      </c>
      <c r="J5056" t="s">
        <v>137</v>
      </c>
      <c r="K5056" t="s">
        <v>144</v>
      </c>
      <c r="L5056" t="s">
        <v>14341</v>
      </c>
      <c r="M5056" t="s">
        <v>14342</v>
      </c>
      <c r="N5056">
        <v>0.62388888799999997</v>
      </c>
      <c r="O5056">
        <v>0</v>
      </c>
      <c r="P5056">
        <v>3453</v>
      </c>
      <c r="Q5056">
        <v>98</v>
      </c>
      <c r="R5056">
        <v>667</v>
      </c>
      <c r="S5056">
        <v>17</v>
      </c>
      <c r="T5056">
        <v>458</v>
      </c>
      <c r="U5056">
        <v>8</v>
      </c>
      <c r="V5056">
        <v>1</v>
      </c>
      <c r="W5056">
        <v>0</v>
      </c>
      <c r="X5056">
        <v>364.1152741232026</v>
      </c>
      <c r="Y5056">
        <v>9.0066977150350045</v>
      </c>
      <c r="Z5056">
        <v>158.28465534667421</v>
      </c>
      <c r="AA5056">
        <v>56.615393623834173</v>
      </c>
      <c r="AB5056">
        <v>235.67802464414274</v>
      </c>
      <c r="AC5056">
        <v>379.97964516385514</v>
      </c>
      <c r="AD5056">
        <v>3.9063510201644447E-2</v>
      </c>
      <c r="AE5056">
        <v>1203.7187541269454</v>
      </c>
    </row>
    <row r="5057" spans="1:31" x14ac:dyDescent="0.3">
      <c r="A5057">
        <v>2496602</v>
      </c>
      <c r="B5057">
        <v>1</v>
      </c>
      <c r="C5057" t="s">
        <v>81</v>
      </c>
      <c r="D5057" t="s">
        <v>118</v>
      </c>
      <c r="E5057" t="s">
        <v>147</v>
      </c>
      <c r="F5057" t="s">
        <v>14343</v>
      </c>
      <c r="G5057" t="s">
        <v>193</v>
      </c>
      <c r="H5057" t="s">
        <v>150</v>
      </c>
      <c r="I5057" t="s">
        <v>136</v>
      </c>
      <c r="J5057" t="s">
        <v>137</v>
      </c>
      <c r="K5057" t="s">
        <v>144</v>
      </c>
      <c r="L5057" t="s">
        <v>14344</v>
      </c>
      <c r="M5057" t="s">
        <v>14345</v>
      </c>
      <c r="N5057">
        <v>5.3663888880000004</v>
      </c>
      <c r="O5057">
        <v>0</v>
      </c>
      <c r="P5057">
        <v>0</v>
      </c>
      <c r="Q5057">
        <v>2</v>
      </c>
      <c r="R5057">
        <v>4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8.1025530248341955</v>
      </c>
      <c r="Z5057">
        <v>0.19039031317351049</v>
      </c>
      <c r="AA5057">
        <v>0</v>
      </c>
      <c r="AB5057">
        <v>0</v>
      </c>
      <c r="AC5057">
        <v>0</v>
      </c>
      <c r="AD5057">
        <v>0</v>
      </c>
      <c r="AE5057">
        <v>8.2929433380077064</v>
      </c>
    </row>
    <row r="5058" spans="1:31" x14ac:dyDescent="0.3">
      <c r="A5058">
        <v>2496603</v>
      </c>
      <c r="B5058">
        <v>1</v>
      </c>
      <c r="C5058" t="s">
        <v>80</v>
      </c>
      <c r="D5058" t="s">
        <v>99</v>
      </c>
      <c r="E5058" t="s">
        <v>162</v>
      </c>
      <c r="F5058" t="s">
        <v>14346</v>
      </c>
      <c r="G5058" t="s">
        <v>181</v>
      </c>
      <c r="H5058" t="s">
        <v>135</v>
      </c>
      <c r="I5058" t="s">
        <v>136</v>
      </c>
      <c r="J5058" t="s">
        <v>137</v>
      </c>
      <c r="K5058" t="s">
        <v>144</v>
      </c>
      <c r="L5058" t="s">
        <v>14347</v>
      </c>
      <c r="M5058" t="s">
        <v>14348</v>
      </c>
      <c r="N5058">
        <v>1.3291666660000001</v>
      </c>
      <c r="O5058">
        <v>0</v>
      </c>
      <c r="P5058">
        <v>9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2.3083484824959002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2.3083484824959002</v>
      </c>
    </row>
    <row r="5059" spans="1:31" x14ac:dyDescent="0.3">
      <c r="A5059">
        <v>2496605</v>
      </c>
      <c r="B5059">
        <v>1</v>
      </c>
      <c r="C5059" t="s">
        <v>80</v>
      </c>
      <c r="D5059" t="s">
        <v>104</v>
      </c>
      <c r="E5059" t="s">
        <v>213</v>
      </c>
      <c r="F5059" t="s">
        <v>14349</v>
      </c>
      <c r="G5059" t="s">
        <v>159</v>
      </c>
      <c r="H5059" t="s">
        <v>150</v>
      </c>
      <c r="I5059" t="s">
        <v>136</v>
      </c>
      <c r="J5059" t="s">
        <v>3</v>
      </c>
      <c r="K5059" t="s">
        <v>144</v>
      </c>
      <c r="L5059" t="s">
        <v>14350</v>
      </c>
      <c r="M5059" t="s">
        <v>14351</v>
      </c>
      <c r="N5059">
        <v>0.54500000000000004</v>
      </c>
      <c r="O5059">
        <v>0</v>
      </c>
      <c r="P5059">
        <v>18576</v>
      </c>
      <c r="Q5059">
        <v>7</v>
      </c>
      <c r="R5059">
        <v>97</v>
      </c>
      <c r="S5059">
        <v>10</v>
      </c>
      <c r="T5059">
        <v>2416</v>
      </c>
      <c r="U5059">
        <v>5</v>
      </c>
      <c r="V5059">
        <v>7</v>
      </c>
      <c r="W5059">
        <v>0</v>
      </c>
      <c r="X5059">
        <v>2482.7706969261831</v>
      </c>
      <c r="Y5059">
        <v>0.9840437511662341</v>
      </c>
      <c r="Z5059">
        <v>18.509725700973927</v>
      </c>
      <c r="AA5059">
        <v>141.54321408085264</v>
      </c>
      <c r="AB5059">
        <v>1639.3491818082487</v>
      </c>
      <c r="AC5059">
        <v>501.07245008069776</v>
      </c>
      <c r="AD5059">
        <v>112.79359565281607</v>
      </c>
      <c r="AE5059">
        <v>4897.0229080009376</v>
      </c>
    </row>
    <row r="5060" spans="1:31" x14ac:dyDescent="0.3">
      <c r="A5060">
        <v>2496607</v>
      </c>
      <c r="B5060">
        <v>1</v>
      </c>
      <c r="C5060" t="s">
        <v>80</v>
      </c>
      <c r="D5060" t="s">
        <v>84</v>
      </c>
      <c r="E5060" t="s">
        <v>132</v>
      </c>
      <c r="F5060" t="s">
        <v>10936</v>
      </c>
      <c r="G5060" t="s">
        <v>168</v>
      </c>
      <c r="H5060" t="s">
        <v>135</v>
      </c>
      <c r="I5060" t="s">
        <v>136</v>
      </c>
      <c r="J5060" t="s">
        <v>137</v>
      </c>
      <c r="K5060" t="s">
        <v>138</v>
      </c>
      <c r="L5060" t="s">
        <v>14352</v>
      </c>
      <c r="M5060" t="s">
        <v>14353</v>
      </c>
      <c r="N5060">
        <v>5.7697222220000004</v>
      </c>
      <c r="O5060">
        <v>0</v>
      </c>
      <c r="P5060">
        <v>563</v>
      </c>
      <c r="Q5060">
        <v>0</v>
      </c>
      <c r="R5060">
        <v>0</v>
      </c>
      <c r="S5060">
        <v>0</v>
      </c>
      <c r="T5060">
        <v>52</v>
      </c>
      <c r="U5060">
        <v>0</v>
      </c>
      <c r="V5060">
        <v>0</v>
      </c>
      <c r="W5060">
        <v>0</v>
      </c>
      <c r="X5060">
        <v>841.38626731755437</v>
      </c>
      <c r="Y5060">
        <v>0</v>
      </c>
      <c r="Z5060">
        <v>0</v>
      </c>
      <c r="AA5060">
        <v>0</v>
      </c>
      <c r="AB5060">
        <v>404.02092073885626</v>
      </c>
      <c r="AC5060">
        <v>0</v>
      </c>
      <c r="AD5060">
        <v>0</v>
      </c>
      <c r="AE5060">
        <v>1245.4071880564106</v>
      </c>
    </row>
    <row r="5061" spans="1:31" x14ac:dyDescent="0.3">
      <c r="A5061">
        <v>2496608</v>
      </c>
      <c r="B5061">
        <v>1</v>
      </c>
      <c r="C5061" t="s">
        <v>80</v>
      </c>
      <c r="D5061" t="s">
        <v>83</v>
      </c>
      <c r="E5061" t="s">
        <v>132</v>
      </c>
      <c r="F5061" t="s">
        <v>14354</v>
      </c>
      <c r="G5061" t="s">
        <v>134</v>
      </c>
      <c r="H5061" t="s">
        <v>135</v>
      </c>
      <c r="I5061" t="s">
        <v>136</v>
      </c>
      <c r="J5061" t="s">
        <v>137</v>
      </c>
      <c r="K5061" t="s">
        <v>138</v>
      </c>
      <c r="L5061" t="s">
        <v>14355</v>
      </c>
      <c r="M5061" t="s">
        <v>14356</v>
      </c>
      <c r="N5061">
        <v>1.6941666660000001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103</v>
      </c>
      <c r="U5061">
        <v>0</v>
      </c>
      <c r="V5061">
        <v>8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679.53150980085843</v>
      </c>
      <c r="AC5061">
        <v>0</v>
      </c>
      <c r="AD5061">
        <v>471.01860345058424</v>
      </c>
      <c r="AE5061">
        <v>1150.5501132514428</v>
      </c>
    </row>
    <row r="5062" spans="1:31" x14ac:dyDescent="0.3">
      <c r="A5062">
        <v>2496611</v>
      </c>
      <c r="B5062">
        <v>1</v>
      </c>
      <c r="C5062" t="s">
        <v>81</v>
      </c>
      <c r="D5062" t="s">
        <v>113</v>
      </c>
      <c r="E5062" t="s">
        <v>147</v>
      </c>
      <c r="F5062" t="s">
        <v>12057</v>
      </c>
      <c r="G5062" t="s">
        <v>193</v>
      </c>
      <c r="H5062" t="s">
        <v>150</v>
      </c>
      <c r="I5062" t="s">
        <v>136</v>
      </c>
      <c r="J5062" t="s">
        <v>137</v>
      </c>
      <c r="K5062" t="s">
        <v>144</v>
      </c>
      <c r="L5062" t="s">
        <v>14357</v>
      </c>
      <c r="M5062" t="s">
        <v>14358</v>
      </c>
      <c r="N5062">
        <v>4.3005555549999999</v>
      </c>
      <c r="O5062">
        <v>0</v>
      </c>
      <c r="P5062">
        <v>0</v>
      </c>
      <c r="Q5062">
        <v>0</v>
      </c>
      <c r="R5062">
        <v>12</v>
      </c>
      <c r="S5062">
        <v>0</v>
      </c>
      <c r="T5062">
        <v>1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27.547216447283244</v>
      </c>
      <c r="AA5062">
        <v>0</v>
      </c>
      <c r="AB5062">
        <v>8.4846641210650002</v>
      </c>
      <c r="AC5062">
        <v>0</v>
      </c>
      <c r="AD5062">
        <v>0</v>
      </c>
      <c r="AE5062">
        <v>36.031880568348242</v>
      </c>
    </row>
    <row r="5063" spans="1:31" x14ac:dyDescent="0.3">
      <c r="A5063">
        <v>2496618</v>
      </c>
      <c r="B5063">
        <v>1</v>
      </c>
      <c r="C5063" t="s">
        <v>80</v>
      </c>
      <c r="D5063" t="s">
        <v>96</v>
      </c>
      <c r="E5063" t="s">
        <v>153</v>
      </c>
      <c r="F5063" t="s">
        <v>14359</v>
      </c>
      <c r="G5063" t="s">
        <v>230</v>
      </c>
      <c r="H5063" t="s">
        <v>135</v>
      </c>
      <c r="I5063" t="s">
        <v>136</v>
      </c>
      <c r="J5063" t="s">
        <v>137</v>
      </c>
      <c r="K5063" t="s">
        <v>144</v>
      </c>
      <c r="L5063" t="s">
        <v>14360</v>
      </c>
      <c r="M5063" t="s">
        <v>14361</v>
      </c>
      <c r="N5063">
        <v>4.6330555550000003</v>
      </c>
      <c r="O5063">
        <v>0</v>
      </c>
      <c r="P5063">
        <v>2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4.9755729788025373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4.9755729788025373</v>
      </c>
    </row>
    <row r="5064" spans="1:31" x14ac:dyDescent="0.3">
      <c r="A5064">
        <v>2496597</v>
      </c>
      <c r="B5064">
        <v>2</v>
      </c>
      <c r="C5064" t="s">
        <v>80</v>
      </c>
      <c r="D5064" t="s">
        <v>98</v>
      </c>
      <c r="E5064" t="s">
        <v>184</v>
      </c>
      <c r="F5064" t="s">
        <v>14362</v>
      </c>
      <c r="G5064" t="s">
        <v>149</v>
      </c>
      <c r="H5064" t="s">
        <v>150</v>
      </c>
      <c r="I5064" t="s">
        <v>136</v>
      </c>
      <c r="J5064" t="s">
        <v>137</v>
      </c>
      <c r="K5064" t="s">
        <v>144</v>
      </c>
      <c r="L5064" t="s">
        <v>14337</v>
      </c>
      <c r="M5064" t="s">
        <v>14363</v>
      </c>
      <c r="N5064">
        <v>2.7188888879999999</v>
      </c>
      <c r="O5064">
        <v>0</v>
      </c>
      <c r="P5064">
        <v>79</v>
      </c>
      <c r="Q5064">
        <v>0</v>
      </c>
      <c r="R5064">
        <v>24</v>
      </c>
      <c r="S5064">
        <v>0</v>
      </c>
      <c r="T5064">
        <v>16</v>
      </c>
      <c r="U5064">
        <v>0</v>
      </c>
      <c r="V5064">
        <v>0</v>
      </c>
      <c r="W5064">
        <v>0</v>
      </c>
      <c r="X5064">
        <v>55.281579166793122</v>
      </c>
      <c r="Y5064">
        <v>0</v>
      </c>
      <c r="Z5064">
        <v>27.841703537560246</v>
      </c>
      <c r="AA5064">
        <v>0</v>
      </c>
      <c r="AB5064">
        <v>28.526781272508128</v>
      </c>
      <c r="AC5064">
        <v>0</v>
      </c>
      <c r="AD5064">
        <v>0</v>
      </c>
      <c r="AE5064">
        <v>111.6500639768615</v>
      </c>
    </row>
    <row r="5065" spans="1:31" x14ac:dyDescent="0.3">
      <c r="A5065">
        <v>2496629</v>
      </c>
      <c r="B5065">
        <v>1</v>
      </c>
      <c r="C5065" t="s">
        <v>80</v>
      </c>
      <c r="D5065" t="s">
        <v>85</v>
      </c>
      <c r="E5065" t="s">
        <v>132</v>
      </c>
      <c r="F5065" t="s">
        <v>14364</v>
      </c>
      <c r="G5065" t="s">
        <v>134</v>
      </c>
      <c r="H5065" t="s">
        <v>135</v>
      </c>
      <c r="I5065" t="s">
        <v>136</v>
      </c>
      <c r="J5065" t="s">
        <v>137</v>
      </c>
      <c r="K5065" t="s">
        <v>138</v>
      </c>
      <c r="L5065" t="s">
        <v>14365</v>
      </c>
      <c r="M5065" t="s">
        <v>14366</v>
      </c>
      <c r="N5065">
        <v>0.716388888</v>
      </c>
      <c r="O5065">
        <v>0</v>
      </c>
      <c r="P5065">
        <v>141</v>
      </c>
      <c r="Q5065">
        <v>0</v>
      </c>
      <c r="R5065">
        <v>0</v>
      </c>
      <c r="S5065">
        <v>0</v>
      </c>
      <c r="T5065">
        <v>4</v>
      </c>
      <c r="U5065">
        <v>0</v>
      </c>
      <c r="V5065">
        <v>0</v>
      </c>
      <c r="W5065">
        <v>0</v>
      </c>
      <c r="X5065">
        <v>25.955009359754502</v>
      </c>
      <c r="Y5065">
        <v>0</v>
      </c>
      <c r="Z5065">
        <v>0</v>
      </c>
      <c r="AA5065">
        <v>0</v>
      </c>
      <c r="AB5065">
        <v>12.41265042460965</v>
      </c>
      <c r="AC5065">
        <v>0</v>
      </c>
      <c r="AD5065">
        <v>0</v>
      </c>
      <c r="AE5065">
        <v>38.36765978436415</v>
      </c>
    </row>
    <row r="5066" spans="1:31" x14ac:dyDescent="0.3">
      <c r="A5066">
        <v>2496630</v>
      </c>
      <c r="B5066">
        <v>1</v>
      </c>
      <c r="C5066" t="s">
        <v>80</v>
      </c>
      <c r="D5066" t="s">
        <v>86</v>
      </c>
      <c r="E5066" t="s">
        <v>153</v>
      </c>
      <c r="F5066" t="s">
        <v>14367</v>
      </c>
      <c r="G5066" t="s">
        <v>159</v>
      </c>
      <c r="H5066" t="s">
        <v>135</v>
      </c>
      <c r="I5066" t="s">
        <v>136</v>
      </c>
      <c r="J5066" t="s">
        <v>3</v>
      </c>
      <c r="K5066" t="s">
        <v>144</v>
      </c>
      <c r="L5066" t="s">
        <v>14368</v>
      </c>
      <c r="M5066" t="s">
        <v>14369</v>
      </c>
      <c r="N5066">
        <v>0.49027777700000003</v>
      </c>
      <c r="O5066">
        <v>0</v>
      </c>
      <c r="P5066">
        <v>1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1.3749650496717007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1.3749650496717007</v>
      </c>
    </row>
    <row r="5067" spans="1:31" x14ac:dyDescent="0.3">
      <c r="A5067">
        <v>2496631</v>
      </c>
      <c r="B5067">
        <v>1</v>
      </c>
      <c r="C5067" t="s">
        <v>80</v>
      </c>
      <c r="D5067" t="s">
        <v>96</v>
      </c>
      <c r="E5067" t="s">
        <v>153</v>
      </c>
      <c r="F5067" t="s">
        <v>14370</v>
      </c>
      <c r="G5067" t="s">
        <v>230</v>
      </c>
      <c r="H5067" t="s">
        <v>135</v>
      </c>
      <c r="I5067" t="s">
        <v>136</v>
      </c>
      <c r="J5067" t="s">
        <v>137</v>
      </c>
      <c r="K5067" t="s">
        <v>144</v>
      </c>
      <c r="L5067" t="s">
        <v>14371</v>
      </c>
      <c r="M5067" t="s">
        <v>14372</v>
      </c>
      <c r="N5067">
        <v>3.128055555</v>
      </c>
      <c r="O5067">
        <v>0</v>
      </c>
      <c r="P5067">
        <v>1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9.245495523635E-2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9.245495523635E-2</v>
      </c>
    </row>
    <row r="5068" spans="1:31" x14ac:dyDescent="0.3">
      <c r="A5068">
        <v>2496632</v>
      </c>
      <c r="B5068">
        <v>1</v>
      </c>
      <c r="C5068" t="s">
        <v>80</v>
      </c>
      <c r="D5068" t="s">
        <v>106</v>
      </c>
      <c r="E5068" t="s">
        <v>184</v>
      </c>
      <c r="F5068" t="s">
        <v>14191</v>
      </c>
      <c r="G5068" t="s">
        <v>149</v>
      </c>
      <c r="H5068" t="s">
        <v>150</v>
      </c>
      <c r="I5068" t="s">
        <v>136</v>
      </c>
      <c r="J5068" t="s">
        <v>137</v>
      </c>
      <c r="K5068" t="s">
        <v>144</v>
      </c>
      <c r="L5068" t="s">
        <v>14373</v>
      </c>
      <c r="M5068" t="s">
        <v>14374</v>
      </c>
      <c r="N5068">
        <v>1.167777777</v>
      </c>
      <c r="O5068">
        <v>2</v>
      </c>
      <c r="P5068">
        <v>622</v>
      </c>
      <c r="Q5068">
        <v>88</v>
      </c>
      <c r="R5068">
        <v>110</v>
      </c>
      <c r="S5068">
        <v>9</v>
      </c>
      <c r="T5068">
        <v>84</v>
      </c>
      <c r="U5068">
        <v>1</v>
      </c>
      <c r="V5068">
        <v>0</v>
      </c>
      <c r="W5068">
        <v>0.3838761343995013</v>
      </c>
      <c r="X5068">
        <v>146.01052581928582</v>
      </c>
      <c r="Y5068">
        <v>102.33558207088045</v>
      </c>
      <c r="Z5068">
        <v>92.229164195930835</v>
      </c>
      <c r="AA5068">
        <v>42.475625277224317</v>
      </c>
      <c r="AB5068">
        <v>84.416876976170528</v>
      </c>
      <c r="AC5068">
        <v>2.5139530160904839</v>
      </c>
      <c r="AD5068">
        <v>0</v>
      </c>
      <c r="AE5068">
        <v>470.36560348998199</v>
      </c>
    </row>
    <row r="5069" spans="1:31" x14ac:dyDescent="0.3">
      <c r="A5069">
        <v>2496633</v>
      </c>
      <c r="B5069">
        <v>1</v>
      </c>
      <c r="C5069" t="s">
        <v>81</v>
      </c>
      <c r="D5069" t="s">
        <v>115</v>
      </c>
      <c r="E5069" t="s">
        <v>184</v>
      </c>
      <c r="F5069" t="s">
        <v>14375</v>
      </c>
      <c r="G5069" t="s">
        <v>149</v>
      </c>
      <c r="H5069" t="s">
        <v>150</v>
      </c>
      <c r="I5069" t="s">
        <v>136</v>
      </c>
      <c r="J5069" t="s">
        <v>137</v>
      </c>
      <c r="K5069" t="s">
        <v>144</v>
      </c>
      <c r="L5069" t="s">
        <v>14376</v>
      </c>
      <c r="M5069" t="s">
        <v>14377</v>
      </c>
      <c r="N5069">
        <v>1.0666666659999999</v>
      </c>
      <c r="O5069">
        <v>0</v>
      </c>
      <c r="P5069">
        <v>1184</v>
      </c>
      <c r="Q5069">
        <v>3</v>
      </c>
      <c r="R5069">
        <v>141</v>
      </c>
      <c r="S5069">
        <v>7</v>
      </c>
      <c r="T5069">
        <v>77</v>
      </c>
      <c r="U5069">
        <v>0</v>
      </c>
      <c r="V5069">
        <v>0</v>
      </c>
      <c r="W5069">
        <v>0</v>
      </c>
      <c r="X5069">
        <v>114.33274431900901</v>
      </c>
      <c r="Y5069">
        <v>2.8998939885369603</v>
      </c>
      <c r="Z5069">
        <v>18.888880053805075</v>
      </c>
      <c r="AA5069">
        <v>18.023288740232857</v>
      </c>
      <c r="AB5069">
        <v>34.094537885431862</v>
      </c>
      <c r="AC5069">
        <v>0</v>
      </c>
      <c r="AD5069">
        <v>0</v>
      </c>
      <c r="AE5069">
        <v>188.23934498701576</v>
      </c>
    </row>
    <row r="5070" spans="1:31" x14ac:dyDescent="0.3">
      <c r="A5070">
        <v>2496634</v>
      </c>
      <c r="B5070">
        <v>1</v>
      </c>
      <c r="C5070" t="s">
        <v>80</v>
      </c>
      <c r="D5070" t="s">
        <v>104</v>
      </c>
      <c r="E5070" t="s">
        <v>184</v>
      </c>
      <c r="F5070" t="s">
        <v>6197</v>
      </c>
      <c r="G5070" t="s">
        <v>149</v>
      </c>
      <c r="H5070" t="s">
        <v>150</v>
      </c>
      <c r="I5070" t="s">
        <v>136</v>
      </c>
      <c r="J5070" t="s">
        <v>137</v>
      </c>
      <c r="K5070" t="s">
        <v>144</v>
      </c>
      <c r="L5070" t="s">
        <v>14378</v>
      </c>
      <c r="M5070" t="s">
        <v>14379</v>
      </c>
      <c r="N5070">
        <v>0.69083333300000005</v>
      </c>
      <c r="O5070">
        <v>10</v>
      </c>
      <c r="P5070">
        <v>284</v>
      </c>
      <c r="Q5070">
        <v>13</v>
      </c>
      <c r="R5070">
        <v>15</v>
      </c>
      <c r="S5070">
        <v>20</v>
      </c>
      <c r="T5070">
        <v>22</v>
      </c>
      <c r="U5070">
        <v>5</v>
      </c>
      <c r="V5070">
        <v>0</v>
      </c>
      <c r="W5070">
        <v>1.8151025074115446</v>
      </c>
      <c r="X5070">
        <v>65.976083058269879</v>
      </c>
      <c r="Y5070">
        <v>9.7008760492360384</v>
      </c>
      <c r="Z5070">
        <v>1.6065494658419623</v>
      </c>
      <c r="AA5070">
        <v>437.46050555388837</v>
      </c>
      <c r="AB5070">
        <v>13.325639222404943</v>
      </c>
      <c r="AC5070">
        <v>313.80337750796764</v>
      </c>
      <c r="AD5070">
        <v>0</v>
      </c>
      <c r="AE5070">
        <v>843.68813336502035</v>
      </c>
    </row>
    <row r="5071" spans="1:31" x14ac:dyDescent="0.3">
      <c r="A5071">
        <v>2496637</v>
      </c>
      <c r="B5071">
        <v>1</v>
      </c>
      <c r="C5071" t="s">
        <v>81</v>
      </c>
      <c r="D5071" t="s">
        <v>128</v>
      </c>
      <c r="E5071" t="s">
        <v>147</v>
      </c>
      <c r="F5071" t="s">
        <v>14380</v>
      </c>
      <c r="G5071" t="s">
        <v>1554</v>
      </c>
      <c r="H5071" t="s">
        <v>150</v>
      </c>
      <c r="I5071" t="s">
        <v>136</v>
      </c>
      <c r="J5071" t="s">
        <v>137</v>
      </c>
      <c r="K5071" t="s">
        <v>144</v>
      </c>
      <c r="L5071" t="s">
        <v>14381</v>
      </c>
      <c r="M5071" t="s">
        <v>14382</v>
      </c>
      <c r="N5071">
        <v>2.3433333329999999</v>
      </c>
      <c r="O5071">
        <v>0</v>
      </c>
      <c r="P5071">
        <v>46</v>
      </c>
      <c r="Q5071">
        <v>0</v>
      </c>
      <c r="R5071">
        <v>1</v>
      </c>
      <c r="S5071">
        <v>0</v>
      </c>
      <c r="T5071">
        <v>5</v>
      </c>
      <c r="U5071">
        <v>0</v>
      </c>
      <c r="V5071">
        <v>0</v>
      </c>
      <c r="W5071">
        <v>0</v>
      </c>
      <c r="X5071">
        <v>13.390161744555671</v>
      </c>
      <c r="Y5071">
        <v>0</v>
      </c>
      <c r="Z5071">
        <v>0.39435878764323801</v>
      </c>
      <c r="AA5071">
        <v>0</v>
      </c>
      <c r="AB5071">
        <v>4.9108227907617703</v>
      </c>
      <c r="AC5071">
        <v>0</v>
      </c>
      <c r="AD5071">
        <v>0</v>
      </c>
      <c r="AE5071">
        <v>18.695343322960682</v>
      </c>
    </row>
    <row r="5072" spans="1:31" x14ac:dyDescent="0.3">
      <c r="A5072">
        <v>2496639</v>
      </c>
      <c r="B5072">
        <v>1</v>
      </c>
      <c r="C5072" t="s">
        <v>80</v>
      </c>
      <c r="D5072" t="s">
        <v>83</v>
      </c>
      <c r="E5072" t="s">
        <v>162</v>
      </c>
      <c r="F5072" t="s">
        <v>3089</v>
      </c>
      <c r="G5072" t="s">
        <v>210</v>
      </c>
      <c r="H5072" t="s">
        <v>135</v>
      </c>
      <c r="I5072" t="s">
        <v>136</v>
      </c>
      <c r="J5072" t="s">
        <v>137</v>
      </c>
      <c r="K5072" t="s">
        <v>144</v>
      </c>
      <c r="L5072" t="s">
        <v>14383</v>
      </c>
      <c r="M5072" t="s">
        <v>14384</v>
      </c>
      <c r="N5072">
        <v>2.9958333330000002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115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381.08855279413223</v>
      </c>
      <c r="AC5072">
        <v>0</v>
      </c>
      <c r="AD5072">
        <v>0</v>
      </c>
      <c r="AE5072">
        <v>381.08855279413223</v>
      </c>
    </row>
    <row r="5073" spans="1:31" x14ac:dyDescent="0.3">
      <c r="A5073">
        <v>2496641</v>
      </c>
      <c r="B5073">
        <v>1</v>
      </c>
      <c r="C5073" t="s">
        <v>80</v>
      </c>
      <c r="D5073" t="s">
        <v>89</v>
      </c>
      <c r="E5073" t="s">
        <v>147</v>
      </c>
      <c r="F5073" t="s">
        <v>14385</v>
      </c>
      <c r="G5073" t="s">
        <v>276</v>
      </c>
      <c r="H5073" t="s">
        <v>150</v>
      </c>
      <c r="I5073" t="s">
        <v>136</v>
      </c>
      <c r="J5073" t="s">
        <v>137</v>
      </c>
      <c r="K5073" t="s">
        <v>144</v>
      </c>
      <c r="L5073" t="s">
        <v>14386</v>
      </c>
      <c r="M5073" t="s">
        <v>14387</v>
      </c>
      <c r="N5073">
        <v>6.5188888880000002</v>
      </c>
      <c r="O5073">
        <v>0</v>
      </c>
      <c r="P5073">
        <v>8</v>
      </c>
      <c r="Q5073">
        <v>0</v>
      </c>
      <c r="R5073">
        <v>12</v>
      </c>
      <c r="S5073">
        <v>0</v>
      </c>
      <c r="T5073">
        <v>8</v>
      </c>
      <c r="U5073">
        <v>0</v>
      </c>
      <c r="V5073">
        <v>0</v>
      </c>
      <c r="W5073">
        <v>0</v>
      </c>
      <c r="X5073">
        <v>134.23621970017092</v>
      </c>
      <c r="Y5073">
        <v>0</v>
      </c>
      <c r="Z5073">
        <v>23.95354088780428</v>
      </c>
      <c r="AA5073">
        <v>0</v>
      </c>
      <c r="AB5073">
        <v>50.953736314758572</v>
      </c>
      <c r="AC5073">
        <v>0</v>
      </c>
      <c r="AD5073">
        <v>0</v>
      </c>
      <c r="AE5073">
        <v>209.14349690273377</v>
      </c>
    </row>
    <row r="5074" spans="1:31" x14ac:dyDescent="0.3">
      <c r="A5074">
        <v>2496642</v>
      </c>
      <c r="B5074">
        <v>1</v>
      </c>
      <c r="C5074" t="s">
        <v>81</v>
      </c>
      <c r="D5074" t="s">
        <v>118</v>
      </c>
      <c r="E5074" t="s">
        <v>162</v>
      </c>
      <c r="F5074" t="s">
        <v>14388</v>
      </c>
      <c r="G5074" t="s">
        <v>530</v>
      </c>
      <c r="H5074" t="s">
        <v>135</v>
      </c>
      <c r="I5074" t="s">
        <v>136</v>
      </c>
      <c r="J5074" t="s">
        <v>137</v>
      </c>
      <c r="K5074" t="s">
        <v>144</v>
      </c>
      <c r="L5074" t="s">
        <v>14389</v>
      </c>
      <c r="M5074" t="s">
        <v>14390</v>
      </c>
      <c r="N5074">
        <v>0.77333333299999996</v>
      </c>
      <c r="O5074">
        <v>0</v>
      </c>
      <c r="P5074">
        <v>243</v>
      </c>
      <c r="Q5074">
        <v>0</v>
      </c>
      <c r="R5074">
        <v>0</v>
      </c>
      <c r="S5074">
        <v>0</v>
      </c>
      <c r="T5074">
        <v>8</v>
      </c>
      <c r="U5074">
        <v>0</v>
      </c>
      <c r="V5074">
        <v>0</v>
      </c>
      <c r="W5074">
        <v>0</v>
      </c>
      <c r="X5074">
        <v>50.666732594153245</v>
      </c>
      <c r="Y5074">
        <v>0</v>
      </c>
      <c r="Z5074">
        <v>0</v>
      </c>
      <c r="AA5074">
        <v>0</v>
      </c>
      <c r="AB5074">
        <v>4.8751216572582337</v>
      </c>
      <c r="AC5074">
        <v>0</v>
      </c>
      <c r="AD5074">
        <v>0</v>
      </c>
      <c r="AE5074">
        <v>55.541854251411479</v>
      </c>
    </row>
    <row r="5075" spans="1:31" x14ac:dyDescent="0.3">
      <c r="A5075">
        <v>2496645</v>
      </c>
      <c r="B5075">
        <v>1</v>
      </c>
      <c r="C5075" t="s">
        <v>81</v>
      </c>
      <c r="D5075" t="s">
        <v>123</v>
      </c>
      <c r="E5075" t="s">
        <v>162</v>
      </c>
      <c r="F5075" t="s">
        <v>14391</v>
      </c>
      <c r="G5075" t="s">
        <v>210</v>
      </c>
      <c r="H5075" t="s">
        <v>135</v>
      </c>
      <c r="I5075" t="s">
        <v>136</v>
      </c>
      <c r="J5075" t="s">
        <v>137</v>
      </c>
      <c r="K5075" t="s">
        <v>144</v>
      </c>
      <c r="L5075" t="s">
        <v>14392</v>
      </c>
      <c r="M5075" t="s">
        <v>14393</v>
      </c>
      <c r="N5075">
        <v>1.7327777769999999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3</v>
      </c>
      <c r="U5075">
        <v>0</v>
      </c>
      <c r="V5075">
        <v>1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21.934759192845569</v>
      </c>
      <c r="AC5075">
        <v>0</v>
      </c>
      <c r="AD5075">
        <v>65.590810983663005</v>
      </c>
      <c r="AE5075">
        <v>87.52557017650858</v>
      </c>
    </row>
    <row r="5076" spans="1:31" x14ac:dyDescent="0.3">
      <c r="A5076">
        <v>2496652</v>
      </c>
      <c r="B5076">
        <v>1</v>
      </c>
      <c r="C5076" t="s">
        <v>81</v>
      </c>
      <c r="D5076" t="s">
        <v>123</v>
      </c>
      <c r="E5076" t="s">
        <v>153</v>
      </c>
      <c r="F5076" t="s">
        <v>14394</v>
      </c>
      <c r="G5076" t="s">
        <v>230</v>
      </c>
      <c r="H5076" t="s">
        <v>135</v>
      </c>
      <c r="I5076" t="s">
        <v>136</v>
      </c>
      <c r="J5076" t="s">
        <v>137</v>
      </c>
      <c r="K5076" t="s">
        <v>144</v>
      </c>
      <c r="L5076" t="s">
        <v>14395</v>
      </c>
      <c r="M5076" t="s">
        <v>14396</v>
      </c>
      <c r="N5076">
        <v>2.559722222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7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24.89706375306903</v>
      </c>
      <c r="AC5076">
        <v>0</v>
      </c>
      <c r="AD5076">
        <v>0</v>
      </c>
      <c r="AE5076">
        <v>24.89706375306903</v>
      </c>
    </row>
    <row r="5077" spans="1:31" x14ac:dyDescent="0.3">
      <c r="A5077">
        <v>2496657</v>
      </c>
      <c r="B5077">
        <v>1</v>
      </c>
      <c r="C5077" t="s">
        <v>81</v>
      </c>
      <c r="D5077" t="s">
        <v>123</v>
      </c>
      <c r="E5077" t="s">
        <v>147</v>
      </c>
      <c r="F5077" t="s">
        <v>14397</v>
      </c>
      <c r="G5077" t="s">
        <v>193</v>
      </c>
      <c r="H5077" t="s">
        <v>150</v>
      </c>
      <c r="I5077" t="s">
        <v>136</v>
      </c>
      <c r="J5077" t="s">
        <v>137</v>
      </c>
      <c r="K5077" t="s">
        <v>144</v>
      </c>
      <c r="L5077" t="s">
        <v>14398</v>
      </c>
      <c r="M5077" t="s">
        <v>14399</v>
      </c>
      <c r="N5077">
        <v>3.0611111110000002</v>
      </c>
      <c r="O5077">
        <v>0</v>
      </c>
      <c r="P5077">
        <v>0</v>
      </c>
      <c r="Q5077">
        <v>0</v>
      </c>
      <c r="R5077">
        <v>76</v>
      </c>
      <c r="S5077">
        <v>0</v>
      </c>
      <c r="T5077">
        <v>4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218.72016493071609</v>
      </c>
      <c r="AA5077">
        <v>0</v>
      </c>
      <c r="AB5077">
        <v>10.973839145690803</v>
      </c>
      <c r="AC5077">
        <v>0</v>
      </c>
      <c r="AD5077">
        <v>0</v>
      </c>
      <c r="AE5077">
        <v>229.69400407640688</v>
      </c>
    </row>
    <row r="5078" spans="1:31" x14ac:dyDescent="0.3">
      <c r="A5078">
        <v>2496659</v>
      </c>
      <c r="B5078">
        <v>1</v>
      </c>
      <c r="C5078" t="s">
        <v>80</v>
      </c>
      <c r="D5078" t="s">
        <v>82</v>
      </c>
      <c r="E5078" t="s">
        <v>141</v>
      </c>
      <c r="F5078" t="s">
        <v>14400</v>
      </c>
      <c r="G5078" t="s">
        <v>1890</v>
      </c>
      <c r="H5078" t="s">
        <v>135</v>
      </c>
      <c r="I5078" t="s">
        <v>136</v>
      </c>
      <c r="J5078" t="s">
        <v>137</v>
      </c>
      <c r="K5078" t="s">
        <v>144</v>
      </c>
      <c r="L5078" t="s">
        <v>14401</v>
      </c>
      <c r="M5078" t="s">
        <v>14402</v>
      </c>
      <c r="N5078">
        <v>2.5641666660000002</v>
      </c>
      <c r="O5078">
        <v>0</v>
      </c>
      <c r="P5078">
        <v>1</v>
      </c>
      <c r="Q5078">
        <v>0</v>
      </c>
      <c r="R5078">
        <v>0</v>
      </c>
      <c r="S5078">
        <v>0</v>
      </c>
      <c r="T5078">
        <v>20</v>
      </c>
      <c r="U5078">
        <v>0</v>
      </c>
      <c r="V5078">
        <v>0</v>
      </c>
      <c r="W5078">
        <v>0</v>
      </c>
      <c r="X5078">
        <v>2.8596592120931641</v>
      </c>
      <c r="Y5078">
        <v>0</v>
      </c>
      <c r="Z5078">
        <v>0</v>
      </c>
      <c r="AA5078">
        <v>0</v>
      </c>
      <c r="AB5078">
        <v>301.85651142761287</v>
      </c>
      <c r="AC5078">
        <v>0</v>
      </c>
      <c r="AD5078">
        <v>0</v>
      </c>
      <c r="AE5078">
        <v>304.71617063970604</v>
      </c>
    </row>
    <row r="5079" spans="1:31" x14ac:dyDescent="0.3">
      <c r="A5079">
        <v>2496661</v>
      </c>
      <c r="B5079">
        <v>1</v>
      </c>
      <c r="C5079" t="s">
        <v>80</v>
      </c>
      <c r="D5079" t="s">
        <v>96</v>
      </c>
      <c r="E5079" t="s">
        <v>153</v>
      </c>
      <c r="F5079" t="s">
        <v>9984</v>
      </c>
      <c r="G5079" t="s">
        <v>230</v>
      </c>
      <c r="H5079" t="s">
        <v>135</v>
      </c>
      <c r="I5079" t="s">
        <v>136</v>
      </c>
      <c r="J5079" t="s">
        <v>137</v>
      </c>
      <c r="K5079" t="s">
        <v>144</v>
      </c>
      <c r="L5079" t="s">
        <v>14403</v>
      </c>
      <c r="M5079" t="s">
        <v>14404</v>
      </c>
      <c r="N5079">
        <v>0.59305555499999996</v>
      </c>
      <c r="O5079">
        <v>0</v>
      </c>
      <c r="P5079">
        <v>1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0.17776315864773279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0.17776315864773279</v>
      </c>
    </row>
    <row r="5080" spans="1:31" x14ac:dyDescent="0.3">
      <c r="A5080">
        <v>2496668</v>
      </c>
      <c r="B5080">
        <v>1</v>
      </c>
      <c r="C5080" t="s">
        <v>80</v>
      </c>
      <c r="D5080" t="s">
        <v>105</v>
      </c>
      <c r="E5080" t="s">
        <v>147</v>
      </c>
      <c r="F5080" t="s">
        <v>14405</v>
      </c>
      <c r="G5080" t="s">
        <v>193</v>
      </c>
      <c r="H5080" t="s">
        <v>150</v>
      </c>
      <c r="I5080" t="s">
        <v>136</v>
      </c>
      <c r="J5080" t="s">
        <v>137</v>
      </c>
      <c r="K5080" t="s">
        <v>144</v>
      </c>
      <c r="L5080" t="s">
        <v>14406</v>
      </c>
      <c r="M5080" t="s">
        <v>14407</v>
      </c>
      <c r="N5080">
        <v>7.125</v>
      </c>
      <c r="O5080">
        <v>0</v>
      </c>
      <c r="P5080">
        <v>0</v>
      </c>
      <c r="Q5080">
        <v>0</v>
      </c>
      <c r="R5080">
        <v>0</v>
      </c>
      <c r="S5080">
        <v>1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58.564105684477198</v>
      </c>
      <c r="AB5080">
        <v>0</v>
      </c>
      <c r="AC5080">
        <v>0</v>
      </c>
      <c r="AD5080">
        <v>0</v>
      </c>
      <c r="AE5080">
        <v>58.564105684477198</v>
      </c>
    </row>
    <row r="5081" spans="1:31" x14ac:dyDescent="0.3">
      <c r="A5081">
        <v>2496670</v>
      </c>
      <c r="B5081">
        <v>1</v>
      </c>
      <c r="C5081" t="s">
        <v>80</v>
      </c>
      <c r="D5081" t="s">
        <v>100</v>
      </c>
      <c r="E5081" t="s">
        <v>153</v>
      </c>
      <c r="F5081" t="s">
        <v>14408</v>
      </c>
      <c r="G5081" t="s">
        <v>155</v>
      </c>
      <c r="H5081" t="s">
        <v>135</v>
      </c>
      <c r="I5081" t="s">
        <v>136</v>
      </c>
      <c r="J5081" t="s">
        <v>137</v>
      </c>
      <c r="K5081" t="s">
        <v>144</v>
      </c>
      <c r="L5081" t="s">
        <v>14409</v>
      </c>
      <c r="M5081" t="s">
        <v>14410</v>
      </c>
      <c r="N5081">
        <v>1.582777777</v>
      </c>
      <c r="O5081">
        <v>0</v>
      </c>
      <c r="P5081">
        <v>0</v>
      </c>
      <c r="Q5081">
        <v>0</v>
      </c>
      <c r="R5081">
        <v>1</v>
      </c>
      <c r="S5081">
        <v>0</v>
      </c>
      <c r="T5081">
        <v>1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2.4442538727145302</v>
      </c>
      <c r="AA5081">
        <v>0</v>
      </c>
      <c r="AB5081">
        <v>3.1401974302958666</v>
      </c>
      <c r="AC5081">
        <v>0</v>
      </c>
      <c r="AD5081">
        <v>0</v>
      </c>
      <c r="AE5081">
        <v>5.5844513030103968</v>
      </c>
    </row>
    <row r="5082" spans="1:31" x14ac:dyDescent="0.3">
      <c r="A5082">
        <v>2496672</v>
      </c>
      <c r="B5082">
        <v>1</v>
      </c>
      <c r="C5082" t="s">
        <v>81</v>
      </c>
      <c r="D5082" t="s">
        <v>118</v>
      </c>
      <c r="E5082" t="s">
        <v>153</v>
      </c>
      <c r="F5082" t="s">
        <v>14411</v>
      </c>
      <c r="G5082" t="s">
        <v>155</v>
      </c>
      <c r="H5082" t="s">
        <v>135</v>
      </c>
      <c r="I5082" t="s">
        <v>136</v>
      </c>
      <c r="J5082" t="s">
        <v>137</v>
      </c>
      <c r="K5082" t="s">
        <v>144</v>
      </c>
      <c r="L5082" t="s">
        <v>14412</v>
      </c>
      <c r="M5082" t="s">
        <v>14413</v>
      </c>
      <c r="N5082">
        <v>1.320277777</v>
      </c>
      <c r="O5082">
        <v>0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9.130984453495633E-2</v>
      </c>
      <c r="AA5082">
        <v>0</v>
      </c>
      <c r="AB5082">
        <v>0</v>
      </c>
      <c r="AC5082">
        <v>0</v>
      </c>
      <c r="AD5082">
        <v>0</v>
      </c>
      <c r="AE5082">
        <v>9.130984453495633E-2</v>
      </c>
    </row>
    <row r="5083" spans="1:31" x14ac:dyDescent="0.3">
      <c r="A5083">
        <v>2496673</v>
      </c>
      <c r="B5083">
        <v>1</v>
      </c>
      <c r="C5083" t="s">
        <v>81</v>
      </c>
      <c r="D5083" t="s">
        <v>114</v>
      </c>
      <c r="E5083" t="s">
        <v>147</v>
      </c>
      <c r="F5083" t="s">
        <v>14414</v>
      </c>
      <c r="G5083" t="s">
        <v>193</v>
      </c>
      <c r="H5083" t="s">
        <v>150</v>
      </c>
      <c r="I5083" t="s">
        <v>136</v>
      </c>
      <c r="J5083" t="s">
        <v>137</v>
      </c>
      <c r="K5083" t="s">
        <v>144</v>
      </c>
      <c r="L5083" t="s">
        <v>14415</v>
      </c>
      <c r="M5083" t="s">
        <v>14416</v>
      </c>
      <c r="N5083">
        <v>2.284444444</v>
      </c>
      <c r="O5083">
        <v>0</v>
      </c>
      <c r="P5083">
        <v>47</v>
      </c>
      <c r="Q5083">
        <v>0</v>
      </c>
      <c r="R5083">
        <v>0</v>
      </c>
      <c r="S5083">
        <v>0</v>
      </c>
      <c r="T5083">
        <v>2</v>
      </c>
      <c r="U5083">
        <v>0</v>
      </c>
      <c r="V5083">
        <v>0</v>
      </c>
      <c r="W5083">
        <v>0</v>
      </c>
      <c r="X5083">
        <v>6.4235759428312322</v>
      </c>
      <c r="Y5083">
        <v>0</v>
      </c>
      <c r="Z5083">
        <v>0</v>
      </c>
      <c r="AA5083">
        <v>0</v>
      </c>
      <c r="AB5083">
        <v>9.0349118629733329</v>
      </c>
      <c r="AC5083">
        <v>0</v>
      </c>
      <c r="AD5083">
        <v>0</v>
      </c>
      <c r="AE5083">
        <v>15.458487805804566</v>
      </c>
    </row>
    <row r="5084" spans="1:31" x14ac:dyDescent="0.3">
      <c r="A5084">
        <v>2496681</v>
      </c>
      <c r="B5084">
        <v>1</v>
      </c>
      <c r="C5084" t="s">
        <v>80</v>
      </c>
      <c r="D5084" t="s">
        <v>83</v>
      </c>
      <c r="E5084" t="s">
        <v>184</v>
      </c>
      <c r="F5084" t="s">
        <v>260</v>
      </c>
      <c r="G5084" t="s">
        <v>149</v>
      </c>
      <c r="H5084" t="s">
        <v>150</v>
      </c>
      <c r="I5084" t="s">
        <v>136</v>
      </c>
      <c r="J5084" t="s">
        <v>137</v>
      </c>
      <c r="K5084" t="s">
        <v>144</v>
      </c>
      <c r="L5084" t="s">
        <v>14417</v>
      </c>
      <c r="M5084" t="s">
        <v>14418</v>
      </c>
      <c r="N5084">
        <v>0.84972222200000003</v>
      </c>
      <c r="O5084">
        <v>0</v>
      </c>
      <c r="P5084">
        <v>0</v>
      </c>
      <c r="Q5084">
        <v>1</v>
      </c>
      <c r="R5084">
        <v>0</v>
      </c>
      <c r="S5084">
        <v>3</v>
      </c>
      <c r="T5084">
        <v>17</v>
      </c>
      <c r="U5084">
        <v>6</v>
      </c>
      <c r="V5084">
        <v>4</v>
      </c>
      <c r="W5084">
        <v>0</v>
      </c>
      <c r="X5084">
        <v>0</v>
      </c>
      <c r="Y5084">
        <v>0.10445006942026645</v>
      </c>
      <c r="Z5084">
        <v>0</v>
      </c>
      <c r="AA5084">
        <v>100.34557171698023</v>
      </c>
      <c r="AB5084">
        <v>241.46005904018077</v>
      </c>
      <c r="AC5084">
        <v>1765.4871494185518</v>
      </c>
      <c r="AD5084">
        <v>149.14468407961547</v>
      </c>
      <c r="AE5084">
        <v>2256.5419143247486</v>
      </c>
    </row>
    <row r="5085" spans="1:31" x14ac:dyDescent="0.3">
      <c r="A5085">
        <v>2496682</v>
      </c>
      <c r="B5085">
        <v>1</v>
      </c>
      <c r="C5085" t="s">
        <v>81</v>
      </c>
      <c r="D5085" t="s">
        <v>127</v>
      </c>
      <c r="E5085" t="s">
        <v>132</v>
      </c>
      <c r="F5085" t="s">
        <v>14419</v>
      </c>
      <c r="G5085" t="s">
        <v>181</v>
      </c>
      <c r="H5085" t="s">
        <v>135</v>
      </c>
      <c r="I5085" t="s">
        <v>136</v>
      </c>
      <c r="J5085" t="s">
        <v>137</v>
      </c>
      <c r="K5085" t="s">
        <v>144</v>
      </c>
      <c r="L5085" t="s">
        <v>14420</v>
      </c>
      <c r="M5085" t="s">
        <v>14421</v>
      </c>
      <c r="N5085">
        <v>0.69416666599999999</v>
      </c>
      <c r="O5085">
        <v>0</v>
      </c>
      <c r="P5085">
        <v>1</v>
      </c>
      <c r="Q5085">
        <v>0</v>
      </c>
      <c r="R5085">
        <v>9</v>
      </c>
      <c r="S5085">
        <v>0</v>
      </c>
      <c r="T5085">
        <v>1</v>
      </c>
      <c r="U5085">
        <v>0</v>
      </c>
      <c r="V5085">
        <v>0</v>
      </c>
      <c r="W5085">
        <v>0</v>
      </c>
      <c r="X5085">
        <v>0.19906981674179067</v>
      </c>
      <c r="Y5085">
        <v>0</v>
      </c>
      <c r="Z5085">
        <v>1.7562275156754235</v>
      </c>
      <c r="AA5085">
        <v>0</v>
      </c>
      <c r="AB5085">
        <v>0.54224617047906243</v>
      </c>
      <c r="AC5085">
        <v>0</v>
      </c>
      <c r="AD5085">
        <v>0</v>
      </c>
      <c r="AE5085">
        <v>2.4975435028962765</v>
      </c>
    </row>
    <row r="5086" spans="1:31" x14ac:dyDescent="0.3">
      <c r="A5086">
        <v>2496686</v>
      </c>
      <c r="B5086">
        <v>1</v>
      </c>
      <c r="C5086" t="s">
        <v>80</v>
      </c>
      <c r="D5086" t="s">
        <v>99</v>
      </c>
      <c r="E5086" t="s">
        <v>153</v>
      </c>
      <c r="F5086" t="s">
        <v>14422</v>
      </c>
      <c r="G5086" t="s">
        <v>230</v>
      </c>
      <c r="H5086" t="s">
        <v>135</v>
      </c>
      <c r="I5086" t="s">
        <v>136</v>
      </c>
      <c r="J5086" t="s">
        <v>137</v>
      </c>
      <c r="K5086" t="s">
        <v>144</v>
      </c>
      <c r="L5086" t="s">
        <v>14423</v>
      </c>
      <c r="M5086" t="s">
        <v>14424</v>
      </c>
      <c r="N5086">
        <v>2.7974999999999999</v>
      </c>
      <c r="O5086">
        <v>0</v>
      </c>
      <c r="P5086">
        <v>2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0.85173307092629236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0.85173307092629236</v>
      </c>
    </row>
    <row r="5087" spans="1:31" x14ac:dyDescent="0.3">
      <c r="A5087">
        <v>2496690</v>
      </c>
      <c r="B5087">
        <v>1</v>
      </c>
      <c r="C5087" t="s">
        <v>80</v>
      </c>
      <c r="D5087" t="s">
        <v>85</v>
      </c>
      <c r="E5087" t="s">
        <v>153</v>
      </c>
      <c r="F5087" t="s">
        <v>14425</v>
      </c>
      <c r="G5087" t="s">
        <v>230</v>
      </c>
      <c r="H5087" t="s">
        <v>135</v>
      </c>
      <c r="I5087" t="s">
        <v>136</v>
      </c>
      <c r="J5087" t="s">
        <v>137</v>
      </c>
      <c r="K5087" t="s">
        <v>144</v>
      </c>
      <c r="L5087" t="s">
        <v>14426</v>
      </c>
      <c r="M5087" t="s">
        <v>14427</v>
      </c>
      <c r="N5087">
        <v>1.0261111110000001</v>
      </c>
      <c r="O5087">
        <v>0</v>
      </c>
      <c r="P5087">
        <v>1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4.4127926792777782E-6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4.4127926792777782E-6</v>
      </c>
    </row>
    <row r="5088" spans="1:31" x14ac:dyDescent="0.3">
      <c r="A5088">
        <v>2496642</v>
      </c>
      <c r="B5088">
        <v>2</v>
      </c>
      <c r="C5088" t="s">
        <v>81</v>
      </c>
      <c r="D5088" t="s">
        <v>118</v>
      </c>
      <c r="E5088" t="s">
        <v>132</v>
      </c>
      <c r="F5088" t="s">
        <v>14428</v>
      </c>
      <c r="G5088" t="s">
        <v>530</v>
      </c>
      <c r="H5088" t="s">
        <v>135</v>
      </c>
      <c r="I5088" t="s">
        <v>136</v>
      </c>
      <c r="J5088" t="s">
        <v>137</v>
      </c>
      <c r="K5088" t="s">
        <v>144</v>
      </c>
      <c r="L5088" t="s">
        <v>14390</v>
      </c>
      <c r="M5088" t="s">
        <v>14429</v>
      </c>
      <c r="N5088">
        <v>0.757222222</v>
      </c>
      <c r="O5088">
        <v>0</v>
      </c>
      <c r="P5088">
        <v>378</v>
      </c>
      <c r="Q5088">
        <v>0</v>
      </c>
      <c r="R5088">
        <v>0</v>
      </c>
      <c r="S5088">
        <v>0</v>
      </c>
      <c r="T5088">
        <v>8</v>
      </c>
      <c r="U5088">
        <v>0</v>
      </c>
      <c r="V5088">
        <v>0</v>
      </c>
      <c r="W5088">
        <v>0</v>
      </c>
      <c r="X5088">
        <v>77.653753478374057</v>
      </c>
      <c r="Y5088">
        <v>0</v>
      </c>
      <c r="Z5088">
        <v>0</v>
      </c>
      <c r="AA5088">
        <v>0</v>
      </c>
      <c r="AB5088">
        <v>4.6908801673166298</v>
      </c>
      <c r="AC5088">
        <v>0</v>
      </c>
      <c r="AD5088">
        <v>0</v>
      </c>
      <c r="AE5088">
        <v>82.344633645690692</v>
      </c>
    </row>
    <row r="5089" spans="1:31" x14ac:dyDescent="0.3">
      <c r="A5089">
        <v>2496695</v>
      </c>
      <c r="B5089">
        <v>1</v>
      </c>
      <c r="C5089" t="s">
        <v>80</v>
      </c>
      <c r="D5089" t="s">
        <v>85</v>
      </c>
      <c r="E5089" t="s">
        <v>132</v>
      </c>
      <c r="F5089" t="s">
        <v>14430</v>
      </c>
      <c r="G5089" t="s">
        <v>134</v>
      </c>
      <c r="H5089" t="s">
        <v>135</v>
      </c>
      <c r="I5089" t="s">
        <v>136</v>
      </c>
      <c r="J5089" t="s">
        <v>137</v>
      </c>
      <c r="K5089" t="s">
        <v>138</v>
      </c>
      <c r="L5089" t="s">
        <v>14431</v>
      </c>
      <c r="M5089" t="s">
        <v>14432</v>
      </c>
      <c r="N5089">
        <v>0.64444444400000001</v>
      </c>
      <c r="O5089">
        <v>0</v>
      </c>
      <c r="P5089">
        <v>232</v>
      </c>
      <c r="Q5089">
        <v>0</v>
      </c>
      <c r="R5089">
        <v>0</v>
      </c>
      <c r="S5089">
        <v>0</v>
      </c>
      <c r="T5089">
        <v>35</v>
      </c>
      <c r="U5089">
        <v>0</v>
      </c>
      <c r="V5089">
        <v>0</v>
      </c>
      <c r="W5089">
        <v>0</v>
      </c>
      <c r="X5089">
        <v>42.628756578293995</v>
      </c>
      <c r="Y5089">
        <v>0</v>
      </c>
      <c r="Z5089">
        <v>0</v>
      </c>
      <c r="AA5089">
        <v>0</v>
      </c>
      <c r="AB5089">
        <v>22.511665322765854</v>
      </c>
      <c r="AC5089">
        <v>0</v>
      </c>
      <c r="AD5089">
        <v>0</v>
      </c>
      <c r="AE5089">
        <v>65.140421901059852</v>
      </c>
    </row>
    <row r="5090" spans="1:31" x14ac:dyDescent="0.3">
      <c r="A5090">
        <v>2496697</v>
      </c>
      <c r="B5090">
        <v>1</v>
      </c>
      <c r="C5090" t="s">
        <v>81</v>
      </c>
      <c r="D5090" t="s">
        <v>128</v>
      </c>
      <c r="E5090" t="s">
        <v>162</v>
      </c>
      <c r="F5090" t="s">
        <v>14433</v>
      </c>
      <c r="G5090" t="s">
        <v>537</v>
      </c>
      <c r="H5090" t="s">
        <v>135</v>
      </c>
      <c r="I5090" t="s">
        <v>136</v>
      </c>
      <c r="J5090" t="s">
        <v>137</v>
      </c>
      <c r="K5090" t="s">
        <v>144</v>
      </c>
      <c r="L5090" t="s">
        <v>14434</v>
      </c>
      <c r="M5090" t="s">
        <v>14435</v>
      </c>
      <c r="N5090">
        <v>0.76722222200000001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6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13.795623187798867</v>
      </c>
      <c r="AC5090">
        <v>0</v>
      </c>
      <c r="AD5090">
        <v>0</v>
      </c>
      <c r="AE5090">
        <v>13.795623187798867</v>
      </c>
    </row>
    <row r="5091" spans="1:31" x14ac:dyDescent="0.3">
      <c r="A5091">
        <v>2496712</v>
      </c>
      <c r="B5091">
        <v>1</v>
      </c>
      <c r="C5091" t="s">
        <v>81</v>
      </c>
      <c r="D5091" t="s">
        <v>112</v>
      </c>
      <c r="E5091" t="s">
        <v>147</v>
      </c>
      <c r="F5091" t="s">
        <v>14436</v>
      </c>
      <c r="G5091" t="s">
        <v>134</v>
      </c>
      <c r="H5091" t="s">
        <v>150</v>
      </c>
      <c r="I5091" t="s">
        <v>136</v>
      </c>
      <c r="J5091" t="s">
        <v>137</v>
      </c>
      <c r="K5091" t="s">
        <v>138</v>
      </c>
      <c r="L5091" t="s">
        <v>14437</v>
      </c>
      <c r="M5091" t="s">
        <v>14438</v>
      </c>
      <c r="N5091">
        <v>1.113888888</v>
      </c>
      <c r="O5091">
        <v>0</v>
      </c>
      <c r="P5091">
        <v>1</v>
      </c>
      <c r="Q5091">
        <v>0</v>
      </c>
      <c r="R5091">
        <v>8</v>
      </c>
      <c r="S5091">
        <v>7</v>
      </c>
      <c r="T5091">
        <v>103</v>
      </c>
      <c r="U5091">
        <v>1</v>
      </c>
      <c r="V5091">
        <v>0</v>
      </c>
      <c r="W5091">
        <v>0</v>
      </c>
      <c r="X5091">
        <v>9.1651499111608886E-2</v>
      </c>
      <c r="Y5091">
        <v>0</v>
      </c>
      <c r="Z5091">
        <v>2.6741348984217979</v>
      </c>
      <c r="AA5091">
        <v>148.50167141408724</v>
      </c>
      <c r="AB5091">
        <v>76.230848271197928</v>
      </c>
      <c r="AC5091">
        <v>176.46852282745479</v>
      </c>
      <c r="AD5091">
        <v>0</v>
      </c>
      <c r="AE5091">
        <v>403.96682891027342</v>
      </c>
    </row>
    <row r="5092" spans="1:31" x14ac:dyDescent="0.3">
      <c r="A5092">
        <v>2496717</v>
      </c>
      <c r="B5092">
        <v>1</v>
      </c>
      <c r="C5092" t="s">
        <v>81</v>
      </c>
      <c r="D5092" t="s">
        <v>127</v>
      </c>
      <c r="E5092" t="s">
        <v>184</v>
      </c>
      <c r="F5092" t="s">
        <v>14439</v>
      </c>
      <c r="G5092" t="s">
        <v>149</v>
      </c>
      <c r="H5092" t="s">
        <v>150</v>
      </c>
      <c r="I5092" t="s">
        <v>136</v>
      </c>
      <c r="J5092" t="s">
        <v>137</v>
      </c>
      <c r="K5092" t="s">
        <v>144</v>
      </c>
      <c r="L5092" t="s">
        <v>14440</v>
      </c>
      <c r="M5092" t="s">
        <v>14441</v>
      </c>
      <c r="N5092">
        <v>2.1891666660000002</v>
      </c>
      <c r="O5092">
        <v>0</v>
      </c>
      <c r="P5092">
        <v>104</v>
      </c>
      <c r="Q5092">
        <v>0</v>
      </c>
      <c r="R5092">
        <v>15</v>
      </c>
      <c r="S5092">
        <v>0</v>
      </c>
      <c r="T5092">
        <v>22</v>
      </c>
      <c r="U5092">
        <v>0</v>
      </c>
      <c r="V5092">
        <v>0</v>
      </c>
      <c r="W5092">
        <v>0</v>
      </c>
      <c r="X5092">
        <v>46.065648282785247</v>
      </c>
      <c r="Y5092">
        <v>0</v>
      </c>
      <c r="Z5092">
        <v>5.601967089601442</v>
      </c>
      <c r="AA5092">
        <v>0</v>
      </c>
      <c r="AB5092">
        <v>18.75007611233206</v>
      </c>
      <c r="AC5092">
        <v>0</v>
      </c>
      <c r="AD5092">
        <v>0</v>
      </c>
      <c r="AE5092">
        <v>70.417691484718745</v>
      </c>
    </row>
    <row r="5093" spans="1:31" x14ac:dyDescent="0.3">
      <c r="A5093">
        <v>2496719</v>
      </c>
      <c r="B5093">
        <v>1</v>
      </c>
      <c r="C5093" t="s">
        <v>80</v>
      </c>
      <c r="D5093" t="s">
        <v>83</v>
      </c>
      <c r="E5093" t="s">
        <v>132</v>
      </c>
      <c r="F5093" t="s">
        <v>14442</v>
      </c>
      <c r="G5093" t="s">
        <v>134</v>
      </c>
      <c r="H5093" t="s">
        <v>135</v>
      </c>
      <c r="I5093" t="s">
        <v>136</v>
      </c>
      <c r="J5093" t="s">
        <v>137</v>
      </c>
      <c r="K5093" t="s">
        <v>138</v>
      </c>
      <c r="L5093" t="s">
        <v>14443</v>
      </c>
      <c r="M5093" t="s">
        <v>14444</v>
      </c>
      <c r="N5093">
        <v>1.7694444439999999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31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189.54723243548779</v>
      </c>
      <c r="AC5093">
        <v>0</v>
      </c>
      <c r="AD5093">
        <v>0</v>
      </c>
      <c r="AE5093">
        <v>189.54723243548779</v>
      </c>
    </row>
    <row r="5094" spans="1:31" x14ac:dyDescent="0.3">
      <c r="A5094">
        <v>2496736</v>
      </c>
      <c r="B5094">
        <v>1</v>
      </c>
      <c r="C5094" t="s">
        <v>81</v>
      </c>
      <c r="D5094" t="s">
        <v>118</v>
      </c>
      <c r="E5094" t="s">
        <v>184</v>
      </c>
      <c r="F5094" t="s">
        <v>7620</v>
      </c>
      <c r="G5094" t="s">
        <v>149</v>
      </c>
      <c r="H5094" t="s">
        <v>150</v>
      </c>
      <c r="I5094" t="s">
        <v>136</v>
      </c>
      <c r="J5094" t="s">
        <v>137</v>
      </c>
      <c r="K5094" t="s">
        <v>144</v>
      </c>
      <c r="L5094" t="s">
        <v>14445</v>
      </c>
      <c r="M5094" t="s">
        <v>14446</v>
      </c>
      <c r="N5094">
        <v>1.3386111110000001</v>
      </c>
      <c r="O5094">
        <v>3</v>
      </c>
      <c r="P5094">
        <v>395</v>
      </c>
      <c r="Q5094">
        <v>51</v>
      </c>
      <c r="R5094">
        <v>48</v>
      </c>
      <c r="S5094">
        <v>7</v>
      </c>
      <c r="T5094">
        <v>33</v>
      </c>
      <c r="U5094">
        <v>1</v>
      </c>
      <c r="V5094">
        <v>0</v>
      </c>
      <c r="W5094">
        <v>0.77380060731237499</v>
      </c>
      <c r="X5094">
        <v>87.021791330760848</v>
      </c>
      <c r="Y5094">
        <v>79.403203711504759</v>
      </c>
      <c r="Z5094">
        <v>58.091159186867522</v>
      </c>
      <c r="AA5094">
        <v>16.579124535761821</v>
      </c>
      <c r="AB5094">
        <v>14.887665741294784</v>
      </c>
      <c r="AC5094">
        <v>348.19853378916162</v>
      </c>
      <c r="AD5094">
        <v>0</v>
      </c>
      <c r="AE5094">
        <v>604.95527890266374</v>
      </c>
    </row>
    <row r="5095" spans="1:31" x14ac:dyDescent="0.3">
      <c r="A5095">
        <v>2496744</v>
      </c>
      <c r="B5095">
        <v>1</v>
      </c>
      <c r="C5095" t="s">
        <v>80</v>
      </c>
      <c r="D5095" t="s">
        <v>106</v>
      </c>
      <c r="E5095" t="s">
        <v>166</v>
      </c>
      <c r="F5095" t="s">
        <v>14447</v>
      </c>
      <c r="G5095" t="s">
        <v>149</v>
      </c>
      <c r="H5095" t="s">
        <v>150</v>
      </c>
      <c r="I5095" t="s">
        <v>136</v>
      </c>
      <c r="J5095" t="s">
        <v>137</v>
      </c>
      <c r="K5095" t="s">
        <v>144</v>
      </c>
      <c r="L5095" t="s">
        <v>14448</v>
      </c>
      <c r="M5095" t="s">
        <v>14449</v>
      </c>
      <c r="N5095">
        <v>5.4722222000000001E-2</v>
      </c>
      <c r="O5095">
        <v>0</v>
      </c>
      <c r="P5095">
        <v>31</v>
      </c>
      <c r="Q5095">
        <v>12</v>
      </c>
      <c r="R5095">
        <v>48</v>
      </c>
      <c r="S5095">
        <v>10</v>
      </c>
      <c r="T5095">
        <v>20</v>
      </c>
      <c r="U5095">
        <v>3</v>
      </c>
      <c r="V5095">
        <v>0</v>
      </c>
      <c r="W5095">
        <v>0</v>
      </c>
      <c r="X5095">
        <v>0.7325530664632669</v>
      </c>
      <c r="Y5095">
        <v>0.87491178112353685</v>
      </c>
      <c r="Z5095">
        <v>2.2942937676251427</v>
      </c>
      <c r="AA5095">
        <v>3.131235217063876</v>
      </c>
      <c r="AB5095">
        <v>2.7859553735333762</v>
      </c>
      <c r="AC5095">
        <v>23.672001732447061</v>
      </c>
      <c r="AD5095">
        <v>0</v>
      </c>
      <c r="AE5095">
        <v>33.490950938256262</v>
      </c>
    </row>
    <row r="5096" spans="1:31" x14ac:dyDescent="0.3">
      <c r="A5096">
        <v>2496745</v>
      </c>
      <c r="B5096">
        <v>1</v>
      </c>
      <c r="C5096" t="s">
        <v>80</v>
      </c>
      <c r="D5096" t="s">
        <v>103</v>
      </c>
      <c r="E5096" t="s">
        <v>162</v>
      </c>
      <c r="F5096" t="s">
        <v>14450</v>
      </c>
      <c r="G5096" t="s">
        <v>210</v>
      </c>
      <c r="H5096" t="s">
        <v>135</v>
      </c>
      <c r="I5096" t="s">
        <v>136</v>
      </c>
      <c r="J5096" t="s">
        <v>137</v>
      </c>
      <c r="K5096" t="s">
        <v>144</v>
      </c>
      <c r="L5096" t="s">
        <v>14451</v>
      </c>
      <c r="M5096" t="s">
        <v>14452</v>
      </c>
      <c r="N5096">
        <v>2.2422222220000001</v>
      </c>
      <c r="O5096">
        <v>0</v>
      </c>
      <c r="P5096">
        <v>0</v>
      </c>
      <c r="Q5096">
        <v>0</v>
      </c>
      <c r="R5096">
        <v>8</v>
      </c>
      <c r="S5096">
        <v>0</v>
      </c>
      <c r="T5096">
        <v>5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34.670709946050714</v>
      </c>
      <c r="AA5096">
        <v>0</v>
      </c>
      <c r="AB5096">
        <v>20.273401611481678</v>
      </c>
      <c r="AC5096">
        <v>0</v>
      </c>
      <c r="AD5096">
        <v>0</v>
      </c>
      <c r="AE5096">
        <v>54.944111557532395</v>
      </c>
    </row>
    <row r="5097" spans="1:31" x14ac:dyDescent="0.3">
      <c r="A5097">
        <v>2496747</v>
      </c>
      <c r="B5097">
        <v>1</v>
      </c>
      <c r="C5097" t="s">
        <v>80</v>
      </c>
      <c r="D5097" t="s">
        <v>101</v>
      </c>
      <c r="E5097" t="s">
        <v>162</v>
      </c>
      <c r="F5097" t="s">
        <v>14453</v>
      </c>
      <c r="G5097" t="s">
        <v>181</v>
      </c>
      <c r="H5097" t="s">
        <v>135</v>
      </c>
      <c r="I5097" t="s">
        <v>136</v>
      </c>
      <c r="J5097" t="s">
        <v>137</v>
      </c>
      <c r="K5097" t="s">
        <v>144</v>
      </c>
      <c r="L5097" t="s">
        <v>14454</v>
      </c>
      <c r="M5097" t="s">
        <v>14455</v>
      </c>
      <c r="N5097">
        <v>0.66777777699999996</v>
      </c>
      <c r="O5097">
        <v>0</v>
      </c>
      <c r="P5097">
        <v>37</v>
      </c>
      <c r="Q5097">
        <v>0</v>
      </c>
      <c r="R5097">
        <v>7</v>
      </c>
      <c r="S5097">
        <v>0</v>
      </c>
      <c r="T5097">
        <v>7</v>
      </c>
      <c r="U5097">
        <v>0</v>
      </c>
      <c r="V5097">
        <v>0</v>
      </c>
      <c r="W5097">
        <v>0</v>
      </c>
      <c r="X5097">
        <v>4.5792325453943539</v>
      </c>
      <c r="Y5097">
        <v>0</v>
      </c>
      <c r="Z5097">
        <v>0.79333883094819402</v>
      </c>
      <c r="AA5097">
        <v>0</v>
      </c>
      <c r="AB5097">
        <v>4.7390092594873252</v>
      </c>
      <c r="AC5097">
        <v>0</v>
      </c>
      <c r="AD5097">
        <v>0</v>
      </c>
      <c r="AE5097">
        <v>10.111580635829874</v>
      </c>
    </row>
    <row r="5098" spans="1:31" x14ac:dyDescent="0.3">
      <c r="A5098">
        <v>2496750</v>
      </c>
      <c r="B5098">
        <v>1</v>
      </c>
      <c r="C5098" t="s">
        <v>81</v>
      </c>
      <c r="D5098" t="s">
        <v>117</v>
      </c>
      <c r="E5098" t="s">
        <v>153</v>
      </c>
      <c r="F5098" t="s">
        <v>14456</v>
      </c>
      <c r="G5098" t="s">
        <v>155</v>
      </c>
      <c r="H5098" t="s">
        <v>135</v>
      </c>
      <c r="I5098" t="s">
        <v>136</v>
      </c>
      <c r="J5098" t="s">
        <v>137</v>
      </c>
      <c r="K5098" t="s">
        <v>144</v>
      </c>
      <c r="L5098" t="s">
        <v>14457</v>
      </c>
      <c r="M5098" t="s">
        <v>14458</v>
      </c>
      <c r="N5098">
        <v>0.95750000000000002</v>
      </c>
      <c r="O5098">
        <v>0</v>
      </c>
      <c r="P5098">
        <v>1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0.3607008548933664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0.3607008548933664</v>
      </c>
    </row>
    <row r="5099" spans="1:31" x14ac:dyDescent="0.3">
      <c r="A5099">
        <v>2496753</v>
      </c>
      <c r="B5099">
        <v>1</v>
      </c>
      <c r="C5099" t="s">
        <v>81</v>
      </c>
      <c r="D5099" t="s">
        <v>113</v>
      </c>
      <c r="E5099" t="s">
        <v>184</v>
      </c>
      <c r="F5099" t="s">
        <v>6374</v>
      </c>
      <c r="G5099" t="s">
        <v>193</v>
      </c>
      <c r="H5099" t="s">
        <v>150</v>
      </c>
      <c r="I5099" t="s">
        <v>136</v>
      </c>
      <c r="J5099" t="s">
        <v>137</v>
      </c>
      <c r="K5099" t="s">
        <v>144</v>
      </c>
      <c r="L5099" t="s">
        <v>14459</v>
      </c>
      <c r="M5099" t="s">
        <v>14460</v>
      </c>
      <c r="N5099">
        <v>0.55472222199999999</v>
      </c>
      <c r="O5099">
        <v>0</v>
      </c>
      <c r="P5099">
        <v>1</v>
      </c>
      <c r="Q5099">
        <v>3</v>
      </c>
      <c r="R5099">
        <v>99</v>
      </c>
      <c r="S5099">
        <v>0</v>
      </c>
      <c r="T5099">
        <v>4</v>
      </c>
      <c r="U5099">
        <v>0</v>
      </c>
      <c r="V5099">
        <v>0</v>
      </c>
      <c r="W5099">
        <v>0</v>
      </c>
      <c r="X5099">
        <v>1.5500012980216668E-4</v>
      </c>
      <c r="Y5099">
        <v>2.4507421869472301</v>
      </c>
      <c r="Z5099">
        <v>26.277446741715753</v>
      </c>
      <c r="AA5099">
        <v>0</v>
      </c>
      <c r="AB5099">
        <v>2.2371194963956267</v>
      </c>
      <c r="AC5099">
        <v>0</v>
      </c>
      <c r="AD5099">
        <v>0</v>
      </c>
      <c r="AE5099">
        <v>30.96546342518841</v>
      </c>
    </row>
    <row r="5100" spans="1:31" x14ac:dyDescent="0.3">
      <c r="A5100">
        <v>2496754</v>
      </c>
      <c r="B5100">
        <v>1</v>
      </c>
      <c r="C5100" t="s">
        <v>80</v>
      </c>
      <c r="D5100" t="s">
        <v>82</v>
      </c>
      <c r="E5100" t="s">
        <v>132</v>
      </c>
      <c r="F5100" t="s">
        <v>14461</v>
      </c>
      <c r="G5100" t="s">
        <v>134</v>
      </c>
      <c r="H5100" t="s">
        <v>135</v>
      </c>
      <c r="I5100" t="s">
        <v>136</v>
      </c>
      <c r="J5100" t="s">
        <v>137</v>
      </c>
      <c r="K5100" t="s">
        <v>138</v>
      </c>
      <c r="L5100" t="s">
        <v>14462</v>
      </c>
      <c r="M5100" t="s">
        <v>14463</v>
      </c>
      <c r="N5100">
        <v>1.5305555550000001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1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2.9433241567400001</v>
      </c>
      <c r="AC5100">
        <v>0</v>
      </c>
      <c r="AD5100">
        <v>0</v>
      </c>
      <c r="AE5100">
        <v>2.9433241567400001</v>
      </c>
    </row>
    <row r="5101" spans="1:31" x14ac:dyDescent="0.3">
      <c r="A5101">
        <v>2496758</v>
      </c>
      <c r="B5101">
        <v>1</v>
      </c>
      <c r="C5101" t="s">
        <v>80</v>
      </c>
      <c r="D5101" t="s">
        <v>92</v>
      </c>
      <c r="E5101" t="s">
        <v>153</v>
      </c>
      <c r="F5101" t="s">
        <v>14464</v>
      </c>
      <c r="G5101" t="s">
        <v>155</v>
      </c>
      <c r="H5101" t="s">
        <v>135</v>
      </c>
      <c r="I5101" t="s">
        <v>136</v>
      </c>
      <c r="J5101" t="s">
        <v>137</v>
      </c>
      <c r="K5101" t="s">
        <v>144</v>
      </c>
      <c r="L5101" t="s">
        <v>14465</v>
      </c>
      <c r="M5101" t="s">
        <v>14466</v>
      </c>
      <c r="N5101">
        <v>3.1372222220000001</v>
      </c>
      <c r="O5101">
        <v>0</v>
      </c>
      <c r="P5101">
        <v>1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1.2076780380305E-2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1.2076780380305E-2</v>
      </c>
    </row>
    <row r="5102" spans="1:31" x14ac:dyDescent="0.3">
      <c r="A5102">
        <v>2496759</v>
      </c>
      <c r="B5102">
        <v>1</v>
      </c>
      <c r="C5102" t="s">
        <v>80</v>
      </c>
      <c r="D5102" t="s">
        <v>91</v>
      </c>
      <c r="E5102" t="s">
        <v>153</v>
      </c>
      <c r="F5102" t="s">
        <v>14467</v>
      </c>
      <c r="G5102" t="s">
        <v>230</v>
      </c>
      <c r="H5102" t="s">
        <v>135</v>
      </c>
      <c r="I5102" t="s">
        <v>136</v>
      </c>
      <c r="J5102" t="s">
        <v>137</v>
      </c>
      <c r="K5102" t="s">
        <v>144</v>
      </c>
      <c r="L5102" t="s">
        <v>14468</v>
      </c>
      <c r="M5102" t="s">
        <v>14469</v>
      </c>
      <c r="N5102">
        <v>1.354166666</v>
      </c>
      <c r="O5102">
        <v>0</v>
      </c>
      <c r="P5102">
        <v>1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1.0451854269953627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1.0451854269953627</v>
      </c>
    </row>
    <row r="5103" spans="1:31" x14ac:dyDescent="0.3">
      <c r="A5103">
        <v>2496760</v>
      </c>
      <c r="B5103">
        <v>1</v>
      </c>
      <c r="C5103" t="s">
        <v>80</v>
      </c>
      <c r="D5103" t="s">
        <v>82</v>
      </c>
      <c r="E5103" t="s">
        <v>153</v>
      </c>
      <c r="F5103" t="s">
        <v>14470</v>
      </c>
      <c r="G5103" t="s">
        <v>244</v>
      </c>
      <c r="H5103" t="s">
        <v>135</v>
      </c>
      <c r="I5103" t="s">
        <v>136</v>
      </c>
      <c r="J5103" t="s">
        <v>137</v>
      </c>
      <c r="K5103" t="s">
        <v>144</v>
      </c>
      <c r="L5103" t="s">
        <v>14471</v>
      </c>
      <c r="M5103" t="s">
        <v>14472</v>
      </c>
      <c r="N5103">
        <v>1.633611111</v>
      </c>
      <c r="O5103">
        <v>0</v>
      </c>
      <c r="P5103">
        <v>7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3.9043069314246925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3.9043069314246925</v>
      </c>
    </row>
    <row r="5104" spans="1:31" x14ac:dyDescent="0.3">
      <c r="A5104">
        <v>2496768</v>
      </c>
      <c r="B5104">
        <v>1</v>
      </c>
      <c r="C5104" t="s">
        <v>80</v>
      </c>
      <c r="D5104" t="s">
        <v>85</v>
      </c>
      <c r="E5104" t="s">
        <v>132</v>
      </c>
      <c r="F5104" t="s">
        <v>14473</v>
      </c>
      <c r="G5104" t="s">
        <v>134</v>
      </c>
      <c r="H5104" t="s">
        <v>135</v>
      </c>
      <c r="I5104" t="s">
        <v>136</v>
      </c>
      <c r="J5104" t="s">
        <v>137</v>
      </c>
      <c r="K5104" t="s">
        <v>138</v>
      </c>
      <c r="L5104" t="s">
        <v>14474</v>
      </c>
      <c r="M5104" t="s">
        <v>14475</v>
      </c>
      <c r="N5104">
        <v>1.061666666</v>
      </c>
      <c r="O5104">
        <v>0</v>
      </c>
      <c r="P5104">
        <v>1064</v>
      </c>
      <c r="Q5104">
        <v>0</v>
      </c>
      <c r="R5104">
        <v>0</v>
      </c>
      <c r="S5104">
        <v>0</v>
      </c>
      <c r="T5104">
        <v>106</v>
      </c>
      <c r="U5104">
        <v>0</v>
      </c>
      <c r="V5104">
        <v>1</v>
      </c>
      <c r="W5104">
        <v>0</v>
      </c>
      <c r="X5104">
        <v>277.59467513686991</v>
      </c>
      <c r="Y5104">
        <v>0</v>
      </c>
      <c r="Z5104">
        <v>0</v>
      </c>
      <c r="AA5104">
        <v>0</v>
      </c>
      <c r="AB5104">
        <v>169.3099505272713</v>
      </c>
      <c r="AC5104">
        <v>0</v>
      </c>
      <c r="AD5104">
        <v>29.257676419899742</v>
      </c>
      <c r="AE5104">
        <v>476.16230208404096</v>
      </c>
    </row>
    <row r="5105" spans="1:31" x14ac:dyDescent="0.3">
      <c r="A5105">
        <v>2496771</v>
      </c>
      <c r="B5105">
        <v>1</v>
      </c>
      <c r="C5105" t="s">
        <v>80</v>
      </c>
      <c r="D5105" t="s">
        <v>101</v>
      </c>
      <c r="E5105" t="s">
        <v>147</v>
      </c>
      <c r="F5105" t="s">
        <v>14476</v>
      </c>
      <c r="G5105" t="s">
        <v>193</v>
      </c>
      <c r="H5105" t="s">
        <v>150</v>
      </c>
      <c r="I5105" t="s">
        <v>136</v>
      </c>
      <c r="J5105" t="s">
        <v>137</v>
      </c>
      <c r="K5105" t="s">
        <v>144</v>
      </c>
      <c r="L5105" t="s">
        <v>14477</v>
      </c>
      <c r="M5105" t="s">
        <v>14478</v>
      </c>
      <c r="N5105">
        <v>1.025555555</v>
      </c>
      <c r="O5105">
        <v>0</v>
      </c>
      <c r="P5105">
        <v>17</v>
      </c>
      <c r="Q5105">
        <v>0</v>
      </c>
      <c r="R5105">
        <v>4</v>
      </c>
      <c r="S5105">
        <v>0</v>
      </c>
      <c r="T5105">
        <v>7</v>
      </c>
      <c r="U5105">
        <v>0</v>
      </c>
      <c r="V5105">
        <v>0</v>
      </c>
      <c r="W5105">
        <v>0</v>
      </c>
      <c r="X5105">
        <v>5.0319147567852847</v>
      </c>
      <c r="Y5105">
        <v>0</v>
      </c>
      <c r="Z5105">
        <v>3.1717057678115874</v>
      </c>
      <c r="AA5105">
        <v>0</v>
      </c>
      <c r="AB5105">
        <v>36.341936210092292</v>
      </c>
      <c r="AC5105">
        <v>0</v>
      </c>
      <c r="AD5105">
        <v>0</v>
      </c>
      <c r="AE5105">
        <v>44.545556734689164</v>
      </c>
    </row>
    <row r="5106" spans="1:31" x14ac:dyDescent="0.3">
      <c r="A5106">
        <v>2496775</v>
      </c>
      <c r="B5106">
        <v>1</v>
      </c>
      <c r="C5106" t="s">
        <v>80</v>
      </c>
      <c r="D5106" t="s">
        <v>82</v>
      </c>
      <c r="E5106" t="s">
        <v>162</v>
      </c>
      <c r="F5106" t="s">
        <v>14479</v>
      </c>
      <c r="G5106" t="s">
        <v>134</v>
      </c>
      <c r="H5106" t="s">
        <v>135</v>
      </c>
      <c r="I5106" t="s">
        <v>136</v>
      </c>
      <c r="J5106" t="s">
        <v>137</v>
      </c>
      <c r="K5106" t="s">
        <v>138</v>
      </c>
      <c r="L5106" t="s">
        <v>14480</v>
      </c>
      <c r="M5106" t="s">
        <v>14481</v>
      </c>
      <c r="N5106">
        <v>0.875</v>
      </c>
      <c r="O5106">
        <v>0</v>
      </c>
      <c r="P5106">
        <v>141</v>
      </c>
      <c r="Q5106">
        <v>0</v>
      </c>
      <c r="R5106">
        <v>0</v>
      </c>
      <c r="S5106">
        <v>0</v>
      </c>
      <c r="T5106">
        <v>6</v>
      </c>
      <c r="U5106">
        <v>0</v>
      </c>
      <c r="V5106">
        <v>0</v>
      </c>
      <c r="W5106">
        <v>0</v>
      </c>
      <c r="X5106">
        <v>38.387565834179448</v>
      </c>
      <c r="Y5106">
        <v>0</v>
      </c>
      <c r="Z5106">
        <v>0</v>
      </c>
      <c r="AA5106">
        <v>0</v>
      </c>
      <c r="AB5106">
        <v>0.83696828811785329</v>
      </c>
      <c r="AC5106">
        <v>0</v>
      </c>
      <c r="AD5106">
        <v>0</v>
      </c>
      <c r="AE5106">
        <v>39.2245341222973</v>
      </c>
    </row>
    <row r="5107" spans="1:31" x14ac:dyDescent="0.3">
      <c r="A5107">
        <v>2496780</v>
      </c>
      <c r="B5107">
        <v>1</v>
      </c>
      <c r="C5107" t="s">
        <v>80</v>
      </c>
      <c r="D5107" t="s">
        <v>84</v>
      </c>
      <c r="E5107" t="s">
        <v>162</v>
      </c>
      <c r="F5107" t="s">
        <v>14482</v>
      </c>
      <c r="G5107" t="s">
        <v>210</v>
      </c>
      <c r="H5107" t="s">
        <v>135</v>
      </c>
      <c r="I5107" t="s">
        <v>136</v>
      </c>
      <c r="J5107" t="s">
        <v>137</v>
      </c>
      <c r="K5107" t="s">
        <v>144</v>
      </c>
      <c r="L5107" t="s">
        <v>14483</v>
      </c>
      <c r="M5107" t="s">
        <v>14484</v>
      </c>
      <c r="N5107">
        <v>2.934722222</v>
      </c>
      <c r="O5107">
        <v>0</v>
      </c>
      <c r="P5107">
        <v>27</v>
      </c>
      <c r="Q5107">
        <v>0</v>
      </c>
      <c r="R5107">
        <v>0</v>
      </c>
      <c r="S5107">
        <v>0</v>
      </c>
      <c r="T5107">
        <v>7</v>
      </c>
      <c r="U5107">
        <v>0</v>
      </c>
      <c r="V5107">
        <v>1</v>
      </c>
      <c r="W5107">
        <v>0</v>
      </c>
      <c r="X5107">
        <v>29.387834007593831</v>
      </c>
      <c r="Y5107">
        <v>0</v>
      </c>
      <c r="Z5107">
        <v>0</v>
      </c>
      <c r="AA5107">
        <v>0</v>
      </c>
      <c r="AB5107">
        <v>16.619739444228756</v>
      </c>
      <c r="AC5107">
        <v>0</v>
      </c>
      <c r="AD5107">
        <v>46.112325891696372</v>
      </c>
      <c r="AE5107">
        <v>92.119899343518966</v>
      </c>
    </row>
    <row r="5108" spans="1:31" x14ac:dyDescent="0.3">
      <c r="A5108">
        <v>2496781</v>
      </c>
      <c r="B5108">
        <v>1</v>
      </c>
      <c r="C5108" t="s">
        <v>80</v>
      </c>
      <c r="D5108" t="s">
        <v>83</v>
      </c>
      <c r="E5108" t="s">
        <v>147</v>
      </c>
      <c r="F5108" t="s">
        <v>14485</v>
      </c>
      <c r="G5108" t="s">
        <v>426</v>
      </c>
      <c r="H5108" t="s">
        <v>150</v>
      </c>
      <c r="I5108" t="s">
        <v>136</v>
      </c>
      <c r="J5108" t="s">
        <v>137</v>
      </c>
      <c r="K5108" t="s">
        <v>144</v>
      </c>
      <c r="L5108" t="s">
        <v>14486</v>
      </c>
      <c r="M5108" t="s">
        <v>14487</v>
      </c>
      <c r="N5108">
        <v>0.98333333300000003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31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101.88332461488785</v>
      </c>
      <c r="AC5108">
        <v>0</v>
      </c>
      <c r="AD5108">
        <v>0</v>
      </c>
      <c r="AE5108">
        <v>101.88332461488785</v>
      </c>
    </row>
    <row r="5109" spans="1:31" x14ac:dyDescent="0.3">
      <c r="A5109">
        <v>2496784</v>
      </c>
      <c r="B5109">
        <v>1</v>
      </c>
      <c r="C5109" t="s">
        <v>80</v>
      </c>
      <c r="D5109" t="s">
        <v>95</v>
      </c>
      <c r="E5109" t="s">
        <v>162</v>
      </c>
      <c r="F5109" t="s">
        <v>14488</v>
      </c>
      <c r="G5109" t="s">
        <v>237</v>
      </c>
      <c r="H5109" t="s">
        <v>135</v>
      </c>
      <c r="I5109" t="s">
        <v>136</v>
      </c>
      <c r="J5109" t="s">
        <v>137</v>
      </c>
      <c r="K5109" t="s">
        <v>144</v>
      </c>
      <c r="L5109" t="s">
        <v>14489</v>
      </c>
      <c r="M5109" t="s">
        <v>14490</v>
      </c>
      <c r="N5109">
        <v>0.36833333299999999</v>
      </c>
      <c r="O5109">
        <v>0</v>
      </c>
      <c r="P5109">
        <v>43</v>
      </c>
      <c r="Q5109">
        <v>0</v>
      </c>
      <c r="R5109">
        <v>2</v>
      </c>
      <c r="S5109">
        <v>0</v>
      </c>
      <c r="T5109">
        <v>1</v>
      </c>
      <c r="U5109">
        <v>0</v>
      </c>
      <c r="V5109">
        <v>0</v>
      </c>
      <c r="W5109">
        <v>0</v>
      </c>
      <c r="X5109">
        <v>4.0478551672355971</v>
      </c>
      <c r="Y5109">
        <v>0</v>
      </c>
      <c r="Z5109">
        <v>1.1045623746950001E-2</v>
      </c>
      <c r="AA5109">
        <v>0</v>
      </c>
      <c r="AB5109">
        <v>8.3420963366091019E-2</v>
      </c>
      <c r="AC5109">
        <v>0</v>
      </c>
      <c r="AD5109">
        <v>0</v>
      </c>
      <c r="AE5109">
        <v>4.1423217543486386</v>
      </c>
    </row>
    <row r="5110" spans="1:31" x14ac:dyDescent="0.3">
      <c r="A5110">
        <v>2496789</v>
      </c>
      <c r="B5110">
        <v>1</v>
      </c>
      <c r="C5110" t="s">
        <v>80</v>
      </c>
      <c r="D5110" t="s">
        <v>83</v>
      </c>
      <c r="E5110" t="s">
        <v>184</v>
      </c>
      <c r="F5110" t="s">
        <v>13251</v>
      </c>
      <c r="G5110" t="s">
        <v>203</v>
      </c>
      <c r="H5110" t="s">
        <v>150</v>
      </c>
      <c r="I5110" t="s">
        <v>136</v>
      </c>
      <c r="J5110" t="s">
        <v>137</v>
      </c>
      <c r="K5110" t="s">
        <v>144</v>
      </c>
      <c r="L5110" t="s">
        <v>14491</v>
      </c>
      <c r="M5110" t="s">
        <v>14492</v>
      </c>
      <c r="N5110">
        <v>0.141666666</v>
      </c>
      <c r="O5110">
        <v>10</v>
      </c>
      <c r="P5110">
        <v>795</v>
      </c>
      <c r="Q5110">
        <v>13</v>
      </c>
      <c r="R5110">
        <v>52</v>
      </c>
      <c r="S5110">
        <v>32</v>
      </c>
      <c r="T5110">
        <v>69</v>
      </c>
      <c r="U5110">
        <v>1</v>
      </c>
      <c r="V5110">
        <v>0</v>
      </c>
      <c r="W5110">
        <v>1.5234389479596104</v>
      </c>
      <c r="X5110">
        <v>38.212963291274157</v>
      </c>
      <c r="Y5110">
        <v>2.0664449624608419</v>
      </c>
      <c r="Z5110">
        <v>1.7722703301981277</v>
      </c>
      <c r="AA5110">
        <v>32.709586272602195</v>
      </c>
      <c r="AB5110">
        <v>7.3406977977802024</v>
      </c>
      <c r="AC5110">
        <v>5.2154628805533152</v>
      </c>
      <c r="AD5110">
        <v>0</v>
      </c>
      <c r="AE5110">
        <v>88.840864482828465</v>
      </c>
    </row>
    <row r="5111" spans="1:31" x14ac:dyDescent="0.3">
      <c r="A5111">
        <v>2496792</v>
      </c>
      <c r="B5111">
        <v>1</v>
      </c>
      <c r="C5111" t="s">
        <v>81</v>
      </c>
      <c r="D5111" t="s">
        <v>123</v>
      </c>
      <c r="E5111" t="s">
        <v>153</v>
      </c>
      <c r="F5111" t="s">
        <v>14493</v>
      </c>
      <c r="G5111" t="s">
        <v>155</v>
      </c>
      <c r="H5111" t="s">
        <v>135</v>
      </c>
      <c r="I5111" t="s">
        <v>136</v>
      </c>
      <c r="J5111" t="s">
        <v>137</v>
      </c>
      <c r="K5111" t="s">
        <v>144</v>
      </c>
      <c r="L5111" t="s">
        <v>14494</v>
      </c>
      <c r="M5111" t="s">
        <v>14495</v>
      </c>
      <c r="N5111">
        <v>0.890833333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1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8.8521692903973326E-2</v>
      </c>
      <c r="AC5111">
        <v>0</v>
      </c>
      <c r="AD5111">
        <v>0</v>
      </c>
      <c r="AE5111">
        <v>8.8521692903973326E-2</v>
      </c>
    </row>
    <row r="5112" spans="1:31" x14ac:dyDescent="0.3">
      <c r="A5112">
        <v>2496794</v>
      </c>
      <c r="B5112">
        <v>1</v>
      </c>
      <c r="C5112" t="s">
        <v>80</v>
      </c>
      <c r="D5112" t="s">
        <v>96</v>
      </c>
      <c r="E5112" t="s">
        <v>153</v>
      </c>
      <c r="F5112" t="s">
        <v>14496</v>
      </c>
      <c r="G5112" t="s">
        <v>230</v>
      </c>
      <c r="H5112" t="s">
        <v>135</v>
      </c>
      <c r="I5112" t="s">
        <v>136</v>
      </c>
      <c r="J5112" t="s">
        <v>137</v>
      </c>
      <c r="K5112" t="s">
        <v>144</v>
      </c>
      <c r="L5112" t="s">
        <v>14497</v>
      </c>
      <c r="M5112" t="s">
        <v>14498</v>
      </c>
      <c r="N5112">
        <v>4.6072222219999999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1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7.731838298305</v>
      </c>
      <c r="AC5112">
        <v>0</v>
      </c>
      <c r="AD5112">
        <v>0</v>
      </c>
      <c r="AE5112">
        <v>7.731838298305</v>
      </c>
    </row>
    <row r="5113" spans="1:31" x14ac:dyDescent="0.3">
      <c r="A5113">
        <v>2496800</v>
      </c>
      <c r="B5113">
        <v>1</v>
      </c>
      <c r="C5113" t="s">
        <v>80</v>
      </c>
      <c r="D5113" t="s">
        <v>106</v>
      </c>
      <c r="E5113" t="s">
        <v>166</v>
      </c>
      <c r="F5113" t="s">
        <v>14447</v>
      </c>
      <c r="G5113" t="s">
        <v>149</v>
      </c>
      <c r="H5113" t="s">
        <v>150</v>
      </c>
      <c r="I5113" t="s">
        <v>506</v>
      </c>
      <c r="J5113" t="s">
        <v>137</v>
      </c>
      <c r="K5113" t="s">
        <v>144</v>
      </c>
      <c r="L5113" t="s">
        <v>14499</v>
      </c>
      <c r="M5113" t="s">
        <v>14500</v>
      </c>
      <c r="N5113">
        <v>4.0833332999999999E-2</v>
      </c>
      <c r="O5113">
        <v>0</v>
      </c>
      <c r="P5113">
        <v>31</v>
      </c>
      <c r="Q5113">
        <v>12</v>
      </c>
      <c r="R5113">
        <v>48</v>
      </c>
      <c r="S5113">
        <v>10</v>
      </c>
      <c r="T5113">
        <v>20</v>
      </c>
      <c r="U5113">
        <v>3</v>
      </c>
      <c r="V5113">
        <v>0</v>
      </c>
      <c r="W5113">
        <v>0</v>
      </c>
      <c r="X5113">
        <v>0.52977862938074427</v>
      </c>
      <c r="Y5113">
        <v>0.65953897666854056</v>
      </c>
      <c r="Z5113">
        <v>1.5502021687735015</v>
      </c>
      <c r="AA5113">
        <v>2.2410927617910557</v>
      </c>
      <c r="AB5113">
        <v>1.9862580498790643</v>
      </c>
      <c r="AC5113">
        <v>18.584029773626003</v>
      </c>
      <c r="AD5113">
        <v>0</v>
      </c>
      <c r="AE5113">
        <v>25.550900360118909</v>
      </c>
    </row>
    <row r="5114" spans="1:31" x14ac:dyDescent="0.3">
      <c r="A5114">
        <v>2496802</v>
      </c>
      <c r="B5114">
        <v>1</v>
      </c>
      <c r="C5114" t="s">
        <v>81</v>
      </c>
      <c r="D5114" t="s">
        <v>123</v>
      </c>
      <c r="E5114" t="s">
        <v>162</v>
      </c>
      <c r="F5114" t="s">
        <v>10281</v>
      </c>
      <c r="G5114" t="s">
        <v>210</v>
      </c>
      <c r="H5114" t="s">
        <v>135</v>
      </c>
      <c r="I5114" t="s">
        <v>136</v>
      </c>
      <c r="J5114" t="s">
        <v>137</v>
      </c>
      <c r="K5114" t="s">
        <v>144</v>
      </c>
      <c r="L5114" t="s">
        <v>14501</v>
      </c>
      <c r="M5114" t="s">
        <v>14502</v>
      </c>
      <c r="N5114">
        <v>0.712777777</v>
      </c>
      <c r="O5114">
        <v>0</v>
      </c>
      <c r="P5114">
        <v>16</v>
      </c>
      <c r="Q5114">
        <v>0</v>
      </c>
      <c r="R5114">
        <v>5</v>
      </c>
      <c r="S5114">
        <v>0</v>
      </c>
      <c r="T5114">
        <v>6</v>
      </c>
      <c r="U5114">
        <v>0</v>
      </c>
      <c r="V5114">
        <v>0</v>
      </c>
      <c r="W5114">
        <v>0</v>
      </c>
      <c r="X5114">
        <v>1.2004236085169508</v>
      </c>
      <c r="Y5114">
        <v>0</v>
      </c>
      <c r="Z5114">
        <v>0.34003797015495713</v>
      </c>
      <c r="AA5114">
        <v>0</v>
      </c>
      <c r="AB5114">
        <v>8.7569809249195676E-2</v>
      </c>
      <c r="AC5114">
        <v>0</v>
      </c>
      <c r="AD5114">
        <v>0</v>
      </c>
      <c r="AE5114">
        <v>1.6280313879211037</v>
      </c>
    </row>
    <row r="5115" spans="1:31" x14ac:dyDescent="0.3">
      <c r="A5115">
        <v>2496803</v>
      </c>
      <c r="B5115">
        <v>1</v>
      </c>
      <c r="C5115" t="s">
        <v>80</v>
      </c>
      <c r="D5115" t="s">
        <v>105</v>
      </c>
      <c r="E5115" t="s">
        <v>162</v>
      </c>
      <c r="F5115" t="s">
        <v>14503</v>
      </c>
      <c r="G5115" t="s">
        <v>181</v>
      </c>
      <c r="H5115" t="s">
        <v>135</v>
      </c>
      <c r="I5115" t="s">
        <v>136</v>
      </c>
      <c r="J5115" t="s">
        <v>137</v>
      </c>
      <c r="K5115" t="s">
        <v>144</v>
      </c>
      <c r="L5115" t="s">
        <v>14504</v>
      </c>
      <c r="M5115" t="s">
        <v>14505</v>
      </c>
      <c r="N5115">
        <v>0.88416666600000005</v>
      </c>
      <c r="O5115">
        <v>0</v>
      </c>
      <c r="P5115">
        <v>41</v>
      </c>
      <c r="Q5115">
        <v>0</v>
      </c>
      <c r="R5115">
        <v>1</v>
      </c>
      <c r="S5115">
        <v>0</v>
      </c>
      <c r="T5115">
        <v>1</v>
      </c>
      <c r="U5115">
        <v>0</v>
      </c>
      <c r="V5115">
        <v>0</v>
      </c>
      <c r="W5115">
        <v>0</v>
      </c>
      <c r="X5115">
        <v>8.8630724861888535</v>
      </c>
      <c r="Y5115">
        <v>0</v>
      </c>
      <c r="Z5115">
        <v>0.75836329011177961</v>
      </c>
      <c r="AA5115">
        <v>0</v>
      </c>
      <c r="AB5115">
        <v>0.74973601651263011</v>
      </c>
      <c r="AC5115">
        <v>0</v>
      </c>
      <c r="AD5115">
        <v>0</v>
      </c>
      <c r="AE5115">
        <v>10.371171792813263</v>
      </c>
    </row>
    <row r="5116" spans="1:31" x14ac:dyDescent="0.3">
      <c r="A5116">
        <v>2496686</v>
      </c>
      <c r="B5116">
        <v>2</v>
      </c>
      <c r="C5116" t="s">
        <v>80</v>
      </c>
      <c r="D5116" t="s">
        <v>99</v>
      </c>
      <c r="E5116" t="s">
        <v>141</v>
      </c>
      <c r="F5116" t="s">
        <v>14506</v>
      </c>
      <c r="G5116" t="s">
        <v>230</v>
      </c>
      <c r="H5116" t="s">
        <v>135</v>
      </c>
      <c r="I5116" t="s">
        <v>136</v>
      </c>
      <c r="J5116" t="s">
        <v>137</v>
      </c>
      <c r="K5116" t="s">
        <v>144</v>
      </c>
      <c r="L5116" t="s">
        <v>14424</v>
      </c>
      <c r="M5116" t="s">
        <v>14507</v>
      </c>
      <c r="N5116">
        <v>0.64694444399999995</v>
      </c>
      <c r="O5116">
        <v>0</v>
      </c>
      <c r="P5116">
        <v>16</v>
      </c>
      <c r="Q5116">
        <v>0</v>
      </c>
      <c r="R5116">
        <v>0</v>
      </c>
      <c r="S5116">
        <v>0</v>
      </c>
      <c r="T5116">
        <v>1</v>
      </c>
      <c r="U5116">
        <v>0</v>
      </c>
      <c r="V5116">
        <v>0</v>
      </c>
      <c r="W5116">
        <v>0</v>
      </c>
      <c r="X5116">
        <v>1.0757857848371832</v>
      </c>
      <c r="Y5116">
        <v>0</v>
      </c>
      <c r="Z5116">
        <v>0</v>
      </c>
      <c r="AA5116">
        <v>0</v>
      </c>
      <c r="AB5116">
        <v>1.6466609009386665E-2</v>
      </c>
      <c r="AC5116">
        <v>0</v>
      </c>
      <c r="AD5116">
        <v>0</v>
      </c>
      <c r="AE5116">
        <v>1.0922523938465698</v>
      </c>
    </row>
    <row r="5117" spans="1:31" x14ac:dyDescent="0.3">
      <c r="A5117">
        <v>2496771</v>
      </c>
      <c r="B5117">
        <v>2</v>
      </c>
      <c r="C5117" t="s">
        <v>80</v>
      </c>
      <c r="D5117" t="s">
        <v>101</v>
      </c>
      <c r="E5117" t="s">
        <v>147</v>
      </c>
      <c r="F5117" t="s">
        <v>3572</v>
      </c>
      <c r="G5117" t="s">
        <v>193</v>
      </c>
      <c r="H5117" t="s">
        <v>150</v>
      </c>
      <c r="I5117" t="s">
        <v>136</v>
      </c>
      <c r="J5117" t="s">
        <v>137</v>
      </c>
      <c r="K5117" t="s">
        <v>144</v>
      </c>
      <c r="L5117" t="s">
        <v>14478</v>
      </c>
      <c r="M5117" t="s">
        <v>14508</v>
      </c>
      <c r="N5117">
        <v>3.2777777769999998</v>
      </c>
      <c r="O5117">
        <v>7</v>
      </c>
      <c r="P5117">
        <v>240</v>
      </c>
      <c r="Q5117">
        <v>2</v>
      </c>
      <c r="R5117">
        <v>63</v>
      </c>
      <c r="S5117">
        <v>20</v>
      </c>
      <c r="T5117">
        <v>57</v>
      </c>
      <c r="U5117">
        <v>0</v>
      </c>
      <c r="V5117">
        <v>0</v>
      </c>
      <c r="W5117">
        <v>2.7265746904811778</v>
      </c>
      <c r="X5117">
        <v>263.35810304848081</v>
      </c>
      <c r="Y5117">
        <v>3.5393384681384137</v>
      </c>
      <c r="Z5117">
        <v>50.348903565619821</v>
      </c>
      <c r="AA5117">
        <v>365.72999703407316</v>
      </c>
      <c r="AB5117">
        <v>417.03617018896847</v>
      </c>
      <c r="AC5117">
        <v>0</v>
      </c>
      <c r="AD5117">
        <v>0</v>
      </c>
      <c r="AE5117">
        <v>1102.7390869957619</v>
      </c>
    </row>
    <row r="5118" spans="1:31" x14ac:dyDescent="0.3">
      <c r="A5118">
        <v>2496813</v>
      </c>
      <c r="B5118">
        <v>1</v>
      </c>
      <c r="C5118" t="s">
        <v>80</v>
      </c>
      <c r="D5118" t="s">
        <v>104</v>
      </c>
      <c r="E5118" t="s">
        <v>153</v>
      </c>
      <c r="F5118" t="s">
        <v>14509</v>
      </c>
      <c r="G5118" t="s">
        <v>244</v>
      </c>
      <c r="H5118" t="s">
        <v>135</v>
      </c>
      <c r="I5118" t="s">
        <v>136</v>
      </c>
      <c r="J5118" t="s">
        <v>137</v>
      </c>
      <c r="K5118" t="s">
        <v>144</v>
      </c>
      <c r="L5118" t="s">
        <v>14510</v>
      </c>
      <c r="M5118" t="s">
        <v>14511</v>
      </c>
      <c r="N5118">
        <v>3.6258333330000001</v>
      </c>
      <c r="O5118">
        <v>0</v>
      </c>
      <c r="P5118">
        <v>1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0.83801616774312448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0.83801616774312448</v>
      </c>
    </row>
    <row r="5119" spans="1:31" x14ac:dyDescent="0.3">
      <c r="A5119">
        <v>2496814</v>
      </c>
      <c r="B5119">
        <v>1</v>
      </c>
      <c r="C5119" t="s">
        <v>81</v>
      </c>
      <c r="D5119" t="s">
        <v>118</v>
      </c>
      <c r="E5119" t="s">
        <v>147</v>
      </c>
      <c r="F5119" t="s">
        <v>14512</v>
      </c>
      <c r="G5119" t="s">
        <v>276</v>
      </c>
      <c r="H5119" t="s">
        <v>150</v>
      </c>
      <c r="I5119" t="s">
        <v>136</v>
      </c>
      <c r="J5119" t="s">
        <v>137</v>
      </c>
      <c r="K5119" t="s">
        <v>144</v>
      </c>
      <c r="L5119" t="s">
        <v>14513</v>
      </c>
      <c r="M5119" t="s">
        <v>14514</v>
      </c>
      <c r="N5119">
        <v>3.0213888880000002</v>
      </c>
      <c r="O5119">
        <v>0</v>
      </c>
      <c r="P5119">
        <v>0</v>
      </c>
      <c r="Q5119">
        <v>0</v>
      </c>
      <c r="R5119">
        <v>6</v>
      </c>
      <c r="S5119">
        <v>1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14.430950210191034</v>
      </c>
      <c r="AA5119">
        <v>1.2850389247417739</v>
      </c>
      <c r="AB5119">
        <v>0</v>
      </c>
      <c r="AC5119">
        <v>0</v>
      </c>
      <c r="AD5119">
        <v>0</v>
      </c>
      <c r="AE5119">
        <v>15.715989134932808</v>
      </c>
    </row>
    <row r="5120" spans="1:31" x14ac:dyDescent="0.3">
      <c r="A5120">
        <v>2496611</v>
      </c>
      <c r="B5120">
        <v>2</v>
      </c>
      <c r="C5120" t="s">
        <v>81</v>
      </c>
      <c r="D5120" t="s">
        <v>113</v>
      </c>
      <c r="E5120" t="s">
        <v>166</v>
      </c>
      <c r="F5120" t="s">
        <v>6942</v>
      </c>
      <c r="G5120" t="s">
        <v>193</v>
      </c>
      <c r="H5120" t="s">
        <v>150</v>
      </c>
      <c r="I5120" t="s">
        <v>136</v>
      </c>
      <c r="J5120" t="s">
        <v>137</v>
      </c>
      <c r="K5120" t="s">
        <v>144</v>
      </c>
      <c r="L5120" t="s">
        <v>14358</v>
      </c>
      <c r="M5120" t="s">
        <v>14515</v>
      </c>
      <c r="N5120">
        <v>0.96166666599999995</v>
      </c>
      <c r="O5120">
        <v>2</v>
      </c>
      <c r="P5120">
        <v>0</v>
      </c>
      <c r="Q5120">
        <v>15</v>
      </c>
      <c r="R5120">
        <v>90</v>
      </c>
      <c r="S5120">
        <v>4</v>
      </c>
      <c r="T5120">
        <v>4</v>
      </c>
      <c r="U5120">
        <v>1</v>
      </c>
      <c r="V5120">
        <v>0</v>
      </c>
      <c r="W5120">
        <v>0.67398754346633694</v>
      </c>
      <c r="X5120">
        <v>0</v>
      </c>
      <c r="Y5120">
        <v>24.325126688217651</v>
      </c>
      <c r="Z5120">
        <v>35.100895582180378</v>
      </c>
      <c r="AA5120">
        <v>2.3388401217716588</v>
      </c>
      <c r="AB5120">
        <v>3.5992679783440176</v>
      </c>
      <c r="AC5120">
        <v>37.934209322010247</v>
      </c>
      <c r="AD5120">
        <v>0</v>
      </c>
      <c r="AE5120">
        <v>103.97232723599029</v>
      </c>
    </row>
    <row r="5121" spans="1:31" x14ac:dyDescent="0.3">
      <c r="A5121">
        <v>2496820</v>
      </c>
      <c r="B5121">
        <v>1</v>
      </c>
      <c r="C5121" t="s">
        <v>80</v>
      </c>
      <c r="D5121" t="s">
        <v>85</v>
      </c>
      <c r="E5121" t="s">
        <v>153</v>
      </c>
      <c r="F5121" t="s">
        <v>14516</v>
      </c>
      <c r="G5121" t="s">
        <v>230</v>
      </c>
      <c r="H5121" t="s">
        <v>135</v>
      </c>
      <c r="I5121" t="s">
        <v>136</v>
      </c>
      <c r="J5121" t="s">
        <v>137</v>
      </c>
      <c r="K5121" t="s">
        <v>144</v>
      </c>
      <c r="L5121" t="s">
        <v>14517</v>
      </c>
      <c r="M5121" t="s">
        <v>14518</v>
      </c>
      <c r="N5121">
        <v>5.1927777769999999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1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8.2492795131725014</v>
      </c>
      <c r="AC5121">
        <v>0</v>
      </c>
      <c r="AD5121">
        <v>0</v>
      </c>
      <c r="AE5121">
        <v>8.2492795131725014</v>
      </c>
    </row>
    <row r="5122" spans="1:31" x14ac:dyDescent="0.3">
      <c r="A5122">
        <v>2496792</v>
      </c>
      <c r="B5122">
        <v>2</v>
      </c>
      <c r="C5122" t="s">
        <v>81</v>
      </c>
      <c r="D5122" t="s">
        <v>123</v>
      </c>
      <c r="E5122" t="s">
        <v>132</v>
      </c>
      <c r="F5122" t="s">
        <v>14519</v>
      </c>
      <c r="G5122" t="s">
        <v>155</v>
      </c>
      <c r="H5122" t="s">
        <v>135</v>
      </c>
      <c r="I5122" t="s">
        <v>136</v>
      </c>
      <c r="J5122" t="s">
        <v>137</v>
      </c>
      <c r="K5122" t="s">
        <v>144</v>
      </c>
      <c r="L5122" t="s">
        <v>14495</v>
      </c>
      <c r="M5122" t="s">
        <v>14520</v>
      </c>
      <c r="N5122">
        <v>0.32777777699999999</v>
      </c>
      <c r="O5122">
        <v>0</v>
      </c>
      <c r="P5122">
        <v>1</v>
      </c>
      <c r="Q5122">
        <v>0</v>
      </c>
      <c r="R5122">
        <v>0</v>
      </c>
      <c r="S5122">
        <v>0</v>
      </c>
      <c r="T5122">
        <v>122</v>
      </c>
      <c r="U5122">
        <v>0</v>
      </c>
      <c r="V5122">
        <v>5</v>
      </c>
      <c r="W5122">
        <v>0</v>
      </c>
      <c r="X5122">
        <v>0.15028759896354002</v>
      </c>
      <c r="Y5122">
        <v>0</v>
      </c>
      <c r="Z5122">
        <v>0</v>
      </c>
      <c r="AA5122">
        <v>0</v>
      </c>
      <c r="AB5122">
        <v>44.107102575710606</v>
      </c>
      <c r="AC5122">
        <v>0</v>
      </c>
      <c r="AD5122">
        <v>114.70088115187228</v>
      </c>
      <c r="AE5122">
        <v>158.95827132654642</v>
      </c>
    </row>
    <row r="5123" spans="1:31" x14ac:dyDescent="0.3">
      <c r="A5123">
        <v>2496834</v>
      </c>
      <c r="B5123">
        <v>1</v>
      </c>
      <c r="C5123" t="s">
        <v>81</v>
      </c>
      <c r="D5123" t="s">
        <v>114</v>
      </c>
      <c r="E5123" t="s">
        <v>162</v>
      </c>
      <c r="F5123" t="s">
        <v>14521</v>
      </c>
      <c r="G5123" t="s">
        <v>210</v>
      </c>
      <c r="H5123" t="s">
        <v>135</v>
      </c>
      <c r="I5123" t="s">
        <v>136</v>
      </c>
      <c r="J5123" t="s">
        <v>137</v>
      </c>
      <c r="K5123" t="s">
        <v>144</v>
      </c>
      <c r="L5123" t="s">
        <v>14522</v>
      </c>
      <c r="M5123" t="s">
        <v>14523</v>
      </c>
      <c r="N5123">
        <v>0.498611111</v>
      </c>
      <c r="O5123">
        <v>0</v>
      </c>
      <c r="P5123">
        <v>1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4.2133795371090001E-2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4.2133795371090001E-2</v>
      </c>
    </row>
    <row r="5124" spans="1:31" x14ac:dyDescent="0.3">
      <c r="A5124">
        <v>2496847</v>
      </c>
      <c r="B5124">
        <v>1</v>
      </c>
      <c r="C5124" t="s">
        <v>80</v>
      </c>
      <c r="D5124" t="s">
        <v>106</v>
      </c>
      <c r="E5124" t="s">
        <v>166</v>
      </c>
      <c r="F5124" t="s">
        <v>14524</v>
      </c>
      <c r="G5124" t="s">
        <v>149</v>
      </c>
      <c r="H5124" t="s">
        <v>150</v>
      </c>
      <c r="I5124" t="s">
        <v>136</v>
      </c>
      <c r="J5124" t="s">
        <v>137</v>
      </c>
      <c r="K5124" t="s">
        <v>144</v>
      </c>
      <c r="L5124" t="s">
        <v>14525</v>
      </c>
      <c r="M5124" t="s">
        <v>14526</v>
      </c>
      <c r="N5124">
        <v>0.22027777700000001</v>
      </c>
      <c r="O5124">
        <v>0</v>
      </c>
      <c r="P5124">
        <v>3</v>
      </c>
      <c r="Q5124">
        <v>29</v>
      </c>
      <c r="R5124">
        <v>138</v>
      </c>
      <c r="S5124">
        <v>6</v>
      </c>
      <c r="T5124">
        <v>33</v>
      </c>
      <c r="U5124">
        <v>0</v>
      </c>
      <c r="V5124">
        <v>0</v>
      </c>
      <c r="W5124">
        <v>0</v>
      </c>
      <c r="X5124">
        <v>0.20227910745243824</v>
      </c>
      <c r="Y5124">
        <v>1.515980325575184</v>
      </c>
      <c r="Z5124">
        <v>22.476329248779138</v>
      </c>
      <c r="AA5124">
        <v>1.8442599480134989</v>
      </c>
      <c r="AB5124">
        <v>20.29035702820374</v>
      </c>
      <c r="AC5124">
        <v>0</v>
      </c>
      <c r="AD5124">
        <v>0</v>
      </c>
      <c r="AE5124">
        <v>46.329205658023994</v>
      </c>
    </row>
    <row r="5125" spans="1:31" x14ac:dyDescent="0.3">
      <c r="A5125">
        <v>2496855</v>
      </c>
      <c r="B5125">
        <v>1</v>
      </c>
      <c r="C5125" t="s">
        <v>80</v>
      </c>
      <c r="D5125" t="s">
        <v>83</v>
      </c>
      <c r="E5125" t="s">
        <v>184</v>
      </c>
      <c r="F5125" t="s">
        <v>13251</v>
      </c>
      <c r="G5125" t="s">
        <v>149</v>
      </c>
      <c r="H5125" t="s">
        <v>150</v>
      </c>
      <c r="I5125" t="s">
        <v>136</v>
      </c>
      <c r="J5125" t="s">
        <v>137</v>
      </c>
      <c r="K5125" t="s">
        <v>144</v>
      </c>
      <c r="L5125" t="s">
        <v>14527</v>
      </c>
      <c r="M5125" t="s">
        <v>14528</v>
      </c>
      <c r="N5125">
        <v>0.159722222</v>
      </c>
      <c r="O5125">
        <v>10</v>
      </c>
      <c r="P5125">
        <v>795</v>
      </c>
      <c r="Q5125">
        <v>13</v>
      </c>
      <c r="R5125">
        <v>52</v>
      </c>
      <c r="S5125">
        <v>32</v>
      </c>
      <c r="T5125">
        <v>69</v>
      </c>
      <c r="U5125">
        <v>1</v>
      </c>
      <c r="V5125">
        <v>0</v>
      </c>
      <c r="W5125">
        <v>1.7364414017241734</v>
      </c>
      <c r="X5125">
        <v>42.880781331300362</v>
      </c>
      <c r="Y5125">
        <v>2.2726250670982395</v>
      </c>
      <c r="Z5125">
        <v>2.0310368913784527</v>
      </c>
      <c r="AA5125">
        <v>35.207610369569885</v>
      </c>
      <c r="AB5125">
        <v>7.9338340262214446</v>
      </c>
      <c r="AC5125">
        <v>5.8074679829729057</v>
      </c>
      <c r="AD5125">
        <v>0</v>
      </c>
      <c r="AE5125">
        <v>97.869797070265463</v>
      </c>
    </row>
    <row r="5126" spans="1:31" x14ac:dyDescent="0.3">
      <c r="A5126">
        <v>2496884</v>
      </c>
      <c r="B5126">
        <v>1</v>
      </c>
      <c r="C5126" t="s">
        <v>80</v>
      </c>
      <c r="D5126" t="s">
        <v>104</v>
      </c>
      <c r="E5126" t="s">
        <v>147</v>
      </c>
      <c r="F5126" t="s">
        <v>14529</v>
      </c>
      <c r="G5126" t="s">
        <v>149</v>
      </c>
      <c r="H5126" t="s">
        <v>150</v>
      </c>
      <c r="I5126" t="s">
        <v>136</v>
      </c>
      <c r="J5126" t="s">
        <v>137</v>
      </c>
      <c r="K5126" t="s">
        <v>144</v>
      </c>
      <c r="L5126" t="s">
        <v>14530</v>
      </c>
      <c r="M5126" t="s">
        <v>14531</v>
      </c>
      <c r="N5126">
        <v>0.39861111100000002</v>
      </c>
      <c r="O5126">
        <v>0</v>
      </c>
      <c r="P5126">
        <v>0</v>
      </c>
      <c r="Q5126">
        <v>0</v>
      </c>
      <c r="R5126">
        <v>0</v>
      </c>
      <c r="S5126">
        <v>4</v>
      </c>
      <c r="T5126">
        <v>1</v>
      </c>
      <c r="U5126">
        <v>8</v>
      </c>
      <c r="V5126">
        <v>1</v>
      </c>
      <c r="W5126">
        <v>0</v>
      </c>
      <c r="X5126">
        <v>0</v>
      </c>
      <c r="Y5126">
        <v>0</v>
      </c>
      <c r="Z5126">
        <v>0</v>
      </c>
      <c r="AA5126">
        <v>11.233263523482375</v>
      </c>
      <c r="AB5126">
        <v>1.1601513429738751E-2</v>
      </c>
      <c r="AC5126">
        <v>1134.5567286818089</v>
      </c>
      <c r="AD5126">
        <v>10.5728328767041</v>
      </c>
      <c r="AE5126">
        <v>1156.3744265954251</v>
      </c>
    </row>
    <row r="5127" spans="1:31" x14ac:dyDescent="0.3">
      <c r="A5127">
        <v>2496891</v>
      </c>
      <c r="B5127">
        <v>1</v>
      </c>
      <c r="C5127" t="s">
        <v>80</v>
      </c>
      <c r="D5127" t="s">
        <v>90</v>
      </c>
      <c r="E5127" t="s">
        <v>153</v>
      </c>
      <c r="F5127" t="s">
        <v>14532</v>
      </c>
      <c r="G5127" t="s">
        <v>155</v>
      </c>
      <c r="H5127" t="s">
        <v>135</v>
      </c>
      <c r="I5127" t="s">
        <v>136</v>
      </c>
      <c r="J5127" t="s">
        <v>137</v>
      </c>
      <c r="K5127" t="s">
        <v>144</v>
      </c>
      <c r="L5127" t="s">
        <v>14533</v>
      </c>
      <c r="M5127" t="s">
        <v>14534</v>
      </c>
      <c r="N5127">
        <v>2.2980555549999999</v>
      </c>
      <c r="O5127">
        <v>0</v>
      </c>
      <c r="P5127">
        <v>2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1.8915722670879802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1.8915722670879802</v>
      </c>
    </row>
    <row r="5128" spans="1:31" x14ac:dyDescent="0.3">
      <c r="A5128">
        <v>2496896</v>
      </c>
      <c r="B5128">
        <v>1</v>
      </c>
      <c r="C5128" t="s">
        <v>80</v>
      </c>
      <c r="D5128" t="s">
        <v>93</v>
      </c>
      <c r="E5128" t="s">
        <v>153</v>
      </c>
      <c r="F5128" t="s">
        <v>14535</v>
      </c>
      <c r="G5128" t="s">
        <v>244</v>
      </c>
      <c r="H5128" t="s">
        <v>135</v>
      </c>
      <c r="I5128" t="s">
        <v>136</v>
      </c>
      <c r="J5128" t="s">
        <v>137</v>
      </c>
      <c r="K5128" t="s">
        <v>144</v>
      </c>
      <c r="L5128" t="s">
        <v>14536</v>
      </c>
      <c r="M5128" t="s">
        <v>14537</v>
      </c>
      <c r="N5128">
        <v>1.7475000000000001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2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1.9118972540601369</v>
      </c>
      <c r="AC5128">
        <v>0</v>
      </c>
      <c r="AD5128">
        <v>0</v>
      </c>
      <c r="AE5128">
        <v>1.9118972540601369</v>
      </c>
    </row>
    <row r="5129" spans="1:31" x14ac:dyDescent="0.3">
      <c r="A5129">
        <v>2496897</v>
      </c>
      <c r="B5129">
        <v>1</v>
      </c>
      <c r="C5129" t="s">
        <v>81</v>
      </c>
      <c r="D5129" t="s">
        <v>123</v>
      </c>
      <c r="E5129" t="s">
        <v>147</v>
      </c>
      <c r="F5129" t="s">
        <v>14538</v>
      </c>
      <c r="G5129" t="s">
        <v>149</v>
      </c>
      <c r="H5129" t="s">
        <v>150</v>
      </c>
      <c r="I5129" t="s">
        <v>136</v>
      </c>
      <c r="J5129" t="s">
        <v>137</v>
      </c>
      <c r="K5129" t="s">
        <v>144</v>
      </c>
      <c r="L5129" t="s">
        <v>14539</v>
      </c>
      <c r="M5129" t="s">
        <v>14540</v>
      </c>
      <c r="N5129">
        <v>0.42694444399999998</v>
      </c>
      <c r="O5129">
        <v>15</v>
      </c>
      <c r="P5129">
        <v>1739</v>
      </c>
      <c r="Q5129">
        <v>56</v>
      </c>
      <c r="R5129">
        <v>187</v>
      </c>
      <c r="S5129">
        <v>26</v>
      </c>
      <c r="T5129">
        <v>197</v>
      </c>
      <c r="U5129">
        <v>4</v>
      </c>
      <c r="V5129">
        <v>0</v>
      </c>
      <c r="W5129">
        <v>0.8120950338090388</v>
      </c>
      <c r="X5129">
        <v>115.93048296437955</v>
      </c>
      <c r="Y5129">
        <v>41.830718730367373</v>
      </c>
      <c r="Z5129">
        <v>26.97803073431351</v>
      </c>
      <c r="AA5129">
        <v>51.329574655843842</v>
      </c>
      <c r="AB5129">
        <v>38.921324808944689</v>
      </c>
      <c r="AC5129">
        <v>25.858397533624739</v>
      </c>
      <c r="AD5129">
        <v>0</v>
      </c>
      <c r="AE5129">
        <v>301.66062446128274</v>
      </c>
    </row>
    <row r="5130" spans="1:31" x14ac:dyDescent="0.3">
      <c r="A5130">
        <v>2496899</v>
      </c>
      <c r="B5130">
        <v>1</v>
      </c>
      <c r="C5130" t="s">
        <v>80</v>
      </c>
      <c r="D5130" t="s">
        <v>94</v>
      </c>
      <c r="E5130" t="s">
        <v>166</v>
      </c>
      <c r="F5130" t="s">
        <v>3613</v>
      </c>
      <c r="G5130" t="s">
        <v>149</v>
      </c>
      <c r="H5130" t="s">
        <v>150</v>
      </c>
      <c r="I5130" t="s">
        <v>136</v>
      </c>
      <c r="J5130" t="s">
        <v>137</v>
      </c>
      <c r="K5130" t="s">
        <v>144</v>
      </c>
      <c r="L5130" t="s">
        <v>14541</v>
      </c>
      <c r="M5130" t="s">
        <v>14542</v>
      </c>
      <c r="N5130">
        <v>5.7777777000000002E-2</v>
      </c>
      <c r="O5130">
        <v>0</v>
      </c>
      <c r="P5130">
        <v>141</v>
      </c>
      <c r="Q5130">
        <v>1</v>
      </c>
      <c r="R5130">
        <v>7</v>
      </c>
      <c r="S5130">
        <v>13</v>
      </c>
      <c r="T5130">
        <v>21</v>
      </c>
      <c r="U5130">
        <v>4</v>
      </c>
      <c r="V5130">
        <v>0</v>
      </c>
      <c r="W5130">
        <v>0</v>
      </c>
      <c r="X5130">
        <v>1.3835798920844153</v>
      </c>
      <c r="Y5130">
        <v>2.9227773813333333E-2</v>
      </c>
      <c r="Z5130">
        <v>7.6403972358040889E-2</v>
      </c>
      <c r="AA5130">
        <v>9.052179582236823</v>
      </c>
      <c r="AB5130">
        <v>1.1866068694247041</v>
      </c>
      <c r="AC5130">
        <v>93.330876317968873</v>
      </c>
      <c r="AD5130">
        <v>0</v>
      </c>
      <c r="AE5130">
        <v>105.05887440788619</v>
      </c>
    </row>
    <row r="5131" spans="1:31" x14ac:dyDescent="0.3">
      <c r="A5131">
        <v>2496901</v>
      </c>
      <c r="B5131">
        <v>1</v>
      </c>
      <c r="C5131" t="s">
        <v>81</v>
      </c>
      <c r="D5131" t="s">
        <v>120</v>
      </c>
      <c r="E5131" t="s">
        <v>184</v>
      </c>
      <c r="F5131" t="s">
        <v>5743</v>
      </c>
      <c r="G5131" t="s">
        <v>149</v>
      </c>
      <c r="H5131" t="s">
        <v>150</v>
      </c>
      <c r="I5131" t="s">
        <v>136</v>
      </c>
      <c r="J5131" t="s">
        <v>137</v>
      </c>
      <c r="K5131" t="s">
        <v>144</v>
      </c>
      <c r="L5131" t="s">
        <v>14543</v>
      </c>
      <c r="M5131" t="s">
        <v>14544</v>
      </c>
      <c r="N5131">
        <v>1.276944444</v>
      </c>
      <c r="O5131">
        <v>0</v>
      </c>
      <c r="P5131">
        <v>95</v>
      </c>
      <c r="Q5131">
        <v>50</v>
      </c>
      <c r="R5131">
        <v>1</v>
      </c>
      <c r="S5131">
        <v>12</v>
      </c>
      <c r="T5131">
        <v>5</v>
      </c>
      <c r="U5131">
        <v>0</v>
      </c>
      <c r="V5131">
        <v>0</v>
      </c>
      <c r="W5131">
        <v>0</v>
      </c>
      <c r="X5131">
        <v>37.971312630724988</v>
      </c>
      <c r="Y5131">
        <v>44.031713948490435</v>
      </c>
      <c r="Z5131">
        <v>2.2104708551696696E-2</v>
      </c>
      <c r="AA5131">
        <v>56.591103668452128</v>
      </c>
      <c r="AB5131">
        <v>4.3659082908508653</v>
      </c>
      <c r="AC5131">
        <v>0</v>
      </c>
      <c r="AD5131">
        <v>0</v>
      </c>
      <c r="AE5131">
        <v>142.9821432470701</v>
      </c>
    </row>
    <row r="5132" spans="1:31" x14ac:dyDescent="0.3">
      <c r="A5132">
        <v>2496902</v>
      </c>
      <c r="B5132">
        <v>1</v>
      </c>
      <c r="C5132" t="s">
        <v>80</v>
      </c>
      <c r="D5132" t="s">
        <v>106</v>
      </c>
      <c r="E5132" t="s">
        <v>166</v>
      </c>
      <c r="F5132" t="s">
        <v>14447</v>
      </c>
      <c r="G5132" t="s">
        <v>203</v>
      </c>
      <c r="H5132" t="s">
        <v>150</v>
      </c>
      <c r="I5132" t="s">
        <v>136</v>
      </c>
      <c r="J5132" t="s">
        <v>137</v>
      </c>
      <c r="K5132" t="s">
        <v>144</v>
      </c>
      <c r="L5132" t="s">
        <v>14545</v>
      </c>
      <c r="M5132" t="s">
        <v>14546</v>
      </c>
      <c r="N5132">
        <v>0.109444444</v>
      </c>
      <c r="O5132">
        <v>0</v>
      </c>
      <c r="P5132">
        <v>31</v>
      </c>
      <c r="Q5132">
        <v>12</v>
      </c>
      <c r="R5132">
        <v>48</v>
      </c>
      <c r="S5132">
        <v>10</v>
      </c>
      <c r="T5132">
        <v>20</v>
      </c>
      <c r="U5132">
        <v>3</v>
      </c>
      <c r="V5132">
        <v>0</v>
      </c>
      <c r="W5132">
        <v>0</v>
      </c>
      <c r="X5132">
        <v>1.4448310379429623</v>
      </c>
      <c r="Y5132">
        <v>1.6899271902965727</v>
      </c>
      <c r="Z5132">
        <v>4.6687209829811609</v>
      </c>
      <c r="AA5132">
        <v>4.463070331971057</v>
      </c>
      <c r="AB5132">
        <v>4.3441994936295973</v>
      </c>
      <c r="AC5132">
        <v>30.798846782320318</v>
      </c>
      <c r="AD5132">
        <v>0</v>
      </c>
      <c r="AE5132">
        <v>47.409595819141671</v>
      </c>
    </row>
    <row r="5133" spans="1:31" x14ac:dyDescent="0.3">
      <c r="A5133">
        <v>2496906</v>
      </c>
      <c r="B5133">
        <v>1</v>
      </c>
      <c r="C5133" t="s">
        <v>81</v>
      </c>
      <c r="D5133" t="s">
        <v>123</v>
      </c>
      <c r="E5133" t="s">
        <v>213</v>
      </c>
      <c r="F5133" t="s">
        <v>14547</v>
      </c>
      <c r="G5133" t="s">
        <v>149</v>
      </c>
      <c r="H5133" t="s">
        <v>150</v>
      </c>
      <c r="I5133" t="s">
        <v>136</v>
      </c>
      <c r="J5133" t="s">
        <v>137</v>
      </c>
      <c r="K5133" t="s">
        <v>144</v>
      </c>
      <c r="L5133" t="s">
        <v>14548</v>
      </c>
      <c r="M5133" t="s">
        <v>14549</v>
      </c>
      <c r="N5133">
        <v>0.27361833299999999</v>
      </c>
      <c r="O5133">
        <v>8</v>
      </c>
      <c r="P5133">
        <v>7035</v>
      </c>
      <c r="Q5133">
        <v>191</v>
      </c>
      <c r="R5133">
        <v>365</v>
      </c>
      <c r="S5133">
        <v>53</v>
      </c>
      <c r="T5133">
        <v>1025</v>
      </c>
      <c r="U5133">
        <v>8</v>
      </c>
      <c r="V5133">
        <v>1</v>
      </c>
      <c r="W5133">
        <v>0.572804666088225</v>
      </c>
      <c r="X5133">
        <v>357.97328841122015</v>
      </c>
      <c r="Y5133">
        <v>33.818874879495333</v>
      </c>
      <c r="Z5133">
        <v>40.92566316493766</v>
      </c>
      <c r="AA5133">
        <v>47.819855124119535</v>
      </c>
      <c r="AB5133">
        <v>236.94238550386041</v>
      </c>
      <c r="AC5133">
        <v>524.44644596679939</v>
      </c>
      <c r="AD5133">
        <v>0.37999706810962008</v>
      </c>
      <c r="AE5133">
        <v>1242.8793147846302</v>
      </c>
    </row>
    <row r="5134" spans="1:31" x14ac:dyDescent="0.3">
      <c r="A5134">
        <v>2496907</v>
      </c>
      <c r="B5134">
        <v>1</v>
      </c>
      <c r="C5134" t="s">
        <v>81</v>
      </c>
      <c r="D5134" t="s">
        <v>123</v>
      </c>
      <c r="E5134" t="s">
        <v>166</v>
      </c>
      <c r="F5134" t="s">
        <v>14550</v>
      </c>
      <c r="G5134" t="s">
        <v>149</v>
      </c>
      <c r="H5134" t="s">
        <v>150</v>
      </c>
      <c r="I5134" t="s">
        <v>136</v>
      </c>
      <c r="J5134" t="s">
        <v>137</v>
      </c>
      <c r="K5134" t="s">
        <v>144</v>
      </c>
      <c r="L5134" t="s">
        <v>14551</v>
      </c>
      <c r="M5134" t="s">
        <v>14552</v>
      </c>
      <c r="N5134">
        <v>0.98111111100000004</v>
      </c>
      <c r="O5134">
        <v>0</v>
      </c>
      <c r="P5134">
        <v>2588</v>
      </c>
      <c r="Q5134">
        <v>0</v>
      </c>
      <c r="R5134">
        <v>2</v>
      </c>
      <c r="S5134">
        <v>1</v>
      </c>
      <c r="T5134">
        <v>408</v>
      </c>
      <c r="U5134">
        <v>0</v>
      </c>
      <c r="V5134">
        <v>15</v>
      </c>
      <c r="W5134">
        <v>0</v>
      </c>
      <c r="X5134">
        <v>614.29729376854846</v>
      </c>
      <c r="Y5134">
        <v>0</v>
      </c>
      <c r="Z5134">
        <v>1.0659385275132862</v>
      </c>
      <c r="AA5134">
        <v>20.461069329963479</v>
      </c>
      <c r="AB5134">
        <v>398.65104315630117</v>
      </c>
      <c r="AC5134">
        <v>0</v>
      </c>
      <c r="AD5134">
        <v>173.01491763366272</v>
      </c>
      <c r="AE5134">
        <v>1207.490262415989</v>
      </c>
    </row>
    <row r="5135" spans="1:31" x14ac:dyDescent="0.3">
      <c r="A5135">
        <v>2496908</v>
      </c>
      <c r="B5135">
        <v>1</v>
      </c>
      <c r="C5135" t="s">
        <v>80</v>
      </c>
      <c r="D5135" t="s">
        <v>96</v>
      </c>
      <c r="E5135" t="s">
        <v>153</v>
      </c>
      <c r="F5135" t="s">
        <v>14553</v>
      </c>
      <c r="G5135" t="s">
        <v>230</v>
      </c>
      <c r="H5135" t="s">
        <v>135</v>
      </c>
      <c r="I5135" t="s">
        <v>136</v>
      </c>
      <c r="J5135" t="s">
        <v>137</v>
      </c>
      <c r="K5135" t="s">
        <v>144</v>
      </c>
      <c r="L5135" t="s">
        <v>14554</v>
      </c>
      <c r="M5135" t="s">
        <v>14555</v>
      </c>
      <c r="N5135">
        <v>1.4186111109999999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1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2.1585436436941667</v>
      </c>
      <c r="AC5135">
        <v>0</v>
      </c>
      <c r="AD5135">
        <v>0</v>
      </c>
      <c r="AE5135">
        <v>2.1585436436941667</v>
      </c>
    </row>
    <row r="5136" spans="1:31" x14ac:dyDescent="0.3">
      <c r="A5136">
        <v>2496909</v>
      </c>
      <c r="B5136">
        <v>1</v>
      </c>
      <c r="C5136" t="s">
        <v>81</v>
      </c>
      <c r="D5136" t="s">
        <v>123</v>
      </c>
      <c r="E5136" t="s">
        <v>166</v>
      </c>
      <c r="F5136" t="s">
        <v>3767</v>
      </c>
      <c r="G5136" t="s">
        <v>149</v>
      </c>
      <c r="H5136" t="s">
        <v>150</v>
      </c>
      <c r="I5136" t="s">
        <v>136</v>
      </c>
      <c r="J5136" t="s">
        <v>137</v>
      </c>
      <c r="K5136" t="s">
        <v>144</v>
      </c>
      <c r="L5136" t="s">
        <v>14556</v>
      </c>
      <c r="M5136" t="s">
        <v>14557</v>
      </c>
      <c r="N5136">
        <v>1.3916666660000001</v>
      </c>
      <c r="O5136">
        <v>4</v>
      </c>
      <c r="P5136">
        <v>1310</v>
      </c>
      <c r="Q5136">
        <v>127</v>
      </c>
      <c r="R5136">
        <v>137</v>
      </c>
      <c r="S5136">
        <v>18</v>
      </c>
      <c r="T5136">
        <v>189</v>
      </c>
      <c r="U5136">
        <v>0</v>
      </c>
      <c r="V5136">
        <v>1</v>
      </c>
      <c r="W5136">
        <v>0.76662194201790035</v>
      </c>
      <c r="X5136">
        <v>340.72565248381687</v>
      </c>
      <c r="Y5136">
        <v>52.58424708057165</v>
      </c>
      <c r="Z5136">
        <v>45.441093437006316</v>
      </c>
      <c r="AA5136">
        <v>43.771581360488852</v>
      </c>
      <c r="AB5136">
        <v>132.72836446001105</v>
      </c>
      <c r="AC5136">
        <v>0</v>
      </c>
      <c r="AD5136">
        <v>2.6628775282626913</v>
      </c>
      <c r="AE5136">
        <v>618.68043829217527</v>
      </c>
    </row>
    <row r="5137" spans="1:31" x14ac:dyDescent="0.3">
      <c r="A5137">
        <v>2496918</v>
      </c>
      <c r="B5137">
        <v>1</v>
      </c>
      <c r="C5137" t="s">
        <v>81</v>
      </c>
      <c r="D5137" t="s">
        <v>123</v>
      </c>
      <c r="E5137" t="s">
        <v>147</v>
      </c>
      <c r="F5137" t="s">
        <v>10596</v>
      </c>
      <c r="G5137" t="s">
        <v>193</v>
      </c>
      <c r="H5137" t="s">
        <v>150</v>
      </c>
      <c r="I5137" t="s">
        <v>136</v>
      </c>
      <c r="J5137" t="s">
        <v>137</v>
      </c>
      <c r="K5137" t="s">
        <v>144</v>
      </c>
      <c r="L5137" t="s">
        <v>14558</v>
      </c>
      <c r="M5137" t="s">
        <v>14559</v>
      </c>
      <c r="N5137">
        <v>3.6927777769999999</v>
      </c>
      <c r="O5137">
        <v>0</v>
      </c>
      <c r="P5137">
        <v>0</v>
      </c>
      <c r="Q5137">
        <v>0</v>
      </c>
      <c r="R5137">
        <v>14</v>
      </c>
      <c r="S5137">
        <v>0</v>
      </c>
      <c r="T5137">
        <v>1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17.613426443324286</v>
      </c>
      <c r="AA5137">
        <v>0</v>
      </c>
      <c r="AB5137">
        <v>0.54085709311609498</v>
      </c>
      <c r="AC5137">
        <v>0</v>
      </c>
      <c r="AD5137">
        <v>0</v>
      </c>
      <c r="AE5137">
        <v>18.154283536440381</v>
      </c>
    </row>
    <row r="5138" spans="1:31" x14ac:dyDescent="0.3">
      <c r="A5138">
        <v>2496920</v>
      </c>
      <c r="B5138">
        <v>1</v>
      </c>
      <c r="C5138" t="s">
        <v>80</v>
      </c>
      <c r="D5138" t="s">
        <v>98</v>
      </c>
      <c r="E5138" t="s">
        <v>132</v>
      </c>
      <c r="F5138" t="s">
        <v>14560</v>
      </c>
      <c r="G5138" t="s">
        <v>181</v>
      </c>
      <c r="H5138" t="s">
        <v>135</v>
      </c>
      <c r="I5138" t="s">
        <v>136</v>
      </c>
      <c r="J5138" t="s">
        <v>137</v>
      </c>
      <c r="K5138" t="s">
        <v>144</v>
      </c>
      <c r="L5138" t="s">
        <v>14561</v>
      </c>
      <c r="M5138" t="s">
        <v>14562</v>
      </c>
      <c r="N5138">
        <v>1.0466666659999999</v>
      </c>
      <c r="O5138">
        <v>0</v>
      </c>
      <c r="P5138">
        <v>16</v>
      </c>
      <c r="Q5138">
        <v>0</v>
      </c>
      <c r="R5138">
        <v>18</v>
      </c>
      <c r="S5138">
        <v>0</v>
      </c>
      <c r="T5138">
        <v>12</v>
      </c>
      <c r="U5138">
        <v>0</v>
      </c>
      <c r="V5138">
        <v>0</v>
      </c>
      <c r="W5138">
        <v>0</v>
      </c>
      <c r="X5138">
        <v>5.3203820002611533</v>
      </c>
      <c r="Y5138">
        <v>0</v>
      </c>
      <c r="Z5138">
        <v>5.9175675176749287</v>
      </c>
      <c r="AA5138">
        <v>0</v>
      </c>
      <c r="AB5138">
        <v>16.26761886068098</v>
      </c>
      <c r="AC5138">
        <v>0</v>
      </c>
      <c r="AD5138">
        <v>0</v>
      </c>
      <c r="AE5138">
        <v>27.505568378617063</v>
      </c>
    </row>
    <row r="5139" spans="1:31" x14ac:dyDescent="0.3">
      <c r="A5139">
        <v>2496923</v>
      </c>
      <c r="B5139">
        <v>1</v>
      </c>
      <c r="C5139" t="s">
        <v>81</v>
      </c>
      <c r="D5139" t="s">
        <v>118</v>
      </c>
      <c r="E5139" t="s">
        <v>147</v>
      </c>
      <c r="F5139" t="s">
        <v>14563</v>
      </c>
      <c r="G5139" t="s">
        <v>193</v>
      </c>
      <c r="H5139" t="s">
        <v>150</v>
      </c>
      <c r="I5139" t="s">
        <v>136</v>
      </c>
      <c r="J5139" t="s">
        <v>137</v>
      </c>
      <c r="K5139" t="s">
        <v>144</v>
      </c>
      <c r="L5139" t="s">
        <v>14564</v>
      </c>
      <c r="M5139" t="s">
        <v>14565</v>
      </c>
      <c r="N5139">
        <v>1.9822222220000001</v>
      </c>
      <c r="O5139">
        <v>0</v>
      </c>
      <c r="P5139">
        <v>46</v>
      </c>
      <c r="Q5139">
        <v>0</v>
      </c>
      <c r="R5139">
        <v>8</v>
      </c>
      <c r="S5139">
        <v>0</v>
      </c>
      <c r="T5139">
        <v>7</v>
      </c>
      <c r="U5139">
        <v>0</v>
      </c>
      <c r="V5139">
        <v>0</v>
      </c>
      <c r="W5139">
        <v>0</v>
      </c>
      <c r="X5139">
        <v>16.245651906043808</v>
      </c>
      <c r="Y5139">
        <v>0</v>
      </c>
      <c r="Z5139">
        <v>12.698102460818788</v>
      </c>
      <c r="AA5139">
        <v>0</v>
      </c>
      <c r="AB5139">
        <v>7.8267485806124162</v>
      </c>
      <c r="AC5139">
        <v>0</v>
      </c>
      <c r="AD5139">
        <v>0</v>
      </c>
      <c r="AE5139">
        <v>36.770502947475009</v>
      </c>
    </row>
    <row r="5140" spans="1:31" x14ac:dyDescent="0.3">
      <c r="A5140">
        <v>2496926</v>
      </c>
      <c r="B5140">
        <v>1</v>
      </c>
      <c r="C5140" t="s">
        <v>81</v>
      </c>
      <c r="D5140" t="s">
        <v>123</v>
      </c>
      <c r="E5140" t="s">
        <v>147</v>
      </c>
      <c r="F5140" t="s">
        <v>14566</v>
      </c>
      <c r="G5140" t="s">
        <v>149</v>
      </c>
      <c r="H5140" t="s">
        <v>150</v>
      </c>
      <c r="I5140" t="s">
        <v>136</v>
      </c>
      <c r="J5140" t="s">
        <v>137</v>
      </c>
      <c r="K5140" t="s">
        <v>144</v>
      </c>
      <c r="L5140" t="s">
        <v>14567</v>
      </c>
      <c r="M5140" t="s">
        <v>14568</v>
      </c>
      <c r="N5140">
        <v>3.7580555549999999</v>
      </c>
      <c r="O5140">
        <v>0</v>
      </c>
      <c r="P5140">
        <v>218</v>
      </c>
      <c r="Q5140">
        <v>0</v>
      </c>
      <c r="R5140">
        <v>23</v>
      </c>
      <c r="S5140">
        <v>0</v>
      </c>
      <c r="T5140">
        <v>34</v>
      </c>
      <c r="U5140">
        <v>0</v>
      </c>
      <c r="V5140">
        <v>0</v>
      </c>
      <c r="W5140">
        <v>0</v>
      </c>
      <c r="X5140">
        <v>117.24930496769311</v>
      </c>
      <c r="Y5140">
        <v>0</v>
      </c>
      <c r="Z5140">
        <v>8.9849844761495721</v>
      </c>
      <c r="AA5140">
        <v>0</v>
      </c>
      <c r="AB5140">
        <v>28.263923927360921</v>
      </c>
      <c r="AC5140">
        <v>0</v>
      </c>
      <c r="AD5140">
        <v>0</v>
      </c>
      <c r="AE5140">
        <v>154.4982133712036</v>
      </c>
    </row>
    <row r="5141" spans="1:31" x14ac:dyDescent="0.3">
      <c r="A5141">
        <v>2496927</v>
      </c>
      <c r="B5141">
        <v>1</v>
      </c>
      <c r="C5141" t="s">
        <v>80</v>
      </c>
      <c r="D5141" t="s">
        <v>88</v>
      </c>
      <c r="E5141" t="s">
        <v>153</v>
      </c>
      <c r="F5141" t="s">
        <v>14569</v>
      </c>
      <c r="G5141" t="s">
        <v>155</v>
      </c>
      <c r="H5141" t="s">
        <v>135</v>
      </c>
      <c r="I5141" t="s">
        <v>136</v>
      </c>
      <c r="J5141" t="s">
        <v>137</v>
      </c>
      <c r="K5141" t="s">
        <v>144</v>
      </c>
      <c r="L5141" t="s">
        <v>14570</v>
      </c>
      <c r="M5141" t="s">
        <v>14571</v>
      </c>
      <c r="N5141">
        <v>1.461944444</v>
      </c>
      <c r="O5141">
        <v>0</v>
      </c>
      <c r="P5141">
        <v>1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0.28436471299506538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0.28436471299506538</v>
      </c>
    </row>
    <row r="5142" spans="1:31" x14ac:dyDescent="0.3">
      <c r="A5142">
        <v>2496928</v>
      </c>
      <c r="B5142">
        <v>1</v>
      </c>
      <c r="C5142" t="s">
        <v>80</v>
      </c>
      <c r="D5142" t="s">
        <v>99</v>
      </c>
      <c r="E5142" t="s">
        <v>153</v>
      </c>
      <c r="F5142" t="s">
        <v>14572</v>
      </c>
      <c r="G5142" t="s">
        <v>155</v>
      </c>
      <c r="H5142" t="s">
        <v>135</v>
      </c>
      <c r="I5142" t="s">
        <v>136</v>
      </c>
      <c r="J5142" t="s">
        <v>137</v>
      </c>
      <c r="K5142" t="s">
        <v>144</v>
      </c>
      <c r="L5142" t="s">
        <v>14573</v>
      </c>
      <c r="M5142" t="s">
        <v>14574</v>
      </c>
      <c r="N5142">
        <v>2.0905555549999999</v>
      </c>
      <c r="O5142">
        <v>0</v>
      </c>
      <c r="P5142">
        <v>2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1.5609191538767515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1.5609191538767515</v>
      </c>
    </row>
    <row r="5143" spans="1:31" x14ac:dyDescent="0.3">
      <c r="A5143">
        <v>2496932</v>
      </c>
      <c r="B5143">
        <v>1</v>
      </c>
      <c r="C5143" t="s">
        <v>81</v>
      </c>
      <c r="D5143" t="s">
        <v>128</v>
      </c>
      <c r="E5143" t="s">
        <v>162</v>
      </c>
      <c r="F5143" t="s">
        <v>14575</v>
      </c>
      <c r="G5143" t="s">
        <v>181</v>
      </c>
      <c r="H5143" t="s">
        <v>135</v>
      </c>
      <c r="I5143" t="s">
        <v>136</v>
      </c>
      <c r="J5143" t="s">
        <v>137</v>
      </c>
      <c r="K5143" t="s">
        <v>144</v>
      </c>
      <c r="L5143" t="s">
        <v>14576</v>
      </c>
      <c r="M5143" t="s">
        <v>14577</v>
      </c>
      <c r="N5143">
        <v>0.81</v>
      </c>
      <c r="O5143">
        <v>0</v>
      </c>
      <c r="P5143">
        <v>48</v>
      </c>
      <c r="Q5143">
        <v>0</v>
      </c>
      <c r="R5143">
        <v>0</v>
      </c>
      <c r="S5143">
        <v>0</v>
      </c>
      <c r="T5143">
        <v>5</v>
      </c>
      <c r="U5143">
        <v>0</v>
      </c>
      <c r="V5143">
        <v>0</v>
      </c>
      <c r="W5143">
        <v>0</v>
      </c>
      <c r="X5143">
        <v>10.925686536985612</v>
      </c>
      <c r="Y5143">
        <v>0</v>
      </c>
      <c r="Z5143">
        <v>0</v>
      </c>
      <c r="AA5143">
        <v>0</v>
      </c>
      <c r="AB5143">
        <v>3.5391158053326905</v>
      </c>
      <c r="AC5143">
        <v>0</v>
      </c>
      <c r="AD5143">
        <v>0</v>
      </c>
      <c r="AE5143">
        <v>14.464802342318302</v>
      </c>
    </row>
    <row r="5144" spans="1:31" x14ac:dyDescent="0.3">
      <c r="A5144">
        <v>2496933</v>
      </c>
      <c r="B5144">
        <v>1</v>
      </c>
      <c r="C5144" t="s">
        <v>80</v>
      </c>
      <c r="D5144" t="s">
        <v>94</v>
      </c>
      <c r="E5144" t="s">
        <v>166</v>
      </c>
      <c r="F5144" t="s">
        <v>14578</v>
      </c>
      <c r="G5144" t="s">
        <v>149</v>
      </c>
      <c r="H5144" t="s">
        <v>150</v>
      </c>
      <c r="I5144" t="s">
        <v>136</v>
      </c>
      <c r="J5144" t="s">
        <v>137</v>
      </c>
      <c r="K5144" t="s">
        <v>144</v>
      </c>
      <c r="L5144" t="s">
        <v>14579</v>
      </c>
      <c r="M5144" t="s">
        <v>14580</v>
      </c>
      <c r="N5144">
        <v>0.277777777</v>
      </c>
      <c r="O5144">
        <v>0</v>
      </c>
      <c r="P5144">
        <v>3580</v>
      </c>
      <c r="Q5144">
        <v>1</v>
      </c>
      <c r="R5144">
        <v>4</v>
      </c>
      <c r="S5144">
        <v>2</v>
      </c>
      <c r="T5144">
        <v>414</v>
      </c>
      <c r="U5144">
        <v>0</v>
      </c>
      <c r="V5144">
        <v>0</v>
      </c>
      <c r="W5144">
        <v>0</v>
      </c>
      <c r="X5144">
        <v>286.82205430218755</v>
      </c>
      <c r="Y5144">
        <v>1.3279513582760845</v>
      </c>
      <c r="Z5144">
        <v>0.16875959103491139</v>
      </c>
      <c r="AA5144">
        <v>4.0537170378818033</v>
      </c>
      <c r="AB5144">
        <v>115.58221450333117</v>
      </c>
      <c r="AC5144">
        <v>0</v>
      </c>
      <c r="AD5144">
        <v>0</v>
      </c>
      <c r="AE5144">
        <v>407.95469679271156</v>
      </c>
    </row>
    <row r="5145" spans="1:31" x14ac:dyDescent="0.3">
      <c r="A5145">
        <v>2496934</v>
      </c>
      <c r="B5145">
        <v>1</v>
      </c>
      <c r="C5145" t="s">
        <v>80</v>
      </c>
      <c r="D5145" t="s">
        <v>101</v>
      </c>
      <c r="E5145" t="s">
        <v>147</v>
      </c>
      <c r="F5145" t="s">
        <v>14581</v>
      </c>
      <c r="G5145" t="s">
        <v>193</v>
      </c>
      <c r="H5145" t="s">
        <v>150</v>
      </c>
      <c r="I5145" t="s">
        <v>136</v>
      </c>
      <c r="J5145" t="s">
        <v>137</v>
      </c>
      <c r="K5145" t="s">
        <v>144</v>
      </c>
      <c r="L5145" t="s">
        <v>14582</v>
      </c>
      <c r="M5145" t="s">
        <v>14583</v>
      </c>
      <c r="N5145">
        <v>2.1436111109999998</v>
      </c>
      <c r="O5145">
        <v>3</v>
      </c>
      <c r="P5145">
        <v>107</v>
      </c>
      <c r="Q5145">
        <v>5</v>
      </c>
      <c r="R5145">
        <v>31</v>
      </c>
      <c r="S5145">
        <v>6</v>
      </c>
      <c r="T5145">
        <v>28</v>
      </c>
      <c r="U5145">
        <v>0</v>
      </c>
      <c r="V5145">
        <v>0</v>
      </c>
      <c r="W5145">
        <v>3.1628552263128422</v>
      </c>
      <c r="X5145">
        <v>46.67725678436431</v>
      </c>
      <c r="Y5145">
        <v>248.79280132564031</v>
      </c>
      <c r="Z5145">
        <v>15.878377716365456</v>
      </c>
      <c r="AA5145">
        <v>15.713952770979297</v>
      </c>
      <c r="AB5145">
        <v>72.429637244843505</v>
      </c>
      <c r="AC5145">
        <v>0</v>
      </c>
      <c r="AD5145">
        <v>0</v>
      </c>
      <c r="AE5145">
        <v>402.65488106850569</v>
      </c>
    </row>
    <row r="5146" spans="1:31" x14ac:dyDescent="0.3">
      <c r="A5146">
        <v>2496935</v>
      </c>
      <c r="B5146">
        <v>1</v>
      </c>
      <c r="C5146" t="s">
        <v>81</v>
      </c>
      <c r="D5146" t="s">
        <v>118</v>
      </c>
      <c r="E5146" t="s">
        <v>147</v>
      </c>
      <c r="F5146" t="s">
        <v>14584</v>
      </c>
      <c r="G5146" t="s">
        <v>149</v>
      </c>
      <c r="H5146" t="s">
        <v>150</v>
      </c>
      <c r="I5146" t="s">
        <v>136</v>
      </c>
      <c r="J5146" t="s">
        <v>137</v>
      </c>
      <c r="K5146" t="s">
        <v>144</v>
      </c>
      <c r="L5146" t="s">
        <v>14585</v>
      </c>
      <c r="M5146" t="s">
        <v>14586</v>
      </c>
      <c r="N5146">
        <v>0.56583333300000005</v>
      </c>
      <c r="O5146">
        <v>1</v>
      </c>
      <c r="P5146">
        <v>2837</v>
      </c>
      <c r="Q5146">
        <v>15</v>
      </c>
      <c r="R5146">
        <v>74</v>
      </c>
      <c r="S5146">
        <v>22</v>
      </c>
      <c r="T5146">
        <v>329</v>
      </c>
      <c r="U5146">
        <v>5</v>
      </c>
      <c r="V5146">
        <v>3</v>
      </c>
      <c r="W5146">
        <v>0.58458828574658406</v>
      </c>
      <c r="X5146">
        <v>342.75793178205276</v>
      </c>
      <c r="Y5146">
        <v>7.7183351871607275</v>
      </c>
      <c r="Z5146">
        <v>28.839253347191569</v>
      </c>
      <c r="AA5146">
        <v>111.82118394884658</v>
      </c>
      <c r="AB5146">
        <v>117.06976575580403</v>
      </c>
      <c r="AC5146">
        <v>417.5771429791144</v>
      </c>
      <c r="AD5146">
        <v>56.980154429516787</v>
      </c>
      <c r="AE5146">
        <v>1083.3483557154334</v>
      </c>
    </row>
    <row r="5147" spans="1:31" x14ac:dyDescent="0.3">
      <c r="A5147">
        <v>2496937</v>
      </c>
      <c r="B5147">
        <v>1</v>
      </c>
      <c r="C5147" t="s">
        <v>81</v>
      </c>
      <c r="D5147" t="s">
        <v>118</v>
      </c>
      <c r="E5147" t="s">
        <v>184</v>
      </c>
      <c r="F5147" t="s">
        <v>14587</v>
      </c>
      <c r="G5147" t="s">
        <v>149</v>
      </c>
      <c r="H5147" t="s">
        <v>150</v>
      </c>
      <c r="I5147" t="s">
        <v>506</v>
      </c>
      <c r="J5147" t="s">
        <v>137</v>
      </c>
      <c r="K5147" t="s">
        <v>144</v>
      </c>
      <c r="L5147" t="s">
        <v>14588</v>
      </c>
      <c r="M5147" t="s">
        <v>14589</v>
      </c>
      <c r="N5147">
        <v>0.01</v>
      </c>
      <c r="O5147">
        <v>7</v>
      </c>
      <c r="P5147">
        <v>691</v>
      </c>
      <c r="Q5147">
        <v>91</v>
      </c>
      <c r="R5147">
        <v>250</v>
      </c>
      <c r="S5147">
        <v>29</v>
      </c>
      <c r="T5147">
        <v>85</v>
      </c>
      <c r="U5147">
        <v>4</v>
      </c>
      <c r="V5147">
        <v>0</v>
      </c>
      <c r="W5147">
        <v>3.7602465095000009E-2</v>
      </c>
      <c r="X5147">
        <v>1.0607209658313568</v>
      </c>
      <c r="Y5147">
        <v>0.82470670053720263</v>
      </c>
      <c r="Z5147">
        <v>1.622438148487509</v>
      </c>
      <c r="AA5147">
        <v>0.58318613123170415</v>
      </c>
      <c r="AB5147">
        <v>0.43635196294830608</v>
      </c>
      <c r="AC5147">
        <v>1.9636050186858001</v>
      </c>
      <c r="AD5147">
        <v>0</v>
      </c>
      <c r="AE5147">
        <v>6.5286113928168783</v>
      </c>
    </row>
    <row r="5148" spans="1:31" x14ac:dyDescent="0.3">
      <c r="A5148">
        <v>2496938</v>
      </c>
      <c r="B5148">
        <v>1</v>
      </c>
      <c r="C5148" t="s">
        <v>81</v>
      </c>
      <c r="D5148" t="s">
        <v>117</v>
      </c>
      <c r="E5148" t="s">
        <v>166</v>
      </c>
      <c r="F5148" t="s">
        <v>13837</v>
      </c>
      <c r="G5148" t="s">
        <v>149</v>
      </c>
      <c r="H5148" t="s">
        <v>150</v>
      </c>
      <c r="I5148" t="s">
        <v>136</v>
      </c>
      <c r="J5148" t="s">
        <v>137</v>
      </c>
      <c r="K5148" t="s">
        <v>144</v>
      </c>
      <c r="L5148" t="s">
        <v>14590</v>
      </c>
      <c r="M5148" t="s">
        <v>14591</v>
      </c>
      <c r="N5148">
        <v>0.30083333299999998</v>
      </c>
      <c r="O5148">
        <v>1</v>
      </c>
      <c r="P5148">
        <v>0</v>
      </c>
      <c r="Q5148">
        <v>3</v>
      </c>
      <c r="R5148">
        <v>0</v>
      </c>
      <c r="S5148">
        <v>6</v>
      </c>
      <c r="T5148">
        <v>0</v>
      </c>
      <c r="U5148">
        <v>1</v>
      </c>
      <c r="V5148">
        <v>0</v>
      </c>
      <c r="W5148">
        <v>4.1660617961354174E-2</v>
      </c>
      <c r="X5148">
        <v>0</v>
      </c>
      <c r="Y5148">
        <v>0.34174734955712999</v>
      </c>
      <c r="Z5148">
        <v>0</v>
      </c>
      <c r="AA5148">
        <v>67.304996665572119</v>
      </c>
      <c r="AB5148">
        <v>0</v>
      </c>
      <c r="AC5148">
        <v>26.344844378250002</v>
      </c>
      <c r="AD5148">
        <v>0</v>
      </c>
      <c r="AE5148">
        <v>94.033249011340601</v>
      </c>
    </row>
    <row r="5149" spans="1:31" x14ac:dyDescent="0.3">
      <c r="A5149">
        <v>2496940</v>
      </c>
      <c r="B5149">
        <v>1</v>
      </c>
      <c r="C5149" t="s">
        <v>80</v>
      </c>
      <c r="D5149" t="s">
        <v>99</v>
      </c>
      <c r="E5149" t="s">
        <v>162</v>
      </c>
      <c r="F5149" t="s">
        <v>14592</v>
      </c>
      <c r="G5149" t="s">
        <v>181</v>
      </c>
      <c r="H5149" t="s">
        <v>135</v>
      </c>
      <c r="I5149" t="s">
        <v>136</v>
      </c>
      <c r="J5149" t="s">
        <v>137</v>
      </c>
      <c r="K5149" t="s">
        <v>144</v>
      </c>
      <c r="L5149" t="s">
        <v>14593</v>
      </c>
      <c r="M5149" t="s">
        <v>14594</v>
      </c>
      <c r="N5149">
        <v>1.0891666659999999</v>
      </c>
      <c r="O5149">
        <v>0</v>
      </c>
      <c r="P5149">
        <v>102</v>
      </c>
      <c r="Q5149">
        <v>0</v>
      </c>
      <c r="R5149">
        <v>0</v>
      </c>
      <c r="S5149">
        <v>0</v>
      </c>
      <c r="T5149">
        <v>31</v>
      </c>
      <c r="U5149">
        <v>0</v>
      </c>
      <c r="V5149">
        <v>0</v>
      </c>
      <c r="W5149">
        <v>0</v>
      </c>
      <c r="X5149">
        <v>30.416755185012118</v>
      </c>
      <c r="Y5149">
        <v>0</v>
      </c>
      <c r="Z5149">
        <v>0</v>
      </c>
      <c r="AA5149">
        <v>0</v>
      </c>
      <c r="AB5149">
        <v>17.760602196165557</v>
      </c>
      <c r="AC5149">
        <v>0</v>
      </c>
      <c r="AD5149">
        <v>0</v>
      </c>
      <c r="AE5149">
        <v>48.177357381177671</v>
      </c>
    </row>
    <row r="5150" spans="1:31" x14ac:dyDescent="0.3">
      <c r="A5150">
        <v>2496945</v>
      </c>
      <c r="B5150">
        <v>1</v>
      </c>
      <c r="C5150" t="s">
        <v>80</v>
      </c>
      <c r="D5150" t="s">
        <v>95</v>
      </c>
      <c r="E5150" t="s">
        <v>147</v>
      </c>
      <c r="F5150" t="s">
        <v>14595</v>
      </c>
      <c r="G5150" t="s">
        <v>193</v>
      </c>
      <c r="H5150" t="s">
        <v>150</v>
      </c>
      <c r="I5150" t="s">
        <v>136</v>
      </c>
      <c r="J5150" t="s">
        <v>137</v>
      </c>
      <c r="K5150" t="s">
        <v>144</v>
      </c>
      <c r="L5150" t="s">
        <v>14596</v>
      </c>
      <c r="M5150" t="s">
        <v>14597</v>
      </c>
      <c r="N5150">
        <v>2.4655555549999999</v>
      </c>
      <c r="O5150">
        <v>0</v>
      </c>
      <c r="P5150">
        <v>0</v>
      </c>
      <c r="Q5150">
        <v>0</v>
      </c>
      <c r="R5150">
        <v>0</v>
      </c>
      <c r="S5150">
        <v>1</v>
      </c>
      <c r="T5150">
        <v>0</v>
      </c>
      <c r="U5150">
        <v>1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1.3357660694305606</v>
      </c>
      <c r="AB5150">
        <v>0</v>
      </c>
      <c r="AC5150">
        <v>33.354596144056487</v>
      </c>
      <c r="AD5150">
        <v>0</v>
      </c>
      <c r="AE5150">
        <v>34.690362213487049</v>
      </c>
    </row>
    <row r="5151" spans="1:31" x14ac:dyDescent="0.3">
      <c r="A5151">
        <v>2496947</v>
      </c>
      <c r="B5151">
        <v>1</v>
      </c>
      <c r="C5151" t="s">
        <v>80</v>
      </c>
      <c r="D5151" t="s">
        <v>97</v>
      </c>
      <c r="E5151" t="s">
        <v>162</v>
      </c>
      <c r="F5151" t="s">
        <v>14598</v>
      </c>
      <c r="G5151" t="s">
        <v>181</v>
      </c>
      <c r="H5151" t="s">
        <v>135</v>
      </c>
      <c r="I5151" t="s">
        <v>136</v>
      </c>
      <c r="J5151" t="s">
        <v>137</v>
      </c>
      <c r="K5151" t="s">
        <v>144</v>
      </c>
      <c r="L5151" t="s">
        <v>14599</v>
      </c>
      <c r="M5151" t="s">
        <v>14600</v>
      </c>
      <c r="N5151">
        <v>0.837777777</v>
      </c>
      <c r="O5151">
        <v>0</v>
      </c>
      <c r="P5151">
        <v>44</v>
      </c>
      <c r="Q5151">
        <v>0</v>
      </c>
      <c r="R5151">
        <v>4</v>
      </c>
      <c r="S5151">
        <v>0</v>
      </c>
      <c r="T5151">
        <v>4</v>
      </c>
      <c r="U5151">
        <v>0</v>
      </c>
      <c r="V5151">
        <v>0</v>
      </c>
      <c r="W5151">
        <v>0</v>
      </c>
      <c r="X5151">
        <v>11.739989308601199</v>
      </c>
      <c r="Y5151">
        <v>0</v>
      </c>
      <c r="Z5151">
        <v>1.1073486411995979</v>
      </c>
      <c r="AA5151">
        <v>0</v>
      </c>
      <c r="AB5151">
        <v>2.425030582197472</v>
      </c>
      <c r="AC5151">
        <v>0</v>
      </c>
      <c r="AD5151">
        <v>0</v>
      </c>
      <c r="AE5151">
        <v>15.27236853199827</v>
      </c>
    </row>
    <row r="5152" spans="1:31" x14ac:dyDescent="0.3">
      <c r="A5152">
        <v>2496948</v>
      </c>
      <c r="B5152">
        <v>1</v>
      </c>
      <c r="C5152" t="s">
        <v>80</v>
      </c>
      <c r="D5152" t="s">
        <v>104</v>
      </c>
      <c r="E5152" t="s">
        <v>147</v>
      </c>
      <c r="F5152" t="s">
        <v>14601</v>
      </c>
      <c r="G5152" t="s">
        <v>276</v>
      </c>
      <c r="H5152" t="s">
        <v>150</v>
      </c>
      <c r="I5152" t="s">
        <v>136</v>
      </c>
      <c r="J5152" t="s">
        <v>137</v>
      </c>
      <c r="K5152" t="s">
        <v>144</v>
      </c>
      <c r="L5152" t="s">
        <v>14602</v>
      </c>
      <c r="M5152" t="s">
        <v>14603</v>
      </c>
      <c r="N5152">
        <v>0.63500000000000001</v>
      </c>
      <c r="O5152">
        <v>0</v>
      </c>
      <c r="P5152">
        <v>182</v>
      </c>
      <c r="Q5152">
        <v>0</v>
      </c>
      <c r="R5152">
        <v>1</v>
      </c>
      <c r="S5152">
        <v>0</v>
      </c>
      <c r="T5152">
        <v>15</v>
      </c>
      <c r="U5152">
        <v>0</v>
      </c>
      <c r="V5152">
        <v>0</v>
      </c>
      <c r="W5152">
        <v>0</v>
      </c>
      <c r="X5152">
        <v>19.837450553094985</v>
      </c>
      <c r="Y5152">
        <v>0</v>
      </c>
      <c r="Z5152">
        <v>6.6782584938500011E-3</v>
      </c>
      <c r="AA5152">
        <v>0</v>
      </c>
      <c r="AB5152">
        <v>4.8938463474333993</v>
      </c>
      <c r="AC5152">
        <v>0</v>
      </c>
      <c r="AD5152">
        <v>0</v>
      </c>
      <c r="AE5152">
        <v>24.737975159022234</v>
      </c>
    </row>
    <row r="5153" spans="1:31" x14ac:dyDescent="0.3">
      <c r="A5153">
        <v>2496949</v>
      </c>
      <c r="B5153">
        <v>1</v>
      </c>
      <c r="C5153" t="s">
        <v>81</v>
      </c>
      <c r="D5153" t="s">
        <v>113</v>
      </c>
      <c r="E5153" t="s">
        <v>153</v>
      </c>
      <c r="F5153" t="s">
        <v>14604</v>
      </c>
      <c r="G5153" t="s">
        <v>155</v>
      </c>
      <c r="H5153" t="s">
        <v>135</v>
      </c>
      <c r="I5153" t="s">
        <v>136</v>
      </c>
      <c r="J5153" t="s">
        <v>137</v>
      </c>
      <c r="K5153" t="s">
        <v>144</v>
      </c>
      <c r="L5153" t="s">
        <v>14605</v>
      </c>
      <c r="M5153" t="s">
        <v>14606</v>
      </c>
      <c r="N5153">
        <v>5.2297222220000004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3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14.290201483532744</v>
      </c>
      <c r="AC5153">
        <v>0</v>
      </c>
      <c r="AD5153">
        <v>0</v>
      </c>
      <c r="AE5153">
        <v>14.290201483532744</v>
      </c>
    </row>
    <row r="5154" spans="1:31" x14ac:dyDescent="0.3">
      <c r="A5154">
        <v>2496950</v>
      </c>
      <c r="B5154">
        <v>1</v>
      </c>
      <c r="C5154" t="s">
        <v>81</v>
      </c>
      <c r="D5154" t="s">
        <v>113</v>
      </c>
      <c r="E5154" t="s">
        <v>166</v>
      </c>
      <c r="F5154" t="s">
        <v>14607</v>
      </c>
      <c r="G5154" t="s">
        <v>149</v>
      </c>
      <c r="H5154" t="s">
        <v>150</v>
      </c>
      <c r="I5154" t="s">
        <v>136</v>
      </c>
      <c r="J5154" t="s">
        <v>137</v>
      </c>
      <c r="K5154" t="s">
        <v>144</v>
      </c>
      <c r="L5154" t="s">
        <v>14608</v>
      </c>
      <c r="M5154" t="s">
        <v>14609</v>
      </c>
      <c r="N5154">
        <v>2.5808333330000002</v>
      </c>
      <c r="O5154">
        <v>16</v>
      </c>
      <c r="P5154">
        <v>373</v>
      </c>
      <c r="Q5154">
        <v>151</v>
      </c>
      <c r="R5154">
        <v>181</v>
      </c>
      <c r="S5154">
        <v>21</v>
      </c>
      <c r="T5154">
        <v>36</v>
      </c>
      <c r="U5154">
        <v>1</v>
      </c>
      <c r="V5154">
        <v>0</v>
      </c>
      <c r="W5154">
        <v>5.049527569944269</v>
      </c>
      <c r="X5154">
        <v>236.80560645212253</v>
      </c>
      <c r="Y5154">
        <v>160.47612759152514</v>
      </c>
      <c r="Z5154">
        <v>104.09383311111516</v>
      </c>
      <c r="AA5154">
        <v>111.26006701443048</v>
      </c>
      <c r="AB5154">
        <v>33.95036665111607</v>
      </c>
      <c r="AC5154">
        <v>208.51085401425001</v>
      </c>
      <c r="AD5154">
        <v>0</v>
      </c>
      <c r="AE5154">
        <v>860.14638240450358</v>
      </c>
    </row>
    <row r="5155" spans="1:31" x14ac:dyDescent="0.3">
      <c r="A5155">
        <v>2496953</v>
      </c>
      <c r="B5155">
        <v>1</v>
      </c>
      <c r="C5155" t="s">
        <v>80</v>
      </c>
      <c r="D5155" t="s">
        <v>93</v>
      </c>
      <c r="E5155" t="s">
        <v>162</v>
      </c>
      <c r="F5155" t="s">
        <v>14610</v>
      </c>
      <c r="G5155" t="s">
        <v>530</v>
      </c>
      <c r="H5155" t="s">
        <v>135</v>
      </c>
      <c r="I5155" t="s">
        <v>136</v>
      </c>
      <c r="J5155" t="s">
        <v>137</v>
      </c>
      <c r="K5155" t="s">
        <v>144</v>
      </c>
      <c r="L5155" t="s">
        <v>14611</v>
      </c>
      <c r="M5155" t="s">
        <v>14612</v>
      </c>
      <c r="N5155">
        <v>1.4436111110000001</v>
      </c>
      <c r="O5155">
        <v>0</v>
      </c>
      <c r="P5155">
        <v>1</v>
      </c>
      <c r="Q5155">
        <v>0</v>
      </c>
      <c r="R5155">
        <v>0</v>
      </c>
      <c r="S5155">
        <v>0</v>
      </c>
      <c r="T5155">
        <v>1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2.2591746115141618</v>
      </c>
      <c r="AC5155">
        <v>0</v>
      </c>
      <c r="AD5155">
        <v>0</v>
      </c>
      <c r="AE5155">
        <v>2.2591746115141618</v>
      </c>
    </row>
    <row r="5156" spans="1:31" x14ac:dyDescent="0.3">
      <c r="A5156">
        <v>2496954</v>
      </c>
      <c r="B5156">
        <v>1</v>
      </c>
      <c r="C5156" t="s">
        <v>81</v>
      </c>
      <c r="D5156" t="s">
        <v>117</v>
      </c>
      <c r="E5156" t="s">
        <v>147</v>
      </c>
      <c r="F5156" t="s">
        <v>14613</v>
      </c>
      <c r="G5156" t="s">
        <v>149</v>
      </c>
      <c r="H5156" t="s">
        <v>150</v>
      </c>
      <c r="I5156" t="s">
        <v>506</v>
      </c>
      <c r="J5156" t="s">
        <v>137</v>
      </c>
      <c r="K5156" t="s">
        <v>144</v>
      </c>
      <c r="L5156" t="s">
        <v>14614</v>
      </c>
      <c r="M5156" t="s">
        <v>14615</v>
      </c>
      <c r="N5156">
        <v>9.4444439999999998E-3</v>
      </c>
      <c r="O5156">
        <v>0</v>
      </c>
      <c r="P5156">
        <v>391</v>
      </c>
      <c r="Q5156">
        <v>8</v>
      </c>
      <c r="R5156">
        <v>6</v>
      </c>
      <c r="S5156">
        <v>3</v>
      </c>
      <c r="T5156">
        <v>13</v>
      </c>
      <c r="U5156">
        <v>0</v>
      </c>
      <c r="V5156">
        <v>0</v>
      </c>
      <c r="W5156">
        <v>0</v>
      </c>
      <c r="X5156">
        <v>0.2432685911987488</v>
      </c>
      <c r="Y5156">
        <v>0.46493658357514217</v>
      </c>
      <c r="Z5156">
        <v>6.7762517333847232E-3</v>
      </c>
      <c r="AA5156">
        <v>3.694346942E-2</v>
      </c>
      <c r="AB5156">
        <v>4.5931036464995495E-2</v>
      </c>
      <c r="AC5156">
        <v>0</v>
      </c>
      <c r="AD5156">
        <v>0</v>
      </c>
      <c r="AE5156">
        <v>0.79785593239227126</v>
      </c>
    </row>
    <row r="5157" spans="1:31" x14ac:dyDescent="0.3">
      <c r="A5157">
        <v>2496955</v>
      </c>
      <c r="B5157">
        <v>1</v>
      </c>
      <c r="C5157" t="s">
        <v>81</v>
      </c>
      <c r="D5157" t="s">
        <v>119</v>
      </c>
      <c r="E5157" t="s">
        <v>166</v>
      </c>
      <c r="F5157" t="s">
        <v>14616</v>
      </c>
      <c r="G5157" t="s">
        <v>149</v>
      </c>
      <c r="H5157" t="s">
        <v>150</v>
      </c>
      <c r="I5157" t="s">
        <v>136</v>
      </c>
      <c r="J5157" t="s">
        <v>137</v>
      </c>
      <c r="K5157" t="s">
        <v>144</v>
      </c>
      <c r="L5157" t="s">
        <v>14617</v>
      </c>
      <c r="M5157" t="s">
        <v>14618</v>
      </c>
      <c r="N5157">
        <v>0.22305555499999999</v>
      </c>
      <c r="O5157">
        <v>0</v>
      </c>
      <c r="P5157">
        <v>2626</v>
      </c>
      <c r="Q5157">
        <v>143</v>
      </c>
      <c r="R5157">
        <v>334</v>
      </c>
      <c r="S5157">
        <v>9</v>
      </c>
      <c r="T5157">
        <v>200</v>
      </c>
      <c r="U5157">
        <v>0</v>
      </c>
      <c r="V5157">
        <v>0</v>
      </c>
      <c r="W5157">
        <v>0</v>
      </c>
      <c r="X5157">
        <v>124.64119569514142</v>
      </c>
      <c r="Y5157">
        <v>29.074639001625918</v>
      </c>
      <c r="Z5157">
        <v>34.984195948627317</v>
      </c>
      <c r="AA5157">
        <v>3.3631648923627999</v>
      </c>
      <c r="AB5157">
        <v>22.019342964020211</v>
      </c>
      <c r="AC5157">
        <v>0</v>
      </c>
      <c r="AD5157">
        <v>0</v>
      </c>
      <c r="AE5157">
        <v>214.08253850177763</v>
      </c>
    </row>
    <row r="5158" spans="1:31" x14ac:dyDescent="0.3">
      <c r="A5158">
        <v>2496957</v>
      </c>
      <c r="B5158">
        <v>1</v>
      </c>
      <c r="C5158" t="s">
        <v>80</v>
      </c>
      <c r="D5158" t="s">
        <v>83</v>
      </c>
      <c r="E5158" t="s">
        <v>147</v>
      </c>
      <c r="F5158" t="s">
        <v>14619</v>
      </c>
      <c r="G5158" t="s">
        <v>193</v>
      </c>
      <c r="H5158" t="s">
        <v>150</v>
      </c>
      <c r="I5158" t="s">
        <v>136</v>
      </c>
      <c r="J5158" t="s">
        <v>137</v>
      </c>
      <c r="K5158" t="s">
        <v>144</v>
      </c>
      <c r="L5158" t="s">
        <v>14620</v>
      </c>
      <c r="M5158" t="s">
        <v>14621</v>
      </c>
      <c r="N5158">
        <v>1.4727777769999999</v>
      </c>
      <c r="O5158">
        <v>2</v>
      </c>
      <c r="P5158">
        <v>128</v>
      </c>
      <c r="Q5158">
        <v>2</v>
      </c>
      <c r="R5158">
        <v>15</v>
      </c>
      <c r="S5158">
        <v>2</v>
      </c>
      <c r="T5158">
        <v>12</v>
      </c>
      <c r="U5158">
        <v>0</v>
      </c>
      <c r="V5158">
        <v>0</v>
      </c>
      <c r="W5158">
        <v>2.556309678685226</v>
      </c>
      <c r="X5158">
        <v>31.344597623083221</v>
      </c>
      <c r="Y5158">
        <v>0.84801299065240565</v>
      </c>
      <c r="Z5158">
        <v>3.6137800780391944</v>
      </c>
      <c r="AA5158">
        <v>19.980137057247045</v>
      </c>
      <c r="AB5158">
        <v>10.864721928284586</v>
      </c>
      <c r="AC5158">
        <v>0</v>
      </c>
      <c r="AD5158">
        <v>0</v>
      </c>
      <c r="AE5158">
        <v>69.207559355991677</v>
      </c>
    </row>
    <row r="5159" spans="1:31" x14ac:dyDescent="0.3">
      <c r="A5159">
        <v>2496958</v>
      </c>
      <c r="B5159">
        <v>1</v>
      </c>
      <c r="C5159" t="s">
        <v>81</v>
      </c>
      <c r="D5159" t="s">
        <v>123</v>
      </c>
      <c r="E5159" t="s">
        <v>184</v>
      </c>
      <c r="F5159" t="s">
        <v>3931</v>
      </c>
      <c r="G5159" t="s">
        <v>149</v>
      </c>
      <c r="H5159" t="s">
        <v>150</v>
      </c>
      <c r="I5159" t="s">
        <v>136</v>
      </c>
      <c r="J5159" t="s">
        <v>137</v>
      </c>
      <c r="K5159" t="s">
        <v>144</v>
      </c>
      <c r="L5159" t="s">
        <v>14622</v>
      </c>
      <c r="M5159" t="s">
        <v>14623</v>
      </c>
      <c r="N5159">
        <v>1.525833333</v>
      </c>
      <c r="O5159">
        <v>0</v>
      </c>
      <c r="P5159">
        <v>367</v>
      </c>
      <c r="Q5159">
        <v>5</v>
      </c>
      <c r="R5159">
        <v>90</v>
      </c>
      <c r="S5159">
        <v>5</v>
      </c>
      <c r="T5159">
        <v>48</v>
      </c>
      <c r="U5159">
        <v>0</v>
      </c>
      <c r="V5159">
        <v>0</v>
      </c>
      <c r="W5159">
        <v>0</v>
      </c>
      <c r="X5159">
        <v>121.22186728032889</v>
      </c>
      <c r="Y5159">
        <v>46.543977403524494</v>
      </c>
      <c r="Z5159">
        <v>52.82323598746904</v>
      </c>
      <c r="AA5159">
        <v>15.45912713608705</v>
      </c>
      <c r="AB5159">
        <v>54.234128067621981</v>
      </c>
      <c r="AC5159">
        <v>0</v>
      </c>
      <c r="AD5159">
        <v>0</v>
      </c>
      <c r="AE5159">
        <v>290.28233587503149</v>
      </c>
    </row>
    <row r="5160" spans="1:31" x14ac:dyDescent="0.3">
      <c r="A5160">
        <v>2496959</v>
      </c>
      <c r="B5160">
        <v>1</v>
      </c>
      <c r="C5160" t="s">
        <v>81</v>
      </c>
      <c r="D5160" t="s">
        <v>127</v>
      </c>
      <c r="E5160" t="s">
        <v>162</v>
      </c>
      <c r="F5160" t="s">
        <v>14624</v>
      </c>
      <c r="G5160" t="s">
        <v>210</v>
      </c>
      <c r="H5160" t="s">
        <v>135</v>
      </c>
      <c r="I5160" t="s">
        <v>136</v>
      </c>
      <c r="J5160" t="s">
        <v>137</v>
      </c>
      <c r="K5160" t="s">
        <v>144</v>
      </c>
      <c r="L5160" t="s">
        <v>14625</v>
      </c>
      <c r="M5160" t="s">
        <v>14626</v>
      </c>
      <c r="N5160">
        <v>1.133888888</v>
      </c>
      <c r="O5160">
        <v>0</v>
      </c>
      <c r="P5160">
        <v>17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5.9733714721607685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5.9733714721607685</v>
      </c>
    </row>
    <row r="5161" spans="1:31" x14ac:dyDescent="0.3">
      <c r="A5161">
        <v>2496962</v>
      </c>
      <c r="B5161">
        <v>1</v>
      </c>
      <c r="C5161" t="s">
        <v>81</v>
      </c>
      <c r="D5161" t="s">
        <v>128</v>
      </c>
      <c r="E5161" t="s">
        <v>141</v>
      </c>
      <c r="F5161" t="s">
        <v>14627</v>
      </c>
      <c r="G5161" t="s">
        <v>143</v>
      </c>
      <c r="H5161" t="s">
        <v>135</v>
      </c>
      <c r="I5161" t="s">
        <v>136</v>
      </c>
      <c r="J5161" t="s">
        <v>137</v>
      </c>
      <c r="K5161" t="s">
        <v>144</v>
      </c>
      <c r="L5161" t="s">
        <v>14628</v>
      </c>
      <c r="M5161" t="s">
        <v>14629</v>
      </c>
      <c r="N5161">
        <v>2.3738888880000002</v>
      </c>
      <c r="O5161">
        <v>0</v>
      </c>
      <c r="P5161">
        <v>22</v>
      </c>
      <c r="Q5161">
        <v>0</v>
      </c>
      <c r="R5161">
        <v>0</v>
      </c>
      <c r="S5161">
        <v>0</v>
      </c>
      <c r="T5161">
        <v>1</v>
      </c>
      <c r="U5161">
        <v>0</v>
      </c>
      <c r="V5161">
        <v>0</v>
      </c>
      <c r="W5161">
        <v>0</v>
      </c>
      <c r="X5161">
        <v>22.801262488131311</v>
      </c>
      <c r="Y5161">
        <v>0</v>
      </c>
      <c r="Z5161">
        <v>0</v>
      </c>
      <c r="AA5161">
        <v>0</v>
      </c>
      <c r="AB5161">
        <v>0.27543796331355996</v>
      </c>
      <c r="AC5161">
        <v>0</v>
      </c>
      <c r="AD5161">
        <v>0</v>
      </c>
      <c r="AE5161">
        <v>23.076700451444871</v>
      </c>
    </row>
    <row r="5162" spans="1:31" x14ac:dyDescent="0.3">
      <c r="A5162">
        <v>2496964</v>
      </c>
      <c r="B5162">
        <v>1</v>
      </c>
      <c r="C5162" t="s">
        <v>81</v>
      </c>
      <c r="D5162" t="s">
        <v>123</v>
      </c>
      <c r="E5162" t="s">
        <v>162</v>
      </c>
      <c r="F5162" t="s">
        <v>14630</v>
      </c>
      <c r="G5162" t="s">
        <v>210</v>
      </c>
      <c r="H5162" t="s">
        <v>135</v>
      </c>
      <c r="I5162" t="s">
        <v>136</v>
      </c>
      <c r="J5162" t="s">
        <v>137</v>
      </c>
      <c r="K5162" t="s">
        <v>144</v>
      </c>
      <c r="L5162" t="s">
        <v>14631</v>
      </c>
      <c r="M5162" t="s">
        <v>14632</v>
      </c>
      <c r="N5162">
        <v>3.9925000000000002</v>
      </c>
      <c r="O5162">
        <v>0</v>
      </c>
      <c r="P5162">
        <v>124</v>
      </c>
      <c r="Q5162">
        <v>0</v>
      </c>
      <c r="R5162">
        <v>9</v>
      </c>
      <c r="S5162">
        <v>0</v>
      </c>
      <c r="T5162">
        <v>7</v>
      </c>
      <c r="U5162">
        <v>0</v>
      </c>
      <c r="V5162">
        <v>0</v>
      </c>
      <c r="W5162">
        <v>0</v>
      </c>
      <c r="X5162">
        <v>85.974551510947094</v>
      </c>
      <c r="Y5162">
        <v>0</v>
      </c>
      <c r="Z5162">
        <v>3.9264944416401506</v>
      </c>
      <c r="AA5162">
        <v>0</v>
      </c>
      <c r="AB5162">
        <v>3.9840421546626343</v>
      </c>
      <c r="AC5162">
        <v>0</v>
      </c>
      <c r="AD5162">
        <v>0</v>
      </c>
      <c r="AE5162">
        <v>93.885088107249871</v>
      </c>
    </row>
    <row r="5163" spans="1:31" x14ac:dyDescent="0.3">
      <c r="A5163">
        <v>2496967</v>
      </c>
      <c r="B5163">
        <v>1</v>
      </c>
      <c r="C5163" t="s">
        <v>80</v>
      </c>
      <c r="D5163" t="s">
        <v>108</v>
      </c>
      <c r="E5163" t="s">
        <v>162</v>
      </c>
      <c r="F5163" t="s">
        <v>14633</v>
      </c>
      <c r="G5163" t="s">
        <v>4005</v>
      </c>
      <c r="H5163" t="s">
        <v>135</v>
      </c>
      <c r="I5163" t="s">
        <v>136</v>
      </c>
      <c r="J5163" t="s">
        <v>137</v>
      </c>
      <c r="K5163" t="s">
        <v>144</v>
      </c>
      <c r="L5163" t="s">
        <v>14634</v>
      </c>
      <c r="M5163" t="s">
        <v>14635</v>
      </c>
      <c r="N5163">
        <v>3.1994444440000001</v>
      </c>
      <c r="O5163">
        <v>0</v>
      </c>
      <c r="P5163">
        <v>6</v>
      </c>
      <c r="Q5163">
        <v>0</v>
      </c>
      <c r="R5163">
        <v>0</v>
      </c>
      <c r="S5163">
        <v>0</v>
      </c>
      <c r="T5163">
        <v>4</v>
      </c>
      <c r="U5163">
        <v>0</v>
      </c>
      <c r="V5163">
        <v>0</v>
      </c>
      <c r="W5163">
        <v>0</v>
      </c>
      <c r="X5163">
        <v>2.7781143668296373</v>
      </c>
      <c r="Y5163">
        <v>0</v>
      </c>
      <c r="Z5163">
        <v>0</v>
      </c>
      <c r="AA5163">
        <v>0</v>
      </c>
      <c r="AB5163">
        <v>6.0045039151995256</v>
      </c>
      <c r="AC5163">
        <v>0</v>
      </c>
      <c r="AD5163">
        <v>0</v>
      </c>
      <c r="AE5163">
        <v>8.7826182820291621</v>
      </c>
    </row>
    <row r="5164" spans="1:31" x14ac:dyDescent="0.3">
      <c r="A5164">
        <v>2496972</v>
      </c>
      <c r="B5164">
        <v>1</v>
      </c>
      <c r="C5164" t="s">
        <v>80</v>
      </c>
      <c r="D5164" t="s">
        <v>96</v>
      </c>
      <c r="E5164" t="s">
        <v>132</v>
      </c>
      <c r="F5164" t="s">
        <v>14636</v>
      </c>
      <c r="G5164" t="s">
        <v>181</v>
      </c>
      <c r="H5164" t="s">
        <v>135</v>
      </c>
      <c r="I5164" t="s">
        <v>136</v>
      </c>
      <c r="J5164" t="s">
        <v>137</v>
      </c>
      <c r="K5164" t="s">
        <v>144</v>
      </c>
      <c r="L5164" t="s">
        <v>14637</v>
      </c>
      <c r="M5164" t="s">
        <v>14638</v>
      </c>
      <c r="N5164">
        <v>0.46083333300000001</v>
      </c>
      <c r="O5164">
        <v>0</v>
      </c>
      <c r="P5164">
        <v>134</v>
      </c>
      <c r="Q5164">
        <v>0</v>
      </c>
      <c r="R5164">
        <v>1</v>
      </c>
      <c r="S5164">
        <v>0</v>
      </c>
      <c r="T5164">
        <v>24</v>
      </c>
      <c r="U5164">
        <v>0</v>
      </c>
      <c r="V5164">
        <v>0</v>
      </c>
      <c r="W5164">
        <v>0</v>
      </c>
      <c r="X5164">
        <v>19.266052169095637</v>
      </c>
      <c r="Y5164">
        <v>0</v>
      </c>
      <c r="Z5164">
        <v>2.1070597251132916E-2</v>
      </c>
      <c r="AA5164">
        <v>0</v>
      </c>
      <c r="AB5164">
        <v>28.994519244850217</v>
      </c>
      <c r="AC5164">
        <v>0</v>
      </c>
      <c r="AD5164">
        <v>0</v>
      </c>
      <c r="AE5164">
        <v>48.281642011196986</v>
      </c>
    </row>
    <row r="5165" spans="1:31" x14ac:dyDescent="0.3">
      <c r="A5165">
        <v>2496973</v>
      </c>
      <c r="B5165">
        <v>1</v>
      </c>
      <c r="C5165" t="s">
        <v>81</v>
      </c>
      <c r="D5165" t="s">
        <v>118</v>
      </c>
      <c r="E5165" t="s">
        <v>162</v>
      </c>
      <c r="F5165" t="s">
        <v>13561</v>
      </c>
      <c r="G5165" t="s">
        <v>210</v>
      </c>
      <c r="H5165" t="s">
        <v>135</v>
      </c>
      <c r="I5165" t="s">
        <v>136</v>
      </c>
      <c r="J5165" t="s">
        <v>137</v>
      </c>
      <c r="K5165" t="s">
        <v>144</v>
      </c>
      <c r="L5165" t="s">
        <v>14639</v>
      </c>
      <c r="M5165" t="s">
        <v>14640</v>
      </c>
      <c r="N5165">
        <v>0.889444444</v>
      </c>
      <c r="O5165">
        <v>0</v>
      </c>
      <c r="P5165">
        <v>41</v>
      </c>
      <c r="Q5165">
        <v>0</v>
      </c>
      <c r="R5165">
        <v>28</v>
      </c>
      <c r="S5165">
        <v>0</v>
      </c>
      <c r="T5165">
        <v>10</v>
      </c>
      <c r="U5165">
        <v>0</v>
      </c>
      <c r="V5165">
        <v>0</v>
      </c>
      <c r="W5165">
        <v>0</v>
      </c>
      <c r="X5165">
        <v>10.940643860224132</v>
      </c>
      <c r="Y5165">
        <v>0</v>
      </c>
      <c r="Z5165">
        <v>4.0280528562283271</v>
      </c>
      <c r="AA5165">
        <v>0</v>
      </c>
      <c r="AB5165">
        <v>4.3258684754163124</v>
      </c>
      <c r="AC5165">
        <v>0</v>
      </c>
      <c r="AD5165">
        <v>0</v>
      </c>
      <c r="AE5165">
        <v>19.29456519186877</v>
      </c>
    </row>
    <row r="5166" spans="1:31" x14ac:dyDescent="0.3">
      <c r="A5166">
        <v>2496975</v>
      </c>
      <c r="B5166">
        <v>1</v>
      </c>
      <c r="C5166" t="s">
        <v>81</v>
      </c>
      <c r="D5166" t="s">
        <v>115</v>
      </c>
      <c r="E5166" t="s">
        <v>162</v>
      </c>
      <c r="F5166" t="s">
        <v>14641</v>
      </c>
      <c r="G5166" t="s">
        <v>652</v>
      </c>
      <c r="H5166" t="s">
        <v>135</v>
      </c>
      <c r="I5166" t="s">
        <v>136</v>
      </c>
      <c r="J5166" t="s">
        <v>137</v>
      </c>
      <c r="K5166" t="s">
        <v>144</v>
      </c>
      <c r="L5166" t="s">
        <v>14642</v>
      </c>
      <c r="M5166" t="s">
        <v>14643</v>
      </c>
      <c r="N5166">
        <v>1.5225</v>
      </c>
      <c r="O5166">
        <v>0</v>
      </c>
      <c r="P5166">
        <v>64</v>
      </c>
      <c r="Q5166">
        <v>0</v>
      </c>
      <c r="R5166">
        <v>1</v>
      </c>
      <c r="S5166">
        <v>0</v>
      </c>
      <c r="T5166">
        <v>4</v>
      </c>
      <c r="U5166">
        <v>0</v>
      </c>
      <c r="V5166">
        <v>0</v>
      </c>
      <c r="W5166">
        <v>0</v>
      </c>
      <c r="X5166">
        <v>11.029375504519844</v>
      </c>
      <c r="Y5166">
        <v>0</v>
      </c>
      <c r="Z5166">
        <v>0</v>
      </c>
      <c r="AA5166">
        <v>0</v>
      </c>
      <c r="AB5166">
        <v>0.10588990093380417</v>
      </c>
      <c r="AC5166">
        <v>0</v>
      </c>
      <c r="AD5166">
        <v>0</v>
      </c>
      <c r="AE5166">
        <v>11.135265405453648</v>
      </c>
    </row>
    <row r="5167" spans="1:31" x14ac:dyDescent="0.3">
      <c r="A5167">
        <v>2496978</v>
      </c>
      <c r="B5167">
        <v>1</v>
      </c>
      <c r="C5167" t="s">
        <v>80</v>
      </c>
      <c r="D5167" t="s">
        <v>83</v>
      </c>
      <c r="E5167" t="s">
        <v>166</v>
      </c>
      <c r="F5167" t="s">
        <v>14644</v>
      </c>
      <c r="G5167" t="s">
        <v>203</v>
      </c>
      <c r="H5167" t="s">
        <v>150</v>
      </c>
      <c r="I5167" t="s">
        <v>136</v>
      </c>
      <c r="J5167" t="s">
        <v>137</v>
      </c>
      <c r="K5167" t="s">
        <v>138</v>
      </c>
      <c r="L5167" t="s">
        <v>14645</v>
      </c>
      <c r="M5167" t="s">
        <v>14646</v>
      </c>
      <c r="N5167">
        <v>0.115555555</v>
      </c>
      <c r="O5167">
        <v>4</v>
      </c>
      <c r="P5167">
        <v>218</v>
      </c>
      <c r="Q5167">
        <v>7</v>
      </c>
      <c r="R5167">
        <v>29</v>
      </c>
      <c r="S5167">
        <v>9</v>
      </c>
      <c r="T5167">
        <v>18</v>
      </c>
      <c r="U5167">
        <v>0</v>
      </c>
      <c r="V5167">
        <v>0</v>
      </c>
      <c r="W5167">
        <v>0.31927980427713065</v>
      </c>
      <c r="X5167">
        <v>7.7956022929378133</v>
      </c>
      <c r="Y5167">
        <v>1.1825292867697921</v>
      </c>
      <c r="Z5167">
        <v>0.82418933976056907</v>
      </c>
      <c r="AA5167">
        <v>2.9130221377704726</v>
      </c>
      <c r="AB5167">
        <v>1.067653753109135</v>
      </c>
      <c r="AC5167">
        <v>0</v>
      </c>
      <c r="AD5167">
        <v>0</v>
      </c>
      <c r="AE5167">
        <v>14.102276614624913</v>
      </c>
    </row>
    <row r="5168" spans="1:31" x14ac:dyDescent="0.3">
      <c r="A5168">
        <v>2496981</v>
      </c>
      <c r="B5168">
        <v>1</v>
      </c>
      <c r="C5168" t="s">
        <v>81</v>
      </c>
      <c r="D5168" t="s">
        <v>123</v>
      </c>
      <c r="E5168" t="s">
        <v>213</v>
      </c>
      <c r="F5168" t="s">
        <v>9839</v>
      </c>
      <c r="G5168" t="s">
        <v>149</v>
      </c>
      <c r="H5168" t="s">
        <v>150</v>
      </c>
      <c r="I5168" t="s">
        <v>136</v>
      </c>
      <c r="J5168" t="s">
        <v>137</v>
      </c>
      <c r="K5168" t="s">
        <v>144</v>
      </c>
      <c r="L5168" t="s">
        <v>14647</v>
      </c>
      <c r="M5168" t="s">
        <v>14648</v>
      </c>
      <c r="N5168">
        <v>0.216388888</v>
      </c>
      <c r="O5168">
        <v>2</v>
      </c>
      <c r="P5168">
        <v>1551</v>
      </c>
      <c r="Q5168">
        <v>101</v>
      </c>
      <c r="R5168">
        <v>87</v>
      </c>
      <c r="S5168">
        <v>16</v>
      </c>
      <c r="T5168">
        <v>233</v>
      </c>
      <c r="U5168">
        <v>1</v>
      </c>
      <c r="V5168">
        <v>1</v>
      </c>
      <c r="W5168">
        <v>4.6417019632277776E-2</v>
      </c>
      <c r="X5168">
        <v>70.136627749300075</v>
      </c>
      <c r="Y5168">
        <v>9.808045371066008</v>
      </c>
      <c r="Z5168">
        <v>2.7468425516163584</v>
      </c>
      <c r="AA5168">
        <v>0.5924973519701513</v>
      </c>
      <c r="AB5168">
        <v>23.394889350671278</v>
      </c>
      <c r="AC5168">
        <v>11.045177189626028</v>
      </c>
      <c r="AD5168">
        <v>9.014928000543973E-2</v>
      </c>
      <c r="AE5168">
        <v>117.86064586388761</v>
      </c>
    </row>
    <row r="5169" spans="1:31" x14ac:dyDescent="0.3">
      <c r="A5169">
        <v>2496984</v>
      </c>
      <c r="B5169">
        <v>1</v>
      </c>
      <c r="C5169" t="s">
        <v>81</v>
      </c>
      <c r="D5169" t="s">
        <v>120</v>
      </c>
      <c r="E5169" t="s">
        <v>184</v>
      </c>
      <c r="F5169" t="s">
        <v>5743</v>
      </c>
      <c r="G5169" t="s">
        <v>149</v>
      </c>
      <c r="H5169" t="s">
        <v>150</v>
      </c>
      <c r="I5169" t="s">
        <v>136</v>
      </c>
      <c r="J5169" t="s">
        <v>137</v>
      </c>
      <c r="K5169" t="s">
        <v>144</v>
      </c>
      <c r="L5169" t="s">
        <v>14649</v>
      </c>
      <c r="M5169" t="s">
        <v>14650</v>
      </c>
      <c r="N5169">
        <v>1.121111111</v>
      </c>
      <c r="O5169">
        <v>0</v>
      </c>
      <c r="P5169">
        <v>95</v>
      </c>
      <c r="Q5169">
        <v>50</v>
      </c>
      <c r="R5169">
        <v>1</v>
      </c>
      <c r="S5169">
        <v>12</v>
      </c>
      <c r="T5169">
        <v>5</v>
      </c>
      <c r="U5169">
        <v>0</v>
      </c>
      <c r="V5169">
        <v>0</v>
      </c>
      <c r="W5169">
        <v>0</v>
      </c>
      <c r="X5169">
        <v>36.576293124039154</v>
      </c>
      <c r="Y5169">
        <v>38.877224857973211</v>
      </c>
      <c r="Z5169">
        <v>1.860242968612167E-2</v>
      </c>
      <c r="AA5169">
        <v>48.91815064912484</v>
      </c>
      <c r="AB5169">
        <v>3.4459655781917284</v>
      </c>
      <c r="AC5169">
        <v>0</v>
      </c>
      <c r="AD5169">
        <v>0</v>
      </c>
      <c r="AE5169">
        <v>127.83623663901506</v>
      </c>
    </row>
    <row r="5170" spans="1:31" x14ac:dyDescent="0.3">
      <c r="A5170">
        <v>2496986</v>
      </c>
      <c r="B5170">
        <v>1</v>
      </c>
      <c r="C5170" t="s">
        <v>81</v>
      </c>
      <c r="D5170" t="s">
        <v>118</v>
      </c>
      <c r="E5170" t="s">
        <v>147</v>
      </c>
      <c r="F5170" t="s">
        <v>14651</v>
      </c>
      <c r="G5170" t="s">
        <v>193</v>
      </c>
      <c r="H5170" t="s">
        <v>150</v>
      </c>
      <c r="I5170" t="s">
        <v>136</v>
      </c>
      <c r="J5170" t="s">
        <v>137</v>
      </c>
      <c r="K5170" t="s">
        <v>144</v>
      </c>
      <c r="L5170" t="s">
        <v>14652</v>
      </c>
      <c r="M5170" t="s">
        <v>14653</v>
      </c>
      <c r="N5170">
        <v>0.96583333299999996</v>
      </c>
      <c r="O5170">
        <v>0</v>
      </c>
      <c r="P5170">
        <v>154</v>
      </c>
      <c r="Q5170">
        <v>0</v>
      </c>
      <c r="R5170">
        <v>3</v>
      </c>
      <c r="S5170">
        <v>0</v>
      </c>
      <c r="T5170">
        <v>6</v>
      </c>
      <c r="U5170">
        <v>0</v>
      </c>
      <c r="V5170">
        <v>0</v>
      </c>
      <c r="W5170">
        <v>0</v>
      </c>
      <c r="X5170">
        <v>30.024876689126348</v>
      </c>
      <c r="Y5170">
        <v>0</v>
      </c>
      <c r="Z5170">
        <v>0.3524816182918058</v>
      </c>
      <c r="AA5170">
        <v>0</v>
      </c>
      <c r="AB5170">
        <v>1.9814244311587135</v>
      </c>
      <c r="AC5170">
        <v>0</v>
      </c>
      <c r="AD5170">
        <v>0</v>
      </c>
      <c r="AE5170">
        <v>32.358782738576863</v>
      </c>
    </row>
    <row r="5171" spans="1:31" x14ac:dyDescent="0.3">
      <c r="A5171">
        <v>2496988</v>
      </c>
      <c r="B5171">
        <v>1</v>
      </c>
      <c r="C5171" t="s">
        <v>81</v>
      </c>
      <c r="D5171" t="s">
        <v>118</v>
      </c>
      <c r="E5171" t="s">
        <v>184</v>
      </c>
      <c r="F5171" t="s">
        <v>5855</v>
      </c>
      <c r="G5171" t="s">
        <v>779</v>
      </c>
      <c r="H5171" t="s">
        <v>150</v>
      </c>
      <c r="I5171" t="s">
        <v>136</v>
      </c>
      <c r="J5171" t="s">
        <v>137</v>
      </c>
      <c r="K5171" t="s">
        <v>144</v>
      </c>
      <c r="L5171" t="s">
        <v>14654</v>
      </c>
      <c r="M5171" t="s">
        <v>14655</v>
      </c>
      <c r="N5171">
        <v>2.605555555</v>
      </c>
      <c r="O5171">
        <v>0</v>
      </c>
      <c r="P5171">
        <v>0</v>
      </c>
      <c r="Q5171">
        <v>0</v>
      </c>
      <c r="R5171">
        <v>0</v>
      </c>
      <c r="S5171">
        <v>1</v>
      </c>
      <c r="T5171">
        <v>0</v>
      </c>
      <c r="U5171">
        <v>3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1.8830696168902481</v>
      </c>
      <c r="AB5171">
        <v>0</v>
      </c>
      <c r="AC5171">
        <v>1618.5409415564052</v>
      </c>
      <c r="AD5171">
        <v>0</v>
      </c>
      <c r="AE5171">
        <v>1620.4240111732954</v>
      </c>
    </row>
    <row r="5172" spans="1:31" x14ac:dyDescent="0.3">
      <c r="A5172">
        <v>2496991</v>
      </c>
      <c r="B5172">
        <v>1</v>
      </c>
      <c r="C5172" t="s">
        <v>81</v>
      </c>
      <c r="D5172" t="s">
        <v>113</v>
      </c>
      <c r="E5172" t="s">
        <v>162</v>
      </c>
      <c r="F5172" t="s">
        <v>14656</v>
      </c>
      <c r="G5172" t="s">
        <v>210</v>
      </c>
      <c r="H5172" t="s">
        <v>135</v>
      </c>
      <c r="I5172" t="s">
        <v>136</v>
      </c>
      <c r="J5172" t="s">
        <v>137</v>
      </c>
      <c r="K5172" t="s">
        <v>144</v>
      </c>
      <c r="L5172" t="s">
        <v>14657</v>
      </c>
      <c r="M5172" t="s">
        <v>14658</v>
      </c>
      <c r="N5172">
        <v>1.1658333329999999</v>
      </c>
      <c r="O5172">
        <v>0</v>
      </c>
      <c r="P5172">
        <v>10</v>
      </c>
      <c r="Q5172">
        <v>0</v>
      </c>
      <c r="R5172">
        <v>9</v>
      </c>
      <c r="S5172">
        <v>0</v>
      </c>
      <c r="T5172">
        <v>1</v>
      </c>
      <c r="U5172">
        <v>0</v>
      </c>
      <c r="V5172">
        <v>0</v>
      </c>
      <c r="W5172">
        <v>0</v>
      </c>
      <c r="X5172">
        <v>2.3971116263621641</v>
      </c>
      <c r="Y5172">
        <v>0</v>
      </c>
      <c r="Z5172">
        <v>0.49906427557937039</v>
      </c>
      <c r="AA5172">
        <v>0</v>
      </c>
      <c r="AB5172">
        <v>9.2815118076741643E-2</v>
      </c>
      <c r="AC5172">
        <v>0</v>
      </c>
      <c r="AD5172">
        <v>0</v>
      </c>
      <c r="AE5172">
        <v>2.9889910200182759</v>
      </c>
    </row>
    <row r="5173" spans="1:31" x14ac:dyDescent="0.3">
      <c r="A5173">
        <v>2496992</v>
      </c>
      <c r="B5173">
        <v>1</v>
      </c>
      <c r="C5173" t="s">
        <v>81</v>
      </c>
      <c r="D5173" t="s">
        <v>118</v>
      </c>
      <c r="E5173" t="s">
        <v>153</v>
      </c>
      <c r="F5173" t="s">
        <v>14659</v>
      </c>
      <c r="G5173" t="s">
        <v>230</v>
      </c>
      <c r="H5173" t="s">
        <v>135</v>
      </c>
      <c r="I5173" t="s">
        <v>136</v>
      </c>
      <c r="J5173" t="s">
        <v>137</v>
      </c>
      <c r="K5173" t="s">
        <v>144</v>
      </c>
      <c r="L5173" t="s">
        <v>14660</v>
      </c>
      <c r="M5173" t="s">
        <v>14661</v>
      </c>
      <c r="N5173">
        <v>1.5011111109999999</v>
      </c>
      <c r="O5173">
        <v>0</v>
      </c>
      <c r="P5173">
        <v>7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3.9878222258841274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3.9878222258841274</v>
      </c>
    </row>
    <row r="5174" spans="1:31" x14ac:dyDescent="0.3">
      <c r="A5174">
        <v>2496994</v>
      </c>
      <c r="B5174">
        <v>1</v>
      </c>
      <c r="C5174" t="s">
        <v>81</v>
      </c>
      <c r="D5174" t="s">
        <v>123</v>
      </c>
      <c r="E5174" t="s">
        <v>184</v>
      </c>
      <c r="F5174" t="s">
        <v>3931</v>
      </c>
      <c r="G5174" t="s">
        <v>149</v>
      </c>
      <c r="H5174" t="s">
        <v>150</v>
      </c>
      <c r="I5174" t="s">
        <v>136</v>
      </c>
      <c r="J5174" t="s">
        <v>137</v>
      </c>
      <c r="K5174" t="s">
        <v>144</v>
      </c>
      <c r="L5174" t="s">
        <v>14662</v>
      </c>
      <c r="M5174" t="s">
        <v>14663</v>
      </c>
      <c r="N5174">
        <v>5.3216666659999996</v>
      </c>
      <c r="O5174">
        <v>0</v>
      </c>
      <c r="P5174">
        <v>367</v>
      </c>
      <c r="Q5174">
        <v>5</v>
      </c>
      <c r="R5174">
        <v>90</v>
      </c>
      <c r="S5174">
        <v>5</v>
      </c>
      <c r="T5174">
        <v>48</v>
      </c>
      <c r="U5174">
        <v>0</v>
      </c>
      <c r="V5174">
        <v>0</v>
      </c>
      <c r="W5174">
        <v>0</v>
      </c>
      <c r="X5174">
        <v>407.82741823627555</v>
      </c>
      <c r="Y5174">
        <v>150.70250046430431</v>
      </c>
      <c r="Z5174">
        <v>144.94513040310457</v>
      </c>
      <c r="AA5174">
        <v>48.60735088499456</v>
      </c>
      <c r="AB5174">
        <v>134.79900444953026</v>
      </c>
      <c r="AC5174">
        <v>0</v>
      </c>
      <c r="AD5174">
        <v>0</v>
      </c>
      <c r="AE5174">
        <v>886.8814044382093</v>
      </c>
    </row>
    <row r="5175" spans="1:31" x14ac:dyDescent="0.3">
      <c r="A5175">
        <v>2496928</v>
      </c>
      <c r="B5175">
        <v>2</v>
      </c>
      <c r="C5175" t="s">
        <v>80</v>
      </c>
      <c r="D5175" t="s">
        <v>99</v>
      </c>
      <c r="E5175" t="s">
        <v>162</v>
      </c>
      <c r="F5175" t="s">
        <v>14664</v>
      </c>
      <c r="G5175" t="s">
        <v>155</v>
      </c>
      <c r="H5175" t="s">
        <v>135</v>
      </c>
      <c r="I5175" t="s">
        <v>136</v>
      </c>
      <c r="J5175" t="s">
        <v>137</v>
      </c>
      <c r="K5175" t="s">
        <v>144</v>
      </c>
      <c r="L5175" t="s">
        <v>14574</v>
      </c>
      <c r="M5175" t="s">
        <v>14665</v>
      </c>
      <c r="N5175">
        <v>0.77916666599999995</v>
      </c>
      <c r="O5175">
        <v>0</v>
      </c>
      <c r="P5175">
        <v>51</v>
      </c>
      <c r="Q5175">
        <v>0</v>
      </c>
      <c r="R5175">
        <v>0</v>
      </c>
      <c r="S5175">
        <v>0</v>
      </c>
      <c r="T5175">
        <v>4</v>
      </c>
      <c r="U5175">
        <v>0</v>
      </c>
      <c r="V5175">
        <v>0</v>
      </c>
      <c r="W5175">
        <v>0</v>
      </c>
      <c r="X5175">
        <v>16.815463738852486</v>
      </c>
      <c r="Y5175">
        <v>0</v>
      </c>
      <c r="Z5175">
        <v>0</v>
      </c>
      <c r="AA5175">
        <v>0</v>
      </c>
      <c r="AB5175">
        <v>0.82250778416597181</v>
      </c>
      <c r="AC5175">
        <v>0</v>
      </c>
      <c r="AD5175">
        <v>0</v>
      </c>
      <c r="AE5175">
        <v>17.637971523018457</v>
      </c>
    </row>
    <row r="5176" spans="1:31" x14ac:dyDescent="0.3">
      <c r="A5176">
        <v>2497004</v>
      </c>
      <c r="B5176">
        <v>1</v>
      </c>
      <c r="C5176" t="s">
        <v>80</v>
      </c>
      <c r="D5176" t="s">
        <v>92</v>
      </c>
      <c r="E5176" t="s">
        <v>153</v>
      </c>
      <c r="F5176" t="s">
        <v>14666</v>
      </c>
      <c r="G5176" t="s">
        <v>244</v>
      </c>
      <c r="H5176" t="s">
        <v>135</v>
      </c>
      <c r="I5176" t="s">
        <v>136</v>
      </c>
      <c r="J5176" t="s">
        <v>137</v>
      </c>
      <c r="K5176" t="s">
        <v>144</v>
      </c>
      <c r="L5176" t="s">
        <v>14667</v>
      </c>
      <c r="M5176" t="s">
        <v>14668</v>
      </c>
      <c r="N5176">
        <v>2.219166666</v>
      </c>
      <c r="O5176">
        <v>0</v>
      </c>
      <c r="P5176">
        <v>1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5.2122102057140083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5.2122102057140083</v>
      </c>
    </row>
    <row r="5177" spans="1:31" x14ac:dyDescent="0.3">
      <c r="A5177">
        <v>2497006</v>
      </c>
      <c r="B5177">
        <v>1</v>
      </c>
      <c r="C5177" t="s">
        <v>80</v>
      </c>
      <c r="D5177" t="s">
        <v>110</v>
      </c>
      <c r="E5177" t="s">
        <v>153</v>
      </c>
      <c r="F5177" t="s">
        <v>14669</v>
      </c>
      <c r="G5177" t="s">
        <v>230</v>
      </c>
      <c r="H5177" t="s">
        <v>135</v>
      </c>
      <c r="I5177" t="s">
        <v>136</v>
      </c>
      <c r="J5177" t="s">
        <v>137</v>
      </c>
      <c r="K5177" t="s">
        <v>144</v>
      </c>
      <c r="L5177" t="s">
        <v>14670</v>
      </c>
      <c r="M5177" t="s">
        <v>14671</v>
      </c>
      <c r="N5177">
        <v>1.737777777</v>
      </c>
      <c r="O5177">
        <v>0</v>
      </c>
      <c r="P5177">
        <v>1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0.39426132893718557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0.39426132893718557</v>
      </c>
    </row>
    <row r="5178" spans="1:31" x14ac:dyDescent="0.3">
      <c r="A5178">
        <v>2497007</v>
      </c>
      <c r="B5178">
        <v>1</v>
      </c>
      <c r="C5178" t="s">
        <v>80</v>
      </c>
      <c r="D5178" t="s">
        <v>106</v>
      </c>
      <c r="E5178" t="s">
        <v>162</v>
      </c>
      <c r="F5178" t="s">
        <v>14672</v>
      </c>
      <c r="G5178" t="s">
        <v>210</v>
      </c>
      <c r="H5178" t="s">
        <v>135</v>
      </c>
      <c r="I5178" t="s">
        <v>136</v>
      </c>
      <c r="J5178" t="s">
        <v>137</v>
      </c>
      <c r="K5178" t="s">
        <v>144</v>
      </c>
      <c r="L5178" t="s">
        <v>14673</v>
      </c>
      <c r="M5178" t="s">
        <v>14674</v>
      </c>
      <c r="N5178">
        <v>1.862222222</v>
      </c>
      <c r="O5178">
        <v>0</v>
      </c>
      <c r="P5178">
        <v>4</v>
      </c>
      <c r="Q5178">
        <v>0</v>
      </c>
      <c r="R5178">
        <v>4</v>
      </c>
      <c r="S5178">
        <v>0</v>
      </c>
      <c r="T5178">
        <v>3</v>
      </c>
      <c r="U5178">
        <v>0</v>
      </c>
      <c r="V5178">
        <v>0</v>
      </c>
      <c r="W5178">
        <v>0</v>
      </c>
      <c r="X5178">
        <v>0.884224874086736</v>
      </c>
      <c r="Y5178">
        <v>0</v>
      </c>
      <c r="Z5178">
        <v>1.0959668281816612</v>
      </c>
      <c r="AA5178">
        <v>0</v>
      </c>
      <c r="AB5178">
        <v>5.5687161886930046</v>
      </c>
      <c r="AC5178">
        <v>0</v>
      </c>
      <c r="AD5178">
        <v>0</v>
      </c>
      <c r="AE5178">
        <v>7.5489078909614022</v>
      </c>
    </row>
    <row r="5179" spans="1:31" x14ac:dyDescent="0.3">
      <c r="A5179">
        <v>2497008</v>
      </c>
      <c r="B5179">
        <v>1</v>
      </c>
      <c r="C5179" t="s">
        <v>80</v>
      </c>
      <c r="D5179" t="s">
        <v>92</v>
      </c>
      <c r="E5179" t="s">
        <v>162</v>
      </c>
      <c r="F5179" t="s">
        <v>14675</v>
      </c>
      <c r="G5179" t="s">
        <v>210</v>
      </c>
      <c r="H5179" t="s">
        <v>135</v>
      </c>
      <c r="I5179" t="s">
        <v>136</v>
      </c>
      <c r="J5179" t="s">
        <v>137</v>
      </c>
      <c r="K5179" t="s">
        <v>144</v>
      </c>
      <c r="L5179" t="s">
        <v>14676</v>
      </c>
      <c r="M5179" t="s">
        <v>14677</v>
      </c>
      <c r="N5179">
        <v>1.1702777769999999</v>
      </c>
      <c r="O5179">
        <v>0</v>
      </c>
      <c r="P5179">
        <v>42</v>
      </c>
      <c r="Q5179">
        <v>0</v>
      </c>
      <c r="R5179">
        <v>0</v>
      </c>
      <c r="S5179">
        <v>0</v>
      </c>
      <c r="T5179">
        <v>3</v>
      </c>
      <c r="U5179">
        <v>0</v>
      </c>
      <c r="V5179">
        <v>0</v>
      </c>
      <c r="W5179">
        <v>0</v>
      </c>
      <c r="X5179">
        <v>11.150135803277765</v>
      </c>
      <c r="Y5179">
        <v>0</v>
      </c>
      <c r="Z5179">
        <v>0</v>
      </c>
      <c r="AA5179">
        <v>0</v>
      </c>
      <c r="AB5179">
        <v>2.851561352273333</v>
      </c>
      <c r="AC5179">
        <v>0</v>
      </c>
      <c r="AD5179">
        <v>0</v>
      </c>
      <c r="AE5179">
        <v>14.001697155551097</v>
      </c>
    </row>
    <row r="5180" spans="1:31" x14ac:dyDescent="0.3">
      <c r="A5180">
        <v>2497011</v>
      </c>
      <c r="B5180">
        <v>1</v>
      </c>
      <c r="C5180" t="s">
        <v>80</v>
      </c>
      <c r="D5180" t="s">
        <v>92</v>
      </c>
      <c r="E5180" t="s">
        <v>153</v>
      </c>
      <c r="F5180" t="s">
        <v>14199</v>
      </c>
      <c r="G5180" t="s">
        <v>155</v>
      </c>
      <c r="H5180" t="s">
        <v>135</v>
      </c>
      <c r="I5180" t="s">
        <v>136</v>
      </c>
      <c r="J5180" t="s">
        <v>137</v>
      </c>
      <c r="K5180" t="s">
        <v>144</v>
      </c>
      <c r="L5180" t="s">
        <v>14678</v>
      </c>
      <c r="M5180" t="s">
        <v>14679</v>
      </c>
      <c r="N5180">
        <v>2.2794444440000001</v>
      </c>
      <c r="O5180">
        <v>0</v>
      </c>
      <c r="P5180">
        <v>1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0.4785088033142062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0.4785088033142062</v>
      </c>
    </row>
    <row r="5181" spans="1:31" x14ac:dyDescent="0.3">
      <c r="A5181">
        <v>2497013</v>
      </c>
      <c r="B5181">
        <v>1</v>
      </c>
      <c r="C5181" t="s">
        <v>80</v>
      </c>
      <c r="D5181" t="s">
        <v>88</v>
      </c>
      <c r="E5181" t="s">
        <v>141</v>
      </c>
      <c r="F5181" t="s">
        <v>14680</v>
      </c>
      <c r="G5181" t="s">
        <v>210</v>
      </c>
      <c r="H5181" t="s">
        <v>135</v>
      </c>
      <c r="I5181" t="s">
        <v>136</v>
      </c>
      <c r="J5181" t="s">
        <v>137</v>
      </c>
      <c r="K5181" t="s">
        <v>144</v>
      </c>
      <c r="L5181" t="s">
        <v>14681</v>
      </c>
      <c r="M5181" t="s">
        <v>14682</v>
      </c>
      <c r="N5181">
        <v>0.82250000000000001</v>
      </c>
      <c r="O5181">
        <v>0</v>
      </c>
      <c r="P5181">
        <v>25</v>
      </c>
      <c r="Q5181">
        <v>0</v>
      </c>
      <c r="R5181">
        <v>0</v>
      </c>
      <c r="S5181">
        <v>0</v>
      </c>
      <c r="T5181">
        <v>8</v>
      </c>
      <c r="U5181">
        <v>0</v>
      </c>
      <c r="V5181">
        <v>0</v>
      </c>
      <c r="W5181">
        <v>0</v>
      </c>
      <c r="X5181">
        <v>4.9119938183554295</v>
      </c>
      <c r="Y5181">
        <v>0</v>
      </c>
      <c r="Z5181">
        <v>0</v>
      </c>
      <c r="AA5181">
        <v>0</v>
      </c>
      <c r="AB5181">
        <v>7.835899680883931</v>
      </c>
      <c r="AC5181">
        <v>0</v>
      </c>
      <c r="AD5181">
        <v>0</v>
      </c>
      <c r="AE5181">
        <v>12.74789349923936</v>
      </c>
    </row>
    <row r="5182" spans="1:31" x14ac:dyDescent="0.3">
      <c r="A5182">
        <v>2497016</v>
      </c>
      <c r="B5182">
        <v>1</v>
      </c>
      <c r="C5182" t="s">
        <v>81</v>
      </c>
      <c r="D5182" t="s">
        <v>122</v>
      </c>
      <c r="E5182" t="s">
        <v>162</v>
      </c>
      <c r="F5182" t="s">
        <v>14683</v>
      </c>
      <c r="G5182" t="s">
        <v>210</v>
      </c>
      <c r="H5182" t="s">
        <v>135</v>
      </c>
      <c r="I5182" t="s">
        <v>136</v>
      </c>
      <c r="J5182" t="s">
        <v>137</v>
      </c>
      <c r="K5182" t="s">
        <v>144</v>
      </c>
      <c r="L5182" t="s">
        <v>14684</v>
      </c>
      <c r="M5182" t="s">
        <v>14685</v>
      </c>
      <c r="N5182">
        <v>0.66888888800000001</v>
      </c>
      <c r="O5182">
        <v>0</v>
      </c>
      <c r="P5182">
        <v>165</v>
      </c>
      <c r="Q5182">
        <v>0</v>
      </c>
      <c r="R5182">
        <v>0</v>
      </c>
      <c r="S5182">
        <v>0</v>
      </c>
      <c r="T5182">
        <v>5</v>
      </c>
      <c r="U5182">
        <v>0</v>
      </c>
      <c r="V5182">
        <v>0</v>
      </c>
      <c r="W5182">
        <v>0</v>
      </c>
      <c r="X5182">
        <v>28.145919424633309</v>
      </c>
      <c r="Y5182">
        <v>0</v>
      </c>
      <c r="Z5182">
        <v>0</v>
      </c>
      <c r="AA5182">
        <v>0</v>
      </c>
      <c r="AB5182">
        <v>3.4116801522660483</v>
      </c>
      <c r="AC5182">
        <v>0</v>
      </c>
      <c r="AD5182">
        <v>0</v>
      </c>
      <c r="AE5182">
        <v>31.557599576899356</v>
      </c>
    </row>
    <row r="5183" spans="1:31" x14ac:dyDescent="0.3">
      <c r="A5183">
        <v>2497018</v>
      </c>
      <c r="B5183">
        <v>1</v>
      </c>
      <c r="C5183" t="s">
        <v>80</v>
      </c>
      <c r="D5183" t="s">
        <v>99</v>
      </c>
      <c r="E5183" t="s">
        <v>153</v>
      </c>
      <c r="F5183" t="s">
        <v>14686</v>
      </c>
      <c r="G5183" t="s">
        <v>155</v>
      </c>
      <c r="H5183" t="s">
        <v>135</v>
      </c>
      <c r="I5183" t="s">
        <v>136</v>
      </c>
      <c r="J5183" t="s">
        <v>137</v>
      </c>
      <c r="K5183" t="s">
        <v>144</v>
      </c>
      <c r="L5183" t="s">
        <v>14609</v>
      </c>
      <c r="M5183" t="s">
        <v>14687</v>
      </c>
      <c r="N5183">
        <v>0.61</v>
      </c>
      <c r="O5183">
        <v>0</v>
      </c>
      <c r="P5183">
        <v>10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1.7108057335777775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1.7108057335777775</v>
      </c>
    </row>
    <row r="5184" spans="1:31" x14ac:dyDescent="0.3">
      <c r="A5184">
        <v>2496918</v>
      </c>
      <c r="B5184">
        <v>2</v>
      </c>
      <c r="C5184" t="s">
        <v>81</v>
      </c>
      <c r="D5184" t="s">
        <v>123</v>
      </c>
      <c r="E5184" t="s">
        <v>184</v>
      </c>
      <c r="F5184" t="s">
        <v>6357</v>
      </c>
      <c r="G5184" t="s">
        <v>193</v>
      </c>
      <c r="H5184" t="s">
        <v>150</v>
      </c>
      <c r="I5184" t="s">
        <v>136</v>
      </c>
      <c r="J5184" t="s">
        <v>137</v>
      </c>
      <c r="K5184" t="s">
        <v>144</v>
      </c>
      <c r="L5184" t="s">
        <v>14559</v>
      </c>
      <c r="M5184" t="s">
        <v>14688</v>
      </c>
      <c r="N5184">
        <v>0.71527777699999995</v>
      </c>
      <c r="O5184">
        <v>0</v>
      </c>
      <c r="P5184">
        <v>9</v>
      </c>
      <c r="Q5184">
        <v>0</v>
      </c>
      <c r="R5184">
        <v>112</v>
      </c>
      <c r="S5184">
        <v>0</v>
      </c>
      <c r="T5184">
        <v>13</v>
      </c>
      <c r="U5184">
        <v>0</v>
      </c>
      <c r="V5184">
        <v>0</v>
      </c>
      <c r="W5184">
        <v>0</v>
      </c>
      <c r="X5184">
        <v>3.362713657037677</v>
      </c>
      <c r="Y5184">
        <v>0</v>
      </c>
      <c r="Z5184">
        <v>30.696087617827807</v>
      </c>
      <c r="AA5184">
        <v>0</v>
      </c>
      <c r="AB5184">
        <v>2.0941521657875457</v>
      </c>
      <c r="AC5184">
        <v>0</v>
      </c>
      <c r="AD5184">
        <v>0</v>
      </c>
      <c r="AE5184">
        <v>36.152953440653036</v>
      </c>
    </row>
    <row r="5185" spans="1:31" x14ac:dyDescent="0.3">
      <c r="A5185">
        <v>2497021</v>
      </c>
      <c r="B5185">
        <v>1</v>
      </c>
      <c r="C5185" t="s">
        <v>80</v>
      </c>
      <c r="D5185" t="s">
        <v>105</v>
      </c>
      <c r="E5185" t="s">
        <v>147</v>
      </c>
      <c r="F5185" t="s">
        <v>14689</v>
      </c>
      <c r="G5185" t="s">
        <v>382</v>
      </c>
      <c r="H5185" t="s">
        <v>150</v>
      </c>
      <c r="I5185" t="s">
        <v>136</v>
      </c>
      <c r="J5185" t="s">
        <v>137</v>
      </c>
      <c r="K5185" t="s">
        <v>144</v>
      </c>
      <c r="L5185" t="s">
        <v>14690</v>
      </c>
      <c r="M5185" t="s">
        <v>14691</v>
      </c>
      <c r="N5185">
        <v>1.5886111110000001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79</v>
      </c>
      <c r="U5185">
        <v>0</v>
      </c>
      <c r="V5185">
        <v>11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104.46716349790735</v>
      </c>
      <c r="AC5185">
        <v>0</v>
      </c>
      <c r="AD5185">
        <v>102.72770669223011</v>
      </c>
      <c r="AE5185">
        <v>207.19487019013746</v>
      </c>
    </row>
    <row r="5186" spans="1:31" x14ac:dyDescent="0.3">
      <c r="A5186">
        <v>2497022</v>
      </c>
      <c r="B5186">
        <v>1</v>
      </c>
      <c r="C5186" t="s">
        <v>80</v>
      </c>
      <c r="D5186" t="s">
        <v>95</v>
      </c>
      <c r="E5186" t="s">
        <v>162</v>
      </c>
      <c r="F5186" t="s">
        <v>14692</v>
      </c>
      <c r="G5186" t="s">
        <v>466</v>
      </c>
      <c r="H5186" t="s">
        <v>135</v>
      </c>
      <c r="I5186" t="s">
        <v>136</v>
      </c>
      <c r="J5186" t="s">
        <v>137</v>
      </c>
      <c r="K5186" t="s">
        <v>144</v>
      </c>
      <c r="L5186" t="s">
        <v>14693</v>
      </c>
      <c r="M5186" t="s">
        <v>14694</v>
      </c>
      <c r="N5186">
        <v>3.42</v>
      </c>
      <c r="O5186">
        <v>0</v>
      </c>
      <c r="P5186">
        <v>25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25.01448302910245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25.01448302910245</v>
      </c>
    </row>
    <row r="5187" spans="1:31" x14ac:dyDescent="0.3">
      <c r="A5187">
        <v>2497025</v>
      </c>
      <c r="B5187">
        <v>1</v>
      </c>
      <c r="C5187" t="s">
        <v>81</v>
      </c>
      <c r="D5187" t="s">
        <v>113</v>
      </c>
      <c r="E5187" t="s">
        <v>166</v>
      </c>
      <c r="F5187" t="s">
        <v>14695</v>
      </c>
      <c r="G5187" t="s">
        <v>149</v>
      </c>
      <c r="H5187" t="s">
        <v>150</v>
      </c>
      <c r="I5187" t="s">
        <v>136</v>
      </c>
      <c r="J5187" t="s">
        <v>137</v>
      </c>
      <c r="K5187" t="s">
        <v>144</v>
      </c>
      <c r="L5187" t="s">
        <v>14696</v>
      </c>
      <c r="M5187" t="s">
        <v>14697</v>
      </c>
      <c r="N5187">
        <v>6.0727777769999998</v>
      </c>
      <c r="O5187">
        <v>7</v>
      </c>
      <c r="P5187">
        <v>60</v>
      </c>
      <c r="Q5187">
        <v>26</v>
      </c>
      <c r="R5187">
        <v>379</v>
      </c>
      <c r="S5187">
        <v>6</v>
      </c>
      <c r="T5187">
        <v>15</v>
      </c>
      <c r="U5187">
        <v>0</v>
      </c>
      <c r="V5187">
        <v>0</v>
      </c>
      <c r="W5187">
        <v>19.800899867827773</v>
      </c>
      <c r="X5187">
        <v>18.147380118320797</v>
      </c>
      <c r="Y5187">
        <v>180.84189439769298</v>
      </c>
      <c r="Z5187">
        <v>638.52527129606813</v>
      </c>
      <c r="AA5187">
        <v>32.74822454430138</v>
      </c>
      <c r="AB5187">
        <v>360.03596737965557</v>
      </c>
      <c r="AC5187">
        <v>0</v>
      </c>
      <c r="AD5187">
        <v>0</v>
      </c>
      <c r="AE5187">
        <v>1250.0996376038665</v>
      </c>
    </row>
    <row r="5188" spans="1:31" x14ac:dyDescent="0.3">
      <c r="A5188">
        <v>2497018</v>
      </c>
      <c r="B5188">
        <v>2</v>
      </c>
      <c r="C5188" t="s">
        <v>80</v>
      </c>
      <c r="D5188" t="s">
        <v>99</v>
      </c>
      <c r="E5188" t="s">
        <v>162</v>
      </c>
      <c r="F5188" t="s">
        <v>13174</v>
      </c>
      <c r="G5188" t="s">
        <v>155</v>
      </c>
      <c r="H5188" t="s">
        <v>135</v>
      </c>
      <c r="I5188" t="s">
        <v>136</v>
      </c>
      <c r="J5188" t="s">
        <v>137</v>
      </c>
      <c r="K5188" t="s">
        <v>144</v>
      </c>
      <c r="L5188" t="s">
        <v>14687</v>
      </c>
      <c r="M5188" t="s">
        <v>14698</v>
      </c>
      <c r="N5188">
        <v>1.599444444</v>
      </c>
      <c r="O5188">
        <v>0</v>
      </c>
      <c r="P5188">
        <v>52</v>
      </c>
      <c r="Q5188">
        <v>0</v>
      </c>
      <c r="R5188">
        <v>0</v>
      </c>
      <c r="S5188">
        <v>0</v>
      </c>
      <c r="T5188">
        <v>1</v>
      </c>
      <c r="U5188">
        <v>0</v>
      </c>
      <c r="V5188">
        <v>0</v>
      </c>
      <c r="W5188">
        <v>0</v>
      </c>
      <c r="X5188">
        <v>19.388752168129464</v>
      </c>
      <c r="Y5188">
        <v>0</v>
      </c>
      <c r="Z5188">
        <v>0</v>
      </c>
      <c r="AA5188">
        <v>0</v>
      </c>
      <c r="AB5188">
        <v>1.5229403127340554E-3</v>
      </c>
      <c r="AC5188">
        <v>0</v>
      </c>
      <c r="AD5188">
        <v>0</v>
      </c>
      <c r="AE5188">
        <v>19.3902751084422</v>
      </c>
    </row>
    <row r="5189" spans="1:31" x14ac:dyDescent="0.3">
      <c r="A5189">
        <v>2497027</v>
      </c>
      <c r="B5189">
        <v>1</v>
      </c>
      <c r="C5189" t="s">
        <v>80</v>
      </c>
      <c r="D5189" t="s">
        <v>93</v>
      </c>
      <c r="E5189" t="s">
        <v>147</v>
      </c>
      <c r="F5189" t="s">
        <v>14699</v>
      </c>
      <c r="G5189" t="s">
        <v>276</v>
      </c>
      <c r="H5189" t="s">
        <v>150</v>
      </c>
      <c r="I5189" t="s">
        <v>136</v>
      </c>
      <c r="J5189" t="s">
        <v>137</v>
      </c>
      <c r="K5189" t="s">
        <v>144</v>
      </c>
      <c r="L5189" t="s">
        <v>14700</v>
      </c>
      <c r="M5189" t="s">
        <v>14701</v>
      </c>
      <c r="N5189">
        <v>0.81277777699999998</v>
      </c>
      <c r="O5189">
        <v>0</v>
      </c>
      <c r="P5189">
        <v>126</v>
      </c>
      <c r="Q5189">
        <v>5</v>
      </c>
      <c r="R5189">
        <v>95</v>
      </c>
      <c r="S5189">
        <v>1</v>
      </c>
      <c r="T5189">
        <v>25</v>
      </c>
      <c r="U5189">
        <v>0</v>
      </c>
      <c r="V5189">
        <v>0</v>
      </c>
      <c r="W5189">
        <v>0</v>
      </c>
      <c r="X5189">
        <v>27.193014231470965</v>
      </c>
      <c r="Y5189">
        <v>3.9142345242495007</v>
      </c>
      <c r="Z5189">
        <v>41.065035618419685</v>
      </c>
      <c r="AA5189">
        <v>11.209087749887214</v>
      </c>
      <c r="AB5189">
        <v>5.26479136577428</v>
      </c>
      <c r="AC5189">
        <v>0</v>
      </c>
      <c r="AD5189">
        <v>0</v>
      </c>
      <c r="AE5189">
        <v>88.646163489801651</v>
      </c>
    </row>
    <row r="5190" spans="1:31" x14ac:dyDescent="0.3">
      <c r="A5190">
        <v>2497028</v>
      </c>
      <c r="B5190">
        <v>1</v>
      </c>
      <c r="C5190" t="s">
        <v>81</v>
      </c>
      <c r="D5190" t="s">
        <v>128</v>
      </c>
      <c r="E5190" t="s">
        <v>184</v>
      </c>
      <c r="F5190" t="s">
        <v>1653</v>
      </c>
      <c r="G5190" t="s">
        <v>149</v>
      </c>
      <c r="H5190" t="s">
        <v>150</v>
      </c>
      <c r="I5190" t="s">
        <v>136</v>
      </c>
      <c r="J5190" t="s">
        <v>137</v>
      </c>
      <c r="K5190" t="s">
        <v>144</v>
      </c>
      <c r="L5190" t="s">
        <v>14702</v>
      </c>
      <c r="M5190" t="s">
        <v>14703</v>
      </c>
      <c r="N5190">
        <v>0.31944444399999999</v>
      </c>
      <c r="O5190">
        <v>1</v>
      </c>
      <c r="P5190">
        <v>601</v>
      </c>
      <c r="Q5190">
        <v>3</v>
      </c>
      <c r="R5190">
        <v>4</v>
      </c>
      <c r="S5190">
        <v>8</v>
      </c>
      <c r="T5190">
        <v>50</v>
      </c>
      <c r="U5190">
        <v>0</v>
      </c>
      <c r="V5190">
        <v>0</v>
      </c>
      <c r="W5190">
        <v>8.7400274390000005E-2</v>
      </c>
      <c r="X5190">
        <v>21.534630034589945</v>
      </c>
      <c r="Y5190">
        <v>0.61577714528594174</v>
      </c>
      <c r="Z5190">
        <v>0.44996794772257498</v>
      </c>
      <c r="AA5190">
        <v>3.5564832621976277</v>
      </c>
      <c r="AB5190">
        <v>5.4798229399348841</v>
      </c>
      <c r="AC5190">
        <v>0</v>
      </c>
      <c r="AD5190">
        <v>0</v>
      </c>
      <c r="AE5190">
        <v>31.724081604120972</v>
      </c>
    </row>
    <row r="5191" spans="1:31" x14ac:dyDescent="0.3">
      <c r="A5191">
        <v>2497032</v>
      </c>
      <c r="B5191">
        <v>1</v>
      </c>
      <c r="C5191" t="s">
        <v>80</v>
      </c>
      <c r="D5191" t="s">
        <v>88</v>
      </c>
      <c r="E5191" t="s">
        <v>153</v>
      </c>
      <c r="F5191" t="s">
        <v>14704</v>
      </c>
      <c r="G5191" t="s">
        <v>244</v>
      </c>
      <c r="H5191" t="s">
        <v>135</v>
      </c>
      <c r="I5191" t="s">
        <v>136</v>
      </c>
      <c r="J5191" t="s">
        <v>137</v>
      </c>
      <c r="K5191" t="s">
        <v>144</v>
      </c>
      <c r="L5191" t="s">
        <v>14705</v>
      </c>
      <c r="M5191" t="s">
        <v>14706</v>
      </c>
      <c r="N5191">
        <v>1.0405555550000001</v>
      </c>
      <c r="O5191">
        <v>0</v>
      </c>
      <c r="P5191">
        <v>41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11.373153209519998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11.373153209519998</v>
      </c>
    </row>
    <row r="5192" spans="1:31" x14ac:dyDescent="0.3">
      <c r="A5192">
        <v>2497027</v>
      </c>
      <c r="B5192">
        <v>2</v>
      </c>
      <c r="C5192" t="s">
        <v>80</v>
      </c>
      <c r="D5192" t="s">
        <v>93</v>
      </c>
      <c r="E5192" t="s">
        <v>166</v>
      </c>
      <c r="F5192" t="s">
        <v>14707</v>
      </c>
      <c r="G5192" t="s">
        <v>276</v>
      </c>
      <c r="H5192" t="s">
        <v>150</v>
      </c>
      <c r="I5192" t="s">
        <v>136</v>
      </c>
      <c r="J5192" t="s">
        <v>137</v>
      </c>
      <c r="K5192" t="s">
        <v>144</v>
      </c>
      <c r="L5192" t="s">
        <v>14701</v>
      </c>
      <c r="M5192" t="s">
        <v>14708</v>
      </c>
      <c r="N5192">
        <v>0.76027777699999999</v>
      </c>
      <c r="O5192">
        <v>0</v>
      </c>
      <c r="P5192">
        <v>159</v>
      </c>
      <c r="Q5192">
        <v>6</v>
      </c>
      <c r="R5192">
        <v>78</v>
      </c>
      <c r="S5192">
        <v>6</v>
      </c>
      <c r="T5192">
        <v>39</v>
      </c>
      <c r="U5192">
        <v>0</v>
      </c>
      <c r="V5192">
        <v>0</v>
      </c>
      <c r="W5192">
        <v>0</v>
      </c>
      <c r="X5192">
        <v>26.158941687382622</v>
      </c>
      <c r="Y5192">
        <v>1.007332973778041</v>
      </c>
      <c r="Z5192">
        <v>30.643305653606969</v>
      </c>
      <c r="AA5192">
        <v>67.142544756942641</v>
      </c>
      <c r="AB5192">
        <v>19.640517935620078</v>
      </c>
      <c r="AC5192">
        <v>0</v>
      </c>
      <c r="AD5192">
        <v>0</v>
      </c>
      <c r="AE5192">
        <v>144.59264300733034</v>
      </c>
    </row>
    <row r="5193" spans="1:31" x14ac:dyDescent="0.3">
      <c r="A5193">
        <v>2497036</v>
      </c>
      <c r="B5193">
        <v>1</v>
      </c>
      <c r="C5193" t="s">
        <v>80</v>
      </c>
      <c r="D5193" t="s">
        <v>100</v>
      </c>
      <c r="E5193" t="s">
        <v>162</v>
      </c>
      <c r="F5193" t="s">
        <v>14709</v>
      </c>
      <c r="G5193" t="s">
        <v>14710</v>
      </c>
      <c r="H5193" t="s">
        <v>135</v>
      </c>
      <c r="I5193" t="s">
        <v>136</v>
      </c>
      <c r="J5193" t="s">
        <v>5</v>
      </c>
      <c r="K5193" t="s">
        <v>144</v>
      </c>
      <c r="L5193" t="s">
        <v>14711</v>
      </c>
      <c r="M5193" t="s">
        <v>14712</v>
      </c>
      <c r="N5193">
        <v>1.1683333330000001</v>
      </c>
      <c r="O5193">
        <v>0</v>
      </c>
      <c r="P5193">
        <v>65</v>
      </c>
      <c r="Q5193">
        <v>0</v>
      </c>
      <c r="R5193">
        <v>0</v>
      </c>
      <c r="S5193">
        <v>0</v>
      </c>
      <c r="T5193">
        <v>3</v>
      </c>
      <c r="U5193">
        <v>0</v>
      </c>
      <c r="V5193">
        <v>0</v>
      </c>
      <c r="W5193">
        <v>0</v>
      </c>
      <c r="X5193">
        <v>9.3502977053847527</v>
      </c>
      <c r="Y5193">
        <v>0</v>
      </c>
      <c r="Z5193">
        <v>0</v>
      </c>
      <c r="AA5193">
        <v>0</v>
      </c>
      <c r="AB5193">
        <v>0.35462824079319832</v>
      </c>
      <c r="AC5193">
        <v>0</v>
      </c>
      <c r="AD5193">
        <v>0</v>
      </c>
      <c r="AE5193">
        <v>9.7049259461779513</v>
      </c>
    </row>
    <row r="5194" spans="1:31" x14ac:dyDescent="0.3">
      <c r="A5194">
        <v>2497041</v>
      </c>
      <c r="B5194">
        <v>1</v>
      </c>
      <c r="C5194" t="s">
        <v>80</v>
      </c>
      <c r="D5194" t="s">
        <v>90</v>
      </c>
      <c r="E5194" t="s">
        <v>141</v>
      </c>
      <c r="F5194" t="s">
        <v>14713</v>
      </c>
      <c r="G5194" t="s">
        <v>210</v>
      </c>
      <c r="H5194" t="s">
        <v>135</v>
      </c>
      <c r="I5194" t="s">
        <v>136</v>
      </c>
      <c r="J5194" t="s">
        <v>137</v>
      </c>
      <c r="K5194" t="s">
        <v>144</v>
      </c>
      <c r="L5194" t="s">
        <v>14714</v>
      </c>
      <c r="M5194" t="s">
        <v>14715</v>
      </c>
      <c r="N5194">
        <v>3.608055555</v>
      </c>
      <c r="O5194">
        <v>0</v>
      </c>
      <c r="P5194">
        <v>91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87.535303163762549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87.535303163762549</v>
      </c>
    </row>
    <row r="5195" spans="1:31" x14ac:dyDescent="0.3">
      <c r="A5195">
        <v>2497042</v>
      </c>
      <c r="B5195">
        <v>1</v>
      </c>
      <c r="C5195" t="s">
        <v>80</v>
      </c>
      <c r="D5195" t="s">
        <v>105</v>
      </c>
      <c r="E5195" t="s">
        <v>162</v>
      </c>
      <c r="F5195" t="s">
        <v>14716</v>
      </c>
      <c r="G5195" t="s">
        <v>2766</v>
      </c>
      <c r="H5195" t="s">
        <v>135</v>
      </c>
      <c r="I5195" t="s">
        <v>136</v>
      </c>
      <c r="J5195" t="s">
        <v>137</v>
      </c>
      <c r="K5195" t="s">
        <v>144</v>
      </c>
      <c r="L5195" t="s">
        <v>14717</v>
      </c>
      <c r="M5195" t="s">
        <v>14718</v>
      </c>
      <c r="N5195">
        <v>2.9419444440000002</v>
      </c>
      <c r="O5195">
        <v>0</v>
      </c>
      <c r="P5195">
        <v>70</v>
      </c>
      <c r="Q5195">
        <v>0</v>
      </c>
      <c r="R5195">
        <v>1</v>
      </c>
      <c r="S5195">
        <v>0</v>
      </c>
      <c r="T5195">
        <v>5</v>
      </c>
      <c r="U5195">
        <v>0</v>
      </c>
      <c r="V5195">
        <v>0</v>
      </c>
      <c r="W5195">
        <v>0</v>
      </c>
      <c r="X5195">
        <v>43.429722799848939</v>
      </c>
      <c r="Y5195">
        <v>0</v>
      </c>
      <c r="Z5195">
        <v>0.11785422583390867</v>
      </c>
      <c r="AA5195">
        <v>0</v>
      </c>
      <c r="AB5195">
        <v>2.160389015621444</v>
      </c>
      <c r="AC5195">
        <v>0</v>
      </c>
      <c r="AD5195">
        <v>0</v>
      </c>
      <c r="AE5195">
        <v>45.707966041304289</v>
      </c>
    </row>
    <row r="5196" spans="1:31" x14ac:dyDescent="0.3">
      <c r="A5196">
        <v>2497044</v>
      </c>
      <c r="B5196">
        <v>1</v>
      </c>
      <c r="C5196" t="s">
        <v>80</v>
      </c>
      <c r="D5196" t="s">
        <v>100</v>
      </c>
      <c r="E5196" t="s">
        <v>162</v>
      </c>
      <c r="F5196" t="s">
        <v>14719</v>
      </c>
      <c r="G5196" t="s">
        <v>14710</v>
      </c>
      <c r="H5196" t="s">
        <v>135</v>
      </c>
      <c r="I5196" t="s">
        <v>136</v>
      </c>
      <c r="J5196" t="s">
        <v>5</v>
      </c>
      <c r="K5196" t="s">
        <v>144</v>
      </c>
      <c r="L5196" t="s">
        <v>14720</v>
      </c>
      <c r="M5196" t="s">
        <v>14721</v>
      </c>
      <c r="N5196">
        <v>1.319722222</v>
      </c>
      <c r="O5196">
        <v>0</v>
      </c>
      <c r="P5196">
        <v>223</v>
      </c>
      <c r="Q5196">
        <v>0</v>
      </c>
      <c r="R5196">
        <v>0</v>
      </c>
      <c r="S5196">
        <v>0</v>
      </c>
      <c r="T5196">
        <v>7</v>
      </c>
      <c r="U5196">
        <v>0</v>
      </c>
      <c r="V5196">
        <v>0</v>
      </c>
      <c r="W5196">
        <v>0</v>
      </c>
      <c r="X5196">
        <v>30.884104212396977</v>
      </c>
      <c r="Y5196">
        <v>0</v>
      </c>
      <c r="Z5196">
        <v>0</v>
      </c>
      <c r="AA5196">
        <v>0</v>
      </c>
      <c r="AB5196">
        <v>1.774564495474463</v>
      </c>
      <c r="AC5196">
        <v>0</v>
      </c>
      <c r="AD5196">
        <v>0</v>
      </c>
      <c r="AE5196">
        <v>32.658668707871442</v>
      </c>
    </row>
    <row r="5197" spans="1:31" x14ac:dyDescent="0.3">
      <c r="A5197">
        <v>2497046</v>
      </c>
      <c r="B5197">
        <v>1</v>
      </c>
      <c r="C5197" t="s">
        <v>81</v>
      </c>
      <c r="D5197" t="s">
        <v>113</v>
      </c>
      <c r="E5197" t="s">
        <v>153</v>
      </c>
      <c r="F5197" t="s">
        <v>14722</v>
      </c>
      <c r="G5197" t="s">
        <v>244</v>
      </c>
      <c r="H5197" t="s">
        <v>135</v>
      </c>
      <c r="I5197" t="s">
        <v>136</v>
      </c>
      <c r="J5197" t="s">
        <v>137</v>
      </c>
      <c r="K5197" t="s">
        <v>144</v>
      </c>
      <c r="L5197" t="s">
        <v>14723</v>
      </c>
      <c r="M5197" t="s">
        <v>14724</v>
      </c>
      <c r="N5197">
        <v>1.0208333329999999</v>
      </c>
      <c r="O5197">
        <v>0</v>
      </c>
      <c r="P5197">
        <v>1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0.40460062965969984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0.40460062965969984</v>
      </c>
    </row>
    <row r="5198" spans="1:31" x14ac:dyDescent="0.3">
      <c r="A5198">
        <v>2497050</v>
      </c>
      <c r="B5198">
        <v>1</v>
      </c>
      <c r="C5198" t="s">
        <v>80</v>
      </c>
      <c r="D5198" t="s">
        <v>90</v>
      </c>
      <c r="E5198" t="s">
        <v>153</v>
      </c>
      <c r="F5198" t="s">
        <v>14725</v>
      </c>
      <c r="G5198" t="s">
        <v>244</v>
      </c>
      <c r="H5198" t="s">
        <v>135</v>
      </c>
      <c r="I5198" t="s">
        <v>136</v>
      </c>
      <c r="J5198" t="s">
        <v>137</v>
      </c>
      <c r="K5198" t="s">
        <v>144</v>
      </c>
      <c r="L5198" t="s">
        <v>14726</v>
      </c>
      <c r="M5198" t="s">
        <v>14727</v>
      </c>
      <c r="N5198">
        <v>3.2608333329999999</v>
      </c>
      <c r="O5198">
        <v>0</v>
      </c>
      <c r="P5198">
        <v>6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9.2615076368471687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9.2615076368471687</v>
      </c>
    </row>
    <row r="5199" spans="1:31" x14ac:dyDescent="0.3">
      <c r="A5199">
        <v>2497051</v>
      </c>
      <c r="B5199">
        <v>1</v>
      </c>
      <c r="C5199" t="s">
        <v>81</v>
      </c>
      <c r="D5199" t="s">
        <v>118</v>
      </c>
      <c r="E5199" t="s">
        <v>147</v>
      </c>
      <c r="F5199" t="s">
        <v>14728</v>
      </c>
      <c r="G5199" t="s">
        <v>193</v>
      </c>
      <c r="H5199" t="s">
        <v>150</v>
      </c>
      <c r="I5199" t="s">
        <v>136</v>
      </c>
      <c r="J5199" t="s">
        <v>137</v>
      </c>
      <c r="K5199" t="s">
        <v>144</v>
      </c>
      <c r="L5199" t="s">
        <v>14729</v>
      </c>
      <c r="M5199" t="s">
        <v>14730</v>
      </c>
      <c r="N5199">
        <v>1.0169444439999999</v>
      </c>
      <c r="O5199">
        <v>1</v>
      </c>
      <c r="P5199">
        <v>2</v>
      </c>
      <c r="Q5199">
        <v>1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0.34815600442439476</v>
      </c>
      <c r="X5199">
        <v>0.26106779536362335</v>
      </c>
      <c r="Y5199">
        <v>0.22150926387395889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0.83073306366197697</v>
      </c>
    </row>
    <row r="5200" spans="1:31" x14ac:dyDescent="0.3">
      <c r="A5200">
        <v>2497054</v>
      </c>
      <c r="B5200">
        <v>1</v>
      </c>
      <c r="C5200" t="s">
        <v>80</v>
      </c>
      <c r="D5200" t="s">
        <v>94</v>
      </c>
      <c r="E5200" t="s">
        <v>162</v>
      </c>
      <c r="F5200" t="s">
        <v>14731</v>
      </c>
      <c r="G5200" t="s">
        <v>280</v>
      </c>
      <c r="H5200" t="s">
        <v>135</v>
      </c>
      <c r="I5200" t="s">
        <v>136</v>
      </c>
      <c r="J5200" t="s">
        <v>137</v>
      </c>
      <c r="K5200" t="s">
        <v>144</v>
      </c>
      <c r="L5200" t="s">
        <v>14732</v>
      </c>
      <c r="M5200" t="s">
        <v>14733</v>
      </c>
      <c r="N5200">
        <v>1.6130555550000001</v>
      </c>
      <c r="O5200">
        <v>0</v>
      </c>
      <c r="P5200">
        <v>36</v>
      </c>
      <c r="Q5200">
        <v>0</v>
      </c>
      <c r="R5200">
        <v>1</v>
      </c>
      <c r="S5200">
        <v>0</v>
      </c>
      <c r="T5200">
        <v>6</v>
      </c>
      <c r="U5200">
        <v>0</v>
      </c>
      <c r="V5200">
        <v>0</v>
      </c>
      <c r="W5200">
        <v>0</v>
      </c>
      <c r="X5200">
        <v>6.4157513867506442</v>
      </c>
      <c r="Y5200">
        <v>0</v>
      </c>
      <c r="Z5200">
        <v>0.23107268207541712</v>
      </c>
      <c r="AA5200">
        <v>0</v>
      </c>
      <c r="AB5200">
        <v>1.8190127512867178</v>
      </c>
      <c r="AC5200">
        <v>0</v>
      </c>
      <c r="AD5200">
        <v>0</v>
      </c>
      <c r="AE5200">
        <v>8.4658368201127789</v>
      </c>
    </row>
    <row r="5201" spans="1:31" x14ac:dyDescent="0.3">
      <c r="A5201">
        <v>2497058</v>
      </c>
      <c r="B5201">
        <v>1</v>
      </c>
      <c r="C5201" t="s">
        <v>80</v>
      </c>
      <c r="D5201" t="s">
        <v>88</v>
      </c>
      <c r="E5201" t="s">
        <v>162</v>
      </c>
      <c r="F5201" t="s">
        <v>14734</v>
      </c>
      <c r="G5201" t="s">
        <v>143</v>
      </c>
      <c r="H5201" t="s">
        <v>135</v>
      </c>
      <c r="I5201" t="s">
        <v>136</v>
      </c>
      <c r="J5201" t="s">
        <v>137</v>
      </c>
      <c r="K5201" t="s">
        <v>144</v>
      </c>
      <c r="L5201" t="s">
        <v>14735</v>
      </c>
      <c r="M5201" t="s">
        <v>14736</v>
      </c>
      <c r="N5201">
        <v>0.72861111099999998</v>
      </c>
      <c r="O5201">
        <v>0</v>
      </c>
      <c r="P5201">
        <v>68</v>
      </c>
      <c r="Q5201">
        <v>0</v>
      </c>
      <c r="R5201">
        <v>0</v>
      </c>
      <c r="S5201">
        <v>0</v>
      </c>
      <c r="T5201">
        <v>1</v>
      </c>
      <c r="U5201">
        <v>0</v>
      </c>
      <c r="V5201">
        <v>0</v>
      </c>
      <c r="W5201">
        <v>0</v>
      </c>
      <c r="X5201">
        <v>10.91400060005931</v>
      </c>
      <c r="Y5201">
        <v>0</v>
      </c>
      <c r="Z5201">
        <v>0</v>
      </c>
      <c r="AA5201">
        <v>0</v>
      </c>
      <c r="AB5201">
        <v>0.14727727310084493</v>
      </c>
      <c r="AC5201">
        <v>0</v>
      </c>
      <c r="AD5201">
        <v>0</v>
      </c>
      <c r="AE5201">
        <v>11.061277873160154</v>
      </c>
    </row>
    <row r="5202" spans="1:31" x14ac:dyDescent="0.3">
      <c r="A5202">
        <v>2496994</v>
      </c>
      <c r="B5202">
        <v>2</v>
      </c>
      <c r="C5202" t="s">
        <v>81</v>
      </c>
      <c r="D5202" t="s">
        <v>123</v>
      </c>
      <c r="E5202" t="s">
        <v>147</v>
      </c>
      <c r="F5202" t="s">
        <v>14737</v>
      </c>
      <c r="G5202" t="s">
        <v>149</v>
      </c>
      <c r="H5202" t="s">
        <v>150</v>
      </c>
      <c r="I5202" t="s">
        <v>136</v>
      </c>
      <c r="J5202" t="s">
        <v>137</v>
      </c>
      <c r="K5202" t="s">
        <v>144</v>
      </c>
      <c r="L5202" t="s">
        <v>14663</v>
      </c>
      <c r="M5202" t="s">
        <v>14738</v>
      </c>
      <c r="N5202">
        <v>3.0719444440000001</v>
      </c>
      <c r="O5202">
        <v>0</v>
      </c>
      <c r="P5202">
        <v>367</v>
      </c>
      <c r="Q5202">
        <v>5</v>
      </c>
      <c r="R5202">
        <v>90</v>
      </c>
      <c r="S5202">
        <v>5</v>
      </c>
      <c r="T5202">
        <v>47</v>
      </c>
      <c r="U5202">
        <v>0</v>
      </c>
      <c r="V5202">
        <v>0</v>
      </c>
      <c r="W5202">
        <v>0</v>
      </c>
      <c r="X5202">
        <v>200.90759343479453</v>
      </c>
      <c r="Y5202">
        <v>81.428878181404414</v>
      </c>
      <c r="Z5202">
        <v>74.267096440440199</v>
      </c>
      <c r="AA5202">
        <v>24.806078776789967</v>
      </c>
      <c r="AB5202">
        <v>63.348631564275678</v>
      </c>
      <c r="AC5202">
        <v>0</v>
      </c>
      <c r="AD5202">
        <v>0</v>
      </c>
      <c r="AE5202">
        <v>444.75827839770477</v>
      </c>
    </row>
    <row r="5203" spans="1:31" x14ac:dyDescent="0.3">
      <c r="A5203">
        <v>2497051</v>
      </c>
      <c r="B5203">
        <v>2</v>
      </c>
      <c r="C5203" t="s">
        <v>81</v>
      </c>
      <c r="D5203" t="s">
        <v>118</v>
      </c>
      <c r="E5203" t="s">
        <v>184</v>
      </c>
      <c r="F5203" t="s">
        <v>14739</v>
      </c>
      <c r="G5203" t="s">
        <v>181</v>
      </c>
      <c r="H5203" t="s">
        <v>150</v>
      </c>
      <c r="I5203" t="s">
        <v>136</v>
      </c>
      <c r="J5203" t="s">
        <v>137</v>
      </c>
      <c r="K5203" t="s">
        <v>144</v>
      </c>
      <c r="L5203" t="s">
        <v>14730</v>
      </c>
      <c r="M5203" t="s">
        <v>14740</v>
      </c>
      <c r="N5203">
        <v>0.85972222200000004</v>
      </c>
      <c r="O5203">
        <v>7</v>
      </c>
      <c r="P5203">
        <v>691</v>
      </c>
      <c r="Q5203">
        <v>91</v>
      </c>
      <c r="R5203">
        <v>250</v>
      </c>
      <c r="S5203">
        <v>29</v>
      </c>
      <c r="T5203">
        <v>85</v>
      </c>
      <c r="U5203">
        <v>4</v>
      </c>
      <c r="V5203">
        <v>0</v>
      </c>
      <c r="W5203">
        <v>2.483521440429981</v>
      </c>
      <c r="X5203">
        <v>73.666214211119382</v>
      </c>
      <c r="Y5203">
        <v>57.817747222475745</v>
      </c>
      <c r="Z5203">
        <v>95.477732070313294</v>
      </c>
      <c r="AA5203">
        <v>40.360839740865856</v>
      </c>
      <c r="AB5203">
        <v>21.571241874797533</v>
      </c>
      <c r="AC5203">
        <v>117.64398135775622</v>
      </c>
      <c r="AD5203">
        <v>0</v>
      </c>
      <c r="AE5203">
        <v>409.02127791775797</v>
      </c>
    </row>
    <row r="5204" spans="1:31" x14ac:dyDescent="0.3">
      <c r="A5204">
        <v>2497070</v>
      </c>
      <c r="B5204">
        <v>1</v>
      </c>
      <c r="C5204" t="s">
        <v>80</v>
      </c>
      <c r="D5204" t="s">
        <v>110</v>
      </c>
      <c r="E5204" t="s">
        <v>153</v>
      </c>
      <c r="F5204" t="s">
        <v>14741</v>
      </c>
      <c r="G5204" t="s">
        <v>155</v>
      </c>
      <c r="H5204" t="s">
        <v>135</v>
      </c>
      <c r="I5204" t="s">
        <v>136</v>
      </c>
      <c r="J5204" t="s">
        <v>137</v>
      </c>
      <c r="K5204" t="s">
        <v>144</v>
      </c>
      <c r="L5204" t="s">
        <v>14742</v>
      </c>
      <c r="M5204" t="s">
        <v>14743</v>
      </c>
      <c r="N5204">
        <v>1.570277777</v>
      </c>
      <c r="O5204">
        <v>0</v>
      </c>
      <c r="P5204">
        <v>3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0.80970302826784946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0.80970302826784946</v>
      </c>
    </row>
    <row r="5205" spans="1:31" x14ac:dyDescent="0.3">
      <c r="A5205">
        <v>2497054</v>
      </c>
      <c r="B5205">
        <v>2</v>
      </c>
      <c r="C5205" t="s">
        <v>80</v>
      </c>
      <c r="D5205" t="s">
        <v>94</v>
      </c>
      <c r="E5205" t="s">
        <v>132</v>
      </c>
      <c r="F5205" t="s">
        <v>14744</v>
      </c>
      <c r="G5205" t="s">
        <v>280</v>
      </c>
      <c r="H5205" t="s">
        <v>135</v>
      </c>
      <c r="I5205" t="s">
        <v>136</v>
      </c>
      <c r="J5205" t="s">
        <v>137</v>
      </c>
      <c r="K5205" t="s">
        <v>144</v>
      </c>
      <c r="L5205" t="s">
        <v>14733</v>
      </c>
      <c r="M5205" t="s">
        <v>14745</v>
      </c>
      <c r="N5205">
        <v>1.2991666660000001</v>
      </c>
      <c r="O5205">
        <v>0</v>
      </c>
      <c r="P5205">
        <v>103</v>
      </c>
      <c r="Q5205">
        <v>0</v>
      </c>
      <c r="R5205">
        <v>1</v>
      </c>
      <c r="S5205">
        <v>0</v>
      </c>
      <c r="T5205">
        <v>13</v>
      </c>
      <c r="U5205">
        <v>0</v>
      </c>
      <c r="V5205">
        <v>0</v>
      </c>
      <c r="W5205">
        <v>0</v>
      </c>
      <c r="X5205">
        <v>13.950638370363798</v>
      </c>
      <c r="Y5205">
        <v>0</v>
      </c>
      <c r="Z5205">
        <v>0.18850203730055906</v>
      </c>
      <c r="AA5205">
        <v>0</v>
      </c>
      <c r="AB5205">
        <v>5.4844599318808838</v>
      </c>
      <c r="AC5205">
        <v>0</v>
      </c>
      <c r="AD5205">
        <v>0</v>
      </c>
      <c r="AE5205">
        <v>19.623600339545241</v>
      </c>
    </row>
    <row r="5206" spans="1:31" x14ac:dyDescent="0.3">
      <c r="A5206">
        <v>2497072</v>
      </c>
      <c r="B5206">
        <v>1</v>
      </c>
      <c r="C5206" t="s">
        <v>80</v>
      </c>
      <c r="D5206" t="s">
        <v>96</v>
      </c>
      <c r="E5206" t="s">
        <v>166</v>
      </c>
      <c r="F5206" t="s">
        <v>4694</v>
      </c>
      <c r="G5206" t="s">
        <v>149</v>
      </c>
      <c r="H5206" t="s">
        <v>150</v>
      </c>
      <c r="I5206" t="s">
        <v>136</v>
      </c>
      <c r="J5206" t="s">
        <v>137</v>
      </c>
      <c r="K5206" t="s">
        <v>144</v>
      </c>
      <c r="L5206" t="s">
        <v>14746</v>
      </c>
      <c r="M5206" t="s">
        <v>14747</v>
      </c>
      <c r="N5206">
        <v>0.74</v>
      </c>
      <c r="O5206">
        <v>6</v>
      </c>
      <c r="P5206">
        <v>1154</v>
      </c>
      <c r="Q5206">
        <v>6</v>
      </c>
      <c r="R5206">
        <v>55</v>
      </c>
      <c r="S5206">
        <v>12</v>
      </c>
      <c r="T5206">
        <v>29</v>
      </c>
      <c r="U5206">
        <v>0</v>
      </c>
      <c r="V5206">
        <v>1</v>
      </c>
      <c r="W5206">
        <v>12.81601721252216</v>
      </c>
      <c r="X5206">
        <v>107.2718318261184</v>
      </c>
      <c r="Y5206">
        <v>9.2889741408214341</v>
      </c>
      <c r="Z5206">
        <v>12.994893190349005</v>
      </c>
      <c r="AA5206">
        <v>14.909595986709078</v>
      </c>
      <c r="AB5206">
        <v>10.295099905285701</v>
      </c>
      <c r="AC5206">
        <v>0</v>
      </c>
      <c r="AD5206">
        <v>9.4733601929714001E-2</v>
      </c>
      <c r="AE5206">
        <v>167.67114586373546</v>
      </c>
    </row>
    <row r="5207" spans="1:31" x14ac:dyDescent="0.3">
      <c r="A5207">
        <v>2497073</v>
      </c>
      <c r="B5207">
        <v>1</v>
      </c>
      <c r="C5207" t="s">
        <v>80</v>
      </c>
      <c r="D5207" t="s">
        <v>84</v>
      </c>
      <c r="E5207" t="s">
        <v>147</v>
      </c>
      <c r="F5207" t="s">
        <v>14748</v>
      </c>
      <c r="G5207" t="s">
        <v>203</v>
      </c>
      <c r="H5207" t="s">
        <v>150</v>
      </c>
      <c r="I5207" t="s">
        <v>136</v>
      </c>
      <c r="J5207" t="s">
        <v>137</v>
      </c>
      <c r="K5207" t="s">
        <v>138</v>
      </c>
      <c r="L5207" t="s">
        <v>14749</v>
      </c>
      <c r="M5207" t="s">
        <v>14750</v>
      </c>
      <c r="N5207">
        <v>0.52916666599999995</v>
      </c>
      <c r="O5207">
        <v>0</v>
      </c>
      <c r="P5207">
        <v>2490</v>
      </c>
      <c r="Q5207">
        <v>0</v>
      </c>
      <c r="R5207">
        <v>0</v>
      </c>
      <c r="S5207">
        <v>0</v>
      </c>
      <c r="T5207">
        <v>136</v>
      </c>
      <c r="U5207">
        <v>0</v>
      </c>
      <c r="V5207">
        <v>0</v>
      </c>
      <c r="W5207">
        <v>0</v>
      </c>
      <c r="X5207">
        <v>278.39528007272389</v>
      </c>
      <c r="Y5207">
        <v>0</v>
      </c>
      <c r="Z5207">
        <v>0</v>
      </c>
      <c r="AA5207">
        <v>0</v>
      </c>
      <c r="AB5207">
        <v>40.575183002161999</v>
      </c>
      <c r="AC5207">
        <v>0</v>
      </c>
      <c r="AD5207">
        <v>0</v>
      </c>
      <c r="AE5207">
        <v>318.97046307488591</v>
      </c>
    </row>
    <row r="5208" spans="1:31" x14ac:dyDescent="0.3">
      <c r="A5208">
        <v>2497074</v>
      </c>
      <c r="B5208">
        <v>1</v>
      </c>
      <c r="C5208" t="s">
        <v>81</v>
      </c>
      <c r="D5208" t="s">
        <v>113</v>
      </c>
      <c r="E5208" t="s">
        <v>153</v>
      </c>
      <c r="F5208" t="s">
        <v>14751</v>
      </c>
      <c r="G5208" t="s">
        <v>155</v>
      </c>
      <c r="H5208" t="s">
        <v>135</v>
      </c>
      <c r="I5208" t="s">
        <v>136</v>
      </c>
      <c r="J5208" t="s">
        <v>137</v>
      </c>
      <c r="K5208" t="s">
        <v>144</v>
      </c>
      <c r="L5208" t="s">
        <v>14752</v>
      </c>
      <c r="M5208" t="s">
        <v>14753</v>
      </c>
      <c r="N5208">
        <v>1.099444444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1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0.22099068767730146</v>
      </c>
      <c r="AC5208">
        <v>0</v>
      </c>
      <c r="AD5208">
        <v>0</v>
      </c>
      <c r="AE5208">
        <v>0.22099068767730146</v>
      </c>
    </row>
    <row r="5209" spans="1:31" x14ac:dyDescent="0.3">
      <c r="A5209">
        <v>2497085</v>
      </c>
      <c r="B5209">
        <v>1</v>
      </c>
      <c r="C5209" t="s">
        <v>80</v>
      </c>
      <c r="D5209" t="s">
        <v>93</v>
      </c>
      <c r="E5209" t="s">
        <v>166</v>
      </c>
      <c r="F5209" t="s">
        <v>7976</v>
      </c>
      <c r="G5209" t="s">
        <v>149</v>
      </c>
      <c r="H5209" t="s">
        <v>150</v>
      </c>
      <c r="I5209" t="s">
        <v>136</v>
      </c>
      <c r="J5209" t="s">
        <v>137</v>
      </c>
      <c r="K5209" t="s">
        <v>144</v>
      </c>
      <c r="L5209" t="s">
        <v>14754</v>
      </c>
      <c r="M5209" t="s">
        <v>14755</v>
      </c>
      <c r="N5209">
        <v>0.244166666</v>
      </c>
      <c r="O5209">
        <v>0</v>
      </c>
      <c r="P5209">
        <v>517</v>
      </c>
      <c r="Q5209">
        <v>0</v>
      </c>
      <c r="R5209">
        <v>29</v>
      </c>
      <c r="S5209">
        <v>0</v>
      </c>
      <c r="T5209">
        <v>74</v>
      </c>
      <c r="U5209">
        <v>1</v>
      </c>
      <c r="V5209">
        <v>0</v>
      </c>
      <c r="W5209">
        <v>0</v>
      </c>
      <c r="X5209">
        <v>20.372586226581024</v>
      </c>
      <c r="Y5209">
        <v>0</v>
      </c>
      <c r="Z5209">
        <v>1.1201898117583564</v>
      </c>
      <c r="AA5209">
        <v>0</v>
      </c>
      <c r="AB5209">
        <v>8.9595903702588675</v>
      </c>
      <c r="AC5209">
        <v>0.46093414702390917</v>
      </c>
      <c r="AD5209">
        <v>0</v>
      </c>
      <c r="AE5209">
        <v>30.913300555622154</v>
      </c>
    </row>
    <row r="5210" spans="1:31" x14ac:dyDescent="0.3">
      <c r="A5210">
        <v>2497086</v>
      </c>
      <c r="B5210">
        <v>1</v>
      </c>
      <c r="C5210" t="s">
        <v>81</v>
      </c>
      <c r="D5210" t="s">
        <v>112</v>
      </c>
      <c r="E5210" t="s">
        <v>166</v>
      </c>
      <c r="F5210" t="s">
        <v>9773</v>
      </c>
      <c r="G5210" t="s">
        <v>193</v>
      </c>
      <c r="H5210" t="s">
        <v>150</v>
      </c>
      <c r="I5210" t="s">
        <v>136</v>
      </c>
      <c r="J5210" t="s">
        <v>137</v>
      </c>
      <c r="K5210" t="s">
        <v>144</v>
      </c>
      <c r="L5210" t="s">
        <v>14756</v>
      </c>
      <c r="M5210" t="s">
        <v>14757</v>
      </c>
      <c r="N5210">
        <v>0.73166666599999997</v>
      </c>
      <c r="O5210">
        <v>0</v>
      </c>
      <c r="P5210">
        <v>890</v>
      </c>
      <c r="Q5210">
        <v>2</v>
      </c>
      <c r="R5210">
        <v>77</v>
      </c>
      <c r="S5210">
        <v>7</v>
      </c>
      <c r="T5210">
        <v>32</v>
      </c>
      <c r="U5210">
        <v>0</v>
      </c>
      <c r="V5210">
        <v>0</v>
      </c>
      <c r="W5210">
        <v>0</v>
      </c>
      <c r="X5210">
        <v>49.477946832278413</v>
      </c>
      <c r="Y5210">
        <v>9.8373800117842372</v>
      </c>
      <c r="Z5210">
        <v>11.605503077976685</v>
      </c>
      <c r="AA5210">
        <v>7.386937542345521</v>
      </c>
      <c r="AB5210">
        <v>12.059971881251306</v>
      </c>
      <c r="AC5210">
        <v>0</v>
      </c>
      <c r="AD5210">
        <v>0</v>
      </c>
      <c r="AE5210">
        <v>90.367739345636153</v>
      </c>
    </row>
    <row r="5211" spans="1:31" x14ac:dyDescent="0.3">
      <c r="A5211">
        <v>2497087</v>
      </c>
      <c r="B5211">
        <v>1</v>
      </c>
      <c r="C5211" t="s">
        <v>80</v>
      </c>
      <c r="D5211" t="s">
        <v>106</v>
      </c>
      <c r="E5211" t="s">
        <v>166</v>
      </c>
      <c r="F5211" t="s">
        <v>8404</v>
      </c>
      <c r="G5211" t="s">
        <v>149</v>
      </c>
      <c r="H5211" t="s">
        <v>150</v>
      </c>
      <c r="I5211" t="s">
        <v>136</v>
      </c>
      <c r="J5211" t="s">
        <v>137</v>
      </c>
      <c r="K5211" t="s">
        <v>144</v>
      </c>
      <c r="L5211" t="s">
        <v>14758</v>
      </c>
      <c r="M5211" t="s">
        <v>14759</v>
      </c>
      <c r="N5211">
        <v>0.108055555</v>
      </c>
      <c r="O5211">
        <v>1</v>
      </c>
      <c r="P5211">
        <v>4</v>
      </c>
      <c r="Q5211">
        <v>68</v>
      </c>
      <c r="R5211">
        <v>327</v>
      </c>
      <c r="S5211">
        <v>28</v>
      </c>
      <c r="T5211">
        <v>63</v>
      </c>
      <c r="U5211">
        <v>0</v>
      </c>
      <c r="V5211">
        <v>0</v>
      </c>
      <c r="W5211">
        <v>4.0390122801342583E-2</v>
      </c>
      <c r="X5211">
        <v>0.20774828617825336</v>
      </c>
      <c r="Y5211">
        <v>33.030009089754891</v>
      </c>
      <c r="Z5211">
        <v>33.843836584846116</v>
      </c>
      <c r="AA5211">
        <v>4.0911976156194569</v>
      </c>
      <c r="AB5211">
        <v>8.8798926460422472</v>
      </c>
      <c r="AC5211">
        <v>0</v>
      </c>
      <c r="AD5211">
        <v>0</v>
      </c>
      <c r="AE5211">
        <v>80.0930743452423</v>
      </c>
    </row>
    <row r="5212" spans="1:31" x14ac:dyDescent="0.3">
      <c r="A5212">
        <v>2497089</v>
      </c>
      <c r="B5212">
        <v>1</v>
      </c>
      <c r="C5212" t="s">
        <v>80</v>
      </c>
      <c r="D5212" t="s">
        <v>95</v>
      </c>
      <c r="E5212" t="s">
        <v>213</v>
      </c>
      <c r="F5212" t="s">
        <v>1585</v>
      </c>
      <c r="G5212" t="s">
        <v>159</v>
      </c>
      <c r="H5212" t="s">
        <v>150</v>
      </c>
      <c r="I5212" t="s">
        <v>136</v>
      </c>
      <c r="J5212" t="s">
        <v>137</v>
      </c>
      <c r="K5212" t="s">
        <v>144</v>
      </c>
      <c r="L5212" t="s">
        <v>14760</v>
      </c>
      <c r="M5212" t="s">
        <v>14761</v>
      </c>
      <c r="N5212">
        <v>2.2463888879999998</v>
      </c>
      <c r="O5212">
        <v>0</v>
      </c>
      <c r="P5212">
        <v>145</v>
      </c>
      <c r="Q5212">
        <v>0</v>
      </c>
      <c r="R5212">
        <v>2</v>
      </c>
      <c r="S5212">
        <v>30</v>
      </c>
      <c r="T5212">
        <v>11</v>
      </c>
      <c r="U5212">
        <v>3</v>
      </c>
      <c r="V5212">
        <v>0</v>
      </c>
      <c r="W5212">
        <v>0</v>
      </c>
      <c r="X5212">
        <v>70.983629484694333</v>
      </c>
      <c r="Y5212">
        <v>0</v>
      </c>
      <c r="Z5212">
        <v>1.0473350269019499</v>
      </c>
      <c r="AA5212">
        <v>553.17345259482317</v>
      </c>
      <c r="AB5212">
        <v>8.1027993358225814</v>
      </c>
      <c r="AC5212">
        <v>382.55140161722295</v>
      </c>
      <c r="AD5212">
        <v>0</v>
      </c>
      <c r="AE5212">
        <v>1015.858618059465</v>
      </c>
    </row>
    <row r="5213" spans="1:31" x14ac:dyDescent="0.3">
      <c r="A5213">
        <v>2497090</v>
      </c>
      <c r="B5213">
        <v>1</v>
      </c>
      <c r="C5213" t="s">
        <v>80</v>
      </c>
      <c r="D5213" t="s">
        <v>82</v>
      </c>
      <c r="E5213" t="s">
        <v>153</v>
      </c>
      <c r="F5213" t="s">
        <v>14762</v>
      </c>
      <c r="G5213" t="s">
        <v>155</v>
      </c>
      <c r="H5213" t="s">
        <v>135</v>
      </c>
      <c r="I5213" t="s">
        <v>136</v>
      </c>
      <c r="J5213" t="s">
        <v>137</v>
      </c>
      <c r="K5213" t="s">
        <v>144</v>
      </c>
      <c r="L5213" t="s">
        <v>14763</v>
      </c>
      <c r="M5213" t="s">
        <v>14764</v>
      </c>
      <c r="N5213">
        <v>1.8777777769999999</v>
      </c>
      <c r="O5213">
        <v>0</v>
      </c>
      <c r="P5213">
        <v>1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2.5297997918561457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2.5297997918561457</v>
      </c>
    </row>
    <row r="5214" spans="1:31" x14ac:dyDescent="0.3">
      <c r="A5214">
        <v>2497091</v>
      </c>
      <c r="B5214">
        <v>1</v>
      </c>
      <c r="C5214" t="s">
        <v>80</v>
      </c>
      <c r="D5214" t="s">
        <v>94</v>
      </c>
      <c r="E5214" t="s">
        <v>166</v>
      </c>
      <c r="F5214" t="s">
        <v>3684</v>
      </c>
      <c r="G5214" t="s">
        <v>149</v>
      </c>
      <c r="H5214" t="s">
        <v>150</v>
      </c>
      <c r="I5214" t="s">
        <v>136</v>
      </c>
      <c r="J5214" t="s">
        <v>137</v>
      </c>
      <c r="K5214" t="s">
        <v>144</v>
      </c>
      <c r="L5214" t="s">
        <v>14765</v>
      </c>
      <c r="M5214" t="s">
        <v>14766</v>
      </c>
      <c r="N5214">
        <v>0.67749999999999999</v>
      </c>
      <c r="O5214">
        <v>0</v>
      </c>
      <c r="P5214">
        <v>0</v>
      </c>
      <c r="Q5214">
        <v>1</v>
      </c>
      <c r="R5214">
        <v>130</v>
      </c>
      <c r="S5214">
        <v>0</v>
      </c>
      <c r="T5214">
        <v>6</v>
      </c>
      <c r="U5214">
        <v>0</v>
      </c>
      <c r="V5214">
        <v>0</v>
      </c>
      <c r="W5214">
        <v>0</v>
      </c>
      <c r="X5214">
        <v>0</v>
      </c>
      <c r="Y5214">
        <v>0.37938586459666662</v>
      </c>
      <c r="Z5214">
        <v>87.67998218556076</v>
      </c>
      <c r="AA5214">
        <v>0</v>
      </c>
      <c r="AB5214">
        <v>1.4119180398621622</v>
      </c>
      <c r="AC5214">
        <v>0</v>
      </c>
      <c r="AD5214">
        <v>0</v>
      </c>
      <c r="AE5214">
        <v>89.471286090019589</v>
      </c>
    </row>
    <row r="5215" spans="1:31" x14ac:dyDescent="0.3">
      <c r="A5215">
        <v>2497093</v>
      </c>
      <c r="B5215">
        <v>1</v>
      </c>
      <c r="C5215" t="s">
        <v>80</v>
      </c>
      <c r="D5215" t="s">
        <v>88</v>
      </c>
      <c r="E5215" t="s">
        <v>141</v>
      </c>
      <c r="F5215" t="s">
        <v>14767</v>
      </c>
      <c r="G5215" t="s">
        <v>466</v>
      </c>
      <c r="H5215" t="s">
        <v>135</v>
      </c>
      <c r="I5215" t="s">
        <v>136</v>
      </c>
      <c r="J5215" t="s">
        <v>137</v>
      </c>
      <c r="K5215" t="s">
        <v>144</v>
      </c>
      <c r="L5215" t="s">
        <v>14768</v>
      </c>
      <c r="M5215" t="s">
        <v>14769</v>
      </c>
      <c r="N5215">
        <v>7.5238888880000001</v>
      </c>
      <c r="O5215">
        <v>0</v>
      </c>
      <c r="P5215">
        <v>50</v>
      </c>
      <c r="Q5215">
        <v>0</v>
      </c>
      <c r="R5215">
        <v>0</v>
      </c>
      <c r="S5215">
        <v>0</v>
      </c>
      <c r="T5215">
        <v>2</v>
      </c>
      <c r="U5215">
        <v>0</v>
      </c>
      <c r="V5215">
        <v>0</v>
      </c>
      <c r="W5215">
        <v>0</v>
      </c>
      <c r="X5215">
        <v>95.241365216366816</v>
      </c>
      <c r="Y5215">
        <v>0</v>
      </c>
      <c r="Z5215">
        <v>0</v>
      </c>
      <c r="AA5215">
        <v>0</v>
      </c>
      <c r="AB5215">
        <v>0.41674806311690965</v>
      </c>
      <c r="AC5215">
        <v>0</v>
      </c>
      <c r="AD5215">
        <v>0</v>
      </c>
      <c r="AE5215">
        <v>95.658113279483729</v>
      </c>
    </row>
    <row r="5216" spans="1:31" x14ac:dyDescent="0.3">
      <c r="A5216">
        <v>2497094</v>
      </c>
      <c r="B5216">
        <v>1</v>
      </c>
      <c r="C5216" t="s">
        <v>80</v>
      </c>
      <c r="D5216" t="s">
        <v>96</v>
      </c>
      <c r="E5216" t="s">
        <v>184</v>
      </c>
      <c r="F5216" t="s">
        <v>4284</v>
      </c>
      <c r="G5216" t="s">
        <v>149</v>
      </c>
      <c r="H5216" t="s">
        <v>150</v>
      </c>
      <c r="I5216" t="s">
        <v>136</v>
      </c>
      <c r="J5216" t="s">
        <v>137</v>
      </c>
      <c r="K5216" t="s">
        <v>144</v>
      </c>
      <c r="L5216" t="s">
        <v>14770</v>
      </c>
      <c r="M5216" t="s">
        <v>14771</v>
      </c>
      <c r="N5216">
        <v>1.166666666</v>
      </c>
      <c r="O5216">
        <v>0</v>
      </c>
      <c r="P5216">
        <v>0</v>
      </c>
      <c r="Q5216">
        <v>0</v>
      </c>
      <c r="R5216">
        <v>0</v>
      </c>
      <c r="S5216">
        <v>2</v>
      </c>
      <c r="T5216">
        <v>0</v>
      </c>
      <c r="U5216">
        <v>1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65.750193549878773</v>
      </c>
      <c r="AB5216">
        <v>0</v>
      </c>
      <c r="AC5216">
        <v>198.32774247242</v>
      </c>
      <c r="AD5216">
        <v>0</v>
      </c>
      <c r="AE5216">
        <v>264.07793602229879</v>
      </c>
    </row>
    <row r="5217" spans="1:31" x14ac:dyDescent="0.3">
      <c r="A5217">
        <v>2497098</v>
      </c>
      <c r="B5217">
        <v>1</v>
      </c>
      <c r="C5217" t="s">
        <v>80</v>
      </c>
      <c r="D5217" t="s">
        <v>82</v>
      </c>
      <c r="E5217" t="s">
        <v>141</v>
      </c>
      <c r="F5217" t="s">
        <v>14772</v>
      </c>
      <c r="G5217" t="s">
        <v>143</v>
      </c>
      <c r="H5217" t="s">
        <v>135</v>
      </c>
      <c r="I5217" t="s">
        <v>136</v>
      </c>
      <c r="J5217" t="s">
        <v>137</v>
      </c>
      <c r="K5217" t="s">
        <v>144</v>
      </c>
      <c r="L5217" t="s">
        <v>14773</v>
      </c>
      <c r="M5217" t="s">
        <v>14774</v>
      </c>
      <c r="N5217">
        <v>1.3897222220000001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59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259.38920442853538</v>
      </c>
      <c r="AC5217">
        <v>0</v>
      </c>
      <c r="AD5217">
        <v>0</v>
      </c>
      <c r="AE5217">
        <v>259.38920442853538</v>
      </c>
    </row>
    <row r="5218" spans="1:31" x14ac:dyDescent="0.3">
      <c r="A5218">
        <v>2497100</v>
      </c>
      <c r="B5218">
        <v>1</v>
      </c>
      <c r="C5218" t="s">
        <v>80</v>
      </c>
      <c r="D5218" t="s">
        <v>85</v>
      </c>
      <c r="E5218" t="s">
        <v>153</v>
      </c>
      <c r="F5218" t="s">
        <v>14775</v>
      </c>
      <c r="G5218" t="s">
        <v>230</v>
      </c>
      <c r="H5218" t="s">
        <v>135</v>
      </c>
      <c r="I5218" t="s">
        <v>136</v>
      </c>
      <c r="J5218" t="s">
        <v>137</v>
      </c>
      <c r="K5218" t="s">
        <v>144</v>
      </c>
      <c r="L5218" t="s">
        <v>14776</v>
      </c>
      <c r="M5218" t="s">
        <v>14777</v>
      </c>
      <c r="N5218">
        <v>3.8477777770000001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1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4.3207247380312452</v>
      </c>
      <c r="AC5218">
        <v>0</v>
      </c>
      <c r="AD5218">
        <v>0</v>
      </c>
      <c r="AE5218">
        <v>4.3207247380312452</v>
      </c>
    </row>
    <row r="5219" spans="1:31" x14ac:dyDescent="0.3">
      <c r="A5219">
        <v>2497104</v>
      </c>
      <c r="B5219">
        <v>1</v>
      </c>
      <c r="C5219" t="s">
        <v>80</v>
      </c>
      <c r="D5219" t="s">
        <v>85</v>
      </c>
      <c r="E5219" t="s">
        <v>153</v>
      </c>
      <c r="F5219" t="s">
        <v>14778</v>
      </c>
      <c r="G5219" t="s">
        <v>155</v>
      </c>
      <c r="H5219" t="s">
        <v>135</v>
      </c>
      <c r="I5219" t="s">
        <v>136</v>
      </c>
      <c r="J5219" t="s">
        <v>137</v>
      </c>
      <c r="K5219" t="s">
        <v>144</v>
      </c>
      <c r="L5219" t="s">
        <v>14779</v>
      </c>
      <c r="M5219" t="s">
        <v>14780</v>
      </c>
      <c r="N5219">
        <v>0.67083333300000003</v>
      </c>
      <c r="O5219">
        <v>0</v>
      </c>
      <c r="P5219">
        <v>10</v>
      </c>
      <c r="Q5219">
        <v>0</v>
      </c>
      <c r="R5219">
        <v>0</v>
      </c>
      <c r="S5219">
        <v>0</v>
      </c>
      <c r="T5219">
        <v>1</v>
      </c>
      <c r="U5219">
        <v>0</v>
      </c>
      <c r="V5219">
        <v>0</v>
      </c>
      <c r="W5219">
        <v>0</v>
      </c>
      <c r="X5219">
        <v>1.4168443663842309</v>
      </c>
      <c r="Y5219">
        <v>0</v>
      </c>
      <c r="Z5219">
        <v>0</v>
      </c>
      <c r="AA5219">
        <v>0</v>
      </c>
      <c r="AB5219">
        <v>0.75823133889088834</v>
      </c>
      <c r="AC5219">
        <v>0</v>
      </c>
      <c r="AD5219">
        <v>0</v>
      </c>
      <c r="AE5219">
        <v>2.1750757052751193</v>
      </c>
    </row>
    <row r="5220" spans="1:31" x14ac:dyDescent="0.3">
      <c r="A5220">
        <v>2497124</v>
      </c>
      <c r="B5220">
        <v>1</v>
      </c>
      <c r="C5220" t="s">
        <v>80</v>
      </c>
      <c r="D5220" t="s">
        <v>110</v>
      </c>
      <c r="E5220" t="s">
        <v>132</v>
      </c>
      <c r="F5220" t="s">
        <v>14781</v>
      </c>
      <c r="G5220" t="s">
        <v>168</v>
      </c>
      <c r="H5220" t="s">
        <v>135</v>
      </c>
      <c r="I5220" t="s">
        <v>136</v>
      </c>
      <c r="J5220" t="s">
        <v>137</v>
      </c>
      <c r="K5220" t="s">
        <v>138</v>
      </c>
      <c r="L5220" t="s">
        <v>14782</v>
      </c>
      <c r="M5220" t="s">
        <v>14783</v>
      </c>
      <c r="N5220">
        <v>0.47583333300000002</v>
      </c>
      <c r="O5220">
        <v>0</v>
      </c>
      <c r="P5220">
        <v>205</v>
      </c>
      <c r="Q5220">
        <v>0</v>
      </c>
      <c r="R5220">
        <v>0</v>
      </c>
      <c r="S5220">
        <v>0</v>
      </c>
      <c r="T5220">
        <v>21</v>
      </c>
      <c r="U5220">
        <v>0</v>
      </c>
      <c r="V5220">
        <v>0</v>
      </c>
      <c r="W5220">
        <v>0</v>
      </c>
      <c r="X5220">
        <v>30.807820492102213</v>
      </c>
      <c r="Y5220">
        <v>0</v>
      </c>
      <c r="Z5220">
        <v>0</v>
      </c>
      <c r="AA5220">
        <v>0</v>
      </c>
      <c r="AB5220">
        <v>16.605015785563335</v>
      </c>
      <c r="AC5220">
        <v>0</v>
      </c>
      <c r="AD5220">
        <v>0</v>
      </c>
      <c r="AE5220">
        <v>47.412836277665548</v>
      </c>
    </row>
    <row r="5221" spans="1:31" x14ac:dyDescent="0.3">
      <c r="A5221">
        <v>2497125</v>
      </c>
      <c r="B5221">
        <v>1</v>
      </c>
      <c r="C5221" t="s">
        <v>81</v>
      </c>
      <c r="D5221" t="s">
        <v>127</v>
      </c>
      <c r="E5221" t="s">
        <v>132</v>
      </c>
      <c r="F5221" t="s">
        <v>14784</v>
      </c>
      <c r="G5221" t="s">
        <v>296</v>
      </c>
      <c r="H5221" t="s">
        <v>135</v>
      </c>
      <c r="I5221" t="s">
        <v>136</v>
      </c>
      <c r="J5221" t="s">
        <v>137</v>
      </c>
      <c r="K5221" t="s">
        <v>144</v>
      </c>
      <c r="L5221" t="s">
        <v>14785</v>
      </c>
      <c r="M5221" t="s">
        <v>14786</v>
      </c>
      <c r="N5221">
        <v>5.1186111109999999</v>
      </c>
      <c r="O5221">
        <v>0</v>
      </c>
      <c r="P5221">
        <v>7</v>
      </c>
      <c r="Q5221">
        <v>0</v>
      </c>
      <c r="R5221">
        <v>20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0.53957335639294823</v>
      </c>
      <c r="Y5221">
        <v>0</v>
      </c>
      <c r="Z5221">
        <v>19.997359454944149</v>
      </c>
      <c r="AA5221">
        <v>0</v>
      </c>
      <c r="AB5221">
        <v>0</v>
      </c>
      <c r="AC5221">
        <v>0</v>
      </c>
      <c r="AD5221">
        <v>0</v>
      </c>
      <c r="AE5221">
        <v>20.536932811337099</v>
      </c>
    </row>
    <row r="5222" spans="1:31" x14ac:dyDescent="0.3">
      <c r="A5222">
        <v>2497129</v>
      </c>
      <c r="B5222">
        <v>1</v>
      </c>
      <c r="C5222" t="s">
        <v>81</v>
      </c>
      <c r="D5222" t="s">
        <v>122</v>
      </c>
      <c r="E5222" t="s">
        <v>166</v>
      </c>
      <c r="F5222" t="s">
        <v>14787</v>
      </c>
      <c r="G5222" t="s">
        <v>134</v>
      </c>
      <c r="H5222" t="s">
        <v>150</v>
      </c>
      <c r="I5222" t="s">
        <v>136</v>
      </c>
      <c r="J5222" t="s">
        <v>137</v>
      </c>
      <c r="K5222" t="s">
        <v>138</v>
      </c>
      <c r="L5222" t="s">
        <v>14788</v>
      </c>
      <c r="M5222" t="s">
        <v>14789</v>
      </c>
      <c r="N5222">
        <v>4.1608333330000002</v>
      </c>
      <c r="O5222">
        <v>0</v>
      </c>
      <c r="P5222">
        <v>0</v>
      </c>
      <c r="Q5222">
        <v>1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11.099145174878307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11.099145174878307</v>
      </c>
    </row>
    <row r="5223" spans="1:31" x14ac:dyDescent="0.3">
      <c r="A5223">
        <v>2497131</v>
      </c>
      <c r="B5223">
        <v>1</v>
      </c>
      <c r="C5223" t="s">
        <v>81</v>
      </c>
      <c r="D5223" t="s">
        <v>122</v>
      </c>
      <c r="E5223" t="s">
        <v>166</v>
      </c>
      <c r="F5223" t="s">
        <v>3128</v>
      </c>
      <c r="G5223" t="s">
        <v>134</v>
      </c>
      <c r="H5223" t="s">
        <v>150</v>
      </c>
      <c r="I5223" t="s">
        <v>136</v>
      </c>
      <c r="J5223" t="s">
        <v>137</v>
      </c>
      <c r="K5223" t="s">
        <v>138</v>
      </c>
      <c r="L5223" t="s">
        <v>14790</v>
      </c>
      <c r="M5223" t="s">
        <v>14791</v>
      </c>
      <c r="N5223">
        <v>4.1419444439999999</v>
      </c>
      <c r="O5223">
        <v>2</v>
      </c>
      <c r="P5223">
        <v>113</v>
      </c>
      <c r="Q5223">
        <v>13</v>
      </c>
      <c r="R5223">
        <v>0</v>
      </c>
      <c r="S5223">
        <v>9</v>
      </c>
      <c r="T5223">
        <v>4</v>
      </c>
      <c r="U5223">
        <v>2</v>
      </c>
      <c r="V5223">
        <v>0</v>
      </c>
      <c r="W5223">
        <v>0.41723903121359701</v>
      </c>
      <c r="X5223">
        <v>45.713514401935235</v>
      </c>
      <c r="Y5223">
        <v>57.635514479967206</v>
      </c>
      <c r="Z5223">
        <v>0</v>
      </c>
      <c r="AA5223">
        <v>378.01801253421269</v>
      </c>
      <c r="AB5223">
        <v>8.4348041444217277</v>
      </c>
      <c r="AC5223">
        <v>781.83548812917911</v>
      </c>
      <c r="AD5223">
        <v>0</v>
      </c>
      <c r="AE5223">
        <v>1272.0545727209296</v>
      </c>
    </row>
    <row r="5224" spans="1:31" x14ac:dyDescent="0.3">
      <c r="A5224">
        <v>2497133</v>
      </c>
      <c r="B5224">
        <v>1</v>
      </c>
      <c r="C5224" t="s">
        <v>80</v>
      </c>
      <c r="D5224" t="s">
        <v>103</v>
      </c>
      <c r="E5224" t="s">
        <v>162</v>
      </c>
      <c r="F5224" t="s">
        <v>14792</v>
      </c>
      <c r="G5224" t="s">
        <v>168</v>
      </c>
      <c r="H5224" t="s">
        <v>135</v>
      </c>
      <c r="I5224" t="s">
        <v>136</v>
      </c>
      <c r="J5224" t="s">
        <v>137</v>
      </c>
      <c r="K5224" t="s">
        <v>138</v>
      </c>
      <c r="L5224" t="s">
        <v>14793</v>
      </c>
      <c r="M5224" t="s">
        <v>14794</v>
      </c>
      <c r="N5224">
        <v>6.2905555550000001</v>
      </c>
      <c r="O5224">
        <v>0</v>
      </c>
      <c r="P5224">
        <v>71</v>
      </c>
      <c r="Q5224">
        <v>0</v>
      </c>
      <c r="R5224">
        <v>0</v>
      </c>
      <c r="S5224">
        <v>0</v>
      </c>
      <c r="T5224">
        <v>2</v>
      </c>
      <c r="U5224">
        <v>0</v>
      </c>
      <c r="V5224">
        <v>0</v>
      </c>
      <c r="W5224">
        <v>0</v>
      </c>
      <c r="X5224">
        <v>111.38923724444315</v>
      </c>
      <c r="Y5224">
        <v>0</v>
      </c>
      <c r="Z5224">
        <v>0</v>
      </c>
      <c r="AA5224">
        <v>0</v>
      </c>
      <c r="AB5224">
        <v>0.56543687072902493</v>
      </c>
      <c r="AC5224">
        <v>0</v>
      </c>
      <c r="AD5224">
        <v>0</v>
      </c>
      <c r="AE5224">
        <v>111.95467411517218</v>
      </c>
    </row>
    <row r="5225" spans="1:31" x14ac:dyDescent="0.3">
      <c r="A5225">
        <v>2497134</v>
      </c>
      <c r="B5225">
        <v>1</v>
      </c>
      <c r="C5225" t="s">
        <v>81</v>
      </c>
      <c r="D5225" t="s">
        <v>114</v>
      </c>
      <c r="E5225" t="s">
        <v>162</v>
      </c>
      <c r="F5225" t="s">
        <v>14795</v>
      </c>
      <c r="G5225" t="s">
        <v>168</v>
      </c>
      <c r="H5225" t="s">
        <v>135</v>
      </c>
      <c r="I5225" t="s">
        <v>136</v>
      </c>
      <c r="J5225" t="s">
        <v>137</v>
      </c>
      <c r="K5225" t="s">
        <v>138</v>
      </c>
      <c r="L5225" t="s">
        <v>14796</v>
      </c>
      <c r="M5225" t="s">
        <v>14797</v>
      </c>
      <c r="N5225">
        <v>2.6980555549999998</v>
      </c>
      <c r="O5225">
        <v>0</v>
      </c>
      <c r="P5225">
        <v>9</v>
      </c>
      <c r="Q5225">
        <v>0</v>
      </c>
      <c r="R5225">
        <v>2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4.505486861050894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4.505486861050894</v>
      </c>
    </row>
    <row r="5226" spans="1:31" x14ac:dyDescent="0.3">
      <c r="A5226">
        <v>2497135</v>
      </c>
      <c r="B5226">
        <v>1</v>
      </c>
      <c r="C5226" t="s">
        <v>80</v>
      </c>
      <c r="D5226" t="s">
        <v>93</v>
      </c>
      <c r="E5226" t="s">
        <v>166</v>
      </c>
      <c r="F5226" t="s">
        <v>7976</v>
      </c>
      <c r="G5226" t="s">
        <v>149</v>
      </c>
      <c r="H5226" t="s">
        <v>150</v>
      </c>
      <c r="I5226" t="s">
        <v>136</v>
      </c>
      <c r="J5226" t="s">
        <v>137</v>
      </c>
      <c r="K5226" t="s">
        <v>144</v>
      </c>
      <c r="L5226" t="s">
        <v>14798</v>
      </c>
      <c r="M5226" t="s">
        <v>14799</v>
      </c>
      <c r="N5226">
        <v>1.8805555549999999</v>
      </c>
      <c r="O5226">
        <v>0</v>
      </c>
      <c r="P5226">
        <v>517</v>
      </c>
      <c r="Q5226">
        <v>0</v>
      </c>
      <c r="R5226">
        <v>29</v>
      </c>
      <c r="S5226">
        <v>0</v>
      </c>
      <c r="T5226">
        <v>74</v>
      </c>
      <c r="U5226">
        <v>1</v>
      </c>
      <c r="V5226">
        <v>0</v>
      </c>
      <c r="W5226">
        <v>0</v>
      </c>
      <c r="X5226">
        <v>185.76991077263858</v>
      </c>
      <c r="Y5226">
        <v>0</v>
      </c>
      <c r="Z5226">
        <v>9.668829520859493</v>
      </c>
      <c r="AA5226">
        <v>0</v>
      </c>
      <c r="AB5226">
        <v>149.71317495327153</v>
      </c>
      <c r="AC5226">
        <v>10.689607666322809</v>
      </c>
      <c r="AD5226">
        <v>0</v>
      </c>
      <c r="AE5226">
        <v>355.84152291309238</v>
      </c>
    </row>
    <row r="5227" spans="1:31" x14ac:dyDescent="0.3">
      <c r="A5227">
        <v>2497136</v>
      </c>
      <c r="B5227">
        <v>1</v>
      </c>
      <c r="C5227" t="s">
        <v>80</v>
      </c>
      <c r="D5227" t="s">
        <v>105</v>
      </c>
      <c r="E5227" t="s">
        <v>147</v>
      </c>
      <c r="F5227" t="s">
        <v>14800</v>
      </c>
      <c r="G5227" t="s">
        <v>134</v>
      </c>
      <c r="H5227" t="s">
        <v>150</v>
      </c>
      <c r="I5227" t="s">
        <v>136</v>
      </c>
      <c r="J5227" t="s">
        <v>137</v>
      </c>
      <c r="K5227" t="s">
        <v>138</v>
      </c>
      <c r="L5227" t="s">
        <v>14801</v>
      </c>
      <c r="M5227" t="s">
        <v>14802</v>
      </c>
      <c r="N5227">
        <v>0.73388888799999996</v>
      </c>
      <c r="O5227">
        <v>0</v>
      </c>
      <c r="P5227">
        <v>621</v>
      </c>
      <c r="Q5227">
        <v>0</v>
      </c>
      <c r="R5227">
        <v>0</v>
      </c>
      <c r="S5227">
        <v>0</v>
      </c>
      <c r="T5227">
        <v>32</v>
      </c>
      <c r="U5227">
        <v>0</v>
      </c>
      <c r="V5227">
        <v>0</v>
      </c>
      <c r="W5227">
        <v>0</v>
      </c>
      <c r="X5227">
        <v>104.68045700002352</v>
      </c>
      <c r="Y5227">
        <v>0</v>
      </c>
      <c r="Z5227">
        <v>0</v>
      </c>
      <c r="AA5227">
        <v>0</v>
      </c>
      <c r="AB5227">
        <v>45.140910042553273</v>
      </c>
      <c r="AC5227">
        <v>0</v>
      </c>
      <c r="AD5227">
        <v>0</v>
      </c>
      <c r="AE5227">
        <v>149.82136704257681</v>
      </c>
    </row>
    <row r="5228" spans="1:31" x14ac:dyDescent="0.3">
      <c r="A5228">
        <v>2497137</v>
      </c>
      <c r="B5228">
        <v>1</v>
      </c>
      <c r="C5228" t="s">
        <v>80</v>
      </c>
      <c r="D5228" t="s">
        <v>97</v>
      </c>
      <c r="E5228" t="s">
        <v>132</v>
      </c>
      <c r="F5228" t="s">
        <v>10502</v>
      </c>
      <c r="G5228" t="s">
        <v>168</v>
      </c>
      <c r="H5228" t="s">
        <v>135</v>
      </c>
      <c r="I5228" t="s">
        <v>136</v>
      </c>
      <c r="J5228" t="s">
        <v>137</v>
      </c>
      <c r="K5228" t="s">
        <v>138</v>
      </c>
      <c r="L5228" t="s">
        <v>14803</v>
      </c>
      <c r="M5228" t="s">
        <v>14804</v>
      </c>
      <c r="N5228">
        <v>6.733333333</v>
      </c>
      <c r="O5228">
        <v>0</v>
      </c>
      <c r="P5228">
        <v>179</v>
      </c>
      <c r="Q5228">
        <v>0</v>
      </c>
      <c r="R5228">
        <v>1</v>
      </c>
      <c r="S5228">
        <v>0</v>
      </c>
      <c r="T5228">
        <v>21</v>
      </c>
      <c r="U5228">
        <v>0</v>
      </c>
      <c r="V5228">
        <v>0</v>
      </c>
      <c r="W5228">
        <v>0</v>
      </c>
      <c r="X5228">
        <v>377.19023222541693</v>
      </c>
      <c r="Y5228">
        <v>0</v>
      </c>
      <c r="Z5228">
        <v>3.8232165416083336E-3</v>
      </c>
      <c r="AA5228">
        <v>0</v>
      </c>
      <c r="AB5228">
        <v>334.61915920219781</v>
      </c>
      <c r="AC5228">
        <v>0</v>
      </c>
      <c r="AD5228">
        <v>0</v>
      </c>
      <c r="AE5228">
        <v>711.81321464415635</v>
      </c>
    </row>
    <row r="5229" spans="1:31" x14ac:dyDescent="0.3">
      <c r="A5229">
        <v>2497138</v>
      </c>
      <c r="B5229">
        <v>1</v>
      </c>
      <c r="C5229" t="s">
        <v>80</v>
      </c>
      <c r="D5229" t="s">
        <v>82</v>
      </c>
      <c r="E5229" t="s">
        <v>132</v>
      </c>
      <c r="F5229" t="s">
        <v>14805</v>
      </c>
      <c r="G5229" t="s">
        <v>134</v>
      </c>
      <c r="H5229" t="s">
        <v>135</v>
      </c>
      <c r="I5229" t="s">
        <v>136</v>
      </c>
      <c r="J5229" t="s">
        <v>137</v>
      </c>
      <c r="K5229" t="s">
        <v>138</v>
      </c>
      <c r="L5229" t="s">
        <v>14806</v>
      </c>
      <c r="M5229" t="s">
        <v>14807</v>
      </c>
      <c r="N5229">
        <v>0.96444444399999996</v>
      </c>
      <c r="O5229">
        <v>0</v>
      </c>
      <c r="P5229">
        <v>298</v>
      </c>
      <c r="Q5229">
        <v>0</v>
      </c>
      <c r="R5229">
        <v>0</v>
      </c>
      <c r="S5229">
        <v>0</v>
      </c>
      <c r="T5229">
        <v>21</v>
      </c>
      <c r="U5229">
        <v>0</v>
      </c>
      <c r="V5229">
        <v>0</v>
      </c>
      <c r="W5229">
        <v>0</v>
      </c>
      <c r="X5229">
        <v>35.945631473779393</v>
      </c>
      <c r="Y5229">
        <v>0</v>
      </c>
      <c r="Z5229">
        <v>0</v>
      </c>
      <c r="AA5229">
        <v>0</v>
      </c>
      <c r="AB5229">
        <v>25.520707451792376</v>
      </c>
      <c r="AC5229">
        <v>0</v>
      </c>
      <c r="AD5229">
        <v>0</v>
      </c>
      <c r="AE5229">
        <v>61.466338925571769</v>
      </c>
    </row>
    <row r="5230" spans="1:31" x14ac:dyDescent="0.3">
      <c r="A5230">
        <v>2497140</v>
      </c>
      <c r="B5230">
        <v>1</v>
      </c>
      <c r="C5230" t="s">
        <v>80</v>
      </c>
      <c r="D5230" t="s">
        <v>84</v>
      </c>
      <c r="E5230" t="s">
        <v>132</v>
      </c>
      <c r="F5230" t="s">
        <v>14808</v>
      </c>
      <c r="G5230" t="s">
        <v>168</v>
      </c>
      <c r="H5230" t="s">
        <v>135</v>
      </c>
      <c r="I5230" t="s">
        <v>136</v>
      </c>
      <c r="J5230" t="s">
        <v>137</v>
      </c>
      <c r="K5230" t="s">
        <v>138</v>
      </c>
      <c r="L5230" t="s">
        <v>14809</v>
      </c>
      <c r="M5230" t="s">
        <v>14810</v>
      </c>
      <c r="N5230">
        <v>5.1247222219999999</v>
      </c>
      <c r="O5230">
        <v>0</v>
      </c>
      <c r="P5230">
        <v>1118</v>
      </c>
      <c r="Q5230">
        <v>0</v>
      </c>
      <c r="R5230">
        <v>0</v>
      </c>
      <c r="S5230">
        <v>0</v>
      </c>
      <c r="T5230">
        <v>158</v>
      </c>
      <c r="U5230">
        <v>0</v>
      </c>
      <c r="V5230">
        <v>0</v>
      </c>
      <c r="W5230">
        <v>0</v>
      </c>
      <c r="X5230">
        <v>1352.8258402062067</v>
      </c>
      <c r="Y5230">
        <v>0</v>
      </c>
      <c r="Z5230">
        <v>0</v>
      </c>
      <c r="AA5230">
        <v>0</v>
      </c>
      <c r="AB5230">
        <v>1626.9650485368425</v>
      </c>
      <c r="AC5230">
        <v>0</v>
      </c>
      <c r="AD5230">
        <v>0</v>
      </c>
      <c r="AE5230">
        <v>2979.7908887430494</v>
      </c>
    </row>
    <row r="5231" spans="1:31" x14ac:dyDescent="0.3">
      <c r="A5231">
        <v>2497142</v>
      </c>
      <c r="B5231">
        <v>1</v>
      </c>
      <c r="C5231" t="s">
        <v>80</v>
      </c>
      <c r="D5231" t="s">
        <v>96</v>
      </c>
      <c r="E5231" t="s">
        <v>153</v>
      </c>
      <c r="F5231" t="s">
        <v>14811</v>
      </c>
      <c r="G5231" t="s">
        <v>230</v>
      </c>
      <c r="H5231" t="s">
        <v>135</v>
      </c>
      <c r="I5231" t="s">
        <v>136</v>
      </c>
      <c r="J5231" t="s">
        <v>137</v>
      </c>
      <c r="K5231" t="s">
        <v>144</v>
      </c>
      <c r="L5231" t="s">
        <v>14812</v>
      </c>
      <c r="M5231" t="s">
        <v>14813</v>
      </c>
      <c r="N5231">
        <v>5.7394444440000001</v>
      </c>
      <c r="O5231">
        <v>0</v>
      </c>
      <c r="P5231">
        <v>1</v>
      </c>
      <c r="Q5231">
        <v>0</v>
      </c>
      <c r="R5231">
        <v>0</v>
      </c>
      <c r="S5231">
        <v>0</v>
      </c>
      <c r="T5231">
        <v>1</v>
      </c>
      <c r="U5231">
        <v>0</v>
      </c>
      <c r="V5231">
        <v>0</v>
      </c>
      <c r="W5231">
        <v>0</v>
      </c>
      <c r="X5231">
        <v>3.05570414557155E-2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3.05570414557155E-2</v>
      </c>
    </row>
    <row r="5232" spans="1:31" x14ac:dyDescent="0.3">
      <c r="A5232">
        <v>2497143</v>
      </c>
      <c r="B5232">
        <v>1</v>
      </c>
      <c r="C5232" t="s">
        <v>80</v>
      </c>
      <c r="D5232" t="s">
        <v>102</v>
      </c>
      <c r="E5232" t="s">
        <v>147</v>
      </c>
      <c r="F5232" t="s">
        <v>14814</v>
      </c>
      <c r="G5232" t="s">
        <v>168</v>
      </c>
      <c r="H5232" t="s">
        <v>150</v>
      </c>
      <c r="I5232" t="s">
        <v>136</v>
      </c>
      <c r="J5232" t="s">
        <v>137</v>
      </c>
      <c r="K5232" t="s">
        <v>138</v>
      </c>
      <c r="L5232" t="s">
        <v>14815</v>
      </c>
      <c r="M5232" t="s">
        <v>14816</v>
      </c>
      <c r="N5232">
        <v>6.9327777770000001</v>
      </c>
      <c r="O5232">
        <v>0</v>
      </c>
      <c r="P5232">
        <v>19</v>
      </c>
      <c r="Q5232">
        <v>0</v>
      </c>
      <c r="R5232">
        <v>30</v>
      </c>
      <c r="S5232">
        <v>0</v>
      </c>
      <c r="T5232">
        <v>1</v>
      </c>
      <c r="U5232">
        <v>0</v>
      </c>
      <c r="V5232">
        <v>0</v>
      </c>
      <c r="W5232">
        <v>0</v>
      </c>
      <c r="X5232">
        <v>25.202376251464759</v>
      </c>
      <c r="Y5232">
        <v>0</v>
      </c>
      <c r="Z5232">
        <v>30.428166603050727</v>
      </c>
      <c r="AA5232">
        <v>0</v>
      </c>
      <c r="AB5232">
        <v>0</v>
      </c>
      <c r="AC5232">
        <v>0</v>
      </c>
      <c r="AD5232">
        <v>0</v>
      </c>
      <c r="AE5232">
        <v>55.630542854515483</v>
      </c>
    </row>
    <row r="5233" spans="1:31" x14ac:dyDescent="0.3">
      <c r="A5233">
        <v>2497144</v>
      </c>
      <c r="B5233">
        <v>1</v>
      </c>
      <c r="C5233" t="s">
        <v>80</v>
      </c>
      <c r="D5233" t="s">
        <v>105</v>
      </c>
      <c r="E5233" t="s">
        <v>153</v>
      </c>
      <c r="F5233" t="s">
        <v>14817</v>
      </c>
      <c r="G5233" t="s">
        <v>159</v>
      </c>
      <c r="H5233" t="s">
        <v>135</v>
      </c>
      <c r="I5233" t="s">
        <v>136</v>
      </c>
      <c r="J5233" t="s">
        <v>3</v>
      </c>
      <c r="K5233" t="s">
        <v>144</v>
      </c>
      <c r="L5233" t="s">
        <v>14818</v>
      </c>
      <c r="M5233" t="s">
        <v>14819</v>
      </c>
      <c r="N5233">
        <v>3.5147222220000001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1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7.0256164047758336</v>
      </c>
      <c r="AC5233">
        <v>0</v>
      </c>
      <c r="AD5233">
        <v>0</v>
      </c>
      <c r="AE5233">
        <v>7.0256164047758336</v>
      </c>
    </row>
    <row r="5234" spans="1:31" x14ac:dyDescent="0.3">
      <c r="A5234">
        <v>2497149</v>
      </c>
      <c r="B5234">
        <v>1</v>
      </c>
      <c r="C5234" t="s">
        <v>80</v>
      </c>
      <c r="D5234" t="s">
        <v>95</v>
      </c>
      <c r="E5234" t="s">
        <v>132</v>
      </c>
      <c r="F5234" t="s">
        <v>13308</v>
      </c>
      <c r="G5234" t="s">
        <v>168</v>
      </c>
      <c r="H5234" t="s">
        <v>135</v>
      </c>
      <c r="I5234" t="s">
        <v>136</v>
      </c>
      <c r="J5234" t="s">
        <v>137</v>
      </c>
      <c r="K5234" t="s">
        <v>138</v>
      </c>
      <c r="L5234" t="s">
        <v>14820</v>
      </c>
      <c r="M5234" t="s">
        <v>14821</v>
      </c>
      <c r="N5234">
        <v>2.273055555</v>
      </c>
      <c r="O5234">
        <v>0</v>
      </c>
      <c r="P5234">
        <v>429</v>
      </c>
      <c r="Q5234">
        <v>0</v>
      </c>
      <c r="R5234">
        <v>0</v>
      </c>
      <c r="S5234">
        <v>0</v>
      </c>
      <c r="T5234">
        <v>60</v>
      </c>
      <c r="U5234">
        <v>0</v>
      </c>
      <c r="V5234">
        <v>0</v>
      </c>
      <c r="W5234">
        <v>0</v>
      </c>
      <c r="X5234">
        <v>255.97274513806647</v>
      </c>
      <c r="Y5234">
        <v>0</v>
      </c>
      <c r="Z5234">
        <v>0</v>
      </c>
      <c r="AA5234">
        <v>0</v>
      </c>
      <c r="AB5234">
        <v>162.74931546234296</v>
      </c>
      <c r="AC5234">
        <v>0</v>
      </c>
      <c r="AD5234">
        <v>0</v>
      </c>
      <c r="AE5234">
        <v>418.72206060040946</v>
      </c>
    </row>
    <row r="5235" spans="1:31" x14ac:dyDescent="0.3">
      <c r="A5235">
        <v>2497151</v>
      </c>
      <c r="B5235">
        <v>1</v>
      </c>
      <c r="C5235" t="s">
        <v>80</v>
      </c>
      <c r="D5235" t="s">
        <v>97</v>
      </c>
      <c r="E5235" t="s">
        <v>132</v>
      </c>
      <c r="F5235" t="s">
        <v>8076</v>
      </c>
      <c r="G5235" t="s">
        <v>168</v>
      </c>
      <c r="H5235" t="s">
        <v>135</v>
      </c>
      <c r="I5235" t="s">
        <v>136</v>
      </c>
      <c r="J5235" t="s">
        <v>137</v>
      </c>
      <c r="K5235" t="s">
        <v>138</v>
      </c>
      <c r="L5235" t="s">
        <v>14822</v>
      </c>
      <c r="M5235" t="s">
        <v>14823</v>
      </c>
      <c r="N5235">
        <v>3.8677777770000001</v>
      </c>
      <c r="O5235">
        <v>0</v>
      </c>
      <c r="P5235">
        <v>131</v>
      </c>
      <c r="Q5235">
        <v>0</v>
      </c>
      <c r="R5235">
        <v>1</v>
      </c>
      <c r="S5235">
        <v>0</v>
      </c>
      <c r="T5235">
        <v>9</v>
      </c>
      <c r="U5235">
        <v>0</v>
      </c>
      <c r="V5235">
        <v>0</v>
      </c>
      <c r="W5235">
        <v>0</v>
      </c>
      <c r="X5235">
        <v>168.22586440137553</v>
      </c>
      <c r="Y5235">
        <v>0</v>
      </c>
      <c r="Z5235">
        <v>3.1328072371551108</v>
      </c>
      <c r="AA5235">
        <v>0</v>
      </c>
      <c r="AB5235">
        <v>30.051531182660952</v>
      </c>
      <c r="AC5235">
        <v>0</v>
      </c>
      <c r="AD5235">
        <v>0</v>
      </c>
      <c r="AE5235">
        <v>201.4102028211916</v>
      </c>
    </row>
    <row r="5236" spans="1:31" x14ac:dyDescent="0.3">
      <c r="A5236">
        <v>2497152</v>
      </c>
      <c r="B5236">
        <v>1</v>
      </c>
      <c r="C5236" t="s">
        <v>80</v>
      </c>
      <c r="D5236" t="s">
        <v>96</v>
      </c>
      <c r="E5236" t="s">
        <v>153</v>
      </c>
      <c r="F5236" t="s">
        <v>14824</v>
      </c>
      <c r="G5236" t="s">
        <v>159</v>
      </c>
      <c r="H5236" t="s">
        <v>135</v>
      </c>
      <c r="I5236" t="s">
        <v>136</v>
      </c>
      <c r="J5236" t="s">
        <v>3</v>
      </c>
      <c r="K5236" t="s">
        <v>144</v>
      </c>
      <c r="L5236" t="s">
        <v>14825</v>
      </c>
      <c r="M5236" t="s">
        <v>14826</v>
      </c>
      <c r="N5236">
        <v>2.613888888</v>
      </c>
      <c r="O5236">
        <v>0</v>
      </c>
      <c r="P5236">
        <v>11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1.348290916631562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1.348290916631562</v>
      </c>
    </row>
    <row r="5237" spans="1:31" x14ac:dyDescent="0.3">
      <c r="A5237">
        <v>2497153</v>
      </c>
      <c r="B5237">
        <v>1</v>
      </c>
      <c r="C5237" t="s">
        <v>80</v>
      </c>
      <c r="D5237" t="s">
        <v>91</v>
      </c>
      <c r="E5237" t="s">
        <v>166</v>
      </c>
      <c r="F5237" t="s">
        <v>13903</v>
      </c>
      <c r="G5237" t="s">
        <v>168</v>
      </c>
      <c r="H5237" t="s">
        <v>150</v>
      </c>
      <c r="I5237" t="s">
        <v>136</v>
      </c>
      <c r="J5237" t="s">
        <v>137</v>
      </c>
      <c r="K5237" t="s">
        <v>138</v>
      </c>
      <c r="L5237" t="s">
        <v>14827</v>
      </c>
      <c r="M5237" t="s">
        <v>14828</v>
      </c>
      <c r="N5237">
        <v>8.7183333330000004</v>
      </c>
      <c r="O5237">
        <v>0</v>
      </c>
      <c r="P5237">
        <v>776</v>
      </c>
      <c r="Q5237">
        <v>0</v>
      </c>
      <c r="R5237">
        <v>21</v>
      </c>
      <c r="S5237">
        <v>0</v>
      </c>
      <c r="T5237">
        <v>120</v>
      </c>
      <c r="U5237">
        <v>0</v>
      </c>
      <c r="V5237">
        <v>0</v>
      </c>
      <c r="W5237">
        <v>0</v>
      </c>
      <c r="X5237">
        <v>1521.9088190284726</v>
      </c>
      <c r="Y5237">
        <v>0</v>
      </c>
      <c r="Z5237">
        <v>67.880219144159668</v>
      </c>
      <c r="AA5237">
        <v>0</v>
      </c>
      <c r="AB5237">
        <v>733.01477123244524</v>
      </c>
      <c r="AC5237">
        <v>0</v>
      </c>
      <c r="AD5237">
        <v>0</v>
      </c>
      <c r="AE5237">
        <v>2322.8038094050776</v>
      </c>
    </row>
    <row r="5238" spans="1:31" x14ac:dyDescent="0.3">
      <c r="A5238">
        <v>2497154</v>
      </c>
      <c r="B5238">
        <v>1</v>
      </c>
      <c r="C5238" t="s">
        <v>80</v>
      </c>
      <c r="D5238" t="s">
        <v>106</v>
      </c>
      <c r="E5238" t="s">
        <v>132</v>
      </c>
      <c r="F5238" t="s">
        <v>14829</v>
      </c>
      <c r="G5238" t="s">
        <v>134</v>
      </c>
      <c r="H5238" t="s">
        <v>135</v>
      </c>
      <c r="I5238" t="s">
        <v>136</v>
      </c>
      <c r="J5238" t="s">
        <v>137</v>
      </c>
      <c r="K5238" t="s">
        <v>138</v>
      </c>
      <c r="L5238" t="s">
        <v>14830</v>
      </c>
      <c r="M5238" t="s">
        <v>14831</v>
      </c>
      <c r="N5238">
        <v>3.8936111109999998</v>
      </c>
      <c r="O5238">
        <v>0</v>
      </c>
      <c r="P5238">
        <v>96</v>
      </c>
      <c r="Q5238">
        <v>0</v>
      </c>
      <c r="R5238">
        <v>0</v>
      </c>
      <c r="S5238">
        <v>0</v>
      </c>
      <c r="T5238">
        <v>57</v>
      </c>
      <c r="U5238">
        <v>0</v>
      </c>
      <c r="V5238">
        <v>0</v>
      </c>
      <c r="W5238">
        <v>0</v>
      </c>
      <c r="X5238">
        <v>82.12612081330569</v>
      </c>
      <c r="Y5238">
        <v>0</v>
      </c>
      <c r="Z5238">
        <v>0</v>
      </c>
      <c r="AA5238">
        <v>0</v>
      </c>
      <c r="AB5238">
        <v>485.43521043753725</v>
      </c>
      <c r="AC5238">
        <v>0</v>
      </c>
      <c r="AD5238">
        <v>0</v>
      </c>
      <c r="AE5238">
        <v>567.56133125084295</v>
      </c>
    </row>
    <row r="5239" spans="1:31" x14ac:dyDescent="0.3">
      <c r="A5239">
        <v>2497155</v>
      </c>
      <c r="B5239">
        <v>1</v>
      </c>
      <c r="C5239" t="s">
        <v>80</v>
      </c>
      <c r="D5239" t="s">
        <v>85</v>
      </c>
      <c r="E5239" t="s">
        <v>132</v>
      </c>
      <c r="F5239" t="s">
        <v>14832</v>
      </c>
      <c r="G5239" t="s">
        <v>134</v>
      </c>
      <c r="H5239" t="s">
        <v>135</v>
      </c>
      <c r="I5239" t="s">
        <v>136</v>
      </c>
      <c r="J5239" t="s">
        <v>137</v>
      </c>
      <c r="K5239" t="s">
        <v>138</v>
      </c>
      <c r="L5239" t="s">
        <v>14833</v>
      </c>
      <c r="M5239" t="s">
        <v>14834</v>
      </c>
      <c r="N5239">
        <v>0.75555555500000005</v>
      </c>
      <c r="O5239">
        <v>0</v>
      </c>
      <c r="P5239">
        <v>377</v>
      </c>
      <c r="Q5239">
        <v>0</v>
      </c>
      <c r="R5239">
        <v>0</v>
      </c>
      <c r="S5239">
        <v>0</v>
      </c>
      <c r="T5239">
        <v>26</v>
      </c>
      <c r="U5239">
        <v>0</v>
      </c>
      <c r="V5239">
        <v>0</v>
      </c>
      <c r="W5239">
        <v>0</v>
      </c>
      <c r="X5239">
        <v>66.732272232567297</v>
      </c>
      <c r="Y5239">
        <v>0</v>
      </c>
      <c r="Z5239">
        <v>0</v>
      </c>
      <c r="AA5239">
        <v>0</v>
      </c>
      <c r="AB5239">
        <v>61.853991452703319</v>
      </c>
      <c r="AC5239">
        <v>0</v>
      </c>
      <c r="AD5239">
        <v>0</v>
      </c>
      <c r="AE5239">
        <v>128.58626368527061</v>
      </c>
    </row>
    <row r="5240" spans="1:31" x14ac:dyDescent="0.3">
      <c r="A5240">
        <v>2497156</v>
      </c>
      <c r="B5240">
        <v>1</v>
      </c>
      <c r="C5240" t="s">
        <v>80</v>
      </c>
      <c r="D5240" t="s">
        <v>105</v>
      </c>
      <c r="E5240" t="s">
        <v>162</v>
      </c>
      <c r="F5240" t="s">
        <v>14835</v>
      </c>
      <c r="G5240" t="s">
        <v>181</v>
      </c>
      <c r="H5240" t="s">
        <v>135</v>
      </c>
      <c r="I5240" t="s">
        <v>136</v>
      </c>
      <c r="J5240" t="s">
        <v>137</v>
      </c>
      <c r="K5240" t="s">
        <v>144</v>
      </c>
      <c r="L5240" t="s">
        <v>14836</v>
      </c>
      <c r="M5240" t="s">
        <v>14837</v>
      </c>
      <c r="N5240">
        <v>1.021111111</v>
      </c>
      <c r="O5240">
        <v>0</v>
      </c>
      <c r="P5240">
        <v>10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1.5606509159325475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1.5606509159325475</v>
      </c>
    </row>
    <row r="5241" spans="1:31" x14ac:dyDescent="0.3">
      <c r="A5241">
        <v>2497157</v>
      </c>
      <c r="B5241">
        <v>1</v>
      </c>
      <c r="C5241" t="s">
        <v>80</v>
      </c>
      <c r="D5241" t="s">
        <v>106</v>
      </c>
      <c r="E5241" t="s">
        <v>132</v>
      </c>
      <c r="F5241" t="s">
        <v>14838</v>
      </c>
      <c r="G5241" t="s">
        <v>134</v>
      </c>
      <c r="H5241" t="s">
        <v>135</v>
      </c>
      <c r="I5241" t="s">
        <v>136</v>
      </c>
      <c r="J5241" t="s">
        <v>137</v>
      </c>
      <c r="K5241" t="s">
        <v>138</v>
      </c>
      <c r="L5241" t="s">
        <v>14839</v>
      </c>
      <c r="M5241" t="s">
        <v>14840</v>
      </c>
      <c r="N5241">
        <v>5.9186111109999997</v>
      </c>
      <c r="O5241">
        <v>0</v>
      </c>
      <c r="P5241">
        <v>516</v>
      </c>
      <c r="Q5241">
        <v>0</v>
      </c>
      <c r="R5241">
        <v>0</v>
      </c>
      <c r="S5241">
        <v>0</v>
      </c>
      <c r="T5241">
        <v>235</v>
      </c>
      <c r="U5241">
        <v>0</v>
      </c>
      <c r="V5241">
        <v>0</v>
      </c>
      <c r="W5241">
        <v>0</v>
      </c>
      <c r="X5241">
        <v>677.08491511770887</v>
      </c>
      <c r="Y5241">
        <v>0</v>
      </c>
      <c r="Z5241">
        <v>0</v>
      </c>
      <c r="AA5241">
        <v>0</v>
      </c>
      <c r="AB5241">
        <v>1014.9999962002171</v>
      </c>
      <c r="AC5241">
        <v>0</v>
      </c>
      <c r="AD5241">
        <v>0</v>
      </c>
      <c r="AE5241">
        <v>1692.0849113179261</v>
      </c>
    </row>
    <row r="5242" spans="1:31" x14ac:dyDescent="0.3">
      <c r="A5242">
        <v>2497158</v>
      </c>
      <c r="B5242">
        <v>1</v>
      </c>
      <c r="C5242" t="s">
        <v>80</v>
      </c>
      <c r="D5242" t="s">
        <v>96</v>
      </c>
      <c r="E5242" t="s">
        <v>153</v>
      </c>
      <c r="F5242" t="s">
        <v>14841</v>
      </c>
      <c r="G5242" t="s">
        <v>230</v>
      </c>
      <c r="H5242" t="s">
        <v>135</v>
      </c>
      <c r="I5242" t="s">
        <v>136</v>
      </c>
      <c r="J5242" t="s">
        <v>137</v>
      </c>
      <c r="K5242" t="s">
        <v>144</v>
      </c>
      <c r="L5242" t="s">
        <v>14842</v>
      </c>
      <c r="M5242" t="s">
        <v>14843</v>
      </c>
      <c r="N5242">
        <v>2.483055555</v>
      </c>
      <c r="O5242">
        <v>0</v>
      </c>
      <c r="P5242">
        <v>2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6.0411682005637735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6.0411682005637735</v>
      </c>
    </row>
    <row r="5243" spans="1:31" x14ac:dyDescent="0.3">
      <c r="A5243">
        <v>2497159</v>
      </c>
      <c r="B5243">
        <v>1</v>
      </c>
      <c r="C5243" t="s">
        <v>80</v>
      </c>
      <c r="D5243" t="s">
        <v>86</v>
      </c>
      <c r="E5243" t="s">
        <v>162</v>
      </c>
      <c r="F5243" t="s">
        <v>14844</v>
      </c>
      <c r="G5243" t="s">
        <v>134</v>
      </c>
      <c r="H5243" t="s">
        <v>135</v>
      </c>
      <c r="I5243" t="s">
        <v>136</v>
      </c>
      <c r="J5243" t="s">
        <v>137</v>
      </c>
      <c r="K5243" t="s">
        <v>138</v>
      </c>
      <c r="L5243" t="s">
        <v>14845</v>
      </c>
      <c r="M5243" t="s">
        <v>14846</v>
      </c>
      <c r="N5243">
        <v>1.5838888879999999</v>
      </c>
      <c r="O5243">
        <v>0</v>
      </c>
      <c r="P5243">
        <v>159</v>
      </c>
      <c r="Q5243">
        <v>0</v>
      </c>
      <c r="R5243">
        <v>0</v>
      </c>
      <c r="S5243">
        <v>0</v>
      </c>
      <c r="T5243">
        <v>5</v>
      </c>
      <c r="U5243">
        <v>0</v>
      </c>
      <c r="V5243">
        <v>0</v>
      </c>
      <c r="W5243">
        <v>0</v>
      </c>
      <c r="X5243">
        <v>73.321054909654421</v>
      </c>
      <c r="Y5243">
        <v>0</v>
      </c>
      <c r="Z5243">
        <v>0</v>
      </c>
      <c r="AA5243">
        <v>0</v>
      </c>
      <c r="AB5243">
        <v>12.824623956251443</v>
      </c>
      <c r="AC5243">
        <v>0</v>
      </c>
      <c r="AD5243">
        <v>0</v>
      </c>
      <c r="AE5243">
        <v>86.145678865905865</v>
      </c>
    </row>
    <row r="5244" spans="1:31" x14ac:dyDescent="0.3">
      <c r="A5244">
        <v>2497160</v>
      </c>
      <c r="B5244">
        <v>1</v>
      </c>
      <c r="C5244" t="s">
        <v>80</v>
      </c>
      <c r="D5244" t="s">
        <v>105</v>
      </c>
      <c r="E5244" t="s">
        <v>162</v>
      </c>
      <c r="F5244" t="s">
        <v>14847</v>
      </c>
      <c r="G5244" t="s">
        <v>168</v>
      </c>
      <c r="H5244" t="s">
        <v>135</v>
      </c>
      <c r="I5244" t="s">
        <v>136</v>
      </c>
      <c r="J5244" t="s">
        <v>137</v>
      </c>
      <c r="K5244" t="s">
        <v>138</v>
      </c>
      <c r="L5244" t="s">
        <v>14848</v>
      </c>
      <c r="M5244" t="s">
        <v>14849</v>
      </c>
      <c r="N5244">
        <v>6.6638888879999998</v>
      </c>
      <c r="O5244">
        <v>0</v>
      </c>
      <c r="P5244">
        <v>58</v>
      </c>
      <c r="Q5244">
        <v>0</v>
      </c>
      <c r="R5244">
        <v>0</v>
      </c>
      <c r="S5244">
        <v>0</v>
      </c>
      <c r="T5244">
        <v>15</v>
      </c>
      <c r="U5244">
        <v>0</v>
      </c>
      <c r="V5244">
        <v>0</v>
      </c>
      <c r="W5244">
        <v>0</v>
      </c>
      <c r="X5244">
        <v>91.471867225316544</v>
      </c>
      <c r="Y5244">
        <v>0</v>
      </c>
      <c r="Z5244">
        <v>0</v>
      </c>
      <c r="AA5244">
        <v>0</v>
      </c>
      <c r="AB5244">
        <v>91.30521613744304</v>
      </c>
      <c r="AC5244">
        <v>0</v>
      </c>
      <c r="AD5244">
        <v>0</v>
      </c>
      <c r="AE5244">
        <v>182.77708336275958</v>
      </c>
    </row>
    <row r="5245" spans="1:31" x14ac:dyDescent="0.3">
      <c r="A5245">
        <v>2497161</v>
      </c>
      <c r="B5245">
        <v>1</v>
      </c>
      <c r="C5245" t="s">
        <v>80</v>
      </c>
      <c r="D5245" t="s">
        <v>92</v>
      </c>
      <c r="E5245" t="s">
        <v>147</v>
      </c>
      <c r="F5245" t="s">
        <v>12852</v>
      </c>
      <c r="G5245" t="s">
        <v>168</v>
      </c>
      <c r="H5245" t="s">
        <v>150</v>
      </c>
      <c r="I5245" t="s">
        <v>136</v>
      </c>
      <c r="J5245" t="s">
        <v>137</v>
      </c>
      <c r="K5245" t="s">
        <v>138</v>
      </c>
      <c r="L5245" t="s">
        <v>14850</v>
      </c>
      <c r="M5245" t="s">
        <v>14851</v>
      </c>
      <c r="N5245">
        <v>7.3513888879999998</v>
      </c>
      <c r="O5245">
        <v>0</v>
      </c>
      <c r="P5245">
        <v>136</v>
      </c>
      <c r="Q5245">
        <v>0</v>
      </c>
      <c r="R5245">
        <v>25</v>
      </c>
      <c r="S5245">
        <v>0</v>
      </c>
      <c r="T5245">
        <v>26</v>
      </c>
      <c r="U5245">
        <v>0</v>
      </c>
      <c r="V5245">
        <v>0</v>
      </c>
      <c r="W5245">
        <v>0</v>
      </c>
      <c r="X5245">
        <v>332.88332373612553</v>
      </c>
      <c r="Y5245">
        <v>0</v>
      </c>
      <c r="Z5245">
        <v>88.834794622323372</v>
      </c>
      <c r="AA5245">
        <v>0</v>
      </c>
      <c r="AB5245">
        <v>264.83420758701641</v>
      </c>
      <c r="AC5245">
        <v>0</v>
      </c>
      <c r="AD5245">
        <v>0</v>
      </c>
      <c r="AE5245">
        <v>686.55232594546533</v>
      </c>
    </row>
    <row r="5246" spans="1:31" x14ac:dyDescent="0.3">
      <c r="A5246">
        <v>2497162</v>
      </c>
      <c r="B5246">
        <v>1</v>
      </c>
      <c r="C5246" t="s">
        <v>80</v>
      </c>
      <c r="D5246" t="s">
        <v>101</v>
      </c>
      <c r="E5246" t="s">
        <v>147</v>
      </c>
      <c r="F5246" t="s">
        <v>14852</v>
      </c>
      <c r="G5246" t="s">
        <v>134</v>
      </c>
      <c r="H5246" t="s">
        <v>150</v>
      </c>
      <c r="I5246" t="s">
        <v>136</v>
      </c>
      <c r="J5246" t="s">
        <v>137</v>
      </c>
      <c r="K5246" t="s">
        <v>138</v>
      </c>
      <c r="L5246" t="s">
        <v>14853</v>
      </c>
      <c r="M5246" t="s">
        <v>14854</v>
      </c>
      <c r="N5246">
        <v>0.9375</v>
      </c>
      <c r="O5246">
        <v>0</v>
      </c>
      <c r="P5246">
        <v>157</v>
      </c>
      <c r="Q5246">
        <v>0</v>
      </c>
      <c r="R5246">
        <v>0</v>
      </c>
      <c r="S5246">
        <v>0</v>
      </c>
      <c r="T5246">
        <v>10</v>
      </c>
      <c r="U5246">
        <v>0</v>
      </c>
      <c r="V5246">
        <v>0</v>
      </c>
      <c r="W5246">
        <v>0</v>
      </c>
      <c r="X5246">
        <v>29.57327580611085</v>
      </c>
      <c r="Y5246">
        <v>0</v>
      </c>
      <c r="Z5246">
        <v>0</v>
      </c>
      <c r="AA5246">
        <v>0</v>
      </c>
      <c r="AB5246">
        <v>11.669001466842779</v>
      </c>
      <c r="AC5246">
        <v>0</v>
      </c>
      <c r="AD5246">
        <v>0</v>
      </c>
      <c r="AE5246">
        <v>41.242277272953629</v>
      </c>
    </row>
    <row r="5247" spans="1:31" x14ac:dyDescent="0.3">
      <c r="A5247">
        <v>2497163</v>
      </c>
      <c r="B5247">
        <v>1</v>
      </c>
      <c r="C5247" t="s">
        <v>81</v>
      </c>
      <c r="D5247" t="s">
        <v>128</v>
      </c>
      <c r="E5247" t="s">
        <v>184</v>
      </c>
      <c r="F5247" t="s">
        <v>14855</v>
      </c>
      <c r="G5247" t="s">
        <v>149</v>
      </c>
      <c r="H5247" t="s">
        <v>150</v>
      </c>
      <c r="I5247" t="s">
        <v>136</v>
      </c>
      <c r="J5247" t="s">
        <v>137</v>
      </c>
      <c r="K5247" t="s">
        <v>144</v>
      </c>
      <c r="L5247" t="s">
        <v>14856</v>
      </c>
      <c r="M5247" t="s">
        <v>14857</v>
      </c>
      <c r="N5247">
        <v>1.2863888880000001</v>
      </c>
      <c r="O5247">
        <v>6</v>
      </c>
      <c r="P5247">
        <v>985</v>
      </c>
      <c r="Q5247">
        <v>7</v>
      </c>
      <c r="R5247">
        <v>21</v>
      </c>
      <c r="S5247">
        <v>39</v>
      </c>
      <c r="T5247">
        <v>84</v>
      </c>
      <c r="U5247">
        <v>7</v>
      </c>
      <c r="V5247">
        <v>0</v>
      </c>
      <c r="W5247">
        <v>1.3224347209957794</v>
      </c>
      <c r="X5247">
        <v>319.47888775473223</v>
      </c>
      <c r="Y5247">
        <v>23.966539837013393</v>
      </c>
      <c r="Z5247">
        <v>4.1021613319590289</v>
      </c>
      <c r="AA5247">
        <v>272.35588610896622</v>
      </c>
      <c r="AB5247">
        <v>147.2563305666481</v>
      </c>
      <c r="AC5247">
        <v>3579.3026154419676</v>
      </c>
      <c r="AD5247">
        <v>0</v>
      </c>
      <c r="AE5247">
        <v>4347.7848557622819</v>
      </c>
    </row>
    <row r="5248" spans="1:31" x14ac:dyDescent="0.3">
      <c r="A5248">
        <v>2497165</v>
      </c>
      <c r="B5248">
        <v>1</v>
      </c>
      <c r="C5248" t="s">
        <v>80</v>
      </c>
      <c r="D5248" t="s">
        <v>97</v>
      </c>
      <c r="E5248" t="s">
        <v>153</v>
      </c>
      <c r="F5248" t="s">
        <v>10859</v>
      </c>
      <c r="G5248" t="s">
        <v>230</v>
      </c>
      <c r="H5248" t="s">
        <v>135</v>
      </c>
      <c r="I5248" t="s">
        <v>136</v>
      </c>
      <c r="J5248" t="s">
        <v>137</v>
      </c>
      <c r="K5248" t="s">
        <v>144</v>
      </c>
      <c r="L5248" t="s">
        <v>14858</v>
      </c>
      <c r="M5248" t="s">
        <v>14859</v>
      </c>
      <c r="N5248">
        <v>2.415277777</v>
      </c>
      <c r="O5248">
        <v>0</v>
      </c>
      <c r="P5248">
        <v>1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0.53454980466679058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0.53454980466679058</v>
      </c>
    </row>
    <row r="5249" spans="1:31" x14ac:dyDescent="0.3">
      <c r="A5249">
        <v>2497167</v>
      </c>
      <c r="B5249">
        <v>1</v>
      </c>
      <c r="C5249" t="s">
        <v>81</v>
      </c>
      <c r="D5249" t="s">
        <v>112</v>
      </c>
      <c r="E5249" t="s">
        <v>162</v>
      </c>
      <c r="F5249" t="s">
        <v>14860</v>
      </c>
      <c r="G5249" t="s">
        <v>210</v>
      </c>
      <c r="H5249" t="s">
        <v>135</v>
      </c>
      <c r="I5249" t="s">
        <v>136</v>
      </c>
      <c r="J5249" t="s">
        <v>137</v>
      </c>
      <c r="K5249" t="s">
        <v>144</v>
      </c>
      <c r="L5249" t="s">
        <v>14861</v>
      </c>
      <c r="M5249" t="s">
        <v>14862</v>
      </c>
      <c r="N5249">
        <v>0.66722222200000003</v>
      </c>
      <c r="O5249">
        <v>0</v>
      </c>
      <c r="P5249">
        <v>141</v>
      </c>
      <c r="Q5249">
        <v>0</v>
      </c>
      <c r="R5249">
        <v>0</v>
      </c>
      <c r="S5249">
        <v>0</v>
      </c>
      <c r="T5249">
        <v>18</v>
      </c>
      <c r="U5249">
        <v>0</v>
      </c>
      <c r="V5249">
        <v>0</v>
      </c>
      <c r="W5249">
        <v>0</v>
      </c>
      <c r="X5249">
        <v>21.09306104219619</v>
      </c>
      <c r="Y5249">
        <v>0</v>
      </c>
      <c r="Z5249">
        <v>0</v>
      </c>
      <c r="AA5249">
        <v>0</v>
      </c>
      <c r="AB5249">
        <v>30.867954822424981</v>
      </c>
      <c r="AC5249">
        <v>0</v>
      </c>
      <c r="AD5249">
        <v>0</v>
      </c>
      <c r="AE5249">
        <v>51.961015864621174</v>
      </c>
    </row>
    <row r="5250" spans="1:31" x14ac:dyDescent="0.3">
      <c r="A5250">
        <v>2497168</v>
      </c>
      <c r="B5250">
        <v>1</v>
      </c>
      <c r="C5250" t="s">
        <v>80</v>
      </c>
      <c r="D5250" t="s">
        <v>107</v>
      </c>
      <c r="E5250" t="s">
        <v>147</v>
      </c>
      <c r="F5250" t="s">
        <v>14863</v>
      </c>
      <c r="G5250" t="s">
        <v>134</v>
      </c>
      <c r="H5250" t="s">
        <v>150</v>
      </c>
      <c r="I5250" t="s">
        <v>136</v>
      </c>
      <c r="J5250" t="s">
        <v>137</v>
      </c>
      <c r="K5250" t="s">
        <v>138</v>
      </c>
      <c r="L5250" t="s">
        <v>14864</v>
      </c>
      <c r="M5250" t="s">
        <v>14865</v>
      </c>
      <c r="N5250">
        <v>1.2675000000000001</v>
      </c>
      <c r="O5250">
        <v>0</v>
      </c>
      <c r="P5250">
        <v>70</v>
      </c>
      <c r="Q5250">
        <v>0</v>
      </c>
      <c r="R5250">
        <v>0</v>
      </c>
      <c r="S5250">
        <v>0</v>
      </c>
      <c r="T5250">
        <v>1</v>
      </c>
      <c r="U5250">
        <v>0</v>
      </c>
      <c r="V5250">
        <v>0</v>
      </c>
      <c r="W5250">
        <v>0</v>
      </c>
      <c r="X5250">
        <v>9.5529836023199479</v>
      </c>
      <c r="Y5250">
        <v>0</v>
      </c>
      <c r="Z5250">
        <v>0</v>
      </c>
      <c r="AA5250">
        <v>0</v>
      </c>
      <c r="AB5250">
        <v>2.4304474712671997E-2</v>
      </c>
      <c r="AC5250">
        <v>0</v>
      </c>
      <c r="AD5250">
        <v>0</v>
      </c>
      <c r="AE5250">
        <v>9.5772880770326196</v>
      </c>
    </row>
    <row r="5251" spans="1:31" x14ac:dyDescent="0.3">
      <c r="A5251">
        <v>2497169</v>
      </c>
      <c r="B5251">
        <v>1</v>
      </c>
      <c r="C5251" t="s">
        <v>81</v>
      </c>
      <c r="D5251" t="s">
        <v>123</v>
      </c>
      <c r="E5251" t="s">
        <v>147</v>
      </c>
      <c r="F5251" t="s">
        <v>14866</v>
      </c>
      <c r="G5251" t="s">
        <v>168</v>
      </c>
      <c r="H5251" t="s">
        <v>150</v>
      </c>
      <c r="I5251" t="s">
        <v>136</v>
      </c>
      <c r="J5251" t="s">
        <v>137</v>
      </c>
      <c r="K5251" t="s">
        <v>138</v>
      </c>
      <c r="L5251" t="s">
        <v>14867</v>
      </c>
      <c r="M5251" t="s">
        <v>14868</v>
      </c>
      <c r="N5251">
        <v>5.2461111110000003</v>
      </c>
      <c r="O5251">
        <v>0</v>
      </c>
      <c r="P5251">
        <v>1503</v>
      </c>
      <c r="Q5251">
        <v>0</v>
      </c>
      <c r="R5251">
        <v>42</v>
      </c>
      <c r="S5251">
        <v>0</v>
      </c>
      <c r="T5251">
        <v>89</v>
      </c>
      <c r="U5251">
        <v>0</v>
      </c>
      <c r="V5251">
        <v>0</v>
      </c>
      <c r="W5251">
        <v>0</v>
      </c>
      <c r="X5251">
        <v>1803.8461675431738</v>
      </c>
      <c r="Y5251">
        <v>0</v>
      </c>
      <c r="Z5251">
        <v>62.697790394361895</v>
      </c>
      <c r="AA5251">
        <v>0</v>
      </c>
      <c r="AB5251">
        <v>612.52685469493042</v>
      </c>
      <c r="AC5251">
        <v>0</v>
      </c>
      <c r="AD5251">
        <v>0</v>
      </c>
      <c r="AE5251">
        <v>2479.0708126324662</v>
      </c>
    </row>
    <row r="5252" spans="1:31" x14ac:dyDescent="0.3">
      <c r="A5252">
        <v>2497171</v>
      </c>
      <c r="B5252">
        <v>1</v>
      </c>
      <c r="C5252" t="s">
        <v>80</v>
      </c>
      <c r="D5252" t="s">
        <v>83</v>
      </c>
      <c r="E5252" t="s">
        <v>184</v>
      </c>
      <c r="F5252" t="s">
        <v>13251</v>
      </c>
      <c r="G5252" t="s">
        <v>924</v>
      </c>
      <c r="H5252" t="s">
        <v>150</v>
      </c>
      <c r="I5252" t="s">
        <v>136</v>
      </c>
      <c r="J5252" t="s">
        <v>137</v>
      </c>
      <c r="K5252" t="s">
        <v>144</v>
      </c>
      <c r="L5252" t="s">
        <v>14869</v>
      </c>
      <c r="M5252" t="s">
        <v>14870</v>
      </c>
      <c r="N5252">
        <v>2.071666666</v>
      </c>
      <c r="O5252">
        <v>10</v>
      </c>
      <c r="P5252">
        <v>795</v>
      </c>
      <c r="Q5252">
        <v>13</v>
      </c>
      <c r="R5252">
        <v>52</v>
      </c>
      <c r="S5252">
        <v>32</v>
      </c>
      <c r="T5252">
        <v>69</v>
      </c>
      <c r="U5252">
        <v>1</v>
      </c>
      <c r="V5252">
        <v>0</v>
      </c>
      <c r="W5252">
        <v>24.216578497038043</v>
      </c>
      <c r="X5252">
        <v>587.10207629543027</v>
      </c>
      <c r="Y5252">
        <v>29.908701444420601</v>
      </c>
      <c r="Z5252">
        <v>28.474179425135908</v>
      </c>
      <c r="AA5252">
        <v>516.6682376761504</v>
      </c>
      <c r="AB5252">
        <v>114.76577293713716</v>
      </c>
      <c r="AC5252">
        <v>78.737360008418463</v>
      </c>
      <c r="AD5252">
        <v>0</v>
      </c>
      <c r="AE5252">
        <v>1379.8729062837308</v>
      </c>
    </row>
    <row r="5253" spans="1:31" x14ac:dyDescent="0.3">
      <c r="A5253">
        <v>2497173</v>
      </c>
      <c r="B5253">
        <v>1</v>
      </c>
      <c r="C5253" t="s">
        <v>80</v>
      </c>
      <c r="D5253" t="s">
        <v>88</v>
      </c>
      <c r="E5253" t="s">
        <v>147</v>
      </c>
      <c r="F5253" t="s">
        <v>3447</v>
      </c>
      <c r="G5253" t="s">
        <v>149</v>
      </c>
      <c r="H5253" t="s">
        <v>150</v>
      </c>
      <c r="I5253" t="s">
        <v>136</v>
      </c>
      <c r="J5253" t="s">
        <v>137</v>
      </c>
      <c r="K5253" t="s">
        <v>144</v>
      </c>
      <c r="L5253" t="s">
        <v>14871</v>
      </c>
      <c r="M5253" t="s">
        <v>14872</v>
      </c>
      <c r="N5253">
        <v>0.28555555500000002</v>
      </c>
      <c r="O5253">
        <v>0</v>
      </c>
      <c r="P5253">
        <v>152</v>
      </c>
      <c r="Q5253">
        <v>0</v>
      </c>
      <c r="R5253">
        <v>0</v>
      </c>
      <c r="S5253">
        <v>0</v>
      </c>
      <c r="T5253">
        <v>5</v>
      </c>
      <c r="U5253">
        <v>0</v>
      </c>
      <c r="V5253">
        <v>0</v>
      </c>
      <c r="W5253">
        <v>0</v>
      </c>
      <c r="X5253">
        <v>39.398289263322098</v>
      </c>
      <c r="Y5253">
        <v>0</v>
      </c>
      <c r="Z5253">
        <v>0</v>
      </c>
      <c r="AA5253">
        <v>0</v>
      </c>
      <c r="AB5253">
        <v>4.4311754301907529</v>
      </c>
      <c r="AC5253">
        <v>0</v>
      </c>
      <c r="AD5253">
        <v>0</v>
      </c>
      <c r="AE5253">
        <v>43.829464693512854</v>
      </c>
    </row>
    <row r="5254" spans="1:31" x14ac:dyDescent="0.3">
      <c r="A5254">
        <v>2497174</v>
      </c>
      <c r="B5254">
        <v>1</v>
      </c>
      <c r="C5254" t="s">
        <v>80</v>
      </c>
      <c r="D5254" t="s">
        <v>84</v>
      </c>
      <c r="E5254" t="s">
        <v>132</v>
      </c>
      <c r="F5254" t="s">
        <v>14873</v>
      </c>
      <c r="G5254" t="s">
        <v>168</v>
      </c>
      <c r="H5254" t="s">
        <v>135</v>
      </c>
      <c r="I5254" t="s">
        <v>136</v>
      </c>
      <c r="J5254" t="s">
        <v>137</v>
      </c>
      <c r="K5254" t="s">
        <v>138</v>
      </c>
      <c r="L5254" t="s">
        <v>14874</v>
      </c>
      <c r="M5254" t="s">
        <v>14875</v>
      </c>
      <c r="N5254">
        <v>4.9550000000000001</v>
      </c>
      <c r="O5254">
        <v>0</v>
      </c>
      <c r="P5254">
        <v>923</v>
      </c>
      <c r="Q5254">
        <v>0</v>
      </c>
      <c r="R5254">
        <v>0</v>
      </c>
      <c r="S5254">
        <v>0</v>
      </c>
      <c r="T5254">
        <v>59</v>
      </c>
      <c r="U5254">
        <v>0</v>
      </c>
      <c r="V5254">
        <v>0</v>
      </c>
      <c r="W5254">
        <v>0</v>
      </c>
      <c r="X5254">
        <v>1120.0311142860639</v>
      </c>
      <c r="Y5254">
        <v>0</v>
      </c>
      <c r="Z5254">
        <v>0</v>
      </c>
      <c r="AA5254">
        <v>0</v>
      </c>
      <c r="AB5254">
        <v>289.86273547630435</v>
      </c>
      <c r="AC5254">
        <v>0</v>
      </c>
      <c r="AD5254">
        <v>0</v>
      </c>
      <c r="AE5254">
        <v>1409.8938497623683</v>
      </c>
    </row>
    <row r="5255" spans="1:31" x14ac:dyDescent="0.3">
      <c r="A5255">
        <v>2497175</v>
      </c>
      <c r="B5255">
        <v>1</v>
      </c>
      <c r="C5255" t="s">
        <v>81</v>
      </c>
      <c r="D5255" t="s">
        <v>118</v>
      </c>
      <c r="E5255" t="s">
        <v>147</v>
      </c>
      <c r="F5255" t="s">
        <v>14876</v>
      </c>
      <c r="G5255" t="s">
        <v>168</v>
      </c>
      <c r="H5255" t="s">
        <v>150</v>
      </c>
      <c r="I5255" t="s">
        <v>136</v>
      </c>
      <c r="J5255" t="s">
        <v>137</v>
      </c>
      <c r="K5255" t="s">
        <v>138</v>
      </c>
      <c r="L5255" t="s">
        <v>14877</v>
      </c>
      <c r="M5255" t="s">
        <v>14878</v>
      </c>
      <c r="N5255">
        <v>7.2538888879999996</v>
      </c>
      <c r="O5255">
        <v>0</v>
      </c>
      <c r="P5255">
        <v>201</v>
      </c>
      <c r="Q5255">
        <v>0</v>
      </c>
      <c r="R5255">
        <v>9</v>
      </c>
      <c r="S5255">
        <v>0</v>
      </c>
      <c r="T5255">
        <v>12</v>
      </c>
      <c r="U5255">
        <v>0</v>
      </c>
      <c r="V5255">
        <v>0</v>
      </c>
      <c r="W5255">
        <v>0</v>
      </c>
      <c r="X5255">
        <v>346.76658287681283</v>
      </c>
      <c r="Y5255">
        <v>0</v>
      </c>
      <c r="Z5255">
        <v>5.6096913247658353</v>
      </c>
      <c r="AA5255">
        <v>0</v>
      </c>
      <c r="AB5255">
        <v>93.160924534887513</v>
      </c>
      <c r="AC5255">
        <v>0</v>
      </c>
      <c r="AD5255">
        <v>0</v>
      </c>
      <c r="AE5255">
        <v>445.53719873646617</v>
      </c>
    </row>
    <row r="5256" spans="1:31" x14ac:dyDescent="0.3">
      <c r="A5256">
        <v>2497177</v>
      </c>
      <c r="B5256">
        <v>1</v>
      </c>
      <c r="C5256" t="s">
        <v>80</v>
      </c>
      <c r="D5256" t="s">
        <v>110</v>
      </c>
      <c r="E5256" t="s">
        <v>132</v>
      </c>
      <c r="F5256" t="s">
        <v>14879</v>
      </c>
      <c r="G5256" t="s">
        <v>134</v>
      </c>
      <c r="H5256" t="s">
        <v>135</v>
      </c>
      <c r="I5256" t="s">
        <v>136</v>
      </c>
      <c r="J5256" t="s">
        <v>137</v>
      </c>
      <c r="K5256" t="s">
        <v>138</v>
      </c>
      <c r="L5256" t="s">
        <v>14880</v>
      </c>
      <c r="M5256" t="s">
        <v>14881</v>
      </c>
      <c r="N5256">
        <v>0.36166666600000003</v>
      </c>
      <c r="O5256">
        <v>0</v>
      </c>
      <c r="P5256">
        <v>789</v>
      </c>
      <c r="Q5256">
        <v>0</v>
      </c>
      <c r="R5256">
        <v>0</v>
      </c>
      <c r="S5256">
        <v>0</v>
      </c>
      <c r="T5256">
        <v>21</v>
      </c>
      <c r="U5256">
        <v>0</v>
      </c>
      <c r="V5256">
        <v>0</v>
      </c>
      <c r="W5256">
        <v>0</v>
      </c>
      <c r="X5256">
        <v>84.252442720438879</v>
      </c>
      <c r="Y5256">
        <v>0</v>
      </c>
      <c r="Z5256">
        <v>0</v>
      </c>
      <c r="AA5256">
        <v>0</v>
      </c>
      <c r="AB5256">
        <v>2.8960488878655966</v>
      </c>
      <c r="AC5256">
        <v>0</v>
      </c>
      <c r="AD5256">
        <v>0</v>
      </c>
      <c r="AE5256">
        <v>87.148491608304482</v>
      </c>
    </row>
    <row r="5257" spans="1:31" x14ac:dyDescent="0.3">
      <c r="A5257">
        <v>2497178</v>
      </c>
      <c r="B5257">
        <v>1</v>
      </c>
      <c r="C5257" t="s">
        <v>81</v>
      </c>
      <c r="D5257" t="s">
        <v>113</v>
      </c>
      <c r="E5257" t="s">
        <v>184</v>
      </c>
      <c r="F5257" t="s">
        <v>6374</v>
      </c>
      <c r="G5257" t="s">
        <v>765</v>
      </c>
      <c r="H5257" t="s">
        <v>150</v>
      </c>
      <c r="I5257" t="s">
        <v>136</v>
      </c>
      <c r="J5257" t="s">
        <v>137</v>
      </c>
      <c r="K5257" t="s">
        <v>144</v>
      </c>
      <c r="L5257" t="s">
        <v>14882</v>
      </c>
      <c r="M5257" t="s">
        <v>14883</v>
      </c>
      <c r="N5257">
        <v>1.030277777</v>
      </c>
      <c r="O5257">
        <v>0</v>
      </c>
      <c r="P5257">
        <v>1</v>
      </c>
      <c r="Q5257">
        <v>3</v>
      </c>
      <c r="R5257">
        <v>99</v>
      </c>
      <c r="S5257">
        <v>0</v>
      </c>
      <c r="T5257">
        <v>4</v>
      </c>
      <c r="U5257">
        <v>0</v>
      </c>
      <c r="V5257">
        <v>0</v>
      </c>
      <c r="W5257">
        <v>0</v>
      </c>
      <c r="X5257">
        <v>3.0040708718019453E-4</v>
      </c>
      <c r="Y5257">
        <v>4.5925020158106227</v>
      </c>
      <c r="Z5257">
        <v>50.155393236455794</v>
      </c>
      <c r="AA5257">
        <v>0</v>
      </c>
      <c r="AB5257">
        <v>4.3583552967704779</v>
      </c>
      <c r="AC5257">
        <v>0</v>
      </c>
      <c r="AD5257">
        <v>0</v>
      </c>
      <c r="AE5257">
        <v>59.106550956124075</v>
      </c>
    </row>
    <row r="5258" spans="1:31" x14ac:dyDescent="0.3">
      <c r="A5258">
        <v>2497180</v>
      </c>
      <c r="B5258">
        <v>1</v>
      </c>
      <c r="C5258" t="s">
        <v>80</v>
      </c>
      <c r="D5258" t="s">
        <v>89</v>
      </c>
      <c r="E5258" t="s">
        <v>147</v>
      </c>
      <c r="F5258" t="s">
        <v>14884</v>
      </c>
      <c r="G5258" t="s">
        <v>134</v>
      </c>
      <c r="H5258" t="s">
        <v>150</v>
      </c>
      <c r="I5258" t="s">
        <v>136</v>
      </c>
      <c r="J5258" t="s">
        <v>137</v>
      </c>
      <c r="K5258" t="s">
        <v>138</v>
      </c>
      <c r="L5258" t="s">
        <v>14885</v>
      </c>
      <c r="M5258" t="s">
        <v>14886</v>
      </c>
      <c r="N5258">
        <v>0.56388888800000003</v>
      </c>
      <c r="O5258">
        <v>0</v>
      </c>
      <c r="P5258">
        <v>158</v>
      </c>
      <c r="Q5258">
        <v>0</v>
      </c>
      <c r="R5258">
        <v>0</v>
      </c>
      <c r="S5258">
        <v>0</v>
      </c>
      <c r="T5258">
        <v>15</v>
      </c>
      <c r="U5258">
        <v>0</v>
      </c>
      <c r="V5258">
        <v>0</v>
      </c>
      <c r="W5258">
        <v>0</v>
      </c>
      <c r="X5258">
        <v>120.37730430508027</v>
      </c>
      <c r="Y5258">
        <v>0</v>
      </c>
      <c r="Z5258">
        <v>0</v>
      </c>
      <c r="AA5258">
        <v>0</v>
      </c>
      <c r="AB5258">
        <v>47.419508122369265</v>
      </c>
      <c r="AC5258">
        <v>0</v>
      </c>
      <c r="AD5258">
        <v>0</v>
      </c>
      <c r="AE5258">
        <v>167.79681242744954</v>
      </c>
    </row>
    <row r="5259" spans="1:31" x14ac:dyDescent="0.3">
      <c r="A5259">
        <v>2497181</v>
      </c>
      <c r="B5259">
        <v>1</v>
      </c>
      <c r="C5259" t="s">
        <v>81</v>
      </c>
      <c r="D5259" t="s">
        <v>127</v>
      </c>
      <c r="E5259" t="s">
        <v>147</v>
      </c>
      <c r="F5259" t="s">
        <v>14887</v>
      </c>
      <c r="G5259" t="s">
        <v>168</v>
      </c>
      <c r="H5259" t="s">
        <v>150</v>
      </c>
      <c r="I5259" t="s">
        <v>136</v>
      </c>
      <c r="J5259" t="s">
        <v>137</v>
      </c>
      <c r="K5259" t="s">
        <v>138</v>
      </c>
      <c r="L5259" t="s">
        <v>14888</v>
      </c>
      <c r="M5259" t="s">
        <v>14889</v>
      </c>
      <c r="N5259">
        <v>8.02</v>
      </c>
      <c r="O5259">
        <v>1</v>
      </c>
      <c r="P5259">
        <v>496</v>
      </c>
      <c r="Q5259">
        <v>9</v>
      </c>
      <c r="R5259">
        <v>7</v>
      </c>
      <c r="S5259">
        <v>5</v>
      </c>
      <c r="T5259">
        <v>24</v>
      </c>
      <c r="U5259">
        <v>0</v>
      </c>
      <c r="V5259">
        <v>0</v>
      </c>
      <c r="W5259">
        <v>1.9003796464215381</v>
      </c>
      <c r="X5259">
        <v>432.33311015223359</v>
      </c>
      <c r="Y5259">
        <v>14.251948053984293</v>
      </c>
      <c r="Z5259">
        <v>5.1115228795570617</v>
      </c>
      <c r="AA5259">
        <v>166.09068815234792</v>
      </c>
      <c r="AB5259">
        <v>125.85851392515956</v>
      </c>
      <c r="AC5259">
        <v>0</v>
      </c>
      <c r="AD5259">
        <v>0</v>
      </c>
      <c r="AE5259">
        <v>745.5461628097039</v>
      </c>
    </row>
    <row r="5260" spans="1:31" x14ac:dyDescent="0.3">
      <c r="A5260">
        <v>2497183</v>
      </c>
      <c r="B5260">
        <v>1</v>
      </c>
      <c r="C5260" t="s">
        <v>80</v>
      </c>
      <c r="D5260" t="s">
        <v>95</v>
      </c>
      <c r="E5260" t="s">
        <v>147</v>
      </c>
      <c r="F5260" t="s">
        <v>14890</v>
      </c>
      <c r="G5260" t="s">
        <v>134</v>
      </c>
      <c r="H5260" t="s">
        <v>150</v>
      </c>
      <c r="I5260" t="s">
        <v>136</v>
      </c>
      <c r="J5260" t="s">
        <v>137</v>
      </c>
      <c r="K5260" t="s">
        <v>138</v>
      </c>
      <c r="L5260" t="s">
        <v>14891</v>
      </c>
      <c r="M5260" t="s">
        <v>14892</v>
      </c>
      <c r="N5260">
        <v>0.57388888800000004</v>
      </c>
      <c r="O5260">
        <v>0</v>
      </c>
      <c r="P5260">
        <v>655</v>
      </c>
      <c r="Q5260">
        <v>0</v>
      </c>
      <c r="R5260">
        <v>0</v>
      </c>
      <c r="S5260">
        <v>0</v>
      </c>
      <c r="T5260">
        <v>232</v>
      </c>
      <c r="U5260">
        <v>0</v>
      </c>
      <c r="V5260">
        <v>0</v>
      </c>
      <c r="W5260">
        <v>0</v>
      </c>
      <c r="X5260">
        <v>93.77880550399847</v>
      </c>
      <c r="Y5260">
        <v>0</v>
      </c>
      <c r="Z5260">
        <v>0</v>
      </c>
      <c r="AA5260">
        <v>0</v>
      </c>
      <c r="AB5260">
        <v>133.06403273104772</v>
      </c>
      <c r="AC5260">
        <v>0</v>
      </c>
      <c r="AD5260">
        <v>0</v>
      </c>
      <c r="AE5260">
        <v>226.8428382350462</v>
      </c>
    </row>
    <row r="5261" spans="1:31" x14ac:dyDescent="0.3">
      <c r="A5261">
        <v>2497184</v>
      </c>
      <c r="B5261">
        <v>1</v>
      </c>
      <c r="C5261" t="s">
        <v>80</v>
      </c>
      <c r="D5261" t="s">
        <v>94</v>
      </c>
      <c r="E5261" t="s">
        <v>166</v>
      </c>
      <c r="F5261" t="s">
        <v>14893</v>
      </c>
      <c r="G5261" t="s">
        <v>134</v>
      </c>
      <c r="H5261" t="s">
        <v>150</v>
      </c>
      <c r="I5261" t="s">
        <v>136</v>
      </c>
      <c r="J5261" t="s">
        <v>137</v>
      </c>
      <c r="K5261" t="s">
        <v>138</v>
      </c>
      <c r="L5261" t="s">
        <v>14894</v>
      </c>
      <c r="M5261" t="s">
        <v>14895</v>
      </c>
      <c r="N5261">
        <v>1.2352777770000001</v>
      </c>
      <c r="O5261">
        <v>0</v>
      </c>
      <c r="P5261">
        <v>86</v>
      </c>
      <c r="Q5261">
        <v>0</v>
      </c>
      <c r="R5261">
        <v>0</v>
      </c>
      <c r="S5261">
        <v>0</v>
      </c>
      <c r="T5261">
        <v>10</v>
      </c>
      <c r="U5261">
        <v>0</v>
      </c>
      <c r="V5261">
        <v>0</v>
      </c>
      <c r="W5261">
        <v>0</v>
      </c>
      <c r="X5261">
        <v>27.789185233561788</v>
      </c>
      <c r="Y5261">
        <v>0</v>
      </c>
      <c r="Z5261">
        <v>0</v>
      </c>
      <c r="AA5261">
        <v>0</v>
      </c>
      <c r="AB5261">
        <v>37.944574836828878</v>
      </c>
      <c r="AC5261">
        <v>0</v>
      </c>
      <c r="AD5261">
        <v>0</v>
      </c>
      <c r="AE5261">
        <v>65.733760070390673</v>
      </c>
    </row>
    <row r="5262" spans="1:31" x14ac:dyDescent="0.3">
      <c r="A5262">
        <v>2497185</v>
      </c>
      <c r="B5262">
        <v>1</v>
      </c>
      <c r="C5262" t="s">
        <v>80</v>
      </c>
      <c r="D5262" t="s">
        <v>83</v>
      </c>
      <c r="E5262" t="s">
        <v>132</v>
      </c>
      <c r="F5262" t="s">
        <v>14896</v>
      </c>
      <c r="G5262" t="s">
        <v>392</v>
      </c>
      <c r="H5262" t="s">
        <v>135</v>
      </c>
      <c r="I5262" t="s">
        <v>136</v>
      </c>
      <c r="J5262" t="s">
        <v>137</v>
      </c>
      <c r="K5262" t="s">
        <v>144</v>
      </c>
      <c r="L5262" t="s">
        <v>14897</v>
      </c>
      <c r="M5262" t="s">
        <v>14898</v>
      </c>
      <c r="N5262">
        <v>1.5241666659999999</v>
      </c>
      <c r="O5262">
        <v>0</v>
      </c>
      <c r="P5262">
        <v>135</v>
      </c>
      <c r="Q5262">
        <v>0</v>
      </c>
      <c r="R5262">
        <v>0</v>
      </c>
      <c r="S5262">
        <v>0</v>
      </c>
      <c r="T5262">
        <v>14</v>
      </c>
      <c r="U5262">
        <v>0</v>
      </c>
      <c r="V5262">
        <v>0</v>
      </c>
      <c r="W5262">
        <v>0</v>
      </c>
      <c r="X5262">
        <v>55.61589536685041</v>
      </c>
      <c r="Y5262">
        <v>0</v>
      </c>
      <c r="Z5262">
        <v>0</v>
      </c>
      <c r="AA5262">
        <v>0</v>
      </c>
      <c r="AB5262">
        <v>43.095958818604984</v>
      </c>
      <c r="AC5262">
        <v>0</v>
      </c>
      <c r="AD5262">
        <v>0</v>
      </c>
      <c r="AE5262">
        <v>98.711854185455394</v>
      </c>
    </row>
    <row r="5263" spans="1:31" x14ac:dyDescent="0.3">
      <c r="A5263">
        <v>2497186</v>
      </c>
      <c r="B5263">
        <v>1</v>
      </c>
      <c r="C5263" t="s">
        <v>80</v>
      </c>
      <c r="D5263" t="s">
        <v>104</v>
      </c>
      <c r="E5263" t="s">
        <v>147</v>
      </c>
      <c r="F5263" t="s">
        <v>14899</v>
      </c>
      <c r="G5263" t="s">
        <v>193</v>
      </c>
      <c r="H5263" t="s">
        <v>150</v>
      </c>
      <c r="I5263" t="s">
        <v>136</v>
      </c>
      <c r="J5263" t="s">
        <v>137</v>
      </c>
      <c r="K5263" t="s">
        <v>144</v>
      </c>
      <c r="L5263" t="s">
        <v>14900</v>
      </c>
      <c r="M5263" t="s">
        <v>14901</v>
      </c>
      <c r="N5263">
        <v>2.4730555550000002</v>
      </c>
      <c r="O5263">
        <v>0</v>
      </c>
      <c r="P5263">
        <v>4</v>
      </c>
      <c r="Q5263">
        <v>0</v>
      </c>
      <c r="R5263">
        <v>12</v>
      </c>
      <c r="S5263">
        <v>0</v>
      </c>
      <c r="T5263">
        <v>18</v>
      </c>
      <c r="U5263">
        <v>0</v>
      </c>
      <c r="V5263">
        <v>0</v>
      </c>
      <c r="W5263">
        <v>0</v>
      </c>
      <c r="X5263">
        <v>23.486001448357278</v>
      </c>
      <c r="Y5263">
        <v>0</v>
      </c>
      <c r="Z5263">
        <v>19.677642177508027</v>
      </c>
      <c r="AA5263">
        <v>0</v>
      </c>
      <c r="AB5263">
        <v>74.913483567979341</v>
      </c>
      <c r="AC5263">
        <v>0</v>
      </c>
      <c r="AD5263">
        <v>0</v>
      </c>
      <c r="AE5263">
        <v>118.07712719384465</v>
      </c>
    </row>
    <row r="5264" spans="1:31" x14ac:dyDescent="0.3">
      <c r="A5264">
        <v>2497188</v>
      </c>
      <c r="B5264">
        <v>1</v>
      </c>
      <c r="C5264" t="s">
        <v>80</v>
      </c>
      <c r="D5264" t="s">
        <v>100</v>
      </c>
      <c r="E5264" t="s">
        <v>141</v>
      </c>
      <c r="F5264" t="s">
        <v>14902</v>
      </c>
      <c r="G5264" t="s">
        <v>134</v>
      </c>
      <c r="H5264" t="s">
        <v>135</v>
      </c>
      <c r="I5264" t="s">
        <v>136</v>
      </c>
      <c r="J5264" t="s">
        <v>137</v>
      </c>
      <c r="K5264" t="s">
        <v>138</v>
      </c>
      <c r="L5264" t="s">
        <v>14903</v>
      </c>
      <c r="M5264" t="s">
        <v>14904</v>
      </c>
      <c r="N5264">
        <v>2.2508333330000001</v>
      </c>
      <c r="O5264">
        <v>0</v>
      </c>
      <c r="P5264">
        <v>31</v>
      </c>
      <c r="Q5264">
        <v>0</v>
      </c>
      <c r="R5264">
        <v>0</v>
      </c>
      <c r="S5264">
        <v>0</v>
      </c>
      <c r="T5264">
        <v>14</v>
      </c>
      <c r="U5264">
        <v>0</v>
      </c>
      <c r="V5264">
        <v>0</v>
      </c>
      <c r="W5264">
        <v>0</v>
      </c>
      <c r="X5264">
        <v>16.889996810660271</v>
      </c>
      <c r="Y5264">
        <v>0</v>
      </c>
      <c r="Z5264">
        <v>0</v>
      </c>
      <c r="AA5264">
        <v>0</v>
      </c>
      <c r="AB5264">
        <v>33.368873285990503</v>
      </c>
      <c r="AC5264">
        <v>0</v>
      </c>
      <c r="AD5264">
        <v>0</v>
      </c>
      <c r="AE5264">
        <v>50.258870096650774</v>
      </c>
    </row>
    <row r="5265" spans="1:31" x14ac:dyDescent="0.3">
      <c r="A5265">
        <v>2497189</v>
      </c>
      <c r="B5265">
        <v>1</v>
      </c>
      <c r="C5265" t="s">
        <v>80</v>
      </c>
      <c r="D5265" t="s">
        <v>84</v>
      </c>
      <c r="E5265" t="s">
        <v>132</v>
      </c>
      <c r="F5265" t="s">
        <v>14905</v>
      </c>
      <c r="G5265" t="s">
        <v>134</v>
      </c>
      <c r="H5265" t="s">
        <v>135</v>
      </c>
      <c r="I5265" t="s">
        <v>136</v>
      </c>
      <c r="J5265" t="s">
        <v>137</v>
      </c>
      <c r="K5265" t="s">
        <v>138</v>
      </c>
      <c r="L5265" t="s">
        <v>14906</v>
      </c>
      <c r="M5265" t="s">
        <v>14907</v>
      </c>
      <c r="N5265">
        <v>0.648888888</v>
      </c>
      <c r="O5265">
        <v>0</v>
      </c>
      <c r="P5265">
        <v>638</v>
      </c>
      <c r="Q5265">
        <v>0</v>
      </c>
      <c r="R5265">
        <v>0</v>
      </c>
      <c r="S5265">
        <v>0</v>
      </c>
      <c r="T5265">
        <v>34</v>
      </c>
      <c r="U5265">
        <v>0</v>
      </c>
      <c r="V5265">
        <v>0</v>
      </c>
      <c r="W5265">
        <v>0</v>
      </c>
      <c r="X5265">
        <v>127.1240643984454</v>
      </c>
      <c r="Y5265">
        <v>0</v>
      </c>
      <c r="Z5265">
        <v>0</v>
      </c>
      <c r="AA5265">
        <v>0</v>
      </c>
      <c r="AB5265">
        <v>40.085445598943068</v>
      </c>
      <c r="AC5265">
        <v>0</v>
      </c>
      <c r="AD5265">
        <v>0</v>
      </c>
      <c r="AE5265">
        <v>167.20950999738847</v>
      </c>
    </row>
    <row r="5266" spans="1:31" x14ac:dyDescent="0.3">
      <c r="A5266">
        <v>2497191</v>
      </c>
      <c r="B5266">
        <v>1</v>
      </c>
      <c r="C5266" t="s">
        <v>81</v>
      </c>
      <c r="D5266" t="s">
        <v>122</v>
      </c>
      <c r="E5266" t="s">
        <v>147</v>
      </c>
      <c r="F5266" t="s">
        <v>14908</v>
      </c>
      <c r="G5266" t="s">
        <v>2551</v>
      </c>
      <c r="H5266" t="s">
        <v>150</v>
      </c>
      <c r="I5266" t="s">
        <v>136</v>
      </c>
      <c r="J5266" t="s">
        <v>137</v>
      </c>
      <c r="K5266" t="s">
        <v>138</v>
      </c>
      <c r="L5266" t="s">
        <v>14909</v>
      </c>
      <c r="M5266" t="s">
        <v>14910</v>
      </c>
      <c r="N5266">
        <v>1.6855555550000001</v>
      </c>
      <c r="O5266">
        <v>1</v>
      </c>
      <c r="P5266">
        <v>34</v>
      </c>
      <c r="Q5266">
        <v>1</v>
      </c>
      <c r="R5266">
        <v>8</v>
      </c>
      <c r="S5266">
        <v>8</v>
      </c>
      <c r="T5266">
        <v>27</v>
      </c>
      <c r="U5266">
        <v>3</v>
      </c>
      <c r="V5266">
        <v>0</v>
      </c>
      <c r="W5266">
        <v>0.14569532497884771</v>
      </c>
      <c r="X5266">
        <v>9.7394514791570721</v>
      </c>
      <c r="Y5266">
        <v>38.273301491903119</v>
      </c>
      <c r="Z5266">
        <v>0.76870270666927298</v>
      </c>
      <c r="AA5266">
        <v>96.532954394241642</v>
      </c>
      <c r="AB5266">
        <v>117.71864808586359</v>
      </c>
      <c r="AC5266">
        <v>8856.5849708276946</v>
      </c>
      <c r="AD5266">
        <v>0</v>
      </c>
      <c r="AE5266">
        <v>9119.7637243105073</v>
      </c>
    </row>
    <row r="5267" spans="1:31" x14ac:dyDescent="0.3">
      <c r="A5267">
        <v>2497192</v>
      </c>
      <c r="B5267">
        <v>1</v>
      </c>
      <c r="C5267" t="s">
        <v>80</v>
      </c>
      <c r="D5267" t="s">
        <v>84</v>
      </c>
      <c r="E5267" t="s">
        <v>147</v>
      </c>
      <c r="F5267" t="s">
        <v>14911</v>
      </c>
      <c r="G5267" t="s">
        <v>168</v>
      </c>
      <c r="H5267" t="s">
        <v>150</v>
      </c>
      <c r="I5267" t="s">
        <v>136</v>
      </c>
      <c r="J5267" t="s">
        <v>137</v>
      </c>
      <c r="K5267" t="s">
        <v>138</v>
      </c>
      <c r="L5267" t="s">
        <v>14912</v>
      </c>
      <c r="M5267" t="s">
        <v>14913</v>
      </c>
      <c r="N5267">
        <v>4.0586111110000003</v>
      </c>
      <c r="O5267">
        <v>0</v>
      </c>
      <c r="P5267">
        <v>1164</v>
      </c>
      <c r="Q5267">
        <v>0</v>
      </c>
      <c r="R5267">
        <v>0</v>
      </c>
      <c r="S5267">
        <v>0</v>
      </c>
      <c r="T5267">
        <v>57</v>
      </c>
      <c r="U5267">
        <v>0</v>
      </c>
      <c r="V5267">
        <v>0</v>
      </c>
      <c r="W5267">
        <v>0</v>
      </c>
      <c r="X5267">
        <v>1055.7857254510661</v>
      </c>
      <c r="Y5267">
        <v>0</v>
      </c>
      <c r="Z5267">
        <v>0</v>
      </c>
      <c r="AA5267">
        <v>0</v>
      </c>
      <c r="AB5267">
        <v>208.93245703264139</v>
      </c>
      <c r="AC5267">
        <v>0</v>
      </c>
      <c r="AD5267">
        <v>0</v>
      </c>
      <c r="AE5267">
        <v>1264.7181824837076</v>
      </c>
    </row>
    <row r="5268" spans="1:31" x14ac:dyDescent="0.3">
      <c r="A5268">
        <v>2497194</v>
      </c>
      <c r="B5268">
        <v>1</v>
      </c>
      <c r="C5268" t="s">
        <v>80</v>
      </c>
      <c r="D5268" t="s">
        <v>88</v>
      </c>
      <c r="E5268" t="s">
        <v>147</v>
      </c>
      <c r="F5268" t="s">
        <v>14914</v>
      </c>
      <c r="G5268" t="s">
        <v>149</v>
      </c>
      <c r="H5268" t="s">
        <v>150</v>
      </c>
      <c r="I5268" t="s">
        <v>136</v>
      </c>
      <c r="J5268" t="s">
        <v>137</v>
      </c>
      <c r="K5268" t="s">
        <v>144</v>
      </c>
      <c r="L5268" t="s">
        <v>14915</v>
      </c>
      <c r="M5268" t="s">
        <v>14916</v>
      </c>
      <c r="N5268">
        <v>0.25</v>
      </c>
      <c r="O5268">
        <v>0</v>
      </c>
      <c r="P5268">
        <v>674</v>
      </c>
      <c r="Q5268">
        <v>0</v>
      </c>
      <c r="R5268">
        <v>0</v>
      </c>
      <c r="S5268">
        <v>17</v>
      </c>
      <c r="T5268">
        <v>194</v>
      </c>
      <c r="U5268">
        <v>7</v>
      </c>
      <c r="V5268">
        <v>2</v>
      </c>
      <c r="W5268">
        <v>0</v>
      </c>
      <c r="X5268">
        <v>87.420768812164425</v>
      </c>
      <c r="Y5268">
        <v>0</v>
      </c>
      <c r="Z5268">
        <v>0</v>
      </c>
      <c r="AA5268">
        <v>157.38072102259332</v>
      </c>
      <c r="AB5268">
        <v>72.337833570460546</v>
      </c>
      <c r="AC5268">
        <v>205.72523820228119</v>
      </c>
      <c r="AD5268">
        <v>11.626709838086455</v>
      </c>
      <c r="AE5268">
        <v>534.49127144558588</v>
      </c>
    </row>
    <row r="5269" spans="1:31" x14ac:dyDescent="0.3">
      <c r="A5269">
        <v>2497195</v>
      </c>
      <c r="B5269">
        <v>1</v>
      </c>
      <c r="C5269" t="s">
        <v>81</v>
      </c>
      <c r="D5269" t="s">
        <v>123</v>
      </c>
      <c r="E5269" t="s">
        <v>184</v>
      </c>
      <c r="F5269" t="s">
        <v>1911</v>
      </c>
      <c r="G5269" t="s">
        <v>149</v>
      </c>
      <c r="H5269" t="s">
        <v>150</v>
      </c>
      <c r="I5269" t="s">
        <v>136</v>
      </c>
      <c r="J5269" t="s">
        <v>137</v>
      </c>
      <c r="K5269" t="s">
        <v>144</v>
      </c>
      <c r="L5269" t="s">
        <v>14917</v>
      </c>
      <c r="M5269" t="s">
        <v>14918</v>
      </c>
      <c r="N5269">
        <v>1.080833333</v>
      </c>
      <c r="O5269">
        <v>1</v>
      </c>
      <c r="P5269">
        <v>372</v>
      </c>
      <c r="Q5269">
        <v>146</v>
      </c>
      <c r="R5269">
        <v>55</v>
      </c>
      <c r="S5269">
        <v>13</v>
      </c>
      <c r="T5269">
        <v>36</v>
      </c>
      <c r="U5269">
        <v>0</v>
      </c>
      <c r="V5269">
        <v>0</v>
      </c>
      <c r="W5269">
        <v>0.26597640436055553</v>
      </c>
      <c r="X5269">
        <v>50.382017073193381</v>
      </c>
      <c r="Y5269">
        <v>109.19016696976175</v>
      </c>
      <c r="Z5269">
        <v>14.298059355746522</v>
      </c>
      <c r="AA5269">
        <v>10.638552436080612</v>
      </c>
      <c r="AB5269">
        <v>26.319702694666791</v>
      </c>
      <c r="AC5269">
        <v>0</v>
      </c>
      <c r="AD5269">
        <v>0</v>
      </c>
      <c r="AE5269">
        <v>211.09447493380961</v>
      </c>
    </row>
    <row r="5270" spans="1:31" x14ac:dyDescent="0.3">
      <c r="A5270">
        <v>2497196</v>
      </c>
      <c r="B5270">
        <v>1</v>
      </c>
      <c r="C5270" t="s">
        <v>80</v>
      </c>
      <c r="D5270" t="s">
        <v>95</v>
      </c>
      <c r="E5270" t="s">
        <v>147</v>
      </c>
      <c r="F5270" t="s">
        <v>14919</v>
      </c>
      <c r="G5270" t="s">
        <v>134</v>
      </c>
      <c r="H5270" t="s">
        <v>150</v>
      </c>
      <c r="I5270" t="s">
        <v>136</v>
      </c>
      <c r="J5270" t="s">
        <v>137</v>
      </c>
      <c r="K5270" t="s">
        <v>138</v>
      </c>
      <c r="L5270" t="s">
        <v>14920</v>
      </c>
      <c r="M5270" t="s">
        <v>14921</v>
      </c>
      <c r="N5270">
        <v>0.54388888800000001</v>
      </c>
      <c r="O5270">
        <v>0</v>
      </c>
      <c r="P5270">
        <v>265</v>
      </c>
      <c r="Q5270">
        <v>0</v>
      </c>
      <c r="R5270">
        <v>0</v>
      </c>
      <c r="S5270">
        <v>0</v>
      </c>
      <c r="T5270">
        <v>12</v>
      </c>
      <c r="U5270">
        <v>0</v>
      </c>
      <c r="V5270">
        <v>0</v>
      </c>
      <c r="W5270">
        <v>0</v>
      </c>
      <c r="X5270">
        <v>35.88147272436639</v>
      </c>
      <c r="Y5270">
        <v>0</v>
      </c>
      <c r="Z5270">
        <v>0</v>
      </c>
      <c r="AA5270">
        <v>0</v>
      </c>
      <c r="AB5270">
        <v>12.304984839594422</v>
      </c>
      <c r="AC5270">
        <v>0</v>
      </c>
      <c r="AD5270">
        <v>0</v>
      </c>
      <c r="AE5270">
        <v>48.186457563960815</v>
      </c>
    </row>
    <row r="5271" spans="1:31" x14ac:dyDescent="0.3">
      <c r="A5271">
        <v>2497197</v>
      </c>
      <c r="B5271">
        <v>1</v>
      </c>
      <c r="C5271" t="s">
        <v>80</v>
      </c>
      <c r="D5271" t="s">
        <v>93</v>
      </c>
      <c r="E5271" t="s">
        <v>132</v>
      </c>
      <c r="F5271" t="s">
        <v>14922</v>
      </c>
      <c r="G5271" t="s">
        <v>181</v>
      </c>
      <c r="H5271" t="s">
        <v>135</v>
      </c>
      <c r="I5271" t="s">
        <v>136</v>
      </c>
      <c r="J5271" t="s">
        <v>137</v>
      </c>
      <c r="K5271" t="s">
        <v>144</v>
      </c>
      <c r="L5271" t="s">
        <v>14923</v>
      </c>
      <c r="M5271" t="s">
        <v>14924</v>
      </c>
      <c r="N5271">
        <v>1.189444444</v>
      </c>
      <c r="O5271">
        <v>0</v>
      </c>
      <c r="P5271">
        <v>17</v>
      </c>
      <c r="Q5271">
        <v>0</v>
      </c>
      <c r="R5271">
        <v>15</v>
      </c>
      <c r="S5271">
        <v>0</v>
      </c>
      <c r="T5271">
        <v>4</v>
      </c>
      <c r="U5271">
        <v>0</v>
      </c>
      <c r="V5271">
        <v>0</v>
      </c>
      <c r="W5271">
        <v>0</v>
      </c>
      <c r="X5271">
        <v>2.0517242875690536</v>
      </c>
      <c r="Y5271">
        <v>0</v>
      </c>
      <c r="Z5271">
        <v>11.075060092743632</v>
      </c>
      <c r="AA5271">
        <v>0</v>
      </c>
      <c r="AB5271">
        <v>2.3590523292927257</v>
      </c>
      <c r="AC5271">
        <v>0</v>
      </c>
      <c r="AD5271">
        <v>0</v>
      </c>
      <c r="AE5271">
        <v>15.485836709605412</v>
      </c>
    </row>
    <row r="5272" spans="1:31" x14ac:dyDescent="0.3">
      <c r="A5272">
        <v>2497198</v>
      </c>
      <c r="B5272">
        <v>1</v>
      </c>
      <c r="C5272" t="s">
        <v>80</v>
      </c>
      <c r="D5272" t="s">
        <v>105</v>
      </c>
      <c r="E5272" t="s">
        <v>147</v>
      </c>
      <c r="F5272" t="s">
        <v>14925</v>
      </c>
      <c r="G5272" t="s">
        <v>168</v>
      </c>
      <c r="H5272" t="s">
        <v>150</v>
      </c>
      <c r="I5272" t="s">
        <v>136</v>
      </c>
      <c r="J5272" t="s">
        <v>137</v>
      </c>
      <c r="K5272" t="s">
        <v>138</v>
      </c>
      <c r="L5272" t="s">
        <v>14926</v>
      </c>
      <c r="M5272" t="s">
        <v>14927</v>
      </c>
      <c r="N5272">
        <v>4.755833333</v>
      </c>
      <c r="O5272">
        <v>0</v>
      </c>
      <c r="P5272">
        <v>102</v>
      </c>
      <c r="Q5272">
        <v>0</v>
      </c>
      <c r="R5272">
        <v>0</v>
      </c>
      <c r="S5272">
        <v>1</v>
      </c>
      <c r="T5272">
        <v>15</v>
      </c>
      <c r="U5272">
        <v>0</v>
      </c>
      <c r="V5272">
        <v>0</v>
      </c>
      <c r="W5272">
        <v>0</v>
      </c>
      <c r="X5272">
        <v>133.8714430373127</v>
      </c>
      <c r="Y5272">
        <v>0</v>
      </c>
      <c r="Z5272">
        <v>0</v>
      </c>
      <c r="AA5272">
        <v>44.69701430990272</v>
      </c>
      <c r="AB5272">
        <v>90.201601007142827</v>
      </c>
      <c r="AC5272">
        <v>0</v>
      </c>
      <c r="AD5272">
        <v>0</v>
      </c>
      <c r="AE5272">
        <v>268.77005835435824</v>
      </c>
    </row>
    <row r="5273" spans="1:31" x14ac:dyDescent="0.3">
      <c r="A5273">
        <v>2497199</v>
      </c>
      <c r="B5273">
        <v>1</v>
      </c>
      <c r="C5273" t="s">
        <v>80</v>
      </c>
      <c r="D5273" t="s">
        <v>92</v>
      </c>
      <c r="E5273" t="s">
        <v>166</v>
      </c>
      <c r="F5273" t="s">
        <v>2681</v>
      </c>
      <c r="G5273" t="s">
        <v>134</v>
      </c>
      <c r="H5273" t="s">
        <v>150</v>
      </c>
      <c r="I5273" t="s">
        <v>136</v>
      </c>
      <c r="J5273" t="s">
        <v>137</v>
      </c>
      <c r="K5273" t="s">
        <v>138</v>
      </c>
      <c r="L5273" t="s">
        <v>14928</v>
      </c>
      <c r="M5273" t="s">
        <v>14929</v>
      </c>
      <c r="N5273">
        <v>6.7133333329999996</v>
      </c>
      <c r="O5273">
        <v>4</v>
      </c>
      <c r="P5273">
        <v>193</v>
      </c>
      <c r="Q5273">
        <v>5</v>
      </c>
      <c r="R5273">
        <v>3</v>
      </c>
      <c r="S5273">
        <v>7</v>
      </c>
      <c r="T5273">
        <v>26</v>
      </c>
      <c r="U5273">
        <v>0</v>
      </c>
      <c r="V5273">
        <v>0</v>
      </c>
      <c r="W5273">
        <v>10.645208093478486</v>
      </c>
      <c r="X5273">
        <v>163.06364119213328</v>
      </c>
      <c r="Y5273">
        <v>62.009827805502738</v>
      </c>
      <c r="Z5273">
        <v>0.18379067861493023</v>
      </c>
      <c r="AA5273">
        <v>97.753498735440616</v>
      </c>
      <c r="AB5273">
        <v>196.18099115531007</v>
      </c>
      <c r="AC5273">
        <v>0</v>
      </c>
      <c r="AD5273">
        <v>0</v>
      </c>
      <c r="AE5273">
        <v>529.83695766048015</v>
      </c>
    </row>
    <row r="5274" spans="1:31" x14ac:dyDescent="0.3">
      <c r="A5274">
        <v>2497200</v>
      </c>
      <c r="B5274">
        <v>1</v>
      </c>
      <c r="C5274" t="s">
        <v>80</v>
      </c>
      <c r="D5274" t="s">
        <v>108</v>
      </c>
      <c r="E5274" t="s">
        <v>162</v>
      </c>
      <c r="F5274" t="s">
        <v>14930</v>
      </c>
      <c r="G5274" t="s">
        <v>181</v>
      </c>
      <c r="H5274" t="s">
        <v>135</v>
      </c>
      <c r="I5274" t="s">
        <v>136</v>
      </c>
      <c r="J5274" t="s">
        <v>137</v>
      </c>
      <c r="K5274" t="s">
        <v>144</v>
      </c>
      <c r="L5274" t="s">
        <v>14931</v>
      </c>
      <c r="M5274" t="s">
        <v>14932</v>
      </c>
      <c r="N5274">
        <v>1.1186111110000001</v>
      </c>
      <c r="O5274">
        <v>0</v>
      </c>
      <c r="P5274">
        <v>24</v>
      </c>
      <c r="Q5274">
        <v>0</v>
      </c>
      <c r="R5274">
        <v>3</v>
      </c>
      <c r="S5274">
        <v>0</v>
      </c>
      <c r="T5274">
        <v>2</v>
      </c>
      <c r="U5274">
        <v>0</v>
      </c>
      <c r="V5274">
        <v>0</v>
      </c>
      <c r="W5274">
        <v>0</v>
      </c>
      <c r="X5274">
        <v>2.0188141384254936</v>
      </c>
      <c r="Y5274">
        <v>0</v>
      </c>
      <c r="Z5274">
        <v>0.67763073356633641</v>
      </c>
      <c r="AA5274">
        <v>0</v>
      </c>
      <c r="AB5274">
        <v>0.12790136618917564</v>
      </c>
      <c r="AC5274">
        <v>0</v>
      </c>
      <c r="AD5274">
        <v>0</v>
      </c>
      <c r="AE5274">
        <v>2.8243462381810054</v>
      </c>
    </row>
    <row r="5275" spans="1:31" x14ac:dyDescent="0.3">
      <c r="A5275">
        <v>2497203</v>
      </c>
      <c r="B5275">
        <v>1</v>
      </c>
      <c r="C5275" t="s">
        <v>80</v>
      </c>
      <c r="D5275" t="s">
        <v>101</v>
      </c>
      <c r="E5275" t="s">
        <v>153</v>
      </c>
      <c r="F5275" t="s">
        <v>14933</v>
      </c>
      <c r="G5275" t="s">
        <v>159</v>
      </c>
      <c r="H5275" t="s">
        <v>135</v>
      </c>
      <c r="I5275" t="s">
        <v>136</v>
      </c>
      <c r="J5275" t="s">
        <v>3</v>
      </c>
      <c r="K5275" t="s">
        <v>144</v>
      </c>
      <c r="L5275" t="s">
        <v>14854</v>
      </c>
      <c r="M5275" t="s">
        <v>14934</v>
      </c>
      <c r="N5275">
        <v>1.449166666</v>
      </c>
      <c r="O5275">
        <v>0</v>
      </c>
      <c r="P5275">
        <v>16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14.065168740105392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14.065168740105392</v>
      </c>
    </row>
    <row r="5276" spans="1:31" x14ac:dyDescent="0.3">
      <c r="A5276">
        <v>2497206</v>
      </c>
      <c r="B5276">
        <v>1</v>
      </c>
      <c r="C5276" t="s">
        <v>80</v>
      </c>
      <c r="D5276" t="s">
        <v>105</v>
      </c>
      <c r="E5276" t="s">
        <v>147</v>
      </c>
      <c r="F5276" t="s">
        <v>14935</v>
      </c>
      <c r="G5276" t="s">
        <v>134</v>
      </c>
      <c r="H5276" t="s">
        <v>150</v>
      </c>
      <c r="I5276" t="s">
        <v>136</v>
      </c>
      <c r="J5276" t="s">
        <v>137</v>
      </c>
      <c r="K5276" t="s">
        <v>138</v>
      </c>
      <c r="L5276" t="s">
        <v>14936</v>
      </c>
      <c r="M5276" t="s">
        <v>14937</v>
      </c>
      <c r="N5276">
        <v>0.62083333299999999</v>
      </c>
      <c r="O5276">
        <v>0</v>
      </c>
      <c r="P5276">
        <v>777</v>
      </c>
      <c r="Q5276">
        <v>0</v>
      </c>
      <c r="R5276">
        <v>0</v>
      </c>
      <c r="S5276">
        <v>0</v>
      </c>
      <c r="T5276">
        <v>45</v>
      </c>
      <c r="U5276">
        <v>0</v>
      </c>
      <c r="V5276">
        <v>0</v>
      </c>
      <c r="W5276">
        <v>0</v>
      </c>
      <c r="X5276">
        <v>115.84330452359841</v>
      </c>
      <c r="Y5276">
        <v>0</v>
      </c>
      <c r="Z5276">
        <v>0</v>
      </c>
      <c r="AA5276">
        <v>0</v>
      </c>
      <c r="AB5276">
        <v>64.217688226889749</v>
      </c>
      <c r="AC5276">
        <v>0</v>
      </c>
      <c r="AD5276">
        <v>0</v>
      </c>
      <c r="AE5276">
        <v>180.06099275048814</v>
      </c>
    </row>
    <row r="5277" spans="1:31" x14ac:dyDescent="0.3">
      <c r="A5277">
        <v>2497208</v>
      </c>
      <c r="B5277">
        <v>1</v>
      </c>
      <c r="C5277" t="s">
        <v>80</v>
      </c>
      <c r="D5277" t="s">
        <v>94</v>
      </c>
      <c r="E5277" t="s">
        <v>147</v>
      </c>
      <c r="F5277" t="s">
        <v>14938</v>
      </c>
      <c r="G5277" t="s">
        <v>193</v>
      </c>
      <c r="H5277" t="s">
        <v>150</v>
      </c>
      <c r="I5277" t="s">
        <v>136</v>
      </c>
      <c r="J5277" t="s">
        <v>137</v>
      </c>
      <c r="K5277" t="s">
        <v>144</v>
      </c>
      <c r="L5277" t="s">
        <v>14939</v>
      </c>
      <c r="M5277" t="s">
        <v>14940</v>
      </c>
      <c r="N5277">
        <v>3.997777777</v>
      </c>
      <c r="O5277">
        <v>0</v>
      </c>
      <c r="P5277">
        <v>0</v>
      </c>
      <c r="Q5277">
        <v>4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1.5633733225456321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1.5633733225456321</v>
      </c>
    </row>
    <row r="5278" spans="1:31" x14ac:dyDescent="0.3">
      <c r="A5278">
        <v>2497211</v>
      </c>
      <c r="B5278">
        <v>1</v>
      </c>
      <c r="C5278" t="s">
        <v>80</v>
      </c>
      <c r="D5278" t="s">
        <v>95</v>
      </c>
      <c r="E5278" t="s">
        <v>162</v>
      </c>
      <c r="F5278" t="s">
        <v>14941</v>
      </c>
      <c r="G5278" t="s">
        <v>181</v>
      </c>
      <c r="H5278" t="s">
        <v>135</v>
      </c>
      <c r="I5278" t="s">
        <v>136</v>
      </c>
      <c r="J5278" t="s">
        <v>137</v>
      </c>
      <c r="K5278" t="s">
        <v>144</v>
      </c>
      <c r="L5278" t="s">
        <v>14942</v>
      </c>
      <c r="M5278" t="s">
        <v>14943</v>
      </c>
      <c r="N5278">
        <v>0.84055555500000001</v>
      </c>
      <c r="O5278">
        <v>0</v>
      </c>
      <c r="P5278">
        <v>124</v>
      </c>
      <c r="Q5278">
        <v>0</v>
      </c>
      <c r="R5278">
        <v>2</v>
      </c>
      <c r="S5278">
        <v>0</v>
      </c>
      <c r="T5278">
        <v>5</v>
      </c>
      <c r="U5278">
        <v>0</v>
      </c>
      <c r="V5278">
        <v>0</v>
      </c>
      <c r="W5278">
        <v>0</v>
      </c>
      <c r="X5278">
        <v>19.070829679547124</v>
      </c>
      <c r="Y5278">
        <v>0</v>
      </c>
      <c r="Z5278">
        <v>1.3033444672568686</v>
      </c>
      <c r="AA5278">
        <v>0</v>
      </c>
      <c r="AB5278">
        <v>4.0722203712218334</v>
      </c>
      <c r="AC5278">
        <v>0</v>
      </c>
      <c r="AD5278">
        <v>0</v>
      </c>
      <c r="AE5278">
        <v>24.446394518025826</v>
      </c>
    </row>
    <row r="5279" spans="1:31" x14ac:dyDescent="0.3">
      <c r="A5279">
        <v>2497213</v>
      </c>
      <c r="B5279">
        <v>1</v>
      </c>
      <c r="C5279" t="s">
        <v>81</v>
      </c>
      <c r="D5279" t="s">
        <v>118</v>
      </c>
      <c r="E5279" t="s">
        <v>147</v>
      </c>
      <c r="F5279" t="s">
        <v>14944</v>
      </c>
      <c r="G5279" t="s">
        <v>168</v>
      </c>
      <c r="H5279" t="s">
        <v>150</v>
      </c>
      <c r="I5279" t="s">
        <v>136</v>
      </c>
      <c r="J5279" t="s">
        <v>137</v>
      </c>
      <c r="K5279" t="s">
        <v>138</v>
      </c>
      <c r="L5279" t="s">
        <v>14945</v>
      </c>
      <c r="M5279" t="s">
        <v>14946</v>
      </c>
      <c r="N5279">
        <v>4.9144444439999999</v>
      </c>
      <c r="O5279">
        <v>0</v>
      </c>
      <c r="P5279">
        <v>0</v>
      </c>
      <c r="Q5279">
        <v>0</v>
      </c>
      <c r="R5279">
        <v>2</v>
      </c>
      <c r="S5279">
        <v>0</v>
      </c>
      <c r="T5279">
        <v>35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1.4701896269606398</v>
      </c>
      <c r="AA5279">
        <v>0</v>
      </c>
      <c r="AB5279">
        <v>271.1038889026006</v>
      </c>
      <c r="AC5279">
        <v>0</v>
      </c>
      <c r="AD5279">
        <v>0</v>
      </c>
      <c r="AE5279">
        <v>272.57407852956123</v>
      </c>
    </row>
    <row r="5280" spans="1:31" x14ac:dyDescent="0.3">
      <c r="A5280">
        <v>2497220</v>
      </c>
      <c r="B5280">
        <v>1</v>
      </c>
      <c r="C5280" t="s">
        <v>81</v>
      </c>
      <c r="D5280" t="s">
        <v>126</v>
      </c>
      <c r="E5280" t="s">
        <v>162</v>
      </c>
      <c r="F5280" t="s">
        <v>14947</v>
      </c>
      <c r="G5280" t="s">
        <v>530</v>
      </c>
      <c r="H5280" t="s">
        <v>135</v>
      </c>
      <c r="I5280" t="s">
        <v>136</v>
      </c>
      <c r="J5280" t="s">
        <v>137</v>
      </c>
      <c r="K5280" t="s">
        <v>144</v>
      </c>
      <c r="L5280" t="s">
        <v>14948</v>
      </c>
      <c r="M5280" t="s">
        <v>14949</v>
      </c>
      <c r="N5280">
        <v>2.4913888879999999</v>
      </c>
      <c r="O5280">
        <v>0</v>
      </c>
      <c r="P5280">
        <v>91</v>
      </c>
      <c r="Q5280">
        <v>0</v>
      </c>
      <c r="R5280">
        <v>3</v>
      </c>
      <c r="S5280">
        <v>0</v>
      </c>
      <c r="T5280">
        <v>1</v>
      </c>
      <c r="U5280">
        <v>0</v>
      </c>
      <c r="V5280">
        <v>0</v>
      </c>
      <c r="W5280">
        <v>0</v>
      </c>
      <c r="X5280">
        <v>37.284334322094715</v>
      </c>
      <c r="Y5280">
        <v>0</v>
      </c>
      <c r="Z5280">
        <v>4.8898601370597899E-2</v>
      </c>
      <c r="AA5280">
        <v>0</v>
      </c>
      <c r="AB5280">
        <v>4.3019012852705654</v>
      </c>
      <c r="AC5280">
        <v>0</v>
      </c>
      <c r="AD5280">
        <v>0</v>
      </c>
      <c r="AE5280">
        <v>41.635134208735877</v>
      </c>
    </row>
    <row r="5281" spans="1:31" x14ac:dyDescent="0.3">
      <c r="A5281">
        <v>2497221</v>
      </c>
      <c r="B5281">
        <v>1</v>
      </c>
      <c r="C5281" t="s">
        <v>81</v>
      </c>
      <c r="D5281" t="s">
        <v>113</v>
      </c>
      <c r="E5281" t="s">
        <v>166</v>
      </c>
      <c r="F5281" t="s">
        <v>14950</v>
      </c>
      <c r="G5281" t="s">
        <v>149</v>
      </c>
      <c r="H5281" t="s">
        <v>150</v>
      </c>
      <c r="I5281" t="s">
        <v>136</v>
      </c>
      <c r="J5281" t="s">
        <v>137</v>
      </c>
      <c r="K5281" t="s">
        <v>144</v>
      </c>
      <c r="L5281" t="s">
        <v>14951</v>
      </c>
      <c r="M5281" t="s">
        <v>14952</v>
      </c>
      <c r="N5281">
        <v>0.18583333299999999</v>
      </c>
      <c r="O5281">
        <v>0</v>
      </c>
      <c r="P5281">
        <v>1434</v>
      </c>
      <c r="Q5281">
        <v>29</v>
      </c>
      <c r="R5281">
        <v>284</v>
      </c>
      <c r="S5281">
        <v>12</v>
      </c>
      <c r="T5281">
        <v>59</v>
      </c>
      <c r="U5281">
        <v>1</v>
      </c>
      <c r="V5281">
        <v>1</v>
      </c>
      <c r="W5281">
        <v>0</v>
      </c>
      <c r="X5281">
        <v>29.593253312582512</v>
      </c>
      <c r="Y5281">
        <v>4.4011260063139188</v>
      </c>
      <c r="Z5281">
        <v>11.844432244816465</v>
      </c>
      <c r="AA5281">
        <v>18.505076097921098</v>
      </c>
      <c r="AB5281">
        <v>16.16595234326757</v>
      </c>
      <c r="AC5281">
        <v>22.061786239032276</v>
      </c>
      <c r="AD5281">
        <v>1.4651233584049033</v>
      </c>
      <c r="AE5281">
        <v>104.03674960233876</v>
      </c>
    </row>
    <row r="5282" spans="1:31" x14ac:dyDescent="0.3">
      <c r="A5282">
        <v>2497222</v>
      </c>
      <c r="B5282">
        <v>1</v>
      </c>
      <c r="C5282" t="s">
        <v>80</v>
      </c>
      <c r="D5282" t="s">
        <v>82</v>
      </c>
      <c r="E5282" t="s">
        <v>153</v>
      </c>
      <c r="F5282" t="s">
        <v>14953</v>
      </c>
      <c r="G5282" t="s">
        <v>155</v>
      </c>
      <c r="H5282" t="s">
        <v>135</v>
      </c>
      <c r="I5282" t="s">
        <v>136</v>
      </c>
      <c r="J5282" t="s">
        <v>137</v>
      </c>
      <c r="K5282" t="s">
        <v>144</v>
      </c>
      <c r="L5282" t="s">
        <v>14954</v>
      </c>
      <c r="M5282" t="s">
        <v>14955</v>
      </c>
      <c r="N5282">
        <v>1.0649999999999999</v>
      </c>
      <c r="O5282">
        <v>0</v>
      </c>
      <c r="P5282">
        <v>1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2.5688433698880117E-2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2.5688433698880117E-2</v>
      </c>
    </row>
    <row r="5283" spans="1:31" x14ac:dyDescent="0.3">
      <c r="A5283">
        <v>2497223</v>
      </c>
      <c r="B5283">
        <v>1</v>
      </c>
      <c r="C5283" t="s">
        <v>81</v>
      </c>
      <c r="D5283" t="s">
        <v>119</v>
      </c>
      <c r="E5283" t="s">
        <v>153</v>
      </c>
      <c r="F5283" t="s">
        <v>14956</v>
      </c>
      <c r="G5283" t="s">
        <v>155</v>
      </c>
      <c r="H5283" t="s">
        <v>135</v>
      </c>
      <c r="I5283" t="s">
        <v>136</v>
      </c>
      <c r="J5283" t="s">
        <v>137</v>
      </c>
      <c r="K5283" t="s">
        <v>144</v>
      </c>
      <c r="L5283" t="s">
        <v>14957</v>
      </c>
      <c r="M5283" t="s">
        <v>14958</v>
      </c>
      <c r="N5283">
        <v>2.6380555550000002</v>
      </c>
      <c r="O5283">
        <v>0</v>
      </c>
      <c r="P5283">
        <v>1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4.1857947866577837E-2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4.1857947866577837E-2</v>
      </c>
    </row>
    <row r="5284" spans="1:31" x14ac:dyDescent="0.3">
      <c r="A5284">
        <v>2497225</v>
      </c>
      <c r="B5284">
        <v>1</v>
      </c>
      <c r="C5284" t="s">
        <v>80</v>
      </c>
      <c r="D5284" t="s">
        <v>101</v>
      </c>
      <c r="E5284" t="s">
        <v>132</v>
      </c>
      <c r="F5284" t="s">
        <v>14959</v>
      </c>
      <c r="G5284" t="s">
        <v>181</v>
      </c>
      <c r="H5284" t="s">
        <v>135</v>
      </c>
      <c r="I5284" t="s">
        <v>136</v>
      </c>
      <c r="J5284" t="s">
        <v>137</v>
      </c>
      <c r="K5284" t="s">
        <v>144</v>
      </c>
      <c r="L5284" t="s">
        <v>14960</v>
      </c>
      <c r="M5284" t="s">
        <v>14961</v>
      </c>
      <c r="N5284">
        <v>0.78638888799999995</v>
      </c>
      <c r="O5284">
        <v>0</v>
      </c>
      <c r="P5284">
        <v>40</v>
      </c>
      <c r="Q5284">
        <v>0</v>
      </c>
      <c r="R5284">
        <v>2</v>
      </c>
      <c r="S5284">
        <v>0</v>
      </c>
      <c r="T5284">
        <v>6</v>
      </c>
      <c r="U5284">
        <v>0</v>
      </c>
      <c r="V5284">
        <v>0</v>
      </c>
      <c r="W5284">
        <v>0</v>
      </c>
      <c r="X5284">
        <v>5.0276043353061688</v>
      </c>
      <c r="Y5284">
        <v>0</v>
      </c>
      <c r="Z5284">
        <v>0.88151551701999997</v>
      </c>
      <c r="AA5284">
        <v>0</v>
      </c>
      <c r="AB5284">
        <v>1.9565937374431397</v>
      </c>
      <c r="AC5284">
        <v>0</v>
      </c>
      <c r="AD5284">
        <v>0</v>
      </c>
      <c r="AE5284">
        <v>7.8657135897693085</v>
      </c>
    </row>
    <row r="5285" spans="1:31" x14ac:dyDescent="0.3">
      <c r="A5285">
        <v>2497229</v>
      </c>
      <c r="B5285">
        <v>1</v>
      </c>
      <c r="C5285" t="s">
        <v>80</v>
      </c>
      <c r="D5285" t="s">
        <v>110</v>
      </c>
      <c r="E5285" t="s">
        <v>132</v>
      </c>
      <c r="F5285" t="s">
        <v>14962</v>
      </c>
      <c r="G5285" t="s">
        <v>134</v>
      </c>
      <c r="H5285" t="s">
        <v>135</v>
      </c>
      <c r="I5285" t="s">
        <v>136</v>
      </c>
      <c r="J5285" t="s">
        <v>137</v>
      </c>
      <c r="K5285" t="s">
        <v>138</v>
      </c>
      <c r="L5285" t="s">
        <v>14963</v>
      </c>
      <c r="M5285" t="s">
        <v>14964</v>
      </c>
      <c r="N5285">
        <v>0.71222222199999996</v>
      </c>
      <c r="O5285">
        <v>0</v>
      </c>
      <c r="P5285">
        <v>185</v>
      </c>
      <c r="Q5285">
        <v>0</v>
      </c>
      <c r="R5285">
        <v>0</v>
      </c>
      <c r="S5285">
        <v>0</v>
      </c>
      <c r="T5285">
        <v>6</v>
      </c>
      <c r="U5285">
        <v>0</v>
      </c>
      <c r="V5285">
        <v>0</v>
      </c>
      <c r="W5285">
        <v>0</v>
      </c>
      <c r="X5285">
        <v>54.804199987825385</v>
      </c>
      <c r="Y5285">
        <v>0</v>
      </c>
      <c r="Z5285">
        <v>0</v>
      </c>
      <c r="AA5285">
        <v>0</v>
      </c>
      <c r="AB5285">
        <v>1.453559381963107</v>
      </c>
      <c r="AC5285">
        <v>0</v>
      </c>
      <c r="AD5285">
        <v>0</v>
      </c>
      <c r="AE5285">
        <v>56.257759369788495</v>
      </c>
    </row>
    <row r="5286" spans="1:31" x14ac:dyDescent="0.3">
      <c r="A5286">
        <v>2497230</v>
      </c>
      <c r="B5286">
        <v>1</v>
      </c>
      <c r="C5286" t="s">
        <v>80</v>
      </c>
      <c r="D5286" t="s">
        <v>88</v>
      </c>
      <c r="E5286" t="s">
        <v>162</v>
      </c>
      <c r="F5286" t="s">
        <v>14965</v>
      </c>
      <c r="G5286" t="s">
        <v>210</v>
      </c>
      <c r="H5286" t="s">
        <v>135</v>
      </c>
      <c r="I5286" t="s">
        <v>136</v>
      </c>
      <c r="J5286" t="s">
        <v>137</v>
      </c>
      <c r="K5286" t="s">
        <v>144</v>
      </c>
      <c r="L5286" t="s">
        <v>14966</v>
      </c>
      <c r="M5286" t="s">
        <v>14967</v>
      </c>
      <c r="N5286">
        <v>0.84472222200000002</v>
      </c>
      <c r="O5286">
        <v>0</v>
      </c>
      <c r="P5286">
        <v>177</v>
      </c>
      <c r="Q5286">
        <v>0</v>
      </c>
      <c r="R5286">
        <v>0</v>
      </c>
      <c r="S5286">
        <v>0</v>
      </c>
      <c r="T5286">
        <v>13</v>
      </c>
      <c r="U5286">
        <v>0</v>
      </c>
      <c r="V5286">
        <v>0</v>
      </c>
      <c r="W5286">
        <v>0</v>
      </c>
      <c r="X5286">
        <v>39.942685355539439</v>
      </c>
      <c r="Y5286">
        <v>0</v>
      </c>
      <c r="Z5286">
        <v>0</v>
      </c>
      <c r="AA5286">
        <v>0</v>
      </c>
      <c r="AB5286">
        <v>16.366941500574903</v>
      </c>
      <c r="AC5286">
        <v>0</v>
      </c>
      <c r="AD5286">
        <v>0</v>
      </c>
      <c r="AE5286">
        <v>56.309626856114342</v>
      </c>
    </row>
    <row r="5287" spans="1:31" x14ac:dyDescent="0.3">
      <c r="A5287">
        <v>2497232</v>
      </c>
      <c r="B5287">
        <v>1</v>
      </c>
      <c r="C5287" t="s">
        <v>80</v>
      </c>
      <c r="D5287" t="s">
        <v>89</v>
      </c>
      <c r="E5287" t="s">
        <v>132</v>
      </c>
      <c r="F5287" t="s">
        <v>14968</v>
      </c>
      <c r="G5287" t="s">
        <v>134</v>
      </c>
      <c r="H5287" t="s">
        <v>135</v>
      </c>
      <c r="I5287" t="s">
        <v>136</v>
      </c>
      <c r="J5287" t="s">
        <v>137</v>
      </c>
      <c r="K5287" t="s">
        <v>138</v>
      </c>
      <c r="L5287" t="s">
        <v>14969</v>
      </c>
      <c r="M5287" t="s">
        <v>14970</v>
      </c>
      <c r="N5287">
        <v>0.53666666600000001</v>
      </c>
      <c r="O5287">
        <v>0</v>
      </c>
      <c r="P5287">
        <v>109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61.794718773665998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61.794718773665998</v>
      </c>
    </row>
    <row r="5288" spans="1:31" x14ac:dyDescent="0.3">
      <c r="A5288">
        <v>2497236</v>
      </c>
      <c r="B5288">
        <v>1</v>
      </c>
      <c r="C5288" t="s">
        <v>80</v>
      </c>
      <c r="D5288" t="s">
        <v>84</v>
      </c>
      <c r="E5288" t="s">
        <v>132</v>
      </c>
      <c r="F5288" t="s">
        <v>14971</v>
      </c>
      <c r="G5288" t="s">
        <v>134</v>
      </c>
      <c r="H5288" t="s">
        <v>135</v>
      </c>
      <c r="I5288" t="s">
        <v>136</v>
      </c>
      <c r="J5288" t="s">
        <v>137</v>
      </c>
      <c r="K5288" t="s">
        <v>138</v>
      </c>
      <c r="L5288" t="s">
        <v>14972</v>
      </c>
      <c r="M5288" t="s">
        <v>14973</v>
      </c>
      <c r="N5288">
        <v>0.41194444400000002</v>
      </c>
      <c r="O5288">
        <v>0</v>
      </c>
      <c r="P5288">
        <v>270</v>
      </c>
      <c r="Q5288">
        <v>0</v>
      </c>
      <c r="R5288">
        <v>0</v>
      </c>
      <c r="S5288">
        <v>0</v>
      </c>
      <c r="T5288">
        <v>30</v>
      </c>
      <c r="U5288">
        <v>0</v>
      </c>
      <c r="V5288">
        <v>0</v>
      </c>
      <c r="W5288">
        <v>0</v>
      </c>
      <c r="X5288">
        <v>38.120031527379304</v>
      </c>
      <c r="Y5288">
        <v>0</v>
      </c>
      <c r="Z5288">
        <v>0</v>
      </c>
      <c r="AA5288">
        <v>0</v>
      </c>
      <c r="AB5288">
        <v>13.546060683655936</v>
      </c>
      <c r="AC5288">
        <v>0</v>
      </c>
      <c r="AD5288">
        <v>0</v>
      </c>
      <c r="AE5288">
        <v>51.666092211035242</v>
      </c>
    </row>
    <row r="5289" spans="1:31" x14ac:dyDescent="0.3">
      <c r="A5289">
        <v>2497237</v>
      </c>
      <c r="B5289">
        <v>1</v>
      </c>
      <c r="C5289" t="s">
        <v>81</v>
      </c>
      <c r="D5289" t="s">
        <v>123</v>
      </c>
      <c r="E5289" t="s">
        <v>147</v>
      </c>
      <c r="F5289" t="s">
        <v>14974</v>
      </c>
      <c r="G5289" t="s">
        <v>168</v>
      </c>
      <c r="H5289" t="s">
        <v>150</v>
      </c>
      <c r="I5289" t="s">
        <v>136</v>
      </c>
      <c r="J5289" t="s">
        <v>137</v>
      </c>
      <c r="K5289" t="s">
        <v>138</v>
      </c>
      <c r="L5289" t="s">
        <v>14975</v>
      </c>
      <c r="M5289" t="s">
        <v>14976</v>
      </c>
      <c r="N5289">
        <v>7.4422222219999998</v>
      </c>
      <c r="O5289">
        <v>0</v>
      </c>
      <c r="P5289">
        <v>120</v>
      </c>
      <c r="Q5289">
        <v>0</v>
      </c>
      <c r="R5289">
        <v>2</v>
      </c>
      <c r="S5289">
        <v>0</v>
      </c>
      <c r="T5289">
        <v>6</v>
      </c>
      <c r="U5289">
        <v>0</v>
      </c>
      <c r="V5289">
        <v>0</v>
      </c>
      <c r="W5289">
        <v>0</v>
      </c>
      <c r="X5289">
        <v>185.14127827826823</v>
      </c>
      <c r="Y5289">
        <v>0</v>
      </c>
      <c r="Z5289">
        <v>6.9509934180300012E-3</v>
      </c>
      <c r="AA5289">
        <v>0</v>
      </c>
      <c r="AB5289">
        <v>40.101820981423472</v>
      </c>
      <c r="AC5289">
        <v>0</v>
      </c>
      <c r="AD5289">
        <v>0</v>
      </c>
      <c r="AE5289">
        <v>225.25005025310975</v>
      </c>
    </row>
    <row r="5290" spans="1:31" x14ac:dyDescent="0.3">
      <c r="A5290">
        <v>2497238</v>
      </c>
      <c r="B5290">
        <v>1</v>
      </c>
      <c r="C5290" t="s">
        <v>81</v>
      </c>
      <c r="D5290" t="s">
        <v>118</v>
      </c>
      <c r="E5290" t="s">
        <v>162</v>
      </c>
      <c r="F5290" t="s">
        <v>14977</v>
      </c>
      <c r="G5290" t="s">
        <v>210</v>
      </c>
      <c r="H5290" t="s">
        <v>135</v>
      </c>
      <c r="I5290" t="s">
        <v>136</v>
      </c>
      <c r="J5290" t="s">
        <v>137</v>
      </c>
      <c r="K5290" t="s">
        <v>144</v>
      </c>
      <c r="L5290" t="s">
        <v>14978</v>
      </c>
      <c r="M5290" t="s">
        <v>14979</v>
      </c>
      <c r="N5290">
        <v>1.309722222</v>
      </c>
      <c r="O5290">
        <v>0</v>
      </c>
      <c r="P5290">
        <v>36</v>
      </c>
      <c r="Q5290">
        <v>0</v>
      </c>
      <c r="R5290">
        <v>2</v>
      </c>
      <c r="S5290">
        <v>0</v>
      </c>
      <c r="T5290">
        <v>4</v>
      </c>
      <c r="U5290">
        <v>0</v>
      </c>
      <c r="V5290">
        <v>0</v>
      </c>
      <c r="W5290">
        <v>0</v>
      </c>
      <c r="X5290">
        <v>10.344080075805248</v>
      </c>
      <c r="Y5290">
        <v>0</v>
      </c>
      <c r="Z5290">
        <v>0.96733970719240503</v>
      </c>
      <c r="AA5290">
        <v>0</v>
      </c>
      <c r="AB5290">
        <v>9.3829191774434287E-2</v>
      </c>
      <c r="AC5290">
        <v>0</v>
      </c>
      <c r="AD5290">
        <v>0</v>
      </c>
      <c r="AE5290">
        <v>11.405248974772087</v>
      </c>
    </row>
    <row r="5291" spans="1:31" x14ac:dyDescent="0.3">
      <c r="A5291">
        <v>2497239</v>
      </c>
      <c r="B5291">
        <v>1</v>
      </c>
      <c r="C5291" t="s">
        <v>81</v>
      </c>
      <c r="D5291" t="s">
        <v>117</v>
      </c>
      <c r="E5291" t="s">
        <v>162</v>
      </c>
      <c r="F5291" t="s">
        <v>14980</v>
      </c>
      <c r="G5291" t="s">
        <v>210</v>
      </c>
      <c r="H5291" t="s">
        <v>135</v>
      </c>
      <c r="I5291" t="s">
        <v>136</v>
      </c>
      <c r="J5291" t="s">
        <v>137</v>
      </c>
      <c r="K5291" t="s">
        <v>144</v>
      </c>
      <c r="L5291" t="s">
        <v>14981</v>
      </c>
      <c r="M5291" t="s">
        <v>14982</v>
      </c>
      <c r="N5291">
        <v>0.64722222200000001</v>
      </c>
      <c r="O5291">
        <v>0</v>
      </c>
      <c r="P5291">
        <v>36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3.0870418693719617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3.0870418693719617</v>
      </c>
    </row>
    <row r="5292" spans="1:31" x14ac:dyDescent="0.3">
      <c r="A5292">
        <v>2497248</v>
      </c>
      <c r="B5292">
        <v>1</v>
      </c>
      <c r="C5292" t="s">
        <v>80</v>
      </c>
      <c r="D5292" t="s">
        <v>95</v>
      </c>
      <c r="E5292" t="s">
        <v>147</v>
      </c>
      <c r="F5292" t="s">
        <v>14983</v>
      </c>
      <c r="G5292" t="s">
        <v>134</v>
      </c>
      <c r="H5292" t="s">
        <v>150</v>
      </c>
      <c r="I5292" t="s">
        <v>136</v>
      </c>
      <c r="J5292" t="s">
        <v>137</v>
      </c>
      <c r="K5292" t="s">
        <v>138</v>
      </c>
      <c r="L5292" t="s">
        <v>14984</v>
      </c>
      <c r="M5292" t="s">
        <v>14985</v>
      </c>
      <c r="N5292">
        <v>0.36888888800000003</v>
      </c>
      <c r="O5292">
        <v>0</v>
      </c>
      <c r="P5292">
        <v>113</v>
      </c>
      <c r="Q5292">
        <v>0</v>
      </c>
      <c r="R5292">
        <v>0</v>
      </c>
      <c r="S5292">
        <v>0</v>
      </c>
      <c r="T5292">
        <v>4</v>
      </c>
      <c r="U5292">
        <v>0</v>
      </c>
      <c r="V5292">
        <v>0</v>
      </c>
      <c r="W5292">
        <v>0</v>
      </c>
      <c r="X5292">
        <v>11.261674397906212</v>
      </c>
      <c r="Y5292">
        <v>0</v>
      </c>
      <c r="Z5292">
        <v>0</v>
      </c>
      <c r="AA5292">
        <v>0</v>
      </c>
      <c r="AB5292">
        <v>36.871653171202553</v>
      </c>
      <c r="AC5292">
        <v>0</v>
      </c>
      <c r="AD5292">
        <v>0</v>
      </c>
      <c r="AE5292">
        <v>48.133327569108765</v>
      </c>
    </row>
    <row r="5293" spans="1:31" x14ac:dyDescent="0.3">
      <c r="A5293">
        <v>2497249</v>
      </c>
      <c r="B5293">
        <v>1</v>
      </c>
      <c r="C5293" t="s">
        <v>80</v>
      </c>
      <c r="D5293" t="s">
        <v>96</v>
      </c>
      <c r="E5293" t="s">
        <v>153</v>
      </c>
      <c r="F5293" t="s">
        <v>14986</v>
      </c>
      <c r="G5293" t="s">
        <v>230</v>
      </c>
      <c r="H5293" t="s">
        <v>135</v>
      </c>
      <c r="I5293" t="s">
        <v>136</v>
      </c>
      <c r="J5293" t="s">
        <v>137</v>
      </c>
      <c r="K5293" t="s">
        <v>144</v>
      </c>
      <c r="L5293" t="s">
        <v>14987</v>
      </c>
      <c r="M5293" t="s">
        <v>14988</v>
      </c>
      <c r="N5293">
        <v>1.6850000000000001</v>
      </c>
      <c r="O5293">
        <v>0</v>
      </c>
      <c r="P5293">
        <v>1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9.9408755383219999E-3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9.9408755383219999E-3</v>
      </c>
    </row>
    <row r="5294" spans="1:31" x14ac:dyDescent="0.3">
      <c r="A5294">
        <v>2497250</v>
      </c>
      <c r="B5294">
        <v>1</v>
      </c>
      <c r="C5294" t="s">
        <v>80</v>
      </c>
      <c r="D5294" t="s">
        <v>82</v>
      </c>
      <c r="E5294" t="s">
        <v>162</v>
      </c>
      <c r="F5294" t="s">
        <v>6430</v>
      </c>
      <c r="G5294" t="s">
        <v>1962</v>
      </c>
      <c r="H5294" t="s">
        <v>135</v>
      </c>
      <c r="I5294" t="s">
        <v>136</v>
      </c>
      <c r="J5294" t="s">
        <v>3</v>
      </c>
      <c r="K5294" t="s">
        <v>144</v>
      </c>
      <c r="L5294" t="s">
        <v>14989</v>
      </c>
      <c r="M5294" t="s">
        <v>14990</v>
      </c>
      <c r="N5294">
        <v>2.7149999999999999</v>
      </c>
      <c r="O5294">
        <v>0</v>
      </c>
      <c r="P5294">
        <v>189</v>
      </c>
      <c r="Q5294">
        <v>0</v>
      </c>
      <c r="R5294">
        <v>0</v>
      </c>
      <c r="S5294">
        <v>0</v>
      </c>
      <c r="T5294">
        <v>4</v>
      </c>
      <c r="U5294">
        <v>0</v>
      </c>
      <c r="V5294">
        <v>0</v>
      </c>
      <c r="W5294">
        <v>0</v>
      </c>
      <c r="X5294">
        <v>178.92138691348632</v>
      </c>
      <c r="Y5294">
        <v>0</v>
      </c>
      <c r="Z5294">
        <v>0</v>
      </c>
      <c r="AA5294">
        <v>0</v>
      </c>
      <c r="AB5294">
        <v>5.830550997836724</v>
      </c>
      <c r="AC5294">
        <v>0</v>
      </c>
      <c r="AD5294">
        <v>0</v>
      </c>
      <c r="AE5294">
        <v>184.75193791132304</v>
      </c>
    </row>
    <row r="5295" spans="1:31" x14ac:dyDescent="0.3">
      <c r="A5295">
        <v>2497254</v>
      </c>
      <c r="B5295">
        <v>1</v>
      </c>
      <c r="C5295" t="s">
        <v>80</v>
      </c>
      <c r="D5295" t="s">
        <v>99</v>
      </c>
      <c r="E5295" t="s">
        <v>153</v>
      </c>
      <c r="F5295" t="s">
        <v>14991</v>
      </c>
      <c r="G5295" t="s">
        <v>230</v>
      </c>
      <c r="H5295" t="s">
        <v>135</v>
      </c>
      <c r="I5295" t="s">
        <v>136</v>
      </c>
      <c r="J5295" t="s">
        <v>137</v>
      </c>
      <c r="K5295" t="s">
        <v>144</v>
      </c>
      <c r="L5295" t="s">
        <v>14992</v>
      </c>
      <c r="M5295" t="s">
        <v>14993</v>
      </c>
      <c r="N5295">
        <v>2.2144444440000002</v>
      </c>
      <c r="O5295">
        <v>0</v>
      </c>
      <c r="P5295">
        <v>1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0.90961925973309021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0.90961925973309021</v>
      </c>
    </row>
    <row r="5296" spans="1:31" x14ac:dyDescent="0.3">
      <c r="A5296">
        <v>2497255</v>
      </c>
      <c r="B5296">
        <v>1</v>
      </c>
      <c r="C5296" t="s">
        <v>81</v>
      </c>
      <c r="D5296" t="s">
        <v>128</v>
      </c>
      <c r="E5296" t="s">
        <v>213</v>
      </c>
      <c r="F5296" t="s">
        <v>14994</v>
      </c>
      <c r="G5296" t="s">
        <v>382</v>
      </c>
      <c r="H5296" t="s">
        <v>150</v>
      </c>
      <c r="I5296" t="s">
        <v>136</v>
      </c>
      <c r="J5296" t="s">
        <v>137</v>
      </c>
      <c r="K5296" t="s">
        <v>144</v>
      </c>
      <c r="L5296" t="s">
        <v>14995</v>
      </c>
      <c r="M5296" t="s">
        <v>14996</v>
      </c>
      <c r="N5296">
        <v>1.403888888</v>
      </c>
      <c r="O5296">
        <v>6</v>
      </c>
      <c r="P5296">
        <v>985</v>
      </c>
      <c r="Q5296">
        <v>7</v>
      </c>
      <c r="R5296">
        <v>21</v>
      </c>
      <c r="S5296">
        <v>39</v>
      </c>
      <c r="T5296">
        <v>84</v>
      </c>
      <c r="U5296">
        <v>7</v>
      </c>
      <c r="V5296">
        <v>0</v>
      </c>
      <c r="W5296">
        <v>1.351249891204565</v>
      </c>
      <c r="X5296">
        <v>340.52067408507713</v>
      </c>
      <c r="Y5296">
        <v>24.711808959391064</v>
      </c>
      <c r="Z5296">
        <v>4.2767945781949868</v>
      </c>
      <c r="AA5296">
        <v>277.05735566680249</v>
      </c>
      <c r="AB5296">
        <v>154.68939876838925</v>
      </c>
      <c r="AC5296">
        <v>3424.6343433294583</v>
      </c>
      <c r="AD5296">
        <v>0</v>
      </c>
      <c r="AE5296">
        <v>4227.2416252785179</v>
      </c>
    </row>
    <row r="5297" spans="1:31" x14ac:dyDescent="0.3">
      <c r="A5297">
        <v>2497186</v>
      </c>
      <c r="B5297">
        <v>2</v>
      </c>
      <c r="C5297" t="s">
        <v>80</v>
      </c>
      <c r="D5297" t="s">
        <v>104</v>
      </c>
      <c r="E5297" t="s">
        <v>184</v>
      </c>
      <c r="F5297" t="s">
        <v>14997</v>
      </c>
      <c r="G5297" t="s">
        <v>193</v>
      </c>
      <c r="H5297" t="s">
        <v>150</v>
      </c>
      <c r="I5297" t="s">
        <v>136</v>
      </c>
      <c r="J5297" t="s">
        <v>137</v>
      </c>
      <c r="K5297" t="s">
        <v>144</v>
      </c>
      <c r="L5297" t="s">
        <v>14998</v>
      </c>
      <c r="M5297" t="s">
        <v>14999</v>
      </c>
      <c r="N5297">
        <v>0.580555555</v>
      </c>
      <c r="O5297">
        <v>0</v>
      </c>
      <c r="P5297">
        <v>171</v>
      </c>
      <c r="Q5297">
        <v>0</v>
      </c>
      <c r="R5297">
        <v>2</v>
      </c>
      <c r="S5297">
        <v>9</v>
      </c>
      <c r="T5297">
        <v>22</v>
      </c>
      <c r="U5297">
        <v>1</v>
      </c>
      <c r="V5297">
        <v>0</v>
      </c>
      <c r="W5297">
        <v>0</v>
      </c>
      <c r="X5297">
        <v>22.966787784923611</v>
      </c>
      <c r="Y5297">
        <v>0</v>
      </c>
      <c r="Z5297">
        <v>0.53762929074125898</v>
      </c>
      <c r="AA5297">
        <v>13.516302043975866</v>
      </c>
      <c r="AB5297">
        <v>11.102554378399727</v>
      </c>
      <c r="AC5297">
        <v>20.959051103429605</v>
      </c>
      <c r="AD5297">
        <v>0</v>
      </c>
      <c r="AE5297">
        <v>69.082324601470063</v>
      </c>
    </row>
    <row r="5298" spans="1:31" x14ac:dyDescent="0.3">
      <c r="A5298">
        <v>2497257</v>
      </c>
      <c r="B5298">
        <v>1</v>
      </c>
      <c r="C5298" t="s">
        <v>81</v>
      </c>
      <c r="D5298" t="s">
        <v>119</v>
      </c>
      <c r="E5298" t="s">
        <v>147</v>
      </c>
      <c r="F5298" t="s">
        <v>15000</v>
      </c>
      <c r="G5298" t="s">
        <v>193</v>
      </c>
      <c r="H5298" t="s">
        <v>150</v>
      </c>
      <c r="I5298" t="s">
        <v>136</v>
      </c>
      <c r="J5298" t="s">
        <v>137</v>
      </c>
      <c r="K5298" t="s">
        <v>144</v>
      </c>
      <c r="L5298" t="s">
        <v>15001</v>
      </c>
      <c r="M5298" t="s">
        <v>15002</v>
      </c>
      <c r="N5298">
        <v>5.2869444440000004</v>
      </c>
      <c r="O5298">
        <v>0</v>
      </c>
      <c r="P5298">
        <v>0</v>
      </c>
      <c r="Q5298">
        <v>0</v>
      </c>
      <c r="R5298">
        <v>10</v>
      </c>
      <c r="S5298">
        <v>0</v>
      </c>
      <c r="T5298">
        <v>1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29.067571509062223</v>
      </c>
      <c r="AA5298">
        <v>0</v>
      </c>
      <c r="AB5298">
        <v>1.0983217236323999E-2</v>
      </c>
      <c r="AC5298">
        <v>0</v>
      </c>
      <c r="AD5298">
        <v>0</v>
      </c>
      <c r="AE5298">
        <v>29.078554726298545</v>
      </c>
    </row>
    <row r="5299" spans="1:31" x14ac:dyDescent="0.3">
      <c r="A5299">
        <v>2497258</v>
      </c>
      <c r="B5299">
        <v>1</v>
      </c>
      <c r="C5299" t="s">
        <v>81</v>
      </c>
      <c r="D5299" t="s">
        <v>128</v>
      </c>
      <c r="E5299" t="s">
        <v>153</v>
      </c>
      <c r="F5299" t="s">
        <v>15003</v>
      </c>
      <c r="G5299" t="s">
        <v>244</v>
      </c>
      <c r="H5299" t="s">
        <v>135</v>
      </c>
      <c r="I5299" t="s">
        <v>136</v>
      </c>
      <c r="J5299" t="s">
        <v>137</v>
      </c>
      <c r="K5299" t="s">
        <v>144</v>
      </c>
      <c r="L5299" t="s">
        <v>15004</v>
      </c>
      <c r="M5299" t="s">
        <v>15005</v>
      </c>
      <c r="N5299">
        <v>0.82861111099999996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18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15.12131380591909</v>
      </c>
      <c r="AC5299">
        <v>0</v>
      </c>
      <c r="AD5299">
        <v>0</v>
      </c>
      <c r="AE5299">
        <v>15.12131380591909</v>
      </c>
    </row>
    <row r="5300" spans="1:31" x14ac:dyDescent="0.3">
      <c r="A5300">
        <v>2497260</v>
      </c>
      <c r="B5300">
        <v>1</v>
      </c>
      <c r="C5300" t="s">
        <v>80</v>
      </c>
      <c r="D5300" t="s">
        <v>105</v>
      </c>
      <c r="E5300" t="s">
        <v>147</v>
      </c>
      <c r="F5300" t="s">
        <v>15006</v>
      </c>
      <c r="G5300" t="s">
        <v>134</v>
      </c>
      <c r="H5300" t="s">
        <v>150</v>
      </c>
      <c r="I5300" t="s">
        <v>136</v>
      </c>
      <c r="J5300" t="s">
        <v>137</v>
      </c>
      <c r="K5300" t="s">
        <v>138</v>
      </c>
      <c r="L5300" t="s">
        <v>15007</v>
      </c>
      <c r="M5300" t="s">
        <v>15008</v>
      </c>
      <c r="N5300">
        <v>0.62</v>
      </c>
      <c r="O5300">
        <v>0</v>
      </c>
      <c r="P5300">
        <v>546</v>
      </c>
      <c r="Q5300">
        <v>0</v>
      </c>
      <c r="R5300">
        <v>0</v>
      </c>
      <c r="S5300">
        <v>0</v>
      </c>
      <c r="T5300">
        <v>42</v>
      </c>
      <c r="U5300">
        <v>0</v>
      </c>
      <c r="V5300">
        <v>0</v>
      </c>
      <c r="W5300">
        <v>0</v>
      </c>
      <c r="X5300">
        <v>86.022689286351209</v>
      </c>
      <c r="Y5300">
        <v>0</v>
      </c>
      <c r="Z5300">
        <v>0</v>
      </c>
      <c r="AA5300">
        <v>0</v>
      </c>
      <c r="AB5300">
        <v>41.920868669636796</v>
      </c>
      <c r="AC5300">
        <v>0</v>
      </c>
      <c r="AD5300">
        <v>0</v>
      </c>
      <c r="AE5300">
        <v>127.94355795598801</v>
      </c>
    </row>
    <row r="5301" spans="1:31" x14ac:dyDescent="0.3">
      <c r="A5301">
        <v>2497261</v>
      </c>
      <c r="B5301">
        <v>1</v>
      </c>
      <c r="C5301" t="s">
        <v>80</v>
      </c>
      <c r="D5301" t="s">
        <v>107</v>
      </c>
      <c r="E5301" t="s">
        <v>132</v>
      </c>
      <c r="F5301" t="s">
        <v>2747</v>
      </c>
      <c r="G5301" t="s">
        <v>134</v>
      </c>
      <c r="H5301" t="s">
        <v>135</v>
      </c>
      <c r="I5301" t="s">
        <v>136</v>
      </c>
      <c r="J5301" t="s">
        <v>137</v>
      </c>
      <c r="K5301" t="s">
        <v>138</v>
      </c>
      <c r="L5301" t="s">
        <v>15009</v>
      </c>
      <c r="M5301" t="s">
        <v>15010</v>
      </c>
      <c r="N5301">
        <v>0.66472222199999997</v>
      </c>
      <c r="O5301">
        <v>0</v>
      </c>
      <c r="P5301">
        <v>33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4.0061356802190051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4.0061356802190051</v>
      </c>
    </row>
    <row r="5302" spans="1:31" x14ac:dyDescent="0.3">
      <c r="A5302">
        <v>2497262</v>
      </c>
      <c r="B5302">
        <v>1</v>
      </c>
      <c r="C5302" t="s">
        <v>80</v>
      </c>
      <c r="D5302" t="s">
        <v>107</v>
      </c>
      <c r="E5302" t="s">
        <v>162</v>
      </c>
      <c r="F5302" t="s">
        <v>2883</v>
      </c>
      <c r="G5302" t="s">
        <v>530</v>
      </c>
      <c r="H5302" t="s">
        <v>135</v>
      </c>
      <c r="I5302" t="s">
        <v>136</v>
      </c>
      <c r="J5302" t="s">
        <v>137</v>
      </c>
      <c r="K5302" t="s">
        <v>144</v>
      </c>
      <c r="L5302" t="s">
        <v>15011</v>
      </c>
      <c r="M5302" t="s">
        <v>15012</v>
      </c>
      <c r="N5302">
        <v>6.3216666659999996</v>
      </c>
      <c r="O5302">
        <v>0</v>
      </c>
      <c r="P5302">
        <v>67</v>
      </c>
      <c r="Q5302">
        <v>0</v>
      </c>
      <c r="R5302">
        <v>0</v>
      </c>
      <c r="S5302">
        <v>0</v>
      </c>
      <c r="T5302">
        <v>5</v>
      </c>
      <c r="U5302">
        <v>0</v>
      </c>
      <c r="V5302">
        <v>0</v>
      </c>
      <c r="W5302">
        <v>0</v>
      </c>
      <c r="X5302">
        <v>104.46777187454884</v>
      </c>
      <c r="Y5302">
        <v>0</v>
      </c>
      <c r="Z5302">
        <v>0</v>
      </c>
      <c r="AA5302">
        <v>0</v>
      </c>
      <c r="AB5302">
        <v>28.79042186217092</v>
      </c>
      <c r="AC5302">
        <v>0</v>
      </c>
      <c r="AD5302">
        <v>0</v>
      </c>
      <c r="AE5302">
        <v>133.25819373671976</v>
      </c>
    </row>
    <row r="5303" spans="1:31" x14ac:dyDescent="0.3">
      <c r="A5303">
        <v>2497263</v>
      </c>
      <c r="B5303">
        <v>1</v>
      </c>
      <c r="C5303" t="s">
        <v>80</v>
      </c>
      <c r="D5303" t="s">
        <v>101</v>
      </c>
      <c r="E5303" t="s">
        <v>132</v>
      </c>
      <c r="F5303" t="s">
        <v>15013</v>
      </c>
      <c r="G5303" t="s">
        <v>134</v>
      </c>
      <c r="H5303" t="s">
        <v>135</v>
      </c>
      <c r="I5303" t="s">
        <v>136</v>
      </c>
      <c r="J5303" t="s">
        <v>137</v>
      </c>
      <c r="K5303" t="s">
        <v>138</v>
      </c>
      <c r="L5303" t="s">
        <v>15014</v>
      </c>
      <c r="M5303" t="s">
        <v>15015</v>
      </c>
      <c r="N5303">
        <v>0.51500000000000001</v>
      </c>
      <c r="O5303">
        <v>0</v>
      </c>
      <c r="P5303">
        <v>30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2.2628594827230004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2.2628594827230004</v>
      </c>
    </row>
    <row r="5304" spans="1:31" x14ac:dyDescent="0.3">
      <c r="A5304">
        <v>2497264</v>
      </c>
      <c r="B5304">
        <v>1</v>
      </c>
      <c r="C5304" t="s">
        <v>81</v>
      </c>
      <c r="D5304" t="s">
        <v>113</v>
      </c>
      <c r="E5304" t="s">
        <v>166</v>
      </c>
      <c r="F5304" t="s">
        <v>15016</v>
      </c>
      <c r="G5304" t="s">
        <v>134</v>
      </c>
      <c r="H5304" t="s">
        <v>150</v>
      </c>
      <c r="I5304" t="s">
        <v>136</v>
      </c>
      <c r="J5304" t="s">
        <v>137</v>
      </c>
      <c r="K5304" t="s">
        <v>138</v>
      </c>
      <c r="L5304" t="s">
        <v>15017</v>
      </c>
      <c r="M5304" t="s">
        <v>15018</v>
      </c>
      <c r="N5304">
        <v>1.187777777</v>
      </c>
      <c r="O5304">
        <v>16</v>
      </c>
      <c r="P5304">
        <v>373</v>
      </c>
      <c r="Q5304">
        <v>151</v>
      </c>
      <c r="R5304">
        <v>181</v>
      </c>
      <c r="S5304">
        <v>21</v>
      </c>
      <c r="T5304">
        <v>36</v>
      </c>
      <c r="U5304">
        <v>1</v>
      </c>
      <c r="V5304">
        <v>0</v>
      </c>
      <c r="W5304">
        <v>1.7262111623532959</v>
      </c>
      <c r="X5304">
        <v>100.1482531165732</v>
      </c>
      <c r="Y5304">
        <v>73.922578939197251</v>
      </c>
      <c r="Z5304">
        <v>49.165478614106405</v>
      </c>
      <c r="AA5304">
        <v>73.069844883544079</v>
      </c>
      <c r="AB5304">
        <v>22.446556556492457</v>
      </c>
      <c r="AC5304">
        <v>196.45600310568</v>
      </c>
      <c r="AD5304">
        <v>0</v>
      </c>
      <c r="AE5304">
        <v>516.93492637794668</v>
      </c>
    </row>
    <row r="5305" spans="1:31" x14ac:dyDescent="0.3">
      <c r="A5305">
        <v>2497266</v>
      </c>
      <c r="B5305">
        <v>1</v>
      </c>
      <c r="C5305" t="s">
        <v>80</v>
      </c>
      <c r="D5305" t="s">
        <v>82</v>
      </c>
      <c r="E5305" t="s">
        <v>162</v>
      </c>
      <c r="F5305" t="s">
        <v>15019</v>
      </c>
      <c r="G5305" t="s">
        <v>168</v>
      </c>
      <c r="H5305" t="s">
        <v>135</v>
      </c>
      <c r="I5305" t="s">
        <v>136</v>
      </c>
      <c r="J5305" t="s">
        <v>137</v>
      </c>
      <c r="K5305" t="s">
        <v>138</v>
      </c>
      <c r="L5305" t="s">
        <v>15020</v>
      </c>
      <c r="M5305" t="s">
        <v>15021</v>
      </c>
      <c r="N5305">
        <v>4.9933333329999998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15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128.58200890027584</v>
      </c>
      <c r="AC5305">
        <v>0</v>
      </c>
      <c r="AD5305">
        <v>0</v>
      </c>
      <c r="AE5305">
        <v>128.58200890027584</v>
      </c>
    </row>
    <row r="5306" spans="1:31" x14ac:dyDescent="0.3">
      <c r="A5306">
        <v>2497269</v>
      </c>
      <c r="B5306">
        <v>1</v>
      </c>
      <c r="C5306" t="s">
        <v>80</v>
      </c>
      <c r="D5306" t="s">
        <v>96</v>
      </c>
      <c r="E5306" t="s">
        <v>147</v>
      </c>
      <c r="F5306" t="s">
        <v>15022</v>
      </c>
      <c r="G5306" t="s">
        <v>134</v>
      </c>
      <c r="H5306" t="s">
        <v>150</v>
      </c>
      <c r="I5306" t="s">
        <v>136</v>
      </c>
      <c r="J5306" t="s">
        <v>137</v>
      </c>
      <c r="K5306" t="s">
        <v>138</v>
      </c>
      <c r="L5306" t="s">
        <v>15023</v>
      </c>
      <c r="M5306" t="s">
        <v>15024</v>
      </c>
      <c r="N5306">
        <v>1.604166666</v>
      </c>
      <c r="O5306">
        <v>0</v>
      </c>
      <c r="P5306">
        <v>431</v>
      </c>
      <c r="Q5306">
        <v>0</v>
      </c>
      <c r="R5306">
        <v>0</v>
      </c>
      <c r="S5306">
        <v>0</v>
      </c>
      <c r="T5306">
        <v>64</v>
      </c>
      <c r="U5306">
        <v>0</v>
      </c>
      <c r="V5306">
        <v>0</v>
      </c>
      <c r="W5306">
        <v>0</v>
      </c>
      <c r="X5306">
        <v>253.0188855612802</v>
      </c>
      <c r="Y5306">
        <v>0</v>
      </c>
      <c r="Z5306">
        <v>0</v>
      </c>
      <c r="AA5306">
        <v>0</v>
      </c>
      <c r="AB5306">
        <v>218.34115211599311</v>
      </c>
      <c r="AC5306">
        <v>0</v>
      </c>
      <c r="AD5306">
        <v>0</v>
      </c>
      <c r="AE5306">
        <v>471.36003767727334</v>
      </c>
    </row>
    <row r="5307" spans="1:31" x14ac:dyDescent="0.3">
      <c r="A5307">
        <v>2497270</v>
      </c>
      <c r="B5307">
        <v>1</v>
      </c>
      <c r="C5307" t="s">
        <v>80</v>
      </c>
      <c r="D5307" t="s">
        <v>110</v>
      </c>
      <c r="E5307" t="s">
        <v>132</v>
      </c>
      <c r="F5307" t="s">
        <v>15025</v>
      </c>
      <c r="G5307" t="s">
        <v>134</v>
      </c>
      <c r="H5307" t="s">
        <v>135</v>
      </c>
      <c r="I5307" t="s">
        <v>136</v>
      </c>
      <c r="J5307" t="s">
        <v>137</v>
      </c>
      <c r="K5307" t="s">
        <v>138</v>
      </c>
      <c r="L5307" t="s">
        <v>15026</v>
      </c>
      <c r="M5307" t="s">
        <v>15027</v>
      </c>
      <c r="N5307">
        <v>0.54444444400000003</v>
      </c>
      <c r="O5307">
        <v>0</v>
      </c>
      <c r="P5307">
        <v>707</v>
      </c>
      <c r="Q5307">
        <v>0</v>
      </c>
      <c r="R5307">
        <v>0</v>
      </c>
      <c r="S5307">
        <v>0</v>
      </c>
      <c r="T5307">
        <v>38</v>
      </c>
      <c r="U5307">
        <v>0</v>
      </c>
      <c r="V5307">
        <v>0</v>
      </c>
      <c r="W5307">
        <v>0</v>
      </c>
      <c r="X5307">
        <v>180.23210611083294</v>
      </c>
      <c r="Y5307">
        <v>0</v>
      </c>
      <c r="Z5307">
        <v>0</v>
      </c>
      <c r="AA5307">
        <v>0</v>
      </c>
      <c r="AB5307">
        <v>20.452155897446797</v>
      </c>
      <c r="AC5307">
        <v>0</v>
      </c>
      <c r="AD5307">
        <v>0</v>
      </c>
      <c r="AE5307">
        <v>200.68426200827975</v>
      </c>
    </row>
    <row r="5308" spans="1:31" x14ac:dyDescent="0.3">
      <c r="A5308">
        <v>2497271</v>
      </c>
      <c r="B5308">
        <v>1</v>
      </c>
      <c r="C5308" t="s">
        <v>80</v>
      </c>
      <c r="D5308" t="s">
        <v>89</v>
      </c>
      <c r="E5308" t="s">
        <v>132</v>
      </c>
      <c r="F5308" t="s">
        <v>15028</v>
      </c>
      <c r="G5308" t="s">
        <v>134</v>
      </c>
      <c r="H5308" t="s">
        <v>135</v>
      </c>
      <c r="I5308" t="s">
        <v>136</v>
      </c>
      <c r="J5308" t="s">
        <v>137</v>
      </c>
      <c r="K5308" t="s">
        <v>138</v>
      </c>
      <c r="L5308" t="s">
        <v>15029</v>
      </c>
      <c r="M5308" t="s">
        <v>15030</v>
      </c>
      <c r="N5308">
        <v>0.40222222200000002</v>
      </c>
      <c r="O5308">
        <v>0</v>
      </c>
      <c r="P5308">
        <v>79</v>
      </c>
      <c r="Q5308">
        <v>0</v>
      </c>
      <c r="R5308">
        <v>0</v>
      </c>
      <c r="S5308">
        <v>0</v>
      </c>
      <c r="T5308">
        <v>1</v>
      </c>
      <c r="U5308">
        <v>0</v>
      </c>
      <c r="V5308">
        <v>0</v>
      </c>
      <c r="W5308">
        <v>0</v>
      </c>
      <c r="X5308">
        <v>44.264801969193691</v>
      </c>
      <c r="Y5308">
        <v>0</v>
      </c>
      <c r="Z5308">
        <v>0</v>
      </c>
      <c r="AA5308">
        <v>0</v>
      </c>
      <c r="AB5308">
        <v>0.48449698851318179</v>
      </c>
      <c r="AC5308">
        <v>0</v>
      </c>
      <c r="AD5308">
        <v>0</v>
      </c>
      <c r="AE5308">
        <v>44.74929895770687</v>
      </c>
    </row>
    <row r="5309" spans="1:31" x14ac:dyDescent="0.3">
      <c r="A5309">
        <v>2497275</v>
      </c>
      <c r="B5309">
        <v>1</v>
      </c>
      <c r="C5309" t="s">
        <v>80</v>
      </c>
      <c r="D5309" t="s">
        <v>94</v>
      </c>
      <c r="E5309" t="s">
        <v>147</v>
      </c>
      <c r="F5309" t="s">
        <v>15031</v>
      </c>
      <c r="G5309" t="s">
        <v>134</v>
      </c>
      <c r="H5309" t="s">
        <v>150</v>
      </c>
      <c r="I5309" t="s">
        <v>136</v>
      </c>
      <c r="J5309" t="s">
        <v>137</v>
      </c>
      <c r="K5309" t="s">
        <v>138</v>
      </c>
      <c r="L5309" t="s">
        <v>15032</v>
      </c>
      <c r="M5309" t="s">
        <v>15033</v>
      </c>
      <c r="N5309">
        <v>0.79027777700000001</v>
      </c>
      <c r="O5309">
        <v>0</v>
      </c>
      <c r="P5309">
        <v>301</v>
      </c>
      <c r="Q5309">
        <v>0</v>
      </c>
      <c r="R5309">
        <v>0</v>
      </c>
      <c r="S5309">
        <v>0</v>
      </c>
      <c r="T5309">
        <v>29</v>
      </c>
      <c r="U5309">
        <v>0</v>
      </c>
      <c r="V5309">
        <v>1</v>
      </c>
      <c r="W5309">
        <v>0</v>
      </c>
      <c r="X5309">
        <v>47.980825998184059</v>
      </c>
      <c r="Y5309">
        <v>0</v>
      </c>
      <c r="Z5309">
        <v>0</v>
      </c>
      <c r="AA5309">
        <v>0</v>
      </c>
      <c r="AB5309">
        <v>22.289282568593453</v>
      </c>
      <c r="AC5309">
        <v>0</v>
      </c>
      <c r="AD5309">
        <v>30.488662229636446</v>
      </c>
      <c r="AE5309">
        <v>100.75877079641396</v>
      </c>
    </row>
    <row r="5310" spans="1:31" x14ac:dyDescent="0.3">
      <c r="A5310">
        <v>2497279</v>
      </c>
      <c r="B5310">
        <v>1</v>
      </c>
      <c r="C5310" t="s">
        <v>80</v>
      </c>
      <c r="D5310" t="s">
        <v>84</v>
      </c>
      <c r="E5310" t="s">
        <v>132</v>
      </c>
      <c r="F5310" t="s">
        <v>15034</v>
      </c>
      <c r="G5310" t="s">
        <v>134</v>
      </c>
      <c r="H5310" t="s">
        <v>135</v>
      </c>
      <c r="I5310" t="s">
        <v>136</v>
      </c>
      <c r="J5310" t="s">
        <v>137</v>
      </c>
      <c r="K5310" t="s">
        <v>138</v>
      </c>
      <c r="L5310" t="s">
        <v>15035</v>
      </c>
      <c r="M5310" t="s">
        <v>15036</v>
      </c>
      <c r="N5310">
        <v>0.30083333299999998</v>
      </c>
      <c r="O5310">
        <v>0</v>
      </c>
      <c r="P5310">
        <v>566</v>
      </c>
      <c r="Q5310">
        <v>0</v>
      </c>
      <c r="R5310">
        <v>0</v>
      </c>
      <c r="S5310">
        <v>0</v>
      </c>
      <c r="T5310">
        <v>10</v>
      </c>
      <c r="U5310">
        <v>0</v>
      </c>
      <c r="V5310">
        <v>0</v>
      </c>
      <c r="W5310">
        <v>0</v>
      </c>
      <c r="X5310">
        <v>48.367797429798941</v>
      </c>
      <c r="Y5310">
        <v>0</v>
      </c>
      <c r="Z5310">
        <v>0</v>
      </c>
      <c r="AA5310">
        <v>0</v>
      </c>
      <c r="AB5310">
        <v>9.3550222510024987</v>
      </c>
      <c r="AC5310">
        <v>0</v>
      </c>
      <c r="AD5310">
        <v>0</v>
      </c>
      <c r="AE5310">
        <v>57.722819680801436</v>
      </c>
    </row>
    <row r="5311" spans="1:31" x14ac:dyDescent="0.3">
      <c r="A5311">
        <v>2497280</v>
      </c>
      <c r="B5311">
        <v>1</v>
      </c>
      <c r="C5311" t="s">
        <v>81</v>
      </c>
      <c r="D5311" t="s">
        <v>119</v>
      </c>
      <c r="E5311" t="s">
        <v>147</v>
      </c>
      <c r="F5311" t="s">
        <v>15037</v>
      </c>
      <c r="G5311" t="s">
        <v>193</v>
      </c>
      <c r="H5311" t="s">
        <v>150</v>
      </c>
      <c r="I5311" t="s">
        <v>136</v>
      </c>
      <c r="J5311" t="s">
        <v>137</v>
      </c>
      <c r="K5311" t="s">
        <v>144</v>
      </c>
      <c r="L5311" t="s">
        <v>15038</v>
      </c>
      <c r="M5311" t="s">
        <v>15039</v>
      </c>
      <c r="N5311">
        <v>7.1852777769999996</v>
      </c>
      <c r="O5311">
        <v>0</v>
      </c>
      <c r="P5311">
        <v>39</v>
      </c>
      <c r="Q5311">
        <v>3</v>
      </c>
      <c r="R5311">
        <v>11</v>
      </c>
      <c r="S5311">
        <v>0</v>
      </c>
      <c r="T5311">
        <v>1</v>
      </c>
      <c r="U5311">
        <v>0</v>
      </c>
      <c r="V5311">
        <v>0</v>
      </c>
      <c r="W5311">
        <v>0</v>
      </c>
      <c r="X5311">
        <v>21.470089948180444</v>
      </c>
      <c r="Y5311">
        <v>2.7467445176065426</v>
      </c>
      <c r="Z5311">
        <v>49.923119305819604</v>
      </c>
      <c r="AA5311">
        <v>0</v>
      </c>
      <c r="AB5311">
        <v>0</v>
      </c>
      <c r="AC5311">
        <v>0</v>
      </c>
      <c r="AD5311">
        <v>0</v>
      </c>
      <c r="AE5311">
        <v>74.139953771606599</v>
      </c>
    </row>
    <row r="5312" spans="1:31" x14ac:dyDescent="0.3">
      <c r="A5312">
        <v>2497203</v>
      </c>
      <c r="B5312">
        <v>2</v>
      </c>
      <c r="C5312" t="s">
        <v>80</v>
      </c>
      <c r="D5312" t="s">
        <v>101</v>
      </c>
      <c r="E5312" t="s">
        <v>162</v>
      </c>
      <c r="F5312" t="s">
        <v>15040</v>
      </c>
      <c r="G5312" t="s">
        <v>159</v>
      </c>
      <c r="H5312" t="s">
        <v>135</v>
      </c>
      <c r="I5312" t="s">
        <v>136</v>
      </c>
      <c r="J5312" t="s">
        <v>3</v>
      </c>
      <c r="K5312" t="s">
        <v>144</v>
      </c>
      <c r="L5312" t="s">
        <v>14934</v>
      </c>
      <c r="M5312" t="s">
        <v>15041</v>
      </c>
      <c r="N5312">
        <v>0.62166666599999998</v>
      </c>
      <c r="O5312">
        <v>0</v>
      </c>
      <c r="P5312">
        <v>104</v>
      </c>
      <c r="Q5312">
        <v>0</v>
      </c>
      <c r="R5312">
        <v>0</v>
      </c>
      <c r="S5312">
        <v>0</v>
      </c>
      <c r="T5312">
        <v>1</v>
      </c>
      <c r="U5312">
        <v>0</v>
      </c>
      <c r="V5312">
        <v>0</v>
      </c>
      <c r="W5312">
        <v>0</v>
      </c>
      <c r="X5312">
        <v>26.332565074469041</v>
      </c>
      <c r="Y5312">
        <v>0</v>
      </c>
      <c r="Z5312">
        <v>0</v>
      </c>
      <c r="AA5312">
        <v>0</v>
      </c>
      <c r="AB5312">
        <v>1.5431576852641446E-2</v>
      </c>
      <c r="AC5312">
        <v>0</v>
      </c>
      <c r="AD5312">
        <v>0</v>
      </c>
      <c r="AE5312">
        <v>26.347996651321683</v>
      </c>
    </row>
    <row r="5313" spans="1:31" x14ac:dyDescent="0.3">
      <c r="A5313">
        <v>2497285</v>
      </c>
      <c r="B5313">
        <v>1</v>
      </c>
      <c r="C5313" t="s">
        <v>80</v>
      </c>
      <c r="D5313" t="s">
        <v>100</v>
      </c>
      <c r="E5313" t="s">
        <v>141</v>
      </c>
      <c r="F5313" t="s">
        <v>9735</v>
      </c>
      <c r="G5313" t="s">
        <v>210</v>
      </c>
      <c r="H5313" t="s">
        <v>135</v>
      </c>
      <c r="I5313" t="s">
        <v>136</v>
      </c>
      <c r="J5313" t="s">
        <v>137</v>
      </c>
      <c r="K5313" t="s">
        <v>144</v>
      </c>
      <c r="L5313" t="s">
        <v>15042</v>
      </c>
      <c r="M5313" t="s">
        <v>15043</v>
      </c>
      <c r="N5313">
        <v>1.987222222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6</v>
      </c>
      <c r="U5313">
        <v>0</v>
      </c>
      <c r="V5313">
        <v>6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10.43531661335404</v>
      </c>
      <c r="AC5313">
        <v>0</v>
      </c>
      <c r="AD5313">
        <v>1075.9795172517829</v>
      </c>
      <c r="AE5313">
        <v>1086.4148338651369</v>
      </c>
    </row>
    <row r="5314" spans="1:31" x14ac:dyDescent="0.3">
      <c r="A5314">
        <v>2497171</v>
      </c>
      <c r="B5314">
        <v>2</v>
      </c>
      <c r="C5314" t="s">
        <v>80</v>
      </c>
      <c r="D5314" t="s">
        <v>83</v>
      </c>
      <c r="E5314" t="s">
        <v>147</v>
      </c>
      <c r="F5314" t="s">
        <v>15044</v>
      </c>
      <c r="G5314" t="s">
        <v>924</v>
      </c>
      <c r="H5314" t="s">
        <v>150</v>
      </c>
      <c r="I5314" t="s">
        <v>136</v>
      </c>
      <c r="J5314" t="s">
        <v>137</v>
      </c>
      <c r="K5314" t="s">
        <v>144</v>
      </c>
      <c r="L5314" t="s">
        <v>14870</v>
      </c>
      <c r="M5314" t="s">
        <v>15045</v>
      </c>
      <c r="N5314">
        <v>1.090833333</v>
      </c>
      <c r="O5314">
        <v>0</v>
      </c>
      <c r="P5314">
        <v>103</v>
      </c>
      <c r="Q5314">
        <v>0</v>
      </c>
      <c r="R5314">
        <v>2</v>
      </c>
      <c r="S5314">
        <v>0</v>
      </c>
      <c r="T5314">
        <v>11</v>
      </c>
      <c r="U5314">
        <v>0</v>
      </c>
      <c r="V5314">
        <v>0</v>
      </c>
      <c r="W5314">
        <v>0</v>
      </c>
      <c r="X5314">
        <v>31.576545419349586</v>
      </c>
      <c r="Y5314">
        <v>0</v>
      </c>
      <c r="Z5314">
        <v>0</v>
      </c>
      <c r="AA5314">
        <v>0</v>
      </c>
      <c r="AB5314">
        <v>8.0068946973888888</v>
      </c>
      <c r="AC5314">
        <v>0</v>
      </c>
      <c r="AD5314">
        <v>0</v>
      </c>
      <c r="AE5314">
        <v>39.583440116738473</v>
      </c>
    </row>
    <row r="5315" spans="1:31" x14ac:dyDescent="0.3">
      <c r="A5315">
        <v>2497297</v>
      </c>
      <c r="B5315">
        <v>1</v>
      </c>
      <c r="C5315" t="s">
        <v>80</v>
      </c>
      <c r="D5315" t="s">
        <v>95</v>
      </c>
      <c r="E5315" t="s">
        <v>162</v>
      </c>
      <c r="F5315" t="s">
        <v>15046</v>
      </c>
      <c r="G5315" t="s">
        <v>181</v>
      </c>
      <c r="H5315" t="s">
        <v>135</v>
      </c>
      <c r="I5315" t="s">
        <v>136</v>
      </c>
      <c r="J5315" t="s">
        <v>137</v>
      </c>
      <c r="K5315" t="s">
        <v>144</v>
      </c>
      <c r="L5315" t="s">
        <v>15047</v>
      </c>
      <c r="M5315" t="s">
        <v>15048</v>
      </c>
      <c r="N5315">
        <v>1.154722222</v>
      </c>
      <c r="O5315">
        <v>0</v>
      </c>
      <c r="P5315">
        <v>68</v>
      </c>
      <c r="Q5315">
        <v>0</v>
      </c>
      <c r="R5315">
        <v>0</v>
      </c>
      <c r="S5315">
        <v>0</v>
      </c>
      <c r="T5315">
        <v>2</v>
      </c>
      <c r="U5315">
        <v>0</v>
      </c>
      <c r="V5315">
        <v>0</v>
      </c>
      <c r="W5315">
        <v>0</v>
      </c>
      <c r="X5315">
        <v>25.07992756929988</v>
      </c>
      <c r="Y5315">
        <v>0</v>
      </c>
      <c r="Z5315">
        <v>0</v>
      </c>
      <c r="AA5315">
        <v>0</v>
      </c>
      <c r="AB5315">
        <v>3.1643324020386538</v>
      </c>
      <c r="AC5315">
        <v>0</v>
      </c>
      <c r="AD5315">
        <v>0</v>
      </c>
      <c r="AE5315">
        <v>28.244259971338533</v>
      </c>
    </row>
    <row r="5316" spans="1:31" x14ac:dyDescent="0.3">
      <c r="A5316">
        <v>2497302</v>
      </c>
      <c r="B5316">
        <v>1</v>
      </c>
      <c r="C5316" t="s">
        <v>80</v>
      </c>
      <c r="D5316" t="s">
        <v>95</v>
      </c>
      <c r="E5316" t="s">
        <v>153</v>
      </c>
      <c r="F5316" t="s">
        <v>15049</v>
      </c>
      <c r="G5316" t="s">
        <v>230</v>
      </c>
      <c r="H5316" t="s">
        <v>135</v>
      </c>
      <c r="I5316" t="s">
        <v>136</v>
      </c>
      <c r="J5316" t="s">
        <v>137</v>
      </c>
      <c r="K5316" t="s">
        <v>144</v>
      </c>
      <c r="L5316" t="s">
        <v>15050</v>
      </c>
      <c r="M5316" t="s">
        <v>15051</v>
      </c>
      <c r="N5316">
        <v>1.63</v>
      </c>
      <c r="O5316">
        <v>0</v>
      </c>
      <c r="P5316">
        <v>9</v>
      </c>
      <c r="Q5316">
        <v>0</v>
      </c>
      <c r="R5316">
        <v>0</v>
      </c>
      <c r="S5316">
        <v>0</v>
      </c>
      <c r="T5316">
        <v>1</v>
      </c>
      <c r="U5316">
        <v>0</v>
      </c>
      <c r="V5316">
        <v>0</v>
      </c>
      <c r="W5316">
        <v>0</v>
      </c>
      <c r="X5316">
        <v>5.8135523540135576</v>
      </c>
      <c r="Y5316">
        <v>0</v>
      </c>
      <c r="Z5316">
        <v>0</v>
      </c>
      <c r="AA5316">
        <v>0</v>
      </c>
      <c r="AB5316">
        <v>0.78646359030372404</v>
      </c>
      <c r="AC5316">
        <v>0</v>
      </c>
      <c r="AD5316">
        <v>0</v>
      </c>
      <c r="AE5316">
        <v>6.6000159443172812</v>
      </c>
    </row>
    <row r="5317" spans="1:31" x14ac:dyDescent="0.3">
      <c r="A5317">
        <v>2497304</v>
      </c>
      <c r="B5317">
        <v>1</v>
      </c>
      <c r="C5317" t="s">
        <v>80</v>
      </c>
      <c r="D5317" t="s">
        <v>108</v>
      </c>
      <c r="E5317" t="s">
        <v>184</v>
      </c>
      <c r="F5317" t="s">
        <v>15052</v>
      </c>
      <c r="G5317" t="s">
        <v>149</v>
      </c>
      <c r="H5317" t="s">
        <v>150</v>
      </c>
      <c r="I5317" t="s">
        <v>136</v>
      </c>
      <c r="J5317" t="s">
        <v>137</v>
      </c>
      <c r="K5317" t="s">
        <v>144</v>
      </c>
      <c r="L5317" t="s">
        <v>15053</v>
      </c>
      <c r="M5317" t="s">
        <v>15054</v>
      </c>
      <c r="N5317">
        <v>1.066944444</v>
      </c>
      <c r="O5317">
        <v>0</v>
      </c>
      <c r="P5317">
        <v>694</v>
      </c>
      <c r="Q5317">
        <v>0</v>
      </c>
      <c r="R5317">
        <v>102</v>
      </c>
      <c r="S5317">
        <v>3</v>
      </c>
      <c r="T5317">
        <v>122</v>
      </c>
      <c r="U5317">
        <v>0</v>
      </c>
      <c r="V5317">
        <v>0</v>
      </c>
      <c r="W5317">
        <v>0</v>
      </c>
      <c r="X5317">
        <v>87.559859415865503</v>
      </c>
      <c r="Y5317">
        <v>0</v>
      </c>
      <c r="Z5317">
        <v>8.96427514120737</v>
      </c>
      <c r="AA5317">
        <v>9.1059180109157598</v>
      </c>
      <c r="AB5317">
        <v>95.941838182092127</v>
      </c>
      <c r="AC5317">
        <v>0</v>
      </c>
      <c r="AD5317">
        <v>0</v>
      </c>
      <c r="AE5317">
        <v>201.57189075008074</v>
      </c>
    </row>
    <row r="5318" spans="1:31" x14ac:dyDescent="0.3">
      <c r="A5318">
        <v>2497306</v>
      </c>
      <c r="B5318">
        <v>1</v>
      </c>
      <c r="C5318" t="s">
        <v>80</v>
      </c>
      <c r="D5318" t="s">
        <v>84</v>
      </c>
      <c r="E5318" t="s">
        <v>153</v>
      </c>
      <c r="F5318" t="s">
        <v>13438</v>
      </c>
      <c r="G5318" t="s">
        <v>159</v>
      </c>
      <c r="H5318" t="s">
        <v>135</v>
      </c>
      <c r="I5318" t="s">
        <v>136</v>
      </c>
      <c r="J5318" t="s">
        <v>3</v>
      </c>
      <c r="K5318" t="s">
        <v>144</v>
      </c>
      <c r="L5318" t="s">
        <v>15055</v>
      </c>
      <c r="M5318" t="s">
        <v>15056</v>
      </c>
      <c r="N5318">
        <v>7.1449999999999996</v>
      </c>
      <c r="O5318">
        <v>0</v>
      </c>
      <c r="P5318">
        <v>17</v>
      </c>
      <c r="Q5318">
        <v>0</v>
      </c>
      <c r="R5318">
        <v>0</v>
      </c>
      <c r="S5318">
        <v>0</v>
      </c>
      <c r="T5318">
        <v>5</v>
      </c>
      <c r="U5318">
        <v>0</v>
      </c>
      <c r="V5318">
        <v>0</v>
      </c>
      <c r="W5318">
        <v>0</v>
      </c>
      <c r="X5318">
        <v>38.266362755811933</v>
      </c>
      <c r="Y5318">
        <v>0</v>
      </c>
      <c r="Z5318">
        <v>0</v>
      </c>
      <c r="AA5318">
        <v>0</v>
      </c>
      <c r="AB5318">
        <v>18.833613725510343</v>
      </c>
      <c r="AC5318">
        <v>0</v>
      </c>
      <c r="AD5318">
        <v>0</v>
      </c>
      <c r="AE5318">
        <v>57.099976481322273</v>
      </c>
    </row>
    <row r="5319" spans="1:31" x14ac:dyDescent="0.3">
      <c r="A5319">
        <v>2497307</v>
      </c>
      <c r="B5319">
        <v>1</v>
      </c>
      <c r="C5319" t="s">
        <v>80</v>
      </c>
      <c r="D5319" t="s">
        <v>93</v>
      </c>
      <c r="E5319" t="s">
        <v>132</v>
      </c>
      <c r="F5319" t="s">
        <v>15057</v>
      </c>
      <c r="G5319" t="s">
        <v>134</v>
      </c>
      <c r="H5319" t="s">
        <v>135</v>
      </c>
      <c r="I5319" t="s">
        <v>136</v>
      </c>
      <c r="J5319" t="s">
        <v>137</v>
      </c>
      <c r="K5319" t="s">
        <v>138</v>
      </c>
      <c r="L5319" t="s">
        <v>15058</v>
      </c>
      <c r="M5319" t="s">
        <v>15059</v>
      </c>
      <c r="N5319">
        <v>5.9786111110000002</v>
      </c>
      <c r="O5319">
        <v>0</v>
      </c>
      <c r="P5319">
        <v>90</v>
      </c>
      <c r="Q5319">
        <v>0</v>
      </c>
      <c r="R5319">
        <v>10</v>
      </c>
      <c r="S5319">
        <v>0</v>
      </c>
      <c r="T5319">
        <v>12</v>
      </c>
      <c r="U5319">
        <v>0</v>
      </c>
      <c r="V5319">
        <v>0</v>
      </c>
      <c r="W5319">
        <v>0</v>
      </c>
      <c r="X5319">
        <v>38.681472744773401</v>
      </c>
      <c r="Y5319">
        <v>0</v>
      </c>
      <c r="Z5319">
        <v>3.7867097142463995</v>
      </c>
      <c r="AA5319">
        <v>0</v>
      </c>
      <c r="AB5319">
        <v>39.190871182408806</v>
      </c>
      <c r="AC5319">
        <v>0</v>
      </c>
      <c r="AD5319">
        <v>0</v>
      </c>
      <c r="AE5319">
        <v>81.659053641428613</v>
      </c>
    </row>
    <row r="5320" spans="1:31" x14ac:dyDescent="0.3">
      <c r="A5320">
        <v>2497308</v>
      </c>
      <c r="B5320">
        <v>1</v>
      </c>
      <c r="C5320" t="s">
        <v>81</v>
      </c>
      <c r="D5320" t="s">
        <v>123</v>
      </c>
      <c r="E5320" t="s">
        <v>184</v>
      </c>
      <c r="F5320" t="s">
        <v>15060</v>
      </c>
      <c r="G5320" t="s">
        <v>181</v>
      </c>
      <c r="H5320" t="s">
        <v>150</v>
      </c>
      <c r="I5320" t="s">
        <v>136</v>
      </c>
      <c r="J5320" t="s">
        <v>137</v>
      </c>
      <c r="K5320" t="s">
        <v>144</v>
      </c>
      <c r="L5320" t="s">
        <v>15061</v>
      </c>
      <c r="M5320" t="s">
        <v>15062</v>
      </c>
      <c r="N5320">
        <v>1.1000000000000001</v>
      </c>
      <c r="O5320">
        <v>5</v>
      </c>
      <c r="P5320">
        <v>387</v>
      </c>
      <c r="Q5320">
        <v>299</v>
      </c>
      <c r="R5320">
        <v>337</v>
      </c>
      <c r="S5320">
        <v>26</v>
      </c>
      <c r="T5320">
        <v>70</v>
      </c>
      <c r="U5320">
        <v>1</v>
      </c>
      <c r="V5320">
        <v>0</v>
      </c>
      <c r="W5320">
        <v>1.2483721694418</v>
      </c>
      <c r="X5320">
        <v>62.48297314894667</v>
      </c>
      <c r="Y5320">
        <v>181.44262866810465</v>
      </c>
      <c r="Z5320">
        <v>139.73697011226255</v>
      </c>
      <c r="AA5320">
        <v>22.215692438376529</v>
      </c>
      <c r="AB5320">
        <v>52.287231839908216</v>
      </c>
      <c r="AC5320">
        <v>205.64860764809998</v>
      </c>
      <c r="AD5320">
        <v>0</v>
      </c>
      <c r="AE5320">
        <v>665.06247602514031</v>
      </c>
    </row>
    <row r="5321" spans="1:31" x14ac:dyDescent="0.3">
      <c r="A5321">
        <v>2497310</v>
      </c>
      <c r="B5321">
        <v>1</v>
      </c>
      <c r="C5321" t="s">
        <v>81</v>
      </c>
      <c r="D5321" t="s">
        <v>112</v>
      </c>
      <c r="E5321" t="s">
        <v>184</v>
      </c>
      <c r="F5321" t="s">
        <v>838</v>
      </c>
      <c r="G5321" t="s">
        <v>149</v>
      </c>
      <c r="H5321" t="s">
        <v>150</v>
      </c>
      <c r="I5321" t="s">
        <v>136</v>
      </c>
      <c r="J5321" t="s">
        <v>137</v>
      </c>
      <c r="K5321" t="s">
        <v>144</v>
      </c>
      <c r="L5321" t="s">
        <v>15063</v>
      </c>
      <c r="M5321" t="s">
        <v>15064</v>
      </c>
      <c r="N5321">
        <v>1.0405555550000001</v>
      </c>
      <c r="O5321">
        <v>0</v>
      </c>
      <c r="P5321">
        <v>1621</v>
      </c>
      <c r="Q5321">
        <v>0</v>
      </c>
      <c r="R5321">
        <v>31</v>
      </c>
      <c r="S5321">
        <v>1</v>
      </c>
      <c r="T5321">
        <v>77</v>
      </c>
      <c r="U5321">
        <v>0</v>
      </c>
      <c r="V5321">
        <v>0</v>
      </c>
      <c r="W5321">
        <v>0</v>
      </c>
      <c r="X5321">
        <v>334.05972111202169</v>
      </c>
      <c r="Y5321">
        <v>0</v>
      </c>
      <c r="Z5321">
        <v>1.2623283707796089</v>
      </c>
      <c r="AA5321">
        <v>20.615592529197897</v>
      </c>
      <c r="AB5321">
        <v>95.235139165383998</v>
      </c>
      <c r="AC5321">
        <v>0</v>
      </c>
      <c r="AD5321">
        <v>0</v>
      </c>
      <c r="AE5321">
        <v>451.17278117738317</v>
      </c>
    </row>
    <row r="5322" spans="1:31" x14ac:dyDescent="0.3">
      <c r="A5322">
        <v>2497313</v>
      </c>
      <c r="B5322">
        <v>1</v>
      </c>
      <c r="C5322" t="s">
        <v>81</v>
      </c>
      <c r="D5322" t="s">
        <v>123</v>
      </c>
      <c r="E5322" t="s">
        <v>184</v>
      </c>
      <c r="F5322" t="s">
        <v>15065</v>
      </c>
      <c r="G5322" t="s">
        <v>149</v>
      </c>
      <c r="H5322" t="s">
        <v>150</v>
      </c>
      <c r="I5322" t="s">
        <v>136</v>
      </c>
      <c r="J5322" t="s">
        <v>137</v>
      </c>
      <c r="K5322" t="s">
        <v>144</v>
      </c>
      <c r="L5322" t="s">
        <v>15066</v>
      </c>
      <c r="M5322" t="s">
        <v>15067</v>
      </c>
      <c r="N5322">
        <v>0.397777777</v>
      </c>
      <c r="O5322">
        <v>5</v>
      </c>
      <c r="P5322">
        <v>387</v>
      </c>
      <c r="Q5322">
        <v>299</v>
      </c>
      <c r="R5322">
        <v>337</v>
      </c>
      <c r="S5322">
        <v>26</v>
      </c>
      <c r="T5322">
        <v>70</v>
      </c>
      <c r="U5322">
        <v>1</v>
      </c>
      <c r="V5322">
        <v>0</v>
      </c>
      <c r="W5322">
        <v>0.41319123114307998</v>
      </c>
      <c r="X5322">
        <v>22.147090279473371</v>
      </c>
      <c r="Y5322">
        <v>62.251263420344614</v>
      </c>
      <c r="Z5322">
        <v>47.960780961182877</v>
      </c>
      <c r="AA5322">
        <v>7.3756261544757011</v>
      </c>
      <c r="AB5322">
        <v>17.88001407297218</v>
      </c>
      <c r="AC5322">
        <v>63.800252393159994</v>
      </c>
      <c r="AD5322">
        <v>0</v>
      </c>
      <c r="AE5322">
        <v>221.82821851275185</v>
      </c>
    </row>
    <row r="5323" spans="1:31" x14ac:dyDescent="0.3">
      <c r="A5323">
        <v>2497315</v>
      </c>
      <c r="B5323">
        <v>1</v>
      </c>
      <c r="C5323" t="s">
        <v>80</v>
      </c>
      <c r="D5323" t="s">
        <v>82</v>
      </c>
      <c r="E5323" t="s">
        <v>132</v>
      </c>
      <c r="F5323" t="s">
        <v>15068</v>
      </c>
      <c r="G5323" t="s">
        <v>134</v>
      </c>
      <c r="H5323" t="s">
        <v>135</v>
      </c>
      <c r="I5323" t="s">
        <v>136</v>
      </c>
      <c r="J5323" t="s">
        <v>137</v>
      </c>
      <c r="K5323" t="s">
        <v>138</v>
      </c>
      <c r="L5323" t="s">
        <v>14857</v>
      </c>
      <c r="M5323" t="s">
        <v>15069</v>
      </c>
      <c r="N5323">
        <v>1.3888888880000001</v>
      </c>
      <c r="O5323">
        <v>0</v>
      </c>
      <c r="P5323">
        <v>1402</v>
      </c>
      <c r="Q5323">
        <v>0</v>
      </c>
      <c r="R5323">
        <v>0</v>
      </c>
      <c r="S5323">
        <v>0</v>
      </c>
      <c r="T5323">
        <v>102</v>
      </c>
      <c r="U5323">
        <v>0</v>
      </c>
      <c r="V5323">
        <v>0</v>
      </c>
      <c r="W5323">
        <v>0</v>
      </c>
      <c r="X5323">
        <v>704.80389341983175</v>
      </c>
      <c r="Y5323">
        <v>0</v>
      </c>
      <c r="Z5323">
        <v>0</v>
      </c>
      <c r="AA5323">
        <v>0</v>
      </c>
      <c r="AB5323">
        <v>85.461555644413721</v>
      </c>
      <c r="AC5323">
        <v>0</v>
      </c>
      <c r="AD5323">
        <v>0</v>
      </c>
      <c r="AE5323">
        <v>790.26544906424544</v>
      </c>
    </row>
    <row r="5324" spans="1:31" x14ac:dyDescent="0.3">
      <c r="A5324">
        <v>2497317</v>
      </c>
      <c r="B5324">
        <v>1</v>
      </c>
      <c r="C5324" t="s">
        <v>80</v>
      </c>
      <c r="D5324" t="s">
        <v>85</v>
      </c>
      <c r="E5324" t="s">
        <v>132</v>
      </c>
      <c r="F5324" t="s">
        <v>15070</v>
      </c>
      <c r="G5324" t="s">
        <v>134</v>
      </c>
      <c r="H5324" t="s">
        <v>135</v>
      </c>
      <c r="I5324" t="s">
        <v>136</v>
      </c>
      <c r="J5324" t="s">
        <v>137</v>
      </c>
      <c r="K5324" t="s">
        <v>138</v>
      </c>
      <c r="L5324" t="s">
        <v>15071</v>
      </c>
      <c r="M5324" t="s">
        <v>15072</v>
      </c>
      <c r="N5324">
        <v>0.83194444400000001</v>
      </c>
      <c r="O5324">
        <v>0</v>
      </c>
      <c r="P5324">
        <v>242</v>
      </c>
      <c r="Q5324">
        <v>0</v>
      </c>
      <c r="R5324">
        <v>0</v>
      </c>
      <c r="S5324">
        <v>0</v>
      </c>
      <c r="T5324">
        <v>3</v>
      </c>
      <c r="U5324">
        <v>0</v>
      </c>
      <c r="V5324">
        <v>0</v>
      </c>
      <c r="W5324">
        <v>0</v>
      </c>
      <c r="X5324">
        <v>51.83064168751261</v>
      </c>
      <c r="Y5324">
        <v>0</v>
      </c>
      <c r="Z5324">
        <v>0</v>
      </c>
      <c r="AA5324">
        <v>0</v>
      </c>
      <c r="AB5324">
        <v>6.2290580147075554</v>
      </c>
      <c r="AC5324">
        <v>0</v>
      </c>
      <c r="AD5324">
        <v>0</v>
      </c>
      <c r="AE5324">
        <v>58.059699702220165</v>
      </c>
    </row>
    <row r="5325" spans="1:31" x14ac:dyDescent="0.3">
      <c r="A5325">
        <v>2497318</v>
      </c>
      <c r="B5325">
        <v>1</v>
      </c>
      <c r="C5325" t="s">
        <v>80</v>
      </c>
      <c r="D5325" t="s">
        <v>107</v>
      </c>
      <c r="E5325" t="s">
        <v>147</v>
      </c>
      <c r="F5325" t="s">
        <v>15073</v>
      </c>
      <c r="G5325" t="s">
        <v>134</v>
      </c>
      <c r="H5325" t="s">
        <v>150</v>
      </c>
      <c r="I5325" t="s">
        <v>136</v>
      </c>
      <c r="J5325" t="s">
        <v>137</v>
      </c>
      <c r="K5325" t="s">
        <v>138</v>
      </c>
      <c r="L5325" t="s">
        <v>15074</v>
      </c>
      <c r="M5325" t="s">
        <v>15075</v>
      </c>
      <c r="N5325">
        <v>0.74277777700000003</v>
      </c>
      <c r="O5325">
        <v>0</v>
      </c>
      <c r="P5325">
        <v>40</v>
      </c>
      <c r="Q5325">
        <v>0</v>
      </c>
      <c r="R5325">
        <v>0</v>
      </c>
      <c r="S5325">
        <v>0</v>
      </c>
      <c r="T5325">
        <v>2</v>
      </c>
      <c r="U5325">
        <v>0</v>
      </c>
      <c r="V5325">
        <v>0</v>
      </c>
      <c r="W5325">
        <v>0</v>
      </c>
      <c r="X5325">
        <v>2.4636848119749808</v>
      </c>
      <c r="Y5325">
        <v>0</v>
      </c>
      <c r="Z5325">
        <v>0</v>
      </c>
      <c r="AA5325">
        <v>0</v>
      </c>
      <c r="AB5325">
        <v>1.1986283164372002</v>
      </c>
      <c r="AC5325">
        <v>0</v>
      </c>
      <c r="AD5325">
        <v>0</v>
      </c>
      <c r="AE5325">
        <v>3.662313128412181</v>
      </c>
    </row>
    <row r="5326" spans="1:31" x14ac:dyDescent="0.3">
      <c r="A5326">
        <v>2497320</v>
      </c>
      <c r="B5326">
        <v>1</v>
      </c>
      <c r="C5326" t="s">
        <v>80</v>
      </c>
      <c r="D5326" t="s">
        <v>96</v>
      </c>
      <c r="E5326" t="s">
        <v>153</v>
      </c>
      <c r="F5326" t="s">
        <v>15076</v>
      </c>
      <c r="G5326" t="s">
        <v>230</v>
      </c>
      <c r="H5326" t="s">
        <v>135</v>
      </c>
      <c r="I5326" t="s">
        <v>136</v>
      </c>
      <c r="J5326" t="s">
        <v>137</v>
      </c>
      <c r="K5326" t="s">
        <v>144</v>
      </c>
      <c r="L5326" t="s">
        <v>15077</v>
      </c>
      <c r="M5326" t="s">
        <v>15078</v>
      </c>
      <c r="N5326">
        <v>4.0769444439999996</v>
      </c>
      <c r="O5326">
        <v>0</v>
      </c>
      <c r="P5326">
        <v>1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2.3608403543860574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2.3608403543860574</v>
      </c>
    </row>
    <row r="5327" spans="1:31" x14ac:dyDescent="0.3">
      <c r="A5327">
        <v>2497322</v>
      </c>
      <c r="B5327">
        <v>1</v>
      </c>
      <c r="C5327" t="s">
        <v>80</v>
      </c>
      <c r="D5327" t="s">
        <v>94</v>
      </c>
      <c r="E5327" t="s">
        <v>147</v>
      </c>
      <c r="F5327" t="s">
        <v>15079</v>
      </c>
      <c r="G5327" t="s">
        <v>134</v>
      </c>
      <c r="H5327" t="s">
        <v>150</v>
      </c>
      <c r="I5327" t="s">
        <v>136</v>
      </c>
      <c r="J5327" t="s">
        <v>137</v>
      </c>
      <c r="K5327" t="s">
        <v>138</v>
      </c>
      <c r="L5327" t="s">
        <v>15080</v>
      </c>
      <c r="M5327" t="s">
        <v>15081</v>
      </c>
      <c r="N5327">
        <v>0.69722222199999995</v>
      </c>
      <c r="O5327">
        <v>0</v>
      </c>
      <c r="P5327">
        <v>371</v>
      </c>
      <c r="Q5327">
        <v>0</v>
      </c>
      <c r="R5327">
        <v>0</v>
      </c>
      <c r="S5327">
        <v>0</v>
      </c>
      <c r="T5327">
        <v>21</v>
      </c>
      <c r="U5327">
        <v>0</v>
      </c>
      <c r="V5327">
        <v>0</v>
      </c>
      <c r="W5327">
        <v>0</v>
      </c>
      <c r="X5327">
        <v>81.031188507598927</v>
      </c>
      <c r="Y5327">
        <v>0</v>
      </c>
      <c r="Z5327">
        <v>0</v>
      </c>
      <c r="AA5327">
        <v>0</v>
      </c>
      <c r="AB5327">
        <v>17.869528302866385</v>
      </c>
      <c r="AC5327">
        <v>0</v>
      </c>
      <c r="AD5327">
        <v>0</v>
      </c>
      <c r="AE5327">
        <v>98.900716810465312</v>
      </c>
    </row>
    <row r="5328" spans="1:31" x14ac:dyDescent="0.3">
      <c r="A5328">
        <v>2497323</v>
      </c>
      <c r="B5328">
        <v>1</v>
      </c>
      <c r="C5328" t="s">
        <v>80</v>
      </c>
      <c r="D5328" t="s">
        <v>82</v>
      </c>
      <c r="E5328" t="s">
        <v>132</v>
      </c>
      <c r="F5328" t="s">
        <v>15082</v>
      </c>
      <c r="G5328" t="s">
        <v>134</v>
      </c>
      <c r="H5328" t="s">
        <v>135</v>
      </c>
      <c r="I5328" t="s">
        <v>136</v>
      </c>
      <c r="J5328" t="s">
        <v>137</v>
      </c>
      <c r="K5328" t="s">
        <v>138</v>
      </c>
      <c r="L5328" t="s">
        <v>15083</v>
      </c>
      <c r="M5328" t="s">
        <v>15084</v>
      </c>
      <c r="N5328">
        <v>0.75527777699999998</v>
      </c>
      <c r="O5328">
        <v>0</v>
      </c>
      <c r="P5328">
        <v>417</v>
      </c>
      <c r="Q5328">
        <v>0</v>
      </c>
      <c r="R5328">
        <v>0</v>
      </c>
      <c r="S5328">
        <v>0</v>
      </c>
      <c r="T5328">
        <v>75</v>
      </c>
      <c r="U5328">
        <v>0</v>
      </c>
      <c r="V5328">
        <v>0</v>
      </c>
      <c r="W5328">
        <v>0</v>
      </c>
      <c r="X5328">
        <v>97.608519327213585</v>
      </c>
      <c r="Y5328">
        <v>0</v>
      </c>
      <c r="Z5328">
        <v>0</v>
      </c>
      <c r="AA5328">
        <v>0</v>
      </c>
      <c r="AB5328">
        <v>64.609306786140394</v>
      </c>
      <c r="AC5328">
        <v>0</v>
      </c>
      <c r="AD5328">
        <v>0</v>
      </c>
      <c r="AE5328">
        <v>162.21782611335396</v>
      </c>
    </row>
    <row r="5329" spans="1:31" x14ac:dyDescent="0.3">
      <c r="A5329">
        <v>2497324</v>
      </c>
      <c r="B5329">
        <v>1</v>
      </c>
      <c r="C5329" t="s">
        <v>81</v>
      </c>
      <c r="D5329" t="s">
        <v>118</v>
      </c>
      <c r="E5329" t="s">
        <v>184</v>
      </c>
      <c r="F5329" t="s">
        <v>15085</v>
      </c>
      <c r="G5329" t="s">
        <v>149</v>
      </c>
      <c r="H5329" t="s">
        <v>150</v>
      </c>
      <c r="I5329" t="s">
        <v>136</v>
      </c>
      <c r="J5329" t="s">
        <v>137</v>
      </c>
      <c r="K5329" t="s">
        <v>144</v>
      </c>
      <c r="L5329" t="s">
        <v>15086</v>
      </c>
      <c r="M5329" t="s">
        <v>15087</v>
      </c>
      <c r="N5329">
        <v>0.89861111100000002</v>
      </c>
      <c r="O5329">
        <v>0</v>
      </c>
      <c r="P5329">
        <v>255</v>
      </c>
      <c r="Q5329">
        <v>16</v>
      </c>
      <c r="R5329">
        <v>53</v>
      </c>
      <c r="S5329">
        <v>5</v>
      </c>
      <c r="T5329">
        <v>23</v>
      </c>
      <c r="U5329">
        <v>0</v>
      </c>
      <c r="V5329">
        <v>0</v>
      </c>
      <c r="W5329">
        <v>0</v>
      </c>
      <c r="X5329">
        <v>20.894076332724026</v>
      </c>
      <c r="Y5329">
        <v>11.661437220779202</v>
      </c>
      <c r="Z5329">
        <v>3.1817776819436254</v>
      </c>
      <c r="AA5329">
        <v>8.0723641488874982</v>
      </c>
      <c r="AB5329">
        <v>7.1266307090617866</v>
      </c>
      <c r="AC5329">
        <v>0</v>
      </c>
      <c r="AD5329">
        <v>0</v>
      </c>
      <c r="AE5329">
        <v>50.936286093396149</v>
      </c>
    </row>
    <row r="5330" spans="1:31" x14ac:dyDescent="0.3">
      <c r="A5330">
        <v>2497325</v>
      </c>
      <c r="B5330">
        <v>1</v>
      </c>
      <c r="C5330" t="s">
        <v>80</v>
      </c>
      <c r="D5330" t="s">
        <v>83</v>
      </c>
      <c r="E5330" t="s">
        <v>162</v>
      </c>
      <c r="F5330" t="s">
        <v>15088</v>
      </c>
      <c r="G5330" t="s">
        <v>159</v>
      </c>
      <c r="H5330" t="s">
        <v>135</v>
      </c>
      <c r="I5330" t="s">
        <v>136</v>
      </c>
      <c r="J5330" t="s">
        <v>3</v>
      </c>
      <c r="K5330" t="s">
        <v>144</v>
      </c>
      <c r="L5330" t="s">
        <v>15089</v>
      </c>
      <c r="M5330" t="s">
        <v>15090</v>
      </c>
      <c r="N5330">
        <v>5.9908333330000003</v>
      </c>
      <c r="O5330">
        <v>0</v>
      </c>
      <c r="P5330">
        <v>140</v>
      </c>
      <c r="Q5330">
        <v>0</v>
      </c>
      <c r="R5330">
        <v>0</v>
      </c>
      <c r="S5330">
        <v>0</v>
      </c>
      <c r="T5330">
        <v>29</v>
      </c>
      <c r="U5330">
        <v>0</v>
      </c>
      <c r="V5330">
        <v>0</v>
      </c>
      <c r="W5330">
        <v>0</v>
      </c>
      <c r="X5330">
        <v>295.81180364644518</v>
      </c>
      <c r="Y5330">
        <v>0</v>
      </c>
      <c r="Z5330">
        <v>0</v>
      </c>
      <c r="AA5330">
        <v>0</v>
      </c>
      <c r="AB5330">
        <v>134.06858802774786</v>
      </c>
      <c r="AC5330">
        <v>0</v>
      </c>
      <c r="AD5330">
        <v>0</v>
      </c>
      <c r="AE5330">
        <v>429.88039167419305</v>
      </c>
    </row>
    <row r="5331" spans="1:31" x14ac:dyDescent="0.3">
      <c r="A5331">
        <v>2497326</v>
      </c>
      <c r="B5331">
        <v>1</v>
      </c>
      <c r="C5331" t="s">
        <v>80</v>
      </c>
      <c r="D5331" t="s">
        <v>107</v>
      </c>
      <c r="E5331" t="s">
        <v>147</v>
      </c>
      <c r="F5331" t="s">
        <v>15091</v>
      </c>
      <c r="G5331" t="s">
        <v>149</v>
      </c>
      <c r="H5331" t="s">
        <v>150</v>
      </c>
      <c r="I5331" t="s">
        <v>136</v>
      </c>
      <c r="J5331" t="s">
        <v>137</v>
      </c>
      <c r="K5331" t="s">
        <v>144</v>
      </c>
      <c r="L5331" t="s">
        <v>15092</v>
      </c>
      <c r="M5331" t="s">
        <v>15093</v>
      </c>
      <c r="N5331">
        <v>1.29</v>
      </c>
      <c r="O5331">
        <v>0</v>
      </c>
      <c r="P5331">
        <v>300</v>
      </c>
      <c r="Q5331">
        <v>0</v>
      </c>
      <c r="R5331">
        <v>0</v>
      </c>
      <c r="S5331">
        <v>0</v>
      </c>
      <c r="T5331">
        <v>11</v>
      </c>
      <c r="U5331">
        <v>0</v>
      </c>
      <c r="V5331">
        <v>0</v>
      </c>
      <c r="W5331">
        <v>0</v>
      </c>
      <c r="X5331">
        <v>55.888746685235652</v>
      </c>
      <c r="Y5331">
        <v>0</v>
      </c>
      <c r="Z5331">
        <v>0</v>
      </c>
      <c r="AA5331">
        <v>0</v>
      </c>
      <c r="AB5331">
        <v>6.3570739279973383</v>
      </c>
      <c r="AC5331">
        <v>0</v>
      </c>
      <c r="AD5331">
        <v>0</v>
      </c>
      <c r="AE5331">
        <v>62.245820613232993</v>
      </c>
    </row>
    <row r="5332" spans="1:31" x14ac:dyDescent="0.3">
      <c r="A5332">
        <v>2497331</v>
      </c>
      <c r="B5332">
        <v>1</v>
      </c>
      <c r="C5332" t="s">
        <v>80</v>
      </c>
      <c r="D5332" t="s">
        <v>88</v>
      </c>
      <c r="E5332" t="s">
        <v>153</v>
      </c>
      <c r="F5332" t="s">
        <v>15094</v>
      </c>
      <c r="G5332" t="s">
        <v>155</v>
      </c>
      <c r="H5332" t="s">
        <v>135</v>
      </c>
      <c r="I5332" t="s">
        <v>136</v>
      </c>
      <c r="J5332" t="s">
        <v>137</v>
      </c>
      <c r="K5332" t="s">
        <v>144</v>
      </c>
      <c r="L5332" t="s">
        <v>15095</v>
      </c>
      <c r="M5332" t="s">
        <v>15096</v>
      </c>
      <c r="N5332">
        <v>6.267222222</v>
      </c>
      <c r="O5332">
        <v>0</v>
      </c>
      <c r="P5332">
        <v>2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1.7113793099449837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1.7113793099449837</v>
      </c>
    </row>
    <row r="5333" spans="1:31" x14ac:dyDescent="0.3">
      <c r="A5333">
        <v>2497333</v>
      </c>
      <c r="B5333">
        <v>1</v>
      </c>
      <c r="C5333" t="s">
        <v>80</v>
      </c>
      <c r="D5333" t="s">
        <v>92</v>
      </c>
      <c r="E5333" t="s">
        <v>162</v>
      </c>
      <c r="F5333" t="s">
        <v>15097</v>
      </c>
      <c r="G5333" t="s">
        <v>466</v>
      </c>
      <c r="H5333" t="s">
        <v>135</v>
      </c>
      <c r="I5333" t="s">
        <v>136</v>
      </c>
      <c r="J5333" t="s">
        <v>137</v>
      </c>
      <c r="K5333" t="s">
        <v>144</v>
      </c>
      <c r="L5333" t="s">
        <v>15098</v>
      </c>
      <c r="M5333" t="s">
        <v>15099</v>
      </c>
      <c r="N5333">
        <v>6.574166666</v>
      </c>
      <c r="O5333">
        <v>0</v>
      </c>
      <c r="P5333">
        <v>34</v>
      </c>
      <c r="Q5333">
        <v>0</v>
      </c>
      <c r="R5333">
        <v>0</v>
      </c>
      <c r="S5333">
        <v>0</v>
      </c>
      <c r="T5333">
        <v>4</v>
      </c>
      <c r="U5333">
        <v>0</v>
      </c>
      <c r="V5333">
        <v>0</v>
      </c>
      <c r="W5333">
        <v>0</v>
      </c>
      <c r="X5333">
        <v>28.732898950551725</v>
      </c>
      <c r="Y5333">
        <v>0</v>
      </c>
      <c r="Z5333">
        <v>0</v>
      </c>
      <c r="AA5333">
        <v>0</v>
      </c>
      <c r="AB5333">
        <v>1.0571829761150542</v>
      </c>
      <c r="AC5333">
        <v>0</v>
      </c>
      <c r="AD5333">
        <v>0</v>
      </c>
      <c r="AE5333">
        <v>29.79008192666678</v>
      </c>
    </row>
    <row r="5334" spans="1:31" x14ac:dyDescent="0.3">
      <c r="A5334">
        <v>2497338</v>
      </c>
      <c r="B5334">
        <v>1</v>
      </c>
      <c r="C5334" t="s">
        <v>80</v>
      </c>
      <c r="D5334" t="s">
        <v>88</v>
      </c>
      <c r="E5334" t="s">
        <v>153</v>
      </c>
      <c r="F5334" t="s">
        <v>8466</v>
      </c>
      <c r="G5334" t="s">
        <v>244</v>
      </c>
      <c r="H5334" t="s">
        <v>135</v>
      </c>
      <c r="I5334" t="s">
        <v>136</v>
      </c>
      <c r="J5334" t="s">
        <v>137</v>
      </c>
      <c r="K5334" t="s">
        <v>144</v>
      </c>
      <c r="L5334" t="s">
        <v>15100</v>
      </c>
      <c r="M5334" t="s">
        <v>15101</v>
      </c>
      <c r="N5334">
        <v>7.4636111109999996</v>
      </c>
      <c r="O5334">
        <v>0</v>
      </c>
      <c r="P5334">
        <v>6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16.819443350700922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16.819443350700922</v>
      </c>
    </row>
    <row r="5335" spans="1:31" x14ac:dyDescent="0.3">
      <c r="A5335">
        <v>2497342</v>
      </c>
      <c r="B5335">
        <v>1</v>
      </c>
      <c r="C5335" t="s">
        <v>80</v>
      </c>
      <c r="D5335" t="s">
        <v>103</v>
      </c>
      <c r="E5335" t="s">
        <v>153</v>
      </c>
      <c r="F5335" t="s">
        <v>15102</v>
      </c>
      <c r="G5335" t="s">
        <v>155</v>
      </c>
      <c r="H5335" t="s">
        <v>135</v>
      </c>
      <c r="I5335" t="s">
        <v>136</v>
      </c>
      <c r="J5335" t="s">
        <v>137</v>
      </c>
      <c r="K5335" t="s">
        <v>144</v>
      </c>
      <c r="L5335" t="s">
        <v>15103</v>
      </c>
      <c r="M5335" t="s">
        <v>15104</v>
      </c>
      <c r="N5335">
        <v>0.96583333299999996</v>
      </c>
      <c r="O5335">
        <v>0</v>
      </c>
      <c r="P5335">
        <v>2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7.1735736854456444E-2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7.1735736854456444E-2</v>
      </c>
    </row>
    <row r="5336" spans="1:31" x14ac:dyDescent="0.3">
      <c r="A5336">
        <v>2497343</v>
      </c>
      <c r="B5336">
        <v>1</v>
      </c>
      <c r="C5336" t="s">
        <v>80</v>
      </c>
      <c r="D5336" t="s">
        <v>85</v>
      </c>
      <c r="E5336" t="s">
        <v>141</v>
      </c>
      <c r="F5336" t="s">
        <v>15105</v>
      </c>
      <c r="G5336" t="s">
        <v>210</v>
      </c>
      <c r="H5336" t="s">
        <v>135</v>
      </c>
      <c r="I5336" t="s">
        <v>136</v>
      </c>
      <c r="J5336" t="s">
        <v>137</v>
      </c>
      <c r="K5336" t="s">
        <v>144</v>
      </c>
      <c r="L5336" t="s">
        <v>15106</v>
      </c>
      <c r="M5336" t="s">
        <v>15107</v>
      </c>
      <c r="N5336">
        <v>3.7966666660000001</v>
      </c>
      <c r="O5336">
        <v>0</v>
      </c>
      <c r="P5336">
        <v>88</v>
      </c>
      <c r="Q5336">
        <v>0</v>
      </c>
      <c r="R5336">
        <v>0</v>
      </c>
      <c r="S5336">
        <v>0</v>
      </c>
      <c r="T5336">
        <v>23</v>
      </c>
      <c r="U5336">
        <v>0</v>
      </c>
      <c r="V5336">
        <v>0</v>
      </c>
      <c r="W5336">
        <v>0</v>
      </c>
      <c r="X5336">
        <v>101.21136250931508</v>
      </c>
      <c r="Y5336">
        <v>0</v>
      </c>
      <c r="Z5336">
        <v>0</v>
      </c>
      <c r="AA5336">
        <v>0</v>
      </c>
      <c r="AB5336">
        <v>47.283477936138191</v>
      </c>
      <c r="AC5336">
        <v>0</v>
      </c>
      <c r="AD5336">
        <v>0</v>
      </c>
      <c r="AE5336">
        <v>148.49484044545326</v>
      </c>
    </row>
    <row r="5337" spans="1:31" x14ac:dyDescent="0.3">
      <c r="A5337">
        <v>2497344</v>
      </c>
      <c r="B5337">
        <v>1</v>
      </c>
      <c r="C5337" t="s">
        <v>80</v>
      </c>
      <c r="D5337" t="s">
        <v>82</v>
      </c>
      <c r="E5337" t="s">
        <v>153</v>
      </c>
      <c r="F5337" t="s">
        <v>15108</v>
      </c>
      <c r="G5337" t="s">
        <v>155</v>
      </c>
      <c r="H5337" t="s">
        <v>135</v>
      </c>
      <c r="I5337" t="s">
        <v>136</v>
      </c>
      <c r="J5337" t="s">
        <v>137</v>
      </c>
      <c r="K5337" t="s">
        <v>144</v>
      </c>
      <c r="L5337" t="s">
        <v>15109</v>
      </c>
      <c r="M5337" t="s">
        <v>15110</v>
      </c>
      <c r="N5337">
        <v>2.0413888880000002</v>
      </c>
      <c r="O5337">
        <v>0</v>
      </c>
      <c r="P5337">
        <v>1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0.82360074292568175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0.82360074292568175</v>
      </c>
    </row>
    <row r="5338" spans="1:31" x14ac:dyDescent="0.3">
      <c r="A5338">
        <v>2497351</v>
      </c>
      <c r="B5338">
        <v>1</v>
      </c>
      <c r="C5338" t="s">
        <v>80</v>
      </c>
      <c r="D5338" t="s">
        <v>110</v>
      </c>
      <c r="E5338" t="s">
        <v>132</v>
      </c>
      <c r="F5338" t="s">
        <v>15111</v>
      </c>
      <c r="G5338" t="s">
        <v>168</v>
      </c>
      <c r="H5338" t="s">
        <v>135</v>
      </c>
      <c r="I5338" t="s">
        <v>136</v>
      </c>
      <c r="J5338" t="s">
        <v>137</v>
      </c>
      <c r="K5338" t="s">
        <v>138</v>
      </c>
      <c r="L5338" t="s">
        <v>15112</v>
      </c>
      <c r="M5338" t="s">
        <v>15113</v>
      </c>
      <c r="N5338">
        <v>3.536944444</v>
      </c>
      <c r="O5338">
        <v>0</v>
      </c>
      <c r="P5338">
        <v>624</v>
      </c>
      <c r="Q5338">
        <v>0</v>
      </c>
      <c r="R5338">
        <v>0</v>
      </c>
      <c r="S5338">
        <v>0</v>
      </c>
      <c r="T5338">
        <v>54</v>
      </c>
      <c r="U5338">
        <v>0</v>
      </c>
      <c r="V5338">
        <v>0</v>
      </c>
      <c r="W5338">
        <v>0</v>
      </c>
      <c r="X5338">
        <v>570.24423959541275</v>
      </c>
      <c r="Y5338">
        <v>0</v>
      </c>
      <c r="Z5338">
        <v>0</v>
      </c>
      <c r="AA5338">
        <v>0</v>
      </c>
      <c r="AB5338">
        <v>72.936335258020549</v>
      </c>
      <c r="AC5338">
        <v>0</v>
      </c>
      <c r="AD5338">
        <v>0</v>
      </c>
      <c r="AE5338">
        <v>643.18057485343331</v>
      </c>
    </row>
    <row r="5339" spans="1:31" x14ac:dyDescent="0.3">
      <c r="A5339">
        <v>2497353</v>
      </c>
      <c r="B5339">
        <v>1</v>
      </c>
      <c r="C5339" t="s">
        <v>81</v>
      </c>
      <c r="D5339" t="s">
        <v>112</v>
      </c>
      <c r="E5339" t="s">
        <v>153</v>
      </c>
      <c r="F5339" t="s">
        <v>15114</v>
      </c>
      <c r="G5339" t="s">
        <v>155</v>
      </c>
      <c r="H5339" t="s">
        <v>135</v>
      </c>
      <c r="I5339" t="s">
        <v>136</v>
      </c>
      <c r="J5339" t="s">
        <v>137</v>
      </c>
      <c r="K5339" t="s">
        <v>144</v>
      </c>
      <c r="L5339" t="s">
        <v>15115</v>
      </c>
      <c r="M5339" t="s">
        <v>15116</v>
      </c>
      <c r="N5339">
        <v>4.4786111110000002</v>
      </c>
      <c r="O5339">
        <v>0</v>
      </c>
      <c r="P5339">
        <v>5</v>
      </c>
      <c r="Q5339">
        <v>0</v>
      </c>
      <c r="R5339">
        <v>0</v>
      </c>
      <c r="S5339">
        <v>0</v>
      </c>
      <c r="T5339">
        <v>1</v>
      </c>
      <c r="U5339">
        <v>0</v>
      </c>
      <c r="V5339">
        <v>0</v>
      </c>
      <c r="W5339">
        <v>0</v>
      </c>
      <c r="X5339">
        <v>1.7963581679940528</v>
      </c>
      <c r="Y5339">
        <v>0</v>
      </c>
      <c r="Z5339">
        <v>0</v>
      </c>
      <c r="AA5339">
        <v>0</v>
      </c>
      <c r="AB5339">
        <v>1.8962799906369443E-3</v>
      </c>
      <c r="AC5339">
        <v>0</v>
      </c>
      <c r="AD5339">
        <v>0</v>
      </c>
      <c r="AE5339">
        <v>1.7982544479846898</v>
      </c>
    </row>
    <row r="5340" spans="1:31" x14ac:dyDescent="0.3">
      <c r="A5340">
        <v>2497356</v>
      </c>
      <c r="B5340">
        <v>1</v>
      </c>
      <c r="C5340" t="s">
        <v>81</v>
      </c>
      <c r="D5340" t="s">
        <v>112</v>
      </c>
      <c r="E5340" t="s">
        <v>184</v>
      </c>
      <c r="F5340" t="s">
        <v>15117</v>
      </c>
      <c r="G5340" t="s">
        <v>193</v>
      </c>
      <c r="H5340" t="s">
        <v>150</v>
      </c>
      <c r="I5340" t="s">
        <v>136</v>
      </c>
      <c r="J5340" t="s">
        <v>137</v>
      </c>
      <c r="K5340" t="s">
        <v>144</v>
      </c>
      <c r="L5340" t="s">
        <v>15118</v>
      </c>
      <c r="M5340" t="s">
        <v>15119</v>
      </c>
      <c r="N5340">
        <v>1.8447222219999999</v>
      </c>
      <c r="O5340">
        <v>0</v>
      </c>
      <c r="P5340">
        <v>549</v>
      </c>
      <c r="Q5340">
        <v>0</v>
      </c>
      <c r="R5340">
        <v>84</v>
      </c>
      <c r="S5340">
        <v>0</v>
      </c>
      <c r="T5340">
        <v>84</v>
      </c>
      <c r="U5340">
        <v>0</v>
      </c>
      <c r="V5340">
        <v>0</v>
      </c>
      <c r="W5340">
        <v>0</v>
      </c>
      <c r="X5340">
        <v>164.50990120093468</v>
      </c>
      <c r="Y5340">
        <v>0</v>
      </c>
      <c r="Z5340">
        <v>9.9112773547982602</v>
      </c>
      <c r="AA5340">
        <v>0</v>
      </c>
      <c r="AB5340">
        <v>87.754117284272169</v>
      </c>
      <c r="AC5340">
        <v>0</v>
      </c>
      <c r="AD5340">
        <v>0</v>
      </c>
      <c r="AE5340">
        <v>262.17529584000511</v>
      </c>
    </row>
    <row r="5341" spans="1:31" x14ac:dyDescent="0.3">
      <c r="A5341">
        <v>2497358</v>
      </c>
      <c r="B5341">
        <v>1</v>
      </c>
      <c r="C5341" t="s">
        <v>80</v>
      </c>
      <c r="D5341" t="s">
        <v>110</v>
      </c>
      <c r="E5341" t="s">
        <v>166</v>
      </c>
      <c r="F5341" t="s">
        <v>15120</v>
      </c>
      <c r="G5341" t="s">
        <v>203</v>
      </c>
      <c r="H5341" t="s">
        <v>150</v>
      </c>
      <c r="I5341" t="s">
        <v>506</v>
      </c>
      <c r="J5341" t="s">
        <v>137</v>
      </c>
      <c r="K5341" t="s">
        <v>144</v>
      </c>
      <c r="L5341" t="s">
        <v>15121</v>
      </c>
      <c r="M5341" t="s">
        <v>15122</v>
      </c>
      <c r="N5341">
        <v>3.3333333E-2</v>
      </c>
      <c r="O5341">
        <v>0</v>
      </c>
      <c r="P5341">
        <v>26613</v>
      </c>
      <c r="Q5341">
        <v>0</v>
      </c>
      <c r="R5341">
        <v>0</v>
      </c>
      <c r="S5341">
        <v>11</v>
      </c>
      <c r="T5341">
        <v>1717</v>
      </c>
      <c r="U5341">
        <v>1</v>
      </c>
      <c r="V5341">
        <v>4</v>
      </c>
      <c r="W5341">
        <v>0</v>
      </c>
      <c r="X5341">
        <v>305.64626008117875</v>
      </c>
      <c r="Y5341">
        <v>0</v>
      </c>
      <c r="Z5341">
        <v>0</v>
      </c>
      <c r="AA5341">
        <v>25.407043520806369</v>
      </c>
      <c r="AB5341">
        <v>79.1417834095014</v>
      </c>
      <c r="AC5341">
        <v>51.146976986276677</v>
      </c>
      <c r="AD5341">
        <v>6.2123521462281337</v>
      </c>
      <c r="AE5341">
        <v>467.55441614399132</v>
      </c>
    </row>
    <row r="5342" spans="1:31" x14ac:dyDescent="0.3">
      <c r="A5342">
        <v>2497360</v>
      </c>
      <c r="B5342">
        <v>1</v>
      </c>
      <c r="C5342" t="s">
        <v>81</v>
      </c>
      <c r="D5342" t="s">
        <v>113</v>
      </c>
      <c r="E5342" t="s">
        <v>132</v>
      </c>
      <c r="F5342" t="s">
        <v>15123</v>
      </c>
      <c r="G5342" t="s">
        <v>296</v>
      </c>
      <c r="H5342" t="s">
        <v>135</v>
      </c>
      <c r="I5342" t="s">
        <v>136</v>
      </c>
      <c r="J5342" t="s">
        <v>137</v>
      </c>
      <c r="K5342" t="s">
        <v>144</v>
      </c>
      <c r="L5342" t="s">
        <v>15124</v>
      </c>
      <c r="M5342" t="s">
        <v>15125</v>
      </c>
      <c r="N5342">
        <v>1.906666666</v>
      </c>
      <c r="O5342">
        <v>0</v>
      </c>
      <c r="P5342">
        <v>4</v>
      </c>
      <c r="Q5342">
        <v>0</v>
      </c>
      <c r="R5342">
        <v>6</v>
      </c>
      <c r="S5342">
        <v>0</v>
      </c>
      <c r="T5342">
        <v>4</v>
      </c>
      <c r="U5342">
        <v>0</v>
      </c>
      <c r="V5342">
        <v>0</v>
      </c>
      <c r="W5342">
        <v>0</v>
      </c>
      <c r="X5342">
        <v>0.77674190495353224</v>
      </c>
      <c r="Y5342">
        <v>0</v>
      </c>
      <c r="Z5342">
        <v>3.7647029671044505</v>
      </c>
      <c r="AA5342">
        <v>0</v>
      </c>
      <c r="AB5342">
        <v>30.113530485704622</v>
      </c>
      <c r="AC5342">
        <v>0</v>
      </c>
      <c r="AD5342">
        <v>0</v>
      </c>
      <c r="AE5342">
        <v>34.654975357762602</v>
      </c>
    </row>
    <row r="5343" spans="1:31" x14ac:dyDescent="0.3">
      <c r="A5343">
        <v>2497362</v>
      </c>
      <c r="B5343">
        <v>1</v>
      </c>
      <c r="C5343" t="s">
        <v>81</v>
      </c>
      <c r="D5343" t="s">
        <v>128</v>
      </c>
      <c r="E5343" t="s">
        <v>184</v>
      </c>
      <c r="F5343" t="s">
        <v>15126</v>
      </c>
      <c r="G5343" t="s">
        <v>149</v>
      </c>
      <c r="H5343" t="s">
        <v>150</v>
      </c>
      <c r="I5343" t="s">
        <v>136</v>
      </c>
      <c r="J5343" t="s">
        <v>137</v>
      </c>
      <c r="K5343" t="s">
        <v>144</v>
      </c>
      <c r="L5343" t="s">
        <v>15127</v>
      </c>
      <c r="M5343" t="s">
        <v>15128</v>
      </c>
      <c r="N5343">
        <v>8.4722222E-2</v>
      </c>
      <c r="O5343">
        <v>0</v>
      </c>
      <c r="P5343">
        <v>0</v>
      </c>
      <c r="Q5343">
        <v>0</v>
      </c>
      <c r="R5343">
        <v>0</v>
      </c>
      <c r="S5343">
        <v>19</v>
      </c>
      <c r="T5343">
        <v>0</v>
      </c>
      <c r="U5343">
        <v>20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28.102892213894467</v>
      </c>
      <c r="AB5343">
        <v>0</v>
      </c>
      <c r="AC5343">
        <v>419.37999987495988</v>
      </c>
      <c r="AD5343">
        <v>0</v>
      </c>
      <c r="AE5343">
        <v>447.48289208885433</v>
      </c>
    </row>
    <row r="5344" spans="1:31" x14ac:dyDescent="0.3">
      <c r="A5344">
        <v>2497364</v>
      </c>
      <c r="B5344">
        <v>1</v>
      </c>
      <c r="C5344" t="s">
        <v>81</v>
      </c>
      <c r="D5344" t="s">
        <v>128</v>
      </c>
      <c r="E5344" t="s">
        <v>184</v>
      </c>
      <c r="F5344" t="s">
        <v>15129</v>
      </c>
      <c r="G5344" t="s">
        <v>149</v>
      </c>
      <c r="H5344" t="s">
        <v>150</v>
      </c>
      <c r="I5344" t="s">
        <v>136</v>
      </c>
      <c r="J5344" t="s">
        <v>137</v>
      </c>
      <c r="K5344" t="s">
        <v>144</v>
      </c>
      <c r="L5344" t="s">
        <v>15130</v>
      </c>
      <c r="M5344" t="s">
        <v>15131</v>
      </c>
      <c r="N5344">
        <v>1.2475000000000001</v>
      </c>
      <c r="O5344">
        <v>0</v>
      </c>
      <c r="P5344">
        <v>152</v>
      </c>
      <c r="Q5344">
        <v>0</v>
      </c>
      <c r="R5344">
        <v>1</v>
      </c>
      <c r="S5344">
        <v>0</v>
      </c>
      <c r="T5344">
        <v>27</v>
      </c>
      <c r="U5344">
        <v>0</v>
      </c>
      <c r="V5344">
        <v>0</v>
      </c>
      <c r="W5344">
        <v>0</v>
      </c>
      <c r="X5344">
        <v>58.497564163545526</v>
      </c>
      <c r="Y5344">
        <v>0</v>
      </c>
      <c r="Z5344">
        <v>4.4497887685102499E-3</v>
      </c>
      <c r="AA5344">
        <v>0</v>
      </c>
      <c r="AB5344">
        <v>64.346297078005776</v>
      </c>
      <c r="AC5344">
        <v>0</v>
      </c>
      <c r="AD5344">
        <v>0</v>
      </c>
      <c r="AE5344">
        <v>122.84831103031982</v>
      </c>
    </row>
    <row r="5345" spans="1:31" x14ac:dyDescent="0.3">
      <c r="A5345">
        <v>2497365</v>
      </c>
      <c r="B5345">
        <v>1</v>
      </c>
      <c r="C5345" t="s">
        <v>81</v>
      </c>
      <c r="D5345" t="s">
        <v>114</v>
      </c>
      <c r="E5345" t="s">
        <v>162</v>
      </c>
      <c r="F5345" t="s">
        <v>15132</v>
      </c>
      <c r="G5345" t="s">
        <v>168</v>
      </c>
      <c r="H5345" t="s">
        <v>135</v>
      </c>
      <c r="I5345" t="s">
        <v>136</v>
      </c>
      <c r="J5345" t="s">
        <v>137</v>
      </c>
      <c r="K5345" t="s">
        <v>138</v>
      </c>
      <c r="L5345" t="s">
        <v>15133</v>
      </c>
      <c r="M5345" t="s">
        <v>15134</v>
      </c>
      <c r="N5345">
        <v>3.0916666660000001</v>
      </c>
      <c r="O5345">
        <v>0</v>
      </c>
      <c r="P5345">
        <v>57</v>
      </c>
      <c r="Q5345">
        <v>0</v>
      </c>
      <c r="R5345">
        <v>2</v>
      </c>
      <c r="S5345">
        <v>0</v>
      </c>
      <c r="T5345">
        <v>5</v>
      </c>
      <c r="U5345">
        <v>0</v>
      </c>
      <c r="V5345">
        <v>0</v>
      </c>
      <c r="W5345">
        <v>0</v>
      </c>
      <c r="X5345">
        <v>22.023473679517117</v>
      </c>
      <c r="Y5345">
        <v>0</v>
      </c>
      <c r="Z5345">
        <v>9.7444681254959448E-2</v>
      </c>
      <c r="AA5345">
        <v>0</v>
      </c>
      <c r="AB5345">
        <v>6.9376442087287034</v>
      </c>
      <c r="AC5345">
        <v>0</v>
      </c>
      <c r="AD5345">
        <v>0</v>
      </c>
      <c r="AE5345">
        <v>29.058562569500779</v>
      </c>
    </row>
    <row r="5346" spans="1:31" x14ac:dyDescent="0.3">
      <c r="A5346">
        <v>2497366</v>
      </c>
      <c r="B5346">
        <v>1</v>
      </c>
      <c r="C5346" t="s">
        <v>81</v>
      </c>
      <c r="D5346" t="s">
        <v>113</v>
      </c>
      <c r="E5346" t="s">
        <v>147</v>
      </c>
      <c r="F5346" t="s">
        <v>15135</v>
      </c>
      <c r="G5346" t="s">
        <v>924</v>
      </c>
      <c r="H5346" t="s">
        <v>150</v>
      </c>
      <c r="I5346" t="s">
        <v>136</v>
      </c>
      <c r="J5346" t="s">
        <v>137</v>
      </c>
      <c r="K5346" t="s">
        <v>144</v>
      </c>
      <c r="L5346" t="s">
        <v>15136</v>
      </c>
      <c r="M5346" t="s">
        <v>15137</v>
      </c>
      <c r="N5346">
        <v>3.8144444439999998</v>
      </c>
      <c r="O5346">
        <v>0</v>
      </c>
      <c r="P5346">
        <v>42</v>
      </c>
      <c r="Q5346">
        <v>0</v>
      </c>
      <c r="R5346">
        <v>3</v>
      </c>
      <c r="S5346">
        <v>0</v>
      </c>
      <c r="T5346">
        <v>1</v>
      </c>
      <c r="U5346">
        <v>0</v>
      </c>
      <c r="V5346">
        <v>0</v>
      </c>
      <c r="W5346">
        <v>0</v>
      </c>
      <c r="X5346">
        <v>9.0571481677907286</v>
      </c>
      <c r="Y5346">
        <v>0</v>
      </c>
      <c r="Z5346">
        <v>1.3321079079898852</v>
      </c>
      <c r="AA5346">
        <v>0</v>
      </c>
      <c r="AB5346">
        <v>6.8147300939300006</v>
      </c>
      <c r="AC5346">
        <v>0</v>
      </c>
      <c r="AD5346">
        <v>0</v>
      </c>
      <c r="AE5346">
        <v>17.203986169710614</v>
      </c>
    </row>
    <row r="5347" spans="1:31" x14ac:dyDescent="0.3">
      <c r="A5347">
        <v>2497367</v>
      </c>
      <c r="B5347">
        <v>1</v>
      </c>
      <c r="C5347" t="s">
        <v>81</v>
      </c>
      <c r="D5347" t="s">
        <v>128</v>
      </c>
      <c r="E5347" t="s">
        <v>153</v>
      </c>
      <c r="F5347" t="s">
        <v>15138</v>
      </c>
      <c r="G5347" t="s">
        <v>244</v>
      </c>
      <c r="H5347" t="s">
        <v>135</v>
      </c>
      <c r="I5347" t="s">
        <v>136</v>
      </c>
      <c r="J5347" t="s">
        <v>137</v>
      </c>
      <c r="K5347" t="s">
        <v>144</v>
      </c>
      <c r="L5347" t="s">
        <v>15139</v>
      </c>
      <c r="M5347" t="s">
        <v>15140</v>
      </c>
      <c r="N5347">
        <v>1.279722222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1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16.310344023311494</v>
      </c>
      <c r="AC5347">
        <v>0</v>
      </c>
      <c r="AD5347">
        <v>0</v>
      </c>
      <c r="AE5347">
        <v>16.310344023311494</v>
      </c>
    </row>
    <row r="5348" spans="1:31" x14ac:dyDescent="0.3">
      <c r="A5348">
        <v>2497368</v>
      </c>
      <c r="B5348">
        <v>1</v>
      </c>
      <c r="C5348" t="s">
        <v>80</v>
      </c>
      <c r="D5348" t="s">
        <v>88</v>
      </c>
      <c r="E5348" t="s">
        <v>166</v>
      </c>
      <c r="F5348" t="s">
        <v>15141</v>
      </c>
      <c r="G5348" t="s">
        <v>382</v>
      </c>
      <c r="H5348" t="s">
        <v>150</v>
      </c>
      <c r="I5348" t="s">
        <v>136</v>
      </c>
      <c r="J5348" t="s">
        <v>137</v>
      </c>
      <c r="K5348" t="s">
        <v>144</v>
      </c>
      <c r="L5348" t="s">
        <v>15142</v>
      </c>
      <c r="M5348" t="s">
        <v>15143</v>
      </c>
      <c r="N5348">
        <v>1.2408333330000001</v>
      </c>
      <c r="O5348">
        <v>0</v>
      </c>
      <c r="P5348">
        <v>10649</v>
      </c>
      <c r="Q5348">
        <v>0</v>
      </c>
      <c r="R5348">
        <v>0</v>
      </c>
      <c r="S5348">
        <v>1</v>
      </c>
      <c r="T5348">
        <v>553</v>
      </c>
      <c r="U5348">
        <v>0</v>
      </c>
      <c r="V5348">
        <v>0</v>
      </c>
      <c r="W5348">
        <v>0</v>
      </c>
      <c r="X5348">
        <v>3174.1884835667879</v>
      </c>
      <c r="Y5348">
        <v>0</v>
      </c>
      <c r="Z5348">
        <v>0</v>
      </c>
      <c r="AA5348">
        <v>70.119853919484143</v>
      </c>
      <c r="AB5348">
        <v>622.50403865413512</v>
      </c>
      <c r="AC5348">
        <v>0</v>
      </c>
      <c r="AD5348">
        <v>0</v>
      </c>
      <c r="AE5348">
        <v>3866.8123761404072</v>
      </c>
    </row>
    <row r="5349" spans="1:31" x14ac:dyDescent="0.3">
      <c r="A5349">
        <v>2497369</v>
      </c>
      <c r="B5349">
        <v>1</v>
      </c>
      <c r="C5349" t="s">
        <v>80</v>
      </c>
      <c r="D5349" t="s">
        <v>89</v>
      </c>
      <c r="E5349" t="s">
        <v>132</v>
      </c>
      <c r="F5349" t="s">
        <v>15144</v>
      </c>
      <c r="G5349" t="s">
        <v>134</v>
      </c>
      <c r="H5349" t="s">
        <v>135</v>
      </c>
      <c r="I5349" t="s">
        <v>136</v>
      </c>
      <c r="J5349" t="s">
        <v>137</v>
      </c>
      <c r="K5349" t="s">
        <v>138</v>
      </c>
      <c r="L5349" t="s">
        <v>15145</v>
      </c>
      <c r="M5349" t="s">
        <v>15146</v>
      </c>
      <c r="N5349">
        <v>0.16166666599999999</v>
      </c>
      <c r="O5349">
        <v>0</v>
      </c>
      <c r="P5349">
        <v>46</v>
      </c>
      <c r="Q5349">
        <v>0</v>
      </c>
      <c r="R5349">
        <v>0</v>
      </c>
      <c r="S5349">
        <v>0</v>
      </c>
      <c r="T5349">
        <v>3</v>
      </c>
      <c r="U5349">
        <v>0</v>
      </c>
      <c r="V5349">
        <v>0</v>
      </c>
      <c r="W5349">
        <v>0</v>
      </c>
      <c r="X5349">
        <v>11.984731508690741</v>
      </c>
      <c r="Y5349">
        <v>0</v>
      </c>
      <c r="Z5349">
        <v>0</v>
      </c>
      <c r="AA5349">
        <v>0</v>
      </c>
      <c r="AB5349">
        <v>0.56299740887609873</v>
      </c>
      <c r="AC5349">
        <v>0</v>
      </c>
      <c r="AD5349">
        <v>0</v>
      </c>
      <c r="AE5349">
        <v>12.54772891756684</v>
      </c>
    </row>
    <row r="5350" spans="1:31" x14ac:dyDescent="0.3">
      <c r="A5350">
        <v>2497370</v>
      </c>
      <c r="B5350">
        <v>1</v>
      </c>
      <c r="C5350" t="s">
        <v>80</v>
      </c>
      <c r="D5350" t="s">
        <v>82</v>
      </c>
      <c r="E5350" t="s">
        <v>132</v>
      </c>
      <c r="F5350" t="s">
        <v>15147</v>
      </c>
      <c r="G5350" t="s">
        <v>134</v>
      </c>
      <c r="H5350" t="s">
        <v>135</v>
      </c>
      <c r="I5350" t="s">
        <v>136</v>
      </c>
      <c r="J5350" t="s">
        <v>137</v>
      </c>
      <c r="K5350" t="s">
        <v>138</v>
      </c>
      <c r="L5350" t="s">
        <v>15148</v>
      </c>
      <c r="M5350" t="s">
        <v>15149</v>
      </c>
      <c r="N5350">
        <v>0.57222222199999995</v>
      </c>
      <c r="O5350">
        <v>0</v>
      </c>
      <c r="P5350">
        <v>329</v>
      </c>
      <c r="Q5350">
        <v>0</v>
      </c>
      <c r="R5350">
        <v>0</v>
      </c>
      <c r="S5350">
        <v>0</v>
      </c>
      <c r="T5350">
        <v>18</v>
      </c>
      <c r="U5350">
        <v>0</v>
      </c>
      <c r="V5350">
        <v>0</v>
      </c>
      <c r="W5350">
        <v>0</v>
      </c>
      <c r="X5350">
        <v>62.610166592706449</v>
      </c>
      <c r="Y5350">
        <v>0</v>
      </c>
      <c r="Z5350">
        <v>0</v>
      </c>
      <c r="AA5350">
        <v>0</v>
      </c>
      <c r="AB5350">
        <v>14.967382492451343</v>
      </c>
      <c r="AC5350">
        <v>0</v>
      </c>
      <c r="AD5350">
        <v>0</v>
      </c>
      <c r="AE5350">
        <v>77.577549085157784</v>
      </c>
    </row>
    <row r="5351" spans="1:31" x14ac:dyDescent="0.3">
      <c r="A5351">
        <v>2497372</v>
      </c>
      <c r="B5351">
        <v>1</v>
      </c>
      <c r="C5351" t="s">
        <v>80</v>
      </c>
      <c r="D5351" t="s">
        <v>110</v>
      </c>
      <c r="E5351" t="s">
        <v>132</v>
      </c>
      <c r="F5351" t="s">
        <v>15150</v>
      </c>
      <c r="G5351" t="s">
        <v>134</v>
      </c>
      <c r="H5351" t="s">
        <v>135</v>
      </c>
      <c r="I5351" t="s">
        <v>136</v>
      </c>
      <c r="J5351" t="s">
        <v>137</v>
      </c>
      <c r="K5351" t="s">
        <v>138</v>
      </c>
      <c r="L5351" t="s">
        <v>15151</v>
      </c>
      <c r="M5351" t="s">
        <v>15152</v>
      </c>
      <c r="N5351">
        <v>0.38277777699999999</v>
      </c>
      <c r="O5351">
        <v>0</v>
      </c>
      <c r="P5351">
        <v>840</v>
      </c>
      <c r="Q5351">
        <v>0</v>
      </c>
      <c r="R5351">
        <v>0</v>
      </c>
      <c r="S5351">
        <v>0</v>
      </c>
      <c r="T5351">
        <v>26</v>
      </c>
      <c r="U5351">
        <v>0</v>
      </c>
      <c r="V5351">
        <v>0</v>
      </c>
      <c r="W5351">
        <v>0</v>
      </c>
      <c r="X5351">
        <v>140.93559544696399</v>
      </c>
      <c r="Y5351">
        <v>0</v>
      </c>
      <c r="Z5351">
        <v>0</v>
      </c>
      <c r="AA5351">
        <v>0</v>
      </c>
      <c r="AB5351">
        <v>11.595491941176238</v>
      </c>
      <c r="AC5351">
        <v>0</v>
      </c>
      <c r="AD5351">
        <v>0</v>
      </c>
      <c r="AE5351">
        <v>152.53108738814024</v>
      </c>
    </row>
    <row r="5352" spans="1:31" x14ac:dyDescent="0.3">
      <c r="A5352">
        <v>2497373</v>
      </c>
      <c r="B5352">
        <v>1</v>
      </c>
      <c r="C5352" t="s">
        <v>81</v>
      </c>
      <c r="D5352" t="s">
        <v>112</v>
      </c>
      <c r="E5352" t="s">
        <v>141</v>
      </c>
      <c r="F5352" t="s">
        <v>15153</v>
      </c>
      <c r="G5352" t="s">
        <v>466</v>
      </c>
      <c r="H5352" t="s">
        <v>135</v>
      </c>
      <c r="I5352" t="s">
        <v>136</v>
      </c>
      <c r="J5352" t="s">
        <v>137</v>
      </c>
      <c r="K5352" t="s">
        <v>144</v>
      </c>
      <c r="L5352" t="s">
        <v>15154</v>
      </c>
      <c r="M5352" t="s">
        <v>15155</v>
      </c>
      <c r="N5352">
        <v>2.0011111110000002</v>
      </c>
      <c r="O5352">
        <v>0</v>
      </c>
      <c r="P5352">
        <v>118</v>
      </c>
      <c r="Q5352">
        <v>0</v>
      </c>
      <c r="R5352">
        <v>0</v>
      </c>
      <c r="S5352">
        <v>0</v>
      </c>
      <c r="T5352">
        <v>9</v>
      </c>
      <c r="U5352">
        <v>0</v>
      </c>
      <c r="V5352">
        <v>0</v>
      </c>
      <c r="W5352">
        <v>0</v>
      </c>
      <c r="X5352">
        <v>44.097168991372683</v>
      </c>
      <c r="Y5352">
        <v>0</v>
      </c>
      <c r="Z5352">
        <v>0</v>
      </c>
      <c r="AA5352">
        <v>0</v>
      </c>
      <c r="AB5352">
        <v>18.699208700703235</v>
      </c>
      <c r="AC5352">
        <v>0</v>
      </c>
      <c r="AD5352">
        <v>0</v>
      </c>
      <c r="AE5352">
        <v>62.796377692075922</v>
      </c>
    </row>
    <row r="5353" spans="1:31" x14ac:dyDescent="0.3">
      <c r="A5353">
        <v>2497375</v>
      </c>
      <c r="B5353">
        <v>1</v>
      </c>
      <c r="C5353" t="s">
        <v>80</v>
      </c>
      <c r="D5353" t="s">
        <v>84</v>
      </c>
      <c r="E5353" t="s">
        <v>132</v>
      </c>
      <c r="F5353" t="s">
        <v>15156</v>
      </c>
      <c r="G5353" t="s">
        <v>134</v>
      </c>
      <c r="H5353" t="s">
        <v>135</v>
      </c>
      <c r="I5353" t="s">
        <v>136</v>
      </c>
      <c r="J5353" t="s">
        <v>137</v>
      </c>
      <c r="K5353" t="s">
        <v>138</v>
      </c>
      <c r="L5353" t="s">
        <v>15157</v>
      </c>
      <c r="M5353" t="s">
        <v>15158</v>
      </c>
      <c r="N5353">
        <v>0.41083333300000002</v>
      </c>
      <c r="O5353">
        <v>0</v>
      </c>
      <c r="P5353">
        <v>313</v>
      </c>
      <c r="Q5353">
        <v>0</v>
      </c>
      <c r="R5353">
        <v>0</v>
      </c>
      <c r="S5353">
        <v>0</v>
      </c>
      <c r="T5353">
        <v>14</v>
      </c>
      <c r="U5353">
        <v>0</v>
      </c>
      <c r="V5353">
        <v>0</v>
      </c>
      <c r="W5353">
        <v>0</v>
      </c>
      <c r="X5353">
        <v>39.864943982767564</v>
      </c>
      <c r="Y5353">
        <v>0</v>
      </c>
      <c r="Z5353">
        <v>0</v>
      </c>
      <c r="AA5353">
        <v>0</v>
      </c>
      <c r="AB5353">
        <v>3.7542449150652386</v>
      </c>
      <c r="AC5353">
        <v>0</v>
      </c>
      <c r="AD5353">
        <v>0</v>
      </c>
      <c r="AE5353">
        <v>43.6191888978328</v>
      </c>
    </row>
    <row r="5354" spans="1:31" x14ac:dyDescent="0.3">
      <c r="A5354">
        <v>2497376</v>
      </c>
      <c r="B5354">
        <v>1</v>
      </c>
      <c r="C5354" t="s">
        <v>81</v>
      </c>
      <c r="D5354" t="s">
        <v>128</v>
      </c>
      <c r="E5354" t="s">
        <v>153</v>
      </c>
      <c r="F5354" t="s">
        <v>15159</v>
      </c>
      <c r="G5354" t="s">
        <v>244</v>
      </c>
      <c r="H5354" t="s">
        <v>135</v>
      </c>
      <c r="I5354" t="s">
        <v>136</v>
      </c>
      <c r="J5354" t="s">
        <v>137</v>
      </c>
      <c r="K5354" t="s">
        <v>144</v>
      </c>
      <c r="L5354" t="s">
        <v>15160</v>
      </c>
      <c r="M5354" t="s">
        <v>15161</v>
      </c>
      <c r="N5354">
        <v>2.184722222</v>
      </c>
      <c r="O5354">
        <v>0</v>
      </c>
      <c r="P5354">
        <v>6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2.4037946415156539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2.4037946415156539</v>
      </c>
    </row>
    <row r="5355" spans="1:31" x14ac:dyDescent="0.3">
      <c r="A5355">
        <v>2497380</v>
      </c>
      <c r="B5355">
        <v>1</v>
      </c>
      <c r="C5355" t="s">
        <v>80</v>
      </c>
      <c r="D5355" t="s">
        <v>86</v>
      </c>
      <c r="E5355" t="s">
        <v>162</v>
      </c>
      <c r="F5355" t="s">
        <v>15162</v>
      </c>
      <c r="G5355" t="s">
        <v>210</v>
      </c>
      <c r="H5355" t="s">
        <v>135</v>
      </c>
      <c r="I5355" t="s">
        <v>136</v>
      </c>
      <c r="J5355" t="s">
        <v>137</v>
      </c>
      <c r="K5355" t="s">
        <v>144</v>
      </c>
      <c r="L5355" t="s">
        <v>15163</v>
      </c>
      <c r="M5355" t="s">
        <v>15164</v>
      </c>
      <c r="N5355">
        <v>2.7916666659999998</v>
      </c>
      <c r="O5355">
        <v>0</v>
      </c>
      <c r="P5355">
        <v>35</v>
      </c>
      <c r="Q5355">
        <v>0</v>
      </c>
      <c r="R5355">
        <v>0</v>
      </c>
      <c r="S5355">
        <v>0</v>
      </c>
      <c r="T5355">
        <v>12</v>
      </c>
      <c r="U5355">
        <v>0</v>
      </c>
      <c r="V5355">
        <v>0</v>
      </c>
      <c r="W5355">
        <v>0</v>
      </c>
      <c r="X5355">
        <v>66.212722353970989</v>
      </c>
      <c r="Y5355">
        <v>0</v>
      </c>
      <c r="Z5355">
        <v>0</v>
      </c>
      <c r="AA5355">
        <v>0</v>
      </c>
      <c r="AB5355">
        <v>137.93239212527547</v>
      </c>
      <c r="AC5355">
        <v>0</v>
      </c>
      <c r="AD5355">
        <v>0</v>
      </c>
      <c r="AE5355">
        <v>204.14511447924644</v>
      </c>
    </row>
    <row r="5356" spans="1:31" x14ac:dyDescent="0.3">
      <c r="A5356">
        <v>2497383</v>
      </c>
      <c r="B5356">
        <v>1</v>
      </c>
      <c r="C5356" t="s">
        <v>80</v>
      </c>
      <c r="D5356" t="s">
        <v>95</v>
      </c>
      <c r="E5356" t="s">
        <v>213</v>
      </c>
      <c r="F5356" t="s">
        <v>15165</v>
      </c>
      <c r="G5356" t="s">
        <v>149</v>
      </c>
      <c r="H5356" t="s">
        <v>150</v>
      </c>
      <c r="I5356" t="s">
        <v>136</v>
      </c>
      <c r="J5356" t="s">
        <v>137</v>
      </c>
      <c r="K5356" t="s">
        <v>144</v>
      </c>
      <c r="L5356" t="s">
        <v>15166</v>
      </c>
      <c r="M5356" t="s">
        <v>15167</v>
      </c>
      <c r="N5356">
        <v>0.24666666600000001</v>
      </c>
      <c r="O5356">
        <v>0</v>
      </c>
      <c r="P5356">
        <v>1</v>
      </c>
      <c r="Q5356">
        <v>0</v>
      </c>
      <c r="R5356">
        <v>0</v>
      </c>
      <c r="S5356">
        <v>7</v>
      </c>
      <c r="T5356">
        <v>626</v>
      </c>
      <c r="U5356">
        <v>5</v>
      </c>
      <c r="V5356">
        <v>6</v>
      </c>
      <c r="W5356">
        <v>0</v>
      </c>
      <c r="X5356">
        <v>0.12058700037270935</v>
      </c>
      <c r="Y5356">
        <v>0</v>
      </c>
      <c r="Z5356">
        <v>0</v>
      </c>
      <c r="AA5356">
        <v>24.677243294028095</v>
      </c>
      <c r="AB5356">
        <v>167.01363546627169</v>
      </c>
      <c r="AC5356">
        <v>918.9691404160817</v>
      </c>
      <c r="AD5356">
        <v>23.786347334019972</v>
      </c>
      <c r="AE5356">
        <v>1134.5669535107741</v>
      </c>
    </row>
    <row r="5357" spans="1:31" x14ac:dyDescent="0.3">
      <c r="A5357">
        <v>2497384</v>
      </c>
      <c r="B5357">
        <v>1</v>
      </c>
      <c r="C5357" t="s">
        <v>81</v>
      </c>
      <c r="D5357" t="s">
        <v>114</v>
      </c>
      <c r="E5357" t="s">
        <v>166</v>
      </c>
      <c r="F5357" t="s">
        <v>15168</v>
      </c>
      <c r="G5357" t="s">
        <v>168</v>
      </c>
      <c r="H5357" t="s">
        <v>150</v>
      </c>
      <c r="I5357" t="s">
        <v>136</v>
      </c>
      <c r="J5357" t="s">
        <v>137</v>
      </c>
      <c r="K5357" t="s">
        <v>138</v>
      </c>
      <c r="L5357" t="s">
        <v>15169</v>
      </c>
      <c r="M5357" t="s">
        <v>15170</v>
      </c>
      <c r="N5357">
        <v>5.4022222219999998</v>
      </c>
      <c r="O5357">
        <v>0</v>
      </c>
      <c r="P5357">
        <v>3048</v>
      </c>
      <c r="Q5357">
        <v>2</v>
      </c>
      <c r="R5357">
        <v>76</v>
      </c>
      <c r="S5357">
        <v>21</v>
      </c>
      <c r="T5357">
        <v>270</v>
      </c>
      <c r="U5357">
        <v>0</v>
      </c>
      <c r="V5357">
        <v>0</v>
      </c>
      <c r="W5357">
        <v>0</v>
      </c>
      <c r="X5357">
        <v>1310.0765629969837</v>
      </c>
      <c r="Y5357">
        <v>5.6217929061634706</v>
      </c>
      <c r="Z5357">
        <v>32.982010255033487</v>
      </c>
      <c r="AA5357">
        <v>166.46143891566999</v>
      </c>
      <c r="AB5357">
        <v>458.79785136740429</v>
      </c>
      <c r="AC5357">
        <v>0</v>
      </c>
      <c r="AD5357">
        <v>0</v>
      </c>
      <c r="AE5357">
        <v>1973.9396564412548</v>
      </c>
    </row>
    <row r="5358" spans="1:31" x14ac:dyDescent="0.3">
      <c r="A5358">
        <v>2497386</v>
      </c>
      <c r="B5358">
        <v>1</v>
      </c>
      <c r="C5358" t="s">
        <v>80</v>
      </c>
      <c r="D5358" t="s">
        <v>94</v>
      </c>
      <c r="E5358" t="s">
        <v>147</v>
      </c>
      <c r="F5358" t="s">
        <v>15171</v>
      </c>
      <c r="G5358" t="s">
        <v>168</v>
      </c>
      <c r="H5358" t="s">
        <v>150</v>
      </c>
      <c r="I5358" t="s">
        <v>136</v>
      </c>
      <c r="J5358" t="s">
        <v>137</v>
      </c>
      <c r="K5358" t="s">
        <v>138</v>
      </c>
      <c r="L5358" t="s">
        <v>15172</v>
      </c>
      <c r="M5358" t="s">
        <v>15173</v>
      </c>
      <c r="N5358">
        <v>0.64972222199999996</v>
      </c>
      <c r="O5358">
        <v>0</v>
      </c>
      <c r="P5358">
        <v>106</v>
      </c>
      <c r="Q5358">
        <v>0</v>
      </c>
      <c r="R5358">
        <v>0</v>
      </c>
      <c r="S5358">
        <v>0</v>
      </c>
      <c r="T5358">
        <v>8</v>
      </c>
      <c r="U5358">
        <v>0</v>
      </c>
      <c r="V5358">
        <v>0</v>
      </c>
      <c r="W5358">
        <v>0</v>
      </c>
      <c r="X5358">
        <v>21.444549462889924</v>
      </c>
      <c r="Y5358">
        <v>0</v>
      </c>
      <c r="Z5358">
        <v>0</v>
      </c>
      <c r="AA5358">
        <v>0</v>
      </c>
      <c r="AB5358">
        <v>9.9009164942225159</v>
      </c>
      <c r="AC5358">
        <v>0</v>
      </c>
      <c r="AD5358">
        <v>0</v>
      </c>
      <c r="AE5358">
        <v>31.345465957112438</v>
      </c>
    </row>
    <row r="5359" spans="1:31" x14ac:dyDescent="0.3">
      <c r="A5359">
        <v>2497387</v>
      </c>
      <c r="B5359">
        <v>1</v>
      </c>
      <c r="C5359" t="s">
        <v>80</v>
      </c>
      <c r="D5359" t="s">
        <v>89</v>
      </c>
      <c r="E5359" t="s">
        <v>132</v>
      </c>
      <c r="F5359" t="s">
        <v>15174</v>
      </c>
      <c r="G5359" t="s">
        <v>134</v>
      </c>
      <c r="H5359" t="s">
        <v>135</v>
      </c>
      <c r="I5359" t="s">
        <v>136</v>
      </c>
      <c r="J5359" t="s">
        <v>137</v>
      </c>
      <c r="K5359" t="s">
        <v>138</v>
      </c>
      <c r="L5359" t="s">
        <v>15175</v>
      </c>
      <c r="M5359" t="s">
        <v>15176</v>
      </c>
      <c r="N5359">
        <v>0.23388888799999999</v>
      </c>
      <c r="O5359">
        <v>0</v>
      </c>
      <c r="P5359">
        <v>172</v>
      </c>
      <c r="Q5359">
        <v>0</v>
      </c>
      <c r="R5359">
        <v>0</v>
      </c>
      <c r="S5359">
        <v>0</v>
      </c>
      <c r="T5359">
        <v>10</v>
      </c>
      <c r="U5359">
        <v>0</v>
      </c>
      <c r="V5359">
        <v>0</v>
      </c>
      <c r="W5359">
        <v>0</v>
      </c>
      <c r="X5359">
        <v>21.351033811124712</v>
      </c>
      <c r="Y5359">
        <v>0</v>
      </c>
      <c r="Z5359">
        <v>0</v>
      </c>
      <c r="AA5359">
        <v>0</v>
      </c>
      <c r="AB5359">
        <v>2.0174453583139083</v>
      </c>
      <c r="AC5359">
        <v>0</v>
      </c>
      <c r="AD5359">
        <v>0</v>
      </c>
      <c r="AE5359">
        <v>23.368479169438618</v>
      </c>
    </row>
    <row r="5360" spans="1:31" x14ac:dyDescent="0.3">
      <c r="A5360">
        <v>2497393</v>
      </c>
      <c r="B5360">
        <v>1</v>
      </c>
      <c r="C5360" t="s">
        <v>80</v>
      </c>
      <c r="D5360" t="s">
        <v>90</v>
      </c>
      <c r="E5360" t="s">
        <v>153</v>
      </c>
      <c r="F5360" t="s">
        <v>15177</v>
      </c>
      <c r="G5360" t="s">
        <v>230</v>
      </c>
      <c r="H5360" t="s">
        <v>135</v>
      </c>
      <c r="I5360" t="s">
        <v>136</v>
      </c>
      <c r="J5360" t="s">
        <v>137</v>
      </c>
      <c r="K5360" t="s">
        <v>144</v>
      </c>
      <c r="L5360" t="s">
        <v>15178</v>
      </c>
      <c r="M5360" t="s">
        <v>15179</v>
      </c>
      <c r="N5360">
        <v>0.75888888799999998</v>
      </c>
      <c r="O5360">
        <v>0</v>
      </c>
      <c r="P5360">
        <v>13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2.9920935119670782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2.9920935119670782</v>
      </c>
    </row>
    <row r="5361" spans="1:31" x14ac:dyDescent="0.3">
      <c r="A5361">
        <v>2497398</v>
      </c>
      <c r="B5361">
        <v>1</v>
      </c>
      <c r="C5361" t="s">
        <v>80</v>
      </c>
      <c r="D5361" t="s">
        <v>110</v>
      </c>
      <c r="E5361" t="s">
        <v>132</v>
      </c>
      <c r="F5361" t="s">
        <v>15180</v>
      </c>
      <c r="G5361" t="s">
        <v>134</v>
      </c>
      <c r="H5361" t="s">
        <v>135</v>
      </c>
      <c r="I5361" t="s">
        <v>136</v>
      </c>
      <c r="J5361" t="s">
        <v>137</v>
      </c>
      <c r="K5361" t="s">
        <v>138</v>
      </c>
      <c r="L5361" t="s">
        <v>15181</v>
      </c>
      <c r="M5361" t="s">
        <v>15182</v>
      </c>
      <c r="N5361">
        <v>0.696111111</v>
      </c>
      <c r="O5361">
        <v>0</v>
      </c>
      <c r="P5361">
        <v>691</v>
      </c>
      <c r="Q5361">
        <v>0</v>
      </c>
      <c r="R5361">
        <v>0</v>
      </c>
      <c r="S5361">
        <v>0</v>
      </c>
      <c r="T5361">
        <v>32</v>
      </c>
      <c r="U5361">
        <v>0</v>
      </c>
      <c r="V5361">
        <v>0</v>
      </c>
      <c r="W5361">
        <v>0</v>
      </c>
      <c r="X5361">
        <v>142.3454247102944</v>
      </c>
      <c r="Y5361">
        <v>0</v>
      </c>
      <c r="Z5361">
        <v>0</v>
      </c>
      <c r="AA5361">
        <v>0</v>
      </c>
      <c r="AB5361">
        <v>21.010987222718384</v>
      </c>
      <c r="AC5361">
        <v>0</v>
      </c>
      <c r="AD5361">
        <v>0</v>
      </c>
      <c r="AE5361">
        <v>163.35641193301279</v>
      </c>
    </row>
    <row r="5362" spans="1:31" x14ac:dyDescent="0.3">
      <c r="A5362">
        <v>2497404</v>
      </c>
      <c r="B5362">
        <v>1</v>
      </c>
      <c r="C5362" t="s">
        <v>80</v>
      </c>
      <c r="D5362" t="s">
        <v>89</v>
      </c>
      <c r="E5362" t="s">
        <v>132</v>
      </c>
      <c r="F5362" t="s">
        <v>13509</v>
      </c>
      <c r="G5362" t="s">
        <v>134</v>
      </c>
      <c r="H5362" t="s">
        <v>135</v>
      </c>
      <c r="I5362" t="s">
        <v>136</v>
      </c>
      <c r="J5362" t="s">
        <v>137</v>
      </c>
      <c r="K5362" t="s">
        <v>138</v>
      </c>
      <c r="L5362" t="s">
        <v>15183</v>
      </c>
      <c r="M5362" t="s">
        <v>15184</v>
      </c>
      <c r="N5362">
        <v>0.191111111</v>
      </c>
      <c r="O5362">
        <v>0</v>
      </c>
      <c r="P5362">
        <v>86</v>
      </c>
      <c r="Q5362">
        <v>0</v>
      </c>
      <c r="R5362">
        <v>0</v>
      </c>
      <c r="S5362">
        <v>0</v>
      </c>
      <c r="T5362">
        <v>6</v>
      </c>
      <c r="U5362">
        <v>0</v>
      </c>
      <c r="V5362">
        <v>0</v>
      </c>
      <c r="W5362">
        <v>0</v>
      </c>
      <c r="X5362">
        <v>12.95568771725279</v>
      </c>
      <c r="Y5362">
        <v>0</v>
      </c>
      <c r="Z5362">
        <v>0</v>
      </c>
      <c r="AA5362">
        <v>0</v>
      </c>
      <c r="AB5362">
        <v>3.4759059672299073</v>
      </c>
      <c r="AC5362">
        <v>0</v>
      </c>
      <c r="AD5362">
        <v>0</v>
      </c>
      <c r="AE5362">
        <v>16.431593684482696</v>
      </c>
    </row>
    <row r="5363" spans="1:31" x14ac:dyDescent="0.3">
      <c r="A5363">
        <v>2497406</v>
      </c>
      <c r="B5363">
        <v>1</v>
      </c>
      <c r="C5363" t="s">
        <v>80</v>
      </c>
      <c r="D5363" t="s">
        <v>107</v>
      </c>
      <c r="E5363" t="s">
        <v>147</v>
      </c>
      <c r="F5363" t="s">
        <v>15185</v>
      </c>
      <c r="G5363" t="s">
        <v>134</v>
      </c>
      <c r="H5363" t="s">
        <v>150</v>
      </c>
      <c r="I5363" t="s">
        <v>136</v>
      </c>
      <c r="J5363" t="s">
        <v>137</v>
      </c>
      <c r="K5363" t="s">
        <v>138</v>
      </c>
      <c r="L5363" t="s">
        <v>15186</v>
      </c>
      <c r="M5363" t="s">
        <v>15187</v>
      </c>
      <c r="N5363">
        <v>0.523888888</v>
      </c>
      <c r="O5363">
        <v>0</v>
      </c>
      <c r="P5363">
        <v>41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2.0092247314856495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2.0092247314856495</v>
      </c>
    </row>
    <row r="5364" spans="1:31" x14ac:dyDescent="0.3">
      <c r="A5364">
        <v>2497409</v>
      </c>
      <c r="B5364">
        <v>1</v>
      </c>
      <c r="C5364" t="s">
        <v>80</v>
      </c>
      <c r="D5364" t="s">
        <v>105</v>
      </c>
      <c r="E5364" t="s">
        <v>147</v>
      </c>
      <c r="F5364" t="s">
        <v>15188</v>
      </c>
      <c r="G5364" t="s">
        <v>134</v>
      </c>
      <c r="H5364" t="s">
        <v>150</v>
      </c>
      <c r="I5364" t="s">
        <v>136</v>
      </c>
      <c r="J5364" t="s">
        <v>137</v>
      </c>
      <c r="K5364" t="s">
        <v>138</v>
      </c>
      <c r="L5364" t="s">
        <v>15189</v>
      </c>
      <c r="M5364" t="s">
        <v>15190</v>
      </c>
      <c r="N5364">
        <v>1.0022222220000001</v>
      </c>
      <c r="O5364">
        <v>0</v>
      </c>
      <c r="P5364">
        <v>181</v>
      </c>
      <c r="Q5364">
        <v>0</v>
      </c>
      <c r="R5364">
        <v>0</v>
      </c>
      <c r="S5364">
        <v>0</v>
      </c>
      <c r="T5364">
        <v>10</v>
      </c>
      <c r="U5364">
        <v>0</v>
      </c>
      <c r="V5364">
        <v>0</v>
      </c>
      <c r="W5364">
        <v>0</v>
      </c>
      <c r="X5364">
        <v>44.287594412865822</v>
      </c>
      <c r="Y5364">
        <v>0</v>
      </c>
      <c r="Z5364">
        <v>0</v>
      </c>
      <c r="AA5364">
        <v>0</v>
      </c>
      <c r="AB5364">
        <v>6.3969178061548018</v>
      </c>
      <c r="AC5364">
        <v>0</v>
      </c>
      <c r="AD5364">
        <v>0</v>
      </c>
      <c r="AE5364">
        <v>50.684512219020625</v>
      </c>
    </row>
    <row r="5365" spans="1:31" x14ac:dyDescent="0.3">
      <c r="A5365">
        <v>2497368</v>
      </c>
      <c r="B5365">
        <v>2</v>
      </c>
      <c r="C5365" t="s">
        <v>80</v>
      </c>
      <c r="D5365" t="s">
        <v>88</v>
      </c>
      <c r="E5365" t="s">
        <v>147</v>
      </c>
      <c r="F5365" t="s">
        <v>15191</v>
      </c>
      <c r="G5365" t="s">
        <v>382</v>
      </c>
      <c r="H5365" t="s">
        <v>150</v>
      </c>
      <c r="I5365" t="s">
        <v>136</v>
      </c>
      <c r="J5365" t="s">
        <v>137</v>
      </c>
      <c r="K5365" t="s">
        <v>144</v>
      </c>
      <c r="L5365" t="s">
        <v>15143</v>
      </c>
      <c r="M5365" t="s">
        <v>15192</v>
      </c>
      <c r="N5365">
        <v>0.28944444400000002</v>
      </c>
      <c r="O5365">
        <v>0</v>
      </c>
      <c r="P5365">
        <v>624</v>
      </c>
      <c r="Q5365">
        <v>0</v>
      </c>
      <c r="R5365">
        <v>0</v>
      </c>
      <c r="S5365">
        <v>0</v>
      </c>
      <c r="T5365">
        <v>65</v>
      </c>
      <c r="U5365">
        <v>0</v>
      </c>
      <c r="V5365">
        <v>0</v>
      </c>
      <c r="W5365">
        <v>0</v>
      </c>
      <c r="X5365">
        <v>41.856000652503212</v>
      </c>
      <c r="Y5365">
        <v>0</v>
      </c>
      <c r="Z5365">
        <v>0</v>
      </c>
      <c r="AA5365">
        <v>0</v>
      </c>
      <c r="AB5365">
        <v>18.376217347586635</v>
      </c>
      <c r="AC5365">
        <v>0</v>
      </c>
      <c r="AD5365">
        <v>0</v>
      </c>
      <c r="AE5365">
        <v>60.232218000089844</v>
      </c>
    </row>
    <row r="5366" spans="1:31" x14ac:dyDescent="0.3">
      <c r="A5366">
        <v>2497422</v>
      </c>
      <c r="B5366">
        <v>1</v>
      </c>
      <c r="C5366" t="s">
        <v>80</v>
      </c>
      <c r="D5366" t="s">
        <v>94</v>
      </c>
      <c r="E5366" t="s">
        <v>147</v>
      </c>
      <c r="F5366" t="s">
        <v>15193</v>
      </c>
      <c r="G5366" t="s">
        <v>134</v>
      </c>
      <c r="H5366" t="s">
        <v>150</v>
      </c>
      <c r="I5366" t="s">
        <v>136</v>
      </c>
      <c r="J5366" t="s">
        <v>137</v>
      </c>
      <c r="K5366" t="s">
        <v>138</v>
      </c>
      <c r="L5366" t="s">
        <v>15194</v>
      </c>
      <c r="M5366" t="s">
        <v>15195</v>
      </c>
      <c r="N5366">
        <v>0.71527777699999995</v>
      </c>
      <c r="O5366">
        <v>0</v>
      </c>
      <c r="P5366">
        <v>203</v>
      </c>
      <c r="Q5366">
        <v>0</v>
      </c>
      <c r="R5366">
        <v>0</v>
      </c>
      <c r="S5366">
        <v>0</v>
      </c>
      <c r="T5366">
        <v>12</v>
      </c>
      <c r="U5366">
        <v>0</v>
      </c>
      <c r="V5366">
        <v>0</v>
      </c>
      <c r="W5366">
        <v>0</v>
      </c>
      <c r="X5366">
        <v>31.845446465972273</v>
      </c>
      <c r="Y5366">
        <v>0</v>
      </c>
      <c r="Z5366">
        <v>0</v>
      </c>
      <c r="AA5366">
        <v>0</v>
      </c>
      <c r="AB5366">
        <v>14.868636053716394</v>
      </c>
      <c r="AC5366">
        <v>0</v>
      </c>
      <c r="AD5366">
        <v>0</v>
      </c>
      <c r="AE5366">
        <v>46.714082519688667</v>
      </c>
    </row>
    <row r="5367" spans="1:31" x14ac:dyDescent="0.3">
      <c r="A5367">
        <v>2497423</v>
      </c>
      <c r="B5367">
        <v>1</v>
      </c>
      <c r="C5367" t="s">
        <v>80</v>
      </c>
      <c r="D5367" t="s">
        <v>107</v>
      </c>
      <c r="E5367" t="s">
        <v>153</v>
      </c>
      <c r="F5367" t="s">
        <v>15196</v>
      </c>
      <c r="G5367" t="s">
        <v>230</v>
      </c>
      <c r="H5367" t="s">
        <v>135</v>
      </c>
      <c r="I5367" t="s">
        <v>136</v>
      </c>
      <c r="J5367" t="s">
        <v>137</v>
      </c>
      <c r="K5367" t="s">
        <v>144</v>
      </c>
      <c r="L5367" t="s">
        <v>15197</v>
      </c>
      <c r="M5367" t="s">
        <v>15198</v>
      </c>
      <c r="N5367">
        <v>4.977222222</v>
      </c>
      <c r="O5367">
        <v>0</v>
      </c>
      <c r="P5367">
        <v>5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11.018080036536022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11.018080036536022</v>
      </c>
    </row>
    <row r="5368" spans="1:31" x14ac:dyDescent="0.3">
      <c r="A5368">
        <v>2497428</v>
      </c>
      <c r="B5368">
        <v>1</v>
      </c>
      <c r="C5368" t="s">
        <v>80</v>
      </c>
      <c r="D5368" t="s">
        <v>95</v>
      </c>
      <c r="E5368" t="s">
        <v>162</v>
      </c>
      <c r="F5368" t="s">
        <v>14692</v>
      </c>
      <c r="G5368" t="s">
        <v>181</v>
      </c>
      <c r="H5368" t="s">
        <v>135</v>
      </c>
      <c r="I5368" t="s">
        <v>136</v>
      </c>
      <c r="J5368" t="s">
        <v>137</v>
      </c>
      <c r="K5368" t="s">
        <v>144</v>
      </c>
      <c r="L5368" t="s">
        <v>15199</v>
      </c>
      <c r="M5368" t="s">
        <v>15200</v>
      </c>
      <c r="N5368">
        <v>2.7538888880000001</v>
      </c>
      <c r="O5368">
        <v>0</v>
      </c>
      <c r="P5368">
        <v>25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20.182948109286819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20.182948109286819</v>
      </c>
    </row>
    <row r="5369" spans="1:31" x14ac:dyDescent="0.3">
      <c r="A5369">
        <v>2497435</v>
      </c>
      <c r="B5369">
        <v>1</v>
      </c>
      <c r="C5369" t="s">
        <v>80</v>
      </c>
      <c r="D5369" t="s">
        <v>89</v>
      </c>
      <c r="E5369" t="s">
        <v>132</v>
      </c>
      <c r="F5369" t="s">
        <v>15201</v>
      </c>
      <c r="G5369" t="s">
        <v>134</v>
      </c>
      <c r="H5369" t="s">
        <v>135</v>
      </c>
      <c r="I5369" t="s">
        <v>136</v>
      </c>
      <c r="J5369" t="s">
        <v>137</v>
      </c>
      <c r="K5369" t="s">
        <v>138</v>
      </c>
      <c r="L5369" t="s">
        <v>15202</v>
      </c>
      <c r="M5369" t="s">
        <v>15203</v>
      </c>
      <c r="N5369">
        <v>0.41138888800000001</v>
      </c>
      <c r="O5369">
        <v>0</v>
      </c>
      <c r="P5369">
        <v>184</v>
      </c>
      <c r="Q5369">
        <v>0</v>
      </c>
      <c r="R5369">
        <v>2</v>
      </c>
      <c r="S5369">
        <v>0</v>
      </c>
      <c r="T5369">
        <v>29</v>
      </c>
      <c r="U5369">
        <v>0</v>
      </c>
      <c r="V5369">
        <v>0</v>
      </c>
      <c r="W5369">
        <v>0</v>
      </c>
      <c r="X5369">
        <v>37.519668226186738</v>
      </c>
      <c r="Y5369">
        <v>0</v>
      </c>
      <c r="Z5369">
        <v>0.14646738423353059</v>
      </c>
      <c r="AA5369">
        <v>0</v>
      </c>
      <c r="AB5369">
        <v>51.597678231471853</v>
      </c>
      <c r="AC5369">
        <v>0</v>
      </c>
      <c r="AD5369">
        <v>0</v>
      </c>
      <c r="AE5369">
        <v>89.26381384189213</v>
      </c>
    </row>
    <row r="5370" spans="1:31" x14ac:dyDescent="0.3">
      <c r="A5370">
        <v>2497442</v>
      </c>
      <c r="B5370">
        <v>1</v>
      </c>
      <c r="C5370" t="s">
        <v>80</v>
      </c>
      <c r="D5370" t="s">
        <v>84</v>
      </c>
      <c r="E5370" t="s">
        <v>147</v>
      </c>
      <c r="F5370" t="s">
        <v>15204</v>
      </c>
      <c r="G5370" t="s">
        <v>193</v>
      </c>
      <c r="H5370" t="s">
        <v>150</v>
      </c>
      <c r="I5370" t="s">
        <v>136</v>
      </c>
      <c r="J5370" t="s">
        <v>137</v>
      </c>
      <c r="K5370" t="s">
        <v>144</v>
      </c>
      <c r="L5370" t="s">
        <v>15205</v>
      </c>
      <c r="M5370" t="s">
        <v>15206</v>
      </c>
      <c r="N5370">
        <v>5.0202777770000004</v>
      </c>
      <c r="O5370">
        <v>0</v>
      </c>
      <c r="P5370">
        <v>254</v>
      </c>
      <c r="Q5370">
        <v>0</v>
      </c>
      <c r="R5370">
        <v>28</v>
      </c>
      <c r="S5370">
        <v>0</v>
      </c>
      <c r="T5370">
        <v>34</v>
      </c>
      <c r="U5370">
        <v>0</v>
      </c>
      <c r="V5370">
        <v>0</v>
      </c>
      <c r="W5370">
        <v>0</v>
      </c>
      <c r="X5370">
        <v>361.97848986224056</v>
      </c>
      <c r="Y5370">
        <v>0</v>
      </c>
      <c r="Z5370">
        <v>59.584827722496172</v>
      </c>
      <c r="AA5370">
        <v>0</v>
      </c>
      <c r="AB5370">
        <v>136.20621052184615</v>
      </c>
      <c r="AC5370">
        <v>0</v>
      </c>
      <c r="AD5370">
        <v>0</v>
      </c>
      <c r="AE5370">
        <v>557.76952810658292</v>
      </c>
    </row>
    <row r="5371" spans="1:31" x14ac:dyDescent="0.3">
      <c r="A5371">
        <v>2497368</v>
      </c>
      <c r="B5371">
        <v>3</v>
      </c>
      <c r="C5371" t="s">
        <v>80</v>
      </c>
      <c r="D5371" t="s">
        <v>88</v>
      </c>
      <c r="E5371" t="s">
        <v>147</v>
      </c>
      <c r="F5371" t="s">
        <v>15207</v>
      </c>
      <c r="G5371" t="s">
        <v>382</v>
      </c>
      <c r="H5371" t="s">
        <v>150</v>
      </c>
      <c r="I5371" t="s">
        <v>136</v>
      </c>
      <c r="J5371" t="s">
        <v>137</v>
      </c>
      <c r="K5371" t="s">
        <v>144</v>
      </c>
      <c r="L5371" t="s">
        <v>15192</v>
      </c>
      <c r="M5371" t="s">
        <v>15208</v>
      </c>
      <c r="N5371">
        <v>2.457222222</v>
      </c>
      <c r="O5371">
        <v>0</v>
      </c>
      <c r="P5371">
        <v>162</v>
      </c>
      <c r="Q5371">
        <v>0</v>
      </c>
      <c r="R5371">
        <v>0</v>
      </c>
      <c r="S5371">
        <v>0</v>
      </c>
      <c r="T5371">
        <v>49</v>
      </c>
      <c r="U5371">
        <v>0</v>
      </c>
      <c r="V5371">
        <v>0</v>
      </c>
      <c r="W5371">
        <v>0</v>
      </c>
      <c r="X5371">
        <v>110.00780582866722</v>
      </c>
      <c r="Y5371">
        <v>0</v>
      </c>
      <c r="Z5371">
        <v>0</v>
      </c>
      <c r="AA5371">
        <v>0</v>
      </c>
      <c r="AB5371">
        <v>144.95618611601546</v>
      </c>
      <c r="AC5371">
        <v>0</v>
      </c>
      <c r="AD5371">
        <v>0</v>
      </c>
      <c r="AE5371">
        <v>254.96399194468268</v>
      </c>
    </row>
    <row r="5372" spans="1:31" x14ac:dyDescent="0.3">
      <c r="A5372">
        <v>2497300</v>
      </c>
      <c r="B5372">
        <v>2</v>
      </c>
      <c r="C5372" t="s">
        <v>81</v>
      </c>
      <c r="D5372" t="s">
        <v>117</v>
      </c>
      <c r="E5372" t="s">
        <v>132</v>
      </c>
      <c r="F5372" t="s">
        <v>15209</v>
      </c>
      <c r="G5372" t="s">
        <v>2766</v>
      </c>
      <c r="H5372" t="s">
        <v>135</v>
      </c>
      <c r="I5372" t="s">
        <v>136</v>
      </c>
      <c r="J5372" t="s">
        <v>137</v>
      </c>
      <c r="K5372" t="s">
        <v>144</v>
      </c>
      <c r="L5372" t="s">
        <v>15210</v>
      </c>
      <c r="M5372" t="s">
        <v>15211</v>
      </c>
      <c r="N5372">
        <v>0.42055555500000003</v>
      </c>
      <c r="O5372">
        <v>0</v>
      </c>
      <c r="P5372">
        <v>52</v>
      </c>
      <c r="Q5372">
        <v>0</v>
      </c>
      <c r="R5372">
        <v>8</v>
      </c>
      <c r="S5372">
        <v>0</v>
      </c>
      <c r="T5372">
        <v>1</v>
      </c>
      <c r="U5372">
        <v>0</v>
      </c>
      <c r="V5372">
        <v>0</v>
      </c>
      <c r="W5372">
        <v>0</v>
      </c>
      <c r="X5372">
        <v>1.785539391726088</v>
      </c>
      <c r="Y5372">
        <v>0</v>
      </c>
      <c r="Z5372">
        <v>2.2743710152275751</v>
      </c>
      <c r="AA5372">
        <v>0</v>
      </c>
      <c r="AB5372">
        <v>0</v>
      </c>
      <c r="AC5372">
        <v>0</v>
      </c>
      <c r="AD5372">
        <v>0</v>
      </c>
      <c r="AE5372">
        <v>4.0599104069536631</v>
      </c>
    </row>
    <row r="5373" spans="1:31" x14ac:dyDescent="0.3">
      <c r="A5373">
        <v>2497455</v>
      </c>
      <c r="B5373">
        <v>1</v>
      </c>
      <c r="C5373" t="s">
        <v>80</v>
      </c>
      <c r="D5373" t="s">
        <v>97</v>
      </c>
      <c r="E5373" t="s">
        <v>153</v>
      </c>
      <c r="F5373" t="s">
        <v>15212</v>
      </c>
      <c r="G5373" t="s">
        <v>230</v>
      </c>
      <c r="H5373" t="s">
        <v>135</v>
      </c>
      <c r="I5373" t="s">
        <v>136</v>
      </c>
      <c r="J5373" t="s">
        <v>137</v>
      </c>
      <c r="K5373" t="s">
        <v>144</v>
      </c>
      <c r="L5373" t="s">
        <v>15213</v>
      </c>
      <c r="M5373" t="s">
        <v>15214</v>
      </c>
      <c r="N5373">
        <v>1.5819444439999999</v>
      </c>
      <c r="O5373">
        <v>0</v>
      </c>
      <c r="P5373">
        <v>1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0.92912966161677923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0.92912966161677923</v>
      </c>
    </row>
    <row r="5374" spans="1:31" x14ac:dyDescent="0.3">
      <c r="A5374">
        <v>2497457</v>
      </c>
      <c r="B5374">
        <v>1</v>
      </c>
      <c r="C5374" t="s">
        <v>80</v>
      </c>
      <c r="D5374" t="s">
        <v>84</v>
      </c>
      <c r="E5374" t="s">
        <v>132</v>
      </c>
      <c r="F5374" t="s">
        <v>15215</v>
      </c>
      <c r="G5374" t="s">
        <v>134</v>
      </c>
      <c r="H5374" t="s">
        <v>135</v>
      </c>
      <c r="I5374" t="s">
        <v>136</v>
      </c>
      <c r="J5374" t="s">
        <v>137</v>
      </c>
      <c r="K5374" t="s">
        <v>138</v>
      </c>
      <c r="L5374" t="s">
        <v>15216</v>
      </c>
      <c r="M5374" t="s">
        <v>15217</v>
      </c>
      <c r="N5374">
        <v>0.80638888799999997</v>
      </c>
      <c r="O5374">
        <v>0</v>
      </c>
      <c r="P5374">
        <v>452</v>
      </c>
      <c r="Q5374">
        <v>0</v>
      </c>
      <c r="R5374">
        <v>0</v>
      </c>
      <c r="S5374">
        <v>0</v>
      </c>
      <c r="T5374">
        <v>117</v>
      </c>
      <c r="U5374">
        <v>0</v>
      </c>
      <c r="V5374">
        <v>0</v>
      </c>
      <c r="W5374">
        <v>0</v>
      </c>
      <c r="X5374">
        <v>105.4365700519853</v>
      </c>
      <c r="Y5374">
        <v>0</v>
      </c>
      <c r="Z5374">
        <v>0</v>
      </c>
      <c r="AA5374">
        <v>0</v>
      </c>
      <c r="AB5374">
        <v>129.53985404505619</v>
      </c>
      <c r="AC5374">
        <v>0</v>
      </c>
      <c r="AD5374">
        <v>0</v>
      </c>
      <c r="AE5374">
        <v>234.9764240970415</v>
      </c>
    </row>
    <row r="5375" spans="1:31" x14ac:dyDescent="0.3">
      <c r="A5375">
        <v>2497459</v>
      </c>
      <c r="B5375">
        <v>1</v>
      </c>
      <c r="C5375" t="s">
        <v>80</v>
      </c>
      <c r="D5375" t="s">
        <v>106</v>
      </c>
      <c r="E5375" t="s">
        <v>132</v>
      </c>
      <c r="F5375" t="s">
        <v>15218</v>
      </c>
      <c r="G5375" t="s">
        <v>181</v>
      </c>
      <c r="H5375" t="s">
        <v>135</v>
      </c>
      <c r="I5375" t="s">
        <v>136</v>
      </c>
      <c r="J5375" t="s">
        <v>137</v>
      </c>
      <c r="K5375" t="s">
        <v>144</v>
      </c>
      <c r="L5375" t="s">
        <v>15219</v>
      </c>
      <c r="M5375" t="s">
        <v>15220</v>
      </c>
      <c r="N5375">
        <v>0.383611111</v>
      </c>
      <c r="O5375">
        <v>0</v>
      </c>
      <c r="P5375">
        <v>35</v>
      </c>
      <c r="Q5375">
        <v>0</v>
      </c>
      <c r="R5375">
        <v>1</v>
      </c>
      <c r="S5375">
        <v>0</v>
      </c>
      <c r="T5375">
        <v>14</v>
      </c>
      <c r="U5375">
        <v>0</v>
      </c>
      <c r="V5375">
        <v>0</v>
      </c>
      <c r="W5375">
        <v>0</v>
      </c>
      <c r="X5375">
        <v>1.509920617781636</v>
      </c>
      <c r="Y5375">
        <v>0</v>
      </c>
      <c r="Z5375">
        <v>8.3864520271231952E-2</v>
      </c>
      <c r="AA5375">
        <v>0</v>
      </c>
      <c r="AB5375">
        <v>8.7244255384080258</v>
      </c>
      <c r="AC5375">
        <v>0</v>
      </c>
      <c r="AD5375">
        <v>0</v>
      </c>
      <c r="AE5375">
        <v>10.318210676460893</v>
      </c>
    </row>
    <row r="5376" spans="1:31" x14ac:dyDescent="0.3">
      <c r="A5376">
        <v>2497460</v>
      </c>
      <c r="B5376">
        <v>1</v>
      </c>
      <c r="C5376" t="s">
        <v>81</v>
      </c>
      <c r="D5376" t="s">
        <v>112</v>
      </c>
      <c r="E5376" t="s">
        <v>162</v>
      </c>
      <c r="F5376" t="s">
        <v>14860</v>
      </c>
      <c r="G5376" t="s">
        <v>181</v>
      </c>
      <c r="H5376" t="s">
        <v>135</v>
      </c>
      <c r="I5376" t="s">
        <v>136</v>
      </c>
      <c r="J5376" t="s">
        <v>137</v>
      </c>
      <c r="K5376" t="s">
        <v>144</v>
      </c>
      <c r="L5376" t="s">
        <v>15221</v>
      </c>
      <c r="M5376" t="s">
        <v>15222</v>
      </c>
      <c r="N5376">
        <v>0.61777777700000003</v>
      </c>
      <c r="O5376">
        <v>0</v>
      </c>
      <c r="P5376">
        <v>141</v>
      </c>
      <c r="Q5376">
        <v>0</v>
      </c>
      <c r="R5376">
        <v>0</v>
      </c>
      <c r="S5376">
        <v>0</v>
      </c>
      <c r="T5376">
        <v>18</v>
      </c>
      <c r="U5376">
        <v>0</v>
      </c>
      <c r="V5376">
        <v>0</v>
      </c>
      <c r="W5376">
        <v>0</v>
      </c>
      <c r="X5376">
        <v>18.01240141074295</v>
      </c>
      <c r="Y5376">
        <v>0</v>
      </c>
      <c r="Z5376">
        <v>0</v>
      </c>
      <c r="AA5376">
        <v>0</v>
      </c>
      <c r="AB5376">
        <v>25.383565963857453</v>
      </c>
      <c r="AC5376">
        <v>0</v>
      </c>
      <c r="AD5376">
        <v>0</v>
      </c>
      <c r="AE5376">
        <v>43.395967374600403</v>
      </c>
    </row>
    <row r="5377" spans="1:31" x14ac:dyDescent="0.3">
      <c r="A5377">
        <v>2497468</v>
      </c>
      <c r="B5377">
        <v>1</v>
      </c>
      <c r="C5377" t="s">
        <v>80</v>
      </c>
      <c r="D5377" t="s">
        <v>84</v>
      </c>
      <c r="E5377" t="s">
        <v>147</v>
      </c>
      <c r="F5377" t="s">
        <v>15223</v>
      </c>
      <c r="G5377" t="s">
        <v>193</v>
      </c>
      <c r="H5377" t="s">
        <v>150</v>
      </c>
      <c r="I5377" t="s">
        <v>136</v>
      </c>
      <c r="J5377" t="s">
        <v>137</v>
      </c>
      <c r="K5377" t="s">
        <v>144</v>
      </c>
      <c r="L5377" t="s">
        <v>15224</v>
      </c>
      <c r="M5377" t="s">
        <v>15225</v>
      </c>
      <c r="N5377">
        <v>3.6688888880000001</v>
      </c>
      <c r="O5377">
        <v>0</v>
      </c>
      <c r="P5377">
        <v>22</v>
      </c>
      <c r="Q5377">
        <v>0</v>
      </c>
      <c r="R5377">
        <v>17</v>
      </c>
      <c r="S5377">
        <v>1</v>
      </c>
      <c r="T5377">
        <v>3</v>
      </c>
      <c r="U5377">
        <v>0</v>
      </c>
      <c r="V5377">
        <v>0</v>
      </c>
      <c r="W5377">
        <v>0</v>
      </c>
      <c r="X5377">
        <v>34.321163426033316</v>
      </c>
      <c r="Y5377">
        <v>0</v>
      </c>
      <c r="Z5377">
        <v>20.981099157967279</v>
      </c>
      <c r="AA5377">
        <v>5.4761271476266664</v>
      </c>
      <c r="AB5377">
        <v>12.056420554332885</v>
      </c>
      <c r="AC5377">
        <v>0</v>
      </c>
      <c r="AD5377">
        <v>0</v>
      </c>
      <c r="AE5377">
        <v>72.834810285960145</v>
      </c>
    </row>
    <row r="5378" spans="1:31" x14ac:dyDescent="0.3">
      <c r="A5378">
        <v>2497471</v>
      </c>
      <c r="B5378">
        <v>1</v>
      </c>
      <c r="C5378" t="s">
        <v>80</v>
      </c>
      <c r="D5378" t="s">
        <v>92</v>
      </c>
      <c r="E5378" t="s">
        <v>153</v>
      </c>
      <c r="F5378" t="s">
        <v>15226</v>
      </c>
      <c r="G5378" t="s">
        <v>244</v>
      </c>
      <c r="H5378" t="s">
        <v>135</v>
      </c>
      <c r="I5378" t="s">
        <v>136</v>
      </c>
      <c r="J5378" t="s">
        <v>137</v>
      </c>
      <c r="K5378" t="s">
        <v>144</v>
      </c>
      <c r="L5378" t="s">
        <v>15227</v>
      </c>
      <c r="M5378" t="s">
        <v>15228</v>
      </c>
      <c r="N5378">
        <v>2.5961111109999999</v>
      </c>
      <c r="O5378">
        <v>0</v>
      </c>
      <c r="P5378">
        <v>1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0.10430321022484923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0.10430321022484923</v>
      </c>
    </row>
    <row r="5379" spans="1:31" x14ac:dyDescent="0.3">
      <c r="A5379">
        <v>2497473</v>
      </c>
      <c r="B5379">
        <v>1</v>
      </c>
      <c r="C5379" t="s">
        <v>80</v>
      </c>
      <c r="D5379" t="s">
        <v>98</v>
      </c>
      <c r="E5379" t="s">
        <v>153</v>
      </c>
      <c r="F5379" t="s">
        <v>15229</v>
      </c>
      <c r="G5379" t="s">
        <v>312</v>
      </c>
      <c r="H5379" t="s">
        <v>135</v>
      </c>
      <c r="I5379" t="s">
        <v>136</v>
      </c>
      <c r="J5379" t="s">
        <v>137</v>
      </c>
      <c r="K5379" t="s">
        <v>144</v>
      </c>
      <c r="L5379" t="s">
        <v>15230</v>
      </c>
      <c r="M5379" t="s">
        <v>15231</v>
      </c>
      <c r="N5379">
        <v>5.0494444439999997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2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13.925502967650775</v>
      </c>
      <c r="AC5379">
        <v>0</v>
      </c>
      <c r="AD5379">
        <v>0</v>
      </c>
      <c r="AE5379">
        <v>13.925502967650775</v>
      </c>
    </row>
    <row r="5380" spans="1:31" x14ac:dyDescent="0.3">
      <c r="A5380">
        <v>2497477</v>
      </c>
      <c r="B5380">
        <v>1</v>
      </c>
      <c r="C5380" t="s">
        <v>80</v>
      </c>
      <c r="D5380" t="s">
        <v>100</v>
      </c>
      <c r="E5380" t="s">
        <v>153</v>
      </c>
      <c r="F5380" t="s">
        <v>15232</v>
      </c>
      <c r="G5380" t="s">
        <v>230</v>
      </c>
      <c r="H5380" t="s">
        <v>135</v>
      </c>
      <c r="I5380" t="s">
        <v>136</v>
      </c>
      <c r="J5380" t="s">
        <v>137</v>
      </c>
      <c r="K5380" t="s">
        <v>144</v>
      </c>
      <c r="L5380" t="s">
        <v>15233</v>
      </c>
      <c r="M5380" t="s">
        <v>15234</v>
      </c>
      <c r="N5380">
        <v>2.4750000000000001</v>
      </c>
      <c r="O5380">
        <v>0</v>
      </c>
      <c r="P5380">
        <v>8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0.38975471882139801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0.38975471882139801</v>
      </c>
    </row>
    <row r="5381" spans="1:31" x14ac:dyDescent="0.3">
      <c r="A5381">
        <v>2497478</v>
      </c>
      <c r="B5381">
        <v>1</v>
      </c>
      <c r="C5381" t="s">
        <v>80</v>
      </c>
      <c r="D5381" t="s">
        <v>103</v>
      </c>
      <c r="E5381" t="s">
        <v>141</v>
      </c>
      <c r="F5381" t="s">
        <v>15235</v>
      </c>
      <c r="G5381" t="s">
        <v>159</v>
      </c>
      <c r="H5381" t="s">
        <v>135</v>
      </c>
      <c r="I5381" t="s">
        <v>136</v>
      </c>
      <c r="J5381" t="s">
        <v>3</v>
      </c>
      <c r="K5381" t="s">
        <v>144</v>
      </c>
      <c r="L5381" t="s">
        <v>15236</v>
      </c>
      <c r="M5381" t="s">
        <v>15237</v>
      </c>
      <c r="N5381">
        <v>1.1716666659999999</v>
      </c>
      <c r="O5381">
        <v>0</v>
      </c>
      <c r="P5381">
        <v>55</v>
      </c>
      <c r="Q5381">
        <v>0</v>
      </c>
      <c r="R5381">
        <v>0</v>
      </c>
      <c r="S5381">
        <v>0</v>
      </c>
      <c r="T5381">
        <v>4</v>
      </c>
      <c r="U5381">
        <v>0</v>
      </c>
      <c r="V5381">
        <v>0</v>
      </c>
      <c r="W5381">
        <v>0</v>
      </c>
      <c r="X5381">
        <v>15.719639044799276</v>
      </c>
      <c r="Y5381">
        <v>0</v>
      </c>
      <c r="Z5381">
        <v>0</v>
      </c>
      <c r="AA5381">
        <v>0</v>
      </c>
      <c r="AB5381">
        <v>12.000969412275778</v>
      </c>
      <c r="AC5381">
        <v>0</v>
      </c>
      <c r="AD5381">
        <v>0</v>
      </c>
      <c r="AE5381">
        <v>27.720608457075052</v>
      </c>
    </row>
    <row r="5382" spans="1:31" x14ac:dyDescent="0.3">
      <c r="A5382">
        <v>2497480</v>
      </c>
      <c r="B5382">
        <v>1</v>
      </c>
      <c r="C5382" t="s">
        <v>80</v>
      </c>
      <c r="D5382" t="s">
        <v>103</v>
      </c>
      <c r="E5382" t="s">
        <v>153</v>
      </c>
      <c r="F5382" t="s">
        <v>15238</v>
      </c>
      <c r="G5382" t="s">
        <v>244</v>
      </c>
      <c r="H5382" t="s">
        <v>135</v>
      </c>
      <c r="I5382" t="s">
        <v>136</v>
      </c>
      <c r="J5382" t="s">
        <v>137</v>
      </c>
      <c r="K5382" t="s">
        <v>144</v>
      </c>
      <c r="L5382" t="s">
        <v>15239</v>
      </c>
      <c r="M5382" t="s">
        <v>15240</v>
      </c>
      <c r="N5382">
        <v>2.4994444439999999</v>
      </c>
      <c r="O5382">
        <v>0</v>
      </c>
      <c r="P5382">
        <v>1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0.741767997404153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0.741767997404153</v>
      </c>
    </row>
    <row r="5383" spans="1:31" x14ac:dyDescent="0.3">
      <c r="A5383">
        <v>2497481</v>
      </c>
      <c r="B5383">
        <v>1</v>
      </c>
      <c r="C5383" t="s">
        <v>80</v>
      </c>
      <c r="D5383" t="s">
        <v>94</v>
      </c>
      <c r="E5383" t="s">
        <v>147</v>
      </c>
      <c r="F5383" t="s">
        <v>15241</v>
      </c>
      <c r="G5383" t="s">
        <v>134</v>
      </c>
      <c r="H5383" t="s">
        <v>150</v>
      </c>
      <c r="I5383" t="s">
        <v>136</v>
      </c>
      <c r="J5383" t="s">
        <v>137</v>
      </c>
      <c r="K5383" t="s">
        <v>138</v>
      </c>
      <c r="L5383" t="s">
        <v>15242</v>
      </c>
      <c r="M5383" t="s">
        <v>15243</v>
      </c>
      <c r="N5383">
        <v>0.64805555500000001</v>
      </c>
      <c r="O5383">
        <v>0</v>
      </c>
      <c r="P5383">
        <v>489</v>
      </c>
      <c r="Q5383">
        <v>0</v>
      </c>
      <c r="R5383">
        <v>0</v>
      </c>
      <c r="S5383">
        <v>0</v>
      </c>
      <c r="T5383">
        <v>35</v>
      </c>
      <c r="U5383">
        <v>0</v>
      </c>
      <c r="V5383">
        <v>0</v>
      </c>
      <c r="W5383">
        <v>0</v>
      </c>
      <c r="X5383">
        <v>109.07636360769106</v>
      </c>
      <c r="Y5383">
        <v>0</v>
      </c>
      <c r="Z5383">
        <v>0</v>
      </c>
      <c r="AA5383">
        <v>0</v>
      </c>
      <c r="AB5383">
        <v>29.667509358856499</v>
      </c>
      <c r="AC5383">
        <v>0</v>
      </c>
      <c r="AD5383">
        <v>0</v>
      </c>
      <c r="AE5383">
        <v>138.74387296654757</v>
      </c>
    </row>
    <row r="5384" spans="1:31" x14ac:dyDescent="0.3">
      <c r="A5384">
        <v>2497487</v>
      </c>
      <c r="B5384">
        <v>1</v>
      </c>
      <c r="C5384" t="s">
        <v>81</v>
      </c>
      <c r="D5384" t="s">
        <v>112</v>
      </c>
      <c r="E5384" t="s">
        <v>162</v>
      </c>
      <c r="F5384" t="s">
        <v>15244</v>
      </c>
      <c r="G5384" t="s">
        <v>2766</v>
      </c>
      <c r="H5384" t="s">
        <v>135</v>
      </c>
      <c r="I5384" t="s">
        <v>136</v>
      </c>
      <c r="J5384" t="s">
        <v>137</v>
      </c>
      <c r="K5384" t="s">
        <v>144</v>
      </c>
      <c r="L5384" t="s">
        <v>15245</v>
      </c>
      <c r="M5384" t="s">
        <v>15246</v>
      </c>
      <c r="N5384">
        <v>2.5983333329999998</v>
      </c>
      <c r="O5384">
        <v>0</v>
      </c>
      <c r="P5384">
        <v>30</v>
      </c>
      <c r="Q5384">
        <v>0</v>
      </c>
      <c r="R5384">
        <v>0</v>
      </c>
      <c r="S5384">
        <v>0</v>
      </c>
      <c r="T5384">
        <v>1</v>
      </c>
      <c r="U5384">
        <v>0</v>
      </c>
      <c r="V5384">
        <v>0</v>
      </c>
      <c r="W5384">
        <v>0</v>
      </c>
      <c r="X5384">
        <v>6.3147254444119838</v>
      </c>
      <c r="Y5384">
        <v>0</v>
      </c>
      <c r="Z5384">
        <v>0</v>
      </c>
      <c r="AA5384">
        <v>0</v>
      </c>
      <c r="AB5384">
        <v>8.2634834030088894E-2</v>
      </c>
      <c r="AC5384">
        <v>0</v>
      </c>
      <c r="AD5384">
        <v>0</v>
      </c>
      <c r="AE5384">
        <v>6.3973602784420729</v>
      </c>
    </row>
    <row r="5385" spans="1:31" x14ac:dyDescent="0.3">
      <c r="A5385">
        <v>2497488</v>
      </c>
      <c r="B5385">
        <v>1</v>
      </c>
      <c r="C5385" t="s">
        <v>81</v>
      </c>
      <c r="D5385" t="s">
        <v>123</v>
      </c>
      <c r="E5385" t="s">
        <v>153</v>
      </c>
      <c r="F5385" t="s">
        <v>15247</v>
      </c>
      <c r="G5385" t="s">
        <v>159</v>
      </c>
      <c r="H5385" t="s">
        <v>135</v>
      </c>
      <c r="I5385" t="s">
        <v>136</v>
      </c>
      <c r="J5385" t="s">
        <v>3</v>
      </c>
      <c r="K5385" t="s">
        <v>144</v>
      </c>
      <c r="L5385" t="s">
        <v>15248</v>
      </c>
      <c r="M5385" t="s">
        <v>15249</v>
      </c>
      <c r="N5385">
        <v>1.944722222</v>
      </c>
      <c r="O5385">
        <v>0</v>
      </c>
      <c r="P5385">
        <v>9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2.9569710327754302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2.9569710327754302</v>
      </c>
    </row>
    <row r="5386" spans="1:31" x14ac:dyDescent="0.3">
      <c r="A5386">
        <v>2497493</v>
      </c>
      <c r="B5386">
        <v>1</v>
      </c>
      <c r="C5386" t="s">
        <v>80</v>
      </c>
      <c r="D5386" t="s">
        <v>105</v>
      </c>
      <c r="E5386" t="s">
        <v>147</v>
      </c>
      <c r="F5386" t="s">
        <v>15250</v>
      </c>
      <c r="G5386" t="s">
        <v>134</v>
      </c>
      <c r="H5386" t="s">
        <v>150</v>
      </c>
      <c r="I5386" t="s">
        <v>136</v>
      </c>
      <c r="J5386" t="s">
        <v>137</v>
      </c>
      <c r="K5386" t="s">
        <v>138</v>
      </c>
      <c r="L5386" t="s">
        <v>15251</v>
      </c>
      <c r="M5386" t="s">
        <v>15252</v>
      </c>
      <c r="N5386">
        <v>0.42194444399999997</v>
      </c>
      <c r="O5386">
        <v>0</v>
      </c>
      <c r="P5386">
        <v>360</v>
      </c>
      <c r="Q5386">
        <v>0</v>
      </c>
      <c r="R5386">
        <v>0</v>
      </c>
      <c r="S5386">
        <v>0</v>
      </c>
      <c r="T5386">
        <v>43</v>
      </c>
      <c r="U5386">
        <v>0</v>
      </c>
      <c r="V5386">
        <v>0</v>
      </c>
      <c r="W5386">
        <v>0</v>
      </c>
      <c r="X5386">
        <v>40.287855481364019</v>
      </c>
      <c r="Y5386">
        <v>0</v>
      </c>
      <c r="Z5386">
        <v>0</v>
      </c>
      <c r="AA5386">
        <v>0</v>
      </c>
      <c r="AB5386">
        <v>11.833084736287102</v>
      </c>
      <c r="AC5386">
        <v>0</v>
      </c>
      <c r="AD5386">
        <v>0</v>
      </c>
      <c r="AE5386">
        <v>52.120940217651125</v>
      </c>
    </row>
    <row r="5387" spans="1:31" x14ac:dyDescent="0.3">
      <c r="A5387">
        <v>2497495</v>
      </c>
      <c r="B5387">
        <v>1</v>
      </c>
      <c r="C5387" t="s">
        <v>80</v>
      </c>
      <c r="D5387" t="s">
        <v>100</v>
      </c>
      <c r="E5387" t="s">
        <v>166</v>
      </c>
      <c r="F5387" t="s">
        <v>15253</v>
      </c>
      <c r="G5387" t="s">
        <v>149</v>
      </c>
      <c r="H5387" t="s">
        <v>150</v>
      </c>
      <c r="I5387" t="s">
        <v>136</v>
      </c>
      <c r="J5387" t="s">
        <v>137</v>
      </c>
      <c r="K5387" t="s">
        <v>144</v>
      </c>
      <c r="L5387" t="s">
        <v>15254</v>
      </c>
      <c r="M5387" t="s">
        <v>15255</v>
      </c>
      <c r="N5387">
        <v>0.139444444</v>
      </c>
      <c r="O5387">
        <v>6</v>
      </c>
      <c r="P5387">
        <v>1043</v>
      </c>
      <c r="Q5387">
        <v>25</v>
      </c>
      <c r="R5387">
        <v>383</v>
      </c>
      <c r="S5387">
        <v>12</v>
      </c>
      <c r="T5387">
        <v>206</v>
      </c>
      <c r="U5387">
        <v>3</v>
      </c>
      <c r="V5387">
        <v>0</v>
      </c>
      <c r="W5387">
        <v>0.27664467548156119</v>
      </c>
      <c r="X5387">
        <v>29.621969082443378</v>
      </c>
      <c r="Y5387">
        <v>1.0352390653772983</v>
      </c>
      <c r="Z5387">
        <v>13.076297850169716</v>
      </c>
      <c r="AA5387">
        <v>11.20684068733256</v>
      </c>
      <c r="AB5387">
        <v>19.905332101647062</v>
      </c>
      <c r="AC5387">
        <v>54.974609107807815</v>
      </c>
      <c r="AD5387">
        <v>0</v>
      </c>
      <c r="AE5387">
        <v>130.09693257025938</v>
      </c>
    </row>
    <row r="5388" spans="1:31" x14ac:dyDescent="0.3">
      <c r="A5388">
        <v>2497499</v>
      </c>
      <c r="B5388">
        <v>1</v>
      </c>
      <c r="C5388" t="s">
        <v>80</v>
      </c>
      <c r="D5388" t="s">
        <v>84</v>
      </c>
      <c r="E5388" t="s">
        <v>132</v>
      </c>
      <c r="F5388" t="s">
        <v>15256</v>
      </c>
      <c r="G5388" t="s">
        <v>134</v>
      </c>
      <c r="H5388" t="s">
        <v>135</v>
      </c>
      <c r="I5388" t="s">
        <v>136</v>
      </c>
      <c r="J5388" t="s">
        <v>137</v>
      </c>
      <c r="K5388" t="s">
        <v>138</v>
      </c>
      <c r="L5388" t="s">
        <v>15257</v>
      </c>
      <c r="M5388" t="s">
        <v>15258</v>
      </c>
      <c r="N5388">
        <v>0.42305555500000003</v>
      </c>
      <c r="O5388">
        <v>0</v>
      </c>
      <c r="P5388">
        <v>1194</v>
      </c>
      <c r="Q5388">
        <v>0</v>
      </c>
      <c r="R5388">
        <v>0</v>
      </c>
      <c r="S5388">
        <v>0</v>
      </c>
      <c r="T5388">
        <v>109</v>
      </c>
      <c r="U5388">
        <v>0</v>
      </c>
      <c r="V5388">
        <v>1</v>
      </c>
      <c r="W5388">
        <v>0</v>
      </c>
      <c r="X5388">
        <v>125.78770871176827</v>
      </c>
      <c r="Y5388">
        <v>0</v>
      </c>
      <c r="Z5388">
        <v>0</v>
      </c>
      <c r="AA5388">
        <v>0</v>
      </c>
      <c r="AB5388">
        <v>44.307056867119307</v>
      </c>
      <c r="AC5388">
        <v>0</v>
      </c>
      <c r="AD5388">
        <v>4.3603652606852163</v>
      </c>
      <c r="AE5388">
        <v>174.4551308395728</v>
      </c>
    </row>
    <row r="5389" spans="1:31" x14ac:dyDescent="0.3">
      <c r="A5389">
        <v>2497504</v>
      </c>
      <c r="B5389">
        <v>1</v>
      </c>
      <c r="C5389" t="s">
        <v>80</v>
      </c>
      <c r="D5389" t="s">
        <v>93</v>
      </c>
      <c r="E5389" t="s">
        <v>162</v>
      </c>
      <c r="F5389" t="s">
        <v>15259</v>
      </c>
      <c r="G5389" t="s">
        <v>210</v>
      </c>
      <c r="H5389" t="s">
        <v>135</v>
      </c>
      <c r="I5389" t="s">
        <v>136</v>
      </c>
      <c r="J5389" t="s">
        <v>137</v>
      </c>
      <c r="K5389" t="s">
        <v>144</v>
      </c>
      <c r="L5389" t="s">
        <v>15260</v>
      </c>
      <c r="M5389" t="s">
        <v>15261</v>
      </c>
      <c r="N5389">
        <v>1.5594444439999999</v>
      </c>
      <c r="O5389">
        <v>0</v>
      </c>
      <c r="P5389">
        <v>24</v>
      </c>
      <c r="Q5389">
        <v>0</v>
      </c>
      <c r="R5389">
        <v>1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7.518196963213402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7.518196963213402</v>
      </c>
    </row>
    <row r="5390" spans="1:31" x14ac:dyDescent="0.3">
      <c r="A5390">
        <v>2497505</v>
      </c>
      <c r="B5390">
        <v>1</v>
      </c>
      <c r="C5390" t="s">
        <v>80</v>
      </c>
      <c r="D5390" t="s">
        <v>96</v>
      </c>
      <c r="E5390" t="s">
        <v>153</v>
      </c>
      <c r="F5390" t="s">
        <v>15262</v>
      </c>
      <c r="G5390" t="s">
        <v>159</v>
      </c>
      <c r="H5390" t="s">
        <v>135</v>
      </c>
      <c r="I5390" t="s">
        <v>136</v>
      </c>
      <c r="J5390" t="s">
        <v>3</v>
      </c>
      <c r="K5390" t="s">
        <v>144</v>
      </c>
      <c r="L5390" t="s">
        <v>15263</v>
      </c>
      <c r="M5390" t="s">
        <v>15264</v>
      </c>
      <c r="N5390">
        <v>1.832222222</v>
      </c>
      <c r="O5390">
        <v>0</v>
      </c>
      <c r="P5390">
        <v>1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1.5713881863077068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1.5713881863077068</v>
      </c>
    </row>
    <row r="5391" spans="1:31" x14ac:dyDescent="0.3">
      <c r="A5391">
        <v>2497507</v>
      </c>
      <c r="B5391">
        <v>1</v>
      </c>
      <c r="C5391" t="s">
        <v>80</v>
      </c>
      <c r="D5391" t="s">
        <v>110</v>
      </c>
      <c r="E5391" t="s">
        <v>132</v>
      </c>
      <c r="F5391" t="s">
        <v>15265</v>
      </c>
      <c r="G5391" t="s">
        <v>134</v>
      </c>
      <c r="H5391" t="s">
        <v>135</v>
      </c>
      <c r="I5391" t="s">
        <v>136</v>
      </c>
      <c r="J5391" t="s">
        <v>137</v>
      </c>
      <c r="K5391" t="s">
        <v>138</v>
      </c>
      <c r="L5391" t="s">
        <v>15266</v>
      </c>
      <c r="M5391" t="s">
        <v>15267</v>
      </c>
      <c r="N5391">
        <v>0.253611111</v>
      </c>
      <c r="O5391">
        <v>0</v>
      </c>
      <c r="P5391">
        <v>203</v>
      </c>
      <c r="Q5391">
        <v>0</v>
      </c>
      <c r="R5391">
        <v>0</v>
      </c>
      <c r="S5391">
        <v>0</v>
      </c>
      <c r="T5391">
        <v>66</v>
      </c>
      <c r="U5391">
        <v>0</v>
      </c>
      <c r="V5391">
        <v>1</v>
      </c>
      <c r="W5391">
        <v>0</v>
      </c>
      <c r="X5391">
        <v>13.780690449443354</v>
      </c>
      <c r="Y5391">
        <v>0</v>
      </c>
      <c r="Z5391">
        <v>0</v>
      </c>
      <c r="AA5391">
        <v>0</v>
      </c>
      <c r="AB5391">
        <v>47.059741121718886</v>
      </c>
      <c r="AC5391">
        <v>0</v>
      </c>
      <c r="AD5391">
        <v>5.6639967229796868</v>
      </c>
      <c r="AE5391">
        <v>66.504428294141931</v>
      </c>
    </row>
    <row r="5392" spans="1:31" x14ac:dyDescent="0.3">
      <c r="A5392">
        <v>2497509</v>
      </c>
      <c r="B5392">
        <v>1</v>
      </c>
      <c r="C5392" t="s">
        <v>80</v>
      </c>
      <c r="D5392" t="s">
        <v>94</v>
      </c>
      <c r="E5392" t="s">
        <v>147</v>
      </c>
      <c r="F5392" t="s">
        <v>15268</v>
      </c>
      <c r="G5392" t="s">
        <v>134</v>
      </c>
      <c r="H5392" t="s">
        <v>150</v>
      </c>
      <c r="I5392" t="s">
        <v>136</v>
      </c>
      <c r="J5392" t="s">
        <v>137</v>
      </c>
      <c r="K5392" t="s">
        <v>138</v>
      </c>
      <c r="L5392" t="s">
        <v>15269</v>
      </c>
      <c r="M5392" t="s">
        <v>15270</v>
      </c>
      <c r="N5392">
        <v>0.50055555500000004</v>
      </c>
      <c r="O5392">
        <v>0</v>
      </c>
      <c r="P5392">
        <v>311</v>
      </c>
      <c r="Q5392">
        <v>0</v>
      </c>
      <c r="R5392">
        <v>0</v>
      </c>
      <c r="S5392">
        <v>0</v>
      </c>
      <c r="T5392">
        <v>24</v>
      </c>
      <c r="U5392">
        <v>0</v>
      </c>
      <c r="V5392">
        <v>0</v>
      </c>
      <c r="W5392">
        <v>0</v>
      </c>
      <c r="X5392">
        <v>37.752459801820159</v>
      </c>
      <c r="Y5392">
        <v>0</v>
      </c>
      <c r="Z5392">
        <v>0</v>
      </c>
      <c r="AA5392">
        <v>0</v>
      </c>
      <c r="AB5392">
        <v>16.193457816618466</v>
      </c>
      <c r="AC5392">
        <v>0</v>
      </c>
      <c r="AD5392">
        <v>0</v>
      </c>
      <c r="AE5392">
        <v>53.945917618438628</v>
      </c>
    </row>
    <row r="5393" spans="1:31" x14ac:dyDescent="0.3">
      <c r="A5393">
        <v>2497511</v>
      </c>
      <c r="B5393">
        <v>1</v>
      </c>
      <c r="C5393" t="s">
        <v>80</v>
      </c>
      <c r="D5393" t="s">
        <v>107</v>
      </c>
      <c r="E5393" t="s">
        <v>147</v>
      </c>
      <c r="F5393" t="s">
        <v>15271</v>
      </c>
      <c r="G5393" t="s">
        <v>168</v>
      </c>
      <c r="H5393" t="s">
        <v>150</v>
      </c>
      <c r="I5393" t="s">
        <v>136</v>
      </c>
      <c r="J5393" t="s">
        <v>137</v>
      </c>
      <c r="K5393" t="s">
        <v>138</v>
      </c>
      <c r="L5393" t="s">
        <v>15272</v>
      </c>
      <c r="M5393" t="s">
        <v>15273</v>
      </c>
      <c r="N5393">
        <v>1.2466666660000001</v>
      </c>
      <c r="O5393">
        <v>0</v>
      </c>
      <c r="P5393">
        <v>49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9.6703789824174979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9.6703789824174979</v>
      </c>
    </row>
    <row r="5394" spans="1:31" x14ac:dyDescent="0.3">
      <c r="A5394">
        <v>2497512</v>
      </c>
      <c r="B5394">
        <v>1</v>
      </c>
      <c r="C5394" t="s">
        <v>80</v>
      </c>
      <c r="D5394" t="s">
        <v>89</v>
      </c>
      <c r="E5394" t="s">
        <v>153</v>
      </c>
      <c r="F5394" t="s">
        <v>13189</v>
      </c>
      <c r="G5394" t="s">
        <v>230</v>
      </c>
      <c r="H5394" t="s">
        <v>135</v>
      </c>
      <c r="I5394" t="s">
        <v>136</v>
      </c>
      <c r="J5394" t="s">
        <v>137</v>
      </c>
      <c r="K5394" t="s">
        <v>144</v>
      </c>
      <c r="L5394" t="s">
        <v>15274</v>
      </c>
      <c r="M5394" t="s">
        <v>15275</v>
      </c>
      <c r="N5394">
        <v>4.6950000000000003</v>
      </c>
      <c r="O5394">
        <v>0</v>
      </c>
      <c r="P5394">
        <v>2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4.6014716022190445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4.6014716022190445</v>
      </c>
    </row>
    <row r="5395" spans="1:31" x14ac:dyDescent="0.3">
      <c r="A5395">
        <v>2497513</v>
      </c>
      <c r="B5395">
        <v>1</v>
      </c>
      <c r="C5395" t="s">
        <v>80</v>
      </c>
      <c r="D5395" t="s">
        <v>107</v>
      </c>
      <c r="E5395" t="s">
        <v>132</v>
      </c>
      <c r="F5395" t="s">
        <v>15276</v>
      </c>
      <c r="G5395" t="s">
        <v>134</v>
      </c>
      <c r="H5395" t="s">
        <v>135</v>
      </c>
      <c r="I5395" t="s">
        <v>136</v>
      </c>
      <c r="J5395" t="s">
        <v>137</v>
      </c>
      <c r="K5395" t="s">
        <v>138</v>
      </c>
      <c r="L5395" t="s">
        <v>15277</v>
      </c>
      <c r="M5395" t="s">
        <v>15278</v>
      </c>
      <c r="N5395">
        <v>0.86305555499999997</v>
      </c>
      <c r="O5395">
        <v>0</v>
      </c>
      <c r="P5395">
        <v>31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1</v>
      </c>
      <c r="W5395">
        <v>0</v>
      </c>
      <c r="X5395">
        <v>1.6100785666060375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9.7158235800276091E-2</v>
      </c>
      <c r="AE5395">
        <v>1.7072368024063136</v>
      </c>
    </row>
    <row r="5396" spans="1:31" x14ac:dyDescent="0.3">
      <c r="A5396">
        <v>2497515</v>
      </c>
      <c r="B5396">
        <v>1</v>
      </c>
      <c r="C5396" t="s">
        <v>80</v>
      </c>
      <c r="D5396" t="s">
        <v>84</v>
      </c>
      <c r="E5396" t="s">
        <v>162</v>
      </c>
      <c r="F5396" t="s">
        <v>15279</v>
      </c>
      <c r="G5396" t="s">
        <v>210</v>
      </c>
      <c r="H5396" t="s">
        <v>135</v>
      </c>
      <c r="I5396" t="s">
        <v>136</v>
      </c>
      <c r="J5396" t="s">
        <v>137</v>
      </c>
      <c r="K5396" t="s">
        <v>144</v>
      </c>
      <c r="L5396" t="s">
        <v>15280</v>
      </c>
      <c r="M5396" t="s">
        <v>15281</v>
      </c>
      <c r="N5396">
        <v>2.3558333330000001</v>
      </c>
      <c r="O5396">
        <v>0</v>
      </c>
      <c r="P5396">
        <v>208</v>
      </c>
      <c r="Q5396">
        <v>0</v>
      </c>
      <c r="R5396">
        <v>0</v>
      </c>
      <c r="S5396">
        <v>0</v>
      </c>
      <c r="T5396">
        <v>14</v>
      </c>
      <c r="U5396">
        <v>0</v>
      </c>
      <c r="V5396">
        <v>0</v>
      </c>
      <c r="W5396">
        <v>0</v>
      </c>
      <c r="X5396">
        <v>120.86582884211514</v>
      </c>
      <c r="Y5396">
        <v>0</v>
      </c>
      <c r="Z5396">
        <v>0</v>
      </c>
      <c r="AA5396">
        <v>0</v>
      </c>
      <c r="AB5396">
        <v>14.778507972554987</v>
      </c>
      <c r="AC5396">
        <v>0</v>
      </c>
      <c r="AD5396">
        <v>0</v>
      </c>
      <c r="AE5396">
        <v>135.64433681467011</v>
      </c>
    </row>
    <row r="5397" spans="1:31" x14ac:dyDescent="0.3">
      <c r="A5397">
        <v>2497518</v>
      </c>
      <c r="B5397">
        <v>1</v>
      </c>
      <c r="C5397" t="s">
        <v>81</v>
      </c>
      <c r="D5397" t="s">
        <v>112</v>
      </c>
      <c r="E5397" t="s">
        <v>166</v>
      </c>
      <c r="F5397" t="s">
        <v>15282</v>
      </c>
      <c r="G5397" t="s">
        <v>149</v>
      </c>
      <c r="H5397" t="s">
        <v>150</v>
      </c>
      <c r="I5397" t="s">
        <v>136</v>
      </c>
      <c r="J5397" t="s">
        <v>137</v>
      </c>
      <c r="K5397" t="s">
        <v>144</v>
      </c>
      <c r="L5397" t="s">
        <v>15283</v>
      </c>
      <c r="M5397" t="s">
        <v>15284</v>
      </c>
      <c r="N5397">
        <v>1.0038888880000001</v>
      </c>
      <c r="O5397">
        <v>1</v>
      </c>
      <c r="P5397">
        <v>875</v>
      </c>
      <c r="Q5397">
        <v>90</v>
      </c>
      <c r="R5397">
        <v>173</v>
      </c>
      <c r="S5397">
        <v>26</v>
      </c>
      <c r="T5397">
        <v>125</v>
      </c>
      <c r="U5397">
        <v>7</v>
      </c>
      <c r="V5397">
        <v>2</v>
      </c>
      <c r="W5397">
        <v>2.6893424888823333E-2</v>
      </c>
      <c r="X5397">
        <v>194.75000364144924</v>
      </c>
      <c r="Y5397">
        <v>280.33502757772453</v>
      </c>
      <c r="Z5397">
        <v>30.602140186381025</v>
      </c>
      <c r="AA5397">
        <v>381.81637850200246</v>
      </c>
      <c r="AB5397">
        <v>146.46178547361851</v>
      </c>
      <c r="AC5397">
        <v>827.18905130492578</v>
      </c>
      <c r="AD5397">
        <v>16.794031866822579</v>
      </c>
      <c r="AE5397">
        <v>1877.9753119778129</v>
      </c>
    </row>
    <row r="5398" spans="1:31" x14ac:dyDescent="0.3">
      <c r="A5398">
        <v>2497522</v>
      </c>
      <c r="B5398">
        <v>1</v>
      </c>
      <c r="C5398" t="s">
        <v>80</v>
      </c>
      <c r="D5398" t="s">
        <v>110</v>
      </c>
      <c r="E5398" t="s">
        <v>132</v>
      </c>
      <c r="F5398" t="s">
        <v>15285</v>
      </c>
      <c r="G5398" t="s">
        <v>134</v>
      </c>
      <c r="H5398" t="s">
        <v>135</v>
      </c>
      <c r="I5398" t="s">
        <v>136</v>
      </c>
      <c r="J5398" t="s">
        <v>137</v>
      </c>
      <c r="K5398" t="s">
        <v>138</v>
      </c>
      <c r="L5398" t="s">
        <v>15286</v>
      </c>
      <c r="M5398" t="s">
        <v>15287</v>
      </c>
      <c r="N5398">
        <v>0.27</v>
      </c>
      <c r="O5398">
        <v>0</v>
      </c>
      <c r="P5398">
        <v>472</v>
      </c>
      <c r="Q5398">
        <v>0</v>
      </c>
      <c r="R5398">
        <v>0</v>
      </c>
      <c r="S5398">
        <v>0</v>
      </c>
      <c r="T5398">
        <v>62</v>
      </c>
      <c r="U5398">
        <v>0</v>
      </c>
      <c r="V5398">
        <v>0</v>
      </c>
      <c r="W5398">
        <v>0</v>
      </c>
      <c r="X5398">
        <v>33.164076749516923</v>
      </c>
      <c r="Y5398">
        <v>0</v>
      </c>
      <c r="Z5398">
        <v>0</v>
      </c>
      <c r="AA5398">
        <v>0</v>
      </c>
      <c r="AB5398">
        <v>12.656058022102263</v>
      </c>
      <c r="AC5398">
        <v>0</v>
      </c>
      <c r="AD5398">
        <v>0</v>
      </c>
      <c r="AE5398">
        <v>45.820134771619188</v>
      </c>
    </row>
    <row r="5399" spans="1:31" x14ac:dyDescent="0.3">
      <c r="A5399">
        <v>2497525</v>
      </c>
      <c r="B5399">
        <v>1</v>
      </c>
      <c r="C5399" t="s">
        <v>81</v>
      </c>
      <c r="D5399" t="s">
        <v>112</v>
      </c>
      <c r="E5399" t="s">
        <v>147</v>
      </c>
      <c r="F5399" t="s">
        <v>15288</v>
      </c>
      <c r="G5399" t="s">
        <v>149</v>
      </c>
      <c r="H5399" t="s">
        <v>150</v>
      </c>
      <c r="I5399" t="s">
        <v>136</v>
      </c>
      <c r="J5399" t="s">
        <v>137</v>
      </c>
      <c r="K5399" t="s">
        <v>144</v>
      </c>
      <c r="L5399" t="s">
        <v>15289</v>
      </c>
      <c r="M5399" t="s">
        <v>15290</v>
      </c>
      <c r="N5399">
        <v>1.2424999999999999</v>
      </c>
      <c r="O5399">
        <v>0</v>
      </c>
      <c r="P5399">
        <v>51</v>
      </c>
      <c r="Q5399">
        <v>0</v>
      </c>
      <c r="R5399">
        <v>0</v>
      </c>
      <c r="S5399">
        <v>0</v>
      </c>
      <c r="T5399">
        <v>2</v>
      </c>
      <c r="U5399">
        <v>0</v>
      </c>
      <c r="V5399">
        <v>0</v>
      </c>
      <c r="W5399">
        <v>0</v>
      </c>
      <c r="X5399">
        <v>10.926636463491469</v>
      </c>
      <c r="Y5399">
        <v>0</v>
      </c>
      <c r="Z5399">
        <v>0</v>
      </c>
      <c r="AA5399">
        <v>0</v>
      </c>
      <c r="AB5399">
        <v>11.892019208062631</v>
      </c>
      <c r="AC5399">
        <v>0</v>
      </c>
      <c r="AD5399">
        <v>0</v>
      </c>
      <c r="AE5399">
        <v>22.818655671554101</v>
      </c>
    </row>
    <row r="5400" spans="1:31" x14ac:dyDescent="0.3">
      <c r="A5400">
        <v>2497529</v>
      </c>
      <c r="B5400">
        <v>1</v>
      </c>
      <c r="C5400" t="s">
        <v>80</v>
      </c>
      <c r="D5400" t="s">
        <v>90</v>
      </c>
      <c r="E5400" t="s">
        <v>153</v>
      </c>
      <c r="F5400" t="s">
        <v>15291</v>
      </c>
      <c r="G5400" t="s">
        <v>155</v>
      </c>
      <c r="H5400" t="s">
        <v>135</v>
      </c>
      <c r="I5400" t="s">
        <v>136</v>
      </c>
      <c r="J5400" t="s">
        <v>137</v>
      </c>
      <c r="K5400" t="s">
        <v>144</v>
      </c>
      <c r="L5400" t="s">
        <v>15292</v>
      </c>
      <c r="M5400" t="s">
        <v>15293</v>
      </c>
      <c r="N5400">
        <v>1.4436111110000001</v>
      </c>
      <c r="O5400">
        <v>0</v>
      </c>
      <c r="P5400">
        <v>5</v>
      </c>
      <c r="Q5400">
        <v>0</v>
      </c>
      <c r="R5400">
        <v>0</v>
      </c>
      <c r="S5400">
        <v>0</v>
      </c>
      <c r="T5400">
        <v>1</v>
      </c>
      <c r="U5400">
        <v>0</v>
      </c>
      <c r="V5400">
        <v>0</v>
      </c>
      <c r="W5400">
        <v>0</v>
      </c>
      <c r="X5400">
        <v>1.4265421474783067</v>
      </c>
      <c r="Y5400">
        <v>0</v>
      </c>
      <c r="Z5400">
        <v>0</v>
      </c>
      <c r="AA5400">
        <v>0</v>
      </c>
      <c r="AB5400">
        <v>0.73283133270607337</v>
      </c>
      <c r="AC5400">
        <v>0</v>
      </c>
      <c r="AD5400">
        <v>0</v>
      </c>
      <c r="AE5400">
        <v>2.1593734801843798</v>
      </c>
    </row>
    <row r="5401" spans="1:31" x14ac:dyDescent="0.3">
      <c r="A5401">
        <v>2497455</v>
      </c>
      <c r="B5401">
        <v>2</v>
      </c>
      <c r="C5401" t="s">
        <v>80</v>
      </c>
      <c r="D5401" t="s">
        <v>97</v>
      </c>
      <c r="E5401" t="s">
        <v>162</v>
      </c>
      <c r="F5401" t="s">
        <v>15294</v>
      </c>
      <c r="G5401" t="s">
        <v>230</v>
      </c>
      <c r="H5401" t="s">
        <v>135</v>
      </c>
      <c r="I5401" t="s">
        <v>136</v>
      </c>
      <c r="J5401" t="s">
        <v>137</v>
      </c>
      <c r="K5401" t="s">
        <v>144</v>
      </c>
      <c r="L5401" t="s">
        <v>15214</v>
      </c>
      <c r="M5401" t="s">
        <v>15295</v>
      </c>
      <c r="N5401">
        <v>2.7352777769999999</v>
      </c>
      <c r="O5401">
        <v>0</v>
      </c>
      <c r="P5401">
        <v>95</v>
      </c>
      <c r="Q5401">
        <v>0</v>
      </c>
      <c r="R5401">
        <v>1</v>
      </c>
      <c r="S5401">
        <v>0</v>
      </c>
      <c r="T5401">
        <v>11</v>
      </c>
      <c r="U5401">
        <v>0</v>
      </c>
      <c r="V5401">
        <v>0</v>
      </c>
      <c r="W5401">
        <v>0</v>
      </c>
      <c r="X5401">
        <v>121.80568549670554</v>
      </c>
      <c r="Y5401">
        <v>0</v>
      </c>
      <c r="Z5401">
        <v>5.3604165241037327</v>
      </c>
      <c r="AA5401">
        <v>0</v>
      </c>
      <c r="AB5401">
        <v>21.967479719517289</v>
      </c>
      <c r="AC5401">
        <v>0</v>
      </c>
      <c r="AD5401">
        <v>0</v>
      </c>
      <c r="AE5401">
        <v>149.13358174032655</v>
      </c>
    </row>
    <row r="5402" spans="1:31" x14ac:dyDescent="0.3">
      <c r="A5402">
        <v>2497531</v>
      </c>
      <c r="B5402">
        <v>1</v>
      </c>
      <c r="C5402" t="s">
        <v>80</v>
      </c>
      <c r="D5402" t="s">
        <v>99</v>
      </c>
      <c r="E5402" t="s">
        <v>162</v>
      </c>
      <c r="F5402" t="s">
        <v>15296</v>
      </c>
      <c r="G5402" t="s">
        <v>210</v>
      </c>
      <c r="H5402" t="s">
        <v>135</v>
      </c>
      <c r="I5402" t="s">
        <v>136</v>
      </c>
      <c r="J5402" t="s">
        <v>137</v>
      </c>
      <c r="K5402" t="s">
        <v>144</v>
      </c>
      <c r="L5402" t="s">
        <v>15297</v>
      </c>
      <c r="M5402" t="s">
        <v>15298</v>
      </c>
      <c r="N5402">
        <v>3.9958333330000002</v>
      </c>
      <c r="O5402">
        <v>0</v>
      </c>
      <c r="P5402">
        <v>5</v>
      </c>
      <c r="Q5402">
        <v>0</v>
      </c>
      <c r="R5402">
        <v>0</v>
      </c>
      <c r="S5402">
        <v>0</v>
      </c>
      <c r="T5402">
        <v>1</v>
      </c>
      <c r="U5402">
        <v>0</v>
      </c>
      <c r="V5402">
        <v>0</v>
      </c>
      <c r="W5402">
        <v>0</v>
      </c>
      <c r="X5402">
        <v>2.2452566977786375</v>
      </c>
      <c r="Y5402">
        <v>0</v>
      </c>
      <c r="Z5402">
        <v>0</v>
      </c>
      <c r="AA5402">
        <v>0</v>
      </c>
      <c r="AB5402">
        <v>0.11059550918395862</v>
      </c>
      <c r="AC5402">
        <v>0</v>
      </c>
      <c r="AD5402">
        <v>0</v>
      </c>
      <c r="AE5402">
        <v>2.355852206962596</v>
      </c>
    </row>
    <row r="5403" spans="1:31" x14ac:dyDescent="0.3">
      <c r="A5403">
        <v>2497539</v>
      </c>
      <c r="B5403">
        <v>1</v>
      </c>
      <c r="C5403" t="s">
        <v>80</v>
      </c>
      <c r="D5403" t="s">
        <v>102</v>
      </c>
      <c r="E5403" t="s">
        <v>147</v>
      </c>
      <c r="F5403" t="s">
        <v>15299</v>
      </c>
      <c r="G5403" t="s">
        <v>149</v>
      </c>
      <c r="H5403" t="s">
        <v>150</v>
      </c>
      <c r="I5403" t="s">
        <v>136</v>
      </c>
      <c r="J5403" t="s">
        <v>137</v>
      </c>
      <c r="K5403" t="s">
        <v>144</v>
      </c>
      <c r="L5403" t="s">
        <v>15300</v>
      </c>
      <c r="M5403" t="s">
        <v>15301</v>
      </c>
      <c r="N5403">
        <v>1.0633333330000001</v>
      </c>
      <c r="O5403">
        <v>0</v>
      </c>
      <c r="P5403">
        <v>0</v>
      </c>
      <c r="Q5403">
        <v>0</v>
      </c>
      <c r="R5403">
        <v>15</v>
      </c>
      <c r="S5403">
        <v>0</v>
      </c>
      <c r="T5403">
        <v>1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13.10516733347645</v>
      </c>
      <c r="AA5403">
        <v>0</v>
      </c>
      <c r="AB5403">
        <v>1.7016703131724999</v>
      </c>
      <c r="AC5403">
        <v>0</v>
      </c>
      <c r="AD5403">
        <v>0</v>
      </c>
      <c r="AE5403">
        <v>14.806837646648949</v>
      </c>
    </row>
    <row r="5404" spans="1:31" x14ac:dyDescent="0.3">
      <c r="A5404">
        <v>2497540</v>
      </c>
      <c r="B5404">
        <v>1</v>
      </c>
      <c r="C5404" t="s">
        <v>80</v>
      </c>
      <c r="D5404" t="s">
        <v>106</v>
      </c>
      <c r="E5404" t="s">
        <v>153</v>
      </c>
      <c r="F5404" t="s">
        <v>15302</v>
      </c>
      <c r="G5404" t="s">
        <v>244</v>
      </c>
      <c r="H5404" t="s">
        <v>135</v>
      </c>
      <c r="I5404" t="s">
        <v>136</v>
      </c>
      <c r="J5404" t="s">
        <v>137</v>
      </c>
      <c r="K5404" t="s">
        <v>144</v>
      </c>
      <c r="L5404" t="s">
        <v>15303</v>
      </c>
      <c r="M5404" t="s">
        <v>15304</v>
      </c>
      <c r="N5404">
        <v>2.068888888</v>
      </c>
      <c r="O5404">
        <v>0</v>
      </c>
      <c r="P5404">
        <v>1</v>
      </c>
      <c r="Q5404">
        <v>0</v>
      </c>
      <c r="R5404">
        <v>1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4.3395086943472225E-5</v>
      </c>
      <c r="Y5404">
        <v>0</v>
      </c>
      <c r="Z5404">
        <v>0.89987239392012919</v>
      </c>
      <c r="AA5404">
        <v>0</v>
      </c>
      <c r="AB5404">
        <v>0</v>
      </c>
      <c r="AC5404">
        <v>0</v>
      </c>
      <c r="AD5404">
        <v>0</v>
      </c>
      <c r="AE5404">
        <v>0.8999157890070727</v>
      </c>
    </row>
    <row r="5405" spans="1:31" x14ac:dyDescent="0.3">
      <c r="A5405">
        <v>2497544</v>
      </c>
      <c r="B5405">
        <v>1</v>
      </c>
      <c r="C5405" t="s">
        <v>81</v>
      </c>
      <c r="D5405" t="s">
        <v>113</v>
      </c>
      <c r="E5405" t="s">
        <v>153</v>
      </c>
      <c r="F5405" t="s">
        <v>15305</v>
      </c>
      <c r="G5405" t="s">
        <v>244</v>
      </c>
      <c r="H5405" t="s">
        <v>135</v>
      </c>
      <c r="I5405" t="s">
        <v>136</v>
      </c>
      <c r="J5405" t="s">
        <v>137</v>
      </c>
      <c r="K5405" t="s">
        <v>144</v>
      </c>
      <c r="L5405" t="s">
        <v>15306</v>
      </c>
      <c r="M5405" t="s">
        <v>15307</v>
      </c>
      <c r="N5405">
        <v>2.0305555549999998</v>
      </c>
      <c r="O5405">
        <v>0</v>
      </c>
      <c r="P5405">
        <v>21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13.868267664947771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13.868267664947771</v>
      </c>
    </row>
    <row r="5406" spans="1:31" x14ac:dyDescent="0.3">
      <c r="A5406">
        <v>2497545</v>
      </c>
      <c r="B5406">
        <v>1</v>
      </c>
      <c r="C5406" t="s">
        <v>80</v>
      </c>
      <c r="D5406" t="s">
        <v>84</v>
      </c>
      <c r="E5406" t="s">
        <v>141</v>
      </c>
      <c r="F5406" t="s">
        <v>15308</v>
      </c>
      <c r="G5406" t="s">
        <v>159</v>
      </c>
      <c r="H5406" t="s">
        <v>135</v>
      </c>
      <c r="I5406" t="s">
        <v>136</v>
      </c>
      <c r="J5406" t="s">
        <v>3</v>
      </c>
      <c r="K5406" t="s">
        <v>144</v>
      </c>
      <c r="L5406" t="s">
        <v>15309</v>
      </c>
      <c r="M5406" t="s">
        <v>15310</v>
      </c>
      <c r="N5406">
        <v>0.94861111099999995</v>
      </c>
      <c r="O5406">
        <v>0</v>
      </c>
      <c r="P5406">
        <v>6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2.5460378250049112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2.5460378250049112</v>
      </c>
    </row>
    <row r="5407" spans="1:31" x14ac:dyDescent="0.3">
      <c r="A5407">
        <v>2497547</v>
      </c>
      <c r="B5407">
        <v>1</v>
      </c>
      <c r="C5407" t="s">
        <v>80</v>
      </c>
      <c r="D5407" t="s">
        <v>95</v>
      </c>
      <c r="E5407" t="s">
        <v>141</v>
      </c>
      <c r="F5407" t="s">
        <v>15311</v>
      </c>
      <c r="G5407" t="s">
        <v>181</v>
      </c>
      <c r="H5407" t="s">
        <v>135</v>
      </c>
      <c r="I5407" t="s">
        <v>136</v>
      </c>
      <c r="J5407" t="s">
        <v>137</v>
      </c>
      <c r="K5407" t="s">
        <v>144</v>
      </c>
      <c r="L5407" t="s">
        <v>15312</v>
      </c>
      <c r="M5407" t="s">
        <v>15313</v>
      </c>
      <c r="N5407">
        <v>0.48527777700000002</v>
      </c>
      <c r="O5407">
        <v>0</v>
      </c>
      <c r="P5407">
        <v>60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6.572033153299409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6.572033153299409</v>
      </c>
    </row>
    <row r="5408" spans="1:31" x14ac:dyDescent="0.3">
      <c r="A5408">
        <v>2497551</v>
      </c>
      <c r="B5408">
        <v>1</v>
      </c>
      <c r="C5408" t="s">
        <v>80</v>
      </c>
      <c r="D5408" t="s">
        <v>83</v>
      </c>
      <c r="E5408" t="s">
        <v>162</v>
      </c>
      <c r="F5408" t="s">
        <v>15314</v>
      </c>
      <c r="G5408" t="s">
        <v>210</v>
      </c>
      <c r="H5408" t="s">
        <v>135</v>
      </c>
      <c r="I5408" t="s">
        <v>136</v>
      </c>
      <c r="J5408" t="s">
        <v>137</v>
      </c>
      <c r="K5408" t="s">
        <v>144</v>
      </c>
      <c r="L5408" t="s">
        <v>15315</v>
      </c>
      <c r="M5408" t="s">
        <v>15316</v>
      </c>
      <c r="N5408">
        <v>0.78111111099999997</v>
      </c>
      <c r="O5408">
        <v>0</v>
      </c>
      <c r="P5408">
        <v>85</v>
      </c>
      <c r="Q5408">
        <v>0</v>
      </c>
      <c r="R5408">
        <v>0</v>
      </c>
      <c r="S5408">
        <v>0</v>
      </c>
      <c r="T5408">
        <v>4</v>
      </c>
      <c r="U5408">
        <v>0</v>
      </c>
      <c r="V5408">
        <v>0</v>
      </c>
      <c r="W5408">
        <v>0</v>
      </c>
      <c r="X5408">
        <v>24.541654995041181</v>
      </c>
      <c r="Y5408">
        <v>0</v>
      </c>
      <c r="Z5408">
        <v>0</v>
      </c>
      <c r="AA5408">
        <v>0</v>
      </c>
      <c r="AB5408">
        <v>0.71169286447690983</v>
      </c>
      <c r="AC5408">
        <v>0</v>
      </c>
      <c r="AD5408">
        <v>0</v>
      </c>
      <c r="AE5408">
        <v>25.25334785951809</v>
      </c>
    </row>
    <row r="5409" spans="1:31" x14ac:dyDescent="0.3">
      <c r="A5409">
        <v>2497552</v>
      </c>
      <c r="B5409">
        <v>1</v>
      </c>
      <c r="C5409" t="s">
        <v>81</v>
      </c>
      <c r="D5409" t="s">
        <v>122</v>
      </c>
      <c r="E5409" t="s">
        <v>162</v>
      </c>
      <c r="F5409" t="s">
        <v>15317</v>
      </c>
      <c r="G5409" t="s">
        <v>210</v>
      </c>
      <c r="H5409" t="s">
        <v>135</v>
      </c>
      <c r="I5409" t="s">
        <v>136</v>
      </c>
      <c r="J5409" t="s">
        <v>137</v>
      </c>
      <c r="K5409" t="s">
        <v>144</v>
      </c>
      <c r="L5409" t="s">
        <v>15318</v>
      </c>
      <c r="M5409" t="s">
        <v>15319</v>
      </c>
      <c r="N5409">
        <v>0.99583333299999999</v>
      </c>
      <c r="O5409">
        <v>0</v>
      </c>
      <c r="P5409">
        <v>77</v>
      </c>
      <c r="Q5409">
        <v>0</v>
      </c>
      <c r="R5409">
        <v>0</v>
      </c>
      <c r="S5409">
        <v>0</v>
      </c>
      <c r="T5409">
        <v>1</v>
      </c>
      <c r="U5409">
        <v>0</v>
      </c>
      <c r="V5409">
        <v>0</v>
      </c>
      <c r="W5409">
        <v>0</v>
      </c>
      <c r="X5409">
        <v>14.87615522693371</v>
      </c>
      <c r="Y5409">
        <v>0</v>
      </c>
      <c r="Z5409">
        <v>0</v>
      </c>
      <c r="AA5409">
        <v>0</v>
      </c>
      <c r="AB5409">
        <v>1.5280502160274998</v>
      </c>
      <c r="AC5409">
        <v>0</v>
      </c>
      <c r="AD5409">
        <v>0</v>
      </c>
      <c r="AE5409">
        <v>16.40420544296121</v>
      </c>
    </row>
    <row r="5410" spans="1:31" x14ac:dyDescent="0.3">
      <c r="A5410">
        <v>2497555</v>
      </c>
      <c r="B5410">
        <v>1</v>
      </c>
      <c r="C5410" t="s">
        <v>80</v>
      </c>
      <c r="D5410" t="s">
        <v>98</v>
      </c>
      <c r="E5410" t="s">
        <v>162</v>
      </c>
      <c r="F5410" t="s">
        <v>15320</v>
      </c>
      <c r="G5410" t="s">
        <v>2514</v>
      </c>
      <c r="H5410" t="s">
        <v>135</v>
      </c>
      <c r="I5410" t="s">
        <v>136</v>
      </c>
      <c r="J5410" t="s">
        <v>3</v>
      </c>
      <c r="K5410" t="s">
        <v>144</v>
      </c>
      <c r="L5410" t="s">
        <v>15321</v>
      </c>
      <c r="M5410" t="s">
        <v>15322</v>
      </c>
      <c r="N5410">
        <v>1.061666666</v>
      </c>
      <c r="O5410">
        <v>0</v>
      </c>
      <c r="P5410">
        <v>8</v>
      </c>
      <c r="Q5410">
        <v>0</v>
      </c>
      <c r="R5410">
        <v>4</v>
      </c>
      <c r="S5410">
        <v>0</v>
      </c>
      <c r="T5410">
        <v>1</v>
      </c>
      <c r="U5410">
        <v>0</v>
      </c>
      <c r="V5410">
        <v>0</v>
      </c>
      <c r="W5410">
        <v>0</v>
      </c>
      <c r="X5410">
        <v>3.4541221693089876</v>
      </c>
      <c r="Y5410">
        <v>0</v>
      </c>
      <c r="Z5410">
        <v>1.0094701085928108</v>
      </c>
      <c r="AA5410">
        <v>0</v>
      </c>
      <c r="AB5410">
        <v>10.364438572713102</v>
      </c>
      <c r="AC5410">
        <v>0</v>
      </c>
      <c r="AD5410">
        <v>0</v>
      </c>
      <c r="AE5410">
        <v>14.828030850614901</v>
      </c>
    </row>
    <row r="5411" spans="1:31" x14ac:dyDescent="0.3">
      <c r="A5411">
        <v>2497558</v>
      </c>
      <c r="B5411">
        <v>1</v>
      </c>
      <c r="C5411" t="s">
        <v>80</v>
      </c>
      <c r="D5411" t="s">
        <v>82</v>
      </c>
      <c r="E5411" t="s">
        <v>132</v>
      </c>
      <c r="F5411" t="s">
        <v>15323</v>
      </c>
      <c r="G5411" t="s">
        <v>530</v>
      </c>
      <c r="H5411" t="s">
        <v>135</v>
      </c>
      <c r="I5411" t="s">
        <v>136</v>
      </c>
      <c r="J5411" t="s">
        <v>137</v>
      </c>
      <c r="K5411" t="s">
        <v>144</v>
      </c>
      <c r="L5411" t="s">
        <v>15324</v>
      </c>
      <c r="M5411" t="s">
        <v>15325</v>
      </c>
      <c r="N5411">
        <v>0.69277777699999998</v>
      </c>
      <c r="O5411">
        <v>0</v>
      </c>
      <c r="P5411">
        <v>133</v>
      </c>
      <c r="Q5411">
        <v>0</v>
      </c>
      <c r="R5411">
        <v>0</v>
      </c>
      <c r="S5411">
        <v>0</v>
      </c>
      <c r="T5411">
        <v>22</v>
      </c>
      <c r="U5411">
        <v>0</v>
      </c>
      <c r="V5411">
        <v>0</v>
      </c>
      <c r="W5411">
        <v>0</v>
      </c>
      <c r="X5411">
        <v>17.877425966746927</v>
      </c>
      <c r="Y5411">
        <v>0</v>
      </c>
      <c r="Z5411">
        <v>0</v>
      </c>
      <c r="AA5411">
        <v>0</v>
      </c>
      <c r="AB5411">
        <v>24.109236282500493</v>
      </c>
      <c r="AC5411">
        <v>0</v>
      </c>
      <c r="AD5411">
        <v>0</v>
      </c>
      <c r="AE5411">
        <v>41.986662249247416</v>
      </c>
    </row>
    <row r="5412" spans="1:31" x14ac:dyDescent="0.3">
      <c r="A5412">
        <v>2497559</v>
      </c>
      <c r="B5412">
        <v>1</v>
      </c>
      <c r="C5412" t="s">
        <v>80</v>
      </c>
      <c r="D5412" t="s">
        <v>104</v>
      </c>
      <c r="E5412" t="s">
        <v>153</v>
      </c>
      <c r="F5412" t="s">
        <v>15326</v>
      </c>
      <c r="G5412" t="s">
        <v>155</v>
      </c>
      <c r="H5412" t="s">
        <v>135</v>
      </c>
      <c r="I5412" t="s">
        <v>136</v>
      </c>
      <c r="J5412" t="s">
        <v>137</v>
      </c>
      <c r="K5412" t="s">
        <v>144</v>
      </c>
      <c r="L5412" t="s">
        <v>15327</v>
      </c>
      <c r="M5412" t="s">
        <v>15328</v>
      </c>
      <c r="N5412">
        <v>1.623888888</v>
      </c>
      <c r="O5412">
        <v>0</v>
      </c>
      <c r="P5412">
        <v>2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2.8393522972011609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2.8393522972011609</v>
      </c>
    </row>
    <row r="5413" spans="1:31" x14ac:dyDescent="0.3">
      <c r="A5413">
        <v>2497562</v>
      </c>
      <c r="B5413">
        <v>1</v>
      </c>
      <c r="C5413" t="s">
        <v>80</v>
      </c>
      <c r="D5413" t="s">
        <v>95</v>
      </c>
      <c r="E5413" t="s">
        <v>153</v>
      </c>
      <c r="F5413" t="s">
        <v>15329</v>
      </c>
      <c r="G5413" t="s">
        <v>230</v>
      </c>
      <c r="H5413" t="s">
        <v>135</v>
      </c>
      <c r="I5413" t="s">
        <v>136</v>
      </c>
      <c r="J5413" t="s">
        <v>137</v>
      </c>
      <c r="K5413" t="s">
        <v>144</v>
      </c>
      <c r="L5413" t="s">
        <v>15330</v>
      </c>
      <c r="M5413" t="s">
        <v>15331</v>
      </c>
      <c r="N5413">
        <v>3.224722222</v>
      </c>
      <c r="O5413">
        <v>0</v>
      </c>
      <c r="P5413">
        <v>1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0.82056611884868302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0.82056611884868302</v>
      </c>
    </row>
    <row r="5414" spans="1:31" x14ac:dyDescent="0.3">
      <c r="A5414">
        <v>2497565</v>
      </c>
      <c r="B5414">
        <v>1</v>
      </c>
      <c r="C5414" t="s">
        <v>80</v>
      </c>
      <c r="D5414" t="s">
        <v>99</v>
      </c>
      <c r="E5414" t="s">
        <v>153</v>
      </c>
      <c r="F5414" t="s">
        <v>15332</v>
      </c>
      <c r="G5414" t="s">
        <v>230</v>
      </c>
      <c r="H5414" t="s">
        <v>135</v>
      </c>
      <c r="I5414" t="s">
        <v>136</v>
      </c>
      <c r="J5414" t="s">
        <v>137</v>
      </c>
      <c r="K5414" t="s">
        <v>144</v>
      </c>
      <c r="L5414" t="s">
        <v>15333</v>
      </c>
      <c r="M5414" t="s">
        <v>15334</v>
      </c>
      <c r="N5414">
        <v>2.2061111109999998</v>
      </c>
      <c r="O5414">
        <v>0</v>
      </c>
      <c r="P5414">
        <v>1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0.60929099364999995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0.60929099364999995</v>
      </c>
    </row>
    <row r="5415" spans="1:31" x14ac:dyDescent="0.3">
      <c r="A5415">
        <v>2497567</v>
      </c>
      <c r="B5415">
        <v>1</v>
      </c>
      <c r="C5415" t="s">
        <v>80</v>
      </c>
      <c r="D5415" t="s">
        <v>87</v>
      </c>
      <c r="E5415" t="s">
        <v>132</v>
      </c>
      <c r="F5415" t="s">
        <v>2433</v>
      </c>
      <c r="G5415" t="s">
        <v>181</v>
      </c>
      <c r="H5415" t="s">
        <v>135</v>
      </c>
      <c r="I5415" t="s">
        <v>136</v>
      </c>
      <c r="J5415" t="s">
        <v>137</v>
      </c>
      <c r="K5415" t="s">
        <v>144</v>
      </c>
      <c r="L5415" t="s">
        <v>15335</v>
      </c>
      <c r="M5415" t="s">
        <v>15336</v>
      </c>
      <c r="N5415">
        <v>0.48611111099999998</v>
      </c>
      <c r="O5415">
        <v>0</v>
      </c>
      <c r="P5415">
        <v>122</v>
      </c>
      <c r="Q5415">
        <v>0</v>
      </c>
      <c r="R5415">
        <v>0</v>
      </c>
      <c r="S5415">
        <v>0</v>
      </c>
      <c r="T5415">
        <v>63</v>
      </c>
      <c r="U5415">
        <v>0</v>
      </c>
      <c r="V5415">
        <v>0</v>
      </c>
      <c r="W5415">
        <v>0</v>
      </c>
      <c r="X5415">
        <v>17.002336913219096</v>
      </c>
      <c r="Y5415">
        <v>0</v>
      </c>
      <c r="Z5415">
        <v>0</v>
      </c>
      <c r="AA5415">
        <v>0</v>
      </c>
      <c r="AB5415">
        <v>40.697203256613257</v>
      </c>
      <c r="AC5415">
        <v>0</v>
      </c>
      <c r="AD5415">
        <v>0</v>
      </c>
      <c r="AE5415">
        <v>57.699540169832353</v>
      </c>
    </row>
    <row r="5416" spans="1:31" x14ac:dyDescent="0.3">
      <c r="A5416">
        <v>2497477</v>
      </c>
      <c r="B5416">
        <v>2</v>
      </c>
      <c r="C5416" t="s">
        <v>80</v>
      </c>
      <c r="D5416" t="s">
        <v>100</v>
      </c>
      <c r="E5416" t="s">
        <v>132</v>
      </c>
      <c r="F5416" t="s">
        <v>15337</v>
      </c>
      <c r="G5416" t="s">
        <v>230</v>
      </c>
      <c r="H5416" t="s">
        <v>135</v>
      </c>
      <c r="I5416" t="s">
        <v>136</v>
      </c>
      <c r="J5416" t="s">
        <v>137</v>
      </c>
      <c r="K5416" t="s">
        <v>144</v>
      </c>
      <c r="L5416" t="s">
        <v>15234</v>
      </c>
      <c r="M5416" t="s">
        <v>15338</v>
      </c>
      <c r="N5416">
        <v>0.37944444399999999</v>
      </c>
      <c r="O5416">
        <v>0</v>
      </c>
      <c r="P5416">
        <v>504</v>
      </c>
      <c r="Q5416">
        <v>0</v>
      </c>
      <c r="R5416">
        <v>0</v>
      </c>
      <c r="S5416">
        <v>0</v>
      </c>
      <c r="T5416">
        <v>58</v>
      </c>
      <c r="U5416">
        <v>0</v>
      </c>
      <c r="V5416">
        <v>0</v>
      </c>
      <c r="W5416">
        <v>0</v>
      </c>
      <c r="X5416">
        <v>21.582845577226735</v>
      </c>
      <c r="Y5416">
        <v>0</v>
      </c>
      <c r="Z5416">
        <v>0</v>
      </c>
      <c r="AA5416">
        <v>0</v>
      </c>
      <c r="AB5416">
        <v>14.988441039936866</v>
      </c>
      <c r="AC5416">
        <v>0</v>
      </c>
      <c r="AD5416">
        <v>0</v>
      </c>
      <c r="AE5416">
        <v>36.571286617163601</v>
      </c>
    </row>
    <row r="5417" spans="1:31" x14ac:dyDescent="0.3">
      <c r="A5417">
        <v>2497577</v>
      </c>
      <c r="B5417">
        <v>1</v>
      </c>
      <c r="C5417" t="s">
        <v>80</v>
      </c>
      <c r="D5417" t="s">
        <v>98</v>
      </c>
      <c r="E5417" t="s">
        <v>132</v>
      </c>
      <c r="F5417" t="s">
        <v>15339</v>
      </c>
      <c r="G5417" t="s">
        <v>181</v>
      </c>
      <c r="H5417" t="s">
        <v>135</v>
      </c>
      <c r="I5417" t="s">
        <v>136</v>
      </c>
      <c r="J5417" t="s">
        <v>137</v>
      </c>
      <c r="K5417" t="s">
        <v>144</v>
      </c>
      <c r="L5417" t="s">
        <v>15340</v>
      </c>
      <c r="M5417" t="s">
        <v>15341</v>
      </c>
      <c r="N5417">
        <v>0.56055555499999998</v>
      </c>
      <c r="O5417">
        <v>0</v>
      </c>
      <c r="P5417">
        <v>29</v>
      </c>
      <c r="Q5417">
        <v>0</v>
      </c>
      <c r="R5417">
        <v>38</v>
      </c>
      <c r="S5417">
        <v>0</v>
      </c>
      <c r="T5417">
        <v>7</v>
      </c>
      <c r="U5417">
        <v>0</v>
      </c>
      <c r="V5417">
        <v>0</v>
      </c>
      <c r="W5417">
        <v>0</v>
      </c>
      <c r="X5417">
        <v>3.1571601494690555</v>
      </c>
      <c r="Y5417">
        <v>0</v>
      </c>
      <c r="Z5417">
        <v>16.528479944919212</v>
      </c>
      <c r="AA5417">
        <v>0</v>
      </c>
      <c r="AB5417">
        <v>1.1354536998589717</v>
      </c>
      <c r="AC5417">
        <v>0</v>
      </c>
      <c r="AD5417">
        <v>0</v>
      </c>
      <c r="AE5417">
        <v>20.82109379424724</v>
      </c>
    </row>
    <row r="5418" spans="1:31" x14ac:dyDescent="0.3">
      <c r="A5418">
        <v>2497579</v>
      </c>
      <c r="B5418">
        <v>1</v>
      </c>
      <c r="C5418" t="s">
        <v>80</v>
      </c>
      <c r="D5418" t="s">
        <v>107</v>
      </c>
      <c r="E5418" t="s">
        <v>147</v>
      </c>
      <c r="F5418" t="s">
        <v>15342</v>
      </c>
      <c r="G5418" t="s">
        <v>168</v>
      </c>
      <c r="H5418" t="s">
        <v>150</v>
      </c>
      <c r="I5418" t="s">
        <v>136</v>
      </c>
      <c r="J5418" t="s">
        <v>137</v>
      </c>
      <c r="K5418" t="s">
        <v>138</v>
      </c>
      <c r="L5418" t="s">
        <v>15343</v>
      </c>
      <c r="M5418" t="s">
        <v>15344</v>
      </c>
      <c r="N5418">
        <v>0.49611111099999999</v>
      </c>
      <c r="O5418">
        <v>0</v>
      </c>
      <c r="P5418">
        <v>125</v>
      </c>
      <c r="Q5418">
        <v>0</v>
      </c>
      <c r="R5418">
        <v>0</v>
      </c>
      <c r="S5418">
        <v>0</v>
      </c>
      <c r="T5418">
        <v>3</v>
      </c>
      <c r="U5418">
        <v>0</v>
      </c>
      <c r="V5418">
        <v>0</v>
      </c>
      <c r="W5418">
        <v>0</v>
      </c>
      <c r="X5418">
        <v>3.3508815487789594</v>
      </c>
      <c r="Y5418">
        <v>0</v>
      </c>
      <c r="Z5418">
        <v>0</v>
      </c>
      <c r="AA5418">
        <v>0</v>
      </c>
      <c r="AB5418">
        <v>0.45435890749626584</v>
      </c>
      <c r="AC5418">
        <v>0</v>
      </c>
      <c r="AD5418">
        <v>0</v>
      </c>
      <c r="AE5418">
        <v>3.8052404562752251</v>
      </c>
    </row>
    <row r="5419" spans="1:31" x14ac:dyDescent="0.3">
      <c r="A5419">
        <v>2497581</v>
      </c>
      <c r="B5419">
        <v>1</v>
      </c>
      <c r="C5419" t="s">
        <v>80</v>
      </c>
      <c r="D5419" t="s">
        <v>85</v>
      </c>
      <c r="E5419" t="s">
        <v>213</v>
      </c>
      <c r="F5419" t="s">
        <v>15345</v>
      </c>
      <c r="G5419" t="s">
        <v>1152</v>
      </c>
      <c r="H5419" t="s">
        <v>150</v>
      </c>
      <c r="I5419" t="s">
        <v>136</v>
      </c>
      <c r="J5419" t="s">
        <v>137</v>
      </c>
      <c r="K5419" t="s">
        <v>144</v>
      </c>
      <c r="L5419" t="s">
        <v>15346</v>
      </c>
      <c r="M5419" t="s">
        <v>15347</v>
      </c>
      <c r="N5419">
        <v>0.99777777700000003</v>
      </c>
      <c r="O5419">
        <v>0</v>
      </c>
      <c r="P5419">
        <v>7068</v>
      </c>
      <c r="Q5419">
        <v>0</v>
      </c>
      <c r="R5419">
        <v>0</v>
      </c>
      <c r="S5419">
        <v>0</v>
      </c>
      <c r="T5419">
        <v>593</v>
      </c>
      <c r="U5419">
        <v>0</v>
      </c>
      <c r="V5419">
        <v>2</v>
      </c>
      <c r="W5419">
        <v>0</v>
      </c>
      <c r="X5419">
        <v>1807.6698957354595</v>
      </c>
      <c r="Y5419">
        <v>0</v>
      </c>
      <c r="Z5419">
        <v>0</v>
      </c>
      <c r="AA5419">
        <v>0</v>
      </c>
      <c r="AB5419">
        <v>602.06519418388075</v>
      </c>
      <c r="AC5419">
        <v>0</v>
      </c>
      <c r="AD5419">
        <v>19.616885435020865</v>
      </c>
      <c r="AE5419">
        <v>2429.351975354361</v>
      </c>
    </row>
    <row r="5420" spans="1:31" x14ac:dyDescent="0.3">
      <c r="A5420">
        <v>2497582</v>
      </c>
      <c r="B5420">
        <v>1</v>
      </c>
      <c r="C5420" t="s">
        <v>80</v>
      </c>
      <c r="D5420" t="s">
        <v>105</v>
      </c>
      <c r="E5420" t="s">
        <v>141</v>
      </c>
      <c r="F5420" t="s">
        <v>15348</v>
      </c>
      <c r="G5420" t="s">
        <v>181</v>
      </c>
      <c r="H5420" t="s">
        <v>135</v>
      </c>
      <c r="I5420" t="s">
        <v>136</v>
      </c>
      <c r="J5420" t="s">
        <v>137</v>
      </c>
      <c r="K5420" t="s">
        <v>144</v>
      </c>
      <c r="L5420" t="s">
        <v>15349</v>
      </c>
      <c r="M5420" t="s">
        <v>15350</v>
      </c>
      <c r="N5420">
        <v>0.69805555500000005</v>
      </c>
      <c r="O5420">
        <v>0</v>
      </c>
      <c r="P5420">
        <v>13</v>
      </c>
      <c r="Q5420">
        <v>0</v>
      </c>
      <c r="R5420">
        <v>0</v>
      </c>
      <c r="S5420">
        <v>0</v>
      </c>
      <c r="T5420">
        <v>2</v>
      </c>
      <c r="U5420">
        <v>0</v>
      </c>
      <c r="V5420">
        <v>0</v>
      </c>
      <c r="W5420">
        <v>0</v>
      </c>
      <c r="X5420">
        <v>3.2554245315877171</v>
      </c>
      <c r="Y5420">
        <v>0</v>
      </c>
      <c r="Z5420">
        <v>0</v>
      </c>
      <c r="AA5420">
        <v>0</v>
      </c>
      <c r="AB5420">
        <v>0.52392867885983752</v>
      </c>
      <c r="AC5420">
        <v>0</v>
      </c>
      <c r="AD5420">
        <v>0</v>
      </c>
      <c r="AE5420">
        <v>3.7793532104475545</v>
      </c>
    </row>
    <row r="5421" spans="1:31" x14ac:dyDescent="0.3">
      <c r="A5421">
        <v>2497593</v>
      </c>
      <c r="B5421">
        <v>1</v>
      </c>
      <c r="C5421" t="s">
        <v>80</v>
      </c>
      <c r="D5421" t="s">
        <v>82</v>
      </c>
      <c r="E5421" t="s">
        <v>147</v>
      </c>
      <c r="F5421" t="s">
        <v>15351</v>
      </c>
      <c r="G5421" t="s">
        <v>203</v>
      </c>
      <c r="H5421" t="s">
        <v>150</v>
      </c>
      <c r="I5421" t="s">
        <v>506</v>
      </c>
      <c r="J5421" t="s">
        <v>137</v>
      </c>
      <c r="K5421" t="s">
        <v>144</v>
      </c>
      <c r="L5421" t="s">
        <v>15352</v>
      </c>
      <c r="M5421" t="s">
        <v>15353</v>
      </c>
      <c r="N5421">
        <v>8.6111109999999994E-3</v>
      </c>
      <c r="O5421">
        <v>0</v>
      </c>
      <c r="P5421">
        <v>2019</v>
      </c>
      <c r="Q5421">
        <v>0</v>
      </c>
      <c r="R5421">
        <v>0</v>
      </c>
      <c r="S5421">
        <v>0</v>
      </c>
      <c r="T5421">
        <v>82</v>
      </c>
      <c r="U5421">
        <v>0</v>
      </c>
      <c r="V5421">
        <v>0</v>
      </c>
      <c r="W5421">
        <v>0</v>
      </c>
      <c r="X5421">
        <v>5.2065205415447471</v>
      </c>
      <c r="Y5421">
        <v>0</v>
      </c>
      <c r="Z5421">
        <v>0</v>
      </c>
      <c r="AA5421">
        <v>0</v>
      </c>
      <c r="AB5421">
        <v>0.46361489619309981</v>
      </c>
      <c r="AC5421">
        <v>0</v>
      </c>
      <c r="AD5421">
        <v>0</v>
      </c>
      <c r="AE5421">
        <v>5.670135437737847</v>
      </c>
    </row>
    <row r="5422" spans="1:31" x14ac:dyDescent="0.3">
      <c r="A5422">
        <v>2497594</v>
      </c>
      <c r="B5422">
        <v>1</v>
      </c>
      <c r="C5422" t="s">
        <v>80</v>
      </c>
      <c r="D5422" t="s">
        <v>94</v>
      </c>
      <c r="E5422" t="s">
        <v>132</v>
      </c>
      <c r="F5422" t="s">
        <v>15354</v>
      </c>
      <c r="G5422" t="s">
        <v>181</v>
      </c>
      <c r="H5422" t="s">
        <v>135</v>
      </c>
      <c r="I5422" t="s">
        <v>136</v>
      </c>
      <c r="J5422" t="s">
        <v>137</v>
      </c>
      <c r="K5422" t="s">
        <v>144</v>
      </c>
      <c r="L5422" t="s">
        <v>15355</v>
      </c>
      <c r="M5422" t="s">
        <v>15356</v>
      </c>
      <c r="N5422">
        <v>0.72277777700000001</v>
      </c>
      <c r="O5422">
        <v>0</v>
      </c>
      <c r="P5422">
        <v>76</v>
      </c>
      <c r="Q5422">
        <v>0</v>
      </c>
      <c r="R5422">
        <v>0</v>
      </c>
      <c r="S5422">
        <v>0</v>
      </c>
      <c r="T5422">
        <v>4</v>
      </c>
      <c r="U5422">
        <v>0</v>
      </c>
      <c r="V5422">
        <v>0</v>
      </c>
      <c r="W5422">
        <v>0</v>
      </c>
      <c r="X5422">
        <v>12.984208782014045</v>
      </c>
      <c r="Y5422">
        <v>0</v>
      </c>
      <c r="Z5422">
        <v>0</v>
      </c>
      <c r="AA5422">
        <v>0</v>
      </c>
      <c r="AB5422">
        <v>4.7815867166122432</v>
      </c>
      <c r="AC5422">
        <v>0</v>
      </c>
      <c r="AD5422">
        <v>0</v>
      </c>
      <c r="AE5422">
        <v>17.765795498626289</v>
      </c>
    </row>
    <row r="5423" spans="1:31" x14ac:dyDescent="0.3">
      <c r="A5423">
        <v>2497595</v>
      </c>
      <c r="B5423">
        <v>1</v>
      </c>
      <c r="C5423" t="s">
        <v>80</v>
      </c>
      <c r="D5423" t="s">
        <v>89</v>
      </c>
      <c r="E5423" t="s">
        <v>153</v>
      </c>
      <c r="F5423" t="s">
        <v>15357</v>
      </c>
      <c r="G5423" t="s">
        <v>230</v>
      </c>
      <c r="H5423" t="s">
        <v>135</v>
      </c>
      <c r="I5423" t="s">
        <v>136</v>
      </c>
      <c r="J5423" t="s">
        <v>137</v>
      </c>
      <c r="K5423" t="s">
        <v>144</v>
      </c>
      <c r="L5423" t="s">
        <v>15358</v>
      </c>
      <c r="M5423" t="s">
        <v>15359</v>
      </c>
      <c r="N5423">
        <v>2.389444444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8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216.25806031134397</v>
      </c>
      <c r="AC5423">
        <v>0</v>
      </c>
      <c r="AD5423">
        <v>0</v>
      </c>
      <c r="AE5423">
        <v>216.25806031134397</v>
      </c>
    </row>
    <row r="5424" spans="1:31" x14ac:dyDescent="0.3">
      <c r="A5424">
        <v>2497599</v>
      </c>
      <c r="B5424">
        <v>1</v>
      </c>
      <c r="C5424" t="s">
        <v>80</v>
      </c>
      <c r="D5424" t="s">
        <v>82</v>
      </c>
      <c r="E5424" t="s">
        <v>153</v>
      </c>
      <c r="F5424" t="s">
        <v>14470</v>
      </c>
      <c r="G5424" t="s">
        <v>244</v>
      </c>
      <c r="H5424" t="s">
        <v>135</v>
      </c>
      <c r="I5424" t="s">
        <v>136</v>
      </c>
      <c r="J5424" t="s">
        <v>137</v>
      </c>
      <c r="K5424" t="s">
        <v>144</v>
      </c>
      <c r="L5424" t="s">
        <v>15360</v>
      </c>
      <c r="M5424" t="s">
        <v>15361</v>
      </c>
      <c r="N5424">
        <v>1.101388888</v>
      </c>
      <c r="O5424">
        <v>0</v>
      </c>
      <c r="P5424">
        <v>7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2.7879200954447927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2.7879200954447927</v>
      </c>
    </row>
    <row r="5425" spans="1:31" x14ac:dyDescent="0.3">
      <c r="A5425">
        <v>2497601</v>
      </c>
      <c r="B5425">
        <v>1</v>
      </c>
      <c r="C5425" t="s">
        <v>80</v>
      </c>
      <c r="D5425" t="s">
        <v>103</v>
      </c>
      <c r="E5425" t="s">
        <v>153</v>
      </c>
      <c r="F5425" t="s">
        <v>15362</v>
      </c>
      <c r="G5425" t="s">
        <v>155</v>
      </c>
      <c r="H5425" t="s">
        <v>135</v>
      </c>
      <c r="I5425" t="s">
        <v>136</v>
      </c>
      <c r="J5425" t="s">
        <v>137</v>
      </c>
      <c r="K5425" t="s">
        <v>144</v>
      </c>
      <c r="L5425" t="s">
        <v>15363</v>
      </c>
      <c r="M5425" t="s">
        <v>15364</v>
      </c>
      <c r="N5425">
        <v>1.253055555</v>
      </c>
      <c r="O5425">
        <v>0</v>
      </c>
      <c r="P5425">
        <v>1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2.7921352455555557E-4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2.7921352455555557E-4</v>
      </c>
    </row>
    <row r="5426" spans="1:31" x14ac:dyDescent="0.3">
      <c r="A5426">
        <v>2497602</v>
      </c>
      <c r="B5426">
        <v>1</v>
      </c>
      <c r="C5426" t="s">
        <v>80</v>
      </c>
      <c r="D5426" t="s">
        <v>100</v>
      </c>
      <c r="E5426" t="s">
        <v>153</v>
      </c>
      <c r="F5426" t="s">
        <v>15365</v>
      </c>
      <c r="G5426" t="s">
        <v>155</v>
      </c>
      <c r="H5426" t="s">
        <v>135</v>
      </c>
      <c r="I5426" t="s">
        <v>136</v>
      </c>
      <c r="J5426" t="s">
        <v>137</v>
      </c>
      <c r="K5426" t="s">
        <v>144</v>
      </c>
      <c r="L5426" t="s">
        <v>15366</v>
      </c>
      <c r="M5426" t="s">
        <v>15367</v>
      </c>
      <c r="N5426">
        <v>1.5647222220000001</v>
      </c>
      <c r="O5426">
        <v>0</v>
      </c>
      <c r="P5426">
        <v>1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0.44416259125277779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0.44416259125277779</v>
      </c>
    </row>
    <row r="5427" spans="1:31" x14ac:dyDescent="0.3">
      <c r="A5427">
        <v>2497609</v>
      </c>
      <c r="B5427">
        <v>1</v>
      </c>
      <c r="C5427" t="s">
        <v>80</v>
      </c>
      <c r="D5427" t="s">
        <v>100</v>
      </c>
      <c r="E5427" t="s">
        <v>162</v>
      </c>
      <c r="F5427" t="s">
        <v>15368</v>
      </c>
      <c r="G5427" t="s">
        <v>210</v>
      </c>
      <c r="H5427" t="s">
        <v>135</v>
      </c>
      <c r="I5427" t="s">
        <v>136</v>
      </c>
      <c r="J5427" t="s">
        <v>137</v>
      </c>
      <c r="K5427" t="s">
        <v>144</v>
      </c>
      <c r="L5427" t="s">
        <v>15369</v>
      </c>
      <c r="M5427" t="s">
        <v>15370</v>
      </c>
      <c r="N5427">
        <v>3.352222222</v>
      </c>
      <c r="O5427">
        <v>0</v>
      </c>
      <c r="P5427">
        <v>9</v>
      </c>
      <c r="Q5427">
        <v>0</v>
      </c>
      <c r="R5427">
        <v>5</v>
      </c>
      <c r="S5427">
        <v>0</v>
      </c>
      <c r="T5427">
        <v>2</v>
      </c>
      <c r="U5427">
        <v>0</v>
      </c>
      <c r="V5427">
        <v>0</v>
      </c>
      <c r="W5427">
        <v>0</v>
      </c>
      <c r="X5427">
        <v>9.7097559107277469</v>
      </c>
      <c r="Y5427">
        <v>0</v>
      </c>
      <c r="Z5427">
        <v>0.83145564951476991</v>
      </c>
      <c r="AA5427">
        <v>0</v>
      </c>
      <c r="AB5427">
        <v>4.6019979804045468</v>
      </c>
      <c r="AC5427">
        <v>0</v>
      </c>
      <c r="AD5427">
        <v>0</v>
      </c>
      <c r="AE5427">
        <v>15.143209540647064</v>
      </c>
    </row>
    <row r="5428" spans="1:31" x14ac:dyDescent="0.3">
      <c r="A5428">
        <v>2497610</v>
      </c>
      <c r="B5428">
        <v>1</v>
      </c>
      <c r="C5428" t="s">
        <v>80</v>
      </c>
      <c r="D5428" t="s">
        <v>95</v>
      </c>
      <c r="E5428" t="s">
        <v>153</v>
      </c>
      <c r="F5428" t="s">
        <v>15371</v>
      </c>
      <c r="G5428" t="s">
        <v>244</v>
      </c>
      <c r="H5428" t="s">
        <v>135</v>
      </c>
      <c r="I5428" t="s">
        <v>136</v>
      </c>
      <c r="J5428" t="s">
        <v>137</v>
      </c>
      <c r="K5428" t="s">
        <v>144</v>
      </c>
      <c r="L5428" t="s">
        <v>15372</v>
      </c>
      <c r="M5428" t="s">
        <v>15373</v>
      </c>
      <c r="N5428">
        <v>0.64194444399999995</v>
      </c>
      <c r="O5428">
        <v>0</v>
      </c>
      <c r="P5428">
        <v>4</v>
      </c>
      <c r="Q5428">
        <v>0</v>
      </c>
      <c r="R5428">
        <v>0</v>
      </c>
      <c r="S5428">
        <v>0</v>
      </c>
      <c r="T5428">
        <v>1</v>
      </c>
      <c r="U5428">
        <v>0</v>
      </c>
      <c r="V5428">
        <v>0</v>
      </c>
      <c r="W5428">
        <v>0</v>
      </c>
      <c r="X5428">
        <v>0.38889048369242551</v>
      </c>
      <c r="Y5428">
        <v>0</v>
      </c>
      <c r="Z5428">
        <v>0</v>
      </c>
      <c r="AA5428">
        <v>0</v>
      </c>
      <c r="AB5428">
        <v>0.77060239084037718</v>
      </c>
      <c r="AC5428">
        <v>0</v>
      </c>
      <c r="AD5428">
        <v>0</v>
      </c>
      <c r="AE5428">
        <v>1.1594928745328028</v>
      </c>
    </row>
    <row r="5429" spans="1:31" x14ac:dyDescent="0.3">
      <c r="A5429">
        <v>2497611</v>
      </c>
      <c r="B5429">
        <v>1</v>
      </c>
      <c r="C5429" t="s">
        <v>80</v>
      </c>
      <c r="D5429" t="s">
        <v>83</v>
      </c>
      <c r="E5429" t="s">
        <v>162</v>
      </c>
      <c r="F5429" t="s">
        <v>15314</v>
      </c>
      <c r="G5429" t="s">
        <v>210</v>
      </c>
      <c r="H5429" t="s">
        <v>135</v>
      </c>
      <c r="I5429" t="s">
        <v>136</v>
      </c>
      <c r="J5429" t="s">
        <v>137</v>
      </c>
      <c r="K5429" t="s">
        <v>144</v>
      </c>
      <c r="L5429" t="s">
        <v>15374</v>
      </c>
      <c r="M5429" t="s">
        <v>15375</v>
      </c>
      <c r="N5429">
        <v>1.414722222</v>
      </c>
      <c r="O5429">
        <v>0</v>
      </c>
      <c r="P5429">
        <v>85</v>
      </c>
      <c r="Q5429">
        <v>0</v>
      </c>
      <c r="R5429">
        <v>0</v>
      </c>
      <c r="S5429">
        <v>0</v>
      </c>
      <c r="T5429">
        <v>4</v>
      </c>
      <c r="U5429">
        <v>0</v>
      </c>
      <c r="V5429">
        <v>0</v>
      </c>
      <c r="W5429">
        <v>0</v>
      </c>
      <c r="X5429">
        <v>49.057677765753432</v>
      </c>
      <c r="Y5429">
        <v>0</v>
      </c>
      <c r="Z5429">
        <v>0</v>
      </c>
      <c r="AA5429">
        <v>0</v>
      </c>
      <c r="AB5429">
        <v>1.2163406953480835</v>
      </c>
      <c r="AC5429">
        <v>0</v>
      </c>
      <c r="AD5429">
        <v>0</v>
      </c>
      <c r="AE5429">
        <v>50.274018461101512</v>
      </c>
    </row>
    <row r="5430" spans="1:31" x14ac:dyDescent="0.3">
      <c r="A5430">
        <v>2497631</v>
      </c>
      <c r="B5430">
        <v>1</v>
      </c>
      <c r="C5430" t="s">
        <v>80</v>
      </c>
      <c r="D5430" t="s">
        <v>96</v>
      </c>
      <c r="E5430" t="s">
        <v>153</v>
      </c>
      <c r="F5430" t="s">
        <v>14021</v>
      </c>
      <c r="G5430" t="s">
        <v>230</v>
      </c>
      <c r="H5430" t="s">
        <v>135</v>
      </c>
      <c r="I5430" t="s">
        <v>136</v>
      </c>
      <c r="J5430" t="s">
        <v>137</v>
      </c>
      <c r="K5430" t="s">
        <v>144</v>
      </c>
      <c r="L5430" t="s">
        <v>15376</v>
      </c>
      <c r="M5430" t="s">
        <v>15377</v>
      </c>
      <c r="N5430">
        <v>0.91111111099999997</v>
      </c>
      <c r="O5430">
        <v>0</v>
      </c>
      <c r="P5430">
        <v>1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1.5387785763471777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1.5387785763471777</v>
      </c>
    </row>
    <row r="5431" spans="1:31" x14ac:dyDescent="0.3">
      <c r="A5431">
        <v>2497649</v>
      </c>
      <c r="B5431">
        <v>1</v>
      </c>
      <c r="C5431" t="s">
        <v>80</v>
      </c>
      <c r="D5431" t="s">
        <v>85</v>
      </c>
      <c r="E5431" t="s">
        <v>147</v>
      </c>
      <c r="F5431" t="s">
        <v>15378</v>
      </c>
      <c r="G5431" t="s">
        <v>1152</v>
      </c>
      <c r="H5431" t="s">
        <v>150</v>
      </c>
      <c r="I5431" t="s">
        <v>136</v>
      </c>
      <c r="J5431" t="s">
        <v>137</v>
      </c>
      <c r="K5431" t="s">
        <v>144</v>
      </c>
      <c r="L5431" t="s">
        <v>15379</v>
      </c>
      <c r="M5431" t="s">
        <v>15380</v>
      </c>
      <c r="N5431">
        <v>0.44027777699999998</v>
      </c>
      <c r="O5431">
        <v>0</v>
      </c>
      <c r="P5431">
        <v>644</v>
      </c>
      <c r="Q5431">
        <v>0</v>
      </c>
      <c r="R5431">
        <v>0</v>
      </c>
      <c r="S5431">
        <v>0</v>
      </c>
      <c r="T5431">
        <v>41</v>
      </c>
      <c r="U5431">
        <v>0</v>
      </c>
      <c r="V5431">
        <v>0</v>
      </c>
      <c r="W5431">
        <v>0</v>
      </c>
      <c r="X5431">
        <v>75.823656078766263</v>
      </c>
      <c r="Y5431">
        <v>0</v>
      </c>
      <c r="Z5431">
        <v>0</v>
      </c>
      <c r="AA5431">
        <v>0</v>
      </c>
      <c r="AB5431">
        <v>26.18843561895747</v>
      </c>
      <c r="AC5431">
        <v>0</v>
      </c>
      <c r="AD5431">
        <v>0</v>
      </c>
      <c r="AE5431">
        <v>102.01209169772373</v>
      </c>
    </row>
    <row r="5432" spans="1:31" x14ac:dyDescent="0.3">
      <c r="A5432">
        <v>2497650</v>
      </c>
      <c r="B5432">
        <v>1</v>
      </c>
      <c r="C5432" t="s">
        <v>80</v>
      </c>
      <c r="D5432" t="s">
        <v>96</v>
      </c>
      <c r="E5432" t="s">
        <v>153</v>
      </c>
      <c r="F5432" t="s">
        <v>15381</v>
      </c>
      <c r="G5432" t="s">
        <v>230</v>
      </c>
      <c r="H5432" t="s">
        <v>135</v>
      </c>
      <c r="I5432" t="s">
        <v>136</v>
      </c>
      <c r="J5432" t="s">
        <v>137</v>
      </c>
      <c r="K5432" t="s">
        <v>144</v>
      </c>
      <c r="L5432" t="s">
        <v>15382</v>
      </c>
      <c r="M5432" t="s">
        <v>15383</v>
      </c>
      <c r="N5432">
        <v>0.88194444400000005</v>
      </c>
      <c r="O5432">
        <v>0</v>
      </c>
      <c r="P5432">
        <v>1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5.4895812146832833E-2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5.4895812146832833E-2</v>
      </c>
    </row>
    <row r="5433" spans="1:31" x14ac:dyDescent="0.3">
      <c r="A5433">
        <v>2497656</v>
      </c>
      <c r="B5433">
        <v>1</v>
      </c>
      <c r="C5433" t="s">
        <v>80</v>
      </c>
      <c r="D5433" t="s">
        <v>85</v>
      </c>
      <c r="E5433" t="s">
        <v>147</v>
      </c>
      <c r="F5433" t="s">
        <v>15384</v>
      </c>
      <c r="G5433" t="s">
        <v>1152</v>
      </c>
      <c r="H5433" t="s">
        <v>150</v>
      </c>
      <c r="I5433" t="s">
        <v>136</v>
      </c>
      <c r="J5433" t="s">
        <v>137</v>
      </c>
      <c r="K5433" t="s">
        <v>144</v>
      </c>
      <c r="L5433" t="s">
        <v>15385</v>
      </c>
      <c r="M5433" t="s">
        <v>15386</v>
      </c>
      <c r="N5433">
        <v>0.79388888800000001</v>
      </c>
      <c r="O5433">
        <v>0</v>
      </c>
      <c r="P5433">
        <v>771</v>
      </c>
      <c r="Q5433">
        <v>0</v>
      </c>
      <c r="R5433">
        <v>0</v>
      </c>
      <c r="S5433">
        <v>0</v>
      </c>
      <c r="T5433">
        <v>52</v>
      </c>
      <c r="U5433">
        <v>0</v>
      </c>
      <c r="V5433">
        <v>0</v>
      </c>
      <c r="W5433">
        <v>0</v>
      </c>
      <c r="X5433">
        <v>169.46010622153145</v>
      </c>
      <c r="Y5433">
        <v>0</v>
      </c>
      <c r="Z5433">
        <v>0</v>
      </c>
      <c r="AA5433">
        <v>0</v>
      </c>
      <c r="AB5433">
        <v>74.518658194085916</v>
      </c>
      <c r="AC5433">
        <v>0</v>
      </c>
      <c r="AD5433">
        <v>0</v>
      </c>
      <c r="AE5433">
        <v>243.97876441561738</v>
      </c>
    </row>
    <row r="5434" spans="1:31" x14ac:dyDescent="0.3">
      <c r="A5434">
        <v>2497662</v>
      </c>
      <c r="B5434">
        <v>1</v>
      </c>
      <c r="C5434" t="s">
        <v>81</v>
      </c>
      <c r="D5434" t="s">
        <v>122</v>
      </c>
      <c r="E5434" t="s">
        <v>153</v>
      </c>
      <c r="F5434" t="s">
        <v>15387</v>
      </c>
      <c r="G5434" t="s">
        <v>230</v>
      </c>
      <c r="H5434" t="s">
        <v>135</v>
      </c>
      <c r="I5434" t="s">
        <v>136</v>
      </c>
      <c r="J5434" t="s">
        <v>137</v>
      </c>
      <c r="K5434" t="s">
        <v>144</v>
      </c>
      <c r="L5434" t="s">
        <v>15388</v>
      </c>
      <c r="M5434" t="s">
        <v>15389</v>
      </c>
      <c r="N5434">
        <v>7.8611111109999996</v>
      </c>
      <c r="O5434">
        <v>0</v>
      </c>
      <c r="P5434">
        <v>2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0.5246822392420023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0.5246822392420023</v>
      </c>
    </row>
    <row r="5435" spans="1:31" x14ac:dyDescent="0.3">
      <c r="A5435">
        <v>2497666</v>
      </c>
      <c r="B5435">
        <v>1</v>
      </c>
      <c r="C5435" t="s">
        <v>81</v>
      </c>
      <c r="D5435" t="s">
        <v>114</v>
      </c>
      <c r="E5435" t="s">
        <v>166</v>
      </c>
      <c r="F5435" t="s">
        <v>15390</v>
      </c>
      <c r="G5435" t="s">
        <v>149</v>
      </c>
      <c r="H5435" t="s">
        <v>150</v>
      </c>
      <c r="I5435" t="s">
        <v>136</v>
      </c>
      <c r="J5435" t="s">
        <v>137</v>
      </c>
      <c r="K5435" t="s">
        <v>144</v>
      </c>
      <c r="L5435" t="s">
        <v>15391</v>
      </c>
      <c r="M5435" t="s">
        <v>15392</v>
      </c>
      <c r="N5435">
        <v>0.12416666599999999</v>
      </c>
      <c r="O5435">
        <v>0</v>
      </c>
      <c r="P5435">
        <v>779</v>
      </c>
      <c r="Q5435">
        <v>2</v>
      </c>
      <c r="R5435">
        <v>18</v>
      </c>
      <c r="S5435">
        <v>11</v>
      </c>
      <c r="T5435">
        <v>81</v>
      </c>
      <c r="U5435">
        <v>0</v>
      </c>
      <c r="V5435">
        <v>0</v>
      </c>
      <c r="W5435">
        <v>0</v>
      </c>
      <c r="X5435">
        <v>9.2822991663681691</v>
      </c>
      <c r="Y5435">
        <v>0.10200129400465326</v>
      </c>
      <c r="Z5435">
        <v>0.18374125687071</v>
      </c>
      <c r="AA5435">
        <v>1.9730312569850224</v>
      </c>
      <c r="AB5435">
        <v>1.9676419458107499</v>
      </c>
      <c r="AC5435">
        <v>0</v>
      </c>
      <c r="AD5435">
        <v>0</v>
      </c>
      <c r="AE5435">
        <v>13.508714920039305</v>
      </c>
    </row>
    <row r="5436" spans="1:31" x14ac:dyDescent="0.3">
      <c r="A5436">
        <v>2497667</v>
      </c>
      <c r="B5436">
        <v>1</v>
      </c>
      <c r="C5436" t="s">
        <v>81</v>
      </c>
      <c r="D5436" t="s">
        <v>114</v>
      </c>
      <c r="E5436" t="s">
        <v>166</v>
      </c>
      <c r="F5436" t="s">
        <v>15393</v>
      </c>
      <c r="G5436" t="s">
        <v>149</v>
      </c>
      <c r="H5436" t="s">
        <v>150</v>
      </c>
      <c r="I5436" t="s">
        <v>136</v>
      </c>
      <c r="J5436" t="s">
        <v>137</v>
      </c>
      <c r="K5436" t="s">
        <v>144</v>
      </c>
      <c r="L5436" t="s">
        <v>15394</v>
      </c>
      <c r="M5436" t="s">
        <v>15395</v>
      </c>
      <c r="N5436">
        <v>0.124444444</v>
      </c>
      <c r="O5436">
        <v>0</v>
      </c>
      <c r="P5436">
        <v>1851</v>
      </c>
      <c r="Q5436">
        <v>0</v>
      </c>
      <c r="R5436">
        <v>48</v>
      </c>
      <c r="S5436">
        <v>9</v>
      </c>
      <c r="T5436">
        <v>169</v>
      </c>
      <c r="U5436">
        <v>0</v>
      </c>
      <c r="V5436">
        <v>0</v>
      </c>
      <c r="W5436">
        <v>0</v>
      </c>
      <c r="X5436">
        <v>21.296108144813818</v>
      </c>
      <c r="Y5436">
        <v>0</v>
      </c>
      <c r="Z5436">
        <v>0.31342570823738858</v>
      </c>
      <c r="AA5436">
        <v>1.1336237721938329</v>
      </c>
      <c r="AB5436">
        <v>5.7367790088686155</v>
      </c>
      <c r="AC5436">
        <v>0</v>
      </c>
      <c r="AD5436">
        <v>0</v>
      </c>
      <c r="AE5436">
        <v>28.479936634113656</v>
      </c>
    </row>
    <row r="5437" spans="1:31" x14ac:dyDescent="0.3">
      <c r="A5437">
        <v>2497668</v>
      </c>
      <c r="B5437">
        <v>1</v>
      </c>
      <c r="C5437" t="s">
        <v>81</v>
      </c>
      <c r="D5437" t="s">
        <v>114</v>
      </c>
      <c r="E5437" t="s">
        <v>166</v>
      </c>
      <c r="F5437" t="s">
        <v>15396</v>
      </c>
      <c r="G5437" t="s">
        <v>149</v>
      </c>
      <c r="H5437" t="s">
        <v>150</v>
      </c>
      <c r="I5437" t="s">
        <v>136</v>
      </c>
      <c r="J5437" t="s">
        <v>137</v>
      </c>
      <c r="K5437" t="s">
        <v>144</v>
      </c>
      <c r="L5437" t="s">
        <v>15397</v>
      </c>
      <c r="M5437" t="s">
        <v>15398</v>
      </c>
      <c r="N5437">
        <v>0.12416666599999999</v>
      </c>
      <c r="O5437">
        <v>0</v>
      </c>
      <c r="P5437">
        <v>235</v>
      </c>
      <c r="Q5437">
        <v>0</v>
      </c>
      <c r="R5437">
        <v>9</v>
      </c>
      <c r="S5437">
        <v>0</v>
      </c>
      <c r="T5437">
        <v>17</v>
      </c>
      <c r="U5437">
        <v>0</v>
      </c>
      <c r="V5437">
        <v>0</v>
      </c>
      <c r="W5437">
        <v>0</v>
      </c>
      <c r="X5437">
        <v>2.1162553765584255</v>
      </c>
      <c r="Y5437">
        <v>0</v>
      </c>
      <c r="Z5437">
        <v>0.2520750187554967</v>
      </c>
      <c r="AA5437">
        <v>0</v>
      </c>
      <c r="AB5437">
        <v>1.0407555239186739</v>
      </c>
      <c r="AC5437">
        <v>0</v>
      </c>
      <c r="AD5437">
        <v>0</v>
      </c>
      <c r="AE5437">
        <v>3.409085919232596</v>
      </c>
    </row>
    <row r="5438" spans="1:31" x14ac:dyDescent="0.3">
      <c r="A5438">
        <v>2497672</v>
      </c>
      <c r="B5438">
        <v>1</v>
      </c>
      <c r="C5438" t="s">
        <v>81</v>
      </c>
      <c r="D5438" t="s">
        <v>115</v>
      </c>
      <c r="E5438" t="s">
        <v>162</v>
      </c>
      <c r="F5438" t="s">
        <v>15399</v>
      </c>
      <c r="G5438" t="s">
        <v>210</v>
      </c>
      <c r="H5438" t="s">
        <v>135</v>
      </c>
      <c r="I5438" t="s">
        <v>136</v>
      </c>
      <c r="J5438" t="s">
        <v>137</v>
      </c>
      <c r="K5438" t="s">
        <v>144</v>
      </c>
      <c r="L5438" t="s">
        <v>15400</v>
      </c>
      <c r="M5438" t="s">
        <v>15401</v>
      </c>
      <c r="N5438">
        <v>0.37805555499999999</v>
      </c>
      <c r="O5438">
        <v>0</v>
      </c>
      <c r="P5438">
        <v>8</v>
      </c>
      <c r="Q5438">
        <v>0</v>
      </c>
      <c r="R5438">
        <v>2</v>
      </c>
      <c r="S5438">
        <v>0</v>
      </c>
      <c r="T5438">
        <v>1</v>
      </c>
      <c r="U5438">
        <v>0</v>
      </c>
      <c r="V5438">
        <v>0</v>
      </c>
      <c r="W5438">
        <v>0</v>
      </c>
      <c r="X5438">
        <v>0.250085166243179</v>
      </c>
      <c r="Y5438">
        <v>0</v>
      </c>
      <c r="Z5438">
        <v>7.9937785383967508E-2</v>
      </c>
      <c r="AA5438">
        <v>0</v>
      </c>
      <c r="AB5438">
        <v>0.5252095654208333</v>
      </c>
      <c r="AC5438">
        <v>0</v>
      </c>
      <c r="AD5438">
        <v>0</v>
      </c>
      <c r="AE5438">
        <v>0.85523251704797976</v>
      </c>
    </row>
    <row r="5439" spans="1:31" x14ac:dyDescent="0.3">
      <c r="A5439">
        <v>2497673</v>
      </c>
      <c r="B5439">
        <v>1</v>
      </c>
      <c r="C5439" t="s">
        <v>80</v>
      </c>
      <c r="D5439" t="s">
        <v>107</v>
      </c>
      <c r="E5439" t="s">
        <v>153</v>
      </c>
      <c r="F5439" t="s">
        <v>15402</v>
      </c>
      <c r="G5439" t="s">
        <v>230</v>
      </c>
      <c r="H5439" t="s">
        <v>135</v>
      </c>
      <c r="I5439" t="s">
        <v>136</v>
      </c>
      <c r="J5439" t="s">
        <v>137</v>
      </c>
      <c r="K5439" t="s">
        <v>144</v>
      </c>
      <c r="L5439" t="s">
        <v>15403</v>
      </c>
      <c r="M5439" t="s">
        <v>15404</v>
      </c>
      <c r="N5439">
        <v>2.1274999999999999</v>
      </c>
      <c r="O5439">
        <v>0</v>
      </c>
      <c r="P5439">
        <v>1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0.13644924782450432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0.13644924782450432</v>
      </c>
    </row>
    <row r="5440" spans="1:31" x14ac:dyDescent="0.3">
      <c r="A5440">
        <v>2497674</v>
      </c>
      <c r="B5440">
        <v>1</v>
      </c>
      <c r="C5440" t="s">
        <v>80</v>
      </c>
      <c r="D5440" t="s">
        <v>90</v>
      </c>
      <c r="E5440" t="s">
        <v>162</v>
      </c>
      <c r="F5440" t="s">
        <v>15405</v>
      </c>
      <c r="G5440" t="s">
        <v>530</v>
      </c>
      <c r="H5440" t="s">
        <v>135</v>
      </c>
      <c r="I5440" t="s">
        <v>136</v>
      </c>
      <c r="J5440" t="s">
        <v>137</v>
      </c>
      <c r="K5440" t="s">
        <v>144</v>
      </c>
      <c r="L5440" t="s">
        <v>15406</v>
      </c>
      <c r="M5440" t="s">
        <v>15407</v>
      </c>
      <c r="N5440">
        <v>2.878333333</v>
      </c>
      <c r="O5440">
        <v>0</v>
      </c>
      <c r="P5440">
        <v>164</v>
      </c>
      <c r="Q5440">
        <v>0</v>
      </c>
      <c r="R5440">
        <v>0</v>
      </c>
      <c r="S5440">
        <v>0</v>
      </c>
      <c r="T5440">
        <v>7</v>
      </c>
      <c r="U5440">
        <v>0</v>
      </c>
      <c r="V5440">
        <v>0</v>
      </c>
      <c r="W5440">
        <v>0</v>
      </c>
      <c r="X5440">
        <v>147.46883760254451</v>
      </c>
      <c r="Y5440">
        <v>0</v>
      </c>
      <c r="Z5440">
        <v>0</v>
      </c>
      <c r="AA5440">
        <v>0</v>
      </c>
      <c r="AB5440">
        <v>14.355138265847645</v>
      </c>
      <c r="AC5440">
        <v>0</v>
      </c>
      <c r="AD5440">
        <v>0</v>
      </c>
      <c r="AE5440">
        <v>161.82397586839215</v>
      </c>
    </row>
    <row r="5441" spans="1:31" x14ac:dyDescent="0.3">
      <c r="A5441">
        <v>2497675</v>
      </c>
      <c r="B5441">
        <v>1</v>
      </c>
      <c r="C5441" t="s">
        <v>81</v>
      </c>
      <c r="D5441" t="s">
        <v>112</v>
      </c>
      <c r="E5441" t="s">
        <v>162</v>
      </c>
      <c r="F5441" t="s">
        <v>15408</v>
      </c>
      <c r="G5441" t="s">
        <v>210</v>
      </c>
      <c r="H5441" t="s">
        <v>135</v>
      </c>
      <c r="I5441" t="s">
        <v>136</v>
      </c>
      <c r="J5441" t="s">
        <v>137</v>
      </c>
      <c r="K5441" t="s">
        <v>144</v>
      </c>
      <c r="L5441" t="s">
        <v>15409</v>
      </c>
      <c r="M5441" t="s">
        <v>15410</v>
      </c>
      <c r="N5441">
        <v>3.3266666659999999</v>
      </c>
      <c r="O5441">
        <v>0</v>
      </c>
      <c r="P5441">
        <v>24</v>
      </c>
      <c r="Q5441">
        <v>0</v>
      </c>
      <c r="R5441">
        <v>23</v>
      </c>
      <c r="S5441">
        <v>0</v>
      </c>
      <c r="T5441">
        <v>2</v>
      </c>
      <c r="U5441">
        <v>0</v>
      </c>
      <c r="V5441">
        <v>0</v>
      </c>
      <c r="W5441">
        <v>0</v>
      </c>
      <c r="X5441">
        <v>15.110364622682491</v>
      </c>
      <c r="Y5441">
        <v>0</v>
      </c>
      <c r="Z5441">
        <v>8.3741304535432928</v>
      </c>
      <c r="AA5441">
        <v>0</v>
      </c>
      <c r="AB5441">
        <v>0</v>
      </c>
      <c r="AC5441">
        <v>0</v>
      </c>
      <c r="AD5441">
        <v>0</v>
      </c>
      <c r="AE5441">
        <v>23.484495076225784</v>
      </c>
    </row>
    <row r="5442" spans="1:31" x14ac:dyDescent="0.3">
      <c r="A5442">
        <v>2497681</v>
      </c>
      <c r="B5442">
        <v>1</v>
      </c>
      <c r="C5442" t="s">
        <v>81</v>
      </c>
      <c r="D5442" t="s">
        <v>127</v>
      </c>
      <c r="E5442" t="s">
        <v>162</v>
      </c>
      <c r="F5442" t="s">
        <v>15411</v>
      </c>
      <c r="G5442" t="s">
        <v>210</v>
      </c>
      <c r="H5442" t="s">
        <v>135</v>
      </c>
      <c r="I5442" t="s">
        <v>136</v>
      </c>
      <c r="J5442" t="s">
        <v>137</v>
      </c>
      <c r="K5442" t="s">
        <v>144</v>
      </c>
      <c r="L5442" t="s">
        <v>15412</v>
      </c>
      <c r="M5442" t="s">
        <v>15413</v>
      </c>
      <c r="N5442">
        <v>2.409444444</v>
      </c>
      <c r="O5442">
        <v>0</v>
      </c>
      <c r="P5442">
        <v>13</v>
      </c>
      <c r="Q5442">
        <v>0</v>
      </c>
      <c r="R5442">
        <v>1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8.9656072090005416</v>
      </c>
      <c r="Y5442">
        <v>0</v>
      </c>
      <c r="Z5442">
        <v>0.13972124041156228</v>
      </c>
      <c r="AA5442">
        <v>0</v>
      </c>
      <c r="AB5442">
        <v>0</v>
      </c>
      <c r="AC5442">
        <v>0</v>
      </c>
      <c r="AD5442">
        <v>0</v>
      </c>
      <c r="AE5442">
        <v>9.1053284494121041</v>
      </c>
    </row>
    <row r="5443" spans="1:31" x14ac:dyDescent="0.3">
      <c r="A5443">
        <v>2497683</v>
      </c>
      <c r="B5443">
        <v>1</v>
      </c>
      <c r="C5443" t="s">
        <v>81</v>
      </c>
      <c r="D5443" t="s">
        <v>123</v>
      </c>
      <c r="E5443" t="s">
        <v>162</v>
      </c>
      <c r="F5443" t="s">
        <v>15414</v>
      </c>
      <c r="G5443" t="s">
        <v>210</v>
      </c>
      <c r="H5443" t="s">
        <v>135</v>
      </c>
      <c r="I5443" t="s">
        <v>136</v>
      </c>
      <c r="J5443" t="s">
        <v>137</v>
      </c>
      <c r="K5443" t="s">
        <v>144</v>
      </c>
      <c r="L5443" t="s">
        <v>15415</v>
      </c>
      <c r="M5443" t="s">
        <v>15416</v>
      </c>
      <c r="N5443">
        <v>1.608333333</v>
      </c>
      <c r="O5443">
        <v>0</v>
      </c>
      <c r="P5443">
        <v>186</v>
      </c>
      <c r="Q5443">
        <v>0</v>
      </c>
      <c r="R5443">
        <v>0</v>
      </c>
      <c r="S5443">
        <v>0</v>
      </c>
      <c r="T5443">
        <v>2</v>
      </c>
      <c r="U5443">
        <v>0</v>
      </c>
      <c r="V5443">
        <v>0</v>
      </c>
      <c r="W5443">
        <v>0</v>
      </c>
      <c r="X5443">
        <v>81.061133239112195</v>
      </c>
      <c r="Y5443">
        <v>0</v>
      </c>
      <c r="Z5443">
        <v>0</v>
      </c>
      <c r="AA5443">
        <v>0</v>
      </c>
      <c r="AB5443">
        <v>2.2842180609237666</v>
      </c>
      <c r="AC5443">
        <v>0</v>
      </c>
      <c r="AD5443">
        <v>0</v>
      </c>
      <c r="AE5443">
        <v>83.345351300035958</v>
      </c>
    </row>
    <row r="5444" spans="1:31" x14ac:dyDescent="0.3">
      <c r="A5444">
        <v>2497684</v>
      </c>
      <c r="B5444">
        <v>1</v>
      </c>
      <c r="C5444" t="s">
        <v>80</v>
      </c>
      <c r="D5444" t="s">
        <v>92</v>
      </c>
      <c r="E5444" t="s">
        <v>153</v>
      </c>
      <c r="F5444" t="s">
        <v>14090</v>
      </c>
      <c r="G5444" t="s">
        <v>230</v>
      </c>
      <c r="H5444" t="s">
        <v>135</v>
      </c>
      <c r="I5444" t="s">
        <v>136</v>
      </c>
      <c r="J5444" t="s">
        <v>137</v>
      </c>
      <c r="K5444" t="s">
        <v>144</v>
      </c>
      <c r="L5444" t="s">
        <v>15417</v>
      </c>
      <c r="M5444" t="s">
        <v>15418</v>
      </c>
      <c r="N5444">
        <v>5.5780555549999997</v>
      </c>
      <c r="O5444">
        <v>0</v>
      </c>
      <c r="P5444">
        <v>2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7.8199862316367037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7.8199862316367037</v>
      </c>
    </row>
    <row r="5445" spans="1:31" x14ac:dyDescent="0.3">
      <c r="A5445">
        <v>2497685</v>
      </c>
      <c r="B5445">
        <v>1</v>
      </c>
      <c r="C5445" t="s">
        <v>81</v>
      </c>
      <c r="D5445" t="s">
        <v>119</v>
      </c>
      <c r="E5445" t="s">
        <v>162</v>
      </c>
      <c r="F5445" t="s">
        <v>15419</v>
      </c>
      <c r="G5445" t="s">
        <v>210</v>
      </c>
      <c r="H5445" t="s">
        <v>135</v>
      </c>
      <c r="I5445" t="s">
        <v>136</v>
      </c>
      <c r="J5445" t="s">
        <v>137</v>
      </c>
      <c r="K5445" t="s">
        <v>144</v>
      </c>
      <c r="L5445" t="s">
        <v>15420</v>
      </c>
      <c r="M5445" t="s">
        <v>15421</v>
      </c>
      <c r="N5445">
        <v>1.240555555</v>
      </c>
      <c r="O5445">
        <v>0</v>
      </c>
      <c r="P5445">
        <v>84</v>
      </c>
      <c r="Q5445">
        <v>0</v>
      </c>
      <c r="R5445">
        <v>2</v>
      </c>
      <c r="S5445">
        <v>0</v>
      </c>
      <c r="T5445">
        <v>7</v>
      </c>
      <c r="U5445">
        <v>0</v>
      </c>
      <c r="V5445">
        <v>0</v>
      </c>
      <c r="W5445">
        <v>0</v>
      </c>
      <c r="X5445">
        <v>36.144502171549775</v>
      </c>
      <c r="Y5445">
        <v>0</v>
      </c>
      <c r="Z5445">
        <v>5.2340154083888891E-6</v>
      </c>
      <c r="AA5445">
        <v>0</v>
      </c>
      <c r="AB5445">
        <v>14.121535933764585</v>
      </c>
      <c r="AC5445">
        <v>0</v>
      </c>
      <c r="AD5445">
        <v>0</v>
      </c>
      <c r="AE5445">
        <v>50.266043339329769</v>
      </c>
    </row>
    <row r="5446" spans="1:31" x14ac:dyDescent="0.3">
      <c r="A5446">
        <v>2497686</v>
      </c>
      <c r="B5446">
        <v>1</v>
      </c>
      <c r="C5446" t="s">
        <v>80</v>
      </c>
      <c r="D5446" t="s">
        <v>107</v>
      </c>
      <c r="E5446" t="s">
        <v>153</v>
      </c>
      <c r="F5446" t="s">
        <v>15422</v>
      </c>
      <c r="G5446" t="s">
        <v>230</v>
      </c>
      <c r="H5446" t="s">
        <v>135</v>
      </c>
      <c r="I5446" t="s">
        <v>136</v>
      </c>
      <c r="J5446" t="s">
        <v>137</v>
      </c>
      <c r="K5446" t="s">
        <v>144</v>
      </c>
      <c r="L5446" t="s">
        <v>15423</v>
      </c>
      <c r="M5446" t="s">
        <v>15424</v>
      </c>
      <c r="N5446">
        <v>2.534166666</v>
      </c>
      <c r="O5446">
        <v>0</v>
      </c>
      <c r="P5446">
        <v>1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0.11961164535654426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0.11961164535654426</v>
      </c>
    </row>
    <row r="5447" spans="1:31" x14ac:dyDescent="0.3">
      <c r="A5447">
        <v>2497688</v>
      </c>
      <c r="B5447">
        <v>1</v>
      </c>
      <c r="C5447" t="s">
        <v>80</v>
      </c>
      <c r="D5447" t="s">
        <v>97</v>
      </c>
      <c r="E5447" t="s">
        <v>153</v>
      </c>
      <c r="F5447" t="s">
        <v>15425</v>
      </c>
      <c r="G5447" t="s">
        <v>230</v>
      </c>
      <c r="H5447" t="s">
        <v>135</v>
      </c>
      <c r="I5447" t="s">
        <v>136</v>
      </c>
      <c r="J5447" t="s">
        <v>137</v>
      </c>
      <c r="K5447" t="s">
        <v>144</v>
      </c>
      <c r="L5447" t="s">
        <v>15426</v>
      </c>
      <c r="M5447" t="s">
        <v>15427</v>
      </c>
      <c r="N5447">
        <v>2.7827777770000002</v>
      </c>
      <c r="O5447">
        <v>0</v>
      </c>
      <c r="P5447">
        <v>3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2.9842387269187349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2.9842387269187349</v>
      </c>
    </row>
    <row r="5448" spans="1:31" x14ac:dyDescent="0.3">
      <c r="A5448">
        <v>2497696</v>
      </c>
      <c r="B5448">
        <v>1</v>
      </c>
      <c r="C5448" t="s">
        <v>81</v>
      </c>
      <c r="D5448" t="s">
        <v>114</v>
      </c>
      <c r="E5448" t="s">
        <v>153</v>
      </c>
      <c r="F5448" t="s">
        <v>15428</v>
      </c>
      <c r="G5448" t="s">
        <v>155</v>
      </c>
      <c r="H5448" t="s">
        <v>135</v>
      </c>
      <c r="I5448" t="s">
        <v>136</v>
      </c>
      <c r="J5448" t="s">
        <v>137</v>
      </c>
      <c r="K5448" t="s">
        <v>144</v>
      </c>
      <c r="L5448" t="s">
        <v>15429</v>
      </c>
      <c r="M5448" t="s">
        <v>15430</v>
      </c>
      <c r="N5448">
        <v>2.2313888880000001</v>
      </c>
      <c r="O5448">
        <v>0</v>
      </c>
      <c r="P5448">
        <v>1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0.26570983336227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0.26570983336227</v>
      </c>
    </row>
    <row r="5449" spans="1:31" x14ac:dyDescent="0.3">
      <c r="A5449">
        <v>2497697</v>
      </c>
      <c r="B5449">
        <v>1</v>
      </c>
      <c r="C5449" t="s">
        <v>81</v>
      </c>
      <c r="D5449" t="s">
        <v>128</v>
      </c>
      <c r="E5449" t="s">
        <v>213</v>
      </c>
      <c r="F5449" t="s">
        <v>15431</v>
      </c>
      <c r="G5449" t="s">
        <v>149</v>
      </c>
      <c r="H5449" t="s">
        <v>150</v>
      </c>
      <c r="I5449" t="s">
        <v>136</v>
      </c>
      <c r="J5449" t="s">
        <v>137</v>
      </c>
      <c r="K5449" t="s">
        <v>144</v>
      </c>
      <c r="L5449" t="s">
        <v>15432</v>
      </c>
      <c r="M5449" t="s">
        <v>15433</v>
      </c>
      <c r="N5449">
        <v>1.041666666</v>
      </c>
      <c r="O5449">
        <v>6</v>
      </c>
      <c r="P5449">
        <v>987</v>
      </c>
      <c r="Q5449">
        <v>7</v>
      </c>
      <c r="R5449">
        <v>21</v>
      </c>
      <c r="S5449">
        <v>39</v>
      </c>
      <c r="T5449">
        <v>84</v>
      </c>
      <c r="U5449">
        <v>7</v>
      </c>
      <c r="V5449">
        <v>0</v>
      </c>
      <c r="W5449">
        <v>1.3663967668206709</v>
      </c>
      <c r="X5449">
        <v>280.44862448255805</v>
      </c>
      <c r="Y5449">
        <v>17.347964432155354</v>
      </c>
      <c r="Z5449">
        <v>2.8557378811990985</v>
      </c>
      <c r="AA5449">
        <v>141.38535036738631</v>
      </c>
      <c r="AB5449">
        <v>71.685067907468579</v>
      </c>
      <c r="AC5449">
        <v>1133.2442698680145</v>
      </c>
      <c r="AD5449">
        <v>0</v>
      </c>
      <c r="AE5449">
        <v>1648.3334117056027</v>
      </c>
    </row>
    <row r="5450" spans="1:31" x14ac:dyDescent="0.3">
      <c r="A5450">
        <v>2497698</v>
      </c>
      <c r="B5450">
        <v>1</v>
      </c>
      <c r="C5450" t="s">
        <v>80</v>
      </c>
      <c r="D5450" t="s">
        <v>86</v>
      </c>
      <c r="E5450" t="s">
        <v>132</v>
      </c>
      <c r="F5450" t="s">
        <v>2299</v>
      </c>
      <c r="G5450" t="s">
        <v>210</v>
      </c>
      <c r="H5450" t="s">
        <v>135</v>
      </c>
      <c r="I5450" t="s">
        <v>136</v>
      </c>
      <c r="J5450" t="s">
        <v>137</v>
      </c>
      <c r="K5450" t="s">
        <v>144</v>
      </c>
      <c r="L5450" t="s">
        <v>15434</v>
      </c>
      <c r="M5450" t="s">
        <v>15435</v>
      </c>
      <c r="N5450">
        <v>7.4249999999999998</v>
      </c>
      <c r="O5450">
        <v>0</v>
      </c>
      <c r="P5450">
        <v>95</v>
      </c>
      <c r="Q5450">
        <v>0</v>
      </c>
      <c r="R5450">
        <v>0</v>
      </c>
      <c r="S5450">
        <v>0</v>
      </c>
      <c r="T5450">
        <v>23</v>
      </c>
      <c r="U5450">
        <v>0</v>
      </c>
      <c r="V5450">
        <v>0</v>
      </c>
      <c r="W5450">
        <v>0</v>
      </c>
      <c r="X5450">
        <v>314.4772738345319</v>
      </c>
      <c r="Y5450">
        <v>0</v>
      </c>
      <c r="Z5450">
        <v>0</v>
      </c>
      <c r="AA5450">
        <v>0</v>
      </c>
      <c r="AB5450">
        <v>413.65062377367894</v>
      </c>
      <c r="AC5450">
        <v>0</v>
      </c>
      <c r="AD5450">
        <v>0</v>
      </c>
      <c r="AE5450">
        <v>728.12789760821079</v>
      </c>
    </row>
    <row r="5451" spans="1:31" x14ac:dyDescent="0.3">
      <c r="A5451">
        <v>2497699</v>
      </c>
      <c r="B5451">
        <v>1</v>
      </c>
      <c r="C5451" t="s">
        <v>80</v>
      </c>
      <c r="D5451" t="s">
        <v>94</v>
      </c>
      <c r="E5451" t="s">
        <v>162</v>
      </c>
      <c r="F5451" t="s">
        <v>15436</v>
      </c>
      <c r="G5451" t="s">
        <v>210</v>
      </c>
      <c r="H5451" t="s">
        <v>135</v>
      </c>
      <c r="I5451" t="s">
        <v>136</v>
      </c>
      <c r="J5451" t="s">
        <v>137</v>
      </c>
      <c r="K5451" t="s">
        <v>144</v>
      </c>
      <c r="L5451" t="s">
        <v>15437</v>
      </c>
      <c r="M5451" t="s">
        <v>15438</v>
      </c>
      <c r="N5451">
        <v>2.1511111110000001</v>
      </c>
      <c r="O5451">
        <v>0</v>
      </c>
      <c r="P5451">
        <v>0</v>
      </c>
      <c r="Q5451">
        <v>0</v>
      </c>
      <c r="R5451">
        <v>4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7.9508723823617344E-2</v>
      </c>
      <c r="AA5451">
        <v>0</v>
      </c>
      <c r="AB5451">
        <v>0</v>
      </c>
      <c r="AC5451">
        <v>0</v>
      </c>
      <c r="AD5451">
        <v>0</v>
      </c>
      <c r="AE5451">
        <v>7.9508723823617344E-2</v>
      </c>
    </row>
    <row r="5452" spans="1:31" x14ac:dyDescent="0.3">
      <c r="A5452">
        <v>2497700</v>
      </c>
      <c r="B5452">
        <v>1</v>
      </c>
      <c r="C5452" t="s">
        <v>80</v>
      </c>
      <c r="D5452" t="s">
        <v>97</v>
      </c>
      <c r="E5452" t="s">
        <v>153</v>
      </c>
      <c r="F5452" t="s">
        <v>15439</v>
      </c>
      <c r="G5452" t="s">
        <v>155</v>
      </c>
      <c r="H5452" t="s">
        <v>135</v>
      </c>
      <c r="I5452" t="s">
        <v>136</v>
      </c>
      <c r="J5452" t="s">
        <v>137</v>
      </c>
      <c r="K5452" t="s">
        <v>144</v>
      </c>
      <c r="L5452" t="s">
        <v>15440</v>
      </c>
      <c r="M5452" t="s">
        <v>15441</v>
      </c>
      <c r="N5452">
        <v>1.5519444440000001</v>
      </c>
      <c r="O5452">
        <v>0</v>
      </c>
      <c r="P5452">
        <v>1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0.19092870051090305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0.19092870051090305</v>
      </c>
    </row>
    <row r="5453" spans="1:31" x14ac:dyDescent="0.3">
      <c r="A5453">
        <v>2497703</v>
      </c>
      <c r="B5453">
        <v>1</v>
      </c>
      <c r="C5453" t="s">
        <v>80</v>
      </c>
      <c r="D5453" t="s">
        <v>85</v>
      </c>
      <c r="E5453" t="s">
        <v>153</v>
      </c>
      <c r="F5453" t="s">
        <v>2439</v>
      </c>
      <c r="G5453" t="s">
        <v>230</v>
      </c>
      <c r="H5453" t="s">
        <v>135</v>
      </c>
      <c r="I5453" t="s">
        <v>136</v>
      </c>
      <c r="J5453" t="s">
        <v>137</v>
      </c>
      <c r="K5453" t="s">
        <v>144</v>
      </c>
      <c r="L5453" t="s">
        <v>15442</v>
      </c>
      <c r="M5453" t="s">
        <v>15443</v>
      </c>
      <c r="N5453">
        <v>1.1697222220000001</v>
      </c>
      <c r="O5453">
        <v>0</v>
      </c>
      <c r="P5453">
        <v>8</v>
      </c>
      <c r="Q5453">
        <v>0</v>
      </c>
      <c r="R5453">
        <v>0</v>
      </c>
      <c r="S5453">
        <v>0</v>
      </c>
      <c r="T5453">
        <v>2</v>
      </c>
      <c r="U5453">
        <v>0</v>
      </c>
      <c r="V5453">
        <v>0</v>
      </c>
      <c r="W5453">
        <v>0</v>
      </c>
      <c r="X5453">
        <v>1.6809925852240304</v>
      </c>
      <c r="Y5453">
        <v>0</v>
      </c>
      <c r="Z5453">
        <v>0</v>
      </c>
      <c r="AA5453">
        <v>0</v>
      </c>
      <c r="AB5453">
        <v>1.7041935627090401</v>
      </c>
      <c r="AC5453">
        <v>0</v>
      </c>
      <c r="AD5453">
        <v>0</v>
      </c>
      <c r="AE5453">
        <v>3.3851861479330703</v>
      </c>
    </row>
    <row r="5454" spans="1:31" x14ac:dyDescent="0.3">
      <c r="A5454">
        <v>2497706</v>
      </c>
      <c r="B5454">
        <v>1</v>
      </c>
      <c r="C5454" t="s">
        <v>80</v>
      </c>
      <c r="D5454" t="s">
        <v>85</v>
      </c>
      <c r="E5454" t="s">
        <v>153</v>
      </c>
      <c r="F5454" t="s">
        <v>15444</v>
      </c>
      <c r="G5454" t="s">
        <v>244</v>
      </c>
      <c r="H5454" t="s">
        <v>135</v>
      </c>
      <c r="I5454" t="s">
        <v>136</v>
      </c>
      <c r="J5454" t="s">
        <v>137</v>
      </c>
      <c r="K5454" t="s">
        <v>144</v>
      </c>
      <c r="L5454" t="s">
        <v>15445</v>
      </c>
      <c r="M5454" t="s">
        <v>15446</v>
      </c>
      <c r="N5454">
        <v>0.77277777700000005</v>
      </c>
      <c r="O5454">
        <v>0</v>
      </c>
      <c r="P5454">
        <v>9</v>
      </c>
      <c r="Q5454">
        <v>0</v>
      </c>
      <c r="R5454">
        <v>0</v>
      </c>
      <c r="S5454">
        <v>0</v>
      </c>
      <c r="T5454">
        <v>3</v>
      </c>
      <c r="U5454">
        <v>0</v>
      </c>
      <c r="V5454">
        <v>0</v>
      </c>
      <c r="W5454">
        <v>0</v>
      </c>
      <c r="X5454">
        <v>1.9699749448499999</v>
      </c>
      <c r="Y5454">
        <v>0</v>
      </c>
      <c r="Z5454">
        <v>0</v>
      </c>
      <c r="AA5454">
        <v>0</v>
      </c>
      <c r="AB5454">
        <v>2.6222260445974999</v>
      </c>
      <c r="AC5454">
        <v>0</v>
      </c>
      <c r="AD5454">
        <v>0</v>
      </c>
      <c r="AE5454">
        <v>4.5922009894475</v>
      </c>
    </row>
    <row r="5455" spans="1:31" x14ac:dyDescent="0.3">
      <c r="A5455">
        <v>2497710</v>
      </c>
      <c r="B5455">
        <v>1</v>
      </c>
      <c r="C5455" t="s">
        <v>80</v>
      </c>
      <c r="D5455" t="s">
        <v>103</v>
      </c>
      <c r="E5455" t="s">
        <v>141</v>
      </c>
      <c r="F5455" t="s">
        <v>15447</v>
      </c>
      <c r="G5455" t="s">
        <v>530</v>
      </c>
      <c r="H5455" t="s">
        <v>135</v>
      </c>
      <c r="I5455" t="s">
        <v>136</v>
      </c>
      <c r="J5455" t="s">
        <v>137</v>
      </c>
      <c r="K5455" t="s">
        <v>144</v>
      </c>
      <c r="L5455" t="s">
        <v>15448</v>
      </c>
      <c r="M5455" t="s">
        <v>15449</v>
      </c>
      <c r="N5455">
        <v>1.2294444440000001</v>
      </c>
      <c r="O5455">
        <v>0</v>
      </c>
      <c r="P5455">
        <v>197</v>
      </c>
      <c r="Q5455">
        <v>0</v>
      </c>
      <c r="R5455">
        <v>0</v>
      </c>
      <c r="S5455">
        <v>0</v>
      </c>
      <c r="T5455">
        <v>13</v>
      </c>
      <c r="U5455">
        <v>0</v>
      </c>
      <c r="V5455">
        <v>0</v>
      </c>
      <c r="W5455">
        <v>0</v>
      </c>
      <c r="X5455">
        <v>82.850384786277615</v>
      </c>
      <c r="Y5455">
        <v>0</v>
      </c>
      <c r="Z5455">
        <v>0</v>
      </c>
      <c r="AA5455">
        <v>0</v>
      </c>
      <c r="AB5455">
        <v>1.8341192923440075</v>
      </c>
      <c r="AC5455">
        <v>0</v>
      </c>
      <c r="AD5455">
        <v>0</v>
      </c>
      <c r="AE5455">
        <v>84.684504078621629</v>
      </c>
    </row>
    <row r="5456" spans="1:31" x14ac:dyDescent="0.3">
      <c r="A5456">
        <v>2497711</v>
      </c>
      <c r="B5456">
        <v>1</v>
      </c>
      <c r="C5456" t="s">
        <v>80</v>
      </c>
      <c r="D5456" t="s">
        <v>92</v>
      </c>
      <c r="E5456" t="s">
        <v>162</v>
      </c>
      <c r="F5456" t="s">
        <v>13541</v>
      </c>
      <c r="G5456" t="s">
        <v>210</v>
      </c>
      <c r="H5456" t="s">
        <v>135</v>
      </c>
      <c r="I5456" t="s">
        <v>136</v>
      </c>
      <c r="J5456" t="s">
        <v>137</v>
      </c>
      <c r="K5456" t="s">
        <v>144</v>
      </c>
      <c r="L5456" t="s">
        <v>15450</v>
      </c>
      <c r="M5456" t="s">
        <v>15451</v>
      </c>
      <c r="N5456">
        <v>1.263055555</v>
      </c>
      <c r="O5456">
        <v>0</v>
      </c>
      <c r="P5456">
        <v>17</v>
      </c>
      <c r="Q5456">
        <v>0</v>
      </c>
      <c r="R5456">
        <v>2</v>
      </c>
      <c r="S5456">
        <v>0</v>
      </c>
      <c r="T5456">
        <v>8</v>
      </c>
      <c r="U5456">
        <v>0</v>
      </c>
      <c r="V5456">
        <v>0</v>
      </c>
      <c r="W5456">
        <v>0</v>
      </c>
      <c r="X5456">
        <v>3.9049878201904593</v>
      </c>
      <c r="Y5456">
        <v>0</v>
      </c>
      <c r="Z5456">
        <v>3.152286765912061</v>
      </c>
      <c r="AA5456">
        <v>0</v>
      </c>
      <c r="AB5456">
        <v>5.3141969448513962</v>
      </c>
      <c r="AC5456">
        <v>0</v>
      </c>
      <c r="AD5456">
        <v>0</v>
      </c>
      <c r="AE5456">
        <v>12.371471530953917</v>
      </c>
    </row>
    <row r="5457" spans="1:31" x14ac:dyDescent="0.3">
      <c r="A5457">
        <v>2497714</v>
      </c>
      <c r="B5457">
        <v>1</v>
      </c>
      <c r="C5457" t="s">
        <v>80</v>
      </c>
      <c r="D5457" t="s">
        <v>90</v>
      </c>
      <c r="E5457" t="s">
        <v>153</v>
      </c>
      <c r="F5457" t="s">
        <v>15452</v>
      </c>
      <c r="G5457" t="s">
        <v>230</v>
      </c>
      <c r="H5457" t="s">
        <v>135</v>
      </c>
      <c r="I5457" t="s">
        <v>136</v>
      </c>
      <c r="J5457" t="s">
        <v>137</v>
      </c>
      <c r="K5457" t="s">
        <v>144</v>
      </c>
      <c r="L5457" t="s">
        <v>15453</v>
      </c>
      <c r="M5457" t="s">
        <v>15454</v>
      </c>
      <c r="N5457">
        <v>4.1619444440000004</v>
      </c>
      <c r="O5457">
        <v>0</v>
      </c>
      <c r="P5457">
        <v>4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4.7934927710680597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4.7934927710680597</v>
      </c>
    </row>
    <row r="5458" spans="1:31" x14ac:dyDescent="0.3">
      <c r="A5458">
        <v>2497715</v>
      </c>
      <c r="B5458">
        <v>1</v>
      </c>
      <c r="C5458" t="s">
        <v>80</v>
      </c>
      <c r="D5458" t="s">
        <v>99</v>
      </c>
      <c r="E5458" t="s">
        <v>162</v>
      </c>
      <c r="F5458" t="s">
        <v>15455</v>
      </c>
      <c r="G5458" t="s">
        <v>210</v>
      </c>
      <c r="H5458" t="s">
        <v>135</v>
      </c>
      <c r="I5458" t="s">
        <v>136</v>
      </c>
      <c r="J5458" t="s">
        <v>137</v>
      </c>
      <c r="K5458" t="s">
        <v>144</v>
      </c>
      <c r="L5458" t="s">
        <v>15456</v>
      </c>
      <c r="M5458" t="s">
        <v>15457</v>
      </c>
      <c r="N5458">
        <v>1.883611111</v>
      </c>
      <c r="O5458">
        <v>0</v>
      </c>
      <c r="P5458">
        <v>42</v>
      </c>
      <c r="Q5458">
        <v>0</v>
      </c>
      <c r="R5458">
        <v>11</v>
      </c>
      <c r="S5458">
        <v>0</v>
      </c>
      <c r="T5458">
        <v>3</v>
      </c>
      <c r="U5458">
        <v>0</v>
      </c>
      <c r="V5458">
        <v>0</v>
      </c>
      <c r="W5458">
        <v>0</v>
      </c>
      <c r="X5458">
        <v>20.488043237629338</v>
      </c>
      <c r="Y5458">
        <v>0</v>
      </c>
      <c r="Z5458">
        <v>8.7336979840804521</v>
      </c>
      <c r="AA5458">
        <v>0</v>
      </c>
      <c r="AB5458">
        <v>3.6682660205226894</v>
      </c>
      <c r="AC5458">
        <v>0</v>
      </c>
      <c r="AD5458">
        <v>0</v>
      </c>
      <c r="AE5458">
        <v>32.890007242232478</v>
      </c>
    </row>
    <row r="5459" spans="1:31" x14ac:dyDescent="0.3">
      <c r="A5459">
        <v>2497717</v>
      </c>
      <c r="B5459">
        <v>1</v>
      </c>
      <c r="C5459" t="s">
        <v>81</v>
      </c>
      <c r="D5459" t="s">
        <v>112</v>
      </c>
      <c r="E5459" t="s">
        <v>147</v>
      </c>
      <c r="F5459" t="s">
        <v>15458</v>
      </c>
      <c r="G5459" t="s">
        <v>149</v>
      </c>
      <c r="H5459" t="s">
        <v>150</v>
      </c>
      <c r="I5459" t="s">
        <v>136</v>
      </c>
      <c r="J5459" t="s">
        <v>137</v>
      </c>
      <c r="K5459" t="s">
        <v>144</v>
      </c>
      <c r="L5459" t="s">
        <v>15459</v>
      </c>
      <c r="M5459" t="s">
        <v>15460</v>
      </c>
      <c r="N5459">
        <v>0.15194444400000001</v>
      </c>
      <c r="O5459">
        <v>0</v>
      </c>
      <c r="P5459">
        <v>213</v>
      </c>
      <c r="Q5459">
        <v>0</v>
      </c>
      <c r="R5459">
        <v>18</v>
      </c>
      <c r="S5459">
        <v>4</v>
      </c>
      <c r="T5459">
        <v>18</v>
      </c>
      <c r="U5459">
        <v>0</v>
      </c>
      <c r="V5459">
        <v>0</v>
      </c>
      <c r="W5459">
        <v>0</v>
      </c>
      <c r="X5459">
        <v>2.688693967602414</v>
      </c>
      <c r="Y5459">
        <v>0</v>
      </c>
      <c r="Z5459">
        <v>0.16151785734316781</v>
      </c>
      <c r="AA5459">
        <v>0.54918211974999998</v>
      </c>
      <c r="AB5459">
        <v>0.83055676284339441</v>
      </c>
      <c r="AC5459">
        <v>0</v>
      </c>
      <c r="AD5459">
        <v>0</v>
      </c>
      <c r="AE5459">
        <v>4.2299507075389764</v>
      </c>
    </row>
    <row r="5460" spans="1:31" x14ac:dyDescent="0.3">
      <c r="A5460">
        <v>2497720</v>
      </c>
      <c r="B5460">
        <v>1</v>
      </c>
      <c r="C5460" t="s">
        <v>81</v>
      </c>
      <c r="D5460" t="s">
        <v>128</v>
      </c>
      <c r="E5460" t="s">
        <v>162</v>
      </c>
      <c r="F5460" t="s">
        <v>15461</v>
      </c>
      <c r="G5460" t="s">
        <v>210</v>
      </c>
      <c r="H5460" t="s">
        <v>135</v>
      </c>
      <c r="I5460" t="s">
        <v>136</v>
      </c>
      <c r="J5460" t="s">
        <v>137</v>
      </c>
      <c r="K5460" t="s">
        <v>144</v>
      </c>
      <c r="L5460" t="s">
        <v>15462</v>
      </c>
      <c r="M5460" t="s">
        <v>15463</v>
      </c>
      <c r="N5460">
        <v>1.9386111109999999</v>
      </c>
      <c r="O5460">
        <v>0</v>
      </c>
      <c r="P5460">
        <v>26</v>
      </c>
      <c r="Q5460">
        <v>0</v>
      </c>
      <c r="R5460">
        <v>0</v>
      </c>
      <c r="S5460">
        <v>0</v>
      </c>
      <c r="T5460">
        <v>1</v>
      </c>
      <c r="U5460">
        <v>0</v>
      </c>
      <c r="V5460">
        <v>0</v>
      </c>
      <c r="W5460">
        <v>0</v>
      </c>
      <c r="X5460">
        <v>12.039954877386291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12.039954877386291</v>
      </c>
    </row>
    <row r="5461" spans="1:31" x14ac:dyDescent="0.3">
      <c r="A5461">
        <v>2497721</v>
      </c>
      <c r="B5461">
        <v>1</v>
      </c>
      <c r="C5461" t="s">
        <v>80</v>
      </c>
      <c r="D5461" t="s">
        <v>100</v>
      </c>
      <c r="E5461" t="s">
        <v>162</v>
      </c>
      <c r="F5461" t="s">
        <v>15464</v>
      </c>
      <c r="G5461" t="s">
        <v>530</v>
      </c>
      <c r="H5461" t="s">
        <v>135</v>
      </c>
      <c r="I5461" t="s">
        <v>136</v>
      </c>
      <c r="J5461" t="s">
        <v>137</v>
      </c>
      <c r="K5461" t="s">
        <v>144</v>
      </c>
      <c r="L5461" t="s">
        <v>15465</v>
      </c>
      <c r="M5461" t="s">
        <v>15466</v>
      </c>
      <c r="N5461">
        <v>2.6180555550000002</v>
      </c>
      <c r="O5461">
        <v>0</v>
      </c>
      <c r="P5461">
        <v>10</v>
      </c>
      <c r="Q5461">
        <v>0</v>
      </c>
      <c r="R5461">
        <v>8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9.4744861133462823</v>
      </c>
      <c r="Y5461">
        <v>0</v>
      </c>
      <c r="Z5461">
        <v>1.2206409436693797</v>
      </c>
      <c r="AA5461">
        <v>0</v>
      </c>
      <c r="AB5461">
        <v>0</v>
      </c>
      <c r="AC5461">
        <v>0</v>
      </c>
      <c r="AD5461">
        <v>0</v>
      </c>
      <c r="AE5461">
        <v>10.695127057015663</v>
      </c>
    </row>
    <row r="5462" spans="1:31" x14ac:dyDescent="0.3">
      <c r="A5462">
        <v>2497723</v>
      </c>
      <c r="B5462">
        <v>1</v>
      </c>
      <c r="C5462" t="s">
        <v>80</v>
      </c>
      <c r="D5462" t="s">
        <v>96</v>
      </c>
      <c r="E5462" t="s">
        <v>184</v>
      </c>
      <c r="F5462" t="s">
        <v>10095</v>
      </c>
      <c r="G5462" t="s">
        <v>765</v>
      </c>
      <c r="H5462" t="s">
        <v>150</v>
      </c>
      <c r="I5462" t="s">
        <v>136</v>
      </c>
      <c r="J5462" t="s">
        <v>137</v>
      </c>
      <c r="K5462" t="s">
        <v>144</v>
      </c>
      <c r="L5462" t="s">
        <v>15467</v>
      </c>
      <c r="M5462" t="s">
        <v>15468</v>
      </c>
      <c r="N5462">
        <v>5.7544444439999998</v>
      </c>
      <c r="O5462">
        <v>2</v>
      </c>
      <c r="P5462">
        <v>124</v>
      </c>
      <c r="Q5462">
        <v>1</v>
      </c>
      <c r="R5462">
        <v>189</v>
      </c>
      <c r="S5462">
        <v>1</v>
      </c>
      <c r="T5462">
        <v>46</v>
      </c>
      <c r="U5462">
        <v>0</v>
      </c>
      <c r="V5462">
        <v>0</v>
      </c>
      <c r="W5462">
        <v>129.4354608098264</v>
      </c>
      <c r="X5462">
        <v>429.69559737605658</v>
      </c>
      <c r="Y5462">
        <v>7.8248904220248576</v>
      </c>
      <c r="Z5462">
        <v>461.22002779996558</v>
      </c>
      <c r="AA5462">
        <v>128.15907883134184</v>
      </c>
      <c r="AB5462">
        <v>189.07702869070113</v>
      </c>
      <c r="AC5462">
        <v>0</v>
      </c>
      <c r="AD5462">
        <v>0</v>
      </c>
      <c r="AE5462">
        <v>1345.4120839299164</v>
      </c>
    </row>
    <row r="5463" spans="1:31" x14ac:dyDescent="0.3">
      <c r="A5463">
        <v>2497725</v>
      </c>
      <c r="B5463">
        <v>1</v>
      </c>
      <c r="C5463" t="s">
        <v>80</v>
      </c>
      <c r="D5463" t="s">
        <v>86</v>
      </c>
      <c r="E5463" t="s">
        <v>132</v>
      </c>
      <c r="F5463" t="s">
        <v>15469</v>
      </c>
      <c r="G5463" t="s">
        <v>1101</v>
      </c>
      <c r="H5463" t="s">
        <v>135</v>
      </c>
      <c r="I5463" t="s">
        <v>136</v>
      </c>
      <c r="J5463" t="s">
        <v>137</v>
      </c>
      <c r="K5463" t="s">
        <v>144</v>
      </c>
      <c r="L5463" t="s">
        <v>15470</v>
      </c>
      <c r="M5463" t="s">
        <v>15471</v>
      </c>
      <c r="N5463">
        <v>3.7727777769999999</v>
      </c>
      <c r="O5463">
        <v>0</v>
      </c>
      <c r="P5463">
        <v>400</v>
      </c>
      <c r="Q5463">
        <v>0</v>
      </c>
      <c r="R5463">
        <v>0</v>
      </c>
      <c r="S5463">
        <v>0</v>
      </c>
      <c r="T5463">
        <v>39</v>
      </c>
      <c r="U5463">
        <v>0</v>
      </c>
      <c r="V5463">
        <v>0</v>
      </c>
      <c r="W5463">
        <v>0</v>
      </c>
      <c r="X5463">
        <v>415.69188487726507</v>
      </c>
      <c r="Y5463">
        <v>0</v>
      </c>
      <c r="Z5463">
        <v>0</v>
      </c>
      <c r="AA5463">
        <v>0</v>
      </c>
      <c r="AB5463">
        <v>108.24941894033955</v>
      </c>
      <c r="AC5463">
        <v>0</v>
      </c>
      <c r="AD5463">
        <v>0</v>
      </c>
      <c r="AE5463">
        <v>523.94130381760465</v>
      </c>
    </row>
    <row r="5464" spans="1:31" x14ac:dyDescent="0.3">
      <c r="A5464">
        <v>2497730</v>
      </c>
      <c r="B5464">
        <v>1</v>
      </c>
      <c r="C5464" t="s">
        <v>80</v>
      </c>
      <c r="D5464" t="s">
        <v>83</v>
      </c>
      <c r="E5464" t="s">
        <v>153</v>
      </c>
      <c r="F5464" t="s">
        <v>15472</v>
      </c>
      <c r="G5464" t="s">
        <v>230</v>
      </c>
      <c r="H5464" t="s">
        <v>135</v>
      </c>
      <c r="I5464" t="s">
        <v>136</v>
      </c>
      <c r="J5464" t="s">
        <v>137</v>
      </c>
      <c r="K5464" t="s">
        <v>144</v>
      </c>
      <c r="L5464" t="s">
        <v>15473</v>
      </c>
      <c r="M5464" t="s">
        <v>15474</v>
      </c>
      <c r="N5464">
        <v>3.094166666</v>
      </c>
      <c r="O5464">
        <v>0</v>
      </c>
      <c r="P5464">
        <v>9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3.9523386018824342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3.9523386018824342</v>
      </c>
    </row>
    <row r="5465" spans="1:31" x14ac:dyDescent="0.3">
      <c r="A5465">
        <v>2497732</v>
      </c>
      <c r="B5465">
        <v>1</v>
      </c>
      <c r="C5465" t="s">
        <v>81</v>
      </c>
      <c r="D5465" t="s">
        <v>128</v>
      </c>
      <c r="E5465" t="s">
        <v>162</v>
      </c>
      <c r="F5465" t="s">
        <v>15475</v>
      </c>
      <c r="G5465" t="s">
        <v>210</v>
      </c>
      <c r="H5465" t="s">
        <v>135</v>
      </c>
      <c r="I5465" t="s">
        <v>136</v>
      </c>
      <c r="J5465" t="s">
        <v>137</v>
      </c>
      <c r="K5465" t="s">
        <v>144</v>
      </c>
      <c r="L5465" t="s">
        <v>15476</v>
      </c>
      <c r="M5465" t="s">
        <v>15477</v>
      </c>
      <c r="N5465">
        <v>2.11</v>
      </c>
      <c r="O5465">
        <v>0</v>
      </c>
      <c r="P5465">
        <v>27</v>
      </c>
      <c r="Q5465">
        <v>0</v>
      </c>
      <c r="R5465">
        <v>0</v>
      </c>
      <c r="S5465">
        <v>0</v>
      </c>
      <c r="T5465">
        <v>1</v>
      </c>
      <c r="U5465">
        <v>0</v>
      </c>
      <c r="V5465">
        <v>0</v>
      </c>
      <c r="W5465">
        <v>0</v>
      </c>
      <c r="X5465">
        <v>6.9079135546016364</v>
      </c>
      <c r="Y5465">
        <v>0</v>
      </c>
      <c r="Z5465">
        <v>0</v>
      </c>
      <c r="AA5465">
        <v>0</v>
      </c>
      <c r="AB5465">
        <v>1.89248540778</v>
      </c>
      <c r="AC5465">
        <v>0</v>
      </c>
      <c r="AD5465">
        <v>0</v>
      </c>
      <c r="AE5465">
        <v>8.800398962381637</v>
      </c>
    </row>
    <row r="5466" spans="1:31" x14ac:dyDescent="0.3">
      <c r="A5466">
        <v>2518621</v>
      </c>
      <c r="B5466">
        <v>1</v>
      </c>
      <c r="C5466" t="s">
        <v>80</v>
      </c>
      <c r="D5466" t="s">
        <v>103</v>
      </c>
      <c r="E5466" t="s">
        <v>184</v>
      </c>
      <c r="F5466" t="s">
        <v>15478</v>
      </c>
      <c r="G5466" t="s">
        <v>149</v>
      </c>
      <c r="H5466" t="s">
        <v>150</v>
      </c>
      <c r="I5466" t="s">
        <v>136</v>
      </c>
      <c r="J5466" t="s">
        <v>137</v>
      </c>
      <c r="K5466" t="s">
        <v>144</v>
      </c>
      <c r="L5466" t="s">
        <v>15479</v>
      </c>
      <c r="M5466" t="s">
        <v>15480</v>
      </c>
      <c r="N5466">
        <v>0.52666666600000001</v>
      </c>
      <c r="O5466">
        <v>9</v>
      </c>
      <c r="P5466">
        <v>426</v>
      </c>
      <c r="Q5466">
        <v>2</v>
      </c>
      <c r="R5466">
        <v>127</v>
      </c>
      <c r="S5466">
        <v>6</v>
      </c>
      <c r="T5466">
        <v>62</v>
      </c>
      <c r="U5466">
        <v>0</v>
      </c>
      <c r="V5466">
        <v>0</v>
      </c>
      <c r="W5466">
        <v>1.3355983180958491</v>
      </c>
      <c r="X5466">
        <v>63.357151381824345</v>
      </c>
      <c r="Y5466">
        <v>11.426094635248749</v>
      </c>
      <c r="Z5466">
        <v>41.174225610755826</v>
      </c>
      <c r="AA5466">
        <v>2.2163735183342665</v>
      </c>
      <c r="AB5466">
        <v>24.937333675412084</v>
      </c>
      <c r="AC5466">
        <v>0</v>
      </c>
      <c r="AD5466">
        <v>0</v>
      </c>
      <c r="AE5466">
        <v>144.44677713967113</v>
      </c>
    </row>
    <row r="5467" spans="1:31" x14ac:dyDescent="0.3">
      <c r="A5467">
        <v>2497733</v>
      </c>
      <c r="B5467">
        <v>1</v>
      </c>
      <c r="C5467" t="s">
        <v>80</v>
      </c>
      <c r="D5467" t="s">
        <v>82</v>
      </c>
      <c r="E5467" t="s">
        <v>132</v>
      </c>
      <c r="F5467" t="s">
        <v>15481</v>
      </c>
      <c r="G5467" t="s">
        <v>134</v>
      </c>
      <c r="H5467" t="s">
        <v>135</v>
      </c>
      <c r="I5467" t="s">
        <v>136</v>
      </c>
      <c r="J5467" t="s">
        <v>137</v>
      </c>
      <c r="K5467" t="s">
        <v>138</v>
      </c>
      <c r="L5467" t="s">
        <v>15482</v>
      </c>
      <c r="M5467" t="s">
        <v>15483</v>
      </c>
      <c r="N5467">
        <v>5.1602777770000001</v>
      </c>
      <c r="O5467">
        <v>0</v>
      </c>
      <c r="P5467">
        <v>15</v>
      </c>
      <c r="Q5467">
        <v>0</v>
      </c>
      <c r="R5467">
        <v>0</v>
      </c>
      <c r="S5467">
        <v>0</v>
      </c>
      <c r="T5467">
        <v>571</v>
      </c>
      <c r="U5467">
        <v>0</v>
      </c>
      <c r="V5467">
        <v>2</v>
      </c>
      <c r="W5467">
        <v>0</v>
      </c>
      <c r="X5467">
        <v>23.630043919551266</v>
      </c>
      <c r="Y5467">
        <v>0</v>
      </c>
      <c r="Z5467">
        <v>0</v>
      </c>
      <c r="AA5467">
        <v>0</v>
      </c>
      <c r="AB5467">
        <v>996.03872166274596</v>
      </c>
      <c r="AC5467">
        <v>0</v>
      </c>
      <c r="AD5467">
        <v>51.196384064598028</v>
      </c>
      <c r="AE5467">
        <v>1070.8651496468951</v>
      </c>
    </row>
    <row r="5468" spans="1:31" x14ac:dyDescent="0.3">
      <c r="A5468">
        <v>2497735</v>
      </c>
      <c r="B5468">
        <v>1</v>
      </c>
      <c r="C5468" t="s">
        <v>80</v>
      </c>
      <c r="D5468" t="s">
        <v>95</v>
      </c>
      <c r="E5468" t="s">
        <v>153</v>
      </c>
      <c r="F5468" t="s">
        <v>15484</v>
      </c>
      <c r="G5468" t="s">
        <v>230</v>
      </c>
      <c r="H5468" t="s">
        <v>135</v>
      </c>
      <c r="I5468" t="s">
        <v>136</v>
      </c>
      <c r="J5468" t="s">
        <v>137</v>
      </c>
      <c r="K5468" t="s">
        <v>144</v>
      </c>
      <c r="L5468" t="s">
        <v>15485</v>
      </c>
      <c r="M5468" t="s">
        <v>15486</v>
      </c>
      <c r="N5468">
        <v>2.923333333</v>
      </c>
      <c r="O5468">
        <v>0</v>
      </c>
      <c r="P5468">
        <v>10</v>
      </c>
      <c r="Q5468">
        <v>0</v>
      </c>
      <c r="R5468">
        <v>0</v>
      </c>
      <c r="S5468">
        <v>0</v>
      </c>
      <c r="T5468">
        <v>1</v>
      </c>
      <c r="U5468">
        <v>0</v>
      </c>
      <c r="V5468">
        <v>0</v>
      </c>
      <c r="W5468">
        <v>0</v>
      </c>
      <c r="X5468">
        <v>6.3768709071255989</v>
      </c>
      <c r="Y5468">
        <v>0</v>
      </c>
      <c r="Z5468">
        <v>0</v>
      </c>
      <c r="AA5468">
        <v>0</v>
      </c>
      <c r="AB5468">
        <v>0.36735511448859298</v>
      </c>
      <c r="AC5468">
        <v>0</v>
      </c>
      <c r="AD5468">
        <v>0</v>
      </c>
      <c r="AE5468">
        <v>6.7442260216141916</v>
      </c>
    </row>
    <row r="5469" spans="1:31" x14ac:dyDescent="0.3">
      <c r="A5469">
        <v>2497740</v>
      </c>
      <c r="B5469">
        <v>1</v>
      </c>
      <c r="C5469" t="s">
        <v>80</v>
      </c>
      <c r="D5469" t="s">
        <v>83</v>
      </c>
      <c r="E5469" t="s">
        <v>213</v>
      </c>
      <c r="F5469" t="s">
        <v>15487</v>
      </c>
      <c r="G5469" t="s">
        <v>203</v>
      </c>
      <c r="H5469" t="s">
        <v>150</v>
      </c>
      <c r="I5469" t="s">
        <v>136</v>
      </c>
      <c r="J5469" t="s">
        <v>137</v>
      </c>
      <c r="K5469" t="s">
        <v>138</v>
      </c>
      <c r="L5469" t="s">
        <v>15488</v>
      </c>
      <c r="M5469" t="s">
        <v>15489</v>
      </c>
      <c r="N5469">
        <v>0.80277777699999997</v>
      </c>
      <c r="O5469">
        <v>0</v>
      </c>
      <c r="P5469">
        <v>3859</v>
      </c>
      <c r="Q5469">
        <v>0</v>
      </c>
      <c r="R5469">
        <v>0</v>
      </c>
      <c r="S5469">
        <v>0</v>
      </c>
      <c r="T5469">
        <v>159</v>
      </c>
      <c r="U5469">
        <v>0</v>
      </c>
      <c r="V5469">
        <v>0</v>
      </c>
      <c r="W5469">
        <v>0</v>
      </c>
      <c r="X5469">
        <v>884.27948611069246</v>
      </c>
      <c r="Y5469">
        <v>0</v>
      </c>
      <c r="Z5469">
        <v>0</v>
      </c>
      <c r="AA5469">
        <v>0</v>
      </c>
      <c r="AB5469">
        <v>75.86098007311702</v>
      </c>
      <c r="AC5469">
        <v>0</v>
      </c>
      <c r="AD5469">
        <v>0</v>
      </c>
      <c r="AE5469">
        <v>960.14046618380951</v>
      </c>
    </row>
    <row r="5470" spans="1:31" x14ac:dyDescent="0.3">
      <c r="A5470">
        <v>2497741</v>
      </c>
      <c r="B5470">
        <v>1</v>
      </c>
      <c r="C5470" t="s">
        <v>80</v>
      </c>
      <c r="D5470" t="s">
        <v>95</v>
      </c>
      <c r="E5470" t="s">
        <v>153</v>
      </c>
      <c r="F5470" t="s">
        <v>15490</v>
      </c>
      <c r="G5470" t="s">
        <v>244</v>
      </c>
      <c r="H5470" t="s">
        <v>135</v>
      </c>
      <c r="I5470" t="s">
        <v>136</v>
      </c>
      <c r="J5470" t="s">
        <v>137</v>
      </c>
      <c r="K5470" t="s">
        <v>144</v>
      </c>
      <c r="L5470" t="s">
        <v>15491</v>
      </c>
      <c r="M5470" t="s">
        <v>15492</v>
      </c>
      <c r="N5470">
        <v>1.866666666</v>
      </c>
      <c r="O5470">
        <v>0</v>
      </c>
      <c r="P5470">
        <v>4</v>
      </c>
      <c r="Q5470">
        <v>0</v>
      </c>
      <c r="R5470">
        <v>0</v>
      </c>
      <c r="S5470">
        <v>0</v>
      </c>
      <c r="T5470">
        <v>1</v>
      </c>
      <c r="U5470">
        <v>0</v>
      </c>
      <c r="V5470">
        <v>0</v>
      </c>
      <c r="W5470">
        <v>0</v>
      </c>
      <c r="X5470">
        <v>0.97054466044260213</v>
      </c>
      <c r="Y5470">
        <v>0</v>
      </c>
      <c r="Z5470">
        <v>0</v>
      </c>
      <c r="AA5470">
        <v>0</v>
      </c>
      <c r="AB5470">
        <v>1.6399549200650001</v>
      </c>
      <c r="AC5470">
        <v>0</v>
      </c>
      <c r="AD5470">
        <v>0</v>
      </c>
      <c r="AE5470">
        <v>2.6104995805076023</v>
      </c>
    </row>
    <row r="5471" spans="1:31" x14ac:dyDescent="0.3">
      <c r="A5471">
        <v>2497744</v>
      </c>
      <c r="B5471">
        <v>1</v>
      </c>
      <c r="C5471" t="s">
        <v>80</v>
      </c>
      <c r="D5471" t="s">
        <v>84</v>
      </c>
      <c r="E5471" t="s">
        <v>166</v>
      </c>
      <c r="F5471" t="s">
        <v>15493</v>
      </c>
      <c r="G5471" t="s">
        <v>203</v>
      </c>
      <c r="H5471" t="s">
        <v>150</v>
      </c>
      <c r="I5471" t="s">
        <v>136</v>
      </c>
      <c r="J5471" t="s">
        <v>137</v>
      </c>
      <c r="K5471" t="s">
        <v>138</v>
      </c>
      <c r="L5471" t="s">
        <v>15494</v>
      </c>
      <c r="M5471" t="s">
        <v>15495</v>
      </c>
      <c r="N5471">
        <v>0.15194444400000001</v>
      </c>
      <c r="O5471">
        <v>0</v>
      </c>
      <c r="P5471">
        <v>6186</v>
      </c>
      <c r="Q5471">
        <v>0</v>
      </c>
      <c r="R5471">
        <v>0</v>
      </c>
      <c r="S5471">
        <v>0</v>
      </c>
      <c r="T5471">
        <v>381</v>
      </c>
      <c r="U5471">
        <v>0</v>
      </c>
      <c r="V5471">
        <v>0</v>
      </c>
      <c r="W5471">
        <v>0</v>
      </c>
      <c r="X5471">
        <v>249.62242136508971</v>
      </c>
      <c r="Y5471">
        <v>0</v>
      </c>
      <c r="Z5471">
        <v>0</v>
      </c>
      <c r="AA5471">
        <v>0</v>
      </c>
      <c r="AB5471">
        <v>25.31879996548345</v>
      </c>
      <c r="AC5471">
        <v>0</v>
      </c>
      <c r="AD5471">
        <v>0</v>
      </c>
      <c r="AE5471">
        <v>274.94122133057317</v>
      </c>
    </row>
    <row r="5472" spans="1:31" x14ac:dyDescent="0.3">
      <c r="A5472">
        <v>2497745</v>
      </c>
      <c r="B5472">
        <v>1</v>
      </c>
      <c r="C5472" t="s">
        <v>80</v>
      </c>
      <c r="D5472" t="s">
        <v>82</v>
      </c>
      <c r="E5472" t="s">
        <v>166</v>
      </c>
      <c r="F5472" t="s">
        <v>15496</v>
      </c>
      <c r="G5472" t="s">
        <v>203</v>
      </c>
      <c r="H5472" t="s">
        <v>150</v>
      </c>
      <c r="I5472" t="s">
        <v>506</v>
      </c>
      <c r="J5472" t="s">
        <v>137</v>
      </c>
      <c r="K5472" t="s">
        <v>138</v>
      </c>
      <c r="L5472" t="s">
        <v>15497</v>
      </c>
      <c r="M5472" t="s">
        <v>15498</v>
      </c>
      <c r="N5472">
        <v>3.5833333000000002E-2</v>
      </c>
      <c r="O5472">
        <v>0</v>
      </c>
      <c r="P5472">
        <v>7028</v>
      </c>
      <c r="Q5472">
        <v>0</v>
      </c>
      <c r="R5472">
        <v>0</v>
      </c>
      <c r="S5472">
        <v>5</v>
      </c>
      <c r="T5472">
        <v>517</v>
      </c>
      <c r="U5472">
        <v>0</v>
      </c>
      <c r="V5472">
        <v>0</v>
      </c>
      <c r="W5472">
        <v>0</v>
      </c>
      <c r="X5472">
        <v>86.797806161493639</v>
      </c>
      <c r="Y5472">
        <v>0</v>
      </c>
      <c r="Z5472">
        <v>0</v>
      </c>
      <c r="AA5472">
        <v>8.8939172535524467</v>
      </c>
      <c r="AB5472">
        <v>7.6089523399476917</v>
      </c>
      <c r="AC5472">
        <v>0</v>
      </c>
      <c r="AD5472">
        <v>0</v>
      </c>
      <c r="AE5472">
        <v>103.30067575499378</v>
      </c>
    </row>
    <row r="5473" spans="1:31" x14ac:dyDescent="0.3">
      <c r="A5473">
        <v>2497747</v>
      </c>
      <c r="B5473">
        <v>1</v>
      </c>
      <c r="C5473" t="s">
        <v>80</v>
      </c>
      <c r="D5473" t="s">
        <v>96</v>
      </c>
      <c r="E5473" t="s">
        <v>166</v>
      </c>
      <c r="F5473" t="s">
        <v>15499</v>
      </c>
      <c r="G5473" t="s">
        <v>765</v>
      </c>
      <c r="H5473" t="s">
        <v>150</v>
      </c>
      <c r="I5473" t="s">
        <v>136</v>
      </c>
      <c r="J5473" t="s">
        <v>137</v>
      </c>
      <c r="K5473" t="s">
        <v>144</v>
      </c>
      <c r="L5473" t="s">
        <v>15500</v>
      </c>
      <c r="M5473" t="s">
        <v>15501</v>
      </c>
      <c r="N5473">
        <v>1.3525</v>
      </c>
      <c r="O5473">
        <v>2</v>
      </c>
      <c r="P5473">
        <v>41</v>
      </c>
      <c r="Q5473">
        <v>14</v>
      </c>
      <c r="R5473">
        <v>6</v>
      </c>
      <c r="S5473">
        <v>5</v>
      </c>
      <c r="T5473">
        <v>4</v>
      </c>
      <c r="U5473">
        <v>0</v>
      </c>
      <c r="V5473">
        <v>0</v>
      </c>
      <c r="W5473">
        <v>1.0676528465404231</v>
      </c>
      <c r="X5473">
        <v>3.44284333473166</v>
      </c>
      <c r="Y5473">
        <v>12.985526749959071</v>
      </c>
      <c r="Z5473">
        <v>2.4208575371586667</v>
      </c>
      <c r="AA5473">
        <v>13.660234749971028</v>
      </c>
      <c r="AB5473">
        <v>6.7326867019278458</v>
      </c>
      <c r="AC5473">
        <v>0</v>
      </c>
      <c r="AD5473">
        <v>0</v>
      </c>
      <c r="AE5473">
        <v>40.309801920288692</v>
      </c>
    </row>
    <row r="5474" spans="1:31" x14ac:dyDescent="0.3">
      <c r="A5474">
        <v>2497750</v>
      </c>
      <c r="B5474">
        <v>1</v>
      </c>
      <c r="C5474" t="s">
        <v>80</v>
      </c>
      <c r="D5474" t="s">
        <v>107</v>
      </c>
      <c r="E5474" t="s">
        <v>162</v>
      </c>
      <c r="F5474" t="s">
        <v>15502</v>
      </c>
      <c r="G5474" t="s">
        <v>181</v>
      </c>
      <c r="H5474" t="s">
        <v>135</v>
      </c>
      <c r="I5474" t="s">
        <v>136</v>
      </c>
      <c r="J5474" t="s">
        <v>137</v>
      </c>
      <c r="K5474" t="s">
        <v>144</v>
      </c>
      <c r="L5474" t="s">
        <v>15503</v>
      </c>
      <c r="M5474" t="s">
        <v>15504</v>
      </c>
      <c r="N5474">
        <v>0.47027777700000001</v>
      </c>
      <c r="O5474">
        <v>0</v>
      </c>
      <c r="P5474">
        <v>2</v>
      </c>
      <c r="Q5474">
        <v>0</v>
      </c>
      <c r="R5474">
        <v>5</v>
      </c>
      <c r="S5474">
        <v>0</v>
      </c>
      <c r="T5474">
        <v>2</v>
      </c>
      <c r="U5474">
        <v>0</v>
      </c>
      <c r="V5474">
        <v>0</v>
      </c>
      <c r="W5474">
        <v>0</v>
      </c>
      <c r="X5474">
        <v>0.21863628481573094</v>
      </c>
      <c r="Y5474">
        <v>0</v>
      </c>
      <c r="Z5474">
        <v>0.51146193254208328</v>
      </c>
      <c r="AA5474">
        <v>0</v>
      </c>
      <c r="AB5474">
        <v>0.86008815421833329</v>
      </c>
      <c r="AC5474">
        <v>0</v>
      </c>
      <c r="AD5474">
        <v>0</v>
      </c>
      <c r="AE5474">
        <v>1.5901863715761475</v>
      </c>
    </row>
    <row r="5475" spans="1:31" x14ac:dyDescent="0.3">
      <c r="A5475">
        <v>2497753</v>
      </c>
      <c r="B5475">
        <v>1</v>
      </c>
      <c r="C5475" t="s">
        <v>81</v>
      </c>
      <c r="D5475" t="s">
        <v>116</v>
      </c>
      <c r="E5475" t="s">
        <v>184</v>
      </c>
      <c r="F5475" t="s">
        <v>12093</v>
      </c>
      <c r="G5475" t="s">
        <v>149</v>
      </c>
      <c r="H5475" t="s">
        <v>150</v>
      </c>
      <c r="I5475" t="s">
        <v>136</v>
      </c>
      <c r="J5475" t="s">
        <v>137</v>
      </c>
      <c r="K5475" t="s">
        <v>144</v>
      </c>
      <c r="L5475" t="s">
        <v>15505</v>
      </c>
      <c r="M5475" t="s">
        <v>15506</v>
      </c>
      <c r="N5475">
        <v>0.263333333</v>
      </c>
      <c r="O5475">
        <v>0</v>
      </c>
      <c r="P5475">
        <v>900</v>
      </c>
      <c r="Q5475">
        <v>8</v>
      </c>
      <c r="R5475">
        <v>105</v>
      </c>
      <c r="S5475">
        <v>8</v>
      </c>
      <c r="T5475">
        <v>49</v>
      </c>
      <c r="U5475">
        <v>0</v>
      </c>
      <c r="V5475">
        <v>0</v>
      </c>
      <c r="W5475">
        <v>0</v>
      </c>
      <c r="X5475">
        <v>19.028132719114939</v>
      </c>
      <c r="Y5475">
        <v>1.1860419880710744</v>
      </c>
      <c r="Z5475">
        <v>3.1860514903547723</v>
      </c>
      <c r="AA5475">
        <v>9.3857359743428344</v>
      </c>
      <c r="AB5475">
        <v>4.0537902916193538</v>
      </c>
      <c r="AC5475">
        <v>0</v>
      </c>
      <c r="AD5475">
        <v>0</v>
      </c>
      <c r="AE5475">
        <v>36.839752463502975</v>
      </c>
    </row>
    <row r="5476" spans="1:31" x14ac:dyDescent="0.3">
      <c r="A5476">
        <v>2497755</v>
      </c>
      <c r="B5476">
        <v>1</v>
      </c>
      <c r="C5476" t="s">
        <v>80</v>
      </c>
      <c r="D5476" t="s">
        <v>93</v>
      </c>
      <c r="E5476" t="s">
        <v>166</v>
      </c>
      <c r="F5476" t="s">
        <v>15507</v>
      </c>
      <c r="G5476" t="s">
        <v>149</v>
      </c>
      <c r="H5476" t="s">
        <v>150</v>
      </c>
      <c r="I5476" t="s">
        <v>136</v>
      </c>
      <c r="J5476" t="s">
        <v>137</v>
      </c>
      <c r="K5476" t="s">
        <v>144</v>
      </c>
      <c r="L5476" t="s">
        <v>15508</v>
      </c>
      <c r="M5476" t="s">
        <v>15509</v>
      </c>
      <c r="N5476">
        <v>0.10249999999999999</v>
      </c>
      <c r="O5476">
        <v>0</v>
      </c>
      <c r="P5476">
        <v>4769</v>
      </c>
      <c r="Q5476">
        <v>0</v>
      </c>
      <c r="R5476">
        <v>6</v>
      </c>
      <c r="S5476">
        <v>3</v>
      </c>
      <c r="T5476">
        <v>294</v>
      </c>
      <c r="U5476">
        <v>0</v>
      </c>
      <c r="V5476">
        <v>0</v>
      </c>
      <c r="W5476">
        <v>0</v>
      </c>
      <c r="X5476">
        <v>125.08186436321098</v>
      </c>
      <c r="Y5476">
        <v>0</v>
      </c>
      <c r="Z5476">
        <v>0.31281619679890244</v>
      </c>
      <c r="AA5476">
        <v>52.074873252201535</v>
      </c>
      <c r="AB5476">
        <v>33.839285853201254</v>
      </c>
      <c r="AC5476">
        <v>0</v>
      </c>
      <c r="AD5476">
        <v>0</v>
      </c>
      <c r="AE5476">
        <v>211.30883966541268</v>
      </c>
    </row>
    <row r="5477" spans="1:31" x14ac:dyDescent="0.3">
      <c r="A5477">
        <v>2497757</v>
      </c>
      <c r="B5477">
        <v>1</v>
      </c>
      <c r="C5477" t="s">
        <v>80</v>
      </c>
      <c r="D5477" t="s">
        <v>102</v>
      </c>
      <c r="E5477" t="s">
        <v>166</v>
      </c>
      <c r="F5477" t="s">
        <v>15510</v>
      </c>
      <c r="G5477" t="s">
        <v>193</v>
      </c>
      <c r="H5477" t="s">
        <v>150</v>
      </c>
      <c r="I5477" t="s">
        <v>136</v>
      </c>
      <c r="J5477" t="s">
        <v>137</v>
      </c>
      <c r="K5477" t="s">
        <v>144</v>
      </c>
      <c r="L5477" t="s">
        <v>15511</v>
      </c>
      <c r="M5477" t="s">
        <v>15512</v>
      </c>
      <c r="N5477">
        <v>1.683611111</v>
      </c>
      <c r="O5477">
        <v>1</v>
      </c>
      <c r="P5477">
        <v>1048</v>
      </c>
      <c r="Q5477">
        <v>2</v>
      </c>
      <c r="R5477">
        <v>17</v>
      </c>
      <c r="S5477">
        <v>9</v>
      </c>
      <c r="T5477">
        <v>79</v>
      </c>
      <c r="U5477">
        <v>0</v>
      </c>
      <c r="V5477">
        <v>0</v>
      </c>
      <c r="W5477">
        <v>1.1677490048967378</v>
      </c>
      <c r="X5477">
        <v>255.95386363871279</v>
      </c>
      <c r="Y5477">
        <v>0.75016659383340634</v>
      </c>
      <c r="Z5477">
        <v>5.5679835162367928</v>
      </c>
      <c r="AA5477">
        <v>40.383688848551621</v>
      </c>
      <c r="AB5477">
        <v>112.95526882835024</v>
      </c>
      <c r="AC5477">
        <v>0</v>
      </c>
      <c r="AD5477">
        <v>0</v>
      </c>
      <c r="AE5477">
        <v>416.77872043058159</v>
      </c>
    </row>
    <row r="5478" spans="1:31" x14ac:dyDescent="0.3">
      <c r="A5478">
        <v>2497758</v>
      </c>
      <c r="B5478">
        <v>1</v>
      </c>
      <c r="C5478" t="s">
        <v>80</v>
      </c>
      <c r="D5478" t="s">
        <v>105</v>
      </c>
      <c r="E5478" t="s">
        <v>184</v>
      </c>
      <c r="F5478" t="s">
        <v>4366</v>
      </c>
      <c r="G5478" t="s">
        <v>149</v>
      </c>
      <c r="H5478" t="s">
        <v>150</v>
      </c>
      <c r="I5478" t="s">
        <v>136</v>
      </c>
      <c r="J5478" t="s">
        <v>137</v>
      </c>
      <c r="K5478" t="s">
        <v>144</v>
      </c>
      <c r="L5478" t="s">
        <v>15513</v>
      </c>
      <c r="M5478" t="s">
        <v>15514</v>
      </c>
      <c r="N5478">
        <v>9.4166665999999996E-2</v>
      </c>
      <c r="O5478">
        <v>0</v>
      </c>
      <c r="P5478">
        <v>4607</v>
      </c>
      <c r="Q5478">
        <v>0</v>
      </c>
      <c r="R5478">
        <v>0</v>
      </c>
      <c r="S5478">
        <v>1</v>
      </c>
      <c r="T5478">
        <v>363</v>
      </c>
      <c r="U5478">
        <v>0</v>
      </c>
      <c r="V5478">
        <v>0</v>
      </c>
      <c r="W5478">
        <v>0</v>
      </c>
      <c r="X5478">
        <v>128.81608359395963</v>
      </c>
      <c r="Y5478">
        <v>0</v>
      </c>
      <c r="Z5478">
        <v>0</v>
      </c>
      <c r="AA5478">
        <v>0.88861405237130753</v>
      </c>
      <c r="AB5478">
        <v>29.237840861068868</v>
      </c>
      <c r="AC5478">
        <v>0</v>
      </c>
      <c r="AD5478">
        <v>0</v>
      </c>
      <c r="AE5478">
        <v>158.9425385073998</v>
      </c>
    </row>
    <row r="5479" spans="1:31" x14ac:dyDescent="0.3">
      <c r="A5479">
        <v>2497759</v>
      </c>
      <c r="B5479">
        <v>1</v>
      </c>
      <c r="C5479" t="s">
        <v>80</v>
      </c>
      <c r="D5479" t="s">
        <v>93</v>
      </c>
      <c r="E5479" t="s">
        <v>166</v>
      </c>
      <c r="F5479" t="s">
        <v>15515</v>
      </c>
      <c r="G5479" t="s">
        <v>149</v>
      </c>
      <c r="H5479" t="s">
        <v>150</v>
      </c>
      <c r="I5479" t="s">
        <v>136</v>
      </c>
      <c r="J5479" t="s">
        <v>137</v>
      </c>
      <c r="K5479" t="s">
        <v>144</v>
      </c>
      <c r="L5479" t="s">
        <v>15516</v>
      </c>
      <c r="M5479" t="s">
        <v>15517</v>
      </c>
      <c r="N5479">
        <v>0.68277777699999997</v>
      </c>
      <c r="O5479">
        <v>0</v>
      </c>
      <c r="P5479">
        <v>6738</v>
      </c>
      <c r="Q5479">
        <v>0</v>
      </c>
      <c r="R5479">
        <v>70</v>
      </c>
      <c r="S5479">
        <v>8</v>
      </c>
      <c r="T5479">
        <v>549</v>
      </c>
      <c r="U5479">
        <v>4</v>
      </c>
      <c r="V5479">
        <v>0</v>
      </c>
      <c r="W5479">
        <v>0</v>
      </c>
      <c r="X5479">
        <v>1286.9047220629036</v>
      </c>
      <c r="Y5479">
        <v>0</v>
      </c>
      <c r="Z5479">
        <v>43.094470992874989</v>
      </c>
      <c r="AA5479">
        <v>437.80363555383281</v>
      </c>
      <c r="AB5479">
        <v>542.73475645024666</v>
      </c>
      <c r="AC5479">
        <v>268.43811092007797</v>
      </c>
      <c r="AD5479">
        <v>0</v>
      </c>
      <c r="AE5479">
        <v>2578.9756959799361</v>
      </c>
    </row>
    <row r="5480" spans="1:31" x14ac:dyDescent="0.3">
      <c r="A5480">
        <v>2497760</v>
      </c>
      <c r="B5480">
        <v>1</v>
      </c>
      <c r="C5480" t="s">
        <v>80</v>
      </c>
      <c r="D5480" t="s">
        <v>104</v>
      </c>
      <c r="E5480" t="s">
        <v>166</v>
      </c>
      <c r="F5480" t="s">
        <v>15518</v>
      </c>
      <c r="G5480" t="s">
        <v>149</v>
      </c>
      <c r="H5480" t="s">
        <v>150</v>
      </c>
      <c r="I5480" t="s">
        <v>136</v>
      </c>
      <c r="J5480" t="s">
        <v>137</v>
      </c>
      <c r="K5480" t="s">
        <v>144</v>
      </c>
      <c r="L5480" t="s">
        <v>15519</v>
      </c>
      <c r="M5480" t="s">
        <v>15520</v>
      </c>
      <c r="N5480">
        <v>0.13277777700000001</v>
      </c>
      <c r="O5480">
        <v>9</v>
      </c>
      <c r="P5480">
        <v>0</v>
      </c>
      <c r="Q5480">
        <v>72</v>
      </c>
      <c r="R5480">
        <v>0</v>
      </c>
      <c r="S5480">
        <v>24</v>
      </c>
      <c r="T5480">
        <v>2</v>
      </c>
      <c r="U5480">
        <v>0</v>
      </c>
      <c r="V5480">
        <v>0</v>
      </c>
      <c r="W5480">
        <v>0.94411071681724623</v>
      </c>
      <c r="X5480">
        <v>0</v>
      </c>
      <c r="Y5480">
        <v>5.1530166534968842</v>
      </c>
      <c r="Z5480">
        <v>0</v>
      </c>
      <c r="AA5480">
        <v>15.074194931485019</v>
      </c>
      <c r="AB5480">
        <v>0.84700199791739972</v>
      </c>
      <c r="AC5480">
        <v>0</v>
      </c>
      <c r="AD5480">
        <v>0</v>
      </c>
      <c r="AE5480">
        <v>22.01832429971655</v>
      </c>
    </row>
    <row r="5481" spans="1:31" x14ac:dyDescent="0.3">
      <c r="A5481">
        <v>2497767</v>
      </c>
      <c r="B5481">
        <v>1</v>
      </c>
      <c r="C5481" t="s">
        <v>80</v>
      </c>
      <c r="D5481" t="s">
        <v>82</v>
      </c>
      <c r="E5481" t="s">
        <v>132</v>
      </c>
      <c r="F5481" t="s">
        <v>15521</v>
      </c>
      <c r="G5481" t="s">
        <v>1962</v>
      </c>
      <c r="H5481" t="s">
        <v>135</v>
      </c>
      <c r="I5481" t="s">
        <v>136</v>
      </c>
      <c r="J5481" t="s">
        <v>3</v>
      </c>
      <c r="K5481" t="s">
        <v>144</v>
      </c>
      <c r="L5481" t="s">
        <v>15522</v>
      </c>
      <c r="M5481" t="s">
        <v>15523</v>
      </c>
      <c r="N5481">
        <v>0.90500000000000003</v>
      </c>
      <c r="O5481">
        <v>0</v>
      </c>
      <c r="P5481">
        <v>276</v>
      </c>
      <c r="Q5481">
        <v>0</v>
      </c>
      <c r="R5481">
        <v>0</v>
      </c>
      <c r="S5481">
        <v>0</v>
      </c>
      <c r="T5481">
        <v>82</v>
      </c>
      <c r="U5481">
        <v>0</v>
      </c>
      <c r="V5481">
        <v>0</v>
      </c>
      <c r="W5481">
        <v>0</v>
      </c>
      <c r="X5481">
        <v>82.085082813430773</v>
      </c>
      <c r="Y5481">
        <v>0</v>
      </c>
      <c r="Z5481">
        <v>0</v>
      </c>
      <c r="AA5481">
        <v>0</v>
      </c>
      <c r="AB5481">
        <v>48.502569967396134</v>
      </c>
      <c r="AC5481">
        <v>0</v>
      </c>
      <c r="AD5481">
        <v>0</v>
      </c>
      <c r="AE5481">
        <v>130.58765278082691</v>
      </c>
    </row>
    <row r="5482" spans="1:31" x14ac:dyDescent="0.3">
      <c r="A5482">
        <v>2497769</v>
      </c>
      <c r="B5482">
        <v>1</v>
      </c>
      <c r="C5482" t="s">
        <v>80</v>
      </c>
      <c r="D5482" t="s">
        <v>97</v>
      </c>
      <c r="E5482" t="s">
        <v>166</v>
      </c>
      <c r="F5482" t="s">
        <v>15524</v>
      </c>
      <c r="G5482" t="s">
        <v>149</v>
      </c>
      <c r="H5482" t="s">
        <v>150</v>
      </c>
      <c r="I5482" t="s">
        <v>136</v>
      </c>
      <c r="J5482" t="s">
        <v>137</v>
      </c>
      <c r="K5482" t="s">
        <v>144</v>
      </c>
      <c r="L5482" t="s">
        <v>15525</v>
      </c>
      <c r="M5482" t="s">
        <v>15526</v>
      </c>
      <c r="N5482">
        <v>0.29388888800000001</v>
      </c>
      <c r="O5482">
        <v>1</v>
      </c>
      <c r="P5482">
        <v>3080</v>
      </c>
      <c r="Q5482">
        <v>0</v>
      </c>
      <c r="R5482">
        <v>46</v>
      </c>
      <c r="S5482">
        <v>0</v>
      </c>
      <c r="T5482">
        <v>303</v>
      </c>
      <c r="U5482">
        <v>1</v>
      </c>
      <c r="V5482">
        <v>0</v>
      </c>
      <c r="W5482">
        <v>8.2440149973333321E-2</v>
      </c>
      <c r="X5482">
        <v>356.63705440926395</v>
      </c>
      <c r="Y5482">
        <v>0</v>
      </c>
      <c r="Z5482">
        <v>10.235798302086449</v>
      </c>
      <c r="AA5482">
        <v>0</v>
      </c>
      <c r="AB5482">
        <v>161.0501296879257</v>
      </c>
      <c r="AC5482">
        <v>6.2184367946993557</v>
      </c>
      <c r="AD5482">
        <v>0</v>
      </c>
      <c r="AE5482">
        <v>534.22385934394867</v>
      </c>
    </row>
    <row r="5483" spans="1:31" x14ac:dyDescent="0.3">
      <c r="A5483">
        <v>2497772</v>
      </c>
      <c r="B5483">
        <v>1</v>
      </c>
      <c r="C5483" t="s">
        <v>80</v>
      </c>
      <c r="D5483" t="s">
        <v>84</v>
      </c>
      <c r="E5483" t="s">
        <v>162</v>
      </c>
      <c r="F5483" t="s">
        <v>15527</v>
      </c>
      <c r="G5483" t="s">
        <v>210</v>
      </c>
      <c r="H5483" t="s">
        <v>135</v>
      </c>
      <c r="I5483" t="s">
        <v>136</v>
      </c>
      <c r="J5483" t="s">
        <v>137</v>
      </c>
      <c r="K5483" t="s">
        <v>144</v>
      </c>
      <c r="L5483" t="s">
        <v>15528</v>
      </c>
      <c r="M5483" t="s">
        <v>15529</v>
      </c>
      <c r="N5483">
        <v>2.0644444439999998</v>
      </c>
      <c r="O5483">
        <v>0</v>
      </c>
      <c r="P5483">
        <v>167</v>
      </c>
      <c r="Q5483">
        <v>0</v>
      </c>
      <c r="R5483">
        <v>0</v>
      </c>
      <c r="S5483">
        <v>0</v>
      </c>
      <c r="T5483">
        <v>20</v>
      </c>
      <c r="U5483">
        <v>0</v>
      </c>
      <c r="V5483">
        <v>0</v>
      </c>
      <c r="W5483">
        <v>0</v>
      </c>
      <c r="X5483">
        <v>80.534476571743099</v>
      </c>
      <c r="Y5483">
        <v>0</v>
      </c>
      <c r="Z5483">
        <v>0</v>
      </c>
      <c r="AA5483">
        <v>0</v>
      </c>
      <c r="AB5483">
        <v>41.653660474396183</v>
      </c>
      <c r="AC5483">
        <v>0</v>
      </c>
      <c r="AD5483">
        <v>0</v>
      </c>
      <c r="AE5483">
        <v>122.18813704613927</v>
      </c>
    </row>
    <row r="5484" spans="1:31" x14ac:dyDescent="0.3">
      <c r="A5484">
        <v>2497778</v>
      </c>
      <c r="B5484">
        <v>1</v>
      </c>
      <c r="C5484" t="s">
        <v>80</v>
      </c>
      <c r="D5484" t="s">
        <v>83</v>
      </c>
      <c r="E5484" t="s">
        <v>184</v>
      </c>
      <c r="F5484" t="s">
        <v>13251</v>
      </c>
      <c r="G5484" t="s">
        <v>168</v>
      </c>
      <c r="H5484" t="s">
        <v>150</v>
      </c>
      <c r="I5484" t="s">
        <v>136</v>
      </c>
      <c r="J5484" t="s">
        <v>137</v>
      </c>
      <c r="K5484" t="s">
        <v>138</v>
      </c>
      <c r="L5484" t="s">
        <v>15530</v>
      </c>
      <c r="M5484" t="s">
        <v>15531</v>
      </c>
      <c r="N5484">
        <v>1.163888888</v>
      </c>
      <c r="O5484">
        <v>10</v>
      </c>
      <c r="P5484">
        <v>795</v>
      </c>
      <c r="Q5484">
        <v>13</v>
      </c>
      <c r="R5484">
        <v>52</v>
      </c>
      <c r="S5484">
        <v>32</v>
      </c>
      <c r="T5484">
        <v>69</v>
      </c>
      <c r="U5484">
        <v>1</v>
      </c>
      <c r="V5484">
        <v>0</v>
      </c>
      <c r="W5484">
        <v>15.679058477247569</v>
      </c>
      <c r="X5484">
        <v>361.59249791683624</v>
      </c>
      <c r="Y5484">
        <v>18.676308146691667</v>
      </c>
      <c r="Z5484">
        <v>17.076505576186076</v>
      </c>
      <c r="AA5484">
        <v>316.21995431504564</v>
      </c>
      <c r="AB5484">
        <v>69.00398036744042</v>
      </c>
      <c r="AC5484">
        <v>45.388524694394704</v>
      </c>
      <c r="AD5484">
        <v>0</v>
      </c>
      <c r="AE5484">
        <v>843.63682949384236</v>
      </c>
    </row>
    <row r="5485" spans="1:31" x14ac:dyDescent="0.3">
      <c r="A5485">
        <v>2497786</v>
      </c>
      <c r="B5485">
        <v>1</v>
      </c>
      <c r="C5485" t="s">
        <v>80</v>
      </c>
      <c r="D5485" t="s">
        <v>110</v>
      </c>
      <c r="E5485" t="s">
        <v>132</v>
      </c>
      <c r="F5485" t="s">
        <v>15532</v>
      </c>
      <c r="G5485" t="s">
        <v>181</v>
      </c>
      <c r="H5485" t="s">
        <v>135</v>
      </c>
      <c r="I5485" t="s">
        <v>136</v>
      </c>
      <c r="J5485" t="s">
        <v>137</v>
      </c>
      <c r="K5485" t="s">
        <v>144</v>
      </c>
      <c r="L5485" t="s">
        <v>15533</v>
      </c>
      <c r="M5485" t="s">
        <v>15534</v>
      </c>
      <c r="N5485">
        <v>1.2497222219999999</v>
      </c>
      <c r="O5485">
        <v>0</v>
      </c>
      <c r="P5485">
        <v>331</v>
      </c>
      <c r="Q5485">
        <v>0</v>
      </c>
      <c r="R5485">
        <v>0</v>
      </c>
      <c r="S5485">
        <v>0</v>
      </c>
      <c r="T5485">
        <v>20</v>
      </c>
      <c r="U5485">
        <v>0</v>
      </c>
      <c r="V5485">
        <v>0</v>
      </c>
      <c r="W5485">
        <v>0</v>
      </c>
      <c r="X5485">
        <v>136.18726510219295</v>
      </c>
      <c r="Y5485">
        <v>0</v>
      </c>
      <c r="Z5485">
        <v>0</v>
      </c>
      <c r="AA5485">
        <v>0</v>
      </c>
      <c r="AB5485">
        <v>56.60526731530625</v>
      </c>
      <c r="AC5485">
        <v>0</v>
      </c>
      <c r="AD5485">
        <v>0</v>
      </c>
      <c r="AE5485">
        <v>192.79253241749922</v>
      </c>
    </row>
    <row r="5486" spans="1:31" x14ac:dyDescent="0.3">
      <c r="A5486">
        <v>2497794</v>
      </c>
      <c r="B5486">
        <v>1</v>
      </c>
      <c r="C5486" t="s">
        <v>80</v>
      </c>
      <c r="D5486" t="s">
        <v>96</v>
      </c>
      <c r="E5486" t="s">
        <v>162</v>
      </c>
      <c r="F5486" t="s">
        <v>15535</v>
      </c>
      <c r="G5486" t="s">
        <v>237</v>
      </c>
      <c r="H5486" t="s">
        <v>135</v>
      </c>
      <c r="I5486" t="s">
        <v>136</v>
      </c>
      <c r="J5486" t="s">
        <v>137</v>
      </c>
      <c r="K5486" t="s">
        <v>144</v>
      </c>
      <c r="L5486" t="s">
        <v>15536</v>
      </c>
      <c r="M5486" t="s">
        <v>15537</v>
      </c>
      <c r="N5486">
        <v>1.7777777770000001</v>
      </c>
      <c r="O5486">
        <v>0</v>
      </c>
      <c r="P5486">
        <v>30</v>
      </c>
      <c r="Q5486">
        <v>0</v>
      </c>
      <c r="R5486">
        <v>0</v>
      </c>
      <c r="S5486">
        <v>0</v>
      </c>
      <c r="T5486">
        <v>1</v>
      </c>
      <c r="U5486">
        <v>0</v>
      </c>
      <c r="V5486">
        <v>0</v>
      </c>
      <c r="W5486">
        <v>0</v>
      </c>
      <c r="X5486">
        <v>41.92625497533934</v>
      </c>
      <c r="Y5486">
        <v>0</v>
      </c>
      <c r="Z5486">
        <v>0</v>
      </c>
      <c r="AA5486">
        <v>0</v>
      </c>
      <c r="AB5486">
        <v>16.174167745968834</v>
      </c>
      <c r="AC5486">
        <v>0</v>
      </c>
      <c r="AD5486">
        <v>0</v>
      </c>
      <c r="AE5486">
        <v>58.100422721308178</v>
      </c>
    </row>
    <row r="5487" spans="1:31" x14ac:dyDescent="0.3">
      <c r="A5487">
        <v>2497795</v>
      </c>
      <c r="B5487">
        <v>1</v>
      </c>
      <c r="C5487" t="s">
        <v>80</v>
      </c>
      <c r="D5487" t="s">
        <v>100</v>
      </c>
      <c r="E5487" t="s">
        <v>166</v>
      </c>
      <c r="F5487" t="s">
        <v>15538</v>
      </c>
      <c r="G5487" t="s">
        <v>3552</v>
      </c>
      <c r="H5487" t="s">
        <v>150</v>
      </c>
      <c r="I5487" t="s">
        <v>136</v>
      </c>
      <c r="J5487" t="s">
        <v>3</v>
      </c>
      <c r="K5487" t="s">
        <v>144</v>
      </c>
      <c r="L5487" t="s">
        <v>15539</v>
      </c>
      <c r="M5487" t="s">
        <v>15540</v>
      </c>
      <c r="N5487">
        <v>1.363611111</v>
      </c>
      <c r="O5487">
        <v>7</v>
      </c>
      <c r="P5487">
        <v>11185</v>
      </c>
      <c r="Q5487">
        <v>4</v>
      </c>
      <c r="R5487">
        <v>205</v>
      </c>
      <c r="S5487">
        <v>15</v>
      </c>
      <c r="T5487">
        <v>906</v>
      </c>
      <c r="U5487">
        <v>0</v>
      </c>
      <c r="V5487">
        <v>0</v>
      </c>
      <c r="W5487">
        <v>63.461690220316292</v>
      </c>
      <c r="X5487">
        <v>3576.9850092928118</v>
      </c>
      <c r="Y5487">
        <v>1.4041507946132272</v>
      </c>
      <c r="Z5487">
        <v>54.921214548960286</v>
      </c>
      <c r="AA5487">
        <v>1398.277221832592</v>
      </c>
      <c r="AB5487">
        <v>1495.3139719210842</v>
      </c>
      <c r="AC5487">
        <v>0</v>
      </c>
      <c r="AD5487">
        <v>0</v>
      </c>
      <c r="AE5487">
        <v>6590.3632586103777</v>
      </c>
    </row>
    <row r="5488" spans="1:31" x14ac:dyDescent="0.3">
      <c r="A5488">
        <v>2497801</v>
      </c>
      <c r="B5488">
        <v>1</v>
      </c>
      <c r="C5488" t="s">
        <v>80</v>
      </c>
      <c r="D5488" t="s">
        <v>105</v>
      </c>
      <c r="E5488" t="s">
        <v>147</v>
      </c>
      <c r="F5488" t="s">
        <v>2358</v>
      </c>
      <c r="G5488" t="s">
        <v>134</v>
      </c>
      <c r="H5488" t="s">
        <v>150</v>
      </c>
      <c r="I5488" t="s">
        <v>136</v>
      </c>
      <c r="J5488" t="s">
        <v>137</v>
      </c>
      <c r="K5488" t="s">
        <v>138</v>
      </c>
      <c r="L5488" t="s">
        <v>15541</v>
      </c>
      <c r="M5488" t="s">
        <v>15542</v>
      </c>
      <c r="N5488">
        <v>1.2483333329999999</v>
      </c>
      <c r="O5488">
        <v>0</v>
      </c>
      <c r="P5488">
        <v>247</v>
      </c>
      <c r="Q5488">
        <v>0</v>
      </c>
      <c r="R5488">
        <v>0</v>
      </c>
      <c r="S5488">
        <v>0</v>
      </c>
      <c r="T5488">
        <v>12</v>
      </c>
      <c r="U5488">
        <v>0</v>
      </c>
      <c r="V5488">
        <v>0</v>
      </c>
      <c r="W5488">
        <v>0</v>
      </c>
      <c r="X5488">
        <v>92.789541800692518</v>
      </c>
      <c r="Y5488">
        <v>0</v>
      </c>
      <c r="Z5488">
        <v>0</v>
      </c>
      <c r="AA5488">
        <v>0</v>
      </c>
      <c r="AB5488">
        <v>10.692579344074712</v>
      </c>
      <c r="AC5488">
        <v>0</v>
      </c>
      <c r="AD5488">
        <v>0</v>
      </c>
      <c r="AE5488">
        <v>103.48212114476723</v>
      </c>
    </row>
    <row r="5489" spans="1:31" x14ac:dyDescent="0.3">
      <c r="A5489">
        <v>2497803</v>
      </c>
      <c r="B5489">
        <v>1</v>
      </c>
      <c r="C5489" t="s">
        <v>80</v>
      </c>
      <c r="D5489" t="s">
        <v>95</v>
      </c>
      <c r="E5489" t="s">
        <v>141</v>
      </c>
      <c r="F5489" t="s">
        <v>15543</v>
      </c>
      <c r="G5489" t="s">
        <v>181</v>
      </c>
      <c r="H5489" t="s">
        <v>135</v>
      </c>
      <c r="I5489" t="s">
        <v>136</v>
      </c>
      <c r="J5489" t="s">
        <v>137</v>
      </c>
      <c r="K5489" t="s">
        <v>144</v>
      </c>
      <c r="L5489" t="s">
        <v>15544</v>
      </c>
      <c r="M5489" t="s">
        <v>15545</v>
      </c>
      <c r="N5489">
        <v>2.7341666660000001</v>
      </c>
      <c r="O5489">
        <v>0</v>
      </c>
      <c r="P5489">
        <v>69</v>
      </c>
      <c r="Q5489">
        <v>0</v>
      </c>
      <c r="R5489">
        <v>0</v>
      </c>
      <c r="S5489">
        <v>0</v>
      </c>
      <c r="T5489">
        <v>8</v>
      </c>
      <c r="U5489">
        <v>0</v>
      </c>
      <c r="V5489">
        <v>0</v>
      </c>
      <c r="W5489">
        <v>0</v>
      </c>
      <c r="X5489">
        <v>53.47217342351216</v>
      </c>
      <c r="Y5489">
        <v>0</v>
      </c>
      <c r="Z5489">
        <v>0</v>
      </c>
      <c r="AA5489">
        <v>0</v>
      </c>
      <c r="AB5489">
        <v>32.84010798905549</v>
      </c>
      <c r="AC5489">
        <v>0</v>
      </c>
      <c r="AD5489">
        <v>0</v>
      </c>
      <c r="AE5489">
        <v>86.312281412567643</v>
      </c>
    </row>
    <row r="5490" spans="1:31" x14ac:dyDescent="0.3">
      <c r="A5490">
        <v>2497805</v>
      </c>
      <c r="B5490">
        <v>1</v>
      </c>
      <c r="C5490" t="s">
        <v>80</v>
      </c>
      <c r="D5490" t="s">
        <v>110</v>
      </c>
      <c r="E5490" t="s">
        <v>132</v>
      </c>
      <c r="F5490" t="s">
        <v>15546</v>
      </c>
      <c r="G5490" t="s">
        <v>134</v>
      </c>
      <c r="H5490" t="s">
        <v>135</v>
      </c>
      <c r="I5490" t="s">
        <v>136</v>
      </c>
      <c r="J5490" t="s">
        <v>137</v>
      </c>
      <c r="K5490" t="s">
        <v>138</v>
      </c>
      <c r="L5490" t="s">
        <v>15547</v>
      </c>
      <c r="M5490" t="s">
        <v>15548</v>
      </c>
      <c r="N5490">
        <v>0.39694444400000001</v>
      </c>
      <c r="O5490">
        <v>0</v>
      </c>
      <c r="P5490">
        <v>859</v>
      </c>
      <c r="Q5490">
        <v>0</v>
      </c>
      <c r="R5490">
        <v>0</v>
      </c>
      <c r="S5490">
        <v>0</v>
      </c>
      <c r="T5490">
        <v>162</v>
      </c>
      <c r="U5490">
        <v>0</v>
      </c>
      <c r="V5490">
        <v>0</v>
      </c>
      <c r="W5490">
        <v>0</v>
      </c>
      <c r="X5490">
        <v>96.113114809695759</v>
      </c>
      <c r="Y5490">
        <v>0</v>
      </c>
      <c r="Z5490">
        <v>0</v>
      </c>
      <c r="AA5490">
        <v>0</v>
      </c>
      <c r="AB5490">
        <v>115.8583669064861</v>
      </c>
      <c r="AC5490">
        <v>0</v>
      </c>
      <c r="AD5490">
        <v>0</v>
      </c>
      <c r="AE5490">
        <v>211.97148171618187</v>
      </c>
    </row>
    <row r="5491" spans="1:31" x14ac:dyDescent="0.3">
      <c r="A5491">
        <v>2497807</v>
      </c>
      <c r="B5491">
        <v>1</v>
      </c>
      <c r="C5491" t="s">
        <v>80</v>
      </c>
      <c r="D5491" t="s">
        <v>82</v>
      </c>
      <c r="E5491" t="s">
        <v>132</v>
      </c>
      <c r="F5491" t="s">
        <v>15549</v>
      </c>
      <c r="G5491" t="s">
        <v>134</v>
      </c>
      <c r="H5491" t="s">
        <v>135</v>
      </c>
      <c r="I5491" t="s">
        <v>136</v>
      </c>
      <c r="J5491" t="s">
        <v>137</v>
      </c>
      <c r="K5491" t="s">
        <v>138</v>
      </c>
      <c r="L5491" t="s">
        <v>15550</v>
      </c>
      <c r="M5491" t="s">
        <v>15551</v>
      </c>
      <c r="N5491">
        <v>1.7255555549999999</v>
      </c>
      <c r="O5491">
        <v>0</v>
      </c>
      <c r="P5491">
        <v>210</v>
      </c>
      <c r="Q5491">
        <v>0</v>
      </c>
      <c r="R5491">
        <v>0</v>
      </c>
      <c r="S5491">
        <v>0</v>
      </c>
      <c r="T5491">
        <v>34</v>
      </c>
      <c r="U5491">
        <v>0</v>
      </c>
      <c r="V5491">
        <v>0</v>
      </c>
      <c r="W5491">
        <v>0</v>
      </c>
      <c r="X5491">
        <v>149.47148224979583</v>
      </c>
      <c r="Y5491">
        <v>0</v>
      </c>
      <c r="Z5491">
        <v>0</v>
      </c>
      <c r="AA5491">
        <v>0</v>
      </c>
      <c r="AB5491">
        <v>83.505863860529729</v>
      </c>
      <c r="AC5491">
        <v>0</v>
      </c>
      <c r="AD5491">
        <v>0</v>
      </c>
      <c r="AE5491">
        <v>232.97734611032556</v>
      </c>
    </row>
    <row r="5492" spans="1:31" x14ac:dyDescent="0.3">
      <c r="A5492">
        <v>2497809</v>
      </c>
      <c r="B5492">
        <v>1</v>
      </c>
      <c r="C5492" t="s">
        <v>80</v>
      </c>
      <c r="D5492" t="s">
        <v>90</v>
      </c>
      <c r="E5492" t="s">
        <v>132</v>
      </c>
      <c r="F5492" t="s">
        <v>15552</v>
      </c>
      <c r="G5492" t="s">
        <v>134</v>
      </c>
      <c r="H5492" t="s">
        <v>135</v>
      </c>
      <c r="I5492" t="s">
        <v>136</v>
      </c>
      <c r="J5492" t="s">
        <v>137</v>
      </c>
      <c r="K5492" t="s">
        <v>138</v>
      </c>
      <c r="L5492" t="s">
        <v>15553</v>
      </c>
      <c r="M5492" t="s">
        <v>15554</v>
      </c>
      <c r="N5492">
        <v>1.376666666</v>
      </c>
      <c r="O5492">
        <v>0</v>
      </c>
      <c r="P5492">
        <v>757</v>
      </c>
      <c r="Q5492">
        <v>0</v>
      </c>
      <c r="R5492">
        <v>0</v>
      </c>
      <c r="S5492">
        <v>0</v>
      </c>
      <c r="T5492">
        <v>135</v>
      </c>
      <c r="U5492">
        <v>0</v>
      </c>
      <c r="V5492">
        <v>0</v>
      </c>
      <c r="W5492">
        <v>0</v>
      </c>
      <c r="X5492">
        <v>281.70461156030547</v>
      </c>
      <c r="Y5492">
        <v>0</v>
      </c>
      <c r="Z5492">
        <v>0</v>
      </c>
      <c r="AA5492">
        <v>0</v>
      </c>
      <c r="AB5492">
        <v>171.93727456152024</v>
      </c>
      <c r="AC5492">
        <v>0</v>
      </c>
      <c r="AD5492">
        <v>0</v>
      </c>
      <c r="AE5492">
        <v>453.64188612182568</v>
      </c>
    </row>
    <row r="5493" spans="1:31" x14ac:dyDescent="0.3">
      <c r="A5493">
        <v>2497810</v>
      </c>
      <c r="B5493">
        <v>1</v>
      </c>
      <c r="C5493" t="s">
        <v>80</v>
      </c>
      <c r="D5493" t="s">
        <v>99</v>
      </c>
      <c r="E5493" t="s">
        <v>132</v>
      </c>
      <c r="F5493" t="s">
        <v>15555</v>
      </c>
      <c r="G5493" t="s">
        <v>168</v>
      </c>
      <c r="H5493" t="s">
        <v>135</v>
      </c>
      <c r="I5493" t="s">
        <v>136</v>
      </c>
      <c r="J5493" t="s">
        <v>137</v>
      </c>
      <c r="K5493" t="s">
        <v>138</v>
      </c>
      <c r="L5493" t="s">
        <v>15556</v>
      </c>
      <c r="M5493" t="s">
        <v>15557</v>
      </c>
      <c r="N5493">
        <v>7.1608333330000002</v>
      </c>
      <c r="O5493">
        <v>0</v>
      </c>
      <c r="P5493">
        <v>24</v>
      </c>
      <c r="Q5493">
        <v>0</v>
      </c>
      <c r="R5493">
        <v>4</v>
      </c>
      <c r="S5493">
        <v>0</v>
      </c>
      <c r="T5493">
        <v>12</v>
      </c>
      <c r="U5493">
        <v>0</v>
      </c>
      <c r="V5493">
        <v>0</v>
      </c>
      <c r="W5493">
        <v>0</v>
      </c>
      <c r="X5493">
        <v>44.433029228088401</v>
      </c>
      <c r="Y5493">
        <v>0</v>
      </c>
      <c r="Z5493">
        <v>3.9022929436638951</v>
      </c>
      <c r="AA5493">
        <v>0</v>
      </c>
      <c r="AB5493">
        <v>71.947211627993525</v>
      </c>
      <c r="AC5493">
        <v>0</v>
      </c>
      <c r="AD5493">
        <v>0</v>
      </c>
      <c r="AE5493">
        <v>120.28253379974582</v>
      </c>
    </row>
    <row r="5494" spans="1:31" x14ac:dyDescent="0.3">
      <c r="A5494">
        <v>2497812</v>
      </c>
      <c r="B5494">
        <v>1</v>
      </c>
      <c r="C5494" t="s">
        <v>80</v>
      </c>
      <c r="D5494" t="s">
        <v>92</v>
      </c>
      <c r="E5494" t="s">
        <v>147</v>
      </c>
      <c r="F5494" t="s">
        <v>15558</v>
      </c>
      <c r="G5494" t="s">
        <v>134</v>
      </c>
      <c r="H5494" t="s">
        <v>150</v>
      </c>
      <c r="I5494" t="s">
        <v>136</v>
      </c>
      <c r="J5494" t="s">
        <v>137</v>
      </c>
      <c r="K5494" t="s">
        <v>138</v>
      </c>
      <c r="L5494" t="s">
        <v>15559</v>
      </c>
      <c r="M5494" t="s">
        <v>15560</v>
      </c>
      <c r="N5494">
        <v>7.5202777770000004</v>
      </c>
      <c r="O5494">
        <v>0</v>
      </c>
      <c r="P5494">
        <v>135</v>
      </c>
      <c r="Q5494">
        <v>0</v>
      </c>
      <c r="R5494">
        <v>10</v>
      </c>
      <c r="S5494">
        <v>0</v>
      </c>
      <c r="T5494">
        <v>16</v>
      </c>
      <c r="U5494">
        <v>0</v>
      </c>
      <c r="V5494">
        <v>0</v>
      </c>
      <c r="W5494">
        <v>0</v>
      </c>
      <c r="X5494">
        <v>439.57775751826802</v>
      </c>
      <c r="Y5494">
        <v>0</v>
      </c>
      <c r="Z5494">
        <v>44.108031107961729</v>
      </c>
      <c r="AA5494">
        <v>0</v>
      </c>
      <c r="AB5494">
        <v>142.10219660418861</v>
      </c>
      <c r="AC5494">
        <v>0</v>
      </c>
      <c r="AD5494">
        <v>0</v>
      </c>
      <c r="AE5494">
        <v>625.78798523041837</v>
      </c>
    </row>
    <row r="5495" spans="1:31" x14ac:dyDescent="0.3">
      <c r="A5495">
        <v>2497978</v>
      </c>
      <c r="B5495">
        <v>1</v>
      </c>
      <c r="C5495" t="s">
        <v>80</v>
      </c>
      <c r="D5495" t="s">
        <v>110</v>
      </c>
      <c r="E5495" t="s">
        <v>132</v>
      </c>
      <c r="F5495" t="s">
        <v>10996</v>
      </c>
      <c r="G5495" t="s">
        <v>168</v>
      </c>
      <c r="H5495" t="s">
        <v>135</v>
      </c>
      <c r="I5495" t="s">
        <v>136</v>
      </c>
      <c r="J5495" t="s">
        <v>137</v>
      </c>
      <c r="K5495" t="s">
        <v>138</v>
      </c>
      <c r="L5495" t="s">
        <v>15561</v>
      </c>
      <c r="M5495" t="s">
        <v>15562</v>
      </c>
      <c r="N5495">
        <v>1.4063888879999999</v>
      </c>
      <c r="O5495">
        <v>0</v>
      </c>
      <c r="P5495">
        <v>377</v>
      </c>
      <c r="Q5495">
        <v>0</v>
      </c>
      <c r="R5495">
        <v>0</v>
      </c>
      <c r="S5495">
        <v>0</v>
      </c>
      <c r="T5495">
        <v>52</v>
      </c>
      <c r="U5495">
        <v>0</v>
      </c>
      <c r="V5495">
        <v>0</v>
      </c>
      <c r="W5495">
        <v>0</v>
      </c>
      <c r="X5495">
        <v>143.96934909979328</v>
      </c>
      <c r="Y5495">
        <v>0</v>
      </c>
      <c r="Z5495">
        <v>0</v>
      </c>
      <c r="AA5495">
        <v>0</v>
      </c>
      <c r="AB5495">
        <v>111.77411220632227</v>
      </c>
      <c r="AC5495">
        <v>0</v>
      </c>
      <c r="AD5495">
        <v>0</v>
      </c>
      <c r="AE5495">
        <v>255.74346130611553</v>
      </c>
    </row>
    <row r="5496" spans="1:31" x14ac:dyDescent="0.3">
      <c r="A5496">
        <v>2497982</v>
      </c>
      <c r="B5496">
        <v>1</v>
      </c>
      <c r="C5496" t="s">
        <v>80</v>
      </c>
      <c r="D5496" t="s">
        <v>107</v>
      </c>
      <c r="E5496" t="s">
        <v>153</v>
      </c>
      <c r="F5496" t="s">
        <v>15563</v>
      </c>
      <c r="G5496" t="s">
        <v>230</v>
      </c>
      <c r="H5496" t="s">
        <v>135</v>
      </c>
      <c r="I5496" t="s">
        <v>136</v>
      </c>
      <c r="J5496" t="s">
        <v>137</v>
      </c>
      <c r="K5496" t="s">
        <v>144</v>
      </c>
      <c r="L5496" t="s">
        <v>15564</v>
      </c>
      <c r="M5496" t="s">
        <v>15565</v>
      </c>
      <c r="N5496">
        <v>2.4444444440000002</v>
      </c>
      <c r="O5496">
        <v>0</v>
      </c>
      <c r="P5496">
        <v>1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8.4423164578702234E-2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8.4423164578702234E-2</v>
      </c>
    </row>
    <row r="5497" spans="1:31" x14ac:dyDescent="0.3">
      <c r="A5497">
        <v>2497984</v>
      </c>
      <c r="B5497">
        <v>1</v>
      </c>
      <c r="C5497" t="s">
        <v>80</v>
      </c>
      <c r="D5497" t="s">
        <v>90</v>
      </c>
      <c r="E5497" t="s">
        <v>132</v>
      </c>
      <c r="F5497" t="s">
        <v>15566</v>
      </c>
      <c r="G5497" t="s">
        <v>134</v>
      </c>
      <c r="H5497" t="s">
        <v>135</v>
      </c>
      <c r="I5497" t="s">
        <v>136</v>
      </c>
      <c r="J5497" t="s">
        <v>137</v>
      </c>
      <c r="K5497" t="s">
        <v>138</v>
      </c>
      <c r="L5497" t="s">
        <v>15567</v>
      </c>
      <c r="M5497" t="s">
        <v>15568</v>
      </c>
      <c r="N5497">
        <v>0.64916666599999995</v>
      </c>
      <c r="O5497">
        <v>0</v>
      </c>
      <c r="P5497">
        <v>463</v>
      </c>
      <c r="Q5497">
        <v>0</v>
      </c>
      <c r="R5497">
        <v>0</v>
      </c>
      <c r="S5497">
        <v>0</v>
      </c>
      <c r="T5497">
        <v>122</v>
      </c>
      <c r="U5497">
        <v>0</v>
      </c>
      <c r="V5497">
        <v>0</v>
      </c>
      <c r="W5497">
        <v>0</v>
      </c>
      <c r="X5497">
        <v>82.832526561084762</v>
      </c>
      <c r="Y5497">
        <v>0</v>
      </c>
      <c r="Z5497">
        <v>0</v>
      </c>
      <c r="AA5497">
        <v>0</v>
      </c>
      <c r="AB5497">
        <v>83.276287424862957</v>
      </c>
      <c r="AC5497">
        <v>0</v>
      </c>
      <c r="AD5497">
        <v>0</v>
      </c>
      <c r="AE5497">
        <v>166.10881398594773</v>
      </c>
    </row>
    <row r="5498" spans="1:31" x14ac:dyDescent="0.3">
      <c r="A5498">
        <v>2497987</v>
      </c>
      <c r="B5498">
        <v>1</v>
      </c>
      <c r="C5498" t="s">
        <v>80</v>
      </c>
      <c r="D5498" t="s">
        <v>85</v>
      </c>
      <c r="E5498" t="s">
        <v>132</v>
      </c>
      <c r="F5498" t="s">
        <v>15569</v>
      </c>
      <c r="G5498" t="s">
        <v>134</v>
      </c>
      <c r="H5498" t="s">
        <v>135</v>
      </c>
      <c r="I5498" t="s">
        <v>136</v>
      </c>
      <c r="J5498" t="s">
        <v>137</v>
      </c>
      <c r="K5498" t="s">
        <v>138</v>
      </c>
      <c r="L5498" t="s">
        <v>15570</v>
      </c>
      <c r="M5498" t="s">
        <v>15571</v>
      </c>
      <c r="N5498">
        <v>0.34416666600000001</v>
      </c>
      <c r="O5498">
        <v>0</v>
      </c>
      <c r="P5498">
        <v>67</v>
      </c>
      <c r="Q5498">
        <v>0</v>
      </c>
      <c r="R5498">
        <v>0</v>
      </c>
      <c r="S5498">
        <v>0</v>
      </c>
      <c r="T5498">
        <v>1</v>
      </c>
      <c r="U5498">
        <v>0</v>
      </c>
      <c r="V5498">
        <v>0</v>
      </c>
      <c r="W5498">
        <v>0</v>
      </c>
      <c r="X5498">
        <v>6.0976683477306537</v>
      </c>
      <c r="Y5498">
        <v>0</v>
      </c>
      <c r="Z5498">
        <v>0</v>
      </c>
      <c r="AA5498">
        <v>0</v>
      </c>
      <c r="AB5498">
        <v>6.2916404063417577</v>
      </c>
      <c r="AC5498">
        <v>0</v>
      </c>
      <c r="AD5498">
        <v>0</v>
      </c>
      <c r="AE5498">
        <v>12.389308754072411</v>
      </c>
    </row>
    <row r="5499" spans="1:31" x14ac:dyDescent="0.3">
      <c r="A5499">
        <v>2497989</v>
      </c>
      <c r="B5499">
        <v>1</v>
      </c>
      <c r="C5499" t="s">
        <v>81</v>
      </c>
      <c r="D5499" t="s">
        <v>120</v>
      </c>
      <c r="E5499" t="s">
        <v>184</v>
      </c>
      <c r="F5499" t="s">
        <v>15572</v>
      </c>
      <c r="G5499" t="s">
        <v>149</v>
      </c>
      <c r="H5499" t="s">
        <v>150</v>
      </c>
      <c r="I5499" t="s">
        <v>136</v>
      </c>
      <c r="J5499" t="s">
        <v>137</v>
      </c>
      <c r="K5499" t="s">
        <v>144</v>
      </c>
      <c r="L5499" t="s">
        <v>15573</v>
      </c>
      <c r="M5499" t="s">
        <v>15574</v>
      </c>
      <c r="N5499">
        <v>0.62472222200000005</v>
      </c>
      <c r="O5499">
        <v>1</v>
      </c>
      <c r="P5499">
        <v>133</v>
      </c>
      <c r="Q5499">
        <v>36</v>
      </c>
      <c r="R5499">
        <v>11</v>
      </c>
      <c r="S5499">
        <v>1</v>
      </c>
      <c r="T5499">
        <v>19</v>
      </c>
      <c r="U5499">
        <v>0</v>
      </c>
      <c r="V5499">
        <v>0</v>
      </c>
      <c r="W5499">
        <v>0</v>
      </c>
      <c r="X5499">
        <v>14.698461451250845</v>
      </c>
      <c r="Y5499">
        <v>3.9050600235769353</v>
      </c>
      <c r="Z5499">
        <v>3.4040511289408717</v>
      </c>
      <c r="AA5499">
        <v>9.6560008661032232E-2</v>
      </c>
      <c r="AB5499">
        <v>2.8810133263761286</v>
      </c>
      <c r="AC5499">
        <v>0</v>
      </c>
      <c r="AD5499">
        <v>0</v>
      </c>
      <c r="AE5499">
        <v>24.985145938805811</v>
      </c>
    </row>
    <row r="5500" spans="1:31" x14ac:dyDescent="0.3">
      <c r="A5500">
        <v>2497991</v>
      </c>
      <c r="B5500">
        <v>1</v>
      </c>
      <c r="C5500" t="s">
        <v>80</v>
      </c>
      <c r="D5500" t="s">
        <v>100</v>
      </c>
      <c r="E5500" t="s">
        <v>166</v>
      </c>
      <c r="F5500" t="s">
        <v>13121</v>
      </c>
      <c r="G5500" t="s">
        <v>149</v>
      </c>
      <c r="H5500" t="s">
        <v>150</v>
      </c>
      <c r="I5500" t="s">
        <v>136</v>
      </c>
      <c r="J5500" t="s">
        <v>137</v>
      </c>
      <c r="K5500" t="s">
        <v>144</v>
      </c>
      <c r="L5500" t="s">
        <v>15575</v>
      </c>
      <c r="M5500" t="s">
        <v>15576</v>
      </c>
      <c r="N5500">
        <v>0.77722222200000002</v>
      </c>
      <c r="O5500">
        <v>0</v>
      </c>
      <c r="P5500">
        <v>570</v>
      </c>
      <c r="Q5500">
        <v>0</v>
      </c>
      <c r="R5500">
        <v>102</v>
      </c>
      <c r="S5500">
        <v>2</v>
      </c>
      <c r="T5500">
        <v>101</v>
      </c>
      <c r="U5500">
        <v>0</v>
      </c>
      <c r="V5500">
        <v>0</v>
      </c>
      <c r="W5500">
        <v>0</v>
      </c>
      <c r="X5500">
        <v>137.9400182265104</v>
      </c>
      <c r="Y5500">
        <v>0</v>
      </c>
      <c r="Z5500">
        <v>14.552072364622608</v>
      </c>
      <c r="AA5500">
        <v>134.6995087465061</v>
      </c>
      <c r="AB5500">
        <v>58.296035814619586</v>
      </c>
      <c r="AC5500">
        <v>0</v>
      </c>
      <c r="AD5500">
        <v>0</v>
      </c>
      <c r="AE5500">
        <v>345.48763515225869</v>
      </c>
    </row>
    <row r="5501" spans="1:31" x14ac:dyDescent="0.3">
      <c r="A5501">
        <v>2497994</v>
      </c>
      <c r="B5501">
        <v>1</v>
      </c>
      <c r="C5501" t="s">
        <v>80</v>
      </c>
      <c r="D5501" t="s">
        <v>100</v>
      </c>
      <c r="E5501" t="s">
        <v>184</v>
      </c>
      <c r="F5501" t="s">
        <v>1489</v>
      </c>
      <c r="G5501" t="s">
        <v>149</v>
      </c>
      <c r="H5501" t="s">
        <v>150</v>
      </c>
      <c r="I5501" t="s">
        <v>136</v>
      </c>
      <c r="J5501" t="s">
        <v>137</v>
      </c>
      <c r="K5501" t="s">
        <v>144</v>
      </c>
      <c r="L5501" t="s">
        <v>15577</v>
      </c>
      <c r="M5501" t="s">
        <v>15578</v>
      </c>
      <c r="N5501">
        <v>0.89805555500000001</v>
      </c>
      <c r="O5501">
        <v>0</v>
      </c>
      <c r="P5501">
        <v>372</v>
      </c>
      <c r="Q5501">
        <v>9</v>
      </c>
      <c r="R5501">
        <v>32</v>
      </c>
      <c r="S5501">
        <v>6</v>
      </c>
      <c r="T5501">
        <v>36</v>
      </c>
      <c r="U5501">
        <v>0</v>
      </c>
      <c r="V5501">
        <v>0</v>
      </c>
      <c r="W5501">
        <v>0</v>
      </c>
      <c r="X5501">
        <v>131.10009039645891</v>
      </c>
      <c r="Y5501">
        <v>2.083402750960397</v>
      </c>
      <c r="Z5501">
        <v>29.616085556527121</v>
      </c>
      <c r="AA5501">
        <v>6.5574774530573494</v>
      </c>
      <c r="AB5501">
        <v>29.601838686843458</v>
      </c>
      <c r="AC5501">
        <v>0</v>
      </c>
      <c r="AD5501">
        <v>0</v>
      </c>
      <c r="AE5501">
        <v>198.95889484384722</v>
      </c>
    </row>
    <row r="5502" spans="1:31" x14ac:dyDescent="0.3">
      <c r="A5502">
        <v>2497996</v>
      </c>
      <c r="B5502">
        <v>1</v>
      </c>
      <c r="C5502" t="s">
        <v>81</v>
      </c>
      <c r="D5502" t="s">
        <v>118</v>
      </c>
      <c r="E5502" t="s">
        <v>147</v>
      </c>
      <c r="F5502" t="s">
        <v>14512</v>
      </c>
      <c r="G5502" t="s">
        <v>276</v>
      </c>
      <c r="H5502" t="s">
        <v>150</v>
      </c>
      <c r="I5502" t="s">
        <v>136</v>
      </c>
      <c r="J5502" t="s">
        <v>137</v>
      </c>
      <c r="K5502" t="s">
        <v>144</v>
      </c>
      <c r="L5502" t="s">
        <v>15579</v>
      </c>
      <c r="M5502" t="s">
        <v>15580</v>
      </c>
      <c r="N5502">
        <v>1.5449999999999999</v>
      </c>
      <c r="O5502">
        <v>0</v>
      </c>
      <c r="P5502">
        <v>0</v>
      </c>
      <c r="Q5502">
        <v>0</v>
      </c>
      <c r="R5502">
        <v>6</v>
      </c>
      <c r="S5502">
        <v>1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7.577878226143766</v>
      </c>
      <c r="AA5502">
        <v>0.79455414234771782</v>
      </c>
      <c r="AB5502">
        <v>0</v>
      </c>
      <c r="AC5502">
        <v>0</v>
      </c>
      <c r="AD5502">
        <v>0</v>
      </c>
      <c r="AE5502">
        <v>8.3724323684914843</v>
      </c>
    </row>
    <row r="5503" spans="1:31" x14ac:dyDescent="0.3">
      <c r="A5503">
        <v>2497997</v>
      </c>
      <c r="B5503">
        <v>1</v>
      </c>
      <c r="C5503" t="s">
        <v>80</v>
      </c>
      <c r="D5503" t="s">
        <v>96</v>
      </c>
      <c r="E5503" t="s">
        <v>162</v>
      </c>
      <c r="F5503" t="s">
        <v>15581</v>
      </c>
      <c r="G5503" t="s">
        <v>159</v>
      </c>
      <c r="H5503" t="s">
        <v>135</v>
      </c>
      <c r="I5503" t="s">
        <v>136</v>
      </c>
      <c r="J5503" t="s">
        <v>3</v>
      </c>
      <c r="K5503" t="s">
        <v>144</v>
      </c>
      <c r="L5503" t="s">
        <v>15582</v>
      </c>
      <c r="M5503" t="s">
        <v>15583</v>
      </c>
      <c r="N5503">
        <v>6.7677777770000001</v>
      </c>
      <c r="O5503">
        <v>0</v>
      </c>
      <c r="P5503">
        <v>63</v>
      </c>
      <c r="Q5503">
        <v>0</v>
      </c>
      <c r="R5503">
        <v>0</v>
      </c>
      <c r="S5503">
        <v>0</v>
      </c>
      <c r="T5503">
        <v>2</v>
      </c>
      <c r="U5503">
        <v>0</v>
      </c>
      <c r="V5503">
        <v>0</v>
      </c>
      <c r="W5503">
        <v>0</v>
      </c>
      <c r="X5503">
        <v>319.81535281831759</v>
      </c>
      <c r="Y5503">
        <v>0</v>
      </c>
      <c r="Z5503">
        <v>0</v>
      </c>
      <c r="AA5503">
        <v>0</v>
      </c>
      <c r="AB5503">
        <v>8.641594518874701</v>
      </c>
      <c r="AC5503">
        <v>0</v>
      </c>
      <c r="AD5503">
        <v>0</v>
      </c>
      <c r="AE5503">
        <v>328.45694733719228</v>
      </c>
    </row>
    <row r="5504" spans="1:31" x14ac:dyDescent="0.3">
      <c r="A5504">
        <v>2498000</v>
      </c>
      <c r="B5504">
        <v>1</v>
      </c>
      <c r="C5504" t="s">
        <v>80</v>
      </c>
      <c r="D5504" t="s">
        <v>89</v>
      </c>
      <c r="E5504" t="s">
        <v>153</v>
      </c>
      <c r="F5504" t="s">
        <v>15584</v>
      </c>
      <c r="G5504" t="s">
        <v>244</v>
      </c>
      <c r="H5504" t="s">
        <v>135</v>
      </c>
      <c r="I5504" t="s">
        <v>136</v>
      </c>
      <c r="J5504" t="s">
        <v>137</v>
      </c>
      <c r="K5504" t="s">
        <v>144</v>
      </c>
      <c r="L5504" t="s">
        <v>15585</v>
      </c>
      <c r="M5504" t="s">
        <v>15586</v>
      </c>
      <c r="N5504">
        <v>6.6672222220000004</v>
      </c>
      <c r="O5504">
        <v>0</v>
      </c>
      <c r="P5504">
        <v>12</v>
      </c>
      <c r="Q5504">
        <v>0</v>
      </c>
      <c r="R5504">
        <v>0</v>
      </c>
      <c r="S5504">
        <v>0</v>
      </c>
      <c r="T5504">
        <v>1</v>
      </c>
      <c r="U5504">
        <v>0</v>
      </c>
      <c r="V5504">
        <v>0</v>
      </c>
      <c r="W5504">
        <v>0</v>
      </c>
      <c r="X5504">
        <v>17.684762103800146</v>
      </c>
      <c r="Y5504">
        <v>0</v>
      </c>
      <c r="Z5504">
        <v>0</v>
      </c>
      <c r="AA5504">
        <v>0</v>
      </c>
      <c r="AB5504">
        <v>5.3734660754446235</v>
      </c>
      <c r="AC5504">
        <v>0</v>
      </c>
      <c r="AD5504">
        <v>0</v>
      </c>
      <c r="AE5504">
        <v>23.058228179244772</v>
      </c>
    </row>
    <row r="5505" spans="1:31" x14ac:dyDescent="0.3">
      <c r="A5505">
        <v>2498009</v>
      </c>
      <c r="B5505">
        <v>1</v>
      </c>
      <c r="C5505" t="s">
        <v>80</v>
      </c>
      <c r="D5505" t="s">
        <v>109</v>
      </c>
      <c r="E5505" t="s">
        <v>166</v>
      </c>
      <c r="F5505" t="s">
        <v>12922</v>
      </c>
      <c r="G5505" t="s">
        <v>134</v>
      </c>
      <c r="H5505" t="s">
        <v>150</v>
      </c>
      <c r="I5505" t="s">
        <v>136</v>
      </c>
      <c r="J5505" t="s">
        <v>137</v>
      </c>
      <c r="K5505" t="s">
        <v>138</v>
      </c>
      <c r="L5505" t="s">
        <v>15587</v>
      </c>
      <c r="M5505" t="s">
        <v>15588</v>
      </c>
      <c r="N5505">
        <v>2.7891666659999999</v>
      </c>
      <c r="O5505">
        <v>0</v>
      </c>
      <c r="P5505">
        <v>6105</v>
      </c>
      <c r="Q5505">
        <v>7</v>
      </c>
      <c r="R5505">
        <v>587</v>
      </c>
      <c r="S5505">
        <v>25</v>
      </c>
      <c r="T5505">
        <v>1423</v>
      </c>
      <c r="U5505">
        <v>9</v>
      </c>
      <c r="V5505">
        <v>1</v>
      </c>
      <c r="W5505">
        <v>0</v>
      </c>
      <c r="X5505">
        <v>2844.42226014474</v>
      </c>
      <c r="Y5505">
        <v>4.2892617542884413</v>
      </c>
      <c r="Z5505">
        <v>514.42076722181605</v>
      </c>
      <c r="AA5505">
        <v>1194.4680032551928</v>
      </c>
      <c r="AB5505">
        <v>2256.3156523554189</v>
      </c>
      <c r="AC5505">
        <v>2327.4393976252145</v>
      </c>
      <c r="AD5505">
        <v>62.073145080392564</v>
      </c>
      <c r="AE5505">
        <v>9203.4284874370624</v>
      </c>
    </row>
    <row r="5506" spans="1:31" x14ac:dyDescent="0.3">
      <c r="A5506">
        <v>2498010</v>
      </c>
      <c r="B5506">
        <v>1</v>
      </c>
      <c r="C5506" t="s">
        <v>80</v>
      </c>
      <c r="D5506" t="s">
        <v>101</v>
      </c>
      <c r="E5506" t="s">
        <v>147</v>
      </c>
      <c r="F5506" t="s">
        <v>15589</v>
      </c>
      <c r="G5506" t="s">
        <v>203</v>
      </c>
      <c r="H5506" t="s">
        <v>150</v>
      </c>
      <c r="I5506" t="s">
        <v>136</v>
      </c>
      <c r="J5506" t="s">
        <v>137</v>
      </c>
      <c r="K5506" t="s">
        <v>138</v>
      </c>
      <c r="L5506" t="s">
        <v>15590</v>
      </c>
      <c r="M5506" t="s">
        <v>15591</v>
      </c>
      <c r="N5506">
        <v>0.26416666599999999</v>
      </c>
      <c r="O5506">
        <v>0</v>
      </c>
      <c r="P5506">
        <v>126</v>
      </c>
      <c r="Q5506">
        <v>0</v>
      </c>
      <c r="R5506">
        <v>0</v>
      </c>
      <c r="S5506">
        <v>0</v>
      </c>
      <c r="T5506">
        <v>2</v>
      </c>
      <c r="U5506">
        <v>0</v>
      </c>
      <c r="V5506">
        <v>0</v>
      </c>
      <c r="W5506">
        <v>0</v>
      </c>
      <c r="X5506">
        <v>6.6920690125597968</v>
      </c>
      <c r="Y5506">
        <v>0</v>
      </c>
      <c r="Z5506">
        <v>0</v>
      </c>
      <c r="AA5506">
        <v>0</v>
      </c>
      <c r="AB5506">
        <v>0.529108440177122</v>
      </c>
      <c r="AC5506">
        <v>0</v>
      </c>
      <c r="AD5506">
        <v>0</v>
      </c>
      <c r="AE5506">
        <v>7.221177452736919</v>
      </c>
    </row>
    <row r="5507" spans="1:31" x14ac:dyDescent="0.3">
      <c r="A5507">
        <v>2498011</v>
      </c>
      <c r="B5507">
        <v>1</v>
      </c>
      <c r="C5507" t="s">
        <v>80</v>
      </c>
      <c r="D5507" t="s">
        <v>84</v>
      </c>
      <c r="E5507" t="s">
        <v>153</v>
      </c>
      <c r="F5507" t="s">
        <v>15592</v>
      </c>
      <c r="G5507" t="s">
        <v>159</v>
      </c>
      <c r="H5507" t="s">
        <v>135</v>
      </c>
      <c r="I5507" t="s">
        <v>136</v>
      </c>
      <c r="J5507" t="s">
        <v>3</v>
      </c>
      <c r="K5507" t="s">
        <v>144</v>
      </c>
      <c r="L5507" t="s">
        <v>15593</v>
      </c>
      <c r="M5507" t="s">
        <v>15594</v>
      </c>
      <c r="N5507">
        <v>5.557222222</v>
      </c>
      <c r="O5507">
        <v>0</v>
      </c>
      <c r="P5507">
        <v>1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1.6183750953041425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1.6183750953041425</v>
      </c>
    </row>
    <row r="5508" spans="1:31" x14ac:dyDescent="0.3">
      <c r="A5508">
        <v>2498012</v>
      </c>
      <c r="B5508">
        <v>1</v>
      </c>
      <c r="C5508" t="s">
        <v>80</v>
      </c>
      <c r="D5508" t="s">
        <v>99</v>
      </c>
      <c r="E5508" t="s">
        <v>153</v>
      </c>
      <c r="F5508" t="s">
        <v>15595</v>
      </c>
      <c r="G5508" t="s">
        <v>155</v>
      </c>
      <c r="H5508" t="s">
        <v>135</v>
      </c>
      <c r="I5508" t="s">
        <v>136</v>
      </c>
      <c r="J5508" t="s">
        <v>137</v>
      </c>
      <c r="K5508" t="s">
        <v>144</v>
      </c>
      <c r="L5508" t="s">
        <v>15596</v>
      </c>
      <c r="M5508" t="s">
        <v>15597</v>
      </c>
      <c r="N5508">
        <v>2.4302777770000001</v>
      </c>
      <c r="O5508">
        <v>0</v>
      </c>
      <c r="P5508">
        <v>1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0.19528346395808133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0.19528346395808133</v>
      </c>
    </row>
    <row r="5509" spans="1:31" x14ac:dyDescent="0.3">
      <c r="A5509">
        <v>2498013</v>
      </c>
      <c r="B5509">
        <v>1</v>
      </c>
      <c r="C5509" t="s">
        <v>80</v>
      </c>
      <c r="D5509" t="s">
        <v>92</v>
      </c>
      <c r="E5509" t="s">
        <v>153</v>
      </c>
      <c r="F5509" t="s">
        <v>15598</v>
      </c>
      <c r="G5509" t="s">
        <v>155</v>
      </c>
      <c r="H5509" t="s">
        <v>135</v>
      </c>
      <c r="I5509" t="s">
        <v>136</v>
      </c>
      <c r="J5509" t="s">
        <v>137</v>
      </c>
      <c r="K5509" t="s">
        <v>144</v>
      </c>
      <c r="L5509" t="s">
        <v>15599</v>
      </c>
      <c r="M5509" t="s">
        <v>15600</v>
      </c>
      <c r="N5509">
        <v>4.0833333329999997</v>
      </c>
      <c r="O5509">
        <v>0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0.21036124941981801</v>
      </c>
      <c r="AA5509">
        <v>0</v>
      </c>
      <c r="AB5509">
        <v>0</v>
      </c>
      <c r="AC5509">
        <v>0</v>
      </c>
      <c r="AD5509">
        <v>0</v>
      </c>
      <c r="AE5509">
        <v>0.21036124941981801</v>
      </c>
    </row>
    <row r="5510" spans="1:31" x14ac:dyDescent="0.3">
      <c r="A5510">
        <v>2498014</v>
      </c>
      <c r="B5510">
        <v>1</v>
      </c>
      <c r="C5510" t="s">
        <v>80</v>
      </c>
      <c r="D5510" t="s">
        <v>93</v>
      </c>
      <c r="E5510" t="s">
        <v>162</v>
      </c>
      <c r="F5510" t="s">
        <v>15601</v>
      </c>
      <c r="G5510" t="s">
        <v>210</v>
      </c>
      <c r="H5510" t="s">
        <v>135</v>
      </c>
      <c r="I5510" t="s">
        <v>136</v>
      </c>
      <c r="J5510" t="s">
        <v>137</v>
      </c>
      <c r="K5510" t="s">
        <v>144</v>
      </c>
      <c r="L5510" t="s">
        <v>15602</v>
      </c>
      <c r="M5510" t="s">
        <v>15603</v>
      </c>
      <c r="N5510">
        <v>3.2613888879999999</v>
      </c>
      <c r="O5510">
        <v>0</v>
      </c>
      <c r="P5510">
        <v>0</v>
      </c>
      <c r="Q5510">
        <v>0</v>
      </c>
      <c r="R5510">
        <v>5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7.5074823167005054</v>
      </c>
      <c r="AA5510">
        <v>0</v>
      </c>
      <c r="AB5510">
        <v>0</v>
      </c>
      <c r="AC5510">
        <v>0</v>
      </c>
      <c r="AD5510">
        <v>0</v>
      </c>
      <c r="AE5510">
        <v>7.5074823167005054</v>
      </c>
    </row>
    <row r="5511" spans="1:31" x14ac:dyDescent="0.3">
      <c r="A5511">
        <v>2498015</v>
      </c>
      <c r="B5511">
        <v>1</v>
      </c>
      <c r="C5511" t="s">
        <v>80</v>
      </c>
      <c r="D5511" t="s">
        <v>103</v>
      </c>
      <c r="E5511" t="s">
        <v>162</v>
      </c>
      <c r="F5511" t="s">
        <v>15604</v>
      </c>
      <c r="G5511" t="s">
        <v>210</v>
      </c>
      <c r="H5511" t="s">
        <v>135</v>
      </c>
      <c r="I5511" t="s">
        <v>136</v>
      </c>
      <c r="J5511" t="s">
        <v>137</v>
      </c>
      <c r="K5511" t="s">
        <v>144</v>
      </c>
      <c r="L5511" t="s">
        <v>15605</v>
      </c>
      <c r="M5511" t="s">
        <v>15606</v>
      </c>
      <c r="N5511">
        <v>2.2913888880000002</v>
      </c>
      <c r="O5511">
        <v>0</v>
      </c>
      <c r="P5511">
        <v>0</v>
      </c>
      <c r="Q5511">
        <v>0</v>
      </c>
      <c r="R5511">
        <v>10</v>
      </c>
      <c r="S5511">
        <v>0</v>
      </c>
      <c r="T5511">
        <v>6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6.4222008988827017</v>
      </c>
      <c r="AA5511">
        <v>0</v>
      </c>
      <c r="AB5511">
        <v>5.674933653719064</v>
      </c>
      <c r="AC5511">
        <v>0</v>
      </c>
      <c r="AD5511">
        <v>0</v>
      </c>
      <c r="AE5511">
        <v>12.097134552601766</v>
      </c>
    </row>
    <row r="5512" spans="1:31" x14ac:dyDescent="0.3">
      <c r="A5512">
        <v>2498016</v>
      </c>
      <c r="B5512">
        <v>1</v>
      </c>
      <c r="C5512" t="s">
        <v>80</v>
      </c>
      <c r="D5512" t="s">
        <v>105</v>
      </c>
      <c r="E5512" t="s">
        <v>153</v>
      </c>
      <c r="F5512" t="s">
        <v>15607</v>
      </c>
      <c r="G5512" t="s">
        <v>155</v>
      </c>
      <c r="H5512" t="s">
        <v>135</v>
      </c>
      <c r="I5512" t="s">
        <v>136</v>
      </c>
      <c r="J5512" t="s">
        <v>137</v>
      </c>
      <c r="K5512" t="s">
        <v>144</v>
      </c>
      <c r="L5512" t="s">
        <v>15608</v>
      </c>
      <c r="M5512" t="s">
        <v>15609</v>
      </c>
      <c r="N5512">
        <v>0.87083333299999999</v>
      </c>
      <c r="O5512">
        <v>0</v>
      </c>
      <c r="P5512">
        <v>3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0.39116598873627001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0.39116598873627001</v>
      </c>
    </row>
    <row r="5513" spans="1:31" x14ac:dyDescent="0.3">
      <c r="A5513">
        <v>2498025</v>
      </c>
      <c r="B5513">
        <v>1</v>
      </c>
      <c r="C5513" t="s">
        <v>80</v>
      </c>
      <c r="D5513" t="s">
        <v>84</v>
      </c>
      <c r="E5513" t="s">
        <v>153</v>
      </c>
      <c r="F5513" t="s">
        <v>15610</v>
      </c>
      <c r="G5513" t="s">
        <v>230</v>
      </c>
      <c r="H5513" t="s">
        <v>135</v>
      </c>
      <c r="I5513" t="s">
        <v>136</v>
      </c>
      <c r="J5513" t="s">
        <v>137</v>
      </c>
      <c r="K5513" t="s">
        <v>144</v>
      </c>
      <c r="L5513" t="s">
        <v>15611</v>
      </c>
      <c r="M5513" t="s">
        <v>15612</v>
      </c>
      <c r="N5513">
        <v>3.4711111109999999</v>
      </c>
      <c r="O5513">
        <v>0</v>
      </c>
      <c r="P5513">
        <v>4</v>
      </c>
      <c r="Q5513">
        <v>0</v>
      </c>
      <c r="R5513">
        <v>0</v>
      </c>
      <c r="S5513">
        <v>0</v>
      </c>
      <c r="T5513">
        <v>2</v>
      </c>
      <c r="U5513">
        <v>0</v>
      </c>
      <c r="V5513">
        <v>0</v>
      </c>
      <c r="W5513">
        <v>0</v>
      </c>
      <c r="X5513">
        <v>2.9591131736182237</v>
      </c>
      <c r="Y5513">
        <v>0</v>
      </c>
      <c r="Z5513">
        <v>0</v>
      </c>
      <c r="AA5513">
        <v>0</v>
      </c>
      <c r="AB5513">
        <v>13.078993533846992</v>
      </c>
      <c r="AC5513">
        <v>0</v>
      </c>
      <c r="AD5513">
        <v>0</v>
      </c>
      <c r="AE5513">
        <v>16.038106707465214</v>
      </c>
    </row>
    <row r="5514" spans="1:31" x14ac:dyDescent="0.3">
      <c r="A5514">
        <v>2498026</v>
      </c>
      <c r="B5514">
        <v>1</v>
      </c>
      <c r="C5514" t="s">
        <v>80</v>
      </c>
      <c r="D5514" t="s">
        <v>88</v>
      </c>
      <c r="E5514" t="s">
        <v>132</v>
      </c>
      <c r="F5514" t="s">
        <v>15613</v>
      </c>
      <c r="G5514" t="s">
        <v>134</v>
      </c>
      <c r="H5514" t="s">
        <v>135</v>
      </c>
      <c r="I5514" t="s">
        <v>136</v>
      </c>
      <c r="J5514" t="s">
        <v>137</v>
      </c>
      <c r="K5514" t="s">
        <v>138</v>
      </c>
      <c r="L5514" t="s">
        <v>15614</v>
      </c>
      <c r="M5514" t="s">
        <v>15615</v>
      </c>
      <c r="N5514">
        <v>0.26416666599999999</v>
      </c>
      <c r="O5514">
        <v>0</v>
      </c>
      <c r="P5514">
        <v>651</v>
      </c>
      <c r="Q5514">
        <v>0</v>
      </c>
      <c r="R5514">
        <v>0</v>
      </c>
      <c r="S5514">
        <v>0</v>
      </c>
      <c r="T5514">
        <v>45</v>
      </c>
      <c r="U5514">
        <v>0</v>
      </c>
      <c r="V5514">
        <v>0</v>
      </c>
      <c r="W5514">
        <v>0</v>
      </c>
      <c r="X5514">
        <v>46.726772947760033</v>
      </c>
      <c r="Y5514">
        <v>0</v>
      </c>
      <c r="Z5514">
        <v>0</v>
      </c>
      <c r="AA5514">
        <v>0</v>
      </c>
      <c r="AB5514">
        <v>10.637545912186292</v>
      </c>
      <c r="AC5514">
        <v>0</v>
      </c>
      <c r="AD5514">
        <v>0</v>
      </c>
      <c r="AE5514">
        <v>57.364318859946323</v>
      </c>
    </row>
    <row r="5515" spans="1:31" x14ac:dyDescent="0.3">
      <c r="A5515">
        <v>2498032</v>
      </c>
      <c r="B5515">
        <v>1</v>
      </c>
      <c r="C5515" t="s">
        <v>80</v>
      </c>
      <c r="D5515" t="s">
        <v>99</v>
      </c>
      <c r="E5515" t="s">
        <v>153</v>
      </c>
      <c r="F5515" t="s">
        <v>15616</v>
      </c>
      <c r="G5515" t="s">
        <v>230</v>
      </c>
      <c r="H5515" t="s">
        <v>135</v>
      </c>
      <c r="I5515" t="s">
        <v>136</v>
      </c>
      <c r="J5515" t="s">
        <v>137</v>
      </c>
      <c r="K5515" t="s">
        <v>144</v>
      </c>
      <c r="L5515" t="s">
        <v>15617</v>
      </c>
      <c r="M5515" t="s">
        <v>15618</v>
      </c>
      <c r="N5515">
        <v>5.2566666660000001</v>
      </c>
      <c r="O5515">
        <v>0</v>
      </c>
      <c r="P5515">
        <v>4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15.708137941977526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15.708137941977526</v>
      </c>
    </row>
    <row r="5516" spans="1:31" x14ac:dyDescent="0.3">
      <c r="A5516">
        <v>2498035</v>
      </c>
      <c r="B5516">
        <v>1</v>
      </c>
      <c r="C5516" t="s">
        <v>80</v>
      </c>
      <c r="D5516" t="s">
        <v>101</v>
      </c>
      <c r="E5516" t="s">
        <v>147</v>
      </c>
      <c r="F5516" t="s">
        <v>15619</v>
      </c>
      <c r="G5516" t="s">
        <v>134</v>
      </c>
      <c r="H5516" t="s">
        <v>150</v>
      </c>
      <c r="I5516" t="s">
        <v>136</v>
      </c>
      <c r="J5516" t="s">
        <v>137</v>
      </c>
      <c r="K5516" t="s">
        <v>138</v>
      </c>
      <c r="L5516" t="s">
        <v>15620</v>
      </c>
      <c r="M5516" t="s">
        <v>15621</v>
      </c>
      <c r="N5516">
        <v>0.37444444399999999</v>
      </c>
      <c r="O5516">
        <v>0</v>
      </c>
      <c r="P5516">
        <v>50</v>
      </c>
      <c r="Q5516">
        <v>0</v>
      </c>
      <c r="R5516">
        <v>0</v>
      </c>
      <c r="S5516">
        <v>0</v>
      </c>
      <c r="T5516">
        <v>1</v>
      </c>
      <c r="U5516">
        <v>0</v>
      </c>
      <c r="V5516">
        <v>0</v>
      </c>
      <c r="W5516">
        <v>0</v>
      </c>
      <c r="X5516">
        <v>9.3163276202660938</v>
      </c>
      <c r="Y5516">
        <v>0</v>
      </c>
      <c r="Z5516">
        <v>0</v>
      </c>
      <c r="AA5516">
        <v>0</v>
      </c>
      <c r="AB5516">
        <v>0.75577172687500005</v>
      </c>
      <c r="AC5516">
        <v>0</v>
      </c>
      <c r="AD5516">
        <v>0</v>
      </c>
      <c r="AE5516">
        <v>10.072099347141094</v>
      </c>
    </row>
    <row r="5517" spans="1:31" x14ac:dyDescent="0.3">
      <c r="A5517">
        <v>2498039</v>
      </c>
      <c r="B5517">
        <v>1</v>
      </c>
      <c r="C5517" t="s">
        <v>80</v>
      </c>
      <c r="D5517" t="s">
        <v>83</v>
      </c>
      <c r="E5517" t="s">
        <v>132</v>
      </c>
      <c r="F5517" t="s">
        <v>15622</v>
      </c>
      <c r="G5517" t="s">
        <v>134</v>
      </c>
      <c r="H5517" t="s">
        <v>135</v>
      </c>
      <c r="I5517" t="s">
        <v>136</v>
      </c>
      <c r="J5517" t="s">
        <v>137</v>
      </c>
      <c r="K5517" t="s">
        <v>138</v>
      </c>
      <c r="L5517" t="s">
        <v>15623</v>
      </c>
      <c r="M5517" t="s">
        <v>15624</v>
      </c>
      <c r="N5517">
        <v>0.29666666600000002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14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70.510411514679078</v>
      </c>
      <c r="AC5517">
        <v>0</v>
      </c>
      <c r="AD5517">
        <v>0</v>
      </c>
      <c r="AE5517">
        <v>70.510411514679078</v>
      </c>
    </row>
    <row r="5518" spans="1:31" x14ac:dyDescent="0.3">
      <c r="A5518">
        <v>2498043</v>
      </c>
      <c r="B5518">
        <v>1</v>
      </c>
      <c r="C5518" t="s">
        <v>80</v>
      </c>
      <c r="D5518" t="s">
        <v>82</v>
      </c>
      <c r="E5518" t="s">
        <v>132</v>
      </c>
      <c r="F5518" t="s">
        <v>15625</v>
      </c>
      <c r="G5518" t="s">
        <v>134</v>
      </c>
      <c r="H5518" t="s">
        <v>135</v>
      </c>
      <c r="I5518" t="s">
        <v>136</v>
      </c>
      <c r="J5518" t="s">
        <v>137</v>
      </c>
      <c r="K5518" t="s">
        <v>138</v>
      </c>
      <c r="L5518" t="s">
        <v>15626</v>
      </c>
      <c r="M5518" t="s">
        <v>15627</v>
      </c>
      <c r="N5518">
        <v>0.84666666599999996</v>
      </c>
      <c r="O5518">
        <v>0</v>
      </c>
      <c r="P5518">
        <v>447</v>
      </c>
      <c r="Q5518">
        <v>0</v>
      </c>
      <c r="R5518">
        <v>0</v>
      </c>
      <c r="S5518">
        <v>0</v>
      </c>
      <c r="T5518">
        <v>94</v>
      </c>
      <c r="U5518">
        <v>0</v>
      </c>
      <c r="V5518">
        <v>0</v>
      </c>
      <c r="W5518">
        <v>0</v>
      </c>
      <c r="X5518">
        <v>138.2234258502647</v>
      </c>
      <c r="Y5518">
        <v>0</v>
      </c>
      <c r="Z5518">
        <v>0</v>
      </c>
      <c r="AA5518">
        <v>0</v>
      </c>
      <c r="AB5518">
        <v>131.43267488793197</v>
      </c>
      <c r="AC5518">
        <v>0</v>
      </c>
      <c r="AD5518">
        <v>0</v>
      </c>
      <c r="AE5518">
        <v>269.65610073819664</v>
      </c>
    </row>
    <row r="5519" spans="1:31" x14ac:dyDescent="0.3">
      <c r="A5519">
        <v>2498045</v>
      </c>
      <c r="B5519">
        <v>1</v>
      </c>
      <c r="C5519" t="s">
        <v>80</v>
      </c>
      <c r="D5519" t="s">
        <v>90</v>
      </c>
      <c r="E5519" t="s">
        <v>132</v>
      </c>
      <c r="F5519" t="s">
        <v>15628</v>
      </c>
      <c r="G5519" t="s">
        <v>134</v>
      </c>
      <c r="H5519" t="s">
        <v>135</v>
      </c>
      <c r="I5519" t="s">
        <v>136</v>
      </c>
      <c r="J5519" t="s">
        <v>137</v>
      </c>
      <c r="K5519" t="s">
        <v>138</v>
      </c>
      <c r="L5519" t="s">
        <v>15629</v>
      </c>
      <c r="M5519" t="s">
        <v>15630</v>
      </c>
      <c r="N5519">
        <v>1.501944444</v>
      </c>
      <c r="O5519">
        <v>0</v>
      </c>
      <c r="P5519">
        <v>682</v>
      </c>
      <c r="Q5519">
        <v>0</v>
      </c>
      <c r="R5519">
        <v>0</v>
      </c>
      <c r="S5519">
        <v>0</v>
      </c>
      <c r="T5519">
        <v>105</v>
      </c>
      <c r="U5519">
        <v>0</v>
      </c>
      <c r="V5519">
        <v>0</v>
      </c>
      <c r="W5519">
        <v>0</v>
      </c>
      <c r="X5519">
        <v>249.07363646584037</v>
      </c>
      <c r="Y5519">
        <v>0</v>
      </c>
      <c r="Z5519">
        <v>0</v>
      </c>
      <c r="AA5519">
        <v>0</v>
      </c>
      <c r="AB5519">
        <v>137.4142063090041</v>
      </c>
      <c r="AC5519">
        <v>0</v>
      </c>
      <c r="AD5519">
        <v>0</v>
      </c>
      <c r="AE5519">
        <v>386.48784277484447</v>
      </c>
    </row>
    <row r="5520" spans="1:31" x14ac:dyDescent="0.3">
      <c r="A5520">
        <v>2498046</v>
      </c>
      <c r="B5520">
        <v>1</v>
      </c>
      <c r="C5520" t="s">
        <v>80</v>
      </c>
      <c r="D5520" t="s">
        <v>95</v>
      </c>
      <c r="E5520" t="s">
        <v>162</v>
      </c>
      <c r="F5520" t="s">
        <v>15631</v>
      </c>
      <c r="G5520" t="s">
        <v>181</v>
      </c>
      <c r="H5520" t="s">
        <v>135</v>
      </c>
      <c r="I5520" t="s">
        <v>136</v>
      </c>
      <c r="J5520" t="s">
        <v>137</v>
      </c>
      <c r="K5520" t="s">
        <v>144</v>
      </c>
      <c r="L5520" t="s">
        <v>15632</v>
      </c>
      <c r="M5520" t="s">
        <v>15633</v>
      </c>
      <c r="N5520">
        <v>1.1525000000000001</v>
      </c>
      <c r="O5520">
        <v>0</v>
      </c>
      <c r="P5520">
        <v>20</v>
      </c>
      <c r="Q5520">
        <v>0</v>
      </c>
      <c r="R5520">
        <v>0</v>
      </c>
      <c r="S5520">
        <v>0</v>
      </c>
      <c r="T5520">
        <v>7</v>
      </c>
      <c r="U5520">
        <v>0</v>
      </c>
      <c r="V5520">
        <v>0</v>
      </c>
      <c r="W5520">
        <v>0</v>
      </c>
      <c r="X5520">
        <v>8.9418114699215536</v>
      </c>
      <c r="Y5520">
        <v>0</v>
      </c>
      <c r="Z5520">
        <v>0</v>
      </c>
      <c r="AA5520">
        <v>0</v>
      </c>
      <c r="AB5520">
        <v>5.4070493017082848</v>
      </c>
      <c r="AC5520">
        <v>0</v>
      </c>
      <c r="AD5520">
        <v>0</v>
      </c>
      <c r="AE5520">
        <v>14.348860771629838</v>
      </c>
    </row>
    <row r="5521" spans="1:31" x14ac:dyDescent="0.3">
      <c r="A5521">
        <v>2498048</v>
      </c>
      <c r="B5521">
        <v>1</v>
      </c>
      <c r="C5521" t="s">
        <v>80</v>
      </c>
      <c r="D5521" t="s">
        <v>99</v>
      </c>
      <c r="E5521" t="s">
        <v>132</v>
      </c>
      <c r="F5521" t="s">
        <v>15634</v>
      </c>
      <c r="G5521" t="s">
        <v>181</v>
      </c>
      <c r="H5521" t="s">
        <v>135</v>
      </c>
      <c r="I5521" t="s">
        <v>136</v>
      </c>
      <c r="J5521" t="s">
        <v>137</v>
      </c>
      <c r="K5521" t="s">
        <v>144</v>
      </c>
      <c r="L5521" t="s">
        <v>15635</v>
      </c>
      <c r="M5521" t="s">
        <v>15636</v>
      </c>
      <c r="N5521">
        <v>1.128055555</v>
      </c>
      <c r="O5521">
        <v>0</v>
      </c>
      <c r="P5521">
        <v>229</v>
      </c>
      <c r="Q5521">
        <v>0</v>
      </c>
      <c r="R5521">
        <v>5</v>
      </c>
      <c r="S5521">
        <v>0</v>
      </c>
      <c r="T5521">
        <v>15</v>
      </c>
      <c r="U5521">
        <v>0</v>
      </c>
      <c r="V5521">
        <v>0</v>
      </c>
      <c r="W5521">
        <v>0</v>
      </c>
      <c r="X5521">
        <v>35.297111023188378</v>
      </c>
      <c r="Y5521">
        <v>0</v>
      </c>
      <c r="Z5521">
        <v>0.74645105222457619</v>
      </c>
      <c r="AA5521">
        <v>0</v>
      </c>
      <c r="AB5521">
        <v>11.882939451603477</v>
      </c>
      <c r="AC5521">
        <v>0</v>
      </c>
      <c r="AD5521">
        <v>0</v>
      </c>
      <c r="AE5521">
        <v>47.926501527016434</v>
      </c>
    </row>
    <row r="5522" spans="1:31" x14ac:dyDescent="0.3">
      <c r="A5522">
        <v>2498049</v>
      </c>
      <c r="B5522">
        <v>1</v>
      </c>
      <c r="C5522" t="s">
        <v>80</v>
      </c>
      <c r="D5522" t="s">
        <v>108</v>
      </c>
      <c r="E5522" t="s">
        <v>132</v>
      </c>
      <c r="F5522" t="s">
        <v>15637</v>
      </c>
      <c r="G5522" t="s">
        <v>181</v>
      </c>
      <c r="H5522" t="s">
        <v>135</v>
      </c>
      <c r="I5522" t="s">
        <v>136</v>
      </c>
      <c r="J5522" t="s">
        <v>137</v>
      </c>
      <c r="K5522" t="s">
        <v>144</v>
      </c>
      <c r="L5522" t="s">
        <v>15638</v>
      </c>
      <c r="M5522" t="s">
        <v>15639</v>
      </c>
      <c r="N5522">
        <v>0.79694444399999997</v>
      </c>
      <c r="O5522">
        <v>0</v>
      </c>
      <c r="P5522">
        <v>84</v>
      </c>
      <c r="Q5522">
        <v>0</v>
      </c>
      <c r="R5522">
        <v>11</v>
      </c>
      <c r="S5522">
        <v>0</v>
      </c>
      <c r="T5522">
        <v>3</v>
      </c>
      <c r="U5522">
        <v>0</v>
      </c>
      <c r="V5522">
        <v>0</v>
      </c>
      <c r="W5522">
        <v>0</v>
      </c>
      <c r="X5522">
        <v>8.0341329013714979</v>
      </c>
      <c r="Y5522">
        <v>0</v>
      </c>
      <c r="Z5522">
        <v>0.2789985726928661</v>
      </c>
      <c r="AA5522">
        <v>0</v>
      </c>
      <c r="AB5522">
        <v>0.2517212646015613</v>
      </c>
      <c r="AC5522">
        <v>0</v>
      </c>
      <c r="AD5522">
        <v>0</v>
      </c>
      <c r="AE5522">
        <v>8.564852738665925</v>
      </c>
    </row>
    <row r="5523" spans="1:31" x14ac:dyDescent="0.3">
      <c r="A5523">
        <v>2498050</v>
      </c>
      <c r="B5523">
        <v>1</v>
      </c>
      <c r="C5523" t="s">
        <v>80</v>
      </c>
      <c r="D5523" t="s">
        <v>94</v>
      </c>
      <c r="E5523" t="s">
        <v>147</v>
      </c>
      <c r="F5523" t="s">
        <v>15640</v>
      </c>
      <c r="G5523" t="s">
        <v>134</v>
      </c>
      <c r="H5523" t="s">
        <v>150</v>
      </c>
      <c r="I5523" t="s">
        <v>136</v>
      </c>
      <c r="J5523" t="s">
        <v>137</v>
      </c>
      <c r="K5523" t="s">
        <v>138</v>
      </c>
      <c r="L5523" t="s">
        <v>15641</v>
      </c>
      <c r="M5523" t="s">
        <v>15642</v>
      </c>
      <c r="N5523">
        <v>2.2508333330000001</v>
      </c>
      <c r="O5523">
        <v>0</v>
      </c>
      <c r="P5523">
        <v>149</v>
      </c>
      <c r="Q5523">
        <v>0</v>
      </c>
      <c r="R5523">
        <v>154</v>
      </c>
      <c r="S5523">
        <v>4</v>
      </c>
      <c r="T5523">
        <v>36</v>
      </c>
      <c r="U5523">
        <v>0</v>
      </c>
      <c r="V5523">
        <v>0</v>
      </c>
      <c r="W5523">
        <v>0</v>
      </c>
      <c r="X5523">
        <v>87.503974481847621</v>
      </c>
      <c r="Y5523">
        <v>0</v>
      </c>
      <c r="Z5523">
        <v>111.81208060771877</v>
      </c>
      <c r="AA5523">
        <v>443.34966765654963</v>
      </c>
      <c r="AB5523">
        <v>224.18870713289155</v>
      </c>
      <c r="AC5523">
        <v>0</v>
      </c>
      <c r="AD5523">
        <v>0</v>
      </c>
      <c r="AE5523">
        <v>866.85442987900751</v>
      </c>
    </row>
    <row r="5524" spans="1:31" x14ac:dyDescent="0.3">
      <c r="A5524">
        <v>2498051</v>
      </c>
      <c r="B5524">
        <v>1</v>
      </c>
      <c r="C5524" t="s">
        <v>81</v>
      </c>
      <c r="D5524" t="s">
        <v>113</v>
      </c>
      <c r="E5524" t="s">
        <v>147</v>
      </c>
      <c r="F5524" t="s">
        <v>15643</v>
      </c>
      <c r="G5524" t="s">
        <v>193</v>
      </c>
      <c r="H5524" t="s">
        <v>150</v>
      </c>
      <c r="I5524" t="s">
        <v>136</v>
      </c>
      <c r="J5524" t="s">
        <v>137</v>
      </c>
      <c r="K5524" t="s">
        <v>144</v>
      </c>
      <c r="L5524" t="s">
        <v>15644</v>
      </c>
      <c r="M5524" t="s">
        <v>15645</v>
      </c>
      <c r="N5524">
        <v>1.804444444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3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1920.9299463113737</v>
      </c>
      <c r="AD5524">
        <v>0</v>
      </c>
      <c r="AE5524">
        <v>1920.9299463113737</v>
      </c>
    </row>
    <row r="5525" spans="1:31" x14ac:dyDescent="0.3">
      <c r="A5525">
        <v>2498054</v>
      </c>
      <c r="B5525">
        <v>1</v>
      </c>
      <c r="C5525" t="s">
        <v>80</v>
      </c>
      <c r="D5525" t="s">
        <v>85</v>
      </c>
      <c r="E5525" t="s">
        <v>132</v>
      </c>
      <c r="F5525" t="s">
        <v>15646</v>
      </c>
      <c r="G5525" t="s">
        <v>134</v>
      </c>
      <c r="H5525" t="s">
        <v>135</v>
      </c>
      <c r="I5525" t="s">
        <v>136</v>
      </c>
      <c r="J5525" t="s">
        <v>137</v>
      </c>
      <c r="K5525" t="s">
        <v>138</v>
      </c>
      <c r="L5525" t="s">
        <v>15647</v>
      </c>
      <c r="M5525" t="s">
        <v>15648</v>
      </c>
      <c r="N5525">
        <v>0.43527777699999998</v>
      </c>
      <c r="O5525">
        <v>0</v>
      </c>
      <c r="P5525">
        <v>189</v>
      </c>
      <c r="Q5525">
        <v>0</v>
      </c>
      <c r="R5525">
        <v>0</v>
      </c>
      <c r="S5525">
        <v>0</v>
      </c>
      <c r="T5525">
        <v>43</v>
      </c>
      <c r="U5525">
        <v>0</v>
      </c>
      <c r="V5525">
        <v>0</v>
      </c>
      <c r="W5525">
        <v>0</v>
      </c>
      <c r="X5525">
        <v>27.203852115225509</v>
      </c>
      <c r="Y5525">
        <v>0</v>
      </c>
      <c r="Z5525">
        <v>0</v>
      </c>
      <c r="AA5525">
        <v>0</v>
      </c>
      <c r="AB5525">
        <v>34.530481686928646</v>
      </c>
      <c r="AC5525">
        <v>0</v>
      </c>
      <c r="AD5525">
        <v>0</v>
      </c>
      <c r="AE5525">
        <v>61.734333802154154</v>
      </c>
    </row>
    <row r="5526" spans="1:31" x14ac:dyDescent="0.3">
      <c r="A5526">
        <v>2498055</v>
      </c>
      <c r="B5526">
        <v>1</v>
      </c>
      <c r="C5526" t="s">
        <v>80</v>
      </c>
      <c r="D5526" t="s">
        <v>96</v>
      </c>
      <c r="E5526" t="s">
        <v>153</v>
      </c>
      <c r="F5526" t="s">
        <v>15649</v>
      </c>
      <c r="G5526" t="s">
        <v>230</v>
      </c>
      <c r="H5526" t="s">
        <v>135</v>
      </c>
      <c r="I5526" t="s">
        <v>136</v>
      </c>
      <c r="J5526" t="s">
        <v>137</v>
      </c>
      <c r="K5526" t="s">
        <v>144</v>
      </c>
      <c r="L5526" t="s">
        <v>15650</v>
      </c>
      <c r="M5526" t="s">
        <v>15651</v>
      </c>
      <c r="N5526">
        <v>2.5038888880000001</v>
      </c>
      <c r="O5526">
        <v>0</v>
      </c>
      <c r="P5526">
        <v>2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1.3739826870899998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1.3739826870899998</v>
      </c>
    </row>
    <row r="5527" spans="1:31" x14ac:dyDescent="0.3">
      <c r="A5527">
        <v>2498056</v>
      </c>
      <c r="B5527">
        <v>1</v>
      </c>
      <c r="C5527" t="s">
        <v>80</v>
      </c>
      <c r="D5527" t="s">
        <v>101</v>
      </c>
      <c r="E5527" t="s">
        <v>147</v>
      </c>
      <c r="F5527" t="s">
        <v>15652</v>
      </c>
      <c r="G5527" t="s">
        <v>203</v>
      </c>
      <c r="H5527" t="s">
        <v>150</v>
      </c>
      <c r="I5527" t="s">
        <v>136</v>
      </c>
      <c r="J5527" t="s">
        <v>137</v>
      </c>
      <c r="K5527" t="s">
        <v>138</v>
      </c>
      <c r="L5527" t="s">
        <v>15653</v>
      </c>
      <c r="M5527" t="s">
        <v>15654</v>
      </c>
      <c r="N5527">
        <v>0.28944444400000002</v>
      </c>
      <c r="O5527">
        <v>0</v>
      </c>
      <c r="P5527">
        <v>39</v>
      </c>
      <c r="Q5527">
        <v>0</v>
      </c>
      <c r="R5527">
        <v>0</v>
      </c>
      <c r="S5527">
        <v>0</v>
      </c>
      <c r="T5527">
        <v>14</v>
      </c>
      <c r="U5527">
        <v>0</v>
      </c>
      <c r="V5527">
        <v>0</v>
      </c>
      <c r="W5527">
        <v>0</v>
      </c>
      <c r="X5527">
        <v>3.452949701524783</v>
      </c>
      <c r="Y5527">
        <v>0</v>
      </c>
      <c r="Z5527">
        <v>0</v>
      </c>
      <c r="AA5527">
        <v>0</v>
      </c>
      <c r="AB5527">
        <v>1.3625376982325004</v>
      </c>
      <c r="AC5527">
        <v>0</v>
      </c>
      <c r="AD5527">
        <v>0</v>
      </c>
      <c r="AE5527">
        <v>4.8154873997572833</v>
      </c>
    </row>
    <row r="5528" spans="1:31" x14ac:dyDescent="0.3">
      <c r="A5528">
        <v>2498057</v>
      </c>
      <c r="B5528">
        <v>1</v>
      </c>
      <c r="C5528" t="s">
        <v>80</v>
      </c>
      <c r="D5528" t="s">
        <v>96</v>
      </c>
      <c r="E5528" t="s">
        <v>153</v>
      </c>
      <c r="F5528" t="s">
        <v>15655</v>
      </c>
      <c r="G5528" t="s">
        <v>159</v>
      </c>
      <c r="H5528" t="s">
        <v>135</v>
      </c>
      <c r="I5528" t="s">
        <v>136</v>
      </c>
      <c r="J5528" t="s">
        <v>3</v>
      </c>
      <c r="K5528" t="s">
        <v>144</v>
      </c>
      <c r="L5528" t="s">
        <v>15656</v>
      </c>
      <c r="M5528" t="s">
        <v>15657</v>
      </c>
      <c r="N5528">
        <v>3.5786111109999998</v>
      </c>
      <c r="O5528">
        <v>0</v>
      </c>
      <c r="P5528">
        <v>2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11.264921316902029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11.264921316902029</v>
      </c>
    </row>
    <row r="5529" spans="1:31" x14ac:dyDescent="0.3">
      <c r="A5529">
        <v>2498059</v>
      </c>
      <c r="B5529">
        <v>1</v>
      </c>
      <c r="C5529" t="s">
        <v>80</v>
      </c>
      <c r="D5529" t="s">
        <v>110</v>
      </c>
      <c r="E5529" t="s">
        <v>132</v>
      </c>
      <c r="F5529" t="s">
        <v>2382</v>
      </c>
      <c r="G5529" t="s">
        <v>134</v>
      </c>
      <c r="H5529" t="s">
        <v>135</v>
      </c>
      <c r="I5529" t="s">
        <v>136</v>
      </c>
      <c r="J5529" t="s">
        <v>137</v>
      </c>
      <c r="K5529" t="s">
        <v>138</v>
      </c>
      <c r="L5529" t="s">
        <v>15658</v>
      </c>
      <c r="M5529" t="s">
        <v>15659</v>
      </c>
      <c r="N5529">
        <v>0.47722222199999997</v>
      </c>
      <c r="O5529">
        <v>0</v>
      </c>
      <c r="P5529">
        <v>423</v>
      </c>
      <c r="Q5529">
        <v>0</v>
      </c>
      <c r="R5529">
        <v>0</v>
      </c>
      <c r="S5529">
        <v>0</v>
      </c>
      <c r="T5529">
        <v>70</v>
      </c>
      <c r="U5529">
        <v>0</v>
      </c>
      <c r="V5529">
        <v>0</v>
      </c>
      <c r="W5529">
        <v>0</v>
      </c>
      <c r="X5529">
        <v>46.878537156194383</v>
      </c>
      <c r="Y5529">
        <v>0</v>
      </c>
      <c r="Z5529">
        <v>0</v>
      </c>
      <c r="AA5529">
        <v>0</v>
      </c>
      <c r="AB5529">
        <v>19.905676043627555</v>
      </c>
      <c r="AC5529">
        <v>0</v>
      </c>
      <c r="AD5529">
        <v>0</v>
      </c>
      <c r="AE5529">
        <v>66.784213199821934</v>
      </c>
    </row>
    <row r="5530" spans="1:31" x14ac:dyDescent="0.3">
      <c r="A5530">
        <v>2498060</v>
      </c>
      <c r="B5530">
        <v>1</v>
      </c>
      <c r="C5530" t="s">
        <v>80</v>
      </c>
      <c r="D5530" t="s">
        <v>88</v>
      </c>
      <c r="E5530" t="s">
        <v>132</v>
      </c>
      <c r="F5530" t="s">
        <v>12913</v>
      </c>
      <c r="G5530" t="s">
        <v>134</v>
      </c>
      <c r="H5530" t="s">
        <v>135</v>
      </c>
      <c r="I5530" t="s">
        <v>136</v>
      </c>
      <c r="J5530" t="s">
        <v>137</v>
      </c>
      <c r="K5530" t="s">
        <v>138</v>
      </c>
      <c r="L5530" t="s">
        <v>15660</v>
      </c>
      <c r="M5530" t="s">
        <v>15661</v>
      </c>
      <c r="N5530">
        <v>0.389444444</v>
      </c>
      <c r="O5530">
        <v>0</v>
      </c>
      <c r="P5530">
        <v>539</v>
      </c>
      <c r="Q5530">
        <v>0</v>
      </c>
      <c r="R5530">
        <v>0</v>
      </c>
      <c r="S5530">
        <v>0</v>
      </c>
      <c r="T5530">
        <v>32</v>
      </c>
      <c r="U5530">
        <v>0</v>
      </c>
      <c r="V5530">
        <v>0</v>
      </c>
      <c r="W5530">
        <v>0</v>
      </c>
      <c r="X5530">
        <v>63.712895780608143</v>
      </c>
      <c r="Y5530">
        <v>0</v>
      </c>
      <c r="Z5530">
        <v>0</v>
      </c>
      <c r="AA5530">
        <v>0</v>
      </c>
      <c r="AB5530">
        <v>33.213959495572247</v>
      </c>
      <c r="AC5530">
        <v>0</v>
      </c>
      <c r="AD5530">
        <v>0</v>
      </c>
      <c r="AE5530">
        <v>96.92685527618039</v>
      </c>
    </row>
    <row r="5531" spans="1:31" x14ac:dyDescent="0.3">
      <c r="A5531">
        <v>2497951</v>
      </c>
      <c r="B5531">
        <v>2</v>
      </c>
      <c r="C5531" t="s">
        <v>81</v>
      </c>
      <c r="D5531" t="s">
        <v>127</v>
      </c>
      <c r="E5531" t="s">
        <v>184</v>
      </c>
      <c r="F5531" t="s">
        <v>15662</v>
      </c>
      <c r="G5531" t="s">
        <v>193</v>
      </c>
      <c r="H5531" t="s">
        <v>150</v>
      </c>
      <c r="I5531" t="s">
        <v>136</v>
      </c>
      <c r="J5531" t="s">
        <v>137</v>
      </c>
      <c r="K5531" t="s">
        <v>144</v>
      </c>
      <c r="L5531" t="s">
        <v>2432</v>
      </c>
      <c r="M5531" t="s">
        <v>15663</v>
      </c>
      <c r="N5531">
        <v>1.4655555549999999</v>
      </c>
      <c r="O5531">
        <v>0</v>
      </c>
      <c r="P5531">
        <v>0</v>
      </c>
      <c r="Q5531">
        <v>0</v>
      </c>
      <c r="R5531">
        <v>15</v>
      </c>
      <c r="S5531">
        <v>1</v>
      </c>
      <c r="T5531">
        <v>3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3.4097909542305791</v>
      </c>
      <c r="AA5531">
        <v>2.6399559394908332</v>
      </c>
      <c r="AB5531">
        <v>0.46668969040060498</v>
      </c>
      <c r="AC5531">
        <v>0</v>
      </c>
      <c r="AD5531">
        <v>0</v>
      </c>
      <c r="AE5531">
        <v>6.5164365841220171</v>
      </c>
    </row>
    <row r="5532" spans="1:31" x14ac:dyDescent="0.3">
      <c r="A5532">
        <v>2498067</v>
      </c>
      <c r="B5532">
        <v>1</v>
      </c>
      <c r="C5532" t="s">
        <v>80</v>
      </c>
      <c r="D5532" t="s">
        <v>105</v>
      </c>
      <c r="E5532" t="s">
        <v>147</v>
      </c>
      <c r="F5532" t="s">
        <v>15664</v>
      </c>
      <c r="G5532" t="s">
        <v>203</v>
      </c>
      <c r="H5532" t="s">
        <v>150</v>
      </c>
      <c r="I5532" t="s">
        <v>136</v>
      </c>
      <c r="J5532" t="s">
        <v>137</v>
      </c>
      <c r="K5532" t="s">
        <v>138</v>
      </c>
      <c r="L5532" t="s">
        <v>15665</v>
      </c>
      <c r="M5532" t="s">
        <v>15666</v>
      </c>
      <c r="N5532">
        <v>9.1944444E-2</v>
      </c>
      <c r="O5532">
        <v>0</v>
      </c>
      <c r="P5532">
        <v>463</v>
      </c>
      <c r="Q5532">
        <v>0</v>
      </c>
      <c r="R5532">
        <v>0</v>
      </c>
      <c r="S5532">
        <v>0</v>
      </c>
      <c r="T5532">
        <v>23</v>
      </c>
      <c r="U5532">
        <v>0</v>
      </c>
      <c r="V5532">
        <v>0</v>
      </c>
      <c r="W5532">
        <v>0</v>
      </c>
      <c r="X5532">
        <v>12.432208889399805</v>
      </c>
      <c r="Y5532">
        <v>0</v>
      </c>
      <c r="Z5532">
        <v>0</v>
      </c>
      <c r="AA5532">
        <v>0</v>
      </c>
      <c r="AB5532">
        <v>2.0576274691862997</v>
      </c>
      <c r="AC5532">
        <v>0</v>
      </c>
      <c r="AD5532">
        <v>0</v>
      </c>
      <c r="AE5532">
        <v>14.489836358586103</v>
      </c>
    </row>
    <row r="5533" spans="1:31" x14ac:dyDescent="0.3">
      <c r="A5533">
        <v>2498074</v>
      </c>
      <c r="B5533">
        <v>1</v>
      </c>
      <c r="C5533" t="s">
        <v>80</v>
      </c>
      <c r="D5533" t="s">
        <v>105</v>
      </c>
      <c r="E5533" t="s">
        <v>162</v>
      </c>
      <c r="F5533" t="s">
        <v>15667</v>
      </c>
      <c r="G5533" t="s">
        <v>181</v>
      </c>
      <c r="H5533" t="s">
        <v>135</v>
      </c>
      <c r="I5533" t="s">
        <v>136</v>
      </c>
      <c r="J5533" t="s">
        <v>137</v>
      </c>
      <c r="K5533" t="s">
        <v>144</v>
      </c>
      <c r="L5533" t="s">
        <v>15668</v>
      </c>
      <c r="M5533" t="s">
        <v>15669</v>
      </c>
      <c r="N5533">
        <v>2.7172222220000002</v>
      </c>
      <c r="O5533">
        <v>0</v>
      </c>
      <c r="P5533">
        <v>150</v>
      </c>
      <c r="Q5533">
        <v>0</v>
      </c>
      <c r="R5533">
        <v>0</v>
      </c>
      <c r="S5533">
        <v>0</v>
      </c>
      <c r="T5533">
        <v>11</v>
      </c>
      <c r="U5533">
        <v>0</v>
      </c>
      <c r="V5533">
        <v>0</v>
      </c>
      <c r="W5533">
        <v>0</v>
      </c>
      <c r="X5533">
        <v>118.85055841060225</v>
      </c>
      <c r="Y5533">
        <v>0</v>
      </c>
      <c r="Z5533">
        <v>0</v>
      </c>
      <c r="AA5533">
        <v>0</v>
      </c>
      <c r="AB5533">
        <v>31.538815581589823</v>
      </c>
      <c r="AC5533">
        <v>0</v>
      </c>
      <c r="AD5533">
        <v>0</v>
      </c>
      <c r="AE5533">
        <v>150.38937399219208</v>
      </c>
    </row>
    <row r="5534" spans="1:31" x14ac:dyDescent="0.3">
      <c r="A5534">
        <v>2498077</v>
      </c>
      <c r="B5534">
        <v>1</v>
      </c>
      <c r="C5534" t="s">
        <v>80</v>
      </c>
      <c r="D5534" t="s">
        <v>88</v>
      </c>
      <c r="E5534" t="s">
        <v>132</v>
      </c>
      <c r="F5534" t="s">
        <v>15670</v>
      </c>
      <c r="G5534" t="s">
        <v>251</v>
      </c>
      <c r="H5534" t="s">
        <v>135</v>
      </c>
      <c r="I5534" t="s">
        <v>136</v>
      </c>
      <c r="J5534" t="s">
        <v>137</v>
      </c>
      <c r="K5534" t="s">
        <v>138</v>
      </c>
      <c r="L5534" t="s">
        <v>15671</v>
      </c>
      <c r="M5534" t="s">
        <v>15672</v>
      </c>
      <c r="N5534">
        <v>0.21722222199999999</v>
      </c>
      <c r="O5534">
        <v>0</v>
      </c>
      <c r="P5534">
        <v>115</v>
      </c>
      <c r="Q5534">
        <v>0</v>
      </c>
      <c r="R5534">
        <v>0</v>
      </c>
      <c r="S5534">
        <v>0</v>
      </c>
      <c r="T5534">
        <v>12</v>
      </c>
      <c r="U5534">
        <v>0</v>
      </c>
      <c r="V5534">
        <v>0</v>
      </c>
      <c r="W5534">
        <v>0</v>
      </c>
      <c r="X5534">
        <v>10.394385119106014</v>
      </c>
      <c r="Y5534">
        <v>0</v>
      </c>
      <c r="Z5534">
        <v>0</v>
      </c>
      <c r="AA5534">
        <v>0</v>
      </c>
      <c r="AB5534">
        <v>11.982917035975639</v>
      </c>
      <c r="AC5534">
        <v>0</v>
      </c>
      <c r="AD5534">
        <v>0</v>
      </c>
      <c r="AE5534">
        <v>22.377302155081651</v>
      </c>
    </row>
    <row r="5535" spans="1:31" x14ac:dyDescent="0.3">
      <c r="A5535">
        <v>2498078</v>
      </c>
      <c r="B5535">
        <v>1</v>
      </c>
      <c r="C5535" t="s">
        <v>80</v>
      </c>
      <c r="D5535" t="s">
        <v>100</v>
      </c>
      <c r="E5535" t="s">
        <v>147</v>
      </c>
      <c r="F5535" t="s">
        <v>15673</v>
      </c>
      <c r="G5535" t="s">
        <v>426</v>
      </c>
      <c r="H5535" t="s">
        <v>150</v>
      </c>
      <c r="I5535" t="s">
        <v>136</v>
      </c>
      <c r="J5535" t="s">
        <v>137</v>
      </c>
      <c r="K5535" t="s">
        <v>144</v>
      </c>
      <c r="L5535" t="s">
        <v>15674</v>
      </c>
      <c r="M5535" t="s">
        <v>15675</v>
      </c>
      <c r="N5535">
        <v>0.67944444400000004</v>
      </c>
      <c r="O5535">
        <v>0</v>
      </c>
      <c r="P5535">
        <v>0</v>
      </c>
      <c r="Q5535">
        <v>3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18.267424939867116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18.267424939867116</v>
      </c>
    </row>
    <row r="5536" spans="1:31" x14ac:dyDescent="0.3">
      <c r="A5536">
        <v>2498084</v>
      </c>
      <c r="B5536">
        <v>1</v>
      </c>
      <c r="C5536" t="s">
        <v>80</v>
      </c>
      <c r="D5536" t="s">
        <v>96</v>
      </c>
      <c r="E5536" t="s">
        <v>153</v>
      </c>
      <c r="F5536" t="s">
        <v>9984</v>
      </c>
      <c r="G5536" t="s">
        <v>230</v>
      </c>
      <c r="H5536" t="s">
        <v>135</v>
      </c>
      <c r="I5536" t="s">
        <v>136</v>
      </c>
      <c r="J5536" t="s">
        <v>137</v>
      </c>
      <c r="K5536" t="s">
        <v>144</v>
      </c>
      <c r="L5536" t="s">
        <v>15676</v>
      </c>
      <c r="M5536" t="s">
        <v>15677</v>
      </c>
      <c r="N5536">
        <v>1.981666666</v>
      </c>
      <c r="O5536">
        <v>0</v>
      </c>
      <c r="P5536">
        <v>1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0.59243407386567215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0.59243407386567215</v>
      </c>
    </row>
    <row r="5537" spans="1:31" x14ac:dyDescent="0.3">
      <c r="A5537">
        <v>2498086</v>
      </c>
      <c r="B5537">
        <v>1</v>
      </c>
      <c r="C5537" t="s">
        <v>80</v>
      </c>
      <c r="D5537" t="s">
        <v>93</v>
      </c>
      <c r="E5537" t="s">
        <v>132</v>
      </c>
      <c r="F5537" t="s">
        <v>15678</v>
      </c>
      <c r="G5537" t="s">
        <v>134</v>
      </c>
      <c r="H5537" t="s">
        <v>135</v>
      </c>
      <c r="I5537" t="s">
        <v>136</v>
      </c>
      <c r="J5537" t="s">
        <v>137</v>
      </c>
      <c r="K5537" t="s">
        <v>138</v>
      </c>
      <c r="L5537" t="s">
        <v>15679</v>
      </c>
      <c r="M5537" t="s">
        <v>15680</v>
      </c>
      <c r="N5537">
        <v>1.1483333330000001</v>
      </c>
      <c r="O5537">
        <v>0</v>
      </c>
      <c r="P5537">
        <v>195</v>
      </c>
      <c r="Q5537">
        <v>0</v>
      </c>
      <c r="R5537">
        <v>0</v>
      </c>
      <c r="S5537">
        <v>0</v>
      </c>
      <c r="T5537">
        <v>340</v>
      </c>
      <c r="U5537">
        <v>0</v>
      </c>
      <c r="V5537">
        <v>1</v>
      </c>
      <c r="W5537">
        <v>0</v>
      </c>
      <c r="X5537">
        <v>72.171906502120947</v>
      </c>
      <c r="Y5537">
        <v>0</v>
      </c>
      <c r="Z5537">
        <v>0</v>
      </c>
      <c r="AA5537">
        <v>0</v>
      </c>
      <c r="AB5537">
        <v>236.31298252525644</v>
      </c>
      <c r="AC5537">
        <v>0</v>
      </c>
      <c r="AD5537">
        <v>1.5029233971931655</v>
      </c>
      <c r="AE5537">
        <v>309.98781242457056</v>
      </c>
    </row>
    <row r="5538" spans="1:31" x14ac:dyDescent="0.3">
      <c r="A5538">
        <v>2498087</v>
      </c>
      <c r="B5538">
        <v>1</v>
      </c>
      <c r="C5538" t="s">
        <v>80</v>
      </c>
      <c r="D5538" t="s">
        <v>84</v>
      </c>
      <c r="E5538" t="s">
        <v>153</v>
      </c>
      <c r="F5538" t="s">
        <v>15681</v>
      </c>
      <c r="G5538" t="s">
        <v>230</v>
      </c>
      <c r="H5538" t="s">
        <v>135</v>
      </c>
      <c r="I5538" t="s">
        <v>136</v>
      </c>
      <c r="J5538" t="s">
        <v>137</v>
      </c>
      <c r="K5538" t="s">
        <v>144</v>
      </c>
      <c r="L5538" t="s">
        <v>15682</v>
      </c>
      <c r="M5538" t="s">
        <v>15683</v>
      </c>
      <c r="N5538">
        <v>4.0930555550000003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1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21.790229409444443</v>
      </c>
      <c r="AC5538">
        <v>0</v>
      </c>
      <c r="AD5538">
        <v>0</v>
      </c>
      <c r="AE5538">
        <v>21.790229409444443</v>
      </c>
    </row>
    <row r="5539" spans="1:31" x14ac:dyDescent="0.3">
      <c r="A5539">
        <v>2498090</v>
      </c>
      <c r="B5539">
        <v>1</v>
      </c>
      <c r="C5539" t="s">
        <v>80</v>
      </c>
      <c r="D5539" t="s">
        <v>100</v>
      </c>
      <c r="E5539" t="s">
        <v>153</v>
      </c>
      <c r="F5539" t="s">
        <v>15684</v>
      </c>
      <c r="G5539" t="s">
        <v>155</v>
      </c>
      <c r="H5539" t="s">
        <v>135</v>
      </c>
      <c r="I5539" t="s">
        <v>136</v>
      </c>
      <c r="J5539" t="s">
        <v>137</v>
      </c>
      <c r="K5539" t="s">
        <v>144</v>
      </c>
      <c r="L5539" t="s">
        <v>15685</v>
      </c>
      <c r="M5539" t="s">
        <v>15686</v>
      </c>
      <c r="N5539">
        <v>8.7347222220000003</v>
      </c>
      <c r="O5539">
        <v>0</v>
      </c>
      <c r="P5539">
        <v>5</v>
      </c>
      <c r="Q5539">
        <v>0</v>
      </c>
      <c r="R5539">
        <v>0</v>
      </c>
      <c r="S5539">
        <v>0</v>
      </c>
      <c r="T5539">
        <v>1</v>
      </c>
      <c r="U5539">
        <v>0</v>
      </c>
      <c r="V5539">
        <v>0</v>
      </c>
      <c r="W5539">
        <v>0</v>
      </c>
      <c r="X5539">
        <v>15.830086456760126</v>
      </c>
      <c r="Y5539">
        <v>0</v>
      </c>
      <c r="Z5539">
        <v>0</v>
      </c>
      <c r="AA5539">
        <v>0</v>
      </c>
      <c r="AB5539">
        <v>0.80995540257473486</v>
      </c>
      <c r="AC5539">
        <v>0</v>
      </c>
      <c r="AD5539">
        <v>0</v>
      </c>
      <c r="AE5539">
        <v>16.640041859334861</v>
      </c>
    </row>
    <row r="5540" spans="1:31" x14ac:dyDescent="0.3">
      <c r="A5540">
        <v>2498094</v>
      </c>
      <c r="B5540">
        <v>1</v>
      </c>
      <c r="C5540" t="s">
        <v>80</v>
      </c>
      <c r="D5540" t="s">
        <v>107</v>
      </c>
      <c r="E5540" t="s">
        <v>147</v>
      </c>
      <c r="F5540" t="s">
        <v>15687</v>
      </c>
      <c r="G5540" t="s">
        <v>134</v>
      </c>
      <c r="H5540" t="s">
        <v>150</v>
      </c>
      <c r="I5540" t="s">
        <v>136</v>
      </c>
      <c r="J5540" t="s">
        <v>137</v>
      </c>
      <c r="K5540" t="s">
        <v>138</v>
      </c>
      <c r="L5540" t="s">
        <v>15688</v>
      </c>
      <c r="M5540" t="s">
        <v>15689</v>
      </c>
      <c r="N5540">
        <v>0.43138888800000003</v>
      </c>
      <c r="O5540">
        <v>0</v>
      </c>
      <c r="P5540">
        <v>163</v>
      </c>
      <c r="Q5540">
        <v>0</v>
      </c>
      <c r="R5540">
        <v>0</v>
      </c>
      <c r="S5540">
        <v>0</v>
      </c>
      <c r="T5540">
        <v>8</v>
      </c>
      <c r="U5540">
        <v>0</v>
      </c>
      <c r="V5540">
        <v>0</v>
      </c>
      <c r="W5540">
        <v>0</v>
      </c>
      <c r="X5540">
        <v>9.0534560582564776</v>
      </c>
      <c r="Y5540">
        <v>0</v>
      </c>
      <c r="Z5540">
        <v>0</v>
      </c>
      <c r="AA5540">
        <v>0</v>
      </c>
      <c r="AB5540">
        <v>8.645891692650105</v>
      </c>
      <c r="AC5540">
        <v>0</v>
      </c>
      <c r="AD5540">
        <v>0</v>
      </c>
      <c r="AE5540">
        <v>17.699347750906583</v>
      </c>
    </row>
    <row r="5541" spans="1:31" x14ac:dyDescent="0.3">
      <c r="A5541">
        <v>2498096</v>
      </c>
      <c r="B5541">
        <v>1</v>
      </c>
      <c r="C5541" t="s">
        <v>80</v>
      </c>
      <c r="D5541" t="s">
        <v>86</v>
      </c>
      <c r="E5541" t="s">
        <v>132</v>
      </c>
      <c r="F5541" t="s">
        <v>15469</v>
      </c>
      <c r="G5541" t="s">
        <v>466</v>
      </c>
      <c r="H5541" t="s">
        <v>135</v>
      </c>
      <c r="I5541" t="s">
        <v>136</v>
      </c>
      <c r="J5541" t="s">
        <v>137</v>
      </c>
      <c r="K5541" t="s">
        <v>144</v>
      </c>
      <c r="L5541" t="s">
        <v>15690</v>
      </c>
      <c r="M5541" t="s">
        <v>15691</v>
      </c>
      <c r="N5541">
        <v>2.9213888880000001</v>
      </c>
      <c r="O5541">
        <v>0</v>
      </c>
      <c r="P5541">
        <v>400</v>
      </c>
      <c r="Q5541">
        <v>0</v>
      </c>
      <c r="R5541">
        <v>0</v>
      </c>
      <c r="S5541">
        <v>0</v>
      </c>
      <c r="T5541">
        <v>39</v>
      </c>
      <c r="U5541">
        <v>0</v>
      </c>
      <c r="V5541">
        <v>0</v>
      </c>
      <c r="W5541">
        <v>0</v>
      </c>
      <c r="X5541">
        <v>352.19341001461379</v>
      </c>
      <c r="Y5541">
        <v>0</v>
      </c>
      <c r="Z5541">
        <v>0</v>
      </c>
      <c r="AA5541">
        <v>0</v>
      </c>
      <c r="AB5541">
        <v>165.26004904352379</v>
      </c>
      <c r="AC5541">
        <v>0</v>
      </c>
      <c r="AD5541">
        <v>0</v>
      </c>
      <c r="AE5541">
        <v>517.45345905813758</v>
      </c>
    </row>
    <row r="5542" spans="1:31" x14ac:dyDescent="0.3">
      <c r="A5542">
        <v>2498097</v>
      </c>
      <c r="B5542">
        <v>1</v>
      </c>
      <c r="C5542" t="s">
        <v>80</v>
      </c>
      <c r="D5542" t="s">
        <v>82</v>
      </c>
      <c r="E5542" t="s">
        <v>162</v>
      </c>
      <c r="F5542" t="s">
        <v>15692</v>
      </c>
      <c r="G5542" t="s">
        <v>210</v>
      </c>
      <c r="H5542" t="s">
        <v>135</v>
      </c>
      <c r="I5542" t="s">
        <v>136</v>
      </c>
      <c r="J5542" t="s">
        <v>137</v>
      </c>
      <c r="K5542" t="s">
        <v>144</v>
      </c>
      <c r="L5542" t="s">
        <v>15693</v>
      </c>
      <c r="M5542" t="s">
        <v>15694</v>
      </c>
      <c r="N5542">
        <v>1.2127777769999999</v>
      </c>
      <c r="O5542">
        <v>0</v>
      </c>
      <c r="P5542">
        <v>87</v>
      </c>
      <c r="Q5542">
        <v>0</v>
      </c>
      <c r="R5542">
        <v>0</v>
      </c>
      <c r="S5542">
        <v>0</v>
      </c>
      <c r="T5542">
        <v>20</v>
      </c>
      <c r="U5542">
        <v>0</v>
      </c>
      <c r="V5542">
        <v>0</v>
      </c>
      <c r="W5542">
        <v>0</v>
      </c>
      <c r="X5542">
        <v>37.851386518635323</v>
      </c>
      <c r="Y5542">
        <v>0</v>
      </c>
      <c r="Z5542">
        <v>0</v>
      </c>
      <c r="AA5542">
        <v>0</v>
      </c>
      <c r="AB5542">
        <v>34.86469243452607</v>
      </c>
      <c r="AC5542">
        <v>0</v>
      </c>
      <c r="AD5542">
        <v>0</v>
      </c>
      <c r="AE5542">
        <v>72.7160789531614</v>
      </c>
    </row>
    <row r="5543" spans="1:31" x14ac:dyDescent="0.3">
      <c r="A5543">
        <v>2498098</v>
      </c>
      <c r="B5543">
        <v>1</v>
      </c>
      <c r="C5543" t="s">
        <v>80</v>
      </c>
      <c r="D5543" t="s">
        <v>88</v>
      </c>
      <c r="E5543" t="s">
        <v>132</v>
      </c>
      <c r="F5543" t="s">
        <v>15695</v>
      </c>
      <c r="G5543" t="s">
        <v>251</v>
      </c>
      <c r="H5543" t="s">
        <v>135</v>
      </c>
      <c r="I5543" t="s">
        <v>136</v>
      </c>
      <c r="J5543" t="s">
        <v>137</v>
      </c>
      <c r="K5543" t="s">
        <v>138</v>
      </c>
      <c r="L5543" t="s">
        <v>15696</v>
      </c>
      <c r="M5543" t="s">
        <v>15697</v>
      </c>
      <c r="N5543">
        <v>0.51722222200000001</v>
      </c>
      <c r="O5543">
        <v>0</v>
      </c>
      <c r="P5543">
        <v>309</v>
      </c>
      <c r="Q5543">
        <v>0</v>
      </c>
      <c r="R5543">
        <v>0</v>
      </c>
      <c r="S5543">
        <v>0</v>
      </c>
      <c r="T5543">
        <v>21</v>
      </c>
      <c r="U5543">
        <v>0</v>
      </c>
      <c r="V5543">
        <v>0</v>
      </c>
      <c r="W5543">
        <v>0</v>
      </c>
      <c r="X5543">
        <v>53.203930700402005</v>
      </c>
      <c r="Y5543">
        <v>0</v>
      </c>
      <c r="Z5543">
        <v>0</v>
      </c>
      <c r="AA5543">
        <v>0</v>
      </c>
      <c r="AB5543">
        <v>11.85969416429403</v>
      </c>
      <c r="AC5543">
        <v>0</v>
      </c>
      <c r="AD5543">
        <v>0</v>
      </c>
      <c r="AE5543">
        <v>65.063624864696038</v>
      </c>
    </row>
    <row r="5544" spans="1:31" x14ac:dyDescent="0.3">
      <c r="A5544">
        <v>2498114</v>
      </c>
      <c r="B5544">
        <v>1</v>
      </c>
      <c r="C5544" t="s">
        <v>80</v>
      </c>
      <c r="D5544" t="s">
        <v>97</v>
      </c>
      <c r="E5544" t="s">
        <v>153</v>
      </c>
      <c r="F5544" t="s">
        <v>15698</v>
      </c>
      <c r="G5544" t="s">
        <v>155</v>
      </c>
      <c r="H5544" t="s">
        <v>135</v>
      </c>
      <c r="I5544" t="s">
        <v>136</v>
      </c>
      <c r="J5544" t="s">
        <v>137</v>
      </c>
      <c r="K5544" t="s">
        <v>144</v>
      </c>
      <c r="L5544" t="s">
        <v>15699</v>
      </c>
      <c r="M5544" t="s">
        <v>15700</v>
      </c>
      <c r="N5544">
        <v>2.6661111110000002</v>
      </c>
      <c r="O5544">
        <v>0</v>
      </c>
      <c r="P5544">
        <v>3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6.7838798371521918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6.7838798371521918</v>
      </c>
    </row>
    <row r="5545" spans="1:31" x14ac:dyDescent="0.3">
      <c r="A5545">
        <v>2498118</v>
      </c>
      <c r="B5545">
        <v>1</v>
      </c>
      <c r="C5545" t="s">
        <v>80</v>
      </c>
      <c r="D5545" t="s">
        <v>103</v>
      </c>
      <c r="E5545" t="s">
        <v>147</v>
      </c>
      <c r="F5545" t="s">
        <v>5300</v>
      </c>
      <c r="G5545" t="s">
        <v>276</v>
      </c>
      <c r="H5545" t="s">
        <v>150</v>
      </c>
      <c r="I5545" t="s">
        <v>136</v>
      </c>
      <c r="J5545" t="s">
        <v>137</v>
      </c>
      <c r="K5545" t="s">
        <v>144</v>
      </c>
      <c r="L5545" t="s">
        <v>15701</v>
      </c>
      <c r="M5545" t="s">
        <v>15702</v>
      </c>
      <c r="N5545">
        <v>1.420833333</v>
      </c>
      <c r="O5545">
        <v>0</v>
      </c>
      <c r="P5545">
        <v>515</v>
      </c>
      <c r="Q5545">
        <v>1</v>
      </c>
      <c r="R5545">
        <v>18</v>
      </c>
      <c r="S5545">
        <v>0</v>
      </c>
      <c r="T5545">
        <v>124</v>
      </c>
      <c r="U5545">
        <v>0</v>
      </c>
      <c r="V5545">
        <v>0</v>
      </c>
      <c r="W5545">
        <v>0</v>
      </c>
      <c r="X5545">
        <v>198.45115862282876</v>
      </c>
      <c r="Y5545">
        <v>71.835041247507064</v>
      </c>
      <c r="Z5545">
        <v>7.5284664193745776</v>
      </c>
      <c r="AA5545">
        <v>0</v>
      </c>
      <c r="AB5545">
        <v>108.94185329511765</v>
      </c>
      <c r="AC5545">
        <v>0</v>
      </c>
      <c r="AD5545">
        <v>0</v>
      </c>
      <c r="AE5545">
        <v>386.75651958482808</v>
      </c>
    </row>
    <row r="5546" spans="1:31" x14ac:dyDescent="0.3">
      <c r="A5546">
        <v>2498119</v>
      </c>
      <c r="B5546">
        <v>1</v>
      </c>
      <c r="C5546" t="s">
        <v>80</v>
      </c>
      <c r="D5546" t="s">
        <v>96</v>
      </c>
      <c r="E5546" t="s">
        <v>162</v>
      </c>
      <c r="F5546" t="s">
        <v>15703</v>
      </c>
      <c r="G5546" t="s">
        <v>181</v>
      </c>
      <c r="H5546" t="s">
        <v>135</v>
      </c>
      <c r="I5546" t="s">
        <v>136</v>
      </c>
      <c r="J5546" t="s">
        <v>137</v>
      </c>
      <c r="K5546" t="s">
        <v>144</v>
      </c>
      <c r="L5546" t="s">
        <v>15704</v>
      </c>
      <c r="M5546" t="s">
        <v>15705</v>
      </c>
      <c r="N5546">
        <v>0.59472222200000002</v>
      </c>
      <c r="O5546">
        <v>0</v>
      </c>
      <c r="P5546">
        <v>44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2.2847197221782576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2.2847197221782576</v>
      </c>
    </row>
    <row r="5547" spans="1:31" x14ac:dyDescent="0.3">
      <c r="A5547">
        <v>2498123</v>
      </c>
      <c r="B5547">
        <v>1</v>
      </c>
      <c r="C5547" t="s">
        <v>80</v>
      </c>
      <c r="D5547" t="s">
        <v>83</v>
      </c>
      <c r="E5547" t="s">
        <v>213</v>
      </c>
      <c r="F5547" t="s">
        <v>15706</v>
      </c>
      <c r="G5547" t="s">
        <v>159</v>
      </c>
      <c r="H5547" t="s">
        <v>150</v>
      </c>
      <c r="I5547" t="s">
        <v>136</v>
      </c>
      <c r="J5547" t="s">
        <v>3</v>
      </c>
      <c r="K5547" t="s">
        <v>144</v>
      </c>
      <c r="L5547" t="s">
        <v>15707</v>
      </c>
      <c r="M5547" t="s">
        <v>15708</v>
      </c>
      <c r="N5547">
        <v>0.88333333300000005</v>
      </c>
      <c r="O5547">
        <v>0</v>
      </c>
      <c r="P5547">
        <v>4</v>
      </c>
      <c r="Q5547">
        <v>0</v>
      </c>
      <c r="R5547">
        <v>0</v>
      </c>
      <c r="S5547">
        <v>1</v>
      </c>
      <c r="T5547">
        <v>69</v>
      </c>
      <c r="U5547">
        <v>3</v>
      </c>
      <c r="V5547">
        <v>1</v>
      </c>
      <c r="W5547">
        <v>0</v>
      </c>
      <c r="X5547">
        <v>1.5651808914479401</v>
      </c>
      <c r="Y5547">
        <v>0</v>
      </c>
      <c r="Z5547">
        <v>0</v>
      </c>
      <c r="AA5547">
        <v>1.505444754</v>
      </c>
      <c r="AB5547">
        <v>375.50936458200482</v>
      </c>
      <c r="AC5547">
        <v>1618.1818043908972</v>
      </c>
      <c r="AD5547">
        <v>1.1856063866719999</v>
      </c>
      <c r="AE5547">
        <v>1997.9474010050219</v>
      </c>
    </row>
    <row r="5548" spans="1:31" x14ac:dyDescent="0.3">
      <c r="A5548">
        <v>2498012</v>
      </c>
      <c r="B5548">
        <v>2</v>
      </c>
      <c r="C5548" t="s">
        <v>80</v>
      </c>
      <c r="D5548" t="s">
        <v>99</v>
      </c>
      <c r="E5548" t="s">
        <v>162</v>
      </c>
      <c r="F5548" t="s">
        <v>15709</v>
      </c>
      <c r="G5548" t="s">
        <v>155</v>
      </c>
      <c r="H5548" t="s">
        <v>135</v>
      </c>
      <c r="I5548" t="s">
        <v>136</v>
      </c>
      <c r="J5548" t="s">
        <v>137</v>
      </c>
      <c r="K5548" t="s">
        <v>144</v>
      </c>
      <c r="L5548" t="s">
        <v>15597</v>
      </c>
      <c r="M5548" t="s">
        <v>15710</v>
      </c>
      <c r="N5548">
        <v>0.78305555500000001</v>
      </c>
      <c r="O5548">
        <v>0</v>
      </c>
      <c r="P5548">
        <v>24</v>
      </c>
      <c r="Q5548">
        <v>0</v>
      </c>
      <c r="R5548">
        <v>0</v>
      </c>
      <c r="S5548">
        <v>0</v>
      </c>
      <c r="T5548">
        <v>8</v>
      </c>
      <c r="U5548">
        <v>0</v>
      </c>
      <c r="V5548">
        <v>0</v>
      </c>
      <c r="W5548">
        <v>0</v>
      </c>
      <c r="X5548">
        <v>3.5431710017358182</v>
      </c>
      <c r="Y5548">
        <v>0</v>
      </c>
      <c r="Z5548">
        <v>0</v>
      </c>
      <c r="AA5548">
        <v>0</v>
      </c>
      <c r="AB5548">
        <v>0.88783731720971448</v>
      </c>
      <c r="AC5548">
        <v>0</v>
      </c>
      <c r="AD5548">
        <v>0</v>
      </c>
      <c r="AE5548">
        <v>4.4310083189455325</v>
      </c>
    </row>
    <row r="5549" spans="1:31" x14ac:dyDescent="0.3">
      <c r="A5549">
        <v>2498136</v>
      </c>
      <c r="B5549">
        <v>1</v>
      </c>
      <c r="C5549" t="s">
        <v>80</v>
      </c>
      <c r="D5549" t="s">
        <v>97</v>
      </c>
      <c r="E5549" t="s">
        <v>153</v>
      </c>
      <c r="F5549" t="s">
        <v>6068</v>
      </c>
      <c r="G5549" t="s">
        <v>230</v>
      </c>
      <c r="H5549" t="s">
        <v>135</v>
      </c>
      <c r="I5549" t="s">
        <v>136</v>
      </c>
      <c r="J5549" t="s">
        <v>137</v>
      </c>
      <c r="K5549" t="s">
        <v>144</v>
      </c>
      <c r="L5549" t="s">
        <v>15711</v>
      </c>
      <c r="M5549" t="s">
        <v>15712</v>
      </c>
      <c r="N5549">
        <v>3.5061111110000001</v>
      </c>
      <c r="O5549">
        <v>0</v>
      </c>
      <c r="P5549">
        <v>2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0.60698871270508603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0.60698871270508603</v>
      </c>
    </row>
    <row r="5550" spans="1:31" x14ac:dyDescent="0.3">
      <c r="A5550">
        <v>2498139</v>
      </c>
      <c r="B5550">
        <v>1</v>
      </c>
      <c r="C5550" t="s">
        <v>80</v>
      </c>
      <c r="D5550" t="s">
        <v>105</v>
      </c>
      <c r="E5550" t="s">
        <v>147</v>
      </c>
      <c r="F5550" t="s">
        <v>15713</v>
      </c>
      <c r="G5550" t="s">
        <v>134</v>
      </c>
      <c r="H5550" t="s">
        <v>150</v>
      </c>
      <c r="I5550" t="s">
        <v>136</v>
      </c>
      <c r="J5550" t="s">
        <v>137</v>
      </c>
      <c r="K5550" t="s">
        <v>138</v>
      </c>
      <c r="L5550" t="s">
        <v>15714</v>
      </c>
      <c r="M5550" t="s">
        <v>15715</v>
      </c>
      <c r="N5550">
        <v>0.442222222</v>
      </c>
      <c r="O5550">
        <v>0</v>
      </c>
      <c r="P5550">
        <v>450</v>
      </c>
      <c r="Q5550">
        <v>0</v>
      </c>
      <c r="R5550">
        <v>0</v>
      </c>
      <c r="S5550">
        <v>0</v>
      </c>
      <c r="T5550">
        <v>38</v>
      </c>
      <c r="U5550">
        <v>0</v>
      </c>
      <c r="V5550">
        <v>0</v>
      </c>
      <c r="W5550">
        <v>0</v>
      </c>
      <c r="X5550">
        <v>53.324859779415952</v>
      </c>
      <c r="Y5550">
        <v>0</v>
      </c>
      <c r="Z5550">
        <v>0</v>
      </c>
      <c r="AA5550">
        <v>0</v>
      </c>
      <c r="AB5550">
        <v>44.75527892894916</v>
      </c>
      <c r="AC5550">
        <v>0</v>
      </c>
      <c r="AD5550">
        <v>0</v>
      </c>
      <c r="AE5550">
        <v>98.080138708365112</v>
      </c>
    </row>
    <row r="5551" spans="1:31" x14ac:dyDescent="0.3">
      <c r="A5551">
        <v>2498141</v>
      </c>
      <c r="B5551">
        <v>1</v>
      </c>
      <c r="C5551" t="s">
        <v>80</v>
      </c>
      <c r="D5551" t="s">
        <v>93</v>
      </c>
      <c r="E5551" t="s">
        <v>132</v>
      </c>
      <c r="F5551" t="s">
        <v>15716</v>
      </c>
      <c r="G5551" t="s">
        <v>181</v>
      </c>
      <c r="H5551" t="s">
        <v>135</v>
      </c>
      <c r="I5551" t="s">
        <v>136</v>
      </c>
      <c r="J5551" t="s">
        <v>137</v>
      </c>
      <c r="K5551" t="s">
        <v>144</v>
      </c>
      <c r="L5551" t="s">
        <v>15717</v>
      </c>
      <c r="M5551" t="s">
        <v>15718</v>
      </c>
      <c r="N5551">
        <v>0.89249999999999996</v>
      </c>
      <c r="O5551">
        <v>0</v>
      </c>
      <c r="P5551">
        <v>293</v>
      </c>
      <c r="Q5551">
        <v>0</v>
      </c>
      <c r="R5551">
        <v>0</v>
      </c>
      <c r="S5551">
        <v>0</v>
      </c>
      <c r="T5551">
        <v>5</v>
      </c>
      <c r="U5551">
        <v>0</v>
      </c>
      <c r="V5551">
        <v>0</v>
      </c>
      <c r="W5551">
        <v>0</v>
      </c>
      <c r="X5551">
        <v>73.798349365489003</v>
      </c>
      <c r="Y5551">
        <v>0</v>
      </c>
      <c r="Z5551">
        <v>0</v>
      </c>
      <c r="AA5551">
        <v>0</v>
      </c>
      <c r="AB5551">
        <v>5.0226202487991181</v>
      </c>
      <c r="AC5551">
        <v>0</v>
      </c>
      <c r="AD5551">
        <v>0</v>
      </c>
      <c r="AE5551">
        <v>78.820969614288117</v>
      </c>
    </row>
    <row r="5552" spans="1:31" x14ac:dyDescent="0.3">
      <c r="A5552">
        <v>2498144</v>
      </c>
      <c r="B5552">
        <v>1</v>
      </c>
      <c r="C5552" t="s">
        <v>80</v>
      </c>
      <c r="D5552" t="s">
        <v>83</v>
      </c>
      <c r="E5552" t="s">
        <v>132</v>
      </c>
      <c r="F5552" t="s">
        <v>15719</v>
      </c>
      <c r="G5552" t="s">
        <v>134</v>
      </c>
      <c r="H5552" t="s">
        <v>135</v>
      </c>
      <c r="I5552" t="s">
        <v>136</v>
      </c>
      <c r="J5552" t="s">
        <v>137</v>
      </c>
      <c r="K5552" t="s">
        <v>138</v>
      </c>
      <c r="L5552" t="s">
        <v>15720</v>
      </c>
      <c r="M5552" t="s">
        <v>15721</v>
      </c>
      <c r="N5552">
        <v>0.48</v>
      </c>
      <c r="O5552">
        <v>0</v>
      </c>
      <c r="P5552">
        <v>349</v>
      </c>
      <c r="Q5552">
        <v>0</v>
      </c>
      <c r="R5552">
        <v>0</v>
      </c>
      <c r="S5552">
        <v>0</v>
      </c>
      <c r="T5552">
        <v>9</v>
      </c>
      <c r="U5552">
        <v>0</v>
      </c>
      <c r="V5552">
        <v>0</v>
      </c>
      <c r="W5552">
        <v>0</v>
      </c>
      <c r="X5552">
        <v>30.151068988817489</v>
      </c>
      <c r="Y5552">
        <v>0</v>
      </c>
      <c r="Z5552">
        <v>0</v>
      </c>
      <c r="AA5552">
        <v>0</v>
      </c>
      <c r="AB5552">
        <v>2.5864809135760316</v>
      </c>
      <c r="AC5552">
        <v>0</v>
      </c>
      <c r="AD5552">
        <v>0</v>
      </c>
      <c r="AE5552">
        <v>32.737549902393518</v>
      </c>
    </row>
    <row r="5553" spans="1:31" x14ac:dyDescent="0.3">
      <c r="A5553">
        <v>2498152</v>
      </c>
      <c r="B5553">
        <v>1</v>
      </c>
      <c r="C5553" t="s">
        <v>81</v>
      </c>
      <c r="D5553" t="s">
        <v>112</v>
      </c>
      <c r="E5553" t="s">
        <v>166</v>
      </c>
      <c r="F5553" t="s">
        <v>15722</v>
      </c>
      <c r="G5553" t="s">
        <v>149</v>
      </c>
      <c r="H5553" t="s">
        <v>150</v>
      </c>
      <c r="I5553" t="s">
        <v>136</v>
      </c>
      <c r="J5553" t="s">
        <v>137</v>
      </c>
      <c r="K5553" t="s">
        <v>144</v>
      </c>
      <c r="L5553" t="s">
        <v>15723</v>
      </c>
      <c r="M5553" t="s">
        <v>15724</v>
      </c>
      <c r="N5553">
        <v>5.2777776999999998E-2</v>
      </c>
      <c r="O5553">
        <v>0</v>
      </c>
      <c r="P5553">
        <v>440</v>
      </c>
      <c r="Q5553">
        <v>0</v>
      </c>
      <c r="R5553">
        <v>57</v>
      </c>
      <c r="S5553">
        <v>8</v>
      </c>
      <c r="T5553">
        <v>69</v>
      </c>
      <c r="U5553">
        <v>2</v>
      </c>
      <c r="V5553">
        <v>0</v>
      </c>
      <c r="W5553">
        <v>0</v>
      </c>
      <c r="X5553">
        <v>4.657278620378249</v>
      </c>
      <c r="Y5553">
        <v>0</v>
      </c>
      <c r="Z5553">
        <v>0.6836503883527254</v>
      </c>
      <c r="AA5553">
        <v>11.067159561626021</v>
      </c>
      <c r="AB5553">
        <v>2.7711019835922772</v>
      </c>
      <c r="AC5553">
        <v>3.9021156664483119</v>
      </c>
      <c r="AD5553">
        <v>0</v>
      </c>
      <c r="AE5553">
        <v>23.081306220397586</v>
      </c>
    </row>
    <row r="5554" spans="1:31" x14ac:dyDescent="0.3">
      <c r="A5554">
        <v>2498158</v>
      </c>
      <c r="B5554">
        <v>1</v>
      </c>
      <c r="C5554" t="s">
        <v>81</v>
      </c>
      <c r="D5554" t="s">
        <v>128</v>
      </c>
      <c r="E5554" t="s">
        <v>166</v>
      </c>
      <c r="F5554" t="s">
        <v>11160</v>
      </c>
      <c r="G5554" t="s">
        <v>149</v>
      </c>
      <c r="H5554" t="s">
        <v>150</v>
      </c>
      <c r="I5554" t="s">
        <v>136</v>
      </c>
      <c r="J5554" t="s">
        <v>137</v>
      </c>
      <c r="K5554" t="s">
        <v>144</v>
      </c>
      <c r="L5554" t="s">
        <v>15725</v>
      </c>
      <c r="M5554" t="s">
        <v>15726</v>
      </c>
      <c r="N5554">
        <v>0.47805555500000002</v>
      </c>
      <c r="O5554">
        <v>49</v>
      </c>
      <c r="P5554">
        <v>4861</v>
      </c>
      <c r="Q5554">
        <v>540</v>
      </c>
      <c r="R5554">
        <v>388</v>
      </c>
      <c r="S5554">
        <v>78</v>
      </c>
      <c r="T5554">
        <v>526</v>
      </c>
      <c r="U5554">
        <v>4</v>
      </c>
      <c r="V5554">
        <v>0</v>
      </c>
      <c r="W5554">
        <v>5.5997431308056571</v>
      </c>
      <c r="X5554">
        <v>407.50792597509763</v>
      </c>
      <c r="Y5554">
        <v>109.56546924152579</v>
      </c>
      <c r="Z5554">
        <v>39.861299589520456</v>
      </c>
      <c r="AA5554">
        <v>440.06019925153396</v>
      </c>
      <c r="AB5554">
        <v>162.41824795225443</v>
      </c>
      <c r="AC5554">
        <v>168.80676435771977</v>
      </c>
      <c r="AD5554">
        <v>0</v>
      </c>
      <c r="AE5554">
        <v>1333.8196494984577</v>
      </c>
    </row>
    <row r="5555" spans="1:31" x14ac:dyDescent="0.3">
      <c r="A5555">
        <v>2498162</v>
      </c>
      <c r="B5555">
        <v>1</v>
      </c>
      <c r="C5555" t="s">
        <v>80</v>
      </c>
      <c r="D5555" t="s">
        <v>95</v>
      </c>
      <c r="E5555" t="s">
        <v>153</v>
      </c>
      <c r="F5555" t="s">
        <v>15727</v>
      </c>
      <c r="G5555" t="s">
        <v>244</v>
      </c>
      <c r="H5555" t="s">
        <v>135</v>
      </c>
      <c r="I5555" t="s">
        <v>136</v>
      </c>
      <c r="J5555" t="s">
        <v>137</v>
      </c>
      <c r="K5555" t="s">
        <v>144</v>
      </c>
      <c r="L5555" t="s">
        <v>15728</v>
      </c>
      <c r="M5555" t="s">
        <v>15729</v>
      </c>
      <c r="N5555">
        <v>1.352777777</v>
      </c>
      <c r="O5555">
        <v>0</v>
      </c>
      <c r="P5555">
        <v>4</v>
      </c>
      <c r="Q5555">
        <v>0</v>
      </c>
      <c r="R5555">
        <v>0</v>
      </c>
      <c r="S5555">
        <v>0</v>
      </c>
      <c r="T5555">
        <v>1</v>
      </c>
      <c r="U5555">
        <v>0</v>
      </c>
      <c r="V5555">
        <v>0</v>
      </c>
      <c r="W5555">
        <v>0</v>
      </c>
      <c r="X5555">
        <v>1.5267789774138851</v>
      </c>
      <c r="Y5555">
        <v>0</v>
      </c>
      <c r="Z5555">
        <v>0</v>
      </c>
      <c r="AA5555">
        <v>0</v>
      </c>
      <c r="AB5555">
        <v>2.381945927606667</v>
      </c>
      <c r="AC5555">
        <v>0</v>
      </c>
      <c r="AD5555">
        <v>0</v>
      </c>
      <c r="AE5555">
        <v>3.9087249050205521</v>
      </c>
    </row>
    <row r="5556" spans="1:31" x14ac:dyDescent="0.3">
      <c r="A5556">
        <v>2498167</v>
      </c>
      <c r="B5556">
        <v>1</v>
      </c>
      <c r="C5556" t="s">
        <v>80</v>
      </c>
      <c r="D5556" t="s">
        <v>93</v>
      </c>
      <c r="E5556" t="s">
        <v>162</v>
      </c>
      <c r="F5556" t="s">
        <v>15730</v>
      </c>
      <c r="G5556" t="s">
        <v>210</v>
      </c>
      <c r="H5556" t="s">
        <v>135</v>
      </c>
      <c r="I5556" t="s">
        <v>136</v>
      </c>
      <c r="J5556" t="s">
        <v>137</v>
      </c>
      <c r="K5556" t="s">
        <v>144</v>
      </c>
      <c r="L5556" t="s">
        <v>15731</v>
      </c>
      <c r="M5556" t="s">
        <v>15732</v>
      </c>
      <c r="N5556">
        <v>1.760555555</v>
      </c>
      <c r="O5556">
        <v>0</v>
      </c>
      <c r="P5556">
        <v>30</v>
      </c>
      <c r="Q5556">
        <v>0</v>
      </c>
      <c r="R5556">
        <v>10</v>
      </c>
      <c r="S5556">
        <v>0</v>
      </c>
      <c r="T5556">
        <v>10</v>
      </c>
      <c r="U5556">
        <v>0</v>
      </c>
      <c r="V5556">
        <v>0</v>
      </c>
      <c r="W5556">
        <v>0</v>
      </c>
      <c r="X5556">
        <v>2.7032545346504069</v>
      </c>
      <c r="Y5556">
        <v>0</v>
      </c>
      <c r="Z5556">
        <v>2.1395720109823722</v>
      </c>
      <c r="AA5556">
        <v>0</v>
      </c>
      <c r="AB5556">
        <v>7.9217334432258157</v>
      </c>
      <c r="AC5556">
        <v>0</v>
      </c>
      <c r="AD5556">
        <v>0</v>
      </c>
      <c r="AE5556">
        <v>12.764559988858593</v>
      </c>
    </row>
    <row r="5557" spans="1:31" x14ac:dyDescent="0.3">
      <c r="A5557">
        <v>2498123</v>
      </c>
      <c r="B5557">
        <v>2</v>
      </c>
      <c r="C5557" t="s">
        <v>80</v>
      </c>
      <c r="D5557" t="s">
        <v>83</v>
      </c>
      <c r="E5557" t="s">
        <v>147</v>
      </c>
      <c r="F5557" t="s">
        <v>15733</v>
      </c>
      <c r="G5557" t="s">
        <v>159</v>
      </c>
      <c r="H5557" t="s">
        <v>150</v>
      </c>
      <c r="I5557" t="s">
        <v>136</v>
      </c>
      <c r="J5557" t="s">
        <v>3</v>
      </c>
      <c r="K5557" t="s">
        <v>144</v>
      </c>
      <c r="L5557" t="s">
        <v>15708</v>
      </c>
      <c r="M5557" t="s">
        <v>15734</v>
      </c>
      <c r="N5557">
        <v>0.64111111099999996</v>
      </c>
      <c r="O5557">
        <v>0</v>
      </c>
      <c r="P5557">
        <v>0</v>
      </c>
      <c r="Q5557">
        <v>0</v>
      </c>
      <c r="R5557">
        <v>0</v>
      </c>
      <c r="S5557">
        <v>1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0.97697242470666668</v>
      </c>
      <c r="AB5557">
        <v>0</v>
      </c>
      <c r="AC5557">
        <v>0</v>
      </c>
      <c r="AD5557">
        <v>0</v>
      </c>
      <c r="AE5557">
        <v>0.97697242470666668</v>
      </c>
    </row>
    <row r="5558" spans="1:31" x14ac:dyDescent="0.3">
      <c r="A5558">
        <v>2498173</v>
      </c>
      <c r="B5558">
        <v>1</v>
      </c>
      <c r="C5558" t="s">
        <v>80</v>
      </c>
      <c r="D5558" t="s">
        <v>98</v>
      </c>
      <c r="E5558" t="s">
        <v>184</v>
      </c>
      <c r="F5558" t="s">
        <v>15735</v>
      </c>
      <c r="G5558" t="s">
        <v>149</v>
      </c>
      <c r="H5558" t="s">
        <v>150</v>
      </c>
      <c r="I5558" t="s">
        <v>136</v>
      </c>
      <c r="J5558" t="s">
        <v>137</v>
      </c>
      <c r="K5558" t="s">
        <v>144</v>
      </c>
      <c r="L5558" t="s">
        <v>15736</v>
      </c>
      <c r="M5558" t="s">
        <v>15737</v>
      </c>
      <c r="N5558">
        <v>0.80333333299999998</v>
      </c>
      <c r="O5558">
        <v>0</v>
      </c>
      <c r="P5558">
        <v>201</v>
      </c>
      <c r="Q5558">
        <v>0</v>
      </c>
      <c r="R5558">
        <v>72</v>
      </c>
      <c r="S5558">
        <v>2</v>
      </c>
      <c r="T5558">
        <v>51</v>
      </c>
      <c r="U5558">
        <v>0</v>
      </c>
      <c r="V5558">
        <v>0</v>
      </c>
      <c r="W5558">
        <v>0</v>
      </c>
      <c r="X5558">
        <v>58.88880834478784</v>
      </c>
      <c r="Y5558">
        <v>0</v>
      </c>
      <c r="Z5558">
        <v>28.064390922531334</v>
      </c>
      <c r="AA5558">
        <v>6.2352007669615706</v>
      </c>
      <c r="AB5558">
        <v>29.737607303641482</v>
      </c>
      <c r="AC5558">
        <v>0</v>
      </c>
      <c r="AD5558">
        <v>0</v>
      </c>
      <c r="AE5558">
        <v>122.92600733792223</v>
      </c>
    </row>
    <row r="5559" spans="1:31" x14ac:dyDescent="0.3">
      <c r="A5559">
        <v>2498176</v>
      </c>
      <c r="B5559">
        <v>1</v>
      </c>
      <c r="C5559" t="s">
        <v>81</v>
      </c>
      <c r="D5559" t="s">
        <v>112</v>
      </c>
      <c r="E5559" t="s">
        <v>147</v>
      </c>
      <c r="F5559" t="s">
        <v>15738</v>
      </c>
      <c r="G5559" t="s">
        <v>193</v>
      </c>
      <c r="H5559" t="s">
        <v>150</v>
      </c>
      <c r="I5559" t="s">
        <v>136</v>
      </c>
      <c r="J5559" t="s">
        <v>137</v>
      </c>
      <c r="K5559" t="s">
        <v>144</v>
      </c>
      <c r="L5559" t="s">
        <v>15739</v>
      </c>
      <c r="M5559" t="s">
        <v>15740</v>
      </c>
      <c r="N5559">
        <v>2.9877777769999998</v>
      </c>
      <c r="O5559">
        <v>0</v>
      </c>
      <c r="P5559">
        <v>29</v>
      </c>
      <c r="Q5559">
        <v>0</v>
      </c>
      <c r="R5559">
        <v>1</v>
      </c>
      <c r="S5559">
        <v>0</v>
      </c>
      <c r="T5559">
        <v>3</v>
      </c>
      <c r="U5559">
        <v>0</v>
      </c>
      <c r="V5559">
        <v>0</v>
      </c>
      <c r="W5559">
        <v>0</v>
      </c>
      <c r="X5559">
        <v>19.084370735260428</v>
      </c>
      <c r="Y5559">
        <v>0</v>
      </c>
      <c r="Z5559">
        <v>1.6003340887187502E-2</v>
      </c>
      <c r="AA5559">
        <v>0</v>
      </c>
      <c r="AB5559">
        <v>5.5851274639821877</v>
      </c>
      <c r="AC5559">
        <v>0</v>
      </c>
      <c r="AD5559">
        <v>0</v>
      </c>
      <c r="AE5559">
        <v>24.685501540129806</v>
      </c>
    </row>
    <row r="5560" spans="1:31" x14ac:dyDescent="0.3">
      <c r="A5560">
        <v>2498191</v>
      </c>
      <c r="B5560">
        <v>1</v>
      </c>
      <c r="C5560" t="s">
        <v>80</v>
      </c>
      <c r="D5560" t="s">
        <v>83</v>
      </c>
      <c r="E5560" t="s">
        <v>132</v>
      </c>
      <c r="F5560" t="s">
        <v>15741</v>
      </c>
      <c r="G5560" t="s">
        <v>134</v>
      </c>
      <c r="H5560" t="s">
        <v>135</v>
      </c>
      <c r="I5560" t="s">
        <v>136</v>
      </c>
      <c r="J5560" t="s">
        <v>137</v>
      </c>
      <c r="K5560" t="s">
        <v>138</v>
      </c>
      <c r="L5560" t="s">
        <v>15742</v>
      </c>
      <c r="M5560" t="s">
        <v>15743</v>
      </c>
      <c r="N5560">
        <v>0.25333333299999999</v>
      </c>
      <c r="O5560">
        <v>0</v>
      </c>
      <c r="P5560">
        <v>472</v>
      </c>
      <c r="Q5560">
        <v>0</v>
      </c>
      <c r="R5560">
        <v>0</v>
      </c>
      <c r="S5560">
        <v>0</v>
      </c>
      <c r="T5560">
        <v>45</v>
      </c>
      <c r="U5560">
        <v>0</v>
      </c>
      <c r="V5560">
        <v>0</v>
      </c>
      <c r="W5560">
        <v>0</v>
      </c>
      <c r="X5560">
        <v>38.992264322396863</v>
      </c>
      <c r="Y5560">
        <v>0</v>
      </c>
      <c r="Z5560">
        <v>0</v>
      </c>
      <c r="AA5560">
        <v>0</v>
      </c>
      <c r="AB5560">
        <v>12.779349700191389</v>
      </c>
      <c r="AC5560">
        <v>0</v>
      </c>
      <c r="AD5560">
        <v>0</v>
      </c>
      <c r="AE5560">
        <v>51.771614022588253</v>
      </c>
    </row>
    <row r="5561" spans="1:31" x14ac:dyDescent="0.3">
      <c r="A5561">
        <v>2498196</v>
      </c>
      <c r="B5561">
        <v>1</v>
      </c>
      <c r="C5561" t="s">
        <v>80</v>
      </c>
      <c r="D5561" t="s">
        <v>95</v>
      </c>
      <c r="E5561" t="s">
        <v>147</v>
      </c>
      <c r="F5561" t="s">
        <v>3917</v>
      </c>
      <c r="G5561" t="s">
        <v>193</v>
      </c>
      <c r="H5561" t="s">
        <v>150</v>
      </c>
      <c r="I5561" t="s">
        <v>136</v>
      </c>
      <c r="J5561" t="s">
        <v>137</v>
      </c>
      <c r="K5561" t="s">
        <v>144</v>
      </c>
      <c r="L5561" t="s">
        <v>15744</v>
      </c>
      <c r="M5561" t="s">
        <v>15745</v>
      </c>
      <c r="N5561">
        <v>1.9355555550000001</v>
      </c>
      <c r="O5561">
        <v>4</v>
      </c>
      <c r="P5561">
        <v>233</v>
      </c>
      <c r="Q5561">
        <v>4</v>
      </c>
      <c r="R5561">
        <v>29</v>
      </c>
      <c r="S5561">
        <v>9</v>
      </c>
      <c r="T5561">
        <v>27</v>
      </c>
      <c r="U5561">
        <v>0</v>
      </c>
      <c r="V5561">
        <v>0</v>
      </c>
      <c r="W5561">
        <v>10.655884000293902</v>
      </c>
      <c r="X5561">
        <v>118.05658656018139</v>
      </c>
      <c r="Y5561">
        <v>38.163461938830679</v>
      </c>
      <c r="Z5561">
        <v>13.393911743243278</v>
      </c>
      <c r="AA5561">
        <v>103.56290893202299</v>
      </c>
      <c r="AB5561">
        <v>41.822686483948246</v>
      </c>
      <c r="AC5561">
        <v>0</v>
      </c>
      <c r="AD5561">
        <v>0</v>
      </c>
      <c r="AE5561">
        <v>325.65543965852049</v>
      </c>
    </row>
    <row r="5562" spans="1:31" x14ac:dyDescent="0.3">
      <c r="A5562">
        <v>2498199</v>
      </c>
      <c r="B5562">
        <v>1</v>
      </c>
      <c r="C5562" t="s">
        <v>80</v>
      </c>
      <c r="D5562" t="s">
        <v>106</v>
      </c>
      <c r="E5562" t="s">
        <v>132</v>
      </c>
      <c r="F5562" t="s">
        <v>13171</v>
      </c>
      <c r="G5562" t="s">
        <v>181</v>
      </c>
      <c r="H5562" t="s">
        <v>135</v>
      </c>
      <c r="I5562" t="s">
        <v>136</v>
      </c>
      <c r="J5562" t="s">
        <v>137</v>
      </c>
      <c r="K5562" t="s">
        <v>144</v>
      </c>
      <c r="L5562" t="s">
        <v>15746</v>
      </c>
      <c r="M5562" t="s">
        <v>15747</v>
      </c>
      <c r="N5562">
        <v>0.49472222199999999</v>
      </c>
      <c r="O5562">
        <v>0</v>
      </c>
      <c r="P5562">
        <v>27</v>
      </c>
      <c r="Q5562">
        <v>0</v>
      </c>
      <c r="R5562">
        <v>3</v>
      </c>
      <c r="S5562">
        <v>0</v>
      </c>
      <c r="T5562">
        <v>10</v>
      </c>
      <c r="U5562">
        <v>0</v>
      </c>
      <c r="V5562">
        <v>0</v>
      </c>
      <c r="W5562">
        <v>0</v>
      </c>
      <c r="X5562">
        <v>1.8436680294070538</v>
      </c>
      <c r="Y5562">
        <v>0</v>
      </c>
      <c r="Z5562">
        <v>1.6659298316796107</v>
      </c>
      <c r="AA5562">
        <v>0</v>
      </c>
      <c r="AB5562">
        <v>5.4254589830477666</v>
      </c>
      <c r="AC5562">
        <v>0</v>
      </c>
      <c r="AD5562">
        <v>0</v>
      </c>
      <c r="AE5562">
        <v>8.9350568441344311</v>
      </c>
    </row>
    <row r="5563" spans="1:31" x14ac:dyDescent="0.3">
      <c r="A5563">
        <v>2498200</v>
      </c>
      <c r="B5563">
        <v>1</v>
      </c>
      <c r="C5563" t="s">
        <v>80</v>
      </c>
      <c r="D5563" t="s">
        <v>96</v>
      </c>
      <c r="E5563" t="s">
        <v>153</v>
      </c>
      <c r="F5563" t="s">
        <v>15748</v>
      </c>
      <c r="G5563" t="s">
        <v>155</v>
      </c>
      <c r="H5563" t="s">
        <v>135</v>
      </c>
      <c r="I5563" t="s">
        <v>136</v>
      </c>
      <c r="J5563" t="s">
        <v>137</v>
      </c>
      <c r="K5563" t="s">
        <v>144</v>
      </c>
      <c r="L5563" t="s">
        <v>15749</v>
      </c>
      <c r="M5563" t="s">
        <v>15750</v>
      </c>
      <c r="N5563">
        <v>7.000277777</v>
      </c>
      <c r="O5563">
        <v>0</v>
      </c>
      <c r="P5563">
        <v>2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3.4659575342525355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3.4659575342525355</v>
      </c>
    </row>
    <row r="5564" spans="1:31" x14ac:dyDescent="0.3">
      <c r="A5564">
        <v>2498203</v>
      </c>
      <c r="B5564">
        <v>1</v>
      </c>
      <c r="C5564" t="s">
        <v>81</v>
      </c>
      <c r="D5564" t="s">
        <v>120</v>
      </c>
      <c r="E5564" t="s">
        <v>162</v>
      </c>
      <c r="F5564" t="s">
        <v>15751</v>
      </c>
      <c r="G5564" t="s">
        <v>210</v>
      </c>
      <c r="H5564" t="s">
        <v>135</v>
      </c>
      <c r="I5564" t="s">
        <v>136</v>
      </c>
      <c r="J5564" t="s">
        <v>137</v>
      </c>
      <c r="K5564" t="s">
        <v>144</v>
      </c>
      <c r="L5564" t="s">
        <v>15752</v>
      </c>
      <c r="M5564" t="s">
        <v>15753</v>
      </c>
      <c r="N5564">
        <v>2.4219444440000002</v>
      </c>
      <c r="O5564">
        <v>0</v>
      </c>
      <c r="P5564">
        <v>63</v>
      </c>
      <c r="Q5564">
        <v>0</v>
      </c>
      <c r="R5564">
        <v>0</v>
      </c>
      <c r="S5564">
        <v>0</v>
      </c>
      <c r="T5564">
        <v>1</v>
      </c>
      <c r="U5564">
        <v>0</v>
      </c>
      <c r="V5564">
        <v>0</v>
      </c>
      <c r="W5564">
        <v>0</v>
      </c>
      <c r="X5564">
        <v>29.186840829294038</v>
      </c>
      <c r="Y5564">
        <v>0</v>
      </c>
      <c r="Z5564">
        <v>0</v>
      </c>
      <c r="AA5564">
        <v>0</v>
      </c>
      <c r="AB5564">
        <v>0.16689754695558268</v>
      </c>
      <c r="AC5564">
        <v>0</v>
      </c>
      <c r="AD5564">
        <v>0</v>
      </c>
      <c r="AE5564">
        <v>29.35373837624962</v>
      </c>
    </row>
    <row r="5565" spans="1:31" x14ac:dyDescent="0.3">
      <c r="A5565">
        <v>2498204</v>
      </c>
      <c r="B5565">
        <v>1</v>
      </c>
      <c r="C5565" t="s">
        <v>80</v>
      </c>
      <c r="D5565" t="s">
        <v>94</v>
      </c>
      <c r="E5565" t="s">
        <v>166</v>
      </c>
      <c r="F5565" t="s">
        <v>7127</v>
      </c>
      <c r="G5565" t="s">
        <v>149</v>
      </c>
      <c r="H5565" t="s">
        <v>150</v>
      </c>
      <c r="I5565" t="s">
        <v>136</v>
      </c>
      <c r="J5565" t="s">
        <v>137</v>
      </c>
      <c r="K5565" t="s">
        <v>144</v>
      </c>
      <c r="L5565" t="s">
        <v>15754</v>
      </c>
      <c r="M5565" t="s">
        <v>15755</v>
      </c>
      <c r="N5565">
        <v>0.64472222199999996</v>
      </c>
      <c r="O5565">
        <v>0</v>
      </c>
      <c r="P5565">
        <v>3450</v>
      </c>
      <c r="Q5565">
        <v>98</v>
      </c>
      <c r="R5565">
        <v>668</v>
      </c>
      <c r="S5565">
        <v>17</v>
      </c>
      <c r="T5565">
        <v>458</v>
      </c>
      <c r="U5565">
        <v>8</v>
      </c>
      <c r="V5565">
        <v>1</v>
      </c>
      <c r="W5565">
        <v>0</v>
      </c>
      <c r="X5565">
        <v>372.81072950997071</v>
      </c>
      <c r="Y5565">
        <v>8.4853146108526811</v>
      </c>
      <c r="Z5565">
        <v>155.23459316922182</v>
      </c>
      <c r="AA5565">
        <v>39.908813598210351</v>
      </c>
      <c r="AB5565">
        <v>191.22335880299769</v>
      </c>
      <c r="AC5565">
        <v>223.5641780999506</v>
      </c>
      <c r="AD5565">
        <v>2.6120398353404448E-2</v>
      </c>
      <c r="AE5565">
        <v>991.25310818955734</v>
      </c>
    </row>
    <row r="5566" spans="1:31" x14ac:dyDescent="0.3">
      <c r="A5566">
        <v>2498208</v>
      </c>
      <c r="B5566">
        <v>1</v>
      </c>
      <c r="C5566" t="s">
        <v>80</v>
      </c>
      <c r="D5566" t="s">
        <v>85</v>
      </c>
      <c r="E5566" t="s">
        <v>141</v>
      </c>
      <c r="F5566" t="s">
        <v>15756</v>
      </c>
      <c r="G5566" t="s">
        <v>466</v>
      </c>
      <c r="H5566" t="s">
        <v>135</v>
      </c>
      <c r="I5566" t="s">
        <v>136</v>
      </c>
      <c r="J5566" t="s">
        <v>137</v>
      </c>
      <c r="K5566" t="s">
        <v>144</v>
      </c>
      <c r="L5566" t="s">
        <v>15757</v>
      </c>
      <c r="M5566" t="s">
        <v>15758</v>
      </c>
      <c r="N5566">
        <v>6.93</v>
      </c>
      <c r="O5566">
        <v>0</v>
      </c>
      <c r="P5566">
        <v>109</v>
      </c>
      <c r="Q5566">
        <v>0</v>
      </c>
      <c r="R5566">
        <v>0</v>
      </c>
      <c r="S5566">
        <v>0</v>
      </c>
      <c r="T5566">
        <v>3</v>
      </c>
      <c r="U5566">
        <v>0</v>
      </c>
      <c r="V5566">
        <v>0</v>
      </c>
      <c r="W5566">
        <v>0</v>
      </c>
      <c r="X5566">
        <v>240.16468077462585</v>
      </c>
      <c r="Y5566">
        <v>0</v>
      </c>
      <c r="Z5566">
        <v>0</v>
      </c>
      <c r="AA5566">
        <v>0</v>
      </c>
      <c r="AB5566">
        <v>11.416857971225232</v>
      </c>
      <c r="AC5566">
        <v>0</v>
      </c>
      <c r="AD5566">
        <v>0</v>
      </c>
      <c r="AE5566">
        <v>251.58153874585108</v>
      </c>
    </row>
    <row r="5567" spans="1:31" x14ac:dyDescent="0.3">
      <c r="A5567">
        <v>2498209</v>
      </c>
      <c r="B5567">
        <v>1</v>
      </c>
      <c r="C5567" t="s">
        <v>80</v>
      </c>
      <c r="D5567" t="s">
        <v>92</v>
      </c>
      <c r="E5567" t="s">
        <v>153</v>
      </c>
      <c r="F5567" t="s">
        <v>15759</v>
      </c>
      <c r="G5567" t="s">
        <v>230</v>
      </c>
      <c r="H5567" t="s">
        <v>135</v>
      </c>
      <c r="I5567" t="s">
        <v>136</v>
      </c>
      <c r="J5567" t="s">
        <v>137</v>
      </c>
      <c r="K5567" t="s">
        <v>144</v>
      </c>
      <c r="L5567" t="s">
        <v>15760</v>
      </c>
      <c r="M5567" t="s">
        <v>15761</v>
      </c>
      <c r="N5567">
        <v>0.99055555500000003</v>
      </c>
      <c r="O5567">
        <v>0</v>
      </c>
      <c r="P5567">
        <v>1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0.10084176393140967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0.10084176393140967</v>
      </c>
    </row>
    <row r="5568" spans="1:31" x14ac:dyDescent="0.3">
      <c r="A5568">
        <v>2498210</v>
      </c>
      <c r="B5568">
        <v>1</v>
      </c>
      <c r="C5568" t="s">
        <v>80</v>
      </c>
      <c r="D5568" t="s">
        <v>85</v>
      </c>
      <c r="E5568" t="s">
        <v>153</v>
      </c>
      <c r="F5568" t="s">
        <v>14282</v>
      </c>
      <c r="G5568" t="s">
        <v>244</v>
      </c>
      <c r="H5568" t="s">
        <v>135</v>
      </c>
      <c r="I5568" t="s">
        <v>136</v>
      </c>
      <c r="J5568" t="s">
        <v>137</v>
      </c>
      <c r="K5568" t="s">
        <v>144</v>
      </c>
      <c r="L5568" t="s">
        <v>15762</v>
      </c>
      <c r="M5568" t="s">
        <v>15763</v>
      </c>
      <c r="N5568">
        <v>0.79638888799999996</v>
      </c>
      <c r="O5568">
        <v>0</v>
      </c>
      <c r="P5568">
        <v>11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2.8521635447161802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2.8521635447161802</v>
      </c>
    </row>
    <row r="5569" spans="1:31" x14ac:dyDescent="0.3">
      <c r="A5569">
        <v>2498215</v>
      </c>
      <c r="B5569">
        <v>1</v>
      </c>
      <c r="C5569" t="s">
        <v>80</v>
      </c>
      <c r="D5569" t="s">
        <v>97</v>
      </c>
      <c r="E5569" t="s">
        <v>153</v>
      </c>
      <c r="F5569" t="s">
        <v>15764</v>
      </c>
      <c r="G5569" t="s">
        <v>230</v>
      </c>
      <c r="H5569" t="s">
        <v>135</v>
      </c>
      <c r="I5569" t="s">
        <v>136</v>
      </c>
      <c r="J5569" t="s">
        <v>137</v>
      </c>
      <c r="K5569" t="s">
        <v>144</v>
      </c>
      <c r="L5569" t="s">
        <v>15765</v>
      </c>
      <c r="M5569" t="s">
        <v>15766</v>
      </c>
      <c r="N5569">
        <v>4.3436111110000004</v>
      </c>
      <c r="O5569">
        <v>0</v>
      </c>
      <c r="P5569">
        <v>1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1.9155288908703307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1.9155288908703307</v>
      </c>
    </row>
    <row r="5570" spans="1:31" x14ac:dyDescent="0.3">
      <c r="A5570">
        <v>2498216</v>
      </c>
      <c r="B5570">
        <v>1</v>
      </c>
      <c r="C5570" t="s">
        <v>81</v>
      </c>
      <c r="D5570" t="s">
        <v>127</v>
      </c>
      <c r="E5570" t="s">
        <v>147</v>
      </c>
      <c r="F5570" t="s">
        <v>15767</v>
      </c>
      <c r="G5570" t="s">
        <v>149</v>
      </c>
      <c r="H5570" t="s">
        <v>150</v>
      </c>
      <c r="I5570" t="s">
        <v>136</v>
      </c>
      <c r="J5570" t="s">
        <v>137</v>
      </c>
      <c r="K5570" t="s">
        <v>144</v>
      </c>
      <c r="L5570" t="s">
        <v>15768</v>
      </c>
      <c r="M5570" t="s">
        <v>15769</v>
      </c>
      <c r="N5570">
        <v>0.78027777700000001</v>
      </c>
      <c r="O5570">
        <v>0</v>
      </c>
      <c r="P5570">
        <v>220</v>
      </c>
      <c r="Q5570">
        <v>1</v>
      </c>
      <c r="R5570">
        <v>25</v>
      </c>
      <c r="S5570">
        <v>1</v>
      </c>
      <c r="T5570">
        <v>48</v>
      </c>
      <c r="U5570">
        <v>0</v>
      </c>
      <c r="V5570">
        <v>0</v>
      </c>
      <c r="W5570">
        <v>0</v>
      </c>
      <c r="X5570">
        <v>31.242520747213259</v>
      </c>
      <c r="Y5570">
        <v>0.67548726496493761</v>
      </c>
      <c r="Z5570">
        <v>4.6971840592169505</v>
      </c>
      <c r="AA5570">
        <v>1.0208281329216666</v>
      </c>
      <c r="AB5570">
        <v>21.676500113265369</v>
      </c>
      <c r="AC5570">
        <v>0</v>
      </c>
      <c r="AD5570">
        <v>0</v>
      </c>
      <c r="AE5570">
        <v>59.312520317582184</v>
      </c>
    </row>
    <row r="5571" spans="1:31" x14ac:dyDescent="0.3">
      <c r="A5571">
        <v>2498217</v>
      </c>
      <c r="B5571">
        <v>1</v>
      </c>
      <c r="C5571" t="s">
        <v>80</v>
      </c>
      <c r="D5571" t="s">
        <v>96</v>
      </c>
      <c r="E5571" t="s">
        <v>162</v>
      </c>
      <c r="F5571" t="s">
        <v>15770</v>
      </c>
      <c r="G5571" t="s">
        <v>181</v>
      </c>
      <c r="H5571" t="s">
        <v>135</v>
      </c>
      <c r="I5571" t="s">
        <v>136</v>
      </c>
      <c r="J5571" t="s">
        <v>137</v>
      </c>
      <c r="K5571" t="s">
        <v>144</v>
      </c>
      <c r="L5571" t="s">
        <v>15771</v>
      </c>
      <c r="M5571" t="s">
        <v>15772</v>
      </c>
      <c r="N5571">
        <v>0.73222222199999998</v>
      </c>
      <c r="O5571">
        <v>0</v>
      </c>
      <c r="P5571">
        <v>75</v>
      </c>
      <c r="Q5571">
        <v>0</v>
      </c>
      <c r="R5571">
        <v>0</v>
      </c>
      <c r="S5571">
        <v>0</v>
      </c>
      <c r="T5571">
        <v>1</v>
      </c>
      <c r="U5571">
        <v>0</v>
      </c>
      <c r="V5571">
        <v>0</v>
      </c>
      <c r="W5571">
        <v>0</v>
      </c>
      <c r="X5571">
        <v>28.340818439446366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28.340818439446366</v>
      </c>
    </row>
    <row r="5572" spans="1:31" x14ac:dyDescent="0.3">
      <c r="A5572">
        <v>2498220</v>
      </c>
      <c r="B5572">
        <v>1</v>
      </c>
      <c r="C5572" t="s">
        <v>81</v>
      </c>
      <c r="D5572" t="s">
        <v>123</v>
      </c>
      <c r="E5572" t="s">
        <v>132</v>
      </c>
      <c r="F5572" t="s">
        <v>15773</v>
      </c>
      <c r="G5572" t="s">
        <v>296</v>
      </c>
      <c r="H5572" t="s">
        <v>135</v>
      </c>
      <c r="I5572" t="s">
        <v>136</v>
      </c>
      <c r="J5572" t="s">
        <v>137</v>
      </c>
      <c r="K5572" t="s">
        <v>144</v>
      </c>
      <c r="L5572" t="s">
        <v>15774</v>
      </c>
      <c r="M5572" t="s">
        <v>15775</v>
      </c>
      <c r="N5572">
        <v>1.592222222</v>
      </c>
      <c r="O5572">
        <v>0</v>
      </c>
      <c r="P5572">
        <v>231</v>
      </c>
      <c r="Q5572">
        <v>0</v>
      </c>
      <c r="R5572">
        <v>11</v>
      </c>
      <c r="S5572">
        <v>0</v>
      </c>
      <c r="T5572">
        <v>17</v>
      </c>
      <c r="U5572">
        <v>0</v>
      </c>
      <c r="V5572">
        <v>0</v>
      </c>
      <c r="W5572">
        <v>0</v>
      </c>
      <c r="X5572">
        <v>99.558892876758904</v>
      </c>
      <c r="Y5572">
        <v>0</v>
      </c>
      <c r="Z5572">
        <v>3.8203077288467169</v>
      </c>
      <c r="AA5572">
        <v>0</v>
      </c>
      <c r="AB5572">
        <v>17.874787264940533</v>
      </c>
      <c r="AC5572">
        <v>0</v>
      </c>
      <c r="AD5572">
        <v>0</v>
      </c>
      <c r="AE5572">
        <v>121.25398787054615</v>
      </c>
    </row>
    <row r="5573" spans="1:31" x14ac:dyDescent="0.3">
      <c r="A5573">
        <v>2498226</v>
      </c>
      <c r="B5573">
        <v>1</v>
      </c>
      <c r="C5573" t="s">
        <v>81</v>
      </c>
      <c r="D5573" t="s">
        <v>123</v>
      </c>
      <c r="E5573" t="s">
        <v>147</v>
      </c>
      <c r="F5573" t="s">
        <v>15776</v>
      </c>
      <c r="G5573" t="s">
        <v>149</v>
      </c>
      <c r="H5573" t="s">
        <v>150</v>
      </c>
      <c r="I5573" t="s">
        <v>136</v>
      </c>
      <c r="J5573" t="s">
        <v>137</v>
      </c>
      <c r="K5573" t="s">
        <v>144</v>
      </c>
      <c r="L5573" t="s">
        <v>15777</v>
      </c>
      <c r="M5573" t="s">
        <v>15778</v>
      </c>
      <c r="N5573">
        <v>1.0175000000000001</v>
      </c>
      <c r="O5573">
        <v>0</v>
      </c>
      <c r="P5573">
        <v>687</v>
      </c>
      <c r="Q5573">
        <v>12</v>
      </c>
      <c r="R5573">
        <v>81</v>
      </c>
      <c r="S5573">
        <v>10</v>
      </c>
      <c r="T5573">
        <v>77</v>
      </c>
      <c r="U5573">
        <v>1</v>
      </c>
      <c r="V5573">
        <v>0</v>
      </c>
      <c r="W5573">
        <v>0</v>
      </c>
      <c r="X5573">
        <v>124.99908706171344</v>
      </c>
      <c r="Y5573">
        <v>5.1042086737125238</v>
      </c>
      <c r="Z5573">
        <v>33.908935724253105</v>
      </c>
      <c r="AA5573">
        <v>41.57818799460285</v>
      </c>
      <c r="AB5573">
        <v>39.676505770680322</v>
      </c>
      <c r="AC5573">
        <v>1.7958198969187742</v>
      </c>
      <c r="AD5573">
        <v>0</v>
      </c>
      <c r="AE5573">
        <v>247.06274512188099</v>
      </c>
    </row>
    <row r="5574" spans="1:31" x14ac:dyDescent="0.3">
      <c r="A5574">
        <v>2498228</v>
      </c>
      <c r="B5574">
        <v>1</v>
      </c>
      <c r="C5574" t="s">
        <v>80</v>
      </c>
      <c r="D5574" t="s">
        <v>83</v>
      </c>
      <c r="E5574" t="s">
        <v>147</v>
      </c>
      <c r="F5574" t="s">
        <v>15779</v>
      </c>
      <c r="G5574" t="s">
        <v>149</v>
      </c>
      <c r="H5574" t="s">
        <v>150</v>
      </c>
      <c r="I5574" t="s">
        <v>136</v>
      </c>
      <c r="J5574" t="s">
        <v>137</v>
      </c>
      <c r="K5574" t="s">
        <v>144</v>
      </c>
      <c r="L5574" t="s">
        <v>15780</v>
      </c>
      <c r="M5574" t="s">
        <v>15781</v>
      </c>
      <c r="N5574">
        <v>0.31777777699999998</v>
      </c>
      <c r="O5574">
        <v>0</v>
      </c>
      <c r="P5574">
        <v>236</v>
      </c>
      <c r="Q5574">
        <v>0</v>
      </c>
      <c r="R5574">
        <v>0</v>
      </c>
      <c r="S5574">
        <v>0</v>
      </c>
      <c r="T5574">
        <v>36</v>
      </c>
      <c r="U5574">
        <v>0</v>
      </c>
      <c r="V5574">
        <v>0</v>
      </c>
      <c r="W5574">
        <v>0</v>
      </c>
      <c r="X5574">
        <v>18.941073703149495</v>
      </c>
      <c r="Y5574">
        <v>0</v>
      </c>
      <c r="Z5574">
        <v>0</v>
      </c>
      <c r="AA5574">
        <v>0</v>
      </c>
      <c r="AB5574">
        <v>7.9805326141462833</v>
      </c>
      <c r="AC5574">
        <v>0</v>
      </c>
      <c r="AD5574">
        <v>0</v>
      </c>
      <c r="AE5574">
        <v>26.92160631729578</v>
      </c>
    </row>
    <row r="5575" spans="1:31" x14ac:dyDescent="0.3">
      <c r="A5575">
        <v>2498229</v>
      </c>
      <c r="B5575">
        <v>1</v>
      </c>
      <c r="C5575" t="s">
        <v>80</v>
      </c>
      <c r="D5575" t="s">
        <v>94</v>
      </c>
      <c r="E5575" t="s">
        <v>162</v>
      </c>
      <c r="F5575" t="s">
        <v>15782</v>
      </c>
      <c r="G5575" t="s">
        <v>210</v>
      </c>
      <c r="H5575" t="s">
        <v>135</v>
      </c>
      <c r="I5575" t="s">
        <v>136</v>
      </c>
      <c r="J5575" t="s">
        <v>137</v>
      </c>
      <c r="K5575" t="s">
        <v>144</v>
      </c>
      <c r="L5575" t="s">
        <v>15783</v>
      </c>
      <c r="M5575" t="s">
        <v>15784</v>
      </c>
      <c r="N5575">
        <v>0.79333333299999997</v>
      </c>
      <c r="O5575">
        <v>0</v>
      </c>
      <c r="P5575">
        <v>2</v>
      </c>
      <c r="Q5575">
        <v>0</v>
      </c>
      <c r="R5575">
        <v>2</v>
      </c>
      <c r="S5575">
        <v>0</v>
      </c>
      <c r="T5575">
        <v>1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0.13005054036232536</v>
      </c>
      <c r="AA5575">
        <v>0</v>
      </c>
      <c r="AB5575">
        <v>2.517165114115556E-4</v>
      </c>
      <c r="AC5575">
        <v>0</v>
      </c>
      <c r="AD5575">
        <v>0</v>
      </c>
      <c r="AE5575">
        <v>0.13030225687373692</v>
      </c>
    </row>
    <row r="5576" spans="1:31" x14ac:dyDescent="0.3">
      <c r="A5576">
        <v>2498230</v>
      </c>
      <c r="B5576">
        <v>1</v>
      </c>
      <c r="C5576" t="s">
        <v>80</v>
      </c>
      <c r="D5576" t="s">
        <v>83</v>
      </c>
      <c r="E5576" t="s">
        <v>153</v>
      </c>
      <c r="F5576" t="s">
        <v>15785</v>
      </c>
      <c r="G5576" t="s">
        <v>230</v>
      </c>
      <c r="H5576" t="s">
        <v>135</v>
      </c>
      <c r="I5576" t="s">
        <v>136</v>
      </c>
      <c r="J5576" t="s">
        <v>137</v>
      </c>
      <c r="K5576" t="s">
        <v>144</v>
      </c>
      <c r="L5576" t="s">
        <v>15786</v>
      </c>
      <c r="M5576" t="s">
        <v>15787</v>
      </c>
      <c r="N5576">
        <v>3.0263888880000001</v>
      </c>
      <c r="O5576">
        <v>0</v>
      </c>
      <c r="P5576">
        <v>11</v>
      </c>
      <c r="Q5576">
        <v>0</v>
      </c>
      <c r="R5576">
        <v>0</v>
      </c>
      <c r="S5576">
        <v>0</v>
      </c>
      <c r="T5576">
        <v>1</v>
      </c>
      <c r="U5576">
        <v>0</v>
      </c>
      <c r="V5576">
        <v>0</v>
      </c>
      <c r="W5576">
        <v>0</v>
      </c>
      <c r="X5576">
        <v>7.3294015093829383</v>
      </c>
      <c r="Y5576">
        <v>0</v>
      </c>
      <c r="Z5576">
        <v>0</v>
      </c>
      <c r="AA5576">
        <v>0</v>
      </c>
      <c r="AB5576">
        <v>4.4405300051933336</v>
      </c>
      <c r="AC5576">
        <v>0</v>
      </c>
      <c r="AD5576">
        <v>0</v>
      </c>
      <c r="AE5576">
        <v>11.769931514576271</v>
      </c>
    </row>
    <row r="5577" spans="1:31" x14ac:dyDescent="0.3">
      <c r="A5577">
        <v>2498235</v>
      </c>
      <c r="B5577">
        <v>1</v>
      </c>
      <c r="C5577" t="s">
        <v>80</v>
      </c>
      <c r="D5577" t="s">
        <v>90</v>
      </c>
      <c r="E5577" t="s">
        <v>213</v>
      </c>
      <c r="F5577" t="s">
        <v>15788</v>
      </c>
      <c r="G5577" t="s">
        <v>159</v>
      </c>
      <c r="H5577" t="s">
        <v>150</v>
      </c>
      <c r="I5577" t="s">
        <v>136</v>
      </c>
      <c r="J5577" t="s">
        <v>3</v>
      </c>
      <c r="K5577" t="s">
        <v>144</v>
      </c>
      <c r="L5577" t="s">
        <v>15789</v>
      </c>
      <c r="M5577" t="s">
        <v>15790</v>
      </c>
      <c r="N5577">
        <v>1.3869444440000001</v>
      </c>
      <c r="O5577">
        <v>0</v>
      </c>
      <c r="P5577">
        <v>1800</v>
      </c>
      <c r="Q5577">
        <v>0</v>
      </c>
      <c r="R5577">
        <v>0</v>
      </c>
      <c r="S5577">
        <v>1</v>
      </c>
      <c r="T5577">
        <v>417</v>
      </c>
      <c r="U5577">
        <v>0</v>
      </c>
      <c r="V5577">
        <v>1</v>
      </c>
      <c r="W5577">
        <v>0</v>
      </c>
      <c r="X5577">
        <v>919.31494830180247</v>
      </c>
      <c r="Y5577">
        <v>0</v>
      </c>
      <c r="Z5577">
        <v>0</v>
      </c>
      <c r="AA5577">
        <v>258.92354343292408</v>
      </c>
      <c r="AB5577">
        <v>466.56671300279851</v>
      </c>
      <c r="AC5577">
        <v>0</v>
      </c>
      <c r="AD5577">
        <v>3.4186429986118045</v>
      </c>
      <c r="AE5577">
        <v>1648.2238477361368</v>
      </c>
    </row>
    <row r="5578" spans="1:31" x14ac:dyDescent="0.3">
      <c r="A5578">
        <v>2498167</v>
      </c>
      <c r="B5578">
        <v>2</v>
      </c>
      <c r="C5578" t="s">
        <v>80</v>
      </c>
      <c r="D5578" t="s">
        <v>93</v>
      </c>
      <c r="E5578" t="s">
        <v>132</v>
      </c>
      <c r="F5578" t="s">
        <v>15791</v>
      </c>
      <c r="G5578" t="s">
        <v>210</v>
      </c>
      <c r="H5578" t="s">
        <v>135</v>
      </c>
      <c r="I5578" t="s">
        <v>136</v>
      </c>
      <c r="J5578" t="s">
        <v>137</v>
      </c>
      <c r="K5578" t="s">
        <v>144</v>
      </c>
      <c r="L5578" t="s">
        <v>15732</v>
      </c>
      <c r="M5578" t="s">
        <v>15792</v>
      </c>
      <c r="N5578">
        <v>0.87416666600000004</v>
      </c>
      <c r="O5578">
        <v>0</v>
      </c>
      <c r="P5578">
        <v>149</v>
      </c>
      <c r="Q5578">
        <v>0</v>
      </c>
      <c r="R5578">
        <v>13</v>
      </c>
      <c r="S5578">
        <v>0</v>
      </c>
      <c r="T5578">
        <v>21</v>
      </c>
      <c r="U5578">
        <v>0</v>
      </c>
      <c r="V5578">
        <v>0</v>
      </c>
      <c r="W5578">
        <v>0</v>
      </c>
      <c r="X5578">
        <v>8.6314254829349366</v>
      </c>
      <c r="Y5578">
        <v>0</v>
      </c>
      <c r="Z5578">
        <v>1.2976898754072412</v>
      </c>
      <c r="AA5578">
        <v>0</v>
      </c>
      <c r="AB5578">
        <v>5.2403150315441716</v>
      </c>
      <c r="AC5578">
        <v>0</v>
      </c>
      <c r="AD5578">
        <v>0</v>
      </c>
      <c r="AE5578">
        <v>15.169430389886351</v>
      </c>
    </row>
    <row r="5579" spans="1:31" x14ac:dyDescent="0.3">
      <c r="A5579">
        <v>2498238</v>
      </c>
      <c r="B5579">
        <v>1</v>
      </c>
      <c r="C5579" t="s">
        <v>80</v>
      </c>
      <c r="D5579" t="s">
        <v>108</v>
      </c>
      <c r="E5579" t="s">
        <v>132</v>
      </c>
      <c r="F5579" t="s">
        <v>15793</v>
      </c>
      <c r="G5579" t="s">
        <v>181</v>
      </c>
      <c r="H5579" t="s">
        <v>135</v>
      </c>
      <c r="I5579" t="s">
        <v>136</v>
      </c>
      <c r="J5579" t="s">
        <v>137</v>
      </c>
      <c r="K5579" t="s">
        <v>144</v>
      </c>
      <c r="L5579" t="s">
        <v>15794</v>
      </c>
      <c r="M5579" t="s">
        <v>15795</v>
      </c>
      <c r="N5579">
        <v>1.5988888880000001</v>
      </c>
      <c r="O5579">
        <v>0</v>
      </c>
      <c r="P5579">
        <v>110</v>
      </c>
      <c r="Q5579">
        <v>0</v>
      </c>
      <c r="R5579">
        <v>5</v>
      </c>
      <c r="S5579">
        <v>0</v>
      </c>
      <c r="T5579">
        <v>9</v>
      </c>
      <c r="U5579">
        <v>0</v>
      </c>
      <c r="V5579">
        <v>0</v>
      </c>
      <c r="W5579">
        <v>0</v>
      </c>
      <c r="X5579">
        <v>31.431708035250708</v>
      </c>
      <c r="Y5579">
        <v>0</v>
      </c>
      <c r="Z5579">
        <v>3.586451631216939</v>
      </c>
      <c r="AA5579">
        <v>0</v>
      </c>
      <c r="AB5579">
        <v>6.8264337803565303</v>
      </c>
      <c r="AC5579">
        <v>0</v>
      </c>
      <c r="AD5579">
        <v>0</v>
      </c>
      <c r="AE5579">
        <v>41.844593446824177</v>
      </c>
    </row>
    <row r="5580" spans="1:31" x14ac:dyDescent="0.3">
      <c r="A5580">
        <v>2498239</v>
      </c>
      <c r="B5580">
        <v>1</v>
      </c>
      <c r="C5580" t="s">
        <v>81</v>
      </c>
      <c r="D5580" t="s">
        <v>113</v>
      </c>
      <c r="E5580" t="s">
        <v>147</v>
      </c>
      <c r="F5580" t="s">
        <v>15796</v>
      </c>
      <c r="G5580" t="s">
        <v>193</v>
      </c>
      <c r="H5580" t="s">
        <v>150</v>
      </c>
      <c r="I5580" t="s">
        <v>136</v>
      </c>
      <c r="J5580" t="s">
        <v>137</v>
      </c>
      <c r="K5580" t="s">
        <v>144</v>
      </c>
      <c r="L5580" t="s">
        <v>15797</v>
      </c>
      <c r="M5580" t="s">
        <v>15798</v>
      </c>
      <c r="N5580">
        <v>4.9050000000000002</v>
      </c>
      <c r="O5580">
        <v>0</v>
      </c>
      <c r="P5580">
        <v>101</v>
      </c>
      <c r="Q5580">
        <v>0</v>
      </c>
      <c r="R5580">
        <v>27</v>
      </c>
      <c r="S5580">
        <v>0</v>
      </c>
      <c r="T5580">
        <v>5</v>
      </c>
      <c r="U5580">
        <v>0</v>
      </c>
      <c r="V5580">
        <v>0</v>
      </c>
      <c r="W5580">
        <v>0</v>
      </c>
      <c r="X5580">
        <v>123.33555904105053</v>
      </c>
      <c r="Y5580">
        <v>0</v>
      </c>
      <c r="Z5580">
        <v>25.59408177028385</v>
      </c>
      <c r="AA5580">
        <v>0</v>
      </c>
      <c r="AB5580">
        <v>13.841597403632925</v>
      </c>
      <c r="AC5580">
        <v>0</v>
      </c>
      <c r="AD5580">
        <v>0</v>
      </c>
      <c r="AE5580">
        <v>162.7712382149673</v>
      </c>
    </row>
    <row r="5581" spans="1:31" x14ac:dyDescent="0.3">
      <c r="A5581">
        <v>2498240</v>
      </c>
      <c r="B5581">
        <v>1</v>
      </c>
      <c r="C5581" t="s">
        <v>80</v>
      </c>
      <c r="D5581" t="s">
        <v>101</v>
      </c>
      <c r="E5581" t="s">
        <v>162</v>
      </c>
      <c r="F5581" t="s">
        <v>15799</v>
      </c>
      <c r="G5581" t="s">
        <v>159</v>
      </c>
      <c r="H5581" t="s">
        <v>135</v>
      </c>
      <c r="I5581" t="s">
        <v>136</v>
      </c>
      <c r="J5581" t="s">
        <v>3</v>
      </c>
      <c r="K5581" t="s">
        <v>144</v>
      </c>
      <c r="L5581" t="s">
        <v>15800</v>
      </c>
      <c r="M5581" t="s">
        <v>15801</v>
      </c>
      <c r="N5581">
        <v>2.6</v>
      </c>
      <c r="O5581">
        <v>0</v>
      </c>
      <c r="P5581">
        <v>3</v>
      </c>
      <c r="Q5581">
        <v>0</v>
      </c>
      <c r="R5581">
        <v>1</v>
      </c>
      <c r="S5581">
        <v>0</v>
      </c>
      <c r="T5581">
        <v>2</v>
      </c>
      <c r="U5581">
        <v>0</v>
      </c>
      <c r="V5581">
        <v>0</v>
      </c>
      <c r="W5581">
        <v>0</v>
      </c>
      <c r="X5581">
        <v>2.4045528824304041</v>
      </c>
      <c r="Y5581">
        <v>0</v>
      </c>
      <c r="Z5581">
        <v>0.229219955892732</v>
      </c>
      <c r="AA5581">
        <v>0</v>
      </c>
      <c r="AB5581">
        <v>7.3456388447831991E-2</v>
      </c>
      <c r="AC5581">
        <v>0</v>
      </c>
      <c r="AD5581">
        <v>0</v>
      </c>
      <c r="AE5581">
        <v>2.7072292267709681</v>
      </c>
    </row>
    <row r="5582" spans="1:31" x14ac:dyDescent="0.3">
      <c r="A5582">
        <v>2498242</v>
      </c>
      <c r="B5582">
        <v>1</v>
      </c>
      <c r="C5582" t="s">
        <v>80</v>
      </c>
      <c r="D5582" t="s">
        <v>109</v>
      </c>
      <c r="E5582" t="s">
        <v>162</v>
      </c>
      <c r="F5582" t="s">
        <v>15802</v>
      </c>
      <c r="G5582" t="s">
        <v>210</v>
      </c>
      <c r="H5582" t="s">
        <v>135</v>
      </c>
      <c r="I5582" t="s">
        <v>136</v>
      </c>
      <c r="J5582" t="s">
        <v>137</v>
      </c>
      <c r="K5582" t="s">
        <v>144</v>
      </c>
      <c r="L5582" t="s">
        <v>15803</v>
      </c>
      <c r="M5582" t="s">
        <v>15804</v>
      </c>
      <c r="N5582">
        <v>4.3919444439999999</v>
      </c>
      <c r="O5582">
        <v>0</v>
      </c>
      <c r="P5582">
        <v>25</v>
      </c>
      <c r="Q5582">
        <v>0</v>
      </c>
      <c r="R5582">
        <v>2</v>
      </c>
      <c r="S5582">
        <v>0</v>
      </c>
      <c r="T5582">
        <v>5</v>
      </c>
      <c r="U5582">
        <v>0</v>
      </c>
      <c r="V5582">
        <v>0</v>
      </c>
      <c r="W5582">
        <v>0</v>
      </c>
      <c r="X5582">
        <v>20.899516260539411</v>
      </c>
      <c r="Y5582">
        <v>0</v>
      </c>
      <c r="Z5582">
        <v>1.4161262512622001E-2</v>
      </c>
      <c r="AA5582">
        <v>0</v>
      </c>
      <c r="AB5582">
        <v>7.9865328006895853</v>
      </c>
      <c r="AC5582">
        <v>0</v>
      </c>
      <c r="AD5582">
        <v>0</v>
      </c>
      <c r="AE5582">
        <v>28.900210323741618</v>
      </c>
    </row>
    <row r="5583" spans="1:31" x14ac:dyDescent="0.3">
      <c r="A5583">
        <v>2498243</v>
      </c>
      <c r="B5583">
        <v>1</v>
      </c>
      <c r="C5583" t="s">
        <v>80</v>
      </c>
      <c r="D5583" t="s">
        <v>99</v>
      </c>
      <c r="E5583" t="s">
        <v>162</v>
      </c>
      <c r="F5583" t="s">
        <v>1475</v>
      </c>
      <c r="G5583" t="s">
        <v>210</v>
      </c>
      <c r="H5583" t="s">
        <v>135</v>
      </c>
      <c r="I5583" t="s">
        <v>136</v>
      </c>
      <c r="J5583" t="s">
        <v>137</v>
      </c>
      <c r="K5583" t="s">
        <v>144</v>
      </c>
      <c r="L5583" t="s">
        <v>15805</v>
      </c>
      <c r="M5583" t="s">
        <v>15806</v>
      </c>
      <c r="N5583">
        <v>3.4224999999999999</v>
      </c>
      <c r="O5583">
        <v>0</v>
      </c>
      <c r="P5583">
        <v>39</v>
      </c>
      <c r="Q5583">
        <v>0</v>
      </c>
      <c r="R5583">
        <v>3</v>
      </c>
      <c r="S5583">
        <v>0</v>
      </c>
      <c r="T5583">
        <v>6</v>
      </c>
      <c r="U5583">
        <v>0</v>
      </c>
      <c r="V5583">
        <v>0</v>
      </c>
      <c r="W5583">
        <v>0</v>
      </c>
      <c r="X5583">
        <v>61.483687707532354</v>
      </c>
      <c r="Y5583">
        <v>0</v>
      </c>
      <c r="Z5583">
        <v>2.3241716584324608</v>
      </c>
      <c r="AA5583">
        <v>0</v>
      </c>
      <c r="AB5583">
        <v>10.645051600763866</v>
      </c>
      <c r="AC5583">
        <v>0</v>
      </c>
      <c r="AD5583">
        <v>0</v>
      </c>
      <c r="AE5583">
        <v>74.45291096672868</v>
      </c>
    </row>
    <row r="5584" spans="1:31" x14ac:dyDescent="0.3">
      <c r="A5584">
        <v>2498244</v>
      </c>
      <c r="B5584">
        <v>1</v>
      </c>
      <c r="C5584" t="s">
        <v>80</v>
      </c>
      <c r="D5584" t="s">
        <v>98</v>
      </c>
      <c r="E5584" t="s">
        <v>132</v>
      </c>
      <c r="F5584" t="s">
        <v>15807</v>
      </c>
      <c r="G5584" t="s">
        <v>181</v>
      </c>
      <c r="H5584" t="s">
        <v>135</v>
      </c>
      <c r="I5584" t="s">
        <v>136</v>
      </c>
      <c r="J5584" t="s">
        <v>137</v>
      </c>
      <c r="K5584" t="s">
        <v>144</v>
      </c>
      <c r="L5584" t="s">
        <v>15808</v>
      </c>
      <c r="M5584" t="s">
        <v>15809</v>
      </c>
      <c r="N5584">
        <v>0.75527777699999998</v>
      </c>
      <c r="O5584">
        <v>0</v>
      </c>
      <c r="P5584">
        <v>181</v>
      </c>
      <c r="Q5584">
        <v>0</v>
      </c>
      <c r="R5584">
        <v>0</v>
      </c>
      <c r="S5584">
        <v>0</v>
      </c>
      <c r="T5584">
        <v>5</v>
      </c>
      <c r="U5584">
        <v>0</v>
      </c>
      <c r="V5584">
        <v>0</v>
      </c>
      <c r="W5584">
        <v>0</v>
      </c>
      <c r="X5584">
        <v>23.353646742348975</v>
      </c>
      <c r="Y5584">
        <v>0</v>
      </c>
      <c r="Z5584">
        <v>0</v>
      </c>
      <c r="AA5584">
        <v>0</v>
      </c>
      <c r="AB5584">
        <v>1.4999059928632996</v>
      </c>
      <c r="AC5584">
        <v>0</v>
      </c>
      <c r="AD5584">
        <v>0</v>
      </c>
      <c r="AE5584">
        <v>24.853552735212276</v>
      </c>
    </row>
    <row r="5585" spans="1:31" x14ac:dyDescent="0.3">
      <c r="A5585">
        <v>2498249</v>
      </c>
      <c r="B5585">
        <v>1</v>
      </c>
      <c r="C5585" t="s">
        <v>80</v>
      </c>
      <c r="D5585" t="s">
        <v>105</v>
      </c>
      <c r="E5585" t="s">
        <v>162</v>
      </c>
      <c r="F5585" t="s">
        <v>15810</v>
      </c>
      <c r="G5585" t="s">
        <v>210</v>
      </c>
      <c r="H5585" t="s">
        <v>135</v>
      </c>
      <c r="I5585" t="s">
        <v>136</v>
      </c>
      <c r="J5585" t="s">
        <v>137</v>
      </c>
      <c r="K5585" t="s">
        <v>144</v>
      </c>
      <c r="L5585" t="s">
        <v>15811</v>
      </c>
      <c r="M5585" t="s">
        <v>15812</v>
      </c>
      <c r="N5585">
        <v>0.75666666599999999</v>
      </c>
      <c r="O5585">
        <v>0</v>
      </c>
      <c r="P5585">
        <v>4</v>
      </c>
      <c r="Q5585">
        <v>0</v>
      </c>
      <c r="R5585">
        <v>0</v>
      </c>
      <c r="S5585">
        <v>0</v>
      </c>
      <c r="T5585">
        <v>5</v>
      </c>
      <c r="U5585">
        <v>0</v>
      </c>
      <c r="V5585">
        <v>0</v>
      </c>
      <c r="W5585">
        <v>0</v>
      </c>
      <c r="X5585">
        <v>3.5638084038988938</v>
      </c>
      <c r="Y5585">
        <v>0</v>
      </c>
      <c r="Z5585">
        <v>0</v>
      </c>
      <c r="AA5585">
        <v>0</v>
      </c>
      <c r="AB5585">
        <v>16.307427290267533</v>
      </c>
      <c r="AC5585">
        <v>0</v>
      </c>
      <c r="AD5585">
        <v>0</v>
      </c>
      <c r="AE5585">
        <v>19.871235694166426</v>
      </c>
    </row>
    <row r="5586" spans="1:31" x14ac:dyDescent="0.3">
      <c r="A5586">
        <v>2498250</v>
      </c>
      <c r="B5586">
        <v>1</v>
      </c>
      <c r="C5586" t="s">
        <v>81</v>
      </c>
      <c r="D5586" t="s">
        <v>122</v>
      </c>
      <c r="E5586" t="s">
        <v>162</v>
      </c>
      <c r="F5586" t="s">
        <v>15813</v>
      </c>
      <c r="G5586" t="s">
        <v>181</v>
      </c>
      <c r="H5586" t="s">
        <v>135</v>
      </c>
      <c r="I5586" t="s">
        <v>136</v>
      </c>
      <c r="J5586" t="s">
        <v>137</v>
      </c>
      <c r="K5586" t="s">
        <v>144</v>
      </c>
      <c r="L5586" t="s">
        <v>15814</v>
      </c>
      <c r="M5586" t="s">
        <v>15815</v>
      </c>
      <c r="N5586">
        <v>0.61777777700000003</v>
      </c>
      <c r="O5586">
        <v>0</v>
      </c>
      <c r="P5586">
        <v>27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3.3764655398707024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3.3764655398707024</v>
      </c>
    </row>
    <row r="5587" spans="1:31" x14ac:dyDescent="0.3">
      <c r="A5587">
        <v>2498256</v>
      </c>
      <c r="B5587">
        <v>1</v>
      </c>
      <c r="C5587" t="s">
        <v>81</v>
      </c>
      <c r="D5587" t="s">
        <v>116</v>
      </c>
      <c r="E5587" t="s">
        <v>153</v>
      </c>
      <c r="F5587" t="s">
        <v>15816</v>
      </c>
      <c r="G5587" t="s">
        <v>155</v>
      </c>
      <c r="H5587" t="s">
        <v>135</v>
      </c>
      <c r="I5587" t="s">
        <v>136</v>
      </c>
      <c r="J5587" t="s">
        <v>137</v>
      </c>
      <c r="K5587" t="s">
        <v>144</v>
      </c>
      <c r="L5587" t="s">
        <v>15817</v>
      </c>
      <c r="M5587" t="s">
        <v>15818</v>
      </c>
      <c r="N5587">
        <v>1.065833333</v>
      </c>
      <c r="O5587">
        <v>0</v>
      </c>
      <c r="P5587">
        <v>0</v>
      </c>
      <c r="Q5587">
        <v>0</v>
      </c>
      <c r="R5587">
        <v>3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6.184767180230101E-2</v>
      </c>
      <c r="AA5587">
        <v>0</v>
      </c>
      <c r="AB5587">
        <v>0</v>
      </c>
      <c r="AC5587">
        <v>0</v>
      </c>
      <c r="AD5587">
        <v>0</v>
      </c>
      <c r="AE5587">
        <v>6.184767180230101E-2</v>
      </c>
    </row>
    <row r="5588" spans="1:31" x14ac:dyDescent="0.3">
      <c r="A5588">
        <v>2498259</v>
      </c>
      <c r="B5588">
        <v>1</v>
      </c>
      <c r="C5588" t="s">
        <v>81</v>
      </c>
      <c r="D5588" t="s">
        <v>113</v>
      </c>
      <c r="E5588" t="s">
        <v>184</v>
      </c>
      <c r="F5588" t="s">
        <v>15819</v>
      </c>
      <c r="G5588" t="s">
        <v>149</v>
      </c>
      <c r="H5588" t="s">
        <v>150</v>
      </c>
      <c r="I5588" t="s">
        <v>506</v>
      </c>
      <c r="J5588" t="s">
        <v>137</v>
      </c>
      <c r="K5588" t="s">
        <v>144</v>
      </c>
      <c r="L5588" t="s">
        <v>15820</v>
      </c>
      <c r="M5588" t="s">
        <v>15821</v>
      </c>
      <c r="N5588">
        <v>8.6111109999999994E-3</v>
      </c>
      <c r="O5588">
        <v>2</v>
      </c>
      <c r="P5588">
        <v>421</v>
      </c>
      <c r="Q5588">
        <v>28</v>
      </c>
      <c r="R5588">
        <v>93</v>
      </c>
      <c r="S5588">
        <v>7</v>
      </c>
      <c r="T5588">
        <v>10</v>
      </c>
      <c r="U5588">
        <v>0</v>
      </c>
      <c r="V5588">
        <v>0</v>
      </c>
      <c r="W5588">
        <v>2.0351260754400001E-3</v>
      </c>
      <c r="X5588">
        <v>0.56208299954614593</v>
      </c>
      <c r="Y5588">
        <v>0.15361684279874255</v>
      </c>
      <c r="Z5588">
        <v>0.21782677852215487</v>
      </c>
      <c r="AA5588">
        <v>8.72749244695111E-2</v>
      </c>
      <c r="AB5588">
        <v>3.1222230865048887E-2</v>
      </c>
      <c r="AC5588">
        <v>0</v>
      </c>
      <c r="AD5588">
        <v>0</v>
      </c>
      <c r="AE5588">
        <v>1.0540589022770432</v>
      </c>
    </row>
    <row r="5589" spans="1:31" x14ac:dyDescent="0.3">
      <c r="A5589">
        <v>2498261</v>
      </c>
      <c r="B5589">
        <v>1</v>
      </c>
      <c r="C5589" t="s">
        <v>81</v>
      </c>
      <c r="D5589" t="s">
        <v>128</v>
      </c>
      <c r="E5589" t="s">
        <v>141</v>
      </c>
      <c r="F5589" t="s">
        <v>15822</v>
      </c>
      <c r="G5589" t="s">
        <v>143</v>
      </c>
      <c r="H5589" t="s">
        <v>135</v>
      </c>
      <c r="I5589" t="s">
        <v>136</v>
      </c>
      <c r="J5589" t="s">
        <v>137</v>
      </c>
      <c r="K5589" t="s">
        <v>144</v>
      </c>
      <c r="L5589" t="s">
        <v>15823</v>
      </c>
      <c r="M5589" t="s">
        <v>15824</v>
      </c>
      <c r="N5589">
        <v>2.3566666660000002</v>
      </c>
      <c r="O5589">
        <v>0</v>
      </c>
      <c r="P5589">
        <v>45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29.371519873557318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29.371519873557318</v>
      </c>
    </row>
    <row r="5590" spans="1:31" x14ac:dyDescent="0.3">
      <c r="A5590">
        <v>2498262</v>
      </c>
      <c r="B5590">
        <v>1</v>
      </c>
      <c r="C5590" t="s">
        <v>80</v>
      </c>
      <c r="D5590" t="s">
        <v>107</v>
      </c>
      <c r="E5590" t="s">
        <v>153</v>
      </c>
      <c r="F5590" t="s">
        <v>15825</v>
      </c>
      <c r="G5590" t="s">
        <v>230</v>
      </c>
      <c r="H5590" t="s">
        <v>135</v>
      </c>
      <c r="I5590" t="s">
        <v>136</v>
      </c>
      <c r="J5590" t="s">
        <v>137</v>
      </c>
      <c r="K5590" t="s">
        <v>144</v>
      </c>
      <c r="L5590" t="s">
        <v>15826</v>
      </c>
      <c r="M5590" t="s">
        <v>15827</v>
      </c>
      <c r="N5590">
        <v>4.0791666659999999</v>
      </c>
      <c r="O5590">
        <v>0</v>
      </c>
      <c r="P5590">
        <v>1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11.373311856463909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11.373311856463909</v>
      </c>
    </row>
    <row r="5591" spans="1:31" x14ac:dyDescent="0.3">
      <c r="A5591">
        <v>2498272</v>
      </c>
      <c r="B5591">
        <v>1</v>
      </c>
      <c r="C5591" t="s">
        <v>81</v>
      </c>
      <c r="D5591" t="s">
        <v>127</v>
      </c>
      <c r="E5591" t="s">
        <v>184</v>
      </c>
      <c r="F5591" t="s">
        <v>15828</v>
      </c>
      <c r="G5591" t="s">
        <v>149</v>
      </c>
      <c r="H5591" t="s">
        <v>150</v>
      </c>
      <c r="I5591" t="s">
        <v>136</v>
      </c>
      <c r="J5591" t="s">
        <v>137</v>
      </c>
      <c r="K5591" t="s">
        <v>144</v>
      </c>
      <c r="L5591" t="s">
        <v>15829</v>
      </c>
      <c r="M5591" t="s">
        <v>15830</v>
      </c>
      <c r="N5591">
        <v>1.114166666</v>
      </c>
      <c r="O5591">
        <v>2</v>
      </c>
      <c r="P5591">
        <v>3</v>
      </c>
      <c r="Q5591">
        <v>59</v>
      </c>
      <c r="R5591">
        <v>34</v>
      </c>
      <c r="S5591">
        <v>6</v>
      </c>
      <c r="T5591">
        <v>0</v>
      </c>
      <c r="U5591">
        <v>0</v>
      </c>
      <c r="V5591">
        <v>0</v>
      </c>
      <c r="W5591">
        <v>1.820235278602681</v>
      </c>
      <c r="X5591">
        <v>4.4803367027805834</v>
      </c>
      <c r="Y5591">
        <v>23.787852360942033</v>
      </c>
      <c r="Z5591">
        <v>71.353158128390305</v>
      </c>
      <c r="AA5591">
        <v>7.2051232983079299</v>
      </c>
      <c r="AB5591">
        <v>0</v>
      </c>
      <c r="AC5591">
        <v>0</v>
      </c>
      <c r="AD5591">
        <v>0</v>
      </c>
      <c r="AE5591">
        <v>108.64670576902353</v>
      </c>
    </row>
    <row r="5592" spans="1:31" x14ac:dyDescent="0.3">
      <c r="A5592">
        <v>2498274</v>
      </c>
      <c r="B5592">
        <v>1</v>
      </c>
      <c r="C5592" t="s">
        <v>80</v>
      </c>
      <c r="D5592" t="s">
        <v>100</v>
      </c>
      <c r="E5592" t="s">
        <v>184</v>
      </c>
      <c r="F5592" t="s">
        <v>2584</v>
      </c>
      <c r="G5592" t="s">
        <v>149</v>
      </c>
      <c r="H5592" t="s">
        <v>150</v>
      </c>
      <c r="I5592" t="s">
        <v>136</v>
      </c>
      <c r="J5592" t="s">
        <v>137</v>
      </c>
      <c r="K5592" t="s">
        <v>144</v>
      </c>
      <c r="L5592" t="s">
        <v>15831</v>
      </c>
      <c r="M5592" t="s">
        <v>15832</v>
      </c>
      <c r="N5592">
        <v>0.64333333299999995</v>
      </c>
      <c r="O5592">
        <v>5</v>
      </c>
      <c r="P5592">
        <v>264</v>
      </c>
      <c r="Q5592">
        <v>5</v>
      </c>
      <c r="R5592">
        <v>61</v>
      </c>
      <c r="S5592">
        <v>14</v>
      </c>
      <c r="T5592">
        <v>69</v>
      </c>
      <c r="U5592">
        <v>1</v>
      </c>
      <c r="V5592">
        <v>1</v>
      </c>
      <c r="W5592">
        <v>4.0737565144912624</v>
      </c>
      <c r="X5592">
        <v>52.343110328424991</v>
      </c>
      <c r="Y5592">
        <v>0.94053842128036003</v>
      </c>
      <c r="Z5592">
        <v>10.385607050823921</v>
      </c>
      <c r="AA5592">
        <v>59.011243226504241</v>
      </c>
      <c r="AB5592">
        <v>26.325680148896367</v>
      </c>
      <c r="AC5592">
        <v>48.374502051214996</v>
      </c>
      <c r="AD5592">
        <v>2.2741628173045418</v>
      </c>
      <c r="AE5592">
        <v>203.72860055894066</v>
      </c>
    </row>
    <row r="5593" spans="1:31" x14ac:dyDescent="0.3">
      <c r="A5593">
        <v>2498275</v>
      </c>
      <c r="B5593">
        <v>1</v>
      </c>
      <c r="C5593" t="s">
        <v>81</v>
      </c>
      <c r="D5593" t="s">
        <v>118</v>
      </c>
      <c r="E5593" t="s">
        <v>162</v>
      </c>
      <c r="F5593" t="s">
        <v>15833</v>
      </c>
      <c r="G5593" t="s">
        <v>210</v>
      </c>
      <c r="H5593" t="s">
        <v>135</v>
      </c>
      <c r="I5593" t="s">
        <v>136</v>
      </c>
      <c r="J5593" t="s">
        <v>137</v>
      </c>
      <c r="K5593" t="s">
        <v>144</v>
      </c>
      <c r="L5593" t="s">
        <v>15834</v>
      </c>
      <c r="M5593" t="s">
        <v>15835</v>
      </c>
      <c r="N5593">
        <v>1.2</v>
      </c>
      <c r="O5593">
        <v>0</v>
      </c>
      <c r="P5593">
        <v>37</v>
      </c>
      <c r="Q5593">
        <v>0</v>
      </c>
      <c r="R5593">
        <v>1</v>
      </c>
      <c r="S5593">
        <v>0</v>
      </c>
      <c r="T5593">
        <v>2</v>
      </c>
      <c r="U5593">
        <v>0</v>
      </c>
      <c r="V5593">
        <v>0</v>
      </c>
      <c r="W5593">
        <v>0</v>
      </c>
      <c r="X5593">
        <v>8.9898573379260078</v>
      </c>
      <c r="Y5593">
        <v>0</v>
      </c>
      <c r="Z5593">
        <v>1.2879155446927579</v>
      </c>
      <c r="AA5593">
        <v>0</v>
      </c>
      <c r="AB5593">
        <v>0.26654235747310351</v>
      </c>
      <c r="AC5593">
        <v>0</v>
      </c>
      <c r="AD5593">
        <v>0</v>
      </c>
      <c r="AE5593">
        <v>10.544315240091869</v>
      </c>
    </row>
    <row r="5594" spans="1:31" x14ac:dyDescent="0.3">
      <c r="A5594">
        <v>2498276</v>
      </c>
      <c r="B5594">
        <v>1</v>
      </c>
      <c r="C5594" t="s">
        <v>81</v>
      </c>
      <c r="D5594" t="s">
        <v>113</v>
      </c>
      <c r="E5594" t="s">
        <v>147</v>
      </c>
      <c r="F5594" t="s">
        <v>15836</v>
      </c>
      <c r="G5594" t="s">
        <v>193</v>
      </c>
      <c r="H5594" t="s">
        <v>150</v>
      </c>
      <c r="I5594" t="s">
        <v>136</v>
      </c>
      <c r="J5594" t="s">
        <v>137</v>
      </c>
      <c r="K5594" t="s">
        <v>144</v>
      </c>
      <c r="L5594" t="s">
        <v>15837</v>
      </c>
      <c r="M5594" t="s">
        <v>15838</v>
      </c>
      <c r="N5594">
        <v>1.1916666659999999</v>
      </c>
      <c r="O5594">
        <v>0</v>
      </c>
      <c r="P5594">
        <v>468</v>
      </c>
      <c r="Q5594">
        <v>0</v>
      </c>
      <c r="R5594">
        <v>13</v>
      </c>
      <c r="S5594">
        <v>0</v>
      </c>
      <c r="T5594">
        <v>20</v>
      </c>
      <c r="U5594">
        <v>0</v>
      </c>
      <c r="V5594">
        <v>0</v>
      </c>
      <c r="W5594">
        <v>0</v>
      </c>
      <c r="X5594">
        <v>54.408322630031741</v>
      </c>
      <c r="Y5594">
        <v>0</v>
      </c>
      <c r="Z5594">
        <v>2.8887531402014943</v>
      </c>
      <c r="AA5594">
        <v>0</v>
      </c>
      <c r="AB5594">
        <v>5.0584231263154749</v>
      </c>
      <c r="AC5594">
        <v>0</v>
      </c>
      <c r="AD5594">
        <v>0</v>
      </c>
      <c r="AE5594">
        <v>62.35549889654871</v>
      </c>
    </row>
    <row r="5595" spans="1:31" x14ac:dyDescent="0.3">
      <c r="A5595">
        <v>2498281</v>
      </c>
      <c r="B5595">
        <v>1</v>
      </c>
      <c r="C5595" t="s">
        <v>80</v>
      </c>
      <c r="D5595" t="s">
        <v>91</v>
      </c>
      <c r="E5595" t="s">
        <v>153</v>
      </c>
      <c r="F5595" t="s">
        <v>15839</v>
      </c>
      <c r="G5595" t="s">
        <v>155</v>
      </c>
      <c r="H5595" t="s">
        <v>135</v>
      </c>
      <c r="I5595" t="s">
        <v>136</v>
      </c>
      <c r="J5595" t="s">
        <v>137</v>
      </c>
      <c r="K5595" t="s">
        <v>144</v>
      </c>
      <c r="L5595" t="s">
        <v>15840</v>
      </c>
      <c r="M5595" t="s">
        <v>15841</v>
      </c>
      <c r="N5595">
        <v>2.4311111109999999</v>
      </c>
      <c r="O5595">
        <v>0</v>
      </c>
      <c r="P5595">
        <v>3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1.6528640943114041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1.6528640943114041</v>
      </c>
    </row>
    <row r="5596" spans="1:31" x14ac:dyDescent="0.3">
      <c r="A5596">
        <v>2498286</v>
      </c>
      <c r="B5596">
        <v>1</v>
      </c>
      <c r="C5596" t="s">
        <v>81</v>
      </c>
      <c r="D5596" t="s">
        <v>118</v>
      </c>
      <c r="E5596" t="s">
        <v>166</v>
      </c>
      <c r="F5596" t="s">
        <v>15842</v>
      </c>
      <c r="G5596" t="s">
        <v>149</v>
      </c>
      <c r="H5596" t="s">
        <v>150</v>
      </c>
      <c r="I5596" t="s">
        <v>136</v>
      </c>
      <c r="J5596" t="s">
        <v>137</v>
      </c>
      <c r="K5596" t="s">
        <v>144</v>
      </c>
      <c r="L5596" t="s">
        <v>15843</v>
      </c>
      <c r="M5596" t="s">
        <v>15844</v>
      </c>
      <c r="N5596">
        <v>0.48305555500000003</v>
      </c>
      <c r="O5596">
        <v>23</v>
      </c>
      <c r="P5596">
        <v>3362</v>
      </c>
      <c r="Q5596">
        <v>275</v>
      </c>
      <c r="R5596">
        <v>325</v>
      </c>
      <c r="S5596">
        <v>53</v>
      </c>
      <c r="T5596">
        <v>292</v>
      </c>
      <c r="U5596">
        <v>1</v>
      </c>
      <c r="V5596">
        <v>1</v>
      </c>
      <c r="W5596">
        <v>4.7721980207910759</v>
      </c>
      <c r="X5596">
        <v>330.64788151190368</v>
      </c>
      <c r="Y5596">
        <v>179.02098234189043</v>
      </c>
      <c r="Z5596">
        <v>40.453684623750824</v>
      </c>
      <c r="AA5596">
        <v>271.30027572868573</v>
      </c>
      <c r="AB5596">
        <v>57.053504881745241</v>
      </c>
      <c r="AC5596">
        <v>0.81020144310032272</v>
      </c>
      <c r="AD5596">
        <v>4.5753685062371811E-2</v>
      </c>
      <c r="AE5596">
        <v>884.10448223692958</v>
      </c>
    </row>
    <row r="5597" spans="1:31" x14ac:dyDescent="0.3">
      <c r="A5597">
        <v>2498289</v>
      </c>
      <c r="B5597">
        <v>1</v>
      </c>
      <c r="C5597" t="s">
        <v>81</v>
      </c>
      <c r="D5597" t="s">
        <v>112</v>
      </c>
      <c r="E5597" t="s">
        <v>153</v>
      </c>
      <c r="F5597" t="s">
        <v>15845</v>
      </c>
      <c r="G5597" t="s">
        <v>155</v>
      </c>
      <c r="H5597" t="s">
        <v>135</v>
      </c>
      <c r="I5597" t="s">
        <v>136</v>
      </c>
      <c r="J5597" t="s">
        <v>137</v>
      </c>
      <c r="K5597" t="s">
        <v>144</v>
      </c>
      <c r="L5597" t="s">
        <v>15846</v>
      </c>
      <c r="M5597" t="s">
        <v>15847</v>
      </c>
      <c r="N5597">
        <v>1.0011111109999999</v>
      </c>
      <c r="O5597">
        <v>0</v>
      </c>
      <c r="P5597">
        <v>8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1.8428156122424362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1.8428156122424362</v>
      </c>
    </row>
    <row r="5598" spans="1:31" x14ac:dyDescent="0.3">
      <c r="A5598">
        <v>2498298</v>
      </c>
      <c r="B5598">
        <v>1</v>
      </c>
      <c r="C5598" t="s">
        <v>80</v>
      </c>
      <c r="D5598" t="s">
        <v>82</v>
      </c>
      <c r="E5598" t="s">
        <v>162</v>
      </c>
      <c r="F5598" t="s">
        <v>8529</v>
      </c>
      <c r="G5598" t="s">
        <v>466</v>
      </c>
      <c r="H5598" t="s">
        <v>135</v>
      </c>
      <c r="I5598" t="s">
        <v>136</v>
      </c>
      <c r="J5598" t="s">
        <v>137</v>
      </c>
      <c r="K5598" t="s">
        <v>144</v>
      </c>
      <c r="L5598" t="s">
        <v>15848</v>
      </c>
      <c r="M5598" t="s">
        <v>15849</v>
      </c>
      <c r="N5598">
        <v>4.8894444439999996</v>
      </c>
      <c r="O5598">
        <v>0</v>
      </c>
      <c r="P5598">
        <v>125</v>
      </c>
      <c r="Q5598">
        <v>0</v>
      </c>
      <c r="R5598">
        <v>0</v>
      </c>
      <c r="S5598">
        <v>0</v>
      </c>
      <c r="T5598">
        <v>12</v>
      </c>
      <c r="U5598">
        <v>0</v>
      </c>
      <c r="V5598">
        <v>0</v>
      </c>
      <c r="W5598">
        <v>0</v>
      </c>
      <c r="X5598">
        <v>182.99159070483171</v>
      </c>
      <c r="Y5598">
        <v>0</v>
      </c>
      <c r="Z5598">
        <v>0</v>
      </c>
      <c r="AA5598">
        <v>0</v>
      </c>
      <c r="AB5598">
        <v>8.3380292000137253</v>
      </c>
      <c r="AC5598">
        <v>0</v>
      </c>
      <c r="AD5598">
        <v>0</v>
      </c>
      <c r="AE5598">
        <v>191.32961990484543</v>
      </c>
    </row>
    <row r="5599" spans="1:31" x14ac:dyDescent="0.3">
      <c r="A5599">
        <v>2498301</v>
      </c>
      <c r="B5599">
        <v>1</v>
      </c>
      <c r="C5599" t="s">
        <v>81</v>
      </c>
      <c r="D5599" t="s">
        <v>123</v>
      </c>
      <c r="E5599" t="s">
        <v>153</v>
      </c>
      <c r="F5599" t="s">
        <v>15850</v>
      </c>
      <c r="G5599" t="s">
        <v>230</v>
      </c>
      <c r="H5599" t="s">
        <v>135</v>
      </c>
      <c r="I5599" t="s">
        <v>136</v>
      </c>
      <c r="J5599" t="s">
        <v>137</v>
      </c>
      <c r="K5599" t="s">
        <v>144</v>
      </c>
      <c r="L5599" t="s">
        <v>15851</v>
      </c>
      <c r="M5599" t="s">
        <v>15852</v>
      </c>
      <c r="N5599">
        <v>0.95388888800000005</v>
      </c>
      <c r="O5599">
        <v>0</v>
      </c>
      <c r="P5599">
        <v>13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3.3269700658052197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3.3269700658052197</v>
      </c>
    </row>
    <row r="5600" spans="1:31" x14ac:dyDescent="0.3">
      <c r="A5600">
        <v>2498303</v>
      </c>
      <c r="B5600">
        <v>1</v>
      </c>
      <c r="C5600" t="s">
        <v>80</v>
      </c>
      <c r="D5600" t="s">
        <v>83</v>
      </c>
      <c r="E5600" t="s">
        <v>132</v>
      </c>
      <c r="F5600" t="s">
        <v>15853</v>
      </c>
      <c r="G5600" t="s">
        <v>181</v>
      </c>
      <c r="H5600" t="s">
        <v>135</v>
      </c>
      <c r="I5600" t="s">
        <v>136</v>
      </c>
      <c r="J5600" t="s">
        <v>137</v>
      </c>
      <c r="K5600" t="s">
        <v>144</v>
      </c>
      <c r="L5600" t="s">
        <v>15854</v>
      </c>
      <c r="M5600" t="s">
        <v>15855</v>
      </c>
      <c r="N5600">
        <v>0.48305555500000003</v>
      </c>
      <c r="O5600">
        <v>0</v>
      </c>
      <c r="P5600">
        <v>657</v>
      </c>
      <c r="Q5600">
        <v>0</v>
      </c>
      <c r="R5600">
        <v>0</v>
      </c>
      <c r="S5600">
        <v>0</v>
      </c>
      <c r="T5600">
        <v>114</v>
      </c>
      <c r="U5600">
        <v>0</v>
      </c>
      <c r="V5600">
        <v>0</v>
      </c>
      <c r="W5600">
        <v>0</v>
      </c>
      <c r="X5600">
        <v>101.04710330381351</v>
      </c>
      <c r="Y5600">
        <v>0</v>
      </c>
      <c r="Z5600">
        <v>0</v>
      </c>
      <c r="AA5600">
        <v>0</v>
      </c>
      <c r="AB5600">
        <v>28.936267065479718</v>
      </c>
      <c r="AC5600">
        <v>0</v>
      </c>
      <c r="AD5600">
        <v>0</v>
      </c>
      <c r="AE5600">
        <v>129.98337036929323</v>
      </c>
    </row>
    <row r="5601" spans="1:31" x14ac:dyDescent="0.3">
      <c r="A5601">
        <v>2498306</v>
      </c>
      <c r="B5601">
        <v>1</v>
      </c>
      <c r="C5601" t="s">
        <v>81</v>
      </c>
      <c r="D5601" t="s">
        <v>113</v>
      </c>
      <c r="E5601" t="s">
        <v>162</v>
      </c>
      <c r="F5601" t="s">
        <v>15856</v>
      </c>
      <c r="G5601" t="s">
        <v>210</v>
      </c>
      <c r="H5601" t="s">
        <v>135</v>
      </c>
      <c r="I5601" t="s">
        <v>136</v>
      </c>
      <c r="J5601" t="s">
        <v>137</v>
      </c>
      <c r="K5601" t="s">
        <v>144</v>
      </c>
      <c r="L5601" t="s">
        <v>15857</v>
      </c>
      <c r="M5601" t="s">
        <v>15858</v>
      </c>
      <c r="N5601">
        <v>1.0686111110000001</v>
      </c>
      <c r="O5601">
        <v>0</v>
      </c>
      <c r="P5601">
        <v>22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0.69055693098974924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0.69055693098974924</v>
      </c>
    </row>
    <row r="5602" spans="1:31" x14ac:dyDescent="0.3">
      <c r="A5602">
        <v>2498311</v>
      </c>
      <c r="B5602">
        <v>1</v>
      </c>
      <c r="C5602" t="s">
        <v>80</v>
      </c>
      <c r="D5602" t="s">
        <v>94</v>
      </c>
      <c r="E5602" t="s">
        <v>132</v>
      </c>
      <c r="F5602" t="s">
        <v>15859</v>
      </c>
      <c r="G5602" t="s">
        <v>296</v>
      </c>
      <c r="H5602" t="s">
        <v>135</v>
      </c>
      <c r="I5602" t="s">
        <v>136</v>
      </c>
      <c r="J5602" t="s">
        <v>137</v>
      </c>
      <c r="K5602" t="s">
        <v>144</v>
      </c>
      <c r="L5602" t="s">
        <v>15860</v>
      </c>
      <c r="M5602" t="s">
        <v>15861</v>
      </c>
      <c r="N5602">
        <v>1.9608333330000001</v>
      </c>
      <c r="O5602">
        <v>0</v>
      </c>
      <c r="P5602">
        <v>44</v>
      </c>
      <c r="Q5602">
        <v>0</v>
      </c>
      <c r="R5602">
        <v>6</v>
      </c>
      <c r="S5602">
        <v>0</v>
      </c>
      <c r="T5602">
        <v>15</v>
      </c>
      <c r="U5602">
        <v>0</v>
      </c>
      <c r="V5602">
        <v>0</v>
      </c>
      <c r="W5602">
        <v>0</v>
      </c>
      <c r="X5602">
        <v>17.393782053848618</v>
      </c>
      <c r="Y5602">
        <v>0</v>
      </c>
      <c r="Z5602">
        <v>0.69809218352768654</v>
      </c>
      <c r="AA5602">
        <v>0</v>
      </c>
      <c r="AB5602">
        <v>7.2504153823048343</v>
      </c>
      <c r="AC5602">
        <v>0</v>
      </c>
      <c r="AD5602">
        <v>0</v>
      </c>
      <c r="AE5602">
        <v>25.342289619681139</v>
      </c>
    </row>
    <row r="5603" spans="1:31" x14ac:dyDescent="0.3">
      <c r="A5603">
        <v>2498363</v>
      </c>
      <c r="B5603">
        <v>1</v>
      </c>
      <c r="C5603" t="s">
        <v>80</v>
      </c>
      <c r="D5603" t="s">
        <v>88</v>
      </c>
      <c r="E5603" t="s">
        <v>162</v>
      </c>
      <c r="F5603" t="s">
        <v>15862</v>
      </c>
      <c r="G5603" t="s">
        <v>210</v>
      </c>
      <c r="H5603" t="s">
        <v>135</v>
      </c>
      <c r="I5603" t="s">
        <v>136</v>
      </c>
      <c r="J5603" t="s">
        <v>137</v>
      </c>
      <c r="K5603" t="s">
        <v>144</v>
      </c>
      <c r="L5603" t="s">
        <v>15863</v>
      </c>
      <c r="M5603" t="s">
        <v>15864</v>
      </c>
      <c r="N5603">
        <v>4.8819444440000002</v>
      </c>
      <c r="O5603">
        <v>0</v>
      </c>
      <c r="P5603">
        <v>85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105.66267946111937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105.66267946111937</v>
      </c>
    </row>
    <row r="5604" spans="1:31" x14ac:dyDescent="0.3">
      <c r="A5604">
        <v>2498672</v>
      </c>
      <c r="B5604">
        <v>1</v>
      </c>
      <c r="C5604" t="s">
        <v>80</v>
      </c>
      <c r="D5604" t="s">
        <v>83</v>
      </c>
      <c r="E5604" t="s">
        <v>132</v>
      </c>
      <c r="F5604" t="s">
        <v>15865</v>
      </c>
      <c r="G5604" t="s">
        <v>134</v>
      </c>
      <c r="H5604" t="s">
        <v>135</v>
      </c>
      <c r="I5604" t="s">
        <v>136</v>
      </c>
      <c r="J5604" t="s">
        <v>137</v>
      </c>
      <c r="K5604" t="s">
        <v>138</v>
      </c>
      <c r="L5604" t="s">
        <v>15866</v>
      </c>
      <c r="M5604" t="s">
        <v>15867</v>
      </c>
      <c r="N5604">
        <v>0.229444444</v>
      </c>
      <c r="O5604">
        <v>0</v>
      </c>
      <c r="P5604">
        <v>461</v>
      </c>
      <c r="Q5604">
        <v>0</v>
      </c>
      <c r="R5604">
        <v>0</v>
      </c>
      <c r="S5604">
        <v>0</v>
      </c>
      <c r="T5604">
        <v>112</v>
      </c>
      <c r="U5604">
        <v>0</v>
      </c>
      <c r="V5604">
        <v>0</v>
      </c>
      <c r="W5604">
        <v>0</v>
      </c>
      <c r="X5604">
        <v>29.914464553110676</v>
      </c>
      <c r="Y5604">
        <v>0</v>
      </c>
      <c r="Z5604">
        <v>0</v>
      </c>
      <c r="AA5604">
        <v>0</v>
      </c>
      <c r="AB5604">
        <v>16.680402968345977</v>
      </c>
      <c r="AC5604">
        <v>0</v>
      </c>
      <c r="AD5604">
        <v>0</v>
      </c>
      <c r="AE5604">
        <v>46.594867521456649</v>
      </c>
    </row>
    <row r="5605" spans="1:31" x14ac:dyDescent="0.3">
      <c r="A5605">
        <v>2498357</v>
      </c>
      <c r="B5605">
        <v>1</v>
      </c>
      <c r="C5605" t="s">
        <v>80</v>
      </c>
      <c r="D5605" t="s">
        <v>94</v>
      </c>
      <c r="E5605" t="s">
        <v>147</v>
      </c>
      <c r="F5605" t="s">
        <v>15868</v>
      </c>
      <c r="G5605" t="s">
        <v>193</v>
      </c>
      <c r="H5605" t="s">
        <v>150</v>
      </c>
      <c r="I5605" t="s">
        <v>136</v>
      </c>
      <c r="J5605" t="s">
        <v>137</v>
      </c>
      <c r="K5605" t="s">
        <v>144</v>
      </c>
      <c r="L5605" t="s">
        <v>15869</v>
      </c>
      <c r="M5605" t="s">
        <v>15870</v>
      </c>
      <c r="N5605">
        <v>1.521666666</v>
      </c>
      <c r="O5605">
        <v>0</v>
      </c>
      <c r="P5605">
        <v>81</v>
      </c>
      <c r="Q5605">
        <v>0</v>
      </c>
      <c r="R5605">
        <v>1</v>
      </c>
      <c r="S5605">
        <v>0</v>
      </c>
      <c r="T5605">
        <v>6</v>
      </c>
      <c r="U5605">
        <v>0</v>
      </c>
      <c r="V5605">
        <v>0</v>
      </c>
      <c r="W5605">
        <v>0</v>
      </c>
      <c r="X5605">
        <v>14.184169318095581</v>
      </c>
      <c r="Y5605">
        <v>0</v>
      </c>
      <c r="Z5605">
        <v>2.5917826967612446E-2</v>
      </c>
      <c r="AA5605">
        <v>0</v>
      </c>
      <c r="AB5605">
        <v>3.2256932019230216</v>
      </c>
      <c r="AC5605">
        <v>0</v>
      </c>
      <c r="AD5605">
        <v>0</v>
      </c>
      <c r="AE5605">
        <v>17.435780346986213</v>
      </c>
    </row>
    <row r="5606" spans="1:31" x14ac:dyDescent="0.3">
      <c r="A5606">
        <v>2498509</v>
      </c>
      <c r="B5606">
        <v>1</v>
      </c>
      <c r="C5606" t="s">
        <v>80</v>
      </c>
      <c r="D5606" t="s">
        <v>105</v>
      </c>
      <c r="E5606" t="s">
        <v>141</v>
      </c>
      <c r="F5606" t="s">
        <v>15871</v>
      </c>
      <c r="G5606" t="s">
        <v>143</v>
      </c>
      <c r="H5606" t="s">
        <v>135</v>
      </c>
      <c r="I5606" t="s">
        <v>136</v>
      </c>
      <c r="J5606" t="s">
        <v>137</v>
      </c>
      <c r="K5606" t="s">
        <v>144</v>
      </c>
      <c r="L5606" t="s">
        <v>15872</v>
      </c>
      <c r="M5606" t="s">
        <v>15873</v>
      </c>
      <c r="N5606">
        <v>0.59777777700000001</v>
      </c>
      <c r="O5606">
        <v>0</v>
      </c>
      <c r="P5606">
        <v>110</v>
      </c>
      <c r="Q5606">
        <v>0</v>
      </c>
      <c r="R5606">
        <v>0</v>
      </c>
      <c r="S5606">
        <v>0</v>
      </c>
      <c r="T5606">
        <v>5</v>
      </c>
      <c r="U5606">
        <v>0</v>
      </c>
      <c r="V5606">
        <v>0</v>
      </c>
      <c r="W5606">
        <v>0</v>
      </c>
      <c r="X5606">
        <v>15.318192622144048</v>
      </c>
      <c r="Y5606">
        <v>0</v>
      </c>
      <c r="Z5606">
        <v>0</v>
      </c>
      <c r="AA5606">
        <v>0</v>
      </c>
      <c r="AB5606">
        <v>2.1147194929734114</v>
      </c>
      <c r="AC5606">
        <v>0</v>
      </c>
      <c r="AD5606">
        <v>0</v>
      </c>
      <c r="AE5606">
        <v>17.43291211511746</v>
      </c>
    </row>
    <row r="5607" spans="1:31" x14ac:dyDescent="0.3">
      <c r="A5607">
        <v>2498403</v>
      </c>
      <c r="B5607">
        <v>1</v>
      </c>
      <c r="C5607" t="s">
        <v>80</v>
      </c>
      <c r="D5607" t="s">
        <v>101</v>
      </c>
      <c r="E5607" t="s">
        <v>153</v>
      </c>
      <c r="F5607" t="s">
        <v>15874</v>
      </c>
      <c r="G5607" t="s">
        <v>159</v>
      </c>
      <c r="H5607" t="s">
        <v>135</v>
      </c>
      <c r="I5607" t="s">
        <v>136</v>
      </c>
      <c r="J5607" t="s">
        <v>3</v>
      </c>
      <c r="K5607" t="s">
        <v>144</v>
      </c>
      <c r="L5607" t="s">
        <v>15875</v>
      </c>
      <c r="M5607" t="s">
        <v>15876</v>
      </c>
      <c r="N5607">
        <v>1.619722222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1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1.4721077049458333E-4</v>
      </c>
      <c r="AC5607">
        <v>0</v>
      </c>
      <c r="AD5607">
        <v>0</v>
      </c>
      <c r="AE5607">
        <v>1.4721077049458333E-4</v>
      </c>
    </row>
    <row r="5608" spans="1:31" x14ac:dyDescent="0.3">
      <c r="A5608">
        <v>2498503</v>
      </c>
      <c r="B5608">
        <v>1</v>
      </c>
      <c r="C5608" t="s">
        <v>81</v>
      </c>
      <c r="D5608" t="s">
        <v>118</v>
      </c>
      <c r="E5608" t="s">
        <v>184</v>
      </c>
      <c r="F5608" t="s">
        <v>1469</v>
      </c>
      <c r="G5608" t="s">
        <v>149</v>
      </c>
      <c r="H5608" t="s">
        <v>150</v>
      </c>
      <c r="I5608" t="s">
        <v>136</v>
      </c>
      <c r="J5608" t="s">
        <v>137</v>
      </c>
      <c r="K5608" t="s">
        <v>144</v>
      </c>
      <c r="L5608" t="s">
        <v>15877</v>
      </c>
      <c r="M5608" t="s">
        <v>15878</v>
      </c>
      <c r="N5608">
        <v>0.321111111</v>
      </c>
      <c r="O5608">
        <v>3</v>
      </c>
      <c r="P5608">
        <v>395</v>
      </c>
      <c r="Q5608">
        <v>128</v>
      </c>
      <c r="R5608">
        <v>110</v>
      </c>
      <c r="S5608">
        <v>15</v>
      </c>
      <c r="T5608">
        <v>38</v>
      </c>
      <c r="U5608">
        <v>2</v>
      </c>
      <c r="V5608">
        <v>0</v>
      </c>
      <c r="W5608">
        <v>0.23936618377192437</v>
      </c>
      <c r="X5608">
        <v>22.111608014651885</v>
      </c>
      <c r="Y5608">
        <v>42.974864122204558</v>
      </c>
      <c r="Z5608">
        <v>17.59489240498036</v>
      </c>
      <c r="AA5608">
        <v>8.9903531881961509</v>
      </c>
      <c r="AB5608">
        <v>4.0836687747557221</v>
      </c>
      <c r="AC5608">
        <v>62.729212933518419</v>
      </c>
      <c r="AD5608">
        <v>0</v>
      </c>
      <c r="AE5608">
        <v>158.72396562207902</v>
      </c>
    </row>
    <row r="5609" spans="1:31" x14ac:dyDescent="0.3">
      <c r="A5609">
        <v>2498400</v>
      </c>
      <c r="B5609">
        <v>1</v>
      </c>
      <c r="C5609" t="s">
        <v>80</v>
      </c>
      <c r="D5609" t="s">
        <v>106</v>
      </c>
      <c r="E5609" t="s">
        <v>132</v>
      </c>
      <c r="F5609" t="s">
        <v>15879</v>
      </c>
      <c r="G5609" t="s">
        <v>134</v>
      </c>
      <c r="H5609" t="s">
        <v>135</v>
      </c>
      <c r="I5609" t="s">
        <v>136</v>
      </c>
      <c r="J5609" t="s">
        <v>137</v>
      </c>
      <c r="K5609" t="s">
        <v>138</v>
      </c>
      <c r="L5609" t="s">
        <v>15880</v>
      </c>
      <c r="M5609" t="s">
        <v>15881</v>
      </c>
      <c r="N5609">
        <v>5.5144444439999996</v>
      </c>
      <c r="O5609">
        <v>0</v>
      </c>
      <c r="P5609">
        <v>133</v>
      </c>
      <c r="Q5609">
        <v>0</v>
      </c>
      <c r="R5609">
        <v>0</v>
      </c>
      <c r="S5609">
        <v>0</v>
      </c>
      <c r="T5609">
        <v>52</v>
      </c>
      <c r="U5609">
        <v>0</v>
      </c>
      <c r="V5609">
        <v>1</v>
      </c>
      <c r="W5609">
        <v>0</v>
      </c>
      <c r="X5609">
        <v>176.76085572983908</v>
      </c>
      <c r="Y5609">
        <v>0</v>
      </c>
      <c r="Z5609">
        <v>0</v>
      </c>
      <c r="AA5609">
        <v>0</v>
      </c>
      <c r="AB5609">
        <v>264.0471350334069</v>
      </c>
      <c r="AC5609">
        <v>0</v>
      </c>
      <c r="AD5609">
        <v>2.5573731766282934</v>
      </c>
      <c r="AE5609">
        <v>443.36536393987427</v>
      </c>
    </row>
    <row r="5610" spans="1:31" x14ac:dyDescent="0.3">
      <c r="A5610">
        <v>2498423</v>
      </c>
      <c r="B5610">
        <v>1</v>
      </c>
      <c r="C5610" t="s">
        <v>80</v>
      </c>
      <c r="D5610" t="s">
        <v>83</v>
      </c>
      <c r="E5610" t="s">
        <v>162</v>
      </c>
      <c r="F5610" t="s">
        <v>14276</v>
      </c>
      <c r="G5610" t="s">
        <v>168</v>
      </c>
      <c r="H5610" t="s">
        <v>135</v>
      </c>
      <c r="I5610" t="s">
        <v>136</v>
      </c>
      <c r="J5610" t="s">
        <v>137</v>
      </c>
      <c r="K5610" t="s">
        <v>138</v>
      </c>
      <c r="L5610" t="s">
        <v>15882</v>
      </c>
      <c r="M5610" t="s">
        <v>15883</v>
      </c>
      <c r="N5610">
        <v>7.1427777770000001</v>
      </c>
      <c r="O5610">
        <v>0</v>
      </c>
      <c r="P5610">
        <v>111</v>
      </c>
      <c r="Q5610">
        <v>0</v>
      </c>
      <c r="R5610">
        <v>0</v>
      </c>
      <c r="S5610">
        <v>0</v>
      </c>
      <c r="T5610">
        <v>6</v>
      </c>
      <c r="U5610">
        <v>0</v>
      </c>
      <c r="V5610">
        <v>0</v>
      </c>
      <c r="W5610">
        <v>0</v>
      </c>
      <c r="X5610">
        <v>285.34604943371539</v>
      </c>
      <c r="Y5610">
        <v>0</v>
      </c>
      <c r="Z5610">
        <v>0</v>
      </c>
      <c r="AA5610">
        <v>0</v>
      </c>
      <c r="AB5610">
        <v>2.129237408062489</v>
      </c>
      <c r="AC5610">
        <v>0</v>
      </c>
      <c r="AD5610">
        <v>0</v>
      </c>
      <c r="AE5610">
        <v>287.47528684177786</v>
      </c>
    </row>
    <row r="5611" spans="1:31" x14ac:dyDescent="0.3">
      <c r="A5611">
        <v>2498566</v>
      </c>
      <c r="B5611">
        <v>1</v>
      </c>
      <c r="C5611" t="s">
        <v>80</v>
      </c>
      <c r="D5611" t="s">
        <v>91</v>
      </c>
      <c r="E5611" t="s">
        <v>153</v>
      </c>
      <c r="F5611" t="s">
        <v>15884</v>
      </c>
      <c r="G5611" t="s">
        <v>159</v>
      </c>
      <c r="H5611" t="s">
        <v>135</v>
      </c>
      <c r="I5611" t="s">
        <v>136</v>
      </c>
      <c r="J5611" t="s">
        <v>3</v>
      </c>
      <c r="K5611" t="s">
        <v>144</v>
      </c>
      <c r="L5611" t="s">
        <v>15885</v>
      </c>
      <c r="M5611" t="s">
        <v>15886</v>
      </c>
      <c r="N5611">
        <v>4.5616666659999998</v>
      </c>
      <c r="O5611">
        <v>0</v>
      </c>
      <c r="P5611">
        <v>1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1.1948635924588891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1.1948635924588891</v>
      </c>
    </row>
    <row r="5612" spans="1:31" x14ac:dyDescent="0.3">
      <c r="A5612">
        <v>2498466</v>
      </c>
      <c r="B5612">
        <v>1</v>
      </c>
      <c r="C5612" t="s">
        <v>80</v>
      </c>
      <c r="D5612" t="s">
        <v>91</v>
      </c>
      <c r="E5612" t="s">
        <v>132</v>
      </c>
      <c r="F5612" t="s">
        <v>15887</v>
      </c>
      <c r="G5612" t="s">
        <v>134</v>
      </c>
      <c r="H5612" t="s">
        <v>135</v>
      </c>
      <c r="I5612" t="s">
        <v>136</v>
      </c>
      <c r="J5612" t="s">
        <v>137</v>
      </c>
      <c r="K5612" t="s">
        <v>138</v>
      </c>
      <c r="L5612" t="s">
        <v>15888</v>
      </c>
      <c r="M5612" t="s">
        <v>15889</v>
      </c>
      <c r="N5612">
        <v>1.6958333329999999</v>
      </c>
      <c r="O5612">
        <v>0</v>
      </c>
      <c r="P5612">
        <v>2</v>
      </c>
      <c r="Q5612">
        <v>0</v>
      </c>
      <c r="R5612">
        <v>4</v>
      </c>
      <c r="S5612">
        <v>0</v>
      </c>
      <c r="T5612">
        <v>1</v>
      </c>
      <c r="U5612">
        <v>0</v>
      </c>
      <c r="V5612">
        <v>0</v>
      </c>
      <c r="W5612">
        <v>0</v>
      </c>
      <c r="X5612">
        <v>8.140354404805368E-2</v>
      </c>
      <c r="Y5612">
        <v>0</v>
      </c>
      <c r="Z5612">
        <v>5.3347168028217435</v>
      </c>
      <c r="AA5612">
        <v>0</v>
      </c>
      <c r="AB5612">
        <v>5.9819978137176637</v>
      </c>
      <c r="AC5612">
        <v>0</v>
      </c>
      <c r="AD5612">
        <v>0</v>
      </c>
      <c r="AE5612">
        <v>11.398118160587462</v>
      </c>
    </row>
    <row r="5613" spans="1:31" x14ac:dyDescent="0.3">
      <c r="A5613">
        <v>2498486</v>
      </c>
      <c r="B5613">
        <v>1</v>
      </c>
      <c r="C5613" t="s">
        <v>81</v>
      </c>
      <c r="D5613" t="s">
        <v>112</v>
      </c>
      <c r="E5613" t="s">
        <v>147</v>
      </c>
      <c r="F5613" t="s">
        <v>15890</v>
      </c>
      <c r="G5613" t="s">
        <v>276</v>
      </c>
      <c r="H5613" t="s">
        <v>150</v>
      </c>
      <c r="I5613" t="s">
        <v>136</v>
      </c>
      <c r="J5613" t="s">
        <v>137</v>
      </c>
      <c r="K5613" t="s">
        <v>144</v>
      </c>
      <c r="L5613" t="s">
        <v>15891</v>
      </c>
      <c r="M5613" t="s">
        <v>15892</v>
      </c>
      <c r="N5613">
        <v>1.291111111</v>
      </c>
      <c r="O5613">
        <v>0</v>
      </c>
      <c r="P5613">
        <v>0</v>
      </c>
      <c r="Q5613">
        <v>1</v>
      </c>
      <c r="R5613">
        <v>13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0.71031589269333328</v>
      </c>
      <c r="Z5613">
        <v>20.83744658678129</v>
      </c>
      <c r="AA5613">
        <v>0</v>
      </c>
      <c r="AB5613">
        <v>0</v>
      </c>
      <c r="AC5613">
        <v>0</v>
      </c>
      <c r="AD5613">
        <v>0</v>
      </c>
      <c r="AE5613">
        <v>21.547762479474624</v>
      </c>
    </row>
    <row r="5614" spans="1:31" x14ac:dyDescent="0.3">
      <c r="A5614">
        <v>2498529</v>
      </c>
      <c r="B5614">
        <v>1</v>
      </c>
      <c r="C5614" t="s">
        <v>80</v>
      </c>
      <c r="D5614" t="s">
        <v>83</v>
      </c>
      <c r="E5614" t="s">
        <v>147</v>
      </c>
      <c r="F5614" t="s">
        <v>11437</v>
      </c>
      <c r="G5614" t="s">
        <v>134</v>
      </c>
      <c r="H5614" t="s">
        <v>150</v>
      </c>
      <c r="I5614" t="s">
        <v>136</v>
      </c>
      <c r="J5614" t="s">
        <v>137</v>
      </c>
      <c r="K5614" t="s">
        <v>138</v>
      </c>
      <c r="L5614" t="s">
        <v>15893</v>
      </c>
      <c r="M5614" t="s">
        <v>15894</v>
      </c>
      <c r="N5614">
        <v>0.68666666600000004</v>
      </c>
      <c r="O5614">
        <v>0</v>
      </c>
      <c r="P5614">
        <v>0</v>
      </c>
      <c r="Q5614">
        <v>0</v>
      </c>
      <c r="R5614">
        <v>0</v>
      </c>
      <c r="S5614">
        <v>5</v>
      </c>
      <c r="T5614">
        <v>0</v>
      </c>
      <c r="U5614">
        <v>6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180.94204698414728</v>
      </c>
      <c r="AB5614">
        <v>0</v>
      </c>
      <c r="AC5614">
        <v>970.53793483005347</v>
      </c>
      <c r="AD5614">
        <v>0</v>
      </c>
      <c r="AE5614">
        <v>1151.4799818142008</v>
      </c>
    </row>
    <row r="5615" spans="1:31" x14ac:dyDescent="0.3">
      <c r="A5615">
        <v>2498314</v>
      </c>
      <c r="B5615">
        <v>1</v>
      </c>
      <c r="C5615" t="s">
        <v>80</v>
      </c>
      <c r="D5615" t="s">
        <v>82</v>
      </c>
      <c r="E5615" t="s">
        <v>141</v>
      </c>
      <c r="F5615" t="s">
        <v>15895</v>
      </c>
      <c r="G5615" t="s">
        <v>168</v>
      </c>
      <c r="H5615" t="s">
        <v>135</v>
      </c>
      <c r="I5615" t="s">
        <v>136</v>
      </c>
      <c r="J5615" t="s">
        <v>137</v>
      </c>
      <c r="K5615" t="s">
        <v>138</v>
      </c>
      <c r="L5615" t="s">
        <v>15896</v>
      </c>
      <c r="M5615" t="s">
        <v>15897</v>
      </c>
      <c r="N5615">
        <v>2.5019444439999998</v>
      </c>
      <c r="O5615">
        <v>0</v>
      </c>
      <c r="P5615">
        <v>3</v>
      </c>
      <c r="Q5615">
        <v>0</v>
      </c>
      <c r="R5615">
        <v>0</v>
      </c>
      <c r="S5615">
        <v>0</v>
      </c>
      <c r="T5615">
        <v>15</v>
      </c>
      <c r="U5615">
        <v>0</v>
      </c>
      <c r="V5615">
        <v>0</v>
      </c>
      <c r="W5615">
        <v>0</v>
      </c>
      <c r="X5615">
        <v>6.459644460083835</v>
      </c>
      <c r="Y5615">
        <v>0</v>
      </c>
      <c r="Z5615">
        <v>0</v>
      </c>
      <c r="AA5615">
        <v>0</v>
      </c>
      <c r="AB5615">
        <v>8.0087880640923217</v>
      </c>
      <c r="AC5615">
        <v>0</v>
      </c>
      <c r="AD5615">
        <v>0</v>
      </c>
      <c r="AE5615">
        <v>14.468432524176157</v>
      </c>
    </row>
    <row r="5616" spans="1:31" x14ac:dyDescent="0.3">
      <c r="A5616">
        <v>2498337</v>
      </c>
      <c r="B5616">
        <v>1</v>
      </c>
      <c r="C5616" t="s">
        <v>80</v>
      </c>
      <c r="D5616" t="s">
        <v>82</v>
      </c>
      <c r="E5616" t="s">
        <v>162</v>
      </c>
      <c r="F5616" t="s">
        <v>8529</v>
      </c>
      <c r="G5616" t="s">
        <v>159</v>
      </c>
      <c r="H5616" t="s">
        <v>135</v>
      </c>
      <c r="I5616" t="s">
        <v>136</v>
      </c>
      <c r="J5616" t="s">
        <v>3</v>
      </c>
      <c r="K5616" t="s">
        <v>144</v>
      </c>
      <c r="L5616" t="s">
        <v>15898</v>
      </c>
      <c r="M5616" t="s">
        <v>15899</v>
      </c>
      <c r="N5616">
        <v>1.864166666</v>
      </c>
      <c r="O5616">
        <v>0</v>
      </c>
      <c r="P5616">
        <v>125</v>
      </c>
      <c r="Q5616">
        <v>0</v>
      </c>
      <c r="R5616">
        <v>0</v>
      </c>
      <c r="S5616">
        <v>0</v>
      </c>
      <c r="T5616">
        <v>12</v>
      </c>
      <c r="U5616">
        <v>0</v>
      </c>
      <c r="V5616">
        <v>0</v>
      </c>
      <c r="W5616">
        <v>0</v>
      </c>
      <c r="X5616">
        <v>64.408370967752688</v>
      </c>
      <c r="Y5616">
        <v>0</v>
      </c>
      <c r="Z5616">
        <v>0</v>
      </c>
      <c r="AA5616">
        <v>0</v>
      </c>
      <c r="AB5616">
        <v>3.1438095796332175</v>
      </c>
      <c r="AC5616">
        <v>0</v>
      </c>
      <c r="AD5616">
        <v>0</v>
      </c>
      <c r="AE5616">
        <v>67.552180547385902</v>
      </c>
    </row>
    <row r="5617" spans="1:31" x14ac:dyDescent="0.3">
      <c r="A5617">
        <v>2498546</v>
      </c>
      <c r="B5617">
        <v>1</v>
      </c>
      <c r="C5617" t="s">
        <v>80</v>
      </c>
      <c r="D5617" t="s">
        <v>88</v>
      </c>
      <c r="E5617" t="s">
        <v>132</v>
      </c>
      <c r="F5617" t="s">
        <v>15900</v>
      </c>
      <c r="G5617" t="s">
        <v>134</v>
      </c>
      <c r="H5617" t="s">
        <v>135</v>
      </c>
      <c r="I5617" t="s">
        <v>136</v>
      </c>
      <c r="J5617" t="s">
        <v>137</v>
      </c>
      <c r="K5617" t="s">
        <v>138</v>
      </c>
      <c r="L5617" t="s">
        <v>15901</v>
      </c>
      <c r="M5617" t="s">
        <v>15902</v>
      </c>
      <c r="N5617">
        <v>0.321111111</v>
      </c>
      <c r="O5617">
        <v>0</v>
      </c>
      <c r="P5617">
        <v>794</v>
      </c>
      <c r="Q5617">
        <v>0</v>
      </c>
      <c r="R5617">
        <v>0</v>
      </c>
      <c r="S5617">
        <v>0</v>
      </c>
      <c r="T5617">
        <v>21</v>
      </c>
      <c r="U5617">
        <v>0</v>
      </c>
      <c r="V5617">
        <v>0</v>
      </c>
      <c r="W5617">
        <v>0</v>
      </c>
      <c r="X5617">
        <v>62.985510410232472</v>
      </c>
      <c r="Y5617">
        <v>0</v>
      </c>
      <c r="Z5617">
        <v>0</v>
      </c>
      <c r="AA5617">
        <v>0</v>
      </c>
      <c r="AB5617">
        <v>5.3477242376518985</v>
      </c>
      <c r="AC5617">
        <v>0</v>
      </c>
      <c r="AD5617">
        <v>0</v>
      </c>
      <c r="AE5617">
        <v>68.333234647884368</v>
      </c>
    </row>
    <row r="5618" spans="1:31" x14ac:dyDescent="0.3">
      <c r="A5618">
        <v>2498752</v>
      </c>
      <c r="B5618">
        <v>1</v>
      </c>
      <c r="C5618" t="s">
        <v>80</v>
      </c>
      <c r="D5618" t="s">
        <v>94</v>
      </c>
      <c r="E5618" t="s">
        <v>162</v>
      </c>
      <c r="F5618" t="s">
        <v>15903</v>
      </c>
      <c r="G5618" t="s">
        <v>210</v>
      </c>
      <c r="H5618" t="s">
        <v>135</v>
      </c>
      <c r="I5618" t="s">
        <v>136</v>
      </c>
      <c r="J5618" t="s">
        <v>137</v>
      </c>
      <c r="K5618" t="s">
        <v>144</v>
      </c>
      <c r="L5618" t="s">
        <v>15904</v>
      </c>
      <c r="M5618" t="s">
        <v>15905</v>
      </c>
      <c r="N5618">
        <v>2.1002777770000001</v>
      </c>
      <c r="O5618">
        <v>0</v>
      </c>
      <c r="P5618">
        <v>35</v>
      </c>
      <c r="Q5618">
        <v>0</v>
      </c>
      <c r="R5618">
        <v>0</v>
      </c>
      <c r="S5618">
        <v>0</v>
      </c>
      <c r="T5618">
        <v>1</v>
      </c>
      <c r="U5618">
        <v>0</v>
      </c>
      <c r="V5618">
        <v>0</v>
      </c>
      <c r="W5618">
        <v>0</v>
      </c>
      <c r="X5618">
        <v>5.7370725965647216</v>
      </c>
      <c r="Y5618">
        <v>0</v>
      </c>
      <c r="Z5618">
        <v>0</v>
      </c>
      <c r="AA5618">
        <v>0</v>
      </c>
      <c r="AB5618">
        <v>3.4749639492664949E-2</v>
      </c>
      <c r="AC5618">
        <v>0</v>
      </c>
      <c r="AD5618">
        <v>0</v>
      </c>
      <c r="AE5618">
        <v>5.7718222360573863</v>
      </c>
    </row>
    <row r="5619" spans="1:31" x14ac:dyDescent="0.3">
      <c r="A5619">
        <v>2498446</v>
      </c>
      <c r="B5619">
        <v>1</v>
      </c>
      <c r="C5619" t="s">
        <v>81</v>
      </c>
      <c r="D5619" t="s">
        <v>128</v>
      </c>
      <c r="E5619" t="s">
        <v>162</v>
      </c>
      <c r="F5619" t="s">
        <v>15906</v>
      </c>
      <c r="G5619" t="s">
        <v>159</v>
      </c>
      <c r="H5619" t="s">
        <v>135</v>
      </c>
      <c r="I5619" t="s">
        <v>136</v>
      </c>
      <c r="J5619" t="s">
        <v>3</v>
      </c>
      <c r="K5619" t="s">
        <v>144</v>
      </c>
      <c r="L5619" t="s">
        <v>15907</v>
      </c>
      <c r="M5619" t="s">
        <v>15908</v>
      </c>
      <c r="N5619">
        <v>3.9975000000000001</v>
      </c>
      <c r="O5619">
        <v>0</v>
      </c>
      <c r="P5619">
        <v>149</v>
      </c>
      <c r="Q5619">
        <v>0</v>
      </c>
      <c r="R5619">
        <v>0</v>
      </c>
      <c r="S5619">
        <v>0</v>
      </c>
      <c r="T5619">
        <v>6</v>
      </c>
      <c r="U5619">
        <v>0</v>
      </c>
      <c r="V5619">
        <v>0</v>
      </c>
      <c r="W5619">
        <v>0</v>
      </c>
      <c r="X5619">
        <v>118.3470838199429</v>
      </c>
      <c r="Y5619">
        <v>0</v>
      </c>
      <c r="Z5619">
        <v>0</v>
      </c>
      <c r="AA5619">
        <v>0</v>
      </c>
      <c r="AB5619">
        <v>3.6543367828343234</v>
      </c>
      <c r="AC5619">
        <v>0</v>
      </c>
      <c r="AD5619">
        <v>0</v>
      </c>
      <c r="AE5619">
        <v>122.00142060277722</v>
      </c>
    </row>
    <row r="5620" spans="1:31" x14ac:dyDescent="0.3">
      <c r="A5620">
        <v>2498732</v>
      </c>
      <c r="B5620">
        <v>1</v>
      </c>
      <c r="C5620" t="s">
        <v>80</v>
      </c>
      <c r="D5620" t="s">
        <v>90</v>
      </c>
      <c r="E5620" t="s">
        <v>162</v>
      </c>
      <c r="F5620" t="s">
        <v>15909</v>
      </c>
      <c r="G5620" t="s">
        <v>181</v>
      </c>
      <c r="H5620" t="s">
        <v>135</v>
      </c>
      <c r="I5620" t="s">
        <v>136</v>
      </c>
      <c r="J5620" t="s">
        <v>137</v>
      </c>
      <c r="K5620" t="s">
        <v>144</v>
      </c>
      <c r="L5620" t="s">
        <v>15910</v>
      </c>
      <c r="M5620" t="s">
        <v>15911</v>
      </c>
      <c r="N5620">
        <v>1.0575000000000001</v>
      </c>
      <c r="O5620">
        <v>0</v>
      </c>
      <c r="P5620">
        <v>103</v>
      </c>
      <c r="Q5620">
        <v>0</v>
      </c>
      <c r="R5620">
        <v>0</v>
      </c>
      <c r="S5620">
        <v>0</v>
      </c>
      <c r="T5620">
        <v>3</v>
      </c>
      <c r="U5620">
        <v>0</v>
      </c>
      <c r="V5620">
        <v>0</v>
      </c>
      <c r="W5620">
        <v>0</v>
      </c>
      <c r="X5620">
        <v>21.505568382958799</v>
      </c>
      <c r="Y5620">
        <v>0</v>
      </c>
      <c r="Z5620">
        <v>0</v>
      </c>
      <c r="AA5620">
        <v>0</v>
      </c>
      <c r="AB5620">
        <v>2.6195530876144604</v>
      </c>
      <c r="AC5620">
        <v>0</v>
      </c>
      <c r="AD5620">
        <v>0</v>
      </c>
      <c r="AE5620">
        <v>24.125121470573259</v>
      </c>
    </row>
    <row r="5621" spans="1:31" x14ac:dyDescent="0.3">
      <c r="A5621">
        <v>2498440</v>
      </c>
      <c r="B5621">
        <v>1</v>
      </c>
      <c r="C5621" t="s">
        <v>81</v>
      </c>
      <c r="D5621" t="s">
        <v>116</v>
      </c>
      <c r="E5621" t="s">
        <v>132</v>
      </c>
      <c r="F5621" t="s">
        <v>15912</v>
      </c>
      <c r="G5621" t="s">
        <v>296</v>
      </c>
      <c r="H5621" t="s">
        <v>135</v>
      </c>
      <c r="I5621" t="s">
        <v>136</v>
      </c>
      <c r="J5621" t="s">
        <v>137</v>
      </c>
      <c r="K5621" t="s">
        <v>144</v>
      </c>
      <c r="L5621" t="s">
        <v>15913</v>
      </c>
      <c r="M5621" t="s">
        <v>15914</v>
      </c>
      <c r="N5621">
        <v>0.59305555499999996</v>
      </c>
      <c r="O5621">
        <v>0</v>
      </c>
      <c r="P5621">
        <v>115</v>
      </c>
      <c r="Q5621">
        <v>0</v>
      </c>
      <c r="R5621">
        <v>0</v>
      </c>
      <c r="S5621">
        <v>0</v>
      </c>
      <c r="T5621">
        <v>17</v>
      </c>
      <c r="U5621">
        <v>0</v>
      </c>
      <c r="V5621">
        <v>0</v>
      </c>
      <c r="W5621">
        <v>0</v>
      </c>
      <c r="X5621">
        <v>9.9977362423881679</v>
      </c>
      <c r="Y5621">
        <v>0</v>
      </c>
      <c r="Z5621">
        <v>0</v>
      </c>
      <c r="AA5621">
        <v>0</v>
      </c>
      <c r="AB5621">
        <v>2.975177458030859</v>
      </c>
      <c r="AC5621">
        <v>0</v>
      </c>
      <c r="AD5621">
        <v>0</v>
      </c>
      <c r="AE5621">
        <v>12.972913700419028</v>
      </c>
    </row>
    <row r="5622" spans="1:31" x14ac:dyDescent="0.3">
      <c r="A5622">
        <v>2498569</v>
      </c>
      <c r="B5622">
        <v>1</v>
      </c>
      <c r="C5622" t="s">
        <v>80</v>
      </c>
      <c r="D5622" t="s">
        <v>83</v>
      </c>
      <c r="E5622" t="s">
        <v>147</v>
      </c>
      <c r="F5622" t="s">
        <v>15915</v>
      </c>
      <c r="G5622" t="s">
        <v>149</v>
      </c>
      <c r="H5622" t="s">
        <v>150</v>
      </c>
      <c r="I5622" t="s">
        <v>136</v>
      </c>
      <c r="J5622" t="s">
        <v>137</v>
      </c>
      <c r="K5622" t="s">
        <v>144</v>
      </c>
      <c r="L5622" t="s">
        <v>15916</v>
      </c>
      <c r="M5622" t="s">
        <v>15917</v>
      </c>
      <c r="N5622">
        <v>0.146666666</v>
      </c>
      <c r="O5622">
        <v>1</v>
      </c>
      <c r="P5622">
        <v>13</v>
      </c>
      <c r="Q5622">
        <v>0</v>
      </c>
      <c r="R5622">
        <v>1</v>
      </c>
      <c r="S5622">
        <v>19</v>
      </c>
      <c r="T5622">
        <v>35</v>
      </c>
      <c r="U5622">
        <v>7</v>
      </c>
      <c r="V5622">
        <v>1</v>
      </c>
      <c r="W5622">
        <v>0.14556636043840002</v>
      </c>
      <c r="X5622">
        <v>0.45690940711700534</v>
      </c>
      <c r="Y5622">
        <v>0</v>
      </c>
      <c r="Z5622">
        <v>0.32870948449204801</v>
      </c>
      <c r="AA5622">
        <v>26.159307102671825</v>
      </c>
      <c r="AB5622">
        <v>15.611892561466211</v>
      </c>
      <c r="AC5622">
        <v>111.5179106553384</v>
      </c>
      <c r="AD5622">
        <v>4.1789784312266613</v>
      </c>
      <c r="AE5622">
        <v>158.39927400275053</v>
      </c>
    </row>
    <row r="5623" spans="1:31" x14ac:dyDescent="0.3">
      <c r="A5623">
        <v>2498818</v>
      </c>
      <c r="B5623">
        <v>1</v>
      </c>
      <c r="C5623" t="s">
        <v>81</v>
      </c>
      <c r="D5623" t="s">
        <v>120</v>
      </c>
      <c r="E5623" t="s">
        <v>147</v>
      </c>
      <c r="F5623" t="s">
        <v>15918</v>
      </c>
      <c r="G5623" t="s">
        <v>149</v>
      </c>
      <c r="H5623" t="s">
        <v>150</v>
      </c>
      <c r="I5623" t="s">
        <v>506</v>
      </c>
      <c r="J5623" t="s">
        <v>137</v>
      </c>
      <c r="K5623" t="s">
        <v>144</v>
      </c>
      <c r="L5623" t="s">
        <v>15919</v>
      </c>
      <c r="M5623" t="s">
        <v>15920</v>
      </c>
      <c r="N5623">
        <v>0.01</v>
      </c>
      <c r="O5623">
        <v>0</v>
      </c>
      <c r="P5623">
        <v>239</v>
      </c>
      <c r="Q5623">
        <v>0</v>
      </c>
      <c r="R5623">
        <v>3</v>
      </c>
      <c r="S5623">
        <v>0</v>
      </c>
      <c r="T5623">
        <v>29</v>
      </c>
      <c r="U5623">
        <v>0</v>
      </c>
      <c r="V5623">
        <v>0</v>
      </c>
      <c r="W5623">
        <v>0</v>
      </c>
      <c r="X5623">
        <v>0.61958483654073604</v>
      </c>
      <c r="Y5623">
        <v>0</v>
      </c>
      <c r="Z5623">
        <v>5.0226950933769995E-3</v>
      </c>
      <c r="AA5623">
        <v>0</v>
      </c>
      <c r="AB5623">
        <v>6.8403132910336992E-2</v>
      </c>
      <c r="AC5623">
        <v>0</v>
      </c>
      <c r="AD5623">
        <v>0</v>
      </c>
      <c r="AE5623">
        <v>0.69301066454445004</v>
      </c>
    </row>
    <row r="5624" spans="1:31" x14ac:dyDescent="0.3">
      <c r="A5624">
        <v>2498526</v>
      </c>
      <c r="B5624">
        <v>1</v>
      </c>
      <c r="C5624" t="s">
        <v>80</v>
      </c>
      <c r="D5624" t="s">
        <v>83</v>
      </c>
      <c r="E5624" t="s">
        <v>132</v>
      </c>
      <c r="F5624" t="s">
        <v>15921</v>
      </c>
      <c r="G5624" t="s">
        <v>181</v>
      </c>
      <c r="H5624" t="s">
        <v>135</v>
      </c>
      <c r="I5624" t="s">
        <v>136</v>
      </c>
      <c r="J5624" t="s">
        <v>137</v>
      </c>
      <c r="K5624" t="s">
        <v>144</v>
      </c>
      <c r="L5624" t="s">
        <v>15922</v>
      </c>
      <c r="M5624" t="s">
        <v>15923</v>
      </c>
      <c r="N5624">
        <v>0.74666666599999998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104</v>
      </c>
      <c r="U5624">
        <v>0</v>
      </c>
      <c r="V5624">
        <v>3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167.53518422540355</v>
      </c>
      <c r="AC5624">
        <v>0</v>
      </c>
      <c r="AD5624">
        <v>90.268214240954364</v>
      </c>
      <c r="AE5624">
        <v>257.80339846635792</v>
      </c>
    </row>
    <row r="5625" spans="1:31" x14ac:dyDescent="0.3">
      <c r="A5625">
        <v>2498383</v>
      </c>
      <c r="B5625">
        <v>1</v>
      </c>
      <c r="C5625" t="s">
        <v>80</v>
      </c>
      <c r="D5625" t="s">
        <v>105</v>
      </c>
      <c r="E5625" t="s">
        <v>147</v>
      </c>
      <c r="F5625" t="s">
        <v>15924</v>
      </c>
      <c r="G5625" t="s">
        <v>168</v>
      </c>
      <c r="H5625" t="s">
        <v>150</v>
      </c>
      <c r="I5625" t="s">
        <v>136</v>
      </c>
      <c r="J5625" t="s">
        <v>137</v>
      </c>
      <c r="K5625" t="s">
        <v>138</v>
      </c>
      <c r="L5625" t="s">
        <v>15925</v>
      </c>
      <c r="M5625" t="s">
        <v>15926</v>
      </c>
      <c r="N5625">
        <v>8.2555555550000008</v>
      </c>
      <c r="O5625">
        <v>0</v>
      </c>
      <c r="P5625">
        <v>204</v>
      </c>
      <c r="Q5625">
        <v>0</v>
      </c>
      <c r="R5625">
        <v>12</v>
      </c>
      <c r="S5625">
        <v>0</v>
      </c>
      <c r="T5625">
        <v>6</v>
      </c>
      <c r="U5625">
        <v>0</v>
      </c>
      <c r="V5625">
        <v>0</v>
      </c>
      <c r="W5625">
        <v>0</v>
      </c>
      <c r="X5625">
        <v>373.98459875118692</v>
      </c>
      <c r="Y5625">
        <v>0</v>
      </c>
      <c r="Z5625">
        <v>3.7612021172076853</v>
      </c>
      <c r="AA5625">
        <v>0</v>
      </c>
      <c r="AB5625">
        <v>14.996079235387185</v>
      </c>
      <c r="AC5625">
        <v>0</v>
      </c>
      <c r="AD5625">
        <v>0</v>
      </c>
      <c r="AE5625">
        <v>392.7418801037818</v>
      </c>
    </row>
    <row r="5626" spans="1:31" x14ac:dyDescent="0.3">
      <c r="A5626">
        <v>2498456</v>
      </c>
      <c r="B5626">
        <v>2</v>
      </c>
      <c r="C5626" t="s">
        <v>80</v>
      </c>
      <c r="D5626" t="s">
        <v>93</v>
      </c>
      <c r="E5626" t="s">
        <v>184</v>
      </c>
      <c r="F5626" t="s">
        <v>13216</v>
      </c>
      <c r="G5626" t="s">
        <v>149</v>
      </c>
      <c r="H5626" t="s">
        <v>150</v>
      </c>
      <c r="I5626" t="s">
        <v>136</v>
      </c>
      <c r="J5626" t="s">
        <v>137</v>
      </c>
      <c r="K5626" t="s">
        <v>144</v>
      </c>
      <c r="L5626" t="s">
        <v>15927</v>
      </c>
      <c r="M5626" t="s">
        <v>15928</v>
      </c>
      <c r="N5626">
        <v>0.640833333</v>
      </c>
      <c r="O5626">
        <v>1</v>
      </c>
      <c r="P5626">
        <v>286</v>
      </c>
      <c r="Q5626">
        <v>21</v>
      </c>
      <c r="R5626">
        <v>130</v>
      </c>
      <c r="S5626">
        <v>6</v>
      </c>
      <c r="T5626">
        <v>70</v>
      </c>
      <c r="U5626">
        <v>0</v>
      </c>
      <c r="V5626">
        <v>0</v>
      </c>
      <c r="W5626">
        <v>0.81953510424762577</v>
      </c>
      <c r="X5626">
        <v>41.0578099534779</v>
      </c>
      <c r="Y5626">
        <v>59.176141973496428</v>
      </c>
      <c r="Z5626">
        <v>58.008194399599866</v>
      </c>
      <c r="AA5626">
        <v>3.7833452284038396</v>
      </c>
      <c r="AB5626">
        <v>36.197781350209482</v>
      </c>
      <c r="AC5626">
        <v>0</v>
      </c>
      <c r="AD5626">
        <v>0</v>
      </c>
      <c r="AE5626">
        <v>199.04280800943513</v>
      </c>
    </row>
    <row r="5627" spans="1:31" x14ac:dyDescent="0.3">
      <c r="A5627">
        <v>2498409</v>
      </c>
      <c r="B5627">
        <v>1</v>
      </c>
      <c r="C5627" t="s">
        <v>80</v>
      </c>
      <c r="D5627" t="s">
        <v>98</v>
      </c>
      <c r="E5627" t="s">
        <v>147</v>
      </c>
      <c r="F5627" t="s">
        <v>15929</v>
      </c>
      <c r="G5627" t="s">
        <v>203</v>
      </c>
      <c r="H5627" t="s">
        <v>150</v>
      </c>
      <c r="I5627" t="s">
        <v>136</v>
      </c>
      <c r="J5627" t="s">
        <v>137</v>
      </c>
      <c r="K5627" t="s">
        <v>138</v>
      </c>
      <c r="L5627" t="s">
        <v>15930</v>
      </c>
      <c r="M5627" t="s">
        <v>15931</v>
      </c>
      <c r="N5627">
        <v>0.26638888799999999</v>
      </c>
      <c r="O5627">
        <v>0</v>
      </c>
      <c r="P5627">
        <v>29</v>
      </c>
      <c r="Q5627">
        <v>0</v>
      </c>
      <c r="R5627">
        <v>33</v>
      </c>
      <c r="S5627">
        <v>0</v>
      </c>
      <c r="T5627">
        <v>6</v>
      </c>
      <c r="U5627">
        <v>0</v>
      </c>
      <c r="V5627">
        <v>0</v>
      </c>
      <c r="W5627">
        <v>0</v>
      </c>
      <c r="X5627">
        <v>1.8180392738077753</v>
      </c>
      <c r="Y5627">
        <v>0</v>
      </c>
      <c r="Z5627">
        <v>4.7884539523732403</v>
      </c>
      <c r="AA5627">
        <v>0</v>
      </c>
      <c r="AB5627">
        <v>0.69211852557459852</v>
      </c>
      <c r="AC5627">
        <v>0</v>
      </c>
      <c r="AD5627">
        <v>0</v>
      </c>
      <c r="AE5627">
        <v>7.2986117517556144</v>
      </c>
    </row>
    <row r="5628" spans="1:31" x14ac:dyDescent="0.3">
      <c r="A5628">
        <v>2498741</v>
      </c>
      <c r="B5628">
        <v>1</v>
      </c>
      <c r="C5628" t="s">
        <v>81</v>
      </c>
      <c r="D5628" t="s">
        <v>115</v>
      </c>
      <c r="E5628" t="s">
        <v>153</v>
      </c>
      <c r="F5628" t="s">
        <v>15932</v>
      </c>
      <c r="G5628" t="s">
        <v>155</v>
      </c>
      <c r="H5628" t="s">
        <v>135</v>
      </c>
      <c r="I5628" t="s">
        <v>136</v>
      </c>
      <c r="J5628" t="s">
        <v>137</v>
      </c>
      <c r="K5628" t="s">
        <v>144</v>
      </c>
      <c r="L5628" t="s">
        <v>15933</v>
      </c>
      <c r="M5628" t="s">
        <v>15934</v>
      </c>
      <c r="N5628">
        <v>4.2061111110000002</v>
      </c>
      <c r="O5628">
        <v>0</v>
      </c>
      <c r="P5628">
        <v>1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1.241359445078507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1.241359445078507</v>
      </c>
    </row>
    <row r="5629" spans="1:31" x14ac:dyDescent="0.3">
      <c r="A5629">
        <v>2498718</v>
      </c>
      <c r="B5629">
        <v>1</v>
      </c>
      <c r="C5629" t="s">
        <v>81</v>
      </c>
      <c r="D5629" t="s">
        <v>125</v>
      </c>
      <c r="E5629" t="s">
        <v>184</v>
      </c>
      <c r="F5629" t="s">
        <v>15935</v>
      </c>
      <c r="G5629" t="s">
        <v>149</v>
      </c>
      <c r="H5629" t="s">
        <v>150</v>
      </c>
      <c r="I5629" t="s">
        <v>136</v>
      </c>
      <c r="J5629" t="s">
        <v>137</v>
      </c>
      <c r="K5629" t="s">
        <v>144</v>
      </c>
      <c r="L5629" t="s">
        <v>15936</v>
      </c>
      <c r="M5629" t="s">
        <v>15937</v>
      </c>
      <c r="N5629">
        <v>0.64444444400000001</v>
      </c>
      <c r="O5629">
        <v>0</v>
      </c>
      <c r="P5629">
        <v>419</v>
      </c>
      <c r="Q5629">
        <v>25</v>
      </c>
      <c r="R5629">
        <v>56</v>
      </c>
      <c r="S5629">
        <v>1</v>
      </c>
      <c r="T5629">
        <v>38</v>
      </c>
      <c r="U5629">
        <v>0</v>
      </c>
      <c r="V5629">
        <v>0</v>
      </c>
      <c r="W5629">
        <v>0</v>
      </c>
      <c r="X5629">
        <v>49.132667567346651</v>
      </c>
      <c r="Y5629">
        <v>19.25079541987186</v>
      </c>
      <c r="Z5629">
        <v>8.4629956831971498</v>
      </c>
      <c r="AA5629">
        <v>0.79408060462499996</v>
      </c>
      <c r="AB5629">
        <v>11.651861515741338</v>
      </c>
      <c r="AC5629">
        <v>0</v>
      </c>
      <c r="AD5629">
        <v>0</v>
      </c>
      <c r="AE5629">
        <v>89.292400790781983</v>
      </c>
    </row>
    <row r="5630" spans="1:31" x14ac:dyDescent="0.3">
      <c r="A5630">
        <v>2498386</v>
      </c>
      <c r="B5630">
        <v>1</v>
      </c>
      <c r="C5630" t="s">
        <v>80</v>
      </c>
      <c r="D5630" t="s">
        <v>83</v>
      </c>
      <c r="E5630" t="s">
        <v>147</v>
      </c>
      <c r="F5630" t="s">
        <v>15938</v>
      </c>
      <c r="G5630" t="s">
        <v>134</v>
      </c>
      <c r="H5630" t="s">
        <v>150</v>
      </c>
      <c r="I5630" t="s">
        <v>136</v>
      </c>
      <c r="J5630" t="s">
        <v>137</v>
      </c>
      <c r="K5630" t="s">
        <v>138</v>
      </c>
      <c r="L5630" t="s">
        <v>15939</v>
      </c>
      <c r="M5630" t="s">
        <v>15940</v>
      </c>
      <c r="N5630">
        <v>3.111111111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12</v>
      </c>
      <c r="U5630">
        <v>0</v>
      </c>
      <c r="V5630">
        <v>3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148.26556355510232</v>
      </c>
      <c r="AC5630">
        <v>0</v>
      </c>
      <c r="AD5630">
        <v>165.14974064166481</v>
      </c>
      <c r="AE5630">
        <v>313.41530419676712</v>
      </c>
    </row>
    <row r="5631" spans="1:31" x14ac:dyDescent="0.3">
      <c r="A5631">
        <v>2498701</v>
      </c>
      <c r="B5631">
        <v>1</v>
      </c>
      <c r="C5631" t="s">
        <v>80</v>
      </c>
      <c r="D5631" t="s">
        <v>83</v>
      </c>
      <c r="E5631" t="s">
        <v>153</v>
      </c>
      <c r="F5631" t="s">
        <v>15941</v>
      </c>
      <c r="G5631" t="s">
        <v>155</v>
      </c>
      <c r="H5631" t="s">
        <v>135</v>
      </c>
      <c r="I5631" t="s">
        <v>136</v>
      </c>
      <c r="J5631" t="s">
        <v>137</v>
      </c>
      <c r="K5631" t="s">
        <v>144</v>
      </c>
      <c r="L5631" t="s">
        <v>15942</v>
      </c>
      <c r="M5631" t="s">
        <v>15943</v>
      </c>
      <c r="N5631">
        <v>2.5938888879999999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1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2.700678976985154</v>
      </c>
      <c r="AC5631">
        <v>0</v>
      </c>
      <c r="AD5631">
        <v>0</v>
      </c>
      <c r="AE5631">
        <v>2.700678976985154</v>
      </c>
    </row>
    <row r="5632" spans="1:31" x14ac:dyDescent="0.3">
      <c r="A5632">
        <v>2498595</v>
      </c>
      <c r="B5632">
        <v>1</v>
      </c>
      <c r="C5632" t="s">
        <v>80</v>
      </c>
      <c r="D5632" t="s">
        <v>105</v>
      </c>
      <c r="E5632" t="s">
        <v>162</v>
      </c>
      <c r="F5632" t="s">
        <v>15944</v>
      </c>
      <c r="G5632" t="s">
        <v>181</v>
      </c>
      <c r="H5632" t="s">
        <v>135</v>
      </c>
      <c r="I5632" t="s">
        <v>136</v>
      </c>
      <c r="J5632" t="s">
        <v>137</v>
      </c>
      <c r="K5632" t="s">
        <v>144</v>
      </c>
      <c r="L5632" t="s">
        <v>15945</v>
      </c>
      <c r="M5632" t="s">
        <v>15946</v>
      </c>
      <c r="N5632">
        <v>3.946388888</v>
      </c>
      <c r="O5632">
        <v>0</v>
      </c>
      <c r="P5632">
        <v>4</v>
      </c>
      <c r="Q5632">
        <v>0</v>
      </c>
      <c r="R5632">
        <v>0</v>
      </c>
      <c r="S5632">
        <v>0</v>
      </c>
      <c r="T5632">
        <v>6</v>
      </c>
      <c r="U5632">
        <v>0</v>
      </c>
      <c r="V5632">
        <v>0</v>
      </c>
      <c r="W5632">
        <v>0</v>
      </c>
      <c r="X5632">
        <v>4.3413702452521061</v>
      </c>
      <c r="Y5632">
        <v>0</v>
      </c>
      <c r="Z5632">
        <v>0</v>
      </c>
      <c r="AA5632">
        <v>0</v>
      </c>
      <c r="AB5632">
        <v>23.670374227486477</v>
      </c>
      <c r="AC5632">
        <v>0</v>
      </c>
      <c r="AD5632">
        <v>0</v>
      </c>
      <c r="AE5632">
        <v>28.011744472738584</v>
      </c>
    </row>
    <row r="5633" spans="1:31" x14ac:dyDescent="0.3">
      <c r="A5633">
        <v>2498449</v>
      </c>
      <c r="B5633">
        <v>1</v>
      </c>
      <c r="C5633" t="s">
        <v>81</v>
      </c>
      <c r="D5633" t="s">
        <v>127</v>
      </c>
      <c r="E5633" t="s">
        <v>147</v>
      </c>
      <c r="F5633" t="s">
        <v>3950</v>
      </c>
      <c r="G5633" t="s">
        <v>193</v>
      </c>
      <c r="H5633" t="s">
        <v>150</v>
      </c>
      <c r="I5633" t="s">
        <v>136</v>
      </c>
      <c r="J5633" t="s">
        <v>137</v>
      </c>
      <c r="K5633" t="s">
        <v>144</v>
      </c>
      <c r="L5633" t="s">
        <v>15947</v>
      </c>
      <c r="M5633" t="s">
        <v>15948</v>
      </c>
      <c r="N5633">
        <v>0.90416666599999995</v>
      </c>
      <c r="O5633">
        <v>0</v>
      </c>
      <c r="P5633">
        <v>331</v>
      </c>
      <c r="Q5633">
        <v>0</v>
      </c>
      <c r="R5633">
        <v>14</v>
      </c>
      <c r="S5633">
        <v>2</v>
      </c>
      <c r="T5633">
        <v>19</v>
      </c>
      <c r="U5633">
        <v>0</v>
      </c>
      <c r="V5633">
        <v>0</v>
      </c>
      <c r="W5633">
        <v>0</v>
      </c>
      <c r="X5633">
        <v>43.809942058349904</v>
      </c>
      <c r="Y5633">
        <v>0</v>
      </c>
      <c r="Z5633">
        <v>1.1535433615304174</v>
      </c>
      <c r="AA5633">
        <v>2.7842121620500002</v>
      </c>
      <c r="AB5633">
        <v>10.718376672352104</v>
      </c>
      <c r="AC5633">
        <v>0</v>
      </c>
      <c r="AD5633">
        <v>0</v>
      </c>
      <c r="AE5633">
        <v>58.466074254282432</v>
      </c>
    </row>
    <row r="5634" spans="1:31" x14ac:dyDescent="0.3">
      <c r="A5634">
        <v>2498345</v>
      </c>
      <c r="B5634">
        <v>2</v>
      </c>
      <c r="C5634" t="s">
        <v>80</v>
      </c>
      <c r="D5634" t="s">
        <v>88</v>
      </c>
      <c r="E5634" t="s">
        <v>132</v>
      </c>
      <c r="F5634" t="s">
        <v>15613</v>
      </c>
      <c r="G5634" t="s">
        <v>210</v>
      </c>
      <c r="H5634" t="s">
        <v>135</v>
      </c>
      <c r="I5634" t="s">
        <v>136</v>
      </c>
      <c r="J5634" t="s">
        <v>137</v>
      </c>
      <c r="K5634" t="s">
        <v>144</v>
      </c>
      <c r="L5634" t="s">
        <v>15949</v>
      </c>
      <c r="M5634" t="s">
        <v>15950</v>
      </c>
      <c r="N5634">
        <v>0.23138888799999999</v>
      </c>
      <c r="O5634">
        <v>0</v>
      </c>
      <c r="P5634">
        <v>651</v>
      </c>
      <c r="Q5634">
        <v>0</v>
      </c>
      <c r="R5634">
        <v>0</v>
      </c>
      <c r="S5634">
        <v>0</v>
      </c>
      <c r="T5634">
        <v>45</v>
      </c>
      <c r="U5634">
        <v>0</v>
      </c>
      <c r="V5634">
        <v>0</v>
      </c>
      <c r="W5634">
        <v>0</v>
      </c>
      <c r="X5634">
        <v>35.536841544395642</v>
      </c>
      <c r="Y5634">
        <v>0</v>
      </c>
      <c r="Z5634">
        <v>0</v>
      </c>
      <c r="AA5634">
        <v>0</v>
      </c>
      <c r="AB5634">
        <v>4.3616584155467555</v>
      </c>
      <c r="AC5634">
        <v>0</v>
      </c>
      <c r="AD5634">
        <v>0</v>
      </c>
      <c r="AE5634">
        <v>39.898499959942399</v>
      </c>
    </row>
    <row r="5635" spans="1:31" x14ac:dyDescent="0.3">
      <c r="A5635">
        <v>2498615</v>
      </c>
      <c r="B5635">
        <v>1</v>
      </c>
      <c r="C5635" t="s">
        <v>80</v>
      </c>
      <c r="D5635" t="s">
        <v>96</v>
      </c>
      <c r="E5635" t="s">
        <v>153</v>
      </c>
      <c r="F5635" t="s">
        <v>15951</v>
      </c>
      <c r="G5635" t="s">
        <v>159</v>
      </c>
      <c r="H5635" t="s">
        <v>135</v>
      </c>
      <c r="I5635" t="s">
        <v>136</v>
      </c>
      <c r="J5635" t="s">
        <v>3</v>
      </c>
      <c r="K5635" t="s">
        <v>144</v>
      </c>
      <c r="L5635" t="s">
        <v>15952</v>
      </c>
      <c r="M5635" t="s">
        <v>15953</v>
      </c>
      <c r="N5635">
        <v>1.074166666</v>
      </c>
      <c r="O5635">
        <v>0</v>
      </c>
      <c r="P5635">
        <v>1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0.43180115276083464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0.43180115276083464</v>
      </c>
    </row>
    <row r="5636" spans="1:31" x14ac:dyDescent="0.3">
      <c r="A5636">
        <v>2498515</v>
      </c>
      <c r="B5636">
        <v>1</v>
      </c>
      <c r="C5636" t="s">
        <v>80</v>
      </c>
      <c r="D5636" t="s">
        <v>94</v>
      </c>
      <c r="E5636" t="s">
        <v>162</v>
      </c>
      <c r="F5636" t="s">
        <v>15954</v>
      </c>
      <c r="G5636" t="s">
        <v>530</v>
      </c>
      <c r="H5636" t="s">
        <v>135</v>
      </c>
      <c r="I5636" t="s">
        <v>136</v>
      </c>
      <c r="J5636" t="s">
        <v>137</v>
      </c>
      <c r="K5636" t="s">
        <v>144</v>
      </c>
      <c r="L5636" t="s">
        <v>15955</v>
      </c>
      <c r="M5636" t="s">
        <v>15956</v>
      </c>
      <c r="N5636">
        <v>1.166111111</v>
      </c>
      <c r="O5636">
        <v>0</v>
      </c>
      <c r="P5636">
        <v>16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4.916339186443186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4.916339186443186</v>
      </c>
    </row>
    <row r="5637" spans="1:31" x14ac:dyDescent="0.3">
      <c r="A5637">
        <v>2498429</v>
      </c>
      <c r="B5637">
        <v>1</v>
      </c>
      <c r="C5637" t="s">
        <v>80</v>
      </c>
      <c r="D5637" t="s">
        <v>105</v>
      </c>
      <c r="E5637" t="s">
        <v>162</v>
      </c>
      <c r="F5637" t="s">
        <v>5930</v>
      </c>
      <c r="G5637" t="s">
        <v>181</v>
      </c>
      <c r="H5637" t="s">
        <v>135</v>
      </c>
      <c r="I5637" t="s">
        <v>136</v>
      </c>
      <c r="J5637" t="s">
        <v>137</v>
      </c>
      <c r="K5637" t="s">
        <v>144</v>
      </c>
      <c r="L5637" t="s">
        <v>15957</v>
      </c>
      <c r="M5637" t="s">
        <v>15958</v>
      </c>
      <c r="N5637">
        <v>1.028888888</v>
      </c>
      <c r="O5637">
        <v>0</v>
      </c>
      <c r="P5637">
        <v>68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26.370189013888012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26.370189013888012</v>
      </c>
    </row>
    <row r="5638" spans="1:31" x14ac:dyDescent="0.3">
      <c r="A5638">
        <v>2498412</v>
      </c>
      <c r="B5638">
        <v>1</v>
      </c>
      <c r="C5638" t="s">
        <v>80</v>
      </c>
      <c r="D5638" t="s">
        <v>108</v>
      </c>
      <c r="E5638" t="s">
        <v>132</v>
      </c>
      <c r="F5638" t="s">
        <v>15959</v>
      </c>
      <c r="G5638" t="s">
        <v>3310</v>
      </c>
      <c r="H5638" t="s">
        <v>135</v>
      </c>
      <c r="I5638" t="s">
        <v>136</v>
      </c>
      <c r="J5638" t="s">
        <v>137</v>
      </c>
      <c r="K5638" t="s">
        <v>144</v>
      </c>
      <c r="L5638" t="s">
        <v>15960</v>
      </c>
      <c r="M5638" t="s">
        <v>15961</v>
      </c>
      <c r="N5638">
        <v>5.4502777770000002</v>
      </c>
      <c r="O5638">
        <v>0</v>
      </c>
      <c r="P5638">
        <v>40</v>
      </c>
      <c r="Q5638">
        <v>0</v>
      </c>
      <c r="R5638">
        <v>13</v>
      </c>
      <c r="S5638">
        <v>0</v>
      </c>
      <c r="T5638">
        <v>3</v>
      </c>
      <c r="U5638">
        <v>0</v>
      </c>
      <c r="V5638">
        <v>0</v>
      </c>
      <c r="W5638">
        <v>0</v>
      </c>
      <c r="X5638">
        <v>23.620838637392684</v>
      </c>
      <c r="Y5638">
        <v>0</v>
      </c>
      <c r="Z5638">
        <v>4.9132103896248154</v>
      </c>
      <c r="AA5638">
        <v>0</v>
      </c>
      <c r="AB5638">
        <v>9.8196366003328244</v>
      </c>
      <c r="AC5638">
        <v>0</v>
      </c>
      <c r="AD5638">
        <v>0</v>
      </c>
      <c r="AE5638">
        <v>38.353685627350323</v>
      </c>
    </row>
    <row r="5639" spans="1:31" x14ac:dyDescent="0.3">
      <c r="A5639">
        <v>2498677</v>
      </c>
      <c r="B5639">
        <v>2</v>
      </c>
      <c r="C5639" t="s">
        <v>80</v>
      </c>
      <c r="D5639" t="s">
        <v>96</v>
      </c>
      <c r="E5639" t="s">
        <v>166</v>
      </c>
      <c r="F5639" t="s">
        <v>15962</v>
      </c>
      <c r="G5639" t="s">
        <v>349</v>
      </c>
      <c r="H5639" t="s">
        <v>150</v>
      </c>
      <c r="I5639" t="s">
        <v>136</v>
      </c>
      <c r="J5639" t="s">
        <v>137</v>
      </c>
      <c r="K5639" t="s">
        <v>144</v>
      </c>
      <c r="L5639" t="s">
        <v>15963</v>
      </c>
      <c r="M5639" t="s">
        <v>15964</v>
      </c>
      <c r="N5639">
        <v>1.2016666659999999</v>
      </c>
      <c r="O5639">
        <v>3</v>
      </c>
      <c r="P5639">
        <v>1635</v>
      </c>
      <c r="Q5639">
        <v>0</v>
      </c>
      <c r="R5639">
        <v>1</v>
      </c>
      <c r="S5639">
        <v>4</v>
      </c>
      <c r="T5639">
        <v>95</v>
      </c>
      <c r="U5639">
        <v>0</v>
      </c>
      <c r="V5639">
        <v>0</v>
      </c>
      <c r="W5639">
        <v>76.949724930714353</v>
      </c>
      <c r="X5639">
        <v>478.99713648931231</v>
      </c>
      <c r="Y5639">
        <v>0</v>
      </c>
      <c r="Z5639">
        <v>0.33661122417883405</v>
      </c>
      <c r="AA5639">
        <v>61.262530361412885</v>
      </c>
      <c r="AB5639">
        <v>75.255099338695345</v>
      </c>
      <c r="AC5639">
        <v>0</v>
      </c>
      <c r="AD5639">
        <v>0</v>
      </c>
      <c r="AE5639">
        <v>692.80110234431368</v>
      </c>
    </row>
    <row r="5640" spans="1:31" x14ac:dyDescent="0.3">
      <c r="A5640">
        <v>2498366</v>
      </c>
      <c r="B5640">
        <v>1</v>
      </c>
      <c r="C5640" t="s">
        <v>80</v>
      </c>
      <c r="D5640" t="s">
        <v>85</v>
      </c>
      <c r="E5640" t="s">
        <v>132</v>
      </c>
      <c r="F5640" t="s">
        <v>10759</v>
      </c>
      <c r="G5640" t="s">
        <v>181</v>
      </c>
      <c r="H5640" t="s">
        <v>135</v>
      </c>
      <c r="I5640" t="s">
        <v>136</v>
      </c>
      <c r="J5640" t="s">
        <v>137</v>
      </c>
      <c r="K5640" t="s">
        <v>144</v>
      </c>
      <c r="L5640" t="s">
        <v>15965</v>
      </c>
      <c r="M5640" t="s">
        <v>15966</v>
      </c>
      <c r="N5640">
        <v>0.84583333299999997</v>
      </c>
      <c r="O5640">
        <v>0</v>
      </c>
      <c r="P5640">
        <v>451</v>
      </c>
      <c r="Q5640">
        <v>0</v>
      </c>
      <c r="R5640">
        <v>0</v>
      </c>
      <c r="S5640">
        <v>0</v>
      </c>
      <c r="T5640">
        <v>85</v>
      </c>
      <c r="U5640">
        <v>0</v>
      </c>
      <c r="V5640">
        <v>0</v>
      </c>
      <c r="W5640">
        <v>0</v>
      </c>
      <c r="X5640">
        <v>109.86280129938544</v>
      </c>
      <c r="Y5640">
        <v>0</v>
      </c>
      <c r="Z5640">
        <v>0</v>
      </c>
      <c r="AA5640">
        <v>0</v>
      </c>
      <c r="AB5640">
        <v>105.9974166798407</v>
      </c>
      <c r="AC5640">
        <v>0</v>
      </c>
      <c r="AD5640">
        <v>0</v>
      </c>
      <c r="AE5640">
        <v>215.86021797922615</v>
      </c>
    </row>
    <row r="5641" spans="1:31" x14ac:dyDescent="0.3">
      <c r="A5641">
        <v>2498389</v>
      </c>
      <c r="B5641">
        <v>1</v>
      </c>
      <c r="C5641" t="s">
        <v>80</v>
      </c>
      <c r="D5641" t="s">
        <v>104</v>
      </c>
      <c r="E5641" t="s">
        <v>147</v>
      </c>
      <c r="F5641" t="s">
        <v>15967</v>
      </c>
      <c r="G5641" t="s">
        <v>168</v>
      </c>
      <c r="H5641" t="s">
        <v>150</v>
      </c>
      <c r="I5641" t="s">
        <v>136</v>
      </c>
      <c r="J5641" t="s">
        <v>137</v>
      </c>
      <c r="K5641" t="s">
        <v>138</v>
      </c>
      <c r="L5641" t="s">
        <v>15968</v>
      </c>
      <c r="M5641" t="s">
        <v>15969</v>
      </c>
      <c r="N5641">
        <v>5.4358333329999997</v>
      </c>
      <c r="O5641">
        <v>0</v>
      </c>
      <c r="P5641">
        <v>55</v>
      </c>
      <c r="Q5641">
        <v>0</v>
      </c>
      <c r="R5641">
        <v>9</v>
      </c>
      <c r="S5641">
        <v>0</v>
      </c>
      <c r="T5641">
        <v>8</v>
      </c>
      <c r="U5641">
        <v>0</v>
      </c>
      <c r="V5641">
        <v>0</v>
      </c>
      <c r="W5641">
        <v>0</v>
      </c>
      <c r="X5641">
        <v>43.597560151320401</v>
      </c>
      <c r="Y5641">
        <v>0</v>
      </c>
      <c r="Z5641">
        <v>3.5560277929500166</v>
      </c>
      <c r="AA5641">
        <v>0</v>
      </c>
      <c r="AB5641">
        <v>7.9284267917239539</v>
      </c>
      <c r="AC5641">
        <v>0</v>
      </c>
      <c r="AD5641">
        <v>0</v>
      </c>
      <c r="AE5641">
        <v>55.082014735994377</v>
      </c>
    </row>
    <row r="5642" spans="1:31" x14ac:dyDescent="0.3">
      <c r="A5642">
        <v>2498761</v>
      </c>
      <c r="B5642">
        <v>1</v>
      </c>
      <c r="C5642" t="s">
        <v>80</v>
      </c>
      <c r="D5642" t="s">
        <v>103</v>
      </c>
      <c r="E5642" t="s">
        <v>184</v>
      </c>
      <c r="F5642" t="s">
        <v>15970</v>
      </c>
      <c r="G5642" t="s">
        <v>149</v>
      </c>
      <c r="H5642" t="s">
        <v>150</v>
      </c>
      <c r="I5642" t="s">
        <v>136</v>
      </c>
      <c r="J5642" t="s">
        <v>137</v>
      </c>
      <c r="K5642" t="s">
        <v>144</v>
      </c>
      <c r="L5642" t="s">
        <v>15971</v>
      </c>
      <c r="M5642" t="s">
        <v>15972</v>
      </c>
      <c r="N5642">
        <v>0.584166666</v>
      </c>
      <c r="O5642">
        <v>0</v>
      </c>
      <c r="P5642">
        <v>1</v>
      </c>
      <c r="Q5642">
        <v>36</v>
      </c>
      <c r="R5642">
        <v>75</v>
      </c>
      <c r="S5642">
        <v>12</v>
      </c>
      <c r="T5642">
        <v>7</v>
      </c>
      <c r="U5642">
        <v>3</v>
      </c>
      <c r="V5642">
        <v>0</v>
      </c>
      <c r="W5642">
        <v>0</v>
      </c>
      <c r="X5642">
        <v>0</v>
      </c>
      <c r="Y5642">
        <v>10.508314855876403</v>
      </c>
      <c r="Z5642">
        <v>34.234568313629822</v>
      </c>
      <c r="AA5642">
        <v>84.190920188306606</v>
      </c>
      <c r="AB5642">
        <v>2.9304263124659897</v>
      </c>
      <c r="AC5642">
        <v>221.83643673506691</v>
      </c>
      <c r="AD5642">
        <v>0</v>
      </c>
      <c r="AE5642">
        <v>353.70066640534571</v>
      </c>
    </row>
    <row r="5643" spans="1:31" x14ac:dyDescent="0.3">
      <c r="A5643">
        <v>2498698</v>
      </c>
      <c r="B5643">
        <v>1</v>
      </c>
      <c r="C5643" t="s">
        <v>80</v>
      </c>
      <c r="D5643" t="s">
        <v>105</v>
      </c>
      <c r="E5643" t="s">
        <v>166</v>
      </c>
      <c r="F5643" t="s">
        <v>15973</v>
      </c>
      <c r="G5643" t="s">
        <v>149</v>
      </c>
      <c r="H5643" t="s">
        <v>150</v>
      </c>
      <c r="I5643" t="s">
        <v>136</v>
      </c>
      <c r="J5643" t="s">
        <v>137</v>
      </c>
      <c r="K5643" t="s">
        <v>144</v>
      </c>
      <c r="L5643" t="s">
        <v>15974</v>
      </c>
      <c r="M5643" t="s">
        <v>15975</v>
      </c>
      <c r="N5643">
        <v>0.716388888</v>
      </c>
      <c r="O5643">
        <v>0</v>
      </c>
      <c r="P5643">
        <v>466</v>
      </c>
      <c r="Q5643">
        <v>1</v>
      </c>
      <c r="R5643">
        <v>31</v>
      </c>
      <c r="S5643">
        <v>12</v>
      </c>
      <c r="T5643">
        <v>67</v>
      </c>
      <c r="U5643">
        <v>5</v>
      </c>
      <c r="V5643">
        <v>0</v>
      </c>
      <c r="W5643">
        <v>0</v>
      </c>
      <c r="X5643">
        <v>100.28400652353248</v>
      </c>
      <c r="Y5643">
        <v>0.37107637277333333</v>
      </c>
      <c r="Z5643">
        <v>9.4948146112679268</v>
      </c>
      <c r="AA5643">
        <v>61.397778578478075</v>
      </c>
      <c r="AB5643">
        <v>41.727592435405072</v>
      </c>
      <c r="AC5643">
        <v>137.86623685183744</v>
      </c>
      <c r="AD5643">
        <v>0</v>
      </c>
      <c r="AE5643">
        <v>351.14150537329431</v>
      </c>
    </row>
    <row r="5644" spans="1:31" x14ac:dyDescent="0.3">
      <c r="A5644">
        <v>2498598</v>
      </c>
      <c r="B5644">
        <v>1</v>
      </c>
      <c r="C5644" t="s">
        <v>80</v>
      </c>
      <c r="D5644" t="s">
        <v>83</v>
      </c>
      <c r="E5644" t="s">
        <v>147</v>
      </c>
      <c r="F5644" t="s">
        <v>15976</v>
      </c>
      <c r="G5644" t="s">
        <v>193</v>
      </c>
      <c r="H5644" t="s">
        <v>150</v>
      </c>
      <c r="I5644" t="s">
        <v>136</v>
      </c>
      <c r="J5644" t="s">
        <v>137</v>
      </c>
      <c r="K5644" t="s">
        <v>144</v>
      </c>
      <c r="L5644" t="s">
        <v>15977</v>
      </c>
      <c r="M5644" t="s">
        <v>15978</v>
      </c>
      <c r="N5644">
        <v>4.3772222220000003</v>
      </c>
      <c r="O5644">
        <v>0</v>
      </c>
      <c r="P5644">
        <v>8</v>
      </c>
      <c r="Q5644">
        <v>0</v>
      </c>
      <c r="R5644">
        <v>21</v>
      </c>
      <c r="S5644">
        <v>0</v>
      </c>
      <c r="T5644">
        <v>10</v>
      </c>
      <c r="U5644">
        <v>0</v>
      </c>
      <c r="V5644">
        <v>0</v>
      </c>
      <c r="W5644">
        <v>0</v>
      </c>
      <c r="X5644">
        <v>7.1574957170067099</v>
      </c>
      <c r="Y5644">
        <v>0</v>
      </c>
      <c r="Z5644">
        <v>92.951035180293943</v>
      </c>
      <c r="AA5644">
        <v>0</v>
      </c>
      <c r="AB5644">
        <v>49.560226114744871</v>
      </c>
      <c r="AC5644">
        <v>0</v>
      </c>
      <c r="AD5644">
        <v>0</v>
      </c>
      <c r="AE5644">
        <v>149.66875701204552</v>
      </c>
    </row>
    <row r="5645" spans="1:31" x14ac:dyDescent="0.3">
      <c r="A5645">
        <v>2498552</v>
      </c>
      <c r="B5645">
        <v>1</v>
      </c>
      <c r="C5645" t="s">
        <v>80</v>
      </c>
      <c r="D5645" t="s">
        <v>100</v>
      </c>
      <c r="E5645" t="s">
        <v>166</v>
      </c>
      <c r="F5645" t="s">
        <v>15979</v>
      </c>
      <c r="G5645" t="s">
        <v>149</v>
      </c>
      <c r="H5645" t="s">
        <v>150</v>
      </c>
      <c r="I5645" t="s">
        <v>136</v>
      </c>
      <c r="J5645" t="s">
        <v>137</v>
      </c>
      <c r="K5645" t="s">
        <v>144</v>
      </c>
      <c r="L5645" t="s">
        <v>15980</v>
      </c>
      <c r="M5645" t="s">
        <v>15981</v>
      </c>
      <c r="N5645">
        <v>0.99305555499999998</v>
      </c>
      <c r="O5645">
        <v>0</v>
      </c>
      <c r="P5645">
        <v>656</v>
      </c>
      <c r="Q5645">
        <v>0</v>
      </c>
      <c r="R5645">
        <v>114</v>
      </c>
      <c r="S5645">
        <v>5</v>
      </c>
      <c r="T5645">
        <v>127</v>
      </c>
      <c r="U5645">
        <v>0</v>
      </c>
      <c r="V5645">
        <v>0</v>
      </c>
      <c r="W5645">
        <v>0</v>
      </c>
      <c r="X5645">
        <v>189.98774443545403</v>
      </c>
      <c r="Y5645">
        <v>0</v>
      </c>
      <c r="Z5645">
        <v>19.476394581786479</v>
      </c>
      <c r="AA5645">
        <v>520.81583746650904</v>
      </c>
      <c r="AB5645">
        <v>99.640355981288181</v>
      </c>
      <c r="AC5645">
        <v>0</v>
      </c>
      <c r="AD5645">
        <v>0</v>
      </c>
      <c r="AE5645">
        <v>829.92033246503775</v>
      </c>
    </row>
    <row r="5646" spans="1:31" x14ac:dyDescent="0.3">
      <c r="A5646">
        <v>2498469</v>
      </c>
      <c r="B5646">
        <v>1</v>
      </c>
      <c r="C5646" t="s">
        <v>80</v>
      </c>
      <c r="D5646" t="s">
        <v>88</v>
      </c>
      <c r="E5646" t="s">
        <v>132</v>
      </c>
      <c r="F5646" t="s">
        <v>15982</v>
      </c>
      <c r="G5646" t="s">
        <v>134</v>
      </c>
      <c r="H5646" t="s">
        <v>135</v>
      </c>
      <c r="I5646" t="s">
        <v>136</v>
      </c>
      <c r="J5646" t="s">
        <v>137</v>
      </c>
      <c r="K5646" t="s">
        <v>138</v>
      </c>
      <c r="L5646" t="s">
        <v>15983</v>
      </c>
      <c r="M5646" t="s">
        <v>15984</v>
      </c>
      <c r="N5646">
        <v>0.28000000000000003</v>
      </c>
      <c r="O5646">
        <v>0</v>
      </c>
      <c r="P5646">
        <v>678</v>
      </c>
      <c r="Q5646">
        <v>0</v>
      </c>
      <c r="R5646">
        <v>0</v>
      </c>
      <c r="S5646">
        <v>0</v>
      </c>
      <c r="T5646">
        <v>31</v>
      </c>
      <c r="U5646">
        <v>0</v>
      </c>
      <c r="V5646">
        <v>0</v>
      </c>
      <c r="W5646">
        <v>0</v>
      </c>
      <c r="X5646">
        <v>68.456895406522676</v>
      </c>
      <c r="Y5646">
        <v>0</v>
      </c>
      <c r="Z5646">
        <v>0</v>
      </c>
      <c r="AA5646">
        <v>0</v>
      </c>
      <c r="AB5646">
        <v>3.134510015972328</v>
      </c>
      <c r="AC5646">
        <v>0</v>
      </c>
      <c r="AD5646">
        <v>0</v>
      </c>
      <c r="AE5646">
        <v>71.591405422495001</v>
      </c>
    </row>
    <row r="5647" spans="1:31" x14ac:dyDescent="0.3">
      <c r="A5647">
        <v>2498495</v>
      </c>
      <c r="B5647">
        <v>1</v>
      </c>
      <c r="C5647" t="s">
        <v>80</v>
      </c>
      <c r="D5647" t="s">
        <v>84</v>
      </c>
      <c r="E5647" t="s">
        <v>162</v>
      </c>
      <c r="F5647" t="s">
        <v>15985</v>
      </c>
      <c r="G5647" t="s">
        <v>2514</v>
      </c>
      <c r="H5647" t="s">
        <v>135</v>
      </c>
      <c r="I5647" t="s">
        <v>136</v>
      </c>
      <c r="J5647" t="s">
        <v>3</v>
      </c>
      <c r="K5647" t="s">
        <v>144</v>
      </c>
      <c r="L5647" t="s">
        <v>15986</v>
      </c>
      <c r="M5647" t="s">
        <v>15987</v>
      </c>
      <c r="N5647">
        <v>5.5302777770000002</v>
      </c>
      <c r="O5647">
        <v>0</v>
      </c>
      <c r="P5647">
        <v>242</v>
      </c>
      <c r="Q5647">
        <v>0</v>
      </c>
      <c r="R5647">
        <v>0</v>
      </c>
      <c r="S5647">
        <v>0</v>
      </c>
      <c r="T5647">
        <v>36</v>
      </c>
      <c r="U5647">
        <v>0</v>
      </c>
      <c r="V5647">
        <v>0</v>
      </c>
      <c r="W5647">
        <v>0</v>
      </c>
      <c r="X5647">
        <v>397.41082042091574</v>
      </c>
      <c r="Y5647">
        <v>0</v>
      </c>
      <c r="Z5647">
        <v>0</v>
      </c>
      <c r="AA5647">
        <v>0</v>
      </c>
      <c r="AB5647">
        <v>140.5168583377943</v>
      </c>
      <c r="AC5647">
        <v>0</v>
      </c>
      <c r="AD5647">
        <v>0</v>
      </c>
      <c r="AE5647">
        <v>537.92767875871004</v>
      </c>
    </row>
    <row r="5648" spans="1:31" x14ac:dyDescent="0.3">
      <c r="A5648">
        <v>2498804</v>
      </c>
      <c r="B5648">
        <v>1</v>
      </c>
      <c r="C5648" t="s">
        <v>80</v>
      </c>
      <c r="D5648" t="s">
        <v>107</v>
      </c>
      <c r="E5648" t="s">
        <v>147</v>
      </c>
      <c r="F5648" t="s">
        <v>15988</v>
      </c>
      <c r="G5648" t="s">
        <v>193</v>
      </c>
      <c r="H5648" t="s">
        <v>150</v>
      </c>
      <c r="I5648" t="s">
        <v>136</v>
      </c>
      <c r="J5648" t="s">
        <v>137</v>
      </c>
      <c r="K5648" t="s">
        <v>144</v>
      </c>
      <c r="L5648" t="s">
        <v>15989</v>
      </c>
      <c r="M5648" t="s">
        <v>15990</v>
      </c>
      <c r="N5648">
        <v>0.640833333</v>
      </c>
      <c r="O5648">
        <v>0</v>
      </c>
      <c r="P5648">
        <v>344</v>
      </c>
      <c r="Q5648">
        <v>0</v>
      </c>
      <c r="R5648">
        <v>15</v>
      </c>
      <c r="S5648">
        <v>0</v>
      </c>
      <c r="T5648">
        <v>29</v>
      </c>
      <c r="U5648">
        <v>0</v>
      </c>
      <c r="V5648">
        <v>1</v>
      </c>
      <c r="W5648">
        <v>0</v>
      </c>
      <c r="X5648">
        <v>49.481235424959685</v>
      </c>
      <c r="Y5648">
        <v>0</v>
      </c>
      <c r="Z5648">
        <v>0.57274489166960552</v>
      </c>
      <c r="AA5648">
        <v>0</v>
      </c>
      <c r="AB5648">
        <v>8.1179064077276237</v>
      </c>
      <c r="AC5648">
        <v>0</v>
      </c>
      <c r="AD5648">
        <v>4.4789046826805012E-3</v>
      </c>
      <c r="AE5648">
        <v>58.176365629039594</v>
      </c>
    </row>
    <row r="5649" spans="1:31" x14ac:dyDescent="0.3">
      <c r="A5649">
        <v>2498638</v>
      </c>
      <c r="B5649">
        <v>1</v>
      </c>
      <c r="C5649" t="s">
        <v>81</v>
      </c>
      <c r="D5649" t="s">
        <v>127</v>
      </c>
      <c r="E5649" t="s">
        <v>153</v>
      </c>
      <c r="F5649" t="s">
        <v>15991</v>
      </c>
      <c r="G5649" t="s">
        <v>155</v>
      </c>
      <c r="H5649" t="s">
        <v>135</v>
      </c>
      <c r="I5649" t="s">
        <v>136</v>
      </c>
      <c r="J5649" t="s">
        <v>137</v>
      </c>
      <c r="K5649" t="s">
        <v>144</v>
      </c>
      <c r="L5649" t="s">
        <v>15992</v>
      </c>
      <c r="M5649" t="s">
        <v>15993</v>
      </c>
      <c r="N5649">
        <v>2.2711111110000002</v>
      </c>
      <c r="O5649">
        <v>0</v>
      </c>
      <c r="P5649">
        <v>1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0.34500176070482003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0.34500176070482003</v>
      </c>
    </row>
    <row r="5650" spans="1:31" x14ac:dyDescent="0.3">
      <c r="A5650">
        <v>2498618</v>
      </c>
      <c r="B5650">
        <v>1</v>
      </c>
      <c r="C5650" t="s">
        <v>81</v>
      </c>
      <c r="D5650" t="s">
        <v>117</v>
      </c>
      <c r="E5650" t="s">
        <v>162</v>
      </c>
      <c r="F5650" t="s">
        <v>15994</v>
      </c>
      <c r="G5650" t="s">
        <v>1532</v>
      </c>
      <c r="H5650" t="s">
        <v>135</v>
      </c>
      <c r="I5650" t="s">
        <v>136</v>
      </c>
      <c r="J5650" t="s">
        <v>137</v>
      </c>
      <c r="K5650" t="s">
        <v>144</v>
      </c>
      <c r="L5650" t="s">
        <v>15995</v>
      </c>
      <c r="M5650" t="s">
        <v>15996</v>
      </c>
      <c r="N5650">
        <v>1.0577777770000001</v>
      </c>
      <c r="O5650">
        <v>0</v>
      </c>
      <c r="P5650">
        <v>10</v>
      </c>
      <c r="Q5650">
        <v>0</v>
      </c>
      <c r="R5650">
        <v>32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2.0720315552520354</v>
      </c>
      <c r="Y5650">
        <v>0</v>
      </c>
      <c r="Z5650">
        <v>6.4278859274249722</v>
      </c>
      <c r="AA5650">
        <v>0</v>
      </c>
      <c r="AB5650">
        <v>0</v>
      </c>
      <c r="AC5650">
        <v>0</v>
      </c>
      <c r="AD5650">
        <v>0</v>
      </c>
      <c r="AE5650">
        <v>8.4999174826770076</v>
      </c>
    </row>
    <row r="5651" spans="1:31" x14ac:dyDescent="0.3">
      <c r="A5651">
        <v>2498369</v>
      </c>
      <c r="B5651">
        <v>1</v>
      </c>
      <c r="C5651" t="s">
        <v>80</v>
      </c>
      <c r="D5651" t="s">
        <v>90</v>
      </c>
      <c r="E5651" t="s">
        <v>153</v>
      </c>
      <c r="F5651" t="s">
        <v>15997</v>
      </c>
      <c r="G5651" t="s">
        <v>244</v>
      </c>
      <c r="H5651" t="s">
        <v>135</v>
      </c>
      <c r="I5651" t="s">
        <v>136</v>
      </c>
      <c r="J5651" t="s">
        <v>137</v>
      </c>
      <c r="K5651" t="s">
        <v>144</v>
      </c>
      <c r="L5651" t="s">
        <v>15998</v>
      </c>
      <c r="M5651" t="s">
        <v>15999</v>
      </c>
      <c r="N5651">
        <v>0.90361111100000002</v>
      </c>
      <c r="O5651">
        <v>0</v>
      </c>
      <c r="P5651">
        <v>16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5.1157926080777729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5.1157926080777729</v>
      </c>
    </row>
    <row r="5652" spans="1:31" x14ac:dyDescent="0.3">
      <c r="A5652">
        <v>2498426</v>
      </c>
      <c r="B5652">
        <v>1</v>
      </c>
      <c r="C5652" t="s">
        <v>81</v>
      </c>
      <c r="D5652" t="s">
        <v>128</v>
      </c>
      <c r="E5652" t="s">
        <v>184</v>
      </c>
      <c r="F5652" t="s">
        <v>7386</v>
      </c>
      <c r="G5652" t="s">
        <v>168</v>
      </c>
      <c r="H5652" t="s">
        <v>150</v>
      </c>
      <c r="I5652" t="s">
        <v>136</v>
      </c>
      <c r="J5652" t="s">
        <v>137</v>
      </c>
      <c r="K5652" t="s">
        <v>138</v>
      </c>
      <c r="L5652" t="s">
        <v>16000</v>
      </c>
      <c r="M5652" t="s">
        <v>16001</v>
      </c>
      <c r="N5652">
        <v>3.3955555550000001</v>
      </c>
      <c r="O5652">
        <v>7</v>
      </c>
      <c r="P5652">
        <v>1414</v>
      </c>
      <c r="Q5652">
        <v>27</v>
      </c>
      <c r="R5652">
        <v>19</v>
      </c>
      <c r="S5652">
        <v>23</v>
      </c>
      <c r="T5652">
        <v>116</v>
      </c>
      <c r="U5652">
        <v>1</v>
      </c>
      <c r="V5652">
        <v>0</v>
      </c>
      <c r="W5652">
        <v>5.7538036112819047</v>
      </c>
      <c r="X5652">
        <v>636.10621404789799</v>
      </c>
      <c r="Y5652">
        <v>648.98977224046985</v>
      </c>
      <c r="Z5652">
        <v>7.2850351747913864</v>
      </c>
      <c r="AA5652">
        <v>318.46376498950275</v>
      </c>
      <c r="AB5652">
        <v>197.1847721231417</v>
      </c>
      <c r="AC5652">
        <v>629.44312187034416</v>
      </c>
      <c r="AD5652">
        <v>0</v>
      </c>
      <c r="AE5652">
        <v>2443.2264840574298</v>
      </c>
    </row>
    <row r="5653" spans="1:31" x14ac:dyDescent="0.3">
      <c r="A5653">
        <v>2498575</v>
      </c>
      <c r="B5653">
        <v>1</v>
      </c>
      <c r="C5653" t="s">
        <v>80</v>
      </c>
      <c r="D5653" t="s">
        <v>97</v>
      </c>
      <c r="E5653" t="s">
        <v>162</v>
      </c>
      <c r="F5653" t="s">
        <v>16002</v>
      </c>
      <c r="G5653" t="s">
        <v>168</v>
      </c>
      <c r="H5653" t="s">
        <v>135</v>
      </c>
      <c r="I5653" t="s">
        <v>136</v>
      </c>
      <c r="J5653" t="s">
        <v>137</v>
      </c>
      <c r="K5653" t="s">
        <v>138</v>
      </c>
      <c r="L5653" t="s">
        <v>16003</v>
      </c>
      <c r="M5653" t="s">
        <v>16004</v>
      </c>
      <c r="N5653">
        <v>1.9155555550000001</v>
      </c>
      <c r="O5653">
        <v>0</v>
      </c>
      <c r="P5653">
        <v>53</v>
      </c>
      <c r="Q5653">
        <v>0</v>
      </c>
      <c r="R5653">
        <v>0</v>
      </c>
      <c r="S5653">
        <v>0</v>
      </c>
      <c r="T5653">
        <v>6</v>
      </c>
      <c r="U5653">
        <v>0</v>
      </c>
      <c r="V5653">
        <v>0</v>
      </c>
      <c r="W5653">
        <v>0</v>
      </c>
      <c r="X5653">
        <v>46.655240680842681</v>
      </c>
      <c r="Y5653">
        <v>0</v>
      </c>
      <c r="Z5653">
        <v>0</v>
      </c>
      <c r="AA5653">
        <v>0</v>
      </c>
      <c r="AB5653">
        <v>5.6318408693798219</v>
      </c>
      <c r="AC5653">
        <v>0</v>
      </c>
      <c r="AD5653">
        <v>0</v>
      </c>
      <c r="AE5653">
        <v>52.287081550222503</v>
      </c>
    </row>
    <row r="5654" spans="1:31" x14ac:dyDescent="0.3">
      <c r="A5654">
        <v>2498724</v>
      </c>
      <c r="B5654">
        <v>1</v>
      </c>
      <c r="C5654" t="s">
        <v>80</v>
      </c>
      <c r="D5654" t="s">
        <v>99</v>
      </c>
      <c r="E5654" t="s">
        <v>132</v>
      </c>
      <c r="F5654" t="s">
        <v>16005</v>
      </c>
      <c r="G5654" t="s">
        <v>159</v>
      </c>
      <c r="H5654" t="s">
        <v>135</v>
      </c>
      <c r="I5654" t="s">
        <v>136</v>
      </c>
      <c r="J5654" t="s">
        <v>3</v>
      </c>
      <c r="K5654" t="s">
        <v>144</v>
      </c>
      <c r="L5654" t="s">
        <v>16006</v>
      </c>
      <c r="M5654" t="s">
        <v>16007</v>
      </c>
      <c r="N5654">
        <v>1.825555555</v>
      </c>
      <c r="O5654">
        <v>0</v>
      </c>
      <c r="P5654">
        <v>251</v>
      </c>
      <c r="Q5654">
        <v>0</v>
      </c>
      <c r="R5654">
        <v>0</v>
      </c>
      <c r="S5654">
        <v>0</v>
      </c>
      <c r="T5654">
        <v>9</v>
      </c>
      <c r="U5654">
        <v>0</v>
      </c>
      <c r="V5654">
        <v>0</v>
      </c>
      <c r="W5654">
        <v>0</v>
      </c>
      <c r="X5654">
        <v>69.924880483610124</v>
      </c>
      <c r="Y5654">
        <v>0</v>
      </c>
      <c r="Z5654">
        <v>0</v>
      </c>
      <c r="AA5654">
        <v>0</v>
      </c>
      <c r="AB5654">
        <v>8.6532487922009693</v>
      </c>
      <c r="AC5654">
        <v>0</v>
      </c>
      <c r="AD5654">
        <v>0</v>
      </c>
      <c r="AE5654">
        <v>78.578129275811094</v>
      </c>
    </row>
    <row r="5655" spans="1:31" x14ac:dyDescent="0.3">
      <c r="A5655">
        <v>2520181</v>
      </c>
      <c r="B5655">
        <v>1</v>
      </c>
      <c r="C5655" t="s">
        <v>80</v>
      </c>
      <c r="D5655" t="s">
        <v>100</v>
      </c>
      <c r="E5655" t="s">
        <v>166</v>
      </c>
      <c r="F5655" t="s">
        <v>16008</v>
      </c>
      <c r="G5655" t="s">
        <v>149</v>
      </c>
      <c r="H5655" t="s">
        <v>150</v>
      </c>
      <c r="I5655" t="s">
        <v>136</v>
      </c>
      <c r="J5655" t="s">
        <v>137</v>
      </c>
      <c r="K5655" t="s">
        <v>144</v>
      </c>
      <c r="L5655" t="s">
        <v>16009</v>
      </c>
      <c r="M5655" t="s">
        <v>16010</v>
      </c>
      <c r="N5655">
        <v>0.18222222199999999</v>
      </c>
      <c r="O5655">
        <v>0</v>
      </c>
      <c r="P5655">
        <v>16481</v>
      </c>
      <c r="Q5655">
        <v>5</v>
      </c>
      <c r="R5655">
        <v>209</v>
      </c>
      <c r="S5655">
        <v>29</v>
      </c>
      <c r="T5655">
        <v>2246</v>
      </c>
      <c r="U5655">
        <v>8</v>
      </c>
      <c r="V5655">
        <v>8</v>
      </c>
      <c r="W5655">
        <v>0</v>
      </c>
      <c r="X5655">
        <v>775.59788696180874</v>
      </c>
      <c r="Y5655">
        <v>0.78259337191655254</v>
      </c>
      <c r="Z5655">
        <v>19.206752540834714</v>
      </c>
      <c r="AA5655">
        <v>45.684556901486985</v>
      </c>
      <c r="AB5655">
        <v>501.08055052201928</v>
      </c>
      <c r="AC5655">
        <v>149.61516678171</v>
      </c>
      <c r="AD5655">
        <v>16.83033437473048</v>
      </c>
      <c r="AE5655">
        <v>1508.7978414545069</v>
      </c>
    </row>
    <row r="5656" spans="1:31" x14ac:dyDescent="0.3">
      <c r="A5656">
        <v>2498315</v>
      </c>
      <c r="B5656">
        <v>1</v>
      </c>
      <c r="C5656" t="s">
        <v>80</v>
      </c>
      <c r="D5656" t="s">
        <v>83</v>
      </c>
      <c r="E5656" t="s">
        <v>147</v>
      </c>
      <c r="F5656" t="s">
        <v>16011</v>
      </c>
      <c r="G5656" t="s">
        <v>203</v>
      </c>
      <c r="H5656" t="s">
        <v>150</v>
      </c>
      <c r="I5656" t="s">
        <v>506</v>
      </c>
      <c r="J5656" t="s">
        <v>137</v>
      </c>
      <c r="K5656" t="s">
        <v>144</v>
      </c>
      <c r="L5656" t="s">
        <v>16012</v>
      </c>
      <c r="M5656" t="s">
        <v>16013</v>
      </c>
      <c r="N5656">
        <v>4.4444439999999997E-3</v>
      </c>
      <c r="O5656">
        <v>0</v>
      </c>
      <c r="P5656">
        <v>27</v>
      </c>
      <c r="Q5656">
        <v>0</v>
      </c>
      <c r="R5656">
        <v>0</v>
      </c>
      <c r="S5656">
        <v>0</v>
      </c>
      <c r="T5656">
        <v>126</v>
      </c>
      <c r="U5656">
        <v>1</v>
      </c>
      <c r="V5656">
        <v>3</v>
      </c>
      <c r="W5656">
        <v>0</v>
      </c>
      <c r="X5656">
        <v>2.0867274176678219E-2</v>
      </c>
      <c r="Y5656">
        <v>0</v>
      </c>
      <c r="Z5656">
        <v>0</v>
      </c>
      <c r="AA5656">
        <v>0</v>
      </c>
      <c r="AB5656">
        <v>0.52890220606795635</v>
      </c>
      <c r="AC5656">
        <v>0.18140866832239555</v>
      </c>
      <c r="AD5656">
        <v>0.10931864097168001</v>
      </c>
      <c r="AE5656">
        <v>0.8404967895387101</v>
      </c>
    </row>
    <row r="5657" spans="1:31" x14ac:dyDescent="0.3">
      <c r="A5657">
        <v>2498816</v>
      </c>
      <c r="B5657">
        <v>1</v>
      </c>
      <c r="C5657" t="s">
        <v>81</v>
      </c>
      <c r="D5657" t="s">
        <v>127</v>
      </c>
      <c r="E5657" t="s">
        <v>184</v>
      </c>
      <c r="F5657" t="s">
        <v>16014</v>
      </c>
      <c r="G5657" t="s">
        <v>193</v>
      </c>
      <c r="H5657" t="s">
        <v>150</v>
      </c>
      <c r="I5657" t="s">
        <v>136</v>
      </c>
      <c r="J5657" t="s">
        <v>137</v>
      </c>
      <c r="K5657" t="s">
        <v>144</v>
      </c>
      <c r="L5657" t="s">
        <v>16015</v>
      </c>
      <c r="M5657" t="s">
        <v>16016</v>
      </c>
      <c r="N5657">
        <v>2.602222222</v>
      </c>
      <c r="O5657">
        <v>4</v>
      </c>
      <c r="P5657">
        <v>4</v>
      </c>
      <c r="Q5657">
        <v>83</v>
      </c>
      <c r="R5657">
        <v>87</v>
      </c>
      <c r="S5657">
        <v>9</v>
      </c>
      <c r="T5657">
        <v>0</v>
      </c>
      <c r="U5657">
        <v>0</v>
      </c>
      <c r="V5657">
        <v>0</v>
      </c>
      <c r="W5657">
        <v>2.2543844883495141</v>
      </c>
      <c r="X5657">
        <v>1.7128792967209581</v>
      </c>
      <c r="Y5657">
        <v>65.575577972521074</v>
      </c>
      <c r="Z5657">
        <v>66.963644058667484</v>
      </c>
      <c r="AA5657">
        <v>6.7177448420835955</v>
      </c>
      <c r="AB5657">
        <v>0</v>
      </c>
      <c r="AC5657">
        <v>0</v>
      </c>
      <c r="AD5657">
        <v>0</v>
      </c>
      <c r="AE5657">
        <v>143.22423065834263</v>
      </c>
    </row>
    <row r="5658" spans="1:31" x14ac:dyDescent="0.3">
      <c r="A5658">
        <v>2498461</v>
      </c>
      <c r="B5658">
        <v>1</v>
      </c>
      <c r="C5658" t="s">
        <v>80</v>
      </c>
      <c r="D5658" t="s">
        <v>83</v>
      </c>
      <c r="E5658" t="s">
        <v>132</v>
      </c>
      <c r="F5658" t="s">
        <v>5062</v>
      </c>
      <c r="G5658" t="s">
        <v>134</v>
      </c>
      <c r="H5658" t="s">
        <v>135</v>
      </c>
      <c r="I5658" t="s">
        <v>136</v>
      </c>
      <c r="J5658" t="s">
        <v>137</v>
      </c>
      <c r="K5658" t="s">
        <v>138</v>
      </c>
      <c r="L5658" t="s">
        <v>16017</v>
      </c>
      <c r="M5658" t="s">
        <v>16018</v>
      </c>
      <c r="N5658">
        <v>0.63305555499999999</v>
      </c>
      <c r="O5658">
        <v>0</v>
      </c>
      <c r="P5658">
        <v>5</v>
      </c>
      <c r="Q5658">
        <v>0</v>
      </c>
      <c r="R5658">
        <v>0</v>
      </c>
      <c r="S5658">
        <v>0</v>
      </c>
      <c r="T5658">
        <v>92</v>
      </c>
      <c r="U5658">
        <v>0</v>
      </c>
      <c r="V5658">
        <v>3</v>
      </c>
      <c r="W5658">
        <v>0</v>
      </c>
      <c r="X5658">
        <v>1.7895648370923405</v>
      </c>
      <c r="Y5658">
        <v>0</v>
      </c>
      <c r="Z5658">
        <v>0</v>
      </c>
      <c r="AA5658">
        <v>0</v>
      </c>
      <c r="AB5658">
        <v>89.331098037230873</v>
      </c>
      <c r="AC5658">
        <v>0</v>
      </c>
      <c r="AD5658">
        <v>13.736846689549212</v>
      </c>
      <c r="AE5658">
        <v>104.85750956387243</v>
      </c>
    </row>
    <row r="5659" spans="1:31" x14ac:dyDescent="0.3">
      <c r="A5659">
        <v>2498438</v>
      </c>
      <c r="B5659">
        <v>1</v>
      </c>
      <c r="C5659" t="s">
        <v>80</v>
      </c>
      <c r="D5659" t="s">
        <v>96</v>
      </c>
      <c r="E5659" t="s">
        <v>132</v>
      </c>
      <c r="F5659" t="s">
        <v>16019</v>
      </c>
      <c r="G5659" t="s">
        <v>134</v>
      </c>
      <c r="H5659" t="s">
        <v>135</v>
      </c>
      <c r="I5659" t="s">
        <v>136</v>
      </c>
      <c r="J5659" t="s">
        <v>137</v>
      </c>
      <c r="K5659" t="s">
        <v>138</v>
      </c>
      <c r="L5659" t="s">
        <v>16020</v>
      </c>
      <c r="M5659" t="s">
        <v>16021</v>
      </c>
      <c r="N5659">
        <v>5.4780555550000001</v>
      </c>
      <c r="O5659">
        <v>0</v>
      </c>
      <c r="P5659">
        <v>126</v>
      </c>
      <c r="Q5659">
        <v>0</v>
      </c>
      <c r="R5659">
        <v>0</v>
      </c>
      <c r="S5659">
        <v>0</v>
      </c>
      <c r="T5659">
        <v>28</v>
      </c>
      <c r="U5659">
        <v>0</v>
      </c>
      <c r="V5659">
        <v>0</v>
      </c>
      <c r="W5659">
        <v>0</v>
      </c>
      <c r="X5659">
        <v>553.61505803679449</v>
      </c>
      <c r="Y5659">
        <v>0</v>
      </c>
      <c r="Z5659">
        <v>0</v>
      </c>
      <c r="AA5659">
        <v>0</v>
      </c>
      <c r="AB5659">
        <v>193.83869825722081</v>
      </c>
      <c r="AC5659">
        <v>0</v>
      </c>
      <c r="AD5659">
        <v>0</v>
      </c>
      <c r="AE5659">
        <v>747.45375629401531</v>
      </c>
    </row>
    <row r="5660" spans="1:31" x14ac:dyDescent="0.3">
      <c r="A5660">
        <v>2498415</v>
      </c>
      <c r="B5660">
        <v>1</v>
      </c>
      <c r="C5660" t="s">
        <v>80</v>
      </c>
      <c r="D5660" t="s">
        <v>83</v>
      </c>
      <c r="E5660" t="s">
        <v>153</v>
      </c>
      <c r="F5660" t="s">
        <v>16022</v>
      </c>
      <c r="G5660" t="s">
        <v>159</v>
      </c>
      <c r="H5660" t="s">
        <v>135</v>
      </c>
      <c r="I5660" t="s">
        <v>136</v>
      </c>
      <c r="J5660" t="s">
        <v>3</v>
      </c>
      <c r="K5660" t="s">
        <v>144</v>
      </c>
      <c r="L5660" t="s">
        <v>16023</v>
      </c>
      <c r="M5660" t="s">
        <v>16024</v>
      </c>
      <c r="N5660">
        <v>3.1777777770000002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22</v>
      </c>
      <c r="U5660">
        <v>0</v>
      </c>
      <c r="V5660">
        <v>1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75.306990581487511</v>
      </c>
      <c r="AC5660">
        <v>0</v>
      </c>
      <c r="AD5660">
        <v>41.207290717729244</v>
      </c>
      <c r="AE5660">
        <v>116.51428129921675</v>
      </c>
    </row>
    <row r="5661" spans="1:31" x14ac:dyDescent="0.3">
      <c r="A5661">
        <v>2498607</v>
      </c>
      <c r="B5661">
        <v>1</v>
      </c>
      <c r="C5661" t="s">
        <v>80</v>
      </c>
      <c r="D5661" t="s">
        <v>86</v>
      </c>
      <c r="E5661" t="s">
        <v>132</v>
      </c>
      <c r="F5661" t="s">
        <v>16025</v>
      </c>
      <c r="G5661" t="s">
        <v>134</v>
      </c>
      <c r="H5661" t="s">
        <v>135</v>
      </c>
      <c r="I5661" t="s">
        <v>136</v>
      </c>
      <c r="J5661" t="s">
        <v>137</v>
      </c>
      <c r="K5661" t="s">
        <v>138</v>
      </c>
      <c r="L5661" t="s">
        <v>16026</v>
      </c>
      <c r="M5661" t="s">
        <v>16027</v>
      </c>
      <c r="N5661">
        <v>0.40055555500000001</v>
      </c>
      <c r="O5661">
        <v>0</v>
      </c>
      <c r="P5661">
        <v>356</v>
      </c>
      <c r="Q5661">
        <v>0</v>
      </c>
      <c r="R5661">
        <v>0</v>
      </c>
      <c r="S5661">
        <v>0</v>
      </c>
      <c r="T5661">
        <v>5</v>
      </c>
      <c r="U5661">
        <v>0</v>
      </c>
      <c r="V5661">
        <v>0</v>
      </c>
      <c r="W5661">
        <v>0</v>
      </c>
      <c r="X5661">
        <v>44.510396471121858</v>
      </c>
      <c r="Y5661">
        <v>0</v>
      </c>
      <c r="Z5661">
        <v>0</v>
      </c>
      <c r="AA5661">
        <v>0</v>
      </c>
      <c r="AB5661">
        <v>1.9243743306371321</v>
      </c>
      <c r="AC5661">
        <v>0</v>
      </c>
      <c r="AD5661">
        <v>0</v>
      </c>
      <c r="AE5661">
        <v>46.434770801758987</v>
      </c>
    </row>
    <row r="5662" spans="1:31" x14ac:dyDescent="0.3">
      <c r="A5662">
        <v>2498401</v>
      </c>
      <c r="B5662">
        <v>2</v>
      </c>
      <c r="C5662" t="s">
        <v>80</v>
      </c>
      <c r="D5662" t="s">
        <v>96</v>
      </c>
      <c r="E5662" t="s">
        <v>162</v>
      </c>
      <c r="F5662" t="s">
        <v>16028</v>
      </c>
      <c r="G5662" t="s">
        <v>159</v>
      </c>
      <c r="H5662" t="s">
        <v>135</v>
      </c>
      <c r="I5662" t="s">
        <v>136</v>
      </c>
      <c r="J5662" t="s">
        <v>3</v>
      </c>
      <c r="K5662" t="s">
        <v>144</v>
      </c>
      <c r="L5662" t="s">
        <v>16029</v>
      </c>
      <c r="M5662" t="s">
        <v>16030</v>
      </c>
      <c r="N5662">
        <v>0.33694444400000001</v>
      </c>
      <c r="O5662">
        <v>0</v>
      </c>
      <c r="P5662">
        <v>151</v>
      </c>
      <c r="Q5662">
        <v>0</v>
      </c>
      <c r="R5662">
        <v>0</v>
      </c>
      <c r="S5662">
        <v>0</v>
      </c>
      <c r="T5662">
        <v>13</v>
      </c>
      <c r="U5662">
        <v>0</v>
      </c>
      <c r="V5662">
        <v>0</v>
      </c>
      <c r="W5662">
        <v>0</v>
      </c>
      <c r="X5662">
        <v>40.995762260855614</v>
      </c>
      <c r="Y5662">
        <v>0</v>
      </c>
      <c r="Z5662">
        <v>0</v>
      </c>
      <c r="AA5662">
        <v>0</v>
      </c>
      <c r="AB5662">
        <v>10.919270532240123</v>
      </c>
      <c r="AC5662">
        <v>0</v>
      </c>
      <c r="AD5662">
        <v>0</v>
      </c>
      <c r="AE5662">
        <v>51.915032793095733</v>
      </c>
    </row>
    <row r="5663" spans="1:31" x14ac:dyDescent="0.3">
      <c r="A5663">
        <v>2498793</v>
      </c>
      <c r="B5663">
        <v>1</v>
      </c>
      <c r="C5663" t="s">
        <v>80</v>
      </c>
      <c r="D5663" t="s">
        <v>103</v>
      </c>
      <c r="E5663" t="s">
        <v>153</v>
      </c>
      <c r="F5663" t="s">
        <v>16031</v>
      </c>
      <c r="G5663" t="s">
        <v>230</v>
      </c>
      <c r="H5663" t="s">
        <v>135</v>
      </c>
      <c r="I5663" t="s">
        <v>136</v>
      </c>
      <c r="J5663" t="s">
        <v>137</v>
      </c>
      <c r="K5663" t="s">
        <v>144</v>
      </c>
      <c r="L5663" t="s">
        <v>16032</v>
      </c>
      <c r="M5663" t="s">
        <v>16033</v>
      </c>
      <c r="N5663">
        <v>0.65777777699999995</v>
      </c>
      <c r="O5663">
        <v>0</v>
      </c>
      <c r="P5663">
        <v>2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0.55139066514827773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0.55139066514827773</v>
      </c>
    </row>
    <row r="5664" spans="1:31" x14ac:dyDescent="0.3">
      <c r="A5664">
        <v>2498598</v>
      </c>
      <c r="B5664">
        <v>2</v>
      </c>
      <c r="C5664" t="s">
        <v>80</v>
      </c>
      <c r="D5664" t="s">
        <v>83</v>
      </c>
      <c r="E5664" t="s">
        <v>147</v>
      </c>
      <c r="F5664" t="s">
        <v>16034</v>
      </c>
      <c r="G5664" t="s">
        <v>193</v>
      </c>
      <c r="H5664" t="s">
        <v>150</v>
      </c>
      <c r="I5664" t="s">
        <v>136</v>
      </c>
      <c r="J5664" t="s">
        <v>137</v>
      </c>
      <c r="K5664" t="s">
        <v>144</v>
      </c>
      <c r="L5664" t="s">
        <v>15978</v>
      </c>
      <c r="M5664" t="s">
        <v>16035</v>
      </c>
      <c r="N5664">
        <v>0.59611111100000003</v>
      </c>
      <c r="O5664">
        <v>0</v>
      </c>
      <c r="P5664">
        <v>11</v>
      </c>
      <c r="Q5664">
        <v>0</v>
      </c>
      <c r="R5664">
        <v>23</v>
      </c>
      <c r="S5664">
        <v>4</v>
      </c>
      <c r="T5664">
        <v>44</v>
      </c>
      <c r="U5664">
        <v>4</v>
      </c>
      <c r="V5664">
        <v>4</v>
      </c>
      <c r="W5664">
        <v>0</v>
      </c>
      <c r="X5664">
        <v>1.4839842437825164</v>
      </c>
      <c r="Y5664">
        <v>0</v>
      </c>
      <c r="Z5664">
        <v>14.088386285501585</v>
      </c>
      <c r="AA5664">
        <v>27.974255742894293</v>
      </c>
      <c r="AB5664">
        <v>68.887290569944213</v>
      </c>
      <c r="AC5664">
        <v>62.104680135711583</v>
      </c>
      <c r="AD5664">
        <v>43.026254124681202</v>
      </c>
      <c r="AE5664">
        <v>217.56485110251541</v>
      </c>
    </row>
    <row r="5665" spans="1:31" x14ac:dyDescent="0.3">
      <c r="A5665">
        <v>2498541</v>
      </c>
      <c r="B5665">
        <v>1</v>
      </c>
      <c r="C5665" t="s">
        <v>80</v>
      </c>
      <c r="D5665" t="s">
        <v>101</v>
      </c>
      <c r="E5665" t="s">
        <v>153</v>
      </c>
      <c r="F5665" t="s">
        <v>16036</v>
      </c>
      <c r="G5665" t="s">
        <v>244</v>
      </c>
      <c r="H5665" t="s">
        <v>135</v>
      </c>
      <c r="I5665" t="s">
        <v>136</v>
      </c>
      <c r="J5665" t="s">
        <v>137</v>
      </c>
      <c r="K5665" t="s">
        <v>144</v>
      </c>
      <c r="L5665" t="s">
        <v>16037</v>
      </c>
      <c r="M5665" t="s">
        <v>16038</v>
      </c>
      <c r="N5665">
        <v>1.643333333</v>
      </c>
      <c r="O5665">
        <v>0</v>
      </c>
      <c r="P5665">
        <v>1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0.93199029553183199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0.93199029553183199</v>
      </c>
    </row>
    <row r="5666" spans="1:31" x14ac:dyDescent="0.3">
      <c r="A5666">
        <v>2498684</v>
      </c>
      <c r="B5666">
        <v>1</v>
      </c>
      <c r="C5666" t="s">
        <v>80</v>
      </c>
      <c r="D5666" t="s">
        <v>84</v>
      </c>
      <c r="E5666" t="s">
        <v>132</v>
      </c>
      <c r="F5666" t="s">
        <v>16039</v>
      </c>
      <c r="G5666" t="s">
        <v>296</v>
      </c>
      <c r="H5666" t="s">
        <v>135</v>
      </c>
      <c r="I5666" t="s">
        <v>136</v>
      </c>
      <c r="J5666" t="s">
        <v>137</v>
      </c>
      <c r="K5666" t="s">
        <v>144</v>
      </c>
      <c r="L5666" t="s">
        <v>16040</v>
      </c>
      <c r="M5666" t="s">
        <v>16041</v>
      </c>
      <c r="N5666">
        <v>1.6641666660000001</v>
      </c>
      <c r="O5666">
        <v>0</v>
      </c>
      <c r="P5666">
        <v>63</v>
      </c>
      <c r="Q5666">
        <v>0</v>
      </c>
      <c r="R5666">
        <v>1</v>
      </c>
      <c r="S5666">
        <v>0</v>
      </c>
      <c r="T5666">
        <v>57</v>
      </c>
      <c r="U5666">
        <v>0</v>
      </c>
      <c r="V5666">
        <v>1</v>
      </c>
      <c r="W5666">
        <v>0</v>
      </c>
      <c r="X5666">
        <v>38.73990577771314</v>
      </c>
      <c r="Y5666">
        <v>0</v>
      </c>
      <c r="Z5666">
        <v>5.6147118218125003E-4</v>
      </c>
      <c r="AA5666">
        <v>0</v>
      </c>
      <c r="AB5666">
        <v>131.72130408129922</v>
      </c>
      <c r="AC5666">
        <v>0</v>
      </c>
      <c r="AD5666">
        <v>9.2286349810341548</v>
      </c>
      <c r="AE5666">
        <v>179.69040631122871</v>
      </c>
    </row>
    <row r="5667" spans="1:31" x14ac:dyDescent="0.3">
      <c r="A5667">
        <v>2498398</v>
      </c>
      <c r="B5667">
        <v>1</v>
      </c>
      <c r="C5667" t="s">
        <v>80</v>
      </c>
      <c r="D5667" t="s">
        <v>96</v>
      </c>
      <c r="E5667" t="s">
        <v>153</v>
      </c>
      <c r="F5667" t="s">
        <v>16042</v>
      </c>
      <c r="G5667" t="s">
        <v>230</v>
      </c>
      <c r="H5667" t="s">
        <v>135</v>
      </c>
      <c r="I5667" t="s">
        <v>136</v>
      </c>
      <c r="J5667" t="s">
        <v>137</v>
      </c>
      <c r="K5667" t="s">
        <v>144</v>
      </c>
      <c r="L5667" t="s">
        <v>16043</v>
      </c>
      <c r="M5667" t="s">
        <v>16044</v>
      </c>
      <c r="N5667">
        <v>2.7519444439999998</v>
      </c>
      <c r="O5667">
        <v>0</v>
      </c>
      <c r="P5667">
        <v>1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0.45072161195225457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0.45072161195225457</v>
      </c>
    </row>
    <row r="5668" spans="1:31" x14ac:dyDescent="0.3">
      <c r="A5668">
        <v>2498372</v>
      </c>
      <c r="B5668">
        <v>1</v>
      </c>
      <c r="C5668" t="s">
        <v>81</v>
      </c>
      <c r="D5668" t="s">
        <v>118</v>
      </c>
      <c r="E5668" t="s">
        <v>162</v>
      </c>
      <c r="F5668" t="s">
        <v>16045</v>
      </c>
      <c r="G5668" t="s">
        <v>3310</v>
      </c>
      <c r="H5668" t="s">
        <v>135</v>
      </c>
      <c r="I5668" t="s">
        <v>136</v>
      </c>
      <c r="J5668" t="s">
        <v>137</v>
      </c>
      <c r="K5668" t="s">
        <v>144</v>
      </c>
      <c r="L5668" t="s">
        <v>16046</v>
      </c>
      <c r="M5668" t="s">
        <v>16047</v>
      </c>
      <c r="N5668">
        <v>2.3463888879999999</v>
      </c>
      <c r="O5668">
        <v>0</v>
      </c>
      <c r="P5668">
        <v>0</v>
      </c>
      <c r="Q5668">
        <v>0</v>
      </c>
      <c r="R5668">
        <v>1</v>
      </c>
      <c r="S5668">
        <v>0</v>
      </c>
      <c r="T5668">
        <v>3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0.95646189868249243</v>
      </c>
      <c r="AA5668">
        <v>0</v>
      </c>
      <c r="AB5668">
        <v>7.5617002987049275</v>
      </c>
      <c r="AC5668">
        <v>0</v>
      </c>
      <c r="AD5668">
        <v>0</v>
      </c>
      <c r="AE5668">
        <v>8.5181621973874204</v>
      </c>
    </row>
    <row r="5669" spans="1:31" x14ac:dyDescent="0.3">
      <c r="A5669">
        <v>2498564</v>
      </c>
      <c r="B5669">
        <v>1</v>
      </c>
      <c r="C5669" t="s">
        <v>80</v>
      </c>
      <c r="D5669" t="s">
        <v>88</v>
      </c>
      <c r="E5669" t="s">
        <v>132</v>
      </c>
      <c r="F5669" t="s">
        <v>16048</v>
      </c>
      <c r="G5669" t="s">
        <v>134</v>
      </c>
      <c r="H5669" t="s">
        <v>135</v>
      </c>
      <c r="I5669" t="s">
        <v>136</v>
      </c>
      <c r="J5669" t="s">
        <v>137</v>
      </c>
      <c r="K5669" t="s">
        <v>138</v>
      </c>
      <c r="L5669" t="s">
        <v>16049</v>
      </c>
      <c r="M5669" t="s">
        <v>16050</v>
      </c>
      <c r="N5669">
        <v>0.32888888799999999</v>
      </c>
      <c r="O5669">
        <v>0</v>
      </c>
      <c r="P5669">
        <v>59</v>
      </c>
      <c r="Q5669">
        <v>0</v>
      </c>
      <c r="R5669">
        <v>0</v>
      </c>
      <c r="S5669">
        <v>0</v>
      </c>
      <c r="T5669">
        <v>1</v>
      </c>
      <c r="U5669">
        <v>0</v>
      </c>
      <c r="V5669">
        <v>0</v>
      </c>
      <c r="W5669">
        <v>0</v>
      </c>
      <c r="X5669">
        <v>4.9570022869765191</v>
      </c>
      <c r="Y5669">
        <v>0</v>
      </c>
      <c r="Z5669">
        <v>0</v>
      </c>
      <c r="AA5669">
        <v>0</v>
      </c>
      <c r="AB5669">
        <v>2.2034299235244514</v>
      </c>
      <c r="AC5669">
        <v>0</v>
      </c>
      <c r="AD5669">
        <v>0</v>
      </c>
      <c r="AE5669">
        <v>7.1604322105009706</v>
      </c>
    </row>
    <row r="5670" spans="1:31" x14ac:dyDescent="0.3">
      <c r="A5670">
        <v>2498584</v>
      </c>
      <c r="B5670">
        <v>1</v>
      </c>
      <c r="C5670" t="s">
        <v>80</v>
      </c>
      <c r="D5670" t="s">
        <v>104</v>
      </c>
      <c r="E5670" t="s">
        <v>184</v>
      </c>
      <c r="F5670" t="s">
        <v>16051</v>
      </c>
      <c r="G5670" t="s">
        <v>149</v>
      </c>
      <c r="H5670" t="s">
        <v>150</v>
      </c>
      <c r="I5670" t="s">
        <v>136</v>
      </c>
      <c r="J5670" t="s">
        <v>137</v>
      </c>
      <c r="K5670" t="s">
        <v>144</v>
      </c>
      <c r="L5670" t="s">
        <v>16052</v>
      </c>
      <c r="M5670" t="s">
        <v>16053</v>
      </c>
      <c r="N5670">
        <v>1.145</v>
      </c>
      <c r="O5670">
        <v>0</v>
      </c>
      <c r="P5670">
        <v>263</v>
      </c>
      <c r="Q5670">
        <v>4</v>
      </c>
      <c r="R5670">
        <v>13</v>
      </c>
      <c r="S5670">
        <v>1</v>
      </c>
      <c r="T5670">
        <v>27</v>
      </c>
      <c r="U5670">
        <v>1</v>
      </c>
      <c r="V5670">
        <v>0</v>
      </c>
      <c r="W5670">
        <v>0</v>
      </c>
      <c r="X5670">
        <v>80.55589552067336</v>
      </c>
      <c r="Y5670">
        <v>61.644578583356505</v>
      </c>
      <c r="Z5670">
        <v>2.4273413260893801</v>
      </c>
      <c r="AA5670">
        <v>22.319742681235908</v>
      </c>
      <c r="AB5670">
        <v>17.486293328747372</v>
      </c>
      <c r="AC5670">
        <v>135.31832872537419</v>
      </c>
      <c r="AD5670">
        <v>0</v>
      </c>
      <c r="AE5670">
        <v>319.75218016547672</v>
      </c>
    </row>
    <row r="5671" spans="1:31" x14ac:dyDescent="0.3">
      <c r="A5671">
        <v>2498770</v>
      </c>
      <c r="B5671">
        <v>1</v>
      </c>
      <c r="C5671" t="s">
        <v>81</v>
      </c>
      <c r="D5671" t="s">
        <v>118</v>
      </c>
      <c r="E5671" t="s">
        <v>153</v>
      </c>
      <c r="F5671" t="s">
        <v>8748</v>
      </c>
      <c r="G5671" t="s">
        <v>244</v>
      </c>
      <c r="H5671" t="s">
        <v>135</v>
      </c>
      <c r="I5671" t="s">
        <v>136</v>
      </c>
      <c r="J5671" t="s">
        <v>137</v>
      </c>
      <c r="K5671" t="s">
        <v>144</v>
      </c>
      <c r="L5671" t="s">
        <v>16054</v>
      </c>
      <c r="M5671" t="s">
        <v>16055</v>
      </c>
      <c r="N5671">
        <v>2.2747222219999998</v>
      </c>
      <c r="O5671">
        <v>0</v>
      </c>
      <c r="P5671">
        <v>5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7.1109416052631662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7.1109416052631662</v>
      </c>
    </row>
    <row r="5672" spans="1:31" x14ac:dyDescent="0.3">
      <c r="A5672">
        <v>2498766</v>
      </c>
      <c r="B5672">
        <v>2</v>
      </c>
      <c r="C5672" t="s">
        <v>81</v>
      </c>
      <c r="D5672" t="s">
        <v>113</v>
      </c>
      <c r="E5672" t="s">
        <v>184</v>
      </c>
      <c r="F5672" t="s">
        <v>16056</v>
      </c>
      <c r="G5672" t="s">
        <v>193</v>
      </c>
      <c r="H5672" t="s">
        <v>150</v>
      </c>
      <c r="I5672" t="s">
        <v>136</v>
      </c>
      <c r="J5672" t="s">
        <v>137</v>
      </c>
      <c r="K5672" t="s">
        <v>144</v>
      </c>
      <c r="L5672" t="s">
        <v>16057</v>
      </c>
      <c r="M5672" t="s">
        <v>16058</v>
      </c>
      <c r="N5672">
        <v>0.55611111099999999</v>
      </c>
      <c r="O5672">
        <v>1</v>
      </c>
      <c r="P5672">
        <v>229</v>
      </c>
      <c r="Q5672">
        <v>93</v>
      </c>
      <c r="R5672">
        <v>186</v>
      </c>
      <c r="S5672">
        <v>9</v>
      </c>
      <c r="T5672">
        <v>15</v>
      </c>
      <c r="U5672">
        <v>0</v>
      </c>
      <c r="V5672">
        <v>0</v>
      </c>
      <c r="W5672">
        <v>3.6743813679520079E-2</v>
      </c>
      <c r="X5672">
        <v>16.603586282558915</v>
      </c>
      <c r="Y5672">
        <v>32.076615455095002</v>
      </c>
      <c r="Z5672">
        <v>31.562024358312051</v>
      </c>
      <c r="AA5672">
        <v>3.4672387439985681</v>
      </c>
      <c r="AB5672">
        <v>3.6986601865178081</v>
      </c>
      <c r="AC5672">
        <v>0</v>
      </c>
      <c r="AD5672">
        <v>0</v>
      </c>
      <c r="AE5672">
        <v>87.444868840161874</v>
      </c>
    </row>
    <row r="5673" spans="1:31" x14ac:dyDescent="0.3">
      <c r="A5673">
        <v>2498435</v>
      </c>
      <c r="B5673">
        <v>1</v>
      </c>
      <c r="C5673" t="s">
        <v>80</v>
      </c>
      <c r="D5673" t="s">
        <v>98</v>
      </c>
      <c r="E5673" t="s">
        <v>147</v>
      </c>
      <c r="F5673" t="s">
        <v>16059</v>
      </c>
      <c r="G5673" t="s">
        <v>134</v>
      </c>
      <c r="H5673" t="s">
        <v>150</v>
      </c>
      <c r="I5673" t="s">
        <v>136</v>
      </c>
      <c r="J5673" t="s">
        <v>137</v>
      </c>
      <c r="K5673" t="s">
        <v>138</v>
      </c>
      <c r="L5673" t="s">
        <v>16060</v>
      </c>
      <c r="M5673" t="s">
        <v>16061</v>
      </c>
      <c r="N5673">
        <v>3.4169444439999999</v>
      </c>
      <c r="O5673">
        <v>0</v>
      </c>
      <c r="P5673">
        <v>158</v>
      </c>
      <c r="Q5673">
        <v>0</v>
      </c>
      <c r="R5673">
        <v>0</v>
      </c>
      <c r="S5673">
        <v>0</v>
      </c>
      <c r="T5673">
        <v>44</v>
      </c>
      <c r="U5673">
        <v>0</v>
      </c>
      <c r="V5673">
        <v>0</v>
      </c>
      <c r="W5673">
        <v>0</v>
      </c>
      <c r="X5673">
        <v>144.13315804927339</v>
      </c>
      <c r="Y5673">
        <v>0</v>
      </c>
      <c r="Z5673">
        <v>0</v>
      </c>
      <c r="AA5673">
        <v>0</v>
      </c>
      <c r="AB5673">
        <v>307.26855856530426</v>
      </c>
      <c r="AC5673">
        <v>0</v>
      </c>
      <c r="AD5673">
        <v>0</v>
      </c>
      <c r="AE5673">
        <v>451.40171661457765</v>
      </c>
    </row>
    <row r="5674" spans="1:31" x14ac:dyDescent="0.3">
      <c r="A5674">
        <v>2498358</v>
      </c>
      <c r="B5674">
        <v>1</v>
      </c>
      <c r="C5674" t="s">
        <v>80</v>
      </c>
      <c r="D5674" t="s">
        <v>106</v>
      </c>
      <c r="E5674" t="s">
        <v>184</v>
      </c>
      <c r="F5674" t="s">
        <v>16062</v>
      </c>
      <c r="G5674" t="s">
        <v>149</v>
      </c>
      <c r="H5674" t="s">
        <v>150</v>
      </c>
      <c r="I5674" t="s">
        <v>136</v>
      </c>
      <c r="J5674" t="s">
        <v>137</v>
      </c>
      <c r="K5674" t="s">
        <v>144</v>
      </c>
      <c r="L5674" t="s">
        <v>16063</v>
      </c>
      <c r="M5674" t="s">
        <v>16064</v>
      </c>
      <c r="N5674">
        <v>0.6925</v>
      </c>
      <c r="O5674">
        <v>0</v>
      </c>
      <c r="P5674">
        <v>1</v>
      </c>
      <c r="Q5674">
        <v>37</v>
      </c>
      <c r="R5674">
        <v>89</v>
      </c>
      <c r="S5674">
        <v>10</v>
      </c>
      <c r="T5674">
        <v>11</v>
      </c>
      <c r="U5674">
        <v>0</v>
      </c>
      <c r="V5674">
        <v>0</v>
      </c>
      <c r="W5674">
        <v>0</v>
      </c>
      <c r="X5674">
        <v>0</v>
      </c>
      <c r="Y5674">
        <v>20.016675344939916</v>
      </c>
      <c r="Z5674">
        <v>92.037839637005703</v>
      </c>
      <c r="AA5674">
        <v>22.953704892814898</v>
      </c>
      <c r="AB5674">
        <v>7.4862624685027201</v>
      </c>
      <c r="AC5674">
        <v>0</v>
      </c>
      <c r="AD5674">
        <v>0</v>
      </c>
      <c r="AE5674">
        <v>142.49448234326326</v>
      </c>
    </row>
    <row r="5675" spans="1:31" x14ac:dyDescent="0.3">
      <c r="A5675">
        <v>2498498</v>
      </c>
      <c r="B5675">
        <v>1</v>
      </c>
      <c r="C5675" t="s">
        <v>81</v>
      </c>
      <c r="D5675" t="s">
        <v>128</v>
      </c>
      <c r="E5675" t="s">
        <v>153</v>
      </c>
      <c r="F5675" t="s">
        <v>16065</v>
      </c>
      <c r="G5675" t="s">
        <v>155</v>
      </c>
      <c r="H5675" t="s">
        <v>135</v>
      </c>
      <c r="I5675" t="s">
        <v>136</v>
      </c>
      <c r="J5675" t="s">
        <v>137</v>
      </c>
      <c r="K5675" t="s">
        <v>144</v>
      </c>
      <c r="L5675" t="s">
        <v>16066</v>
      </c>
      <c r="M5675" t="s">
        <v>16067</v>
      </c>
      <c r="N5675">
        <v>3.2761111110000001</v>
      </c>
      <c r="O5675">
        <v>0</v>
      </c>
      <c r="P5675">
        <v>1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1.1058405982065E-3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1.1058405982065E-3</v>
      </c>
    </row>
    <row r="5676" spans="1:31" x14ac:dyDescent="0.3">
      <c r="A5676">
        <v>2498644</v>
      </c>
      <c r="B5676">
        <v>1</v>
      </c>
      <c r="C5676" t="s">
        <v>80</v>
      </c>
      <c r="D5676" t="s">
        <v>110</v>
      </c>
      <c r="E5676" t="s">
        <v>141</v>
      </c>
      <c r="F5676" t="s">
        <v>16068</v>
      </c>
      <c r="G5676" t="s">
        <v>210</v>
      </c>
      <c r="H5676" t="s">
        <v>135</v>
      </c>
      <c r="I5676" t="s">
        <v>136</v>
      </c>
      <c r="J5676" t="s">
        <v>137</v>
      </c>
      <c r="K5676" t="s">
        <v>144</v>
      </c>
      <c r="L5676" t="s">
        <v>16069</v>
      </c>
      <c r="M5676" t="s">
        <v>16070</v>
      </c>
      <c r="N5676">
        <v>2.7411111109999999</v>
      </c>
      <c r="O5676">
        <v>0</v>
      </c>
      <c r="P5676">
        <v>130</v>
      </c>
      <c r="Q5676">
        <v>0</v>
      </c>
      <c r="R5676">
        <v>0</v>
      </c>
      <c r="S5676">
        <v>0</v>
      </c>
      <c r="T5676">
        <v>20</v>
      </c>
      <c r="U5676">
        <v>0</v>
      </c>
      <c r="V5676">
        <v>0</v>
      </c>
      <c r="W5676">
        <v>0</v>
      </c>
      <c r="X5676">
        <v>95.994776726095523</v>
      </c>
      <c r="Y5676">
        <v>0</v>
      </c>
      <c r="Z5676">
        <v>0</v>
      </c>
      <c r="AA5676">
        <v>0</v>
      </c>
      <c r="AB5676">
        <v>55.138326362145058</v>
      </c>
      <c r="AC5676">
        <v>0</v>
      </c>
      <c r="AD5676">
        <v>0</v>
      </c>
      <c r="AE5676">
        <v>151.13310308824057</v>
      </c>
    </row>
    <row r="5677" spans="1:31" x14ac:dyDescent="0.3">
      <c r="A5677">
        <v>2498604</v>
      </c>
      <c r="B5677">
        <v>1</v>
      </c>
      <c r="C5677" t="s">
        <v>80</v>
      </c>
      <c r="D5677" t="s">
        <v>93</v>
      </c>
      <c r="E5677" t="s">
        <v>132</v>
      </c>
      <c r="F5677" t="s">
        <v>16071</v>
      </c>
      <c r="G5677" t="s">
        <v>181</v>
      </c>
      <c r="H5677" t="s">
        <v>135</v>
      </c>
      <c r="I5677" t="s">
        <v>136</v>
      </c>
      <c r="J5677" t="s">
        <v>137</v>
      </c>
      <c r="K5677" t="s">
        <v>144</v>
      </c>
      <c r="L5677" t="s">
        <v>16072</v>
      </c>
      <c r="M5677" t="s">
        <v>16073</v>
      </c>
      <c r="N5677">
        <v>0.89916666599999995</v>
      </c>
      <c r="O5677">
        <v>0</v>
      </c>
      <c r="P5677">
        <v>84</v>
      </c>
      <c r="Q5677">
        <v>0</v>
      </c>
      <c r="R5677">
        <v>1</v>
      </c>
      <c r="S5677">
        <v>0</v>
      </c>
      <c r="T5677">
        <v>6</v>
      </c>
      <c r="U5677">
        <v>0</v>
      </c>
      <c r="V5677">
        <v>0</v>
      </c>
      <c r="W5677">
        <v>0</v>
      </c>
      <c r="X5677">
        <v>11.228022081811579</v>
      </c>
      <c r="Y5677">
        <v>0</v>
      </c>
      <c r="Z5677">
        <v>1.4855111888760278E-2</v>
      </c>
      <c r="AA5677">
        <v>0</v>
      </c>
      <c r="AB5677">
        <v>2.100599674643072</v>
      </c>
      <c r="AC5677">
        <v>0</v>
      </c>
      <c r="AD5677">
        <v>0</v>
      </c>
      <c r="AE5677">
        <v>13.343476868343412</v>
      </c>
    </row>
    <row r="5678" spans="1:31" x14ac:dyDescent="0.3">
      <c r="A5678">
        <v>2498750</v>
      </c>
      <c r="B5678">
        <v>1</v>
      </c>
      <c r="C5678" t="s">
        <v>81</v>
      </c>
      <c r="D5678" t="s">
        <v>127</v>
      </c>
      <c r="E5678" t="s">
        <v>147</v>
      </c>
      <c r="F5678" t="s">
        <v>16074</v>
      </c>
      <c r="G5678" t="s">
        <v>193</v>
      </c>
      <c r="H5678" t="s">
        <v>150</v>
      </c>
      <c r="I5678" t="s">
        <v>136</v>
      </c>
      <c r="J5678" t="s">
        <v>137</v>
      </c>
      <c r="K5678" t="s">
        <v>144</v>
      </c>
      <c r="L5678" t="s">
        <v>16075</v>
      </c>
      <c r="M5678" t="s">
        <v>16076</v>
      </c>
      <c r="N5678">
        <v>0.66249999999999998</v>
      </c>
      <c r="O5678">
        <v>0</v>
      </c>
      <c r="P5678">
        <v>0</v>
      </c>
      <c r="Q5678">
        <v>9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3.3951983076521279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3.3951983076521279</v>
      </c>
    </row>
    <row r="5679" spans="1:31" x14ac:dyDescent="0.3">
      <c r="A5679">
        <v>2498375</v>
      </c>
      <c r="B5679">
        <v>1</v>
      </c>
      <c r="C5679" t="s">
        <v>80</v>
      </c>
      <c r="D5679" t="s">
        <v>93</v>
      </c>
      <c r="E5679" t="s">
        <v>153</v>
      </c>
      <c r="F5679" t="s">
        <v>16077</v>
      </c>
      <c r="G5679" t="s">
        <v>244</v>
      </c>
      <c r="H5679" t="s">
        <v>135</v>
      </c>
      <c r="I5679" t="s">
        <v>136</v>
      </c>
      <c r="J5679" t="s">
        <v>137</v>
      </c>
      <c r="K5679" t="s">
        <v>144</v>
      </c>
      <c r="L5679" t="s">
        <v>16078</v>
      </c>
      <c r="M5679" t="s">
        <v>16079</v>
      </c>
      <c r="N5679">
        <v>3.0869444439999998</v>
      </c>
      <c r="O5679">
        <v>0</v>
      </c>
      <c r="P5679">
        <v>1</v>
      </c>
      <c r="Q5679">
        <v>0</v>
      </c>
      <c r="R5679">
        <v>0</v>
      </c>
      <c r="S5679">
        <v>0</v>
      </c>
      <c r="T5679">
        <v>16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54.640706938364595</v>
      </c>
      <c r="AC5679">
        <v>0</v>
      </c>
      <c r="AD5679">
        <v>0</v>
      </c>
      <c r="AE5679">
        <v>54.640706938364595</v>
      </c>
    </row>
    <row r="5680" spans="1:31" x14ac:dyDescent="0.3">
      <c r="A5680">
        <v>2498753</v>
      </c>
      <c r="B5680">
        <v>1</v>
      </c>
      <c r="C5680" t="s">
        <v>80</v>
      </c>
      <c r="D5680" t="s">
        <v>96</v>
      </c>
      <c r="E5680" t="s">
        <v>153</v>
      </c>
      <c r="F5680" t="s">
        <v>16080</v>
      </c>
      <c r="G5680" t="s">
        <v>155</v>
      </c>
      <c r="H5680" t="s">
        <v>135</v>
      </c>
      <c r="I5680" t="s">
        <v>136</v>
      </c>
      <c r="J5680" t="s">
        <v>137</v>
      </c>
      <c r="K5680" t="s">
        <v>144</v>
      </c>
      <c r="L5680" t="s">
        <v>16081</v>
      </c>
      <c r="M5680" t="s">
        <v>16082</v>
      </c>
      <c r="N5680">
        <v>0.85916666600000002</v>
      </c>
      <c r="O5680">
        <v>0</v>
      </c>
      <c r="P5680">
        <v>5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1.5709956960543576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1.5709956960543576</v>
      </c>
    </row>
    <row r="5681" spans="1:31" x14ac:dyDescent="0.3">
      <c r="A5681">
        <v>2498544</v>
      </c>
      <c r="B5681">
        <v>1</v>
      </c>
      <c r="C5681" t="s">
        <v>81</v>
      </c>
      <c r="D5681" t="s">
        <v>123</v>
      </c>
      <c r="E5681" t="s">
        <v>162</v>
      </c>
      <c r="F5681" t="s">
        <v>16083</v>
      </c>
      <c r="G5681" t="s">
        <v>210</v>
      </c>
      <c r="H5681" t="s">
        <v>135</v>
      </c>
      <c r="I5681" t="s">
        <v>136</v>
      </c>
      <c r="J5681" t="s">
        <v>137</v>
      </c>
      <c r="K5681" t="s">
        <v>144</v>
      </c>
      <c r="L5681" t="s">
        <v>16084</v>
      </c>
      <c r="M5681" t="s">
        <v>16085</v>
      </c>
      <c r="N5681">
        <v>1.9688888879999999</v>
      </c>
      <c r="O5681">
        <v>0</v>
      </c>
      <c r="P5681">
        <v>0</v>
      </c>
      <c r="Q5681">
        <v>0</v>
      </c>
      <c r="R5681">
        <v>1</v>
      </c>
      <c r="S5681">
        <v>0</v>
      </c>
      <c r="T5681">
        <v>1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0.20827781330946504</v>
      </c>
      <c r="AA5681">
        <v>0</v>
      </c>
      <c r="AB5681">
        <v>0.10420105919580562</v>
      </c>
      <c r="AC5681">
        <v>0</v>
      </c>
      <c r="AD5681">
        <v>0</v>
      </c>
      <c r="AE5681">
        <v>0.31247887250527068</v>
      </c>
    </row>
    <row r="5682" spans="1:31" x14ac:dyDescent="0.3">
      <c r="A5682">
        <v>2498561</v>
      </c>
      <c r="B5682">
        <v>1</v>
      </c>
      <c r="C5682" t="s">
        <v>80</v>
      </c>
      <c r="D5682" t="s">
        <v>83</v>
      </c>
      <c r="E5682" t="s">
        <v>132</v>
      </c>
      <c r="F5682" t="s">
        <v>16086</v>
      </c>
      <c r="G5682" t="s">
        <v>134</v>
      </c>
      <c r="H5682" t="s">
        <v>135</v>
      </c>
      <c r="I5682" t="s">
        <v>136</v>
      </c>
      <c r="J5682" t="s">
        <v>137</v>
      </c>
      <c r="K5682" t="s">
        <v>138</v>
      </c>
      <c r="L5682" t="s">
        <v>16087</v>
      </c>
      <c r="M5682" t="s">
        <v>16088</v>
      </c>
      <c r="N5682">
        <v>0.23888888799999999</v>
      </c>
      <c r="O5682">
        <v>0</v>
      </c>
      <c r="P5682">
        <v>7</v>
      </c>
      <c r="Q5682">
        <v>0</v>
      </c>
      <c r="R5682">
        <v>0</v>
      </c>
      <c r="S5682">
        <v>0</v>
      </c>
      <c r="T5682">
        <v>30</v>
      </c>
      <c r="U5682">
        <v>0</v>
      </c>
      <c r="V5682">
        <v>2</v>
      </c>
      <c r="W5682">
        <v>0</v>
      </c>
      <c r="X5682">
        <v>0.34340855651951208</v>
      </c>
      <c r="Y5682">
        <v>0</v>
      </c>
      <c r="Z5682">
        <v>0</v>
      </c>
      <c r="AA5682">
        <v>0</v>
      </c>
      <c r="AB5682">
        <v>13.325872249173162</v>
      </c>
      <c r="AC5682">
        <v>0</v>
      </c>
      <c r="AD5682">
        <v>37.200063179438544</v>
      </c>
      <c r="AE5682">
        <v>50.869343985131216</v>
      </c>
    </row>
    <row r="5683" spans="1:31" x14ac:dyDescent="0.3">
      <c r="A5683">
        <v>2498687</v>
      </c>
      <c r="B5683">
        <v>1</v>
      </c>
      <c r="C5683" t="s">
        <v>80</v>
      </c>
      <c r="D5683" t="s">
        <v>99</v>
      </c>
      <c r="E5683" t="s">
        <v>153</v>
      </c>
      <c r="F5683" t="s">
        <v>16089</v>
      </c>
      <c r="G5683" t="s">
        <v>230</v>
      </c>
      <c r="H5683" t="s">
        <v>135</v>
      </c>
      <c r="I5683" t="s">
        <v>136</v>
      </c>
      <c r="J5683" t="s">
        <v>137</v>
      </c>
      <c r="K5683" t="s">
        <v>144</v>
      </c>
      <c r="L5683" t="s">
        <v>16090</v>
      </c>
      <c r="M5683" t="s">
        <v>16091</v>
      </c>
      <c r="N5683">
        <v>8.7088888880000006</v>
      </c>
      <c r="O5683">
        <v>0</v>
      </c>
      <c r="P5683">
        <v>2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13.128895635643747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13.128895635643747</v>
      </c>
    </row>
    <row r="5684" spans="1:31" x14ac:dyDescent="0.3">
      <c r="A5684">
        <v>2498524</v>
      </c>
      <c r="B5684">
        <v>1</v>
      </c>
      <c r="C5684" t="s">
        <v>80</v>
      </c>
      <c r="D5684" t="s">
        <v>95</v>
      </c>
      <c r="E5684" t="s">
        <v>153</v>
      </c>
      <c r="F5684" t="s">
        <v>16092</v>
      </c>
      <c r="G5684" t="s">
        <v>230</v>
      </c>
      <c r="H5684" t="s">
        <v>135</v>
      </c>
      <c r="I5684" t="s">
        <v>136</v>
      </c>
      <c r="J5684" t="s">
        <v>137</v>
      </c>
      <c r="K5684" t="s">
        <v>144</v>
      </c>
      <c r="L5684" t="s">
        <v>16093</v>
      </c>
      <c r="M5684" t="s">
        <v>16094</v>
      </c>
      <c r="N5684">
        <v>1.734722222</v>
      </c>
      <c r="O5684">
        <v>0</v>
      </c>
      <c r="P5684">
        <v>4</v>
      </c>
      <c r="Q5684">
        <v>0</v>
      </c>
      <c r="R5684">
        <v>0</v>
      </c>
      <c r="S5684">
        <v>0</v>
      </c>
      <c r="T5684">
        <v>1</v>
      </c>
      <c r="U5684">
        <v>0</v>
      </c>
      <c r="V5684">
        <v>0</v>
      </c>
      <c r="W5684">
        <v>0</v>
      </c>
      <c r="X5684">
        <v>1.8470893948834601</v>
      </c>
      <c r="Y5684">
        <v>0</v>
      </c>
      <c r="Z5684">
        <v>0</v>
      </c>
      <c r="AA5684">
        <v>0</v>
      </c>
      <c r="AB5684">
        <v>3.9850368877368219</v>
      </c>
      <c r="AC5684">
        <v>0</v>
      </c>
      <c r="AD5684">
        <v>0</v>
      </c>
      <c r="AE5684">
        <v>5.8321262826202815</v>
      </c>
    </row>
    <row r="5685" spans="1:31" x14ac:dyDescent="0.3">
      <c r="A5685">
        <v>2498524</v>
      </c>
      <c r="B5685">
        <v>2</v>
      </c>
      <c r="C5685" t="s">
        <v>80</v>
      </c>
      <c r="D5685" t="s">
        <v>95</v>
      </c>
      <c r="E5685" t="s">
        <v>162</v>
      </c>
      <c r="F5685" t="s">
        <v>16095</v>
      </c>
      <c r="G5685" t="s">
        <v>230</v>
      </c>
      <c r="H5685" t="s">
        <v>135</v>
      </c>
      <c r="I5685" t="s">
        <v>136</v>
      </c>
      <c r="J5685" t="s">
        <v>137</v>
      </c>
      <c r="K5685" t="s">
        <v>144</v>
      </c>
      <c r="L5685" t="s">
        <v>16094</v>
      </c>
      <c r="M5685" t="s">
        <v>16096</v>
      </c>
      <c r="N5685">
        <v>1.561388888</v>
      </c>
      <c r="O5685">
        <v>0</v>
      </c>
      <c r="P5685">
        <v>15</v>
      </c>
      <c r="Q5685">
        <v>0</v>
      </c>
      <c r="R5685">
        <v>0</v>
      </c>
      <c r="S5685">
        <v>0</v>
      </c>
      <c r="T5685">
        <v>2</v>
      </c>
      <c r="U5685">
        <v>0</v>
      </c>
      <c r="V5685">
        <v>0</v>
      </c>
      <c r="W5685">
        <v>0</v>
      </c>
      <c r="X5685">
        <v>6.0441618606096563</v>
      </c>
      <c r="Y5685">
        <v>0</v>
      </c>
      <c r="Z5685">
        <v>0</v>
      </c>
      <c r="AA5685">
        <v>0</v>
      </c>
      <c r="AB5685">
        <v>4.9901175979566927</v>
      </c>
      <c r="AC5685">
        <v>0</v>
      </c>
      <c r="AD5685">
        <v>0</v>
      </c>
      <c r="AE5685">
        <v>11.034279458566349</v>
      </c>
    </row>
    <row r="5686" spans="1:31" x14ac:dyDescent="0.3">
      <c r="A5686">
        <v>2498830</v>
      </c>
      <c r="B5686">
        <v>1</v>
      </c>
      <c r="C5686" t="s">
        <v>80</v>
      </c>
      <c r="D5686" t="s">
        <v>82</v>
      </c>
      <c r="E5686" t="s">
        <v>141</v>
      </c>
      <c r="F5686" t="s">
        <v>16097</v>
      </c>
      <c r="G5686" t="s">
        <v>134</v>
      </c>
      <c r="H5686" t="s">
        <v>135</v>
      </c>
      <c r="I5686" t="s">
        <v>136</v>
      </c>
      <c r="J5686" t="s">
        <v>137</v>
      </c>
      <c r="K5686" t="s">
        <v>138</v>
      </c>
      <c r="L5686" t="s">
        <v>16098</v>
      </c>
      <c r="M5686" t="s">
        <v>16099</v>
      </c>
      <c r="N5686">
        <v>5.1319444440000002</v>
      </c>
      <c r="O5686">
        <v>0</v>
      </c>
      <c r="P5686">
        <v>1</v>
      </c>
      <c r="Q5686">
        <v>0</v>
      </c>
      <c r="R5686">
        <v>0</v>
      </c>
      <c r="S5686">
        <v>0</v>
      </c>
      <c r="T5686">
        <v>55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141.10040021538006</v>
      </c>
      <c r="AC5686">
        <v>0</v>
      </c>
      <c r="AD5686">
        <v>0</v>
      </c>
      <c r="AE5686">
        <v>141.10040021538006</v>
      </c>
    </row>
    <row r="5687" spans="1:31" x14ac:dyDescent="0.3">
      <c r="A5687">
        <v>2498773</v>
      </c>
      <c r="B5687">
        <v>1</v>
      </c>
      <c r="C5687" t="s">
        <v>81</v>
      </c>
      <c r="D5687" t="s">
        <v>118</v>
      </c>
      <c r="E5687" t="s">
        <v>166</v>
      </c>
      <c r="F5687" t="s">
        <v>15842</v>
      </c>
      <c r="G5687" t="s">
        <v>149</v>
      </c>
      <c r="H5687" t="s">
        <v>150</v>
      </c>
      <c r="I5687" t="s">
        <v>136</v>
      </c>
      <c r="J5687" t="s">
        <v>137</v>
      </c>
      <c r="K5687" t="s">
        <v>144</v>
      </c>
      <c r="L5687" t="s">
        <v>16100</v>
      </c>
      <c r="M5687" t="s">
        <v>16101</v>
      </c>
      <c r="N5687">
        <v>0.66416666599999996</v>
      </c>
      <c r="O5687">
        <v>23</v>
      </c>
      <c r="P5687">
        <v>3362</v>
      </c>
      <c r="Q5687">
        <v>275</v>
      </c>
      <c r="R5687">
        <v>325</v>
      </c>
      <c r="S5687">
        <v>53</v>
      </c>
      <c r="T5687">
        <v>292</v>
      </c>
      <c r="U5687">
        <v>1</v>
      </c>
      <c r="V5687">
        <v>1</v>
      </c>
      <c r="W5687">
        <v>6.6654840701177713</v>
      </c>
      <c r="X5687">
        <v>438.81775839028575</v>
      </c>
      <c r="Y5687">
        <v>239.44624134116347</v>
      </c>
      <c r="Z5687">
        <v>51.779720745493627</v>
      </c>
      <c r="AA5687">
        <v>356.29651757783404</v>
      </c>
      <c r="AB5687">
        <v>72.656134972151747</v>
      </c>
      <c r="AC5687">
        <v>0.84443772961249519</v>
      </c>
      <c r="AD5687">
        <v>3.750517765618458E-2</v>
      </c>
      <c r="AE5687">
        <v>1166.543800004315</v>
      </c>
    </row>
    <row r="5688" spans="1:31" x14ac:dyDescent="0.3">
      <c r="A5688">
        <v>2498553</v>
      </c>
      <c r="B5688">
        <v>1</v>
      </c>
      <c r="C5688" t="s">
        <v>80</v>
      </c>
      <c r="D5688" t="s">
        <v>90</v>
      </c>
      <c r="E5688" t="s">
        <v>153</v>
      </c>
      <c r="F5688" t="s">
        <v>16102</v>
      </c>
      <c r="G5688" t="s">
        <v>159</v>
      </c>
      <c r="H5688" t="s">
        <v>135</v>
      </c>
      <c r="I5688" t="s">
        <v>136</v>
      </c>
      <c r="J5688" t="s">
        <v>3</v>
      </c>
      <c r="K5688" t="s">
        <v>144</v>
      </c>
      <c r="L5688" t="s">
        <v>16103</v>
      </c>
      <c r="M5688" t="s">
        <v>16104</v>
      </c>
      <c r="N5688">
        <v>1.9922222220000001</v>
      </c>
      <c r="O5688">
        <v>0</v>
      </c>
      <c r="P5688">
        <v>6</v>
      </c>
      <c r="Q5688">
        <v>0</v>
      </c>
      <c r="R5688">
        <v>0</v>
      </c>
      <c r="S5688">
        <v>0</v>
      </c>
      <c r="T5688">
        <v>2</v>
      </c>
      <c r="U5688">
        <v>0</v>
      </c>
      <c r="V5688">
        <v>0</v>
      </c>
      <c r="W5688">
        <v>0</v>
      </c>
      <c r="X5688">
        <v>1.8280153737914662</v>
      </c>
      <c r="Y5688">
        <v>0</v>
      </c>
      <c r="Z5688">
        <v>0</v>
      </c>
      <c r="AA5688">
        <v>0</v>
      </c>
      <c r="AB5688">
        <v>6.5093411166483337</v>
      </c>
      <c r="AC5688">
        <v>0</v>
      </c>
      <c r="AD5688">
        <v>0</v>
      </c>
      <c r="AE5688">
        <v>8.3373564904398005</v>
      </c>
    </row>
    <row r="5689" spans="1:31" x14ac:dyDescent="0.3">
      <c r="A5689">
        <v>2498530</v>
      </c>
      <c r="B5689">
        <v>1</v>
      </c>
      <c r="C5689" t="s">
        <v>80</v>
      </c>
      <c r="D5689" t="s">
        <v>88</v>
      </c>
      <c r="E5689" t="s">
        <v>132</v>
      </c>
      <c r="F5689" t="s">
        <v>16105</v>
      </c>
      <c r="G5689" t="s">
        <v>134</v>
      </c>
      <c r="H5689" t="s">
        <v>135</v>
      </c>
      <c r="I5689" t="s">
        <v>136</v>
      </c>
      <c r="J5689" t="s">
        <v>137</v>
      </c>
      <c r="K5689" t="s">
        <v>138</v>
      </c>
      <c r="L5689" t="s">
        <v>16106</v>
      </c>
      <c r="M5689" t="s">
        <v>16107</v>
      </c>
      <c r="N5689">
        <v>0.40694444400000002</v>
      </c>
      <c r="O5689">
        <v>0</v>
      </c>
      <c r="P5689">
        <v>445</v>
      </c>
      <c r="Q5689">
        <v>0</v>
      </c>
      <c r="R5689">
        <v>0</v>
      </c>
      <c r="S5689">
        <v>0</v>
      </c>
      <c r="T5689">
        <v>14</v>
      </c>
      <c r="U5689">
        <v>0</v>
      </c>
      <c r="V5689">
        <v>0</v>
      </c>
      <c r="W5689">
        <v>0</v>
      </c>
      <c r="X5689">
        <v>47.066058931770222</v>
      </c>
      <c r="Y5689">
        <v>0</v>
      </c>
      <c r="Z5689">
        <v>0</v>
      </c>
      <c r="AA5689">
        <v>0</v>
      </c>
      <c r="AB5689">
        <v>3.1120380555031786</v>
      </c>
      <c r="AC5689">
        <v>0</v>
      </c>
      <c r="AD5689">
        <v>0</v>
      </c>
      <c r="AE5689">
        <v>50.178096987273399</v>
      </c>
    </row>
    <row r="5690" spans="1:31" x14ac:dyDescent="0.3">
      <c r="A5690">
        <v>2498507</v>
      </c>
      <c r="B5690">
        <v>1</v>
      </c>
      <c r="C5690" t="s">
        <v>80</v>
      </c>
      <c r="D5690" t="s">
        <v>92</v>
      </c>
      <c r="E5690" t="s">
        <v>153</v>
      </c>
      <c r="F5690" t="s">
        <v>16108</v>
      </c>
      <c r="G5690" t="s">
        <v>159</v>
      </c>
      <c r="H5690" t="s">
        <v>135</v>
      </c>
      <c r="I5690" t="s">
        <v>136</v>
      </c>
      <c r="J5690" t="s">
        <v>3</v>
      </c>
      <c r="K5690" t="s">
        <v>144</v>
      </c>
      <c r="L5690" t="s">
        <v>16109</v>
      </c>
      <c r="M5690" t="s">
        <v>16110</v>
      </c>
      <c r="N5690">
        <v>1.3883333330000001</v>
      </c>
      <c r="O5690">
        <v>0</v>
      </c>
      <c r="P5690">
        <v>1</v>
      </c>
      <c r="Q5690">
        <v>0</v>
      </c>
      <c r="R5690">
        <v>0</v>
      </c>
      <c r="S5690">
        <v>0</v>
      </c>
      <c r="T5690">
        <v>15</v>
      </c>
      <c r="U5690">
        <v>0</v>
      </c>
      <c r="V5690">
        <v>0</v>
      </c>
      <c r="W5690">
        <v>0</v>
      </c>
      <c r="X5690">
        <v>0.14726148821882401</v>
      </c>
      <c r="Y5690">
        <v>0</v>
      </c>
      <c r="Z5690">
        <v>0</v>
      </c>
      <c r="AA5690">
        <v>0</v>
      </c>
      <c r="AB5690">
        <v>15.498252863319784</v>
      </c>
      <c r="AC5690">
        <v>0</v>
      </c>
      <c r="AD5690">
        <v>0</v>
      </c>
      <c r="AE5690">
        <v>15.645514351538608</v>
      </c>
    </row>
    <row r="5691" spans="1:31" x14ac:dyDescent="0.3">
      <c r="A5691">
        <v>2498484</v>
      </c>
      <c r="B5691">
        <v>1</v>
      </c>
      <c r="C5691" t="s">
        <v>80</v>
      </c>
      <c r="D5691" t="s">
        <v>83</v>
      </c>
      <c r="E5691" t="s">
        <v>184</v>
      </c>
      <c r="F5691" t="s">
        <v>260</v>
      </c>
      <c r="G5691" t="s">
        <v>149</v>
      </c>
      <c r="H5691" t="s">
        <v>150</v>
      </c>
      <c r="I5691" t="s">
        <v>136</v>
      </c>
      <c r="J5691" t="s">
        <v>137</v>
      </c>
      <c r="K5691" t="s">
        <v>144</v>
      </c>
      <c r="L5691" t="s">
        <v>16111</v>
      </c>
      <c r="M5691" t="s">
        <v>16112</v>
      </c>
      <c r="N5691">
        <v>0.17499999999999999</v>
      </c>
      <c r="O5691">
        <v>0</v>
      </c>
      <c r="P5691">
        <v>0</v>
      </c>
      <c r="Q5691">
        <v>1</v>
      </c>
      <c r="R5691">
        <v>0</v>
      </c>
      <c r="S5691">
        <v>3</v>
      </c>
      <c r="T5691">
        <v>17</v>
      </c>
      <c r="U5691">
        <v>6</v>
      </c>
      <c r="V5691">
        <v>4</v>
      </c>
      <c r="W5691">
        <v>0</v>
      </c>
      <c r="X5691">
        <v>0</v>
      </c>
      <c r="Y5691">
        <v>2.3122419134267172E-2</v>
      </c>
      <c r="Z5691">
        <v>0</v>
      </c>
      <c r="AA5691">
        <v>17.024007185385493</v>
      </c>
      <c r="AB5691">
        <v>42.646469699775125</v>
      </c>
      <c r="AC5691">
        <v>291.28256016138306</v>
      </c>
      <c r="AD5691">
        <v>24.834810223994953</v>
      </c>
      <c r="AE5691">
        <v>375.8109696896729</v>
      </c>
    </row>
    <row r="5692" spans="1:31" x14ac:dyDescent="0.3">
      <c r="A5692">
        <v>2498361</v>
      </c>
      <c r="B5692">
        <v>1</v>
      </c>
      <c r="C5692" t="s">
        <v>80</v>
      </c>
      <c r="D5692" t="s">
        <v>108</v>
      </c>
      <c r="E5692" t="s">
        <v>184</v>
      </c>
      <c r="F5692" t="s">
        <v>16113</v>
      </c>
      <c r="G5692" t="s">
        <v>149</v>
      </c>
      <c r="H5692" t="s">
        <v>150</v>
      </c>
      <c r="I5692" t="s">
        <v>136</v>
      </c>
      <c r="J5692" t="s">
        <v>137</v>
      </c>
      <c r="K5692" t="s">
        <v>144</v>
      </c>
      <c r="L5692" t="s">
        <v>16114</v>
      </c>
      <c r="M5692" t="s">
        <v>16115</v>
      </c>
      <c r="N5692">
        <v>0.57138888799999998</v>
      </c>
      <c r="O5692">
        <v>0</v>
      </c>
      <c r="P5692">
        <v>345</v>
      </c>
      <c r="Q5692">
        <v>0</v>
      </c>
      <c r="R5692">
        <v>61</v>
      </c>
      <c r="S5692">
        <v>1</v>
      </c>
      <c r="T5692">
        <v>59</v>
      </c>
      <c r="U5692">
        <v>0</v>
      </c>
      <c r="V5692">
        <v>0</v>
      </c>
      <c r="W5692">
        <v>0</v>
      </c>
      <c r="X5692">
        <v>31.549163306928904</v>
      </c>
      <c r="Y5692">
        <v>0</v>
      </c>
      <c r="Z5692">
        <v>8.0719201584420652</v>
      </c>
      <c r="AA5692">
        <v>6.9925445803251183</v>
      </c>
      <c r="AB5692">
        <v>22.643226045609602</v>
      </c>
      <c r="AC5692">
        <v>0</v>
      </c>
      <c r="AD5692">
        <v>0</v>
      </c>
      <c r="AE5692">
        <v>69.256854091305684</v>
      </c>
    </row>
    <row r="5693" spans="1:31" x14ac:dyDescent="0.3">
      <c r="A5693">
        <v>2498547</v>
      </c>
      <c r="B5693">
        <v>1</v>
      </c>
      <c r="C5693" t="s">
        <v>81</v>
      </c>
      <c r="D5693" t="s">
        <v>118</v>
      </c>
      <c r="E5693" t="s">
        <v>184</v>
      </c>
      <c r="F5693" t="s">
        <v>1469</v>
      </c>
      <c r="G5693" t="s">
        <v>181</v>
      </c>
      <c r="H5693" t="s">
        <v>150</v>
      </c>
      <c r="I5693" t="s">
        <v>136</v>
      </c>
      <c r="J5693" t="s">
        <v>137</v>
      </c>
      <c r="K5693" t="s">
        <v>144</v>
      </c>
      <c r="L5693" t="s">
        <v>16116</v>
      </c>
      <c r="M5693" t="s">
        <v>16117</v>
      </c>
      <c r="N5693">
        <v>0.83194444400000001</v>
      </c>
      <c r="O5693">
        <v>3</v>
      </c>
      <c r="P5693">
        <v>395</v>
      </c>
      <c r="Q5693">
        <v>128</v>
      </c>
      <c r="R5693">
        <v>110</v>
      </c>
      <c r="S5693">
        <v>15</v>
      </c>
      <c r="T5693">
        <v>38</v>
      </c>
      <c r="U5693">
        <v>2</v>
      </c>
      <c r="V5693">
        <v>0</v>
      </c>
      <c r="W5693">
        <v>0.58806300452422444</v>
      </c>
      <c r="X5693">
        <v>55.365852991187438</v>
      </c>
      <c r="Y5693">
        <v>109.33365479984533</v>
      </c>
      <c r="Z5693">
        <v>44.190443800581654</v>
      </c>
      <c r="AA5693">
        <v>22.358031104190005</v>
      </c>
      <c r="AB5693">
        <v>10.1468925884298</v>
      </c>
      <c r="AC5693">
        <v>165.09370897732808</v>
      </c>
      <c r="AD5693">
        <v>0</v>
      </c>
      <c r="AE5693">
        <v>407.07664726608652</v>
      </c>
    </row>
    <row r="5694" spans="1:31" x14ac:dyDescent="0.3">
      <c r="A5694">
        <v>2498653</v>
      </c>
      <c r="B5694">
        <v>1</v>
      </c>
      <c r="C5694" t="s">
        <v>80</v>
      </c>
      <c r="D5694" t="s">
        <v>107</v>
      </c>
      <c r="E5694" t="s">
        <v>184</v>
      </c>
      <c r="F5694" t="s">
        <v>16118</v>
      </c>
      <c r="G5694" t="s">
        <v>149</v>
      </c>
      <c r="H5694" t="s">
        <v>150</v>
      </c>
      <c r="I5694" t="s">
        <v>136</v>
      </c>
      <c r="J5694" t="s">
        <v>137</v>
      </c>
      <c r="K5694" t="s">
        <v>144</v>
      </c>
      <c r="L5694" t="s">
        <v>16119</v>
      </c>
      <c r="M5694" t="s">
        <v>16120</v>
      </c>
      <c r="N5694">
        <v>0.83805555499999995</v>
      </c>
      <c r="O5694">
        <v>5</v>
      </c>
      <c r="P5694">
        <v>1966</v>
      </c>
      <c r="Q5694">
        <v>0</v>
      </c>
      <c r="R5694">
        <v>0</v>
      </c>
      <c r="S5694">
        <v>10</v>
      </c>
      <c r="T5694">
        <v>149</v>
      </c>
      <c r="U5694">
        <v>0</v>
      </c>
      <c r="V5694">
        <v>2</v>
      </c>
      <c r="W5694">
        <v>27.976758124627615</v>
      </c>
      <c r="X5694">
        <v>210.95742061042978</v>
      </c>
      <c r="Y5694">
        <v>0</v>
      </c>
      <c r="Z5694">
        <v>0</v>
      </c>
      <c r="AA5694">
        <v>22.133184537339208</v>
      </c>
      <c r="AB5694">
        <v>88.831788207422491</v>
      </c>
      <c r="AC5694">
        <v>0</v>
      </c>
      <c r="AD5694">
        <v>1.7405554686201039</v>
      </c>
      <c r="AE5694">
        <v>351.63970694843925</v>
      </c>
    </row>
    <row r="5695" spans="1:31" x14ac:dyDescent="0.3">
      <c r="A5695">
        <v>2498401</v>
      </c>
      <c r="B5695">
        <v>1</v>
      </c>
      <c r="C5695" t="s">
        <v>80</v>
      </c>
      <c r="D5695" t="s">
        <v>96</v>
      </c>
      <c r="E5695" t="s">
        <v>153</v>
      </c>
      <c r="F5695" t="s">
        <v>16121</v>
      </c>
      <c r="G5695" t="s">
        <v>159</v>
      </c>
      <c r="H5695" t="s">
        <v>135</v>
      </c>
      <c r="I5695" t="s">
        <v>136</v>
      </c>
      <c r="J5695" t="s">
        <v>3</v>
      </c>
      <c r="K5695" t="s">
        <v>144</v>
      </c>
      <c r="L5695" t="s">
        <v>16122</v>
      </c>
      <c r="M5695" t="s">
        <v>16029</v>
      </c>
      <c r="N5695">
        <v>1.037222222</v>
      </c>
      <c r="O5695">
        <v>0</v>
      </c>
      <c r="P5695">
        <v>1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9.3884613210000014E-6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9.3884613210000014E-6</v>
      </c>
    </row>
    <row r="5696" spans="1:31" x14ac:dyDescent="0.3">
      <c r="A5696">
        <v>2498421</v>
      </c>
      <c r="B5696">
        <v>1</v>
      </c>
      <c r="C5696" t="s">
        <v>81</v>
      </c>
      <c r="D5696" t="s">
        <v>128</v>
      </c>
      <c r="E5696" t="s">
        <v>166</v>
      </c>
      <c r="F5696" t="s">
        <v>16123</v>
      </c>
      <c r="G5696" t="s">
        <v>149</v>
      </c>
      <c r="H5696" t="s">
        <v>150</v>
      </c>
      <c r="I5696" t="s">
        <v>136</v>
      </c>
      <c r="J5696" t="s">
        <v>137</v>
      </c>
      <c r="K5696" t="s">
        <v>144</v>
      </c>
      <c r="L5696" t="s">
        <v>16124</v>
      </c>
      <c r="M5696" t="s">
        <v>16125</v>
      </c>
      <c r="N5696">
        <v>8.6388887999999997E-2</v>
      </c>
      <c r="O5696">
        <v>11</v>
      </c>
      <c r="P5696">
        <v>1681</v>
      </c>
      <c r="Q5696">
        <v>64</v>
      </c>
      <c r="R5696">
        <v>102</v>
      </c>
      <c r="S5696">
        <v>19</v>
      </c>
      <c r="T5696">
        <v>134</v>
      </c>
      <c r="U5696">
        <v>2</v>
      </c>
      <c r="V5696">
        <v>0</v>
      </c>
      <c r="W5696">
        <v>0.19982991283578277</v>
      </c>
      <c r="X5696">
        <v>22.899822042858194</v>
      </c>
      <c r="Y5696">
        <v>3.5745858022872743</v>
      </c>
      <c r="Z5696">
        <v>1.076675935663387</v>
      </c>
      <c r="AA5696">
        <v>26.162343094041482</v>
      </c>
      <c r="AB5696">
        <v>6.7777082143550071</v>
      </c>
      <c r="AC5696">
        <v>0.30892557744449012</v>
      </c>
      <c r="AD5696">
        <v>0</v>
      </c>
      <c r="AE5696">
        <v>60.999890579485623</v>
      </c>
    </row>
    <row r="5697" spans="1:31" x14ac:dyDescent="0.3">
      <c r="A5697">
        <v>2498756</v>
      </c>
      <c r="B5697">
        <v>1</v>
      </c>
      <c r="C5697" t="s">
        <v>80</v>
      </c>
      <c r="D5697" t="s">
        <v>93</v>
      </c>
      <c r="E5697" t="s">
        <v>153</v>
      </c>
      <c r="F5697" t="s">
        <v>16126</v>
      </c>
      <c r="G5697" t="s">
        <v>244</v>
      </c>
      <c r="H5697" t="s">
        <v>135</v>
      </c>
      <c r="I5697" t="s">
        <v>136</v>
      </c>
      <c r="J5697" t="s">
        <v>137</v>
      </c>
      <c r="K5697" t="s">
        <v>144</v>
      </c>
      <c r="L5697" t="s">
        <v>16127</v>
      </c>
      <c r="M5697" t="s">
        <v>16128</v>
      </c>
      <c r="N5697">
        <v>3.3886111109999999</v>
      </c>
      <c r="O5697">
        <v>0</v>
      </c>
      <c r="P5697">
        <v>1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2.3193407037161058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2.3193407037161058</v>
      </c>
    </row>
    <row r="5698" spans="1:31" x14ac:dyDescent="0.3">
      <c r="A5698">
        <v>2498447</v>
      </c>
      <c r="B5698">
        <v>1</v>
      </c>
      <c r="C5698" t="s">
        <v>81</v>
      </c>
      <c r="D5698" t="s">
        <v>121</v>
      </c>
      <c r="E5698" t="s">
        <v>184</v>
      </c>
      <c r="F5698" t="s">
        <v>4681</v>
      </c>
      <c r="G5698" t="s">
        <v>149</v>
      </c>
      <c r="H5698" t="s">
        <v>150</v>
      </c>
      <c r="I5698" t="s">
        <v>136</v>
      </c>
      <c r="J5698" t="s">
        <v>137</v>
      </c>
      <c r="K5698" t="s">
        <v>144</v>
      </c>
      <c r="L5698" t="s">
        <v>16129</v>
      </c>
      <c r="M5698" t="s">
        <v>16130</v>
      </c>
      <c r="N5698">
        <v>0.15194444400000001</v>
      </c>
      <c r="O5698">
        <v>0</v>
      </c>
      <c r="P5698">
        <v>715</v>
      </c>
      <c r="Q5698">
        <v>0</v>
      </c>
      <c r="R5698">
        <v>12</v>
      </c>
      <c r="S5698">
        <v>4</v>
      </c>
      <c r="T5698">
        <v>52</v>
      </c>
      <c r="U5698">
        <v>0</v>
      </c>
      <c r="V5698">
        <v>0</v>
      </c>
      <c r="W5698">
        <v>0</v>
      </c>
      <c r="X5698">
        <v>10.577428006432269</v>
      </c>
      <c r="Y5698">
        <v>0</v>
      </c>
      <c r="Z5698">
        <v>0.17133671190284333</v>
      </c>
      <c r="AA5698">
        <v>0.94010975864666668</v>
      </c>
      <c r="AB5698">
        <v>3.6740167389458795</v>
      </c>
      <c r="AC5698">
        <v>0</v>
      </c>
      <c r="AD5698">
        <v>0</v>
      </c>
      <c r="AE5698">
        <v>15.362891215927657</v>
      </c>
    </row>
    <row r="5699" spans="1:31" x14ac:dyDescent="0.3">
      <c r="A5699">
        <v>2498782</v>
      </c>
      <c r="B5699">
        <v>1</v>
      </c>
      <c r="C5699" t="s">
        <v>80</v>
      </c>
      <c r="D5699" t="s">
        <v>82</v>
      </c>
      <c r="E5699" t="s">
        <v>153</v>
      </c>
      <c r="F5699" t="s">
        <v>16131</v>
      </c>
      <c r="G5699" t="s">
        <v>312</v>
      </c>
      <c r="H5699" t="s">
        <v>135</v>
      </c>
      <c r="I5699" t="s">
        <v>136</v>
      </c>
      <c r="J5699" t="s">
        <v>137</v>
      </c>
      <c r="K5699" t="s">
        <v>144</v>
      </c>
      <c r="L5699" t="s">
        <v>16132</v>
      </c>
      <c r="M5699" t="s">
        <v>16133</v>
      </c>
      <c r="N5699">
        <v>0.70277777699999999</v>
      </c>
      <c r="O5699">
        <v>0</v>
      </c>
      <c r="P5699">
        <v>1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0.85084056589008894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0.85084056589008894</v>
      </c>
    </row>
    <row r="5700" spans="1:31" x14ac:dyDescent="0.3">
      <c r="A5700">
        <v>2498490</v>
      </c>
      <c r="B5700">
        <v>1</v>
      </c>
      <c r="C5700" t="s">
        <v>80</v>
      </c>
      <c r="D5700" t="s">
        <v>86</v>
      </c>
      <c r="E5700" t="s">
        <v>132</v>
      </c>
      <c r="F5700" t="s">
        <v>16134</v>
      </c>
      <c r="G5700" t="s">
        <v>134</v>
      </c>
      <c r="H5700" t="s">
        <v>135</v>
      </c>
      <c r="I5700" t="s">
        <v>136</v>
      </c>
      <c r="J5700" t="s">
        <v>137</v>
      </c>
      <c r="K5700" t="s">
        <v>138</v>
      </c>
      <c r="L5700" t="s">
        <v>16135</v>
      </c>
      <c r="M5700" t="s">
        <v>16136</v>
      </c>
      <c r="N5700">
        <v>0.30416666599999997</v>
      </c>
      <c r="O5700">
        <v>0</v>
      </c>
      <c r="P5700">
        <v>172</v>
      </c>
      <c r="Q5700">
        <v>0</v>
      </c>
      <c r="R5700">
        <v>1</v>
      </c>
      <c r="S5700">
        <v>0</v>
      </c>
      <c r="T5700">
        <v>27</v>
      </c>
      <c r="U5700">
        <v>0</v>
      </c>
      <c r="V5700">
        <v>0</v>
      </c>
      <c r="W5700">
        <v>0</v>
      </c>
      <c r="X5700">
        <v>19.589921923793373</v>
      </c>
      <c r="Y5700">
        <v>0</v>
      </c>
      <c r="Z5700">
        <v>0</v>
      </c>
      <c r="AA5700">
        <v>0</v>
      </c>
      <c r="AB5700">
        <v>8.5777635772577021</v>
      </c>
      <c r="AC5700">
        <v>0</v>
      </c>
      <c r="AD5700">
        <v>0</v>
      </c>
      <c r="AE5700">
        <v>28.167685501051075</v>
      </c>
    </row>
    <row r="5701" spans="1:31" x14ac:dyDescent="0.3">
      <c r="A5701">
        <v>2498613</v>
      </c>
      <c r="B5701">
        <v>1</v>
      </c>
      <c r="C5701" t="s">
        <v>80</v>
      </c>
      <c r="D5701" t="s">
        <v>93</v>
      </c>
      <c r="E5701" t="s">
        <v>162</v>
      </c>
      <c r="F5701" t="s">
        <v>16137</v>
      </c>
      <c r="G5701" t="s">
        <v>210</v>
      </c>
      <c r="H5701" t="s">
        <v>135</v>
      </c>
      <c r="I5701" t="s">
        <v>136</v>
      </c>
      <c r="J5701" t="s">
        <v>137</v>
      </c>
      <c r="K5701" t="s">
        <v>144</v>
      </c>
      <c r="L5701" t="s">
        <v>16138</v>
      </c>
      <c r="M5701" t="s">
        <v>16139</v>
      </c>
      <c r="N5701">
        <v>2.9194444439999998</v>
      </c>
      <c r="O5701">
        <v>0</v>
      </c>
      <c r="P5701">
        <v>0</v>
      </c>
      <c r="Q5701">
        <v>0</v>
      </c>
      <c r="R5701">
        <v>4</v>
      </c>
      <c r="S5701">
        <v>0</v>
      </c>
      <c r="T5701">
        <v>4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12.627167209746634</v>
      </c>
      <c r="AA5701">
        <v>0</v>
      </c>
      <c r="AB5701">
        <v>12.782976375427058</v>
      </c>
      <c r="AC5701">
        <v>0</v>
      </c>
      <c r="AD5701">
        <v>0</v>
      </c>
      <c r="AE5701">
        <v>25.410143585173692</v>
      </c>
    </row>
    <row r="5702" spans="1:31" x14ac:dyDescent="0.3">
      <c r="A5702">
        <v>2498599</v>
      </c>
      <c r="B5702">
        <v>2</v>
      </c>
      <c r="C5702" t="s">
        <v>80</v>
      </c>
      <c r="D5702" t="s">
        <v>99</v>
      </c>
      <c r="E5702" t="s">
        <v>162</v>
      </c>
      <c r="F5702" t="s">
        <v>16140</v>
      </c>
      <c r="G5702" t="s">
        <v>155</v>
      </c>
      <c r="H5702" t="s">
        <v>135</v>
      </c>
      <c r="I5702" t="s">
        <v>136</v>
      </c>
      <c r="J5702" t="s">
        <v>137</v>
      </c>
      <c r="K5702" t="s">
        <v>144</v>
      </c>
      <c r="L5702" t="s">
        <v>16141</v>
      </c>
      <c r="M5702" t="s">
        <v>16142</v>
      </c>
      <c r="N5702">
        <v>0.65888888800000001</v>
      </c>
      <c r="O5702">
        <v>0</v>
      </c>
      <c r="P5702">
        <v>96</v>
      </c>
      <c r="Q5702">
        <v>0</v>
      </c>
      <c r="R5702">
        <v>0</v>
      </c>
      <c r="S5702">
        <v>0</v>
      </c>
      <c r="T5702">
        <v>1</v>
      </c>
      <c r="U5702">
        <v>0</v>
      </c>
      <c r="V5702">
        <v>0</v>
      </c>
      <c r="W5702">
        <v>0</v>
      </c>
      <c r="X5702">
        <v>8.4442111999142497</v>
      </c>
      <c r="Y5702">
        <v>0</v>
      </c>
      <c r="Z5702">
        <v>0</v>
      </c>
      <c r="AA5702">
        <v>0</v>
      </c>
      <c r="AB5702">
        <v>0.97157654158583329</v>
      </c>
      <c r="AC5702">
        <v>0</v>
      </c>
      <c r="AD5702">
        <v>0</v>
      </c>
      <c r="AE5702">
        <v>9.4157877415000826</v>
      </c>
    </row>
    <row r="5703" spans="1:31" x14ac:dyDescent="0.3">
      <c r="A5703">
        <v>2498548</v>
      </c>
      <c r="B5703">
        <v>2</v>
      </c>
      <c r="C5703" t="s">
        <v>80</v>
      </c>
      <c r="D5703" t="s">
        <v>84</v>
      </c>
      <c r="E5703" t="s">
        <v>132</v>
      </c>
      <c r="F5703" t="s">
        <v>16143</v>
      </c>
      <c r="G5703" t="s">
        <v>230</v>
      </c>
      <c r="H5703" t="s">
        <v>135</v>
      </c>
      <c r="I5703" t="s">
        <v>136</v>
      </c>
      <c r="J5703" t="s">
        <v>137</v>
      </c>
      <c r="K5703" t="s">
        <v>144</v>
      </c>
      <c r="L5703" t="s">
        <v>16144</v>
      </c>
      <c r="M5703" t="s">
        <v>16145</v>
      </c>
      <c r="N5703">
        <v>0.102777777</v>
      </c>
      <c r="O5703">
        <v>0</v>
      </c>
      <c r="P5703">
        <v>958</v>
      </c>
      <c r="Q5703">
        <v>0</v>
      </c>
      <c r="R5703">
        <v>0</v>
      </c>
      <c r="S5703">
        <v>0</v>
      </c>
      <c r="T5703">
        <v>68</v>
      </c>
      <c r="U5703">
        <v>0</v>
      </c>
      <c r="V5703">
        <v>0</v>
      </c>
      <c r="W5703">
        <v>0</v>
      </c>
      <c r="X5703">
        <v>25.965002038758559</v>
      </c>
      <c r="Y5703">
        <v>0</v>
      </c>
      <c r="Z5703">
        <v>0</v>
      </c>
      <c r="AA5703">
        <v>0</v>
      </c>
      <c r="AB5703">
        <v>5.5019648977056734</v>
      </c>
      <c r="AC5703">
        <v>0</v>
      </c>
      <c r="AD5703">
        <v>0</v>
      </c>
      <c r="AE5703">
        <v>31.466966936464232</v>
      </c>
    </row>
    <row r="5704" spans="1:31" x14ac:dyDescent="0.3">
      <c r="A5704">
        <v>2498384</v>
      </c>
      <c r="B5704">
        <v>1</v>
      </c>
      <c r="C5704" t="s">
        <v>80</v>
      </c>
      <c r="D5704" t="s">
        <v>104</v>
      </c>
      <c r="E5704" t="s">
        <v>147</v>
      </c>
      <c r="F5704" t="s">
        <v>16146</v>
      </c>
      <c r="G5704" t="s">
        <v>168</v>
      </c>
      <c r="H5704" t="s">
        <v>150</v>
      </c>
      <c r="I5704" t="s">
        <v>136</v>
      </c>
      <c r="J5704" t="s">
        <v>137</v>
      </c>
      <c r="K5704" t="s">
        <v>138</v>
      </c>
      <c r="L5704" t="s">
        <v>16147</v>
      </c>
      <c r="M5704" t="s">
        <v>16148</v>
      </c>
      <c r="N5704">
        <v>3.1627777770000001</v>
      </c>
      <c r="O5704">
        <v>1</v>
      </c>
      <c r="P5704">
        <v>571</v>
      </c>
      <c r="Q5704">
        <v>0</v>
      </c>
      <c r="R5704">
        <v>31</v>
      </c>
      <c r="S5704">
        <v>1</v>
      </c>
      <c r="T5704">
        <v>77</v>
      </c>
      <c r="U5704">
        <v>0</v>
      </c>
      <c r="V5704">
        <v>0</v>
      </c>
      <c r="W5704">
        <v>2.3628140008216238</v>
      </c>
      <c r="X5704">
        <v>536.49972281658052</v>
      </c>
      <c r="Y5704">
        <v>0</v>
      </c>
      <c r="Z5704">
        <v>24.735946656605826</v>
      </c>
      <c r="AA5704">
        <v>2.1311664303816378</v>
      </c>
      <c r="AB5704">
        <v>121.0264000396746</v>
      </c>
      <c r="AC5704">
        <v>0</v>
      </c>
      <c r="AD5704">
        <v>0</v>
      </c>
      <c r="AE5704">
        <v>686.75604994406422</v>
      </c>
    </row>
    <row r="5705" spans="1:31" x14ac:dyDescent="0.3">
      <c r="A5705">
        <v>2498676</v>
      </c>
      <c r="B5705">
        <v>1</v>
      </c>
      <c r="C5705" t="s">
        <v>80</v>
      </c>
      <c r="D5705" t="s">
        <v>98</v>
      </c>
      <c r="E5705" t="s">
        <v>153</v>
      </c>
      <c r="F5705" t="s">
        <v>16149</v>
      </c>
      <c r="G5705" t="s">
        <v>155</v>
      </c>
      <c r="H5705" t="s">
        <v>135</v>
      </c>
      <c r="I5705" t="s">
        <v>136</v>
      </c>
      <c r="J5705" t="s">
        <v>137</v>
      </c>
      <c r="K5705" t="s">
        <v>144</v>
      </c>
      <c r="L5705" t="s">
        <v>16150</v>
      </c>
      <c r="M5705" t="s">
        <v>16151</v>
      </c>
      <c r="N5705">
        <v>3.4333333330000002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1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0.45097931887144505</v>
      </c>
      <c r="AC5705">
        <v>0</v>
      </c>
      <c r="AD5705">
        <v>0</v>
      </c>
      <c r="AE5705">
        <v>0.45097931887144505</v>
      </c>
    </row>
    <row r="5706" spans="1:31" x14ac:dyDescent="0.3">
      <c r="A5706">
        <v>2498427</v>
      </c>
      <c r="B5706">
        <v>1</v>
      </c>
      <c r="C5706" t="s">
        <v>80</v>
      </c>
      <c r="D5706" t="s">
        <v>100</v>
      </c>
      <c r="E5706" t="s">
        <v>153</v>
      </c>
      <c r="F5706" t="s">
        <v>16152</v>
      </c>
      <c r="G5706" t="s">
        <v>155</v>
      </c>
      <c r="H5706" t="s">
        <v>135</v>
      </c>
      <c r="I5706" t="s">
        <v>136</v>
      </c>
      <c r="J5706" t="s">
        <v>137</v>
      </c>
      <c r="K5706" t="s">
        <v>144</v>
      </c>
      <c r="L5706" t="s">
        <v>16153</v>
      </c>
      <c r="M5706" t="s">
        <v>16154</v>
      </c>
      <c r="N5706">
        <v>0.76833333299999995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1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0.2744603862599192</v>
      </c>
      <c r="AC5706">
        <v>0</v>
      </c>
      <c r="AD5706">
        <v>0</v>
      </c>
      <c r="AE5706">
        <v>0.2744603862599192</v>
      </c>
    </row>
    <row r="5707" spans="1:31" x14ac:dyDescent="0.3">
      <c r="A5707">
        <v>2498527</v>
      </c>
      <c r="B5707">
        <v>1</v>
      </c>
      <c r="C5707" t="s">
        <v>80</v>
      </c>
      <c r="D5707" t="s">
        <v>96</v>
      </c>
      <c r="E5707" t="s">
        <v>153</v>
      </c>
      <c r="F5707" t="s">
        <v>16155</v>
      </c>
      <c r="G5707" t="s">
        <v>230</v>
      </c>
      <c r="H5707" t="s">
        <v>135</v>
      </c>
      <c r="I5707" t="s">
        <v>136</v>
      </c>
      <c r="J5707" t="s">
        <v>137</v>
      </c>
      <c r="K5707" t="s">
        <v>144</v>
      </c>
      <c r="L5707" t="s">
        <v>16156</v>
      </c>
      <c r="M5707" t="s">
        <v>16157</v>
      </c>
      <c r="N5707">
        <v>3.9941666659999999</v>
      </c>
      <c r="O5707">
        <v>0</v>
      </c>
      <c r="P5707">
        <v>2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8.3361714719837998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8.3361714719837998</v>
      </c>
    </row>
    <row r="5708" spans="1:31" x14ac:dyDescent="0.3">
      <c r="A5708">
        <v>2498719</v>
      </c>
      <c r="B5708">
        <v>1</v>
      </c>
      <c r="C5708" t="s">
        <v>80</v>
      </c>
      <c r="D5708" t="s">
        <v>101</v>
      </c>
      <c r="E5708" t="s">
        <v>162</v>
      </c>
      <c r="F5708" t="s">
        <v>3247</v>
      </c>
      <c r="G5708" t="s">
        <v>181</v>
      </c>
      <c r="H5708" t="s">
        <v>135</v>
      </c>
      <c r="I5708" t="s">
        <v>136</v>
      </c>
      <c r="J5708" t="s">
        <v>137</v>
      </c>
      <c r="K5708" t="s">
        <v>144</v>
      </c>
      <c r="L5708" t="s">
        <v>16158</v>
      </c>
      <c r="M5708" t="s">
        <v>16159</v>
      </c>
      <c r="N5708">
        <v>0.64583333300000001</v>
      </c>
      <c r="O5708">
        <v>0</v>
      </c>
      <c r="P5708">
        <v>99</v>
      </c>
      <c r="Q5708">
        <v>0</v>
      </c>
      <c r="R5708">
        <v>0</v>
      </c>
      <c r="S5708">
        <v>0</v>
      </c>
      <c r="T5708">
        <v>25</v>
      </c>
      <c r="U5708">
        <v>0</v>
      </c>
      <c r="V5708">
        <v>0</v>
      </c>
      <c r="W5708">
        <v>0</v>
      </c>
      <c r="X5708">
        <v>15.563368204117019</v>
      </c>
      <c r="Y5708">
        <v>0</v>
      </c>
      <c r="Z5708">
        <v>0</v>
      </c>
      <c r="AA5708">
        <v>0</v>
      </c>
      <c r="AB5708">
        <v>7.5305508020011009</v>
      </c>
      <c r="AC5708">
        <v>0</v>
      </c>
      <c r="AD5708">
        <v>0</v>
      </c>
      <c r="AE5708">
        <v>23.093919006118121</v>
      </c>
    </row>
    <row r="5709" spans="1:31" x14ac:dyDescent="0.3">
      <c r="A5709">
        <v>2498341</v>
      </c>
      <c r="B5709">
        <v>1</v>
      </c>
      <c r="C5709" t="s">
        <v>80</v>
      </c>
      <c r="D5709" t="s">
        <v>85</v>
      </c>
      <c r="E5709" t="s">
        <v>132</v>
      </c>
      <c r="F5709" t="s">
        <v>16160</v>
      </c>
      <c r="G5709" t="s">
        <v>181</v>
      </c>
      <c r="H5709" t="s">
        <v>135</v>
      </c>
      <c r="I5709" t="s">
        <v>136</v>
      </c>
      <c r="J5709" t="s">
        <v>137</v>
      </c>
      <c r="K5709" t="s">
        <v>144</v>
      </c>
      <c r="L5709" t="s">
        <v>16161</v>
      </c>
      <c r="M5709" t="s">
        <v>16162</v>
      </c>
      <c r="N5709">
        <v>0.32722222200000001</v>
      </c>
      <c r="O5709">
        <v>0</v>
      </c>
      <c r="P5709">
        <v>496</v>
      </c>
      <c r="Q5709">
        <v>0</v>
      </c>
      <c r="R5709">
        <v>0</v>
      </c>
      <c r="S5709">
        <v>0</v>
      </c>
      <c r="T5709">
        <v>13</v>
      </c>
      <c r="U5709">
        <v>0</v>
      </c>
      <c r="V5709">
        <v>0</v>
      </c>
      <c r="W5709">
        <v>0</v>
      </c>
      <c r="X5709">
        <v>42.616109018759602</v>
      </c>
      <c r="Y5709">
        <v>0</v>
      </c>
      <c r="Z5709">
        <v>0</v>
      </c>
      <c r="AA5709">
        <v>0</v>
      </c>
      <c r="AB5709">
        <v>9.3904241063019001</v>
      </c>
      <c r="AC5709">
        <v>0</v>
      </c>
      <c r="AD5709">
        <v>0</v>
      </c>
      <c r="AE5709">
        <v>52.006533125061502</v>
      </c>
    </row>
    <row r="5710" spans="1:31" x14ac:dyDescent="0.3">
      <c r="A5710">
        <v>2498796</v>
      </c>
      <c r="B5710">
        <v>1</v>
      </c>
      <c r="C5710" t="s">
        <v>80</v>
      </c>
      <c r="D5710" t="s">
        <v>106</v>
      </c>
      <c r="E5710" t="s">
        <v>184</v>
      </c>
      <c r="F5710" t="s">
        <v>16163</v>
      </c>
      <c r="G5710" t="s">
        <v>149</v>
      </c>
      <c r="H5710" t="s">
        <v>150</v>
      </c>
      <c r="I5710" t="s">
        <v>136</v>
      </c>
      <c r="J5710" t="s">
        <v>137</v>
      </c>
      <c r="K5710" t="s">
        <v>144</v>
      </c>
      <c r="L5710" t="s">
        <v>16164</v>
      </c>
      <c r="M5710" t="s">
        <v>16165</v>
      </c>
      <c r="N5710">
        <v>0.62194444400000004</v>
      </c>
      <c r="O5710">
        <v>0</v>
      </c>
      <c r="P5710">
        <v>1250</v>
      </c>
      <c r="Q5710">
        <v>19</v>
      </c>
      <c r="R5710">
        <v>159</v>
      </c>
      <c r="S5710">
        <v>12</v>
      </c>
      <c r="T5710">
        <v>264</v>
      </c>
      <c r="U5710">
        <v>0</v>
      </c>
      <c r="V5710">
        <v>0</v>
      </c>
      <c r="W5710">
        <v>0</v>
      </c>
      <c r="X5710">
        <v>115.94179356408137</v>
      </c>
      <c r="Y5710">
        <v>1.3772144692846715</v>
      </c>
      <c r="Z5710">
        <v>7.2839277688477511</v>
      </c>
      <c r="AA5710">
        <v>18.564888720404767</v>
      </c>
      <c r="AB5710">
        <v>33.416215641442385</v>
      </c>
      <c r="AC5710">
        <v>0</v>
      </c>
      <c r="AD5710">
        <v>0</v>
      </c>
      <c r="AE5710">
        <v>176.58404016406095</v>
      </c>
    </row>
    <row r="5711" spans="1:31" x14ac:dyDescent="0.3">
      <c r="A5711">
        <v>2498464</v>
      </c>
      <c r="B5711">
        <v>1</v>
      </c>
      <c r="C5711" t="s">
        <v>80</v>
      </c>
      <c r="D5711" t="s">
        <v>82</v>
      </c>
      <c r="E5711" t="s">
        <v>162</v>
      </c>
      <c r="F5711" t="s">
        <v>16166</v>
      </c>
      <c r="G5711" t="s">
        <v>2514</v>
      </c>
      <c r="H5711" t="s">
        <v>135</v>
      </c>
      <c r="I5711" t="s">
        <v>136</v>
      </c>
      <c r="J5711" t="s">
        <v>3</v>
      </c>
      <c r="K5711" t="s">
        <v>144</v>
      </c>
      <c r="L5711" t="s">
        <v>16167</v>
      </c>
      <c r="M5711" t="s">
        <v>16168</v>
      </c>
      <c r="N5711">
        <v>0.88388888799999998</v>
      </c>
      <c r="O5711">
        <v>0</v>
      </c>
      <c r="P5711">
        <v>29</v>
      </c>
      <c r="Q5711">
        <v>0</v>
      </c>
      <c r="R5711">
        <v>0</v>
      </c>
      <c r="S5711">
        <v>0</v>
      </c>
      <c r="T5711">
        <v>5</v>
      </c>
      <c r="U5711">
        <v>0</v>
      </c>
      <c r="V5711">
        <v>0</v>
      </c>
      <c r="W5711">
        <v>0</v>
      </c>
      <c r="X5711">
        <v>13.140219020696911</v>
      </c>
      <c r="Y5711">
        <v>0</v>
      </c>
      <c r="Z5711">
        <v>0</v>
      </c>
      <c r="AA5711">
        <v>0</v>
      </c>
      <c r="AB5711">
        <v>1.5578744680448269</v>
      </c>
      <c r="AC5711">
        <v>0</v>
      </c>
      <c r="AD5711">
        <v>0</v>
      </c>
      <c r="AE5711">
        <v>14.698093488741737</v>
      </c>
    </row>
    <row r="5712" spans="1:31" x14ac:dyDescent="0.3">
      <c r="A5712">
        <v>2498504</v>
      </c>
      <c r="B5712">
        <v>1</v>
      </c>
      <c r="C5712" t="s">
        <v>80</v>
      </c>
      <c r="D5712" t="s">
        <v>88</v>
      </c>
      <c r="E5712" t="s">
        <v>132</v>
      </c>
      <c r="F5712" t="s">
        <v>16169</v>
      </c>
      <c r="G5712" t="s">
        <v>134</v>
      </c>
      <c r="H5712" t="s">
        <v>135</v>
      </c>
      <c r="I5712" t="s">
        <v>136</v>
      </c>
      <c r="J5712" t="s">
        <v>137</v>
      </c>
      <c r="K5712" t="s">
        <v>138</v>
      </c>
      <c r="L5712" t="s">
        <v>16170</v>
      </c>
      <c r="M5712" t="s">
        <v>16171</v>
      </c>
      <c r="N5712">
        <v>0.37916666599999999</v>
      </c>
      <c r="O5712">
        <v>0</v>
      </c>
      <c r="P5712">
        <v>283</v>
      </c>
      <c r="Q5712">
        <v>0</v>
      </c>
      <c r="R5712">
        <v>0</v>
      </c>
      <c r="S5712">
        <v>0</v>
      </c>
      <c r="T5712">
        <v>67</v>
      </c>
      <c r="U5712">
        <v>0</v>
      </c>
      <c r="V5712">
        <v>0</v>
      </c>
      <c r="W5712">
        <v>0</v>
      </c>
      <c r="X5712">
        <v>31.963893559194272</v>
      </c>
      <c r="Y5712">
        <v>0</v>
      </c>
      <c r="Z5712">
        <v>0</v>
      </c>
      <c r="AA5712">
        <v>0</v>
      </c>
      <c r="AB5712">
        <v>84.348702549583521</v>
      </c>
      <c r="AC5712">
        <v>0</v>
      </c>
      <c r="AD5712">
        <v>0</v>
      </c>
      <c r="AE5712">
        <v>116.3125961087778</v>
      </c>
    </row>
    <row r="5713" spans="1:31" x14ac:dyDescent="0.3">
      <c r="A5713">
        <v>2498618</v>
      </c>
      <c r="B5713">
        <v>2</v>
      </c>
      <c r="C5713" t="s">
        <v>81</v>
      </c>
      <c r="D5713" t="s">
        <v>117</v>
      </c>
      <c r="E5713" t="s">
        <v>132</v>
      </c>
      <c r="F5713" t="s">
        <v>16172</v>
      </c>
      <c r="G5713" t="s">
        <v>1532</v>
      </c>
      <c r="H5713" t="s">
        <v>135</v>
      </c>
      <c r="I5713" t="s">
        <v>136</v>
      </c>
      <c r="J5713" t="s">
        <v>137</v>
      </c>
      <c r="K5713" t="s">
        <v>144</v>
      </c>
      <c r="L5713" t="s">
        <v>15996</v>
      </c>
      <c r="M5713" t="s">
        <v>16173</v>
      </c>
      <c r="N5713">
        <v>9.8611111000000001E-2</v>
      </c>
      <c r="O5713">
        <v>0</v>
      </c>
      <c r="P5713">
        <v>10</v>
      </c>
      <c r="Q5713">
        <v>0</v>
      </c>
      <c r="R5713">
        <v>32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0.193497639301908</v>
      </c>
      <c r="Y5713">
        <v>0</v>
      </c>
      <c r="Z5713">
        <v>0.61894308587078184</v>
      </c>
      <c r="AA5713">
        <v>0</v>
      </c>
      <c r="AB5713">
        <v>0</v>
      </c>
      <c r="AC5713">
        <v>0</v>
      </c>
      <c r="AD5713">
        <v>0</v>
      </c>
      <c r="AE5713">
        <v>0.81244072517268984</v>
      </c>
    </row>
    <row r="5714" spans="1:31" x14ac:dyDescent="0.3">
      <c r="A5714">
        <v>2498636</v>
      </c>
      <c r="B5714">
        <v>1</v>
      </c>
      <c r="C5714" t="s">
        <v>80</v>
      </c>
      <c r="D5714" t="s">
        <v>106</v>
      </c>
      <c r="E5714" t="s">
        <v>166</v>
      </c>
      <c r="F5714" t="s">
        <v>16174</v>
      </c>
      <c r="G5714" t="s">
        <v>149</v>
      </c>
      <c r="H5714" t="s">
        <v>150</v>
      </c>
      <c r="I5714" t="s">
        <v>136</v>
      </c>
      <c r="J5714" t="s">
        <v>137</v>
      </c>
      <c r="K5714" t="s">
        <v>144</v>
      </c>
      <c r="L5714" t="s">
        <v>16175</v>
      </c>
      <c r="M5714" t="s">
        <v>16176</v>
      </c>
      <c r="N5714">
        <v>0.336666666</v>
      </c>
      <c r="O5714">
        <v>1</v>
      </c>
      <c r="P5714">
        <v>819</v>
      </c>
      <c r="Q5714">
        <v>47</v>
      </c>
      <c r="R5714">
        <v>35</v>
      </c>
      <c r="S5714">
        <v>11</v>
      </c>
      <c r="T5714">
        <v>86</v>
      </c>
      <c r="U5714">
        <v>1</v>
      </c>
      <c r="V5714">
        <v>0</v>
      </c>
      <c r="W5714">
        <v>6.7478412141207006E-2</v>
      </c>
      <c r="X5714">
        <v>57.523131200468129</v>
      </c>
      <c r="Y5714">
        <v>44.003674979123929</v>
      </c>
      <c r="Z5714">
        <v>4.3689814822924022</v>
      </c>
      <c r="AA5714">
        <v>42.158544369092958</v>
      </c>
      <c r="AB5714">
        <v>18.736964094844168</v>
      </c>
      <c r="AC5714">
        <v>28.4822195652938</v>
      </c>
      <c r="AD5714">
        <v>0</v>
      </c>
      <c r="AE5714">
        <v>195.34099410325661</v>
      </c>
    </row>
    <row r="5715" spans="1:31" x14ac:dyDescent="0.3">
      <c r="A5715">
        <v>2498424</v>
      </c>
      <c r="B5715">
        <v>1</v>
      </c>
      <c r="C5715" t="s">
        <v>80</v>
      </c>
      <c r="D5715" t="s">
        <v>84</v>
      </c>
      <c r="E5715" t="s">
        <v>184</v>
      </c>
      <c r="F5715" t="s">
        <v>4589</v>
      </c>
      <c r="G5715" t="s">
        <v>149</v>
      </c>
      <c r="H5715" t="s">
        <v>150</v>
      </c>
      <c r="I5715" t="s">
        <v>136</v>
      </c>
      <c r="J5715" t="s">
        <v>137</v>
      </c>
      <c r="K5715" t="s">
        <v>144</v>
      </c>
      <c r="L5715" t="s">
        <v>16177</v>
      </c>
      <c r="M5715" t="s">
        <v>16178</v>
      </c>
      <c r="N5715">
        <v>0.564722222</v>
      </c>
      <c r="O5715">
        <v>7</v>
      </c>
      <c r="P5715">
        <v>1548</v>
      </c>
      <c r="Q5715">
        <v>13</v>
      </c>
      <c r="R5715">
        <v>297</v>
      </c>
      <c r="S5715">
        <v>33</v>
      </c>
      <c r="T5715">
        <v>276</v>
      </c>
      <c r="U5715">
        <v>1</v>
      </c>
      <c r="V5715">
        <v>0</v>
      </c>
      <c r="W5715">
        <v>2.7418182879242807</v>
      </c>
      <c r="X5715">
        <v>323.51038930770198</v>
      </c>
      <c r="Y5715">
        <v>11.367450801332822</v>
      </c>
      <c r="Z5715">
        <v>48.840149249407901</v>
      </c>
      <c r="AA5715">
        <v>84.968579145644767</v>
      </c>
      <c r="AB5715">
        <v>184.93670160647071</v>
      </c>
      <c r="AC5715">
        <v>15.942040845702778</v>
      </c>
      <c r="AD5715">
        <v>0</v>
      </c>
      <c r="AE5715">
        <v>672.30712924418515</v>
      </c>
    </row>
    <row r="5716" spans="1:31" x14ac:dyDescent="0.3">
      <c r="A5716">
        <v>2498779</v>
      </c>
      <c r="B5716">
        <v>1</v>
      </c>
      <c r="C5716" t="s">
        <v>81</v>
      </c>
      <c r="D5716" t="s">
        <v>113</v>
      </c>
      <c r="E5716" t="s">
        <v>147</v>
      </c>
      <c r="F5716" t="s">
        <v>16179</v>
      </c>
      <c r="G5716" t="s">
        <v>193</v>
      </c>
      <c r="H5716" t="s">
        <v>150</v>
      </c>
      <c r="I5716" t="s">
        <v>136</v>
      </c>
      <c r="J5716" t="s">
        <v>137</v>
      </c>
      <c r="K5716" t="s">
        <v>144</v>
      </c>
      <c r="L5716" t="s">
        <v>16180</v>
      </c>
      <c r="M5716" t="s">
        <v>16181</v>
      </c>
      <c r="N5716">
        <v>1.8574999999999999</v>
      </c>
      <c r="O5716">
        <v>0</v>
      </c>
      <c r="P5716">
        <v>0</v>
      </c>
      <c r="Q5716">
        <v>9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3.1578814153719432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3.1578814153719432</v>
      </c>
    </row>
    <row r="5717" spans="1:31" x14ac:dyDescent="0.3">
      <c r="A5717">
        <v>2498467</v>
      </c>
      <c r="B5717">
        <v>1</v>
      </c>
      <c r="C5717" t="s">
        <v>80</v>
      </c>
      <c r="D5717" t="s">
        <v>100</v>
      </c>
      <c r="E5717" t="s">
        <v>153</v>
      </c>
      <c r="F5717" t="s">
        <v>16182</v>
      </c>
      <c r="G5717" t="s">
        <v>244</v>
      </c>
      <c r="H5717" t="s">
        <v>135</v>
      </c>
      <c r="I5717" t="s">
        <v>136</v>
      </c>
      <c r="J5717" t="s">
        <v>137</v>
      </c>
      <c r="K5717" t="s">
        <v>144</v>
      </c>
      <c r="L5717" t="s">
        <v>16183</v>
      </c>
      <c r="M5717" t="s">
        <v>16184</v>
      </c>
      <c r="N5717">
        <v>0.83861111099999996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1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4.4049009335622848</v>
      </c>
      <c r="AE5717">
        <v>4.4049009335622848</v>
      </c>
    </row>
    <row r="5718" spans="1:31" x14ac:dyDescent="0.3">
      <c r="A5718">
        <v>2498444</v>
      </c>
      <c r="B5718">
        <v>1</v>
      </c>
      <c r="C5718" t="s">
        <v>81</v>
      </c>
      <c r="D5718" t="s">
        <v>112</v>
      </c>
      <c r="E5718" t="s">
        <v>147</v>
      </c>
      <c r="F5718" t="s">
        <v>16185</v>
      </c>
      <c r="G5718" t="s">
        <v>134</v>
      </c>
      <c r="H5718" t="s">
        <v>150</v>
      </c>
      <c r="I5718" t="s">
        <v>136</v>
      </c>
      <c r="J5718" t="s">
        <v>137</v>
      </c>
      <c r="K5718" t="s">
        <v>138</v>
      </c>
      <c r="L5718" t="s">
        <v>16186</v>
      </c>
      <c r="M5718" t="s">
        <v>16187</v>
      </c>
      <c r="N5718">
        <v>3.4997222219999999</v>
      </c>
      <c r="O5718">
        <v>0</v>
      </c>
      <c r="P5718">
        <v>499</v>
      </c>
      <c r="Q5718">
        <v>0</v>
      </c>
      <c r="R5718">
        <v>7</v>
      </c>
      <c r="S5718">
        <v>0</v>
      </c>
      <c r="T5718">
        <v>27</v>
      </c>
      <c r="U5718">
        <v>0</v>
      </c>
      <c r="V5718">
        <v>0</v>
      </c>
      <c r="W5718">
        <v>0</v>
      </c>
      <c r="X5718">
        <v>356.46886179532606</v>
      </c>
      <c r="Y5718">
        <v>0</v>
      </c>
      <c r="Z5718">
        <v>0.78421924919764807</v>
      </c>
      <c r="AA5718">
        <v>0</v>
      </c>
      <c r="AB5718">
        <v>78.293349594116208</v>
      </c>
      <c r="AC5718">
        <v>0</v>
      </c>
      <c r="AD5718">
        <v>0</v>
      </c>
      <c r="AE5718">
        <v>435.54643063863989</v>
      </c>
    </row>
    <row r="5719" spans="1:31" x14ac:dyDescent="0.3">
      <c r="A5719">
        <v>2498567</v>
      </c>
      <c r="B5719">
        <v>1</v>
      </c>
      <c r="C5719" t="s">
        <v>80</v>
      </c>
      <c r="D5719" t="s">
        <v>88</v>
      </c>
      <c r="E5719" t="s">
        <v>153</v>
      </c>
      <c r="F5719" t="s">
        <v>16188</v>
      </c>
      <c r="G5719" t="s">
        <v>159</v>
      </c>
      <c r="H5719" t="s">
        <v>135</v>
      </c>
      <c r="I5719" t="s">
        <v>136</v>
      </c>
      <c r="J5719" t="s">
        <v>3</v>
      </c>
      <c r="K5719" t="s">
        <v>144</v>
      </c>
      <c r="L5719" t="s">
        <v>16189</v>
      </c>
      <c r="M5719" t="s">
        <v>16190</v>
      </c>
      <c r="N5719">
        <v>5.9061111110000004</v>
      </c>
      <c r="O5719">
        <v>0</v>
      </c>
      <c r="P5719">
        <v>3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7.3549220627269412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7.3549220627269412</v>
      </c>
    </row>
    <row r="5720" spans="1:31" x14ac:dyDescent="0.3">
      <c r="A5720">
        <v>2498759</v>
      </c>
      <c r="B5720">
        <v>1</v>
      </c>
      <c r="C5720" t="s">
        <v>80</v>
      </c>
      <c r="D5720" t="s">
        <v>85</v>
      </c>
      <c r="E5720" t="s">
        <v>141</v>
      </c>
      <c r="F5720" t="s">
        <v>13218</v>
      </c>
      <c r="G5720" t="s">
        <v>210</v>
      </c>
      <c r="H5720" t="s">
        <v>135</v>
      </c>
      <c r="I5720" t="s">
        <v>136</v>
      </c>
      <c r="J5720" t="s">
        <v>137</v>
      </c>
      <c r="K5720" t="s">
        <v>144</v>
      </c>
      <c r="L5720" t="s">
        <v>16191</v>
      </c>
      <c r="M5720" t="s">
        <v>16192</v>
      </c>
      <c r="N5720">
        <v>1.2583333329999999</v>
      </c>
      <c r="O5720">
        <v>0</v>
      </c>
      <c r="P5720">
        <v>64</v>
      </c>
      <c r="Q5720">
        <v>0</v>
      </c>
      <c r="R5720">
        <v>0</v>
      </c>
      <c r="S5720">
        <v>0</v>
      </c>
      <c r="T5720">
        <v>14</v>
      </c>
      <c r="U5720">
        <v>0</v>
      </c>
      <c r="V5720">
        <v>0</v>
      </c>
      <c r="W5720">
        <v>0</v>
      </c>
      <c r="X5720">
        <v>23.618289806363208</v>
      </c>
      <c r="Y5720">
        <v>0</v>
      </c>
      <c r="Z5720">
        <v>0</v>
      </c>
      <c r="AA5720">
        <v>0</v>
      </c>
      <c r="AB5720">
        <v>16.867742426175671</v>
      </c>
      <c r="AC5720">
        <v>0</v>
      </c>
      <c r="AD5720">
        <v>0</v>
      </c>
      <c r="AE5720">
        <v>40.486032232538875</v>
      </c>
    </row>
    <row r="5721" spans="1:31" x14ac:dyDescent="0.3">
      <c r="A5721">
        <v>2498381</v>
      </c>
      <c r="B5721">
        <v>1</v>
      </c>
      <c r="C5721" t="s">
        <v>80</v>
      </c>
      <c r="D5721" t="s">
        <v>83</v>
      </c>
      <c r="E5721" t="s">
        <v>213</v>
      </c>
      <c r="F5721" t="s">
        <v>16193</v>
      </c>
      <c r="G5721" t="s">
        <v>149</v>
      </c>
      <c r="H5721" t="s">
        <v>150</v>
      </c>
      <c r="I5721" t="s">
        <v>136</v>
      </c>
      <c r="J5721" t="s">
        <v>137</v>
      </c>
      <c r="K5721" t="s">
        <v>144</v>
      </c>
      <c r="L5721" t="s">
        <v>16194</v>
      </c>
      <c r="M5721" t="s">
        <v>16195</v>
      </c>
      <c r="N5721">
        <v>0.85750000000000004</v>
      </c>
      <c r="O5721">
        <v>0</v>
      </c>
      <c r="P5721">
        <v>3790</v>
      </c>
      <c r="Q5721">
        <v>0</v>
      </c>
      <c r="R5721">
        <v>0</v>
      </c>
      <c r="S5721">
        <v>17</v>
      </c>
      <c r="T5721">
        <v>490</v>
      </c>
      <c r="U5721">
        <v>22</v>
      </c>
      <c r="V5721">
        <v>6</v>
      </c>
      <c r="W5721">
        <v>0</v>
      </c>
      <c r="X5721">
        <v>1019.7521041263033</v>
      </c>
      <c r="Y5721">
        <v>0</v>
      </c>
      <c r="Z5721">
        <v>0</v>
      </c>
      <c r="AA5721">
        <v>400.00829126237278</v>
      </c>
      <c r="AB5721">
        <v>724.05513416103122</v>
      </c>
      <c r="AC5721">
        <v>6318.4916471387314</v>
      </c>
      <c r="AD5721">
        <v>178.47670353510435</v>
      </c>
      <c r="AE5721">
        <v>8640.7838802235437</v>
      </c>
    </row>
    <row r="5722" spans="1:31" x14ac:dyDescent="0.3">
      <c r="A5722">
        <v>2498487</v>
      </c>
      <c r="B5722">
        <v>1</v>
      </c>
      <c r="C5722" t="s">
        <v>81</v>
      </c>
      <c r="D5722" t="s">
        <v>117</v>
      </c>
      <c r="E5722" t="s">
        <v>162</v>
      </c>
      <c r="F5722" t="s">
        <v>16196</v>
      </c>
      <c r="G5722" t="s">
        <v>210</v>
      </c>
      <c r="H5722" t="s">
        <v>135</v>
      </c>
      <c r="I5722" t="s">
        <v>136</v>
      </c>
      <c r="J5722" t="s">
        <v>137</v>
      </c>
      <c r="K5722" t="s">
        <v>144</v>
      </c>
      <c r="L5722" t="s">
        <v>16197</v>
      </c>
      <c r="M5722" t="s">
        <v>16198</v>
      </c>
      <c r="N5722">
        <v>1.6597222220000001</v>
      </c>
      <c r="O5722">
        <v>0</v>
      </c>
      <c r="P5722">
        <v>67</v>
      </c>
      <c r="Q5722">
        <v>0</v>
      </c>
      <c r="R5722">
        <v>0</v>
      </c>
      <c r="S5722">
        <v>0</v>
      </c>
      <c r="T5722">
        <v>3</v>
      </c>
      <c r="U5722">
        <v>0</v>
      </c>
      <c r="V5722">
        <v>0</v>
      </c>
      <c r="W5722">
        <v>0</v>
      </c>
      <c r="X5722">
        <v>20.925084011745845</v>
      </c>
      <c r="Y5722">
        <v>0</v>
      </c>
      <c r="Z5722">
        <v>0</v>
      </c>
      <c r="AA5722">
        <v>0</v>
      </c>
      <c r="AB5722">
        <v>0.39998909613770833</v>
      </c>
      <c r="AC5722">
        <v>0</v>
      </c>
      <c r="AD5722">
        <v>0</v>
      </c>
      <c r="AE5722">
        <v>21.325073107883554</v>
      </c>
    </row>
    <row r="5723" spans="1:31" x14ac:dyDescent="0.3">
      <c r="A5723">
        <v>2498324</v>
      </c>
      <c r="B5723">
        <v>1</v>
      </c>
      <c r="C5723" t="s">
        <v>80</v>
      </c>
      <c r="D5723" t="s">
        <v>82</v>
      </c>
      <c r="E5723" t="s">
        <v>166</v>
      </c>
      <c r="F5723" t="s">
        <v>573</v>
      </c>
      <c r="G5723" t="s">
        <v>203</v>
      </c>
      <c r="H5723" t="s">
        <v>150</v>
      </c>
      <c r="I5723" t="s">
        <v>506</v>
      </c>
      <c r="J5723" t="s">
        <v>137</v>
      </c>
      <c r="K5723" t="s">
        <v>138</v>
      </c>
      <c r="L5723" t="s">
        <v>16199</v>
      </c>
      <c r="M5723" t="s">
        <v>16200</v>
      </c>
      <c r="N5723">
        <v>4.5833332999999997E-2</v>
      </c>
      <c r="O5723">
        <v>0</v>
      </c>
      <c r="P5723">
        <v>7027</v>
      </c>
      <c r="Q5723">
        <v>0</v>
      </c>
      <c r="R5723">
        <v>0</v>
      </c>
      <c r="S5723">
        <v>5</v>
      </c>
      <c r="T5723">
        <v>517</v>
      </c>
      <c r="U5723">
        <v>0</v>
      </c>
      <c r="V5723">
        <v>0</v>
      </c>
      <c r="W5723">
        <v>0</v>
      </c>
      <c r="X5723">
        <v>118.56389158079635</v>
      </c>
      <c r="Y5723">
        <v>0</v>
      </c>
      <c r="Z5723">
        <v>0</v>
      </c>
      <c r="AA5723">
        <v>11.698517091033988</v>
      </c>
      <c r="AB5723">
        <v>9.9086412019620731</v>
      </c>
      <c r="AC5723">
        <v>0</v>
      </c>
      <c r="AD5723">
        <v>0</v>
      </c>
      <c r="AE5723">
        <v>140.17104987379241</v>
      </c>
    </row>
    <row r="5724" spans="1:31" x14ac:dyDescent="0.3">
      <c r="A5724">
        <v>2498573</v>
      </c>
      <c r="B5724">
        <v>1</v>
      </c>
      <c r="C5724" t="s">
        <v>80</v>
      </c>
      <c r="D5724" t="s">
        <v>86</v>
      </c>
      <c r="E5724" t="s">
        <v>132</v>
      </c>
      <c r="F5724" t="s">
        <v>16201</v>
      </c>
      <c r="G5724" t="s">
        <v>134</v>
      </c>
      <c r="H5724" t="s">
        <v>135</v>
      </c>
      <c r="I5724" t="s">
        <v>136</v>
      </c>
      <c r="J5724" t="s">
        <v>137</v>
      </c>
      <c r="K5724" t="s">
        <v>138</v>
      </c>
      <c r="L5724" t="s">
        <v>16202</v>
      </c>
      <c r="M5724" t="s">
        <v>16203</v>
      </c>
      <c r="N5724">
        <v>0.26750000000000002</v>
      </c>
      <c r="O5724">
        <v>0</v>
      </c>
      <c r="P5724">
        <v>218</v>
      </c>
      <c r="Q5724">
        <v>0</v>
      </c>
      <c r="R5724">
        <v>0</v>
      </c>
      <c r="S5724">
        <v>0</v>
      </c>
      <c r="T5724">
        <v>9</v>
      </c>
      <c r="U5724">
        <v>0</v>
      </c>
      <c r="V5724">
        <v>0</v>
      </c>
      <c r="W5724">
        <v>0</v>
      </c>
      <c r="X5724">
        <v>19.587715515828762</v>
      </c>
      <c r="Y5724">
        <v>0</v>
      </c>
      <c r="Z5724">
        <v>0</v>
      </c>
      <c r="AA5724">
        <v>0</v>
      </c>
      <c r="AB5724">
        <v>1.0572618904140201</v>
      </c>
      <c r="AC5724">
        <v>0</v>
      </c>
      <c r="AD5724">
        <v>0</v>
      </c>
      <c r="AE5724">
        <v>20.644977406242781</v>
      </c>
    </row>
    <row r="5725" spans="1:31" x14ac:dyDescent="0.3">
      <c r="A5725">
        <v>2498673</v>
      </c>
      <c r="B5725">
        <v>1</v>
      </c>
      <c r="C5725" t="s">
        <v>80</v>
      </c>
      <c r="D5725" t="s">
        <v>82</v>
      </c>
      <c r="E5725" t="s">
        <v>153</v>
      </c>
      <c r="F5725" t="s">
        <v>16204</v>
      </c>
      <c r="G5725" t="s">
        <v>159</v>
      </c>
      <c r="H5725" t="s">
        <v>135</v>
      </c>
      <c r="I5725" t="s">
        <v>136</v>
      </c>
      <c r="J5725" t="s">
        <v>3</v>
      </c>
      <c r="K5725" t="s">
        <v>144</v>
      </c>
      <c r="L5725" t="s">
        <v>16205</v>
      </c>
      <c r="M5725" t="s">
        <v>16206</v>
      </c>
      <c r="N5725">
        <v>2.4541666659999999</v>
      </c>
      <c r="O5725">
        <v>0</v>
      </c>
      <c r="P5725">
        <v>1</v>
      </c>
      <c r="Q5725">
        <v>0</v>
      </c>
      <c r="R5725">
        <v>0</v>
      </c>
      <c r="S5725">
        <v>0</v>
      </c>
      <c r="T5725">
        <v>1</v>
      </c>
      <c r="U5725">
        <v>0</v>
      </c>
      <c r="V5725">
        <v>0</v>
      </c>
      <c r="W5725">
        <v>0</v>
      </c>
      <c r="X5725">
        <v>0.67204733164666663</v>
      </c>
      <c r="Y5725">
        <v>0</v>
      </c>
      <c r="Z5725">
        <v>0</v>
      </c>
      <c r="AA5725">
        <v>0</v>
      </c>
      <c r="AB5725">
        <v>0.51960045342710137</v>
      </c>
      <c r="AC5725">
        <v>0</v>
      </c>
      <c r="AD5725">
        <v>0</v>
      </c>
      <c r="AE5725">
        <v>1.1916477850737679</v>
      </c>
    </row>
    <row r="5726" spans="1:31" x14ac:dyDescent="0.3">
      <c r="A5726">
        <v>2498768</v>
      </c>
      <c r="B5726">
        <v>1</v>
      </c>
      <c r="C5726" t="s">
        <v>80</v>
      </c>
      <c r="D5726" t="s">
        <v>97</v>
      </c>
      <c r="E5726" t="s">
        <v>153</v>
      </c>
      <c r="F5726" t="s">
        <v>16207</v>
      </c>
      <c r="G5726" t="s">
        <v>155</v>
      </c>
      <c r="H5726" t="s">
        <v>135</v>
      </c>
      <c r="I5726" t="s">
        <v>136</v>
      </c>
      <c r="J5726" t="s">
        <v>137</v>
      </c>
      <c r="K5726" t="s">
        <v>144</v>
      </c>
      <c r="L5726" t="s">
        <v>16208</v>
      </c>
      <c r="M5726" t="s">
        <v>16209</v>
      </c>
      <c r="N5726">
        <v>1.882777777</v>
      </c>
      <c r="O5726">
        <v>0</v>
      </c>
      <c r="P5726">
        <v>2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3.1787148142091231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3.1787148142091231</v>
      </c>
    </row>
    <row r="5727" spans="1:31" x14ac:dyDescent="0.3">
      <c r="A5727">
        <v>2498390</v>
      </c>
      <c r="B5727">
        <v>1</v>
      </c>
      <c r="C5727" t="s">
        <v>80</v>
      </c>
      <c r="D5727" t="s">
        <v>83</v>
      </c>
      <c r="E5727" t="s">
        <v>162</v>
      </c>
      <c r="F5727" t="s">
        <v>16210</v>
      </c>
      <c r="G5727" t="s">
        <v>168</v>
      </c>
      <c r="H5727" t="s">
        <v>135</v>
      </c>
      <c r="I5727" t="s">
        <v>136</v>
      </c>
      <c r="J5727" t="s">
        <v>137</v>
      </c>
      <c r="K5727" t="s">
        <v>138</v>
      </c>
      <c r="L5727" t="s">
        <v>16211</v>
      </c>
      <c r="M5727" t="s">
        <v>16212</v>
      </c>
      <c r="N5727">
        <v>7.7136111109999996</v>
      </c>
      <c r="O5727">
        <v>0</v>
      </c>
      <c r="P5727">
        <v>177</v>
      </c>
      <c r="Q5727">
        <v>0</v>
      </c>
      <c r="R5727">
        <v>0</v>
      </c>
      <c r="S5727">
        <v>0</v>
      </c>
      <c r="T5727">
        <v>15</v>
      </c>
      <c r="U5727">
        <v>0</v>
      </c>
      <c r="V5727">
        <v>0</v>
      </c>
      <c r="W5727">
        <v>0</v>
      </c>
      <c r="X5727">
        <v>335.89748366749507</v>
      </c>
      <c r="Y5727">
        <v>0</v>
      </c>
      <c r="Z5727">
        <v>0</v>
      </c>
      <c r="AA5727">
        <v>0</v>
      </c>
      <c r="AB5727">
        <v>178.53778818604943</v>
      </c>
      <c r="AC5727">
        <v>0</v>
      </c>
      <c r="AD5727">
        <v>0</v>
      </c>
      <c r="AE5727">
        <v>514.43527185354446</v>
      </c>
    </row>
    <row r="5728" spans="1:31" x14ac:dyDescent="0.3">
      <c r="A5728">
        <v>2498413</v>
      </c>
      <c r="B5728">
        <v>1</v>
      </c>
      <c r="C5728" t="s">
        <v>81</v>
      </c>
      <c r="D5728" t="s">
        <v>127</v>
      </c>
      <c r="E5728" t="s">
        <v>184</v>
      </c>
      <c r="F5728" t="s">
        <v>16213</v>
      </c>
      <c r="G5728" t="s">
        <v>149</v>
      </c>
      <c r="H5728" t="s">
        <v>150</v>
      </c>
      <c r="I5728" t="s">
        <v>136</v>
      </c>
      <c r="J5728" t="s">
        <v>137</v>
      </c>
      <c r="K5728" t="s">
        <v>144</v>
      </c>
      <c r="L5728" t="s">
        <v>16214</v>
      </c>
      <c r="M5728" t="s">
        <v>16215</v>
      </c>
      <c r="N5728">
        <v>0.78166666600000001</v>
      </c>
      <c r="O5728">
        <v>2</v>
      </c>
      <c r="P5728">
        <v>135</v>
      </c>
      <c r="Q5728">
        <v>42</v>
      </c>
      <c r="R5728">
        <v>25</v>
      </c>
      <c r="S5728">
        <v>5</v>
      </c>
      <c r="T5728">
        <v>15</v>
      </c>
      <c r="U5728">
        <v>1</v>
      </c>
      <c r="V5728">
        <v>0</v>
      </c>
      <c r="W5728">
        <v>0.41589334853205751</v>
      </c>
      <c r="X5728">
        <v>20.652345013654173</v>
      </c>
      <c r="Y5728">
        <v>22.687043352260272</v>
      </c>
      <c r="Z5728">
        <v>6.8478453264159747</v>
      </c>
      <c r="AA5728">
        <v>3.7157365346261892</v>
      </c>
      <c r="AB5728">
        <v>5.9744172131071824</v>
      </c>
      <c r="AC5728">
        <v>1.7448202804220088</v>
      </c>
      <c r="AD5728">
        <v>0</v>
      </c>
      <c r="AE5728">
        <v>62.038101069017856</v>
      </c>
    </row>
    <row r="5729" spans="1:31" x14ac:dyDescent="0.3">
      <c r="A5729">
        <v>2498808</v>
      </c>
      <c r="B5729">
        <v>1</v>
      </c>
      <c r="C5729" t="s">
        <v>81</v>
      </c>
      <c r="D5729" t="s">
        <v>119</v>
      </c>
      <c r="E5729" t="s">
        <v>162</v>
      </c>
      <c r="F5729" t="s">
        <v>16216</v>
      </c>
      <c r="G5729" t="s">
        <v>210</v>
      </c>
      <c r="H5729" t="s">
        <v>135</v>
      </c>
      <c r="I5729" t="s">
        <v>136</v>
      </c>
      <c r="J5729" t="s">
        <v>137</v>
      </c>
      <c r="K5729" t="s">
        <v>144</v>
      </c>
      <c r="L5729" t="s">
        <v>16217</v>
      </c>
      <c r="M5729" t="s">
        <v>16218</v>
      </c>
      <c r="N5729">
        <v>0.87805555499999999</v>
      </c>
      <c r="O5729">
        <v>0</v>
      </c>
      <c r="P5729">
        <v>7</v>
      </c>
      <c r="Q5729">
        <v>0</v>
      </c>
      <c r="R5729">
        <v>1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0.56006427591795516</v>
      </c>
      <c r="Y5729">
        <v>0</v>
      </c>
      <c r="Z5729">
        <v>0.2016891032495001</v>
      </c>
      <c r="AA5729">
        <v>0</v>
      </c>
      <c r="AB5729">
        <v>0</v>
      </c>
      <c r="AC5729">
        <v>0</v>
      </c>
      <c r="AD5729">
        <v>0</v>
      </c>
      <c r="AE5729">
        <v>0.76175337916745522</v>
      </c>
    </row>
    <row r="5730" spans="1:31" x14ac:dyDescent="0.3">
      <c r="A5730">
        <v>2498599</v>
      </c>
      <c r="B5730">
        <v>1</v>
      </c>
      <c r="C5730" t="s">
        <v>80</v>
      </c>
      <c r="D5730" t="s">
        <v>99</v>
      </c>
      <c r="E5730" t="s">
        <v>153</v>
      </c>
      <c r="F5730" t="s">
        <v>16219</v>
      </c>
      <c r="G5730" t="s">
        <v>155</v>
      </c>
      <c r="H5730" t="s">
        <v>135</v>
      </c>
      <c r="I5730" t="s">
        <v>136</v>
      </c>
      <c r="J5730" t="s">
        <v>137</v>
      </c>
      <c r="K5730" t="s">
        <v>144</v>
      </c>
      <c r="L5730" t="s">
        <v>16220</v>
      </c>
      <c r="M5730" t="s">
        <v>16141</v>
      </c>
      <c r="N5730">
        <v>3.355277777</v>
      </c>
      <c r="O5730">
        <v>0</v>
      </c>
      <c r="P5730">
        <v>4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0.34434880582061855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0.34434880582061855</v>
      </c>
    </row>
    <row r="5731" spans="1:31" x14ac:dyDescent="0.3">
      <c r="A5731">
        <v>2498453</v>
      </c>
      <c r="B5731">
        <v>1</v>
      </c>
      <c r="C5731" t="s">
        <v>80</v>
      </c>
      <c r="D5731" t="s">
        <v>96</v>
      </c>
      <c r="E5731" t="s">
        <v>184</v>
      </c>
      <c r="F5731" t="s">
        <v>16221</v>
      </c>
      <c r="G5731" t="s">
        <v>134</v>
      </c>
      <c r="H5731" t="s">
        <v>150</v>
      </c>
      <c r="I5731" t="s">
        <v>136</v>
      </c>
      <c r="J5731" t="s">
        <v>137</v>
      </c>
      <c r="K5731" t="s">
        <v>138</v>
      </c>
      <c r="L5731" t="s">
        <v>16222</v>
      </c>
      <c r="M5731" t="s">
        <v>16223</v>
      </c>
      <c r="N5731">
        <v>2.2122222219999998</v>
      </c>
      <c r="O5731">
        <v>0</v>
      </c>
      <c r="P5731">
        <v>291</v>
      </c>
      <c r="Q5731">
        <v>11</v>
      </c>
      <c r="R5731">
        <v>31</v>
      </c>
      <c r="S5731">
        <v>10</v>
      </c>
      <c r="T5731">
        <v>55</v>
      </c>
      <c r="U5731">
        <v>2</v>
      </c>
      <c r="V5731">
        <v>0</v>
      </c>
      <c r="W5731">
        <v>0</v>
      </c>
      <c r="X5731">
        <v>295.4700714584215</v>
      </c>
      <c r="Y5731">
        <v>20.593813132191201</v>
      </c>
      <c r="Z5731">
        <v>38.065045995498565</v>
      </c>
      <c r="AA5731">
        <v>65.291696801522718</v>
      </c>
      <c r="AB5731">
        <v>128.06800049971415</v>
      </c>
      <c r="AC5731">
        <v>719.91794358404002</v>
      </c>
      <c r="AD5731">
        <v>0</v>
      </c>
      <c r="AE5731">
        <v>1267.4065714713881</v>
      </c>
    </row>
    <row r="5732" spans="1:31" x14ac:dyDescent="0.3">
      <c r="A5732">
        <v>2498496</v>
      </c>
      <c r="B5732">
        <v>1</v>
      </c>
      <c r="C5732" t="s">
        <v>81</v>
      </c>
      <c r="D5732" t="s">
        <v>127</v>
      </c>
      <c r="E5732" t="s">
        <v>166</v>
      </c>
      <c r="F5732" t="s">
        <v>4023</v>
      </c>
      <c r="G5732" t="s">
        <v>149</v>
      </c>
      <c r="H5732" t="s">
        <v>150</v>
      </c>
      <c r="I5732" t="s">
        <v>136</v>
      </c>
      <c r="J5732" t="s">
        <v>137</v>
      </c>
      <c r="K5732" t="s">
        <v>144</v>
      </c>
      <c r="L5732" t="s">
        <v>16224</v>
      </c>
      <c r="M5732" t="s">
        <v>16225</v>
      </c>
      <c r="N5732">
        <v>4.7102777769999999</v>
      </c>
      <c r="O5732">
        <v>0</v>
      </c>
      <c r="P5732">
        <v>398</v>
      </c>
      <c r="Q5732">
        <v>29</v>
      </c>
      <c r="R5732">
        <v>65</v>
      </c>
      <c r="S5732">
        <v>3</v>
      </c>
      <c r="T5732">
        <v>55</v>
      </c>
      <c r="U5732">
        <v>0</v>
      </c>
      <c r="V5732">
        <v>0</v>
      </c>
      <c r="W5732">
        <v>0</v>
      </c>
      <c r="X5732">
        <v>379.11853927884192</v>
      </c>
      <c r="Y5732">
        <v>175.13256385475191</v>
      </c>
      <c r="Z5732">
        <v>89.230670407592214</v>
      </c>
      <c r="AA5732">
        <v>13.573503476771135</v>
      </c>
      <c r="AB5732">
        <v>178.46599258598806</v>
      </c>
      <c r="AC5732">
        <v>0</v>
      </c>
      <c r="AD5732">
        <v>0</v>
      </c>
      <c r="AE5732">
        <v>835.52126960394526</v>
      </c>
    </row>
    <row r="5733" spans="1:31" x14ac:dyDescent="0.3">
      <c r="A5733">
        <v>2498662</v>
      </c>
      <c r="B5733">
        <v>1</v>
      </c>
      <c r="C5733" t="s">
        <v>80</v>
      </c>
      <c r="D5733" t="s">
        <v>83</v>
      </c>
      <c r="E5733" t="s">
        <v>132</v>
      </c>
      <c r="F5733" t="s">
        <v>16226</v>
      </c>
      <c r="G5733" t="s">
        <v>134</v>
      </c>
      <c r="H5733" t="s">
        <v>135</v>
      </c>
      <c r="I5733" t="s">
        <v>136</v>
      </c>
      <c r="J5733" t="s">
        <v>137</v>
      </c>
      <c r="K5733" t="s">
        <v>138</v>
      </c>
      <c r="L5733" t="s">
        <v>16227</v>
      </c>
      <c r="M5733" t="s">
        <v>16228</v>
      </c>
      <c r="N5733">
        <v>0.31444444399999999</v>
      </c>
      <c r="O5733">
        <v>0</v>
      </c>
      <c r="P5733">
        <v>424</v>
      </c>
      <c r="Q5733">
        <v>0</v>
      </c>
      <c r="R5733">
        <v>0</v>
      </c>
      <c r="S5733">
        <v>0</v>
      </c>
      <c r="T5733">
        <v>97</v>
      </c>
      <c r="U5733">
        <v>0</v>
      </c>
      <c r="V5733">
        <v>0</v>
      </c>
      <c r="W5733">
        <v>0</v>
      </c>
      <c r="X5733">
        <v>39.238865656874452</v>
      </c>
      <c r="Y5733">
        <v>0</v>
      </c>
      <c r="Z5733">
        <v>0</v>
      </c>
      <c r="AA5733">
        <v>0</v>
      </c>
      <c r="AB5733">
        <v>14.573831909993403</v>
      </c>
      <c r="AC5733">
        <v>0</v>
      </c>
      <c r="AD5733">
        <v>0</v>
      </c>
      <c r="AE5733">
        <v>53.812697566867854</v>
      </c>
    </row>
    <row r="5734" spans="1:31" x14ac:dyDescent="0.3">
      <c r="A5734">
        <v>2498725</v>
      </c>
      <c r="B5734">
        <v>1</v>
      </c>
      <c r="C5734" t="s">
        <v>80</v>
      </c>
      <c r="D5734" t="s">
        <v>97</v>
      </c>
      <c r="E5734" t="s">
        <v>153</v>
      </c>
      <c r="F5734" t="s">
        <v>16229</v>
      </c>
      <c r="G5734" t="s">
        <v>155</v>
      </c>
      <c r="H5734" t="s">
        <v>135</v>
      </c>
      <c r="I5734" t="s">
        <v>136</v>
      </c>
      <c r="J5734" t="s">
        <v>137</v>
      </c>
      <c r="K5734" t="s">
        <v>144</v>
      </c>
      <c r="L5734" t="s">
        <v>16230</v>
      </c>
      <c r="M5734" t="s">
        <v>16231</v>
      </c>
      <c r="N5734">
        <v>1.815555555</v>
      </c>
      <c r="O5734">
        <v>0</v>
      </c>
      <c r="P5734">
        <v>1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0.79009004923762549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0.79009004923762549</v>
      </c>
    </row>
    <row r="5735" spans="1:31" x14ac:dyDescent="0.3">
      <c r="A5735">
        <v>2498370</v>
      </c>
      <c r="B5735">
        <v>1</v>
      </c>
      <c r="C5735" t="s">
        <v>80</v>
      </c>
      <c r="D5735" t="s">
        <v>105</v>
      </c>
      <c r="E5735" t="s">
        <v>162</v>
      </c>
      <c r="F5735" t="s">
        <v>16232</v>
      </c>
      <c r="G5735" t="s">
        <v>210</v>
      </c>
      <c r="H5735" t="s">
        <v>135</v>
      </c>
      <c r="I5735" t="s">
        <v>136</v>
      </c>
      <c r="J5735" t="s">
        <v>137</v>
      </c>
      <c r="K5735" t="s">
        <v>144</v>
      </c>
      <c r="L5735" t="s">
        <v>16233</v>
      </c>
      <c r="M5735" t="s">
        <v>16234</v>
      </c>
      <c r="N5735">
        <v>1.170833333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3</v>
      </c>
      <c r="U5735">
        <v>0</v>
      </c>
      <c r="V5735">
        <v>2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18.930379480360234</v>
      </c>
      <c r="AC5735">
        <v>0</v>
      </c>
      <c r="AD5735">
        <v>18.978230613079464</v>
      </c>
      <c r="AE5735">
        <v>37.908610093439698</v>
      </c>
    </row>
    <row r="5736" spans="1:31" x14ac:dyDescent="0.3">
      <c r="A5736">
        <v>2498387</v>
      </c>
      <c r="B5736">
        <v>1</v>
      </c>
      <c r="C5736" t="s">
        <v>81</v>
      </c>
      <c r="D5736" t="s">
        <v>118</v>
      </c>
      <c r="E5736" t="s">
        <v>147</v>
      </c>
      <c r="F5736" t="s">
        <v>16235</v>
      </c>
      <c r="G5736" t="s">
        <v>168</v>
      </c>
      <c r="H5736" t="s">
        <v>150</v>
      </c>
      <c r="I5736" t="s">
        <v>136</v>
      </c>
      <c r="J5736" t="s">
        <v>137</v>
      </c>
      <c r="K5736" t="s">
        <v>138</v>
      </c>
      <c r="L5736" t="s">
        <v>16236</v>
      </c>
      <c r="M5736" t="s">
        <v>16237</v>
      </c>
      <c r="N5736">
        <v>7.119444444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93</v>
      </c>
      <c r="U5736">
        <v>0</v>
      </c>
      <c r="V5736">
        <v>2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455.01625395217945</v>
      </c>
      <c r="AC5736">
        <v>0</v>
      </c>
      <c r="AD5736">
        <v>171.10736221125381</v>
      </c>
      <c r="AE5736">
        <v>626.12361616343333</v>
      </c>
    </row>
    <row r="5737" spans="1:31" x14ac:dyDescent="0.3">
      <c r="A5737">
        <v>2498433</v>
      </c>
      <c r="B5737">
        <v>1</v>
      </c>
      <c r="C5737" t="s">
        <v>80</v>
      </c>
      <c r="D5737" t="s">
        <v>93</v>
      </c>
      <c r="E5737" t="s">
        <v>132</v>
      </c>
      <c r="F5737" t="s">
        <v>16238</v>
      </c>
      <c r="G5737" t="s">
        <v>134</v>
      </c>
      <c r="H5737" t="s">
        <v>135</v>
      </c>
      <c r="I5737" t="s">
        <v>136</v>
      </c>
      <c r="J5737" t="s">
        <v>137</v>
      </c>
      <c r="K5737" t="s">
        <v>138</v>
      </c>
      <c r="L5737" t="s">
        <v>16239</v>
      </c>
      <c r="M5737" t="s">
        <v>16240</v>
      </c>
      <c r="N5737">
        <v>5.9413888879999996</v>
      </c>
      <c r="O5737">
        <v>0</v>
      </c>
      <c r="P5737">
        <v>253</v>
      </c>
      <c r="Q5737">
        <v>0</v>
      </c>
      <c r="R5737">
        <v>0</v>
      </c>
      <c r="S5737">
        <v>0</v>
      </c>
      <c r="T5737">
        <v>128</v>
      </c>
      <c r="U5737">
        <v>0</v>
      </c>
      <c r="V5737">
        <v>0</v>
      </c>
      <c r="W5737">
        <v>0</v>
      </c>
      <c r="X5737">
        <v>431.31000618679121</v>
      </c>
      <c r="Y5737">
        <v>0</v>
      </c>
      <c r="Z5737">
        <v>0</v>
      </c>
      <c r="AA5737">
        <v>0</v>
      </c>
      <c r="AB5737">
        <v>690.19542025446958</v>
      </c>
      <c r="AC5737">
        <v>0</v>
      </c>
      <c r="AD5737">
        <v>0</v>
      </c>
      <c r="AE5737">
        <v>1121.5054264412609</v>
      </c>
    </row>
    <row r="5738" spans="1:31" x14ac:dyDescent="0.3">
      <c r="A5738">
        <v>2498765</v>
      </c>
      <c r="B5738">
        <v>1</v>
      </c>
      <c r="C5738" t="s">
        <v>80</v>
      </c>
      <c r="D5738" t="s">
        <v>107</v>
      </c>
      <c r="E5738" t="s">
        <v>153</v>
      </c>
      <c r="F5738" t="s">
        <v>16241</v>
      </c>
      <c r="G5738" t="s">
        <v>230</v>
      </c>
      <c r="H5738" t="s">
        <v>135</v>
      </c>
      <c r="I5738" t="s">
        <v>136</v>
      </c>
      <c r="J5738" t="s">
        <v>137</v>
      </c>
      <c r="K5738" t="s">
        <v>144</v>
      </c>
      <c r="L5738" t="s">
        <v>16242</v>
      </c>
      <c r="M5738" t="s">
        <v>16243</v>
      </c>
      <c r="N5738">
        <v>1.5313888879999999</v>
      </c>
      <c r="O5738">
        <v>0</v>
      </c>
      <c r="P5738">
        <v>1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0.53544448598736949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0.53544448598736949</v>
      </c>
    </row>
    <row r="5739" spans="1:31" x14ac:dyDescent="0.3">
      <c r="A5739">
        <v>2498410</v>
      </c>
      <c r="B5739">
        <v>1</v>
      </c>
      <c r="C5739" t="s">
        <v>80</v>
      </c>
      <c r="D5739" t="s">
        <v>106</v>
      </c>
      <c r="E5739" t="s">
        <v>132</v>
      </c>
      <c r="F5739" t="s">
        <v>16244</v>
      </c>
      <c r="G5739" t="s">
        <v>134</v>
      </c>
      <c r="H5739" t="s">
        <v>135</v>
      </c>
      <c r="I5739" t="s">
        <v>136</v>
      </c>
      <c r="J5739" t="s">
        <v>137</v>
      </c>
      <c r="K5739" t="s">
        <v>138</v>
      </c>
      <c r="L5739" t="s">
        <v>16245</v>
      </c>
      <c r="M5739" t="s">
        <v>16246</v>
      </c>
      <c r="N5739">
        <v>4.7302777770000004</v>
      </c>
      <c r="O5739">
        <v>0</v>
      </c>
      <c r="P5739">
        <v>473</v>
      </c>
      <c r="Q5739">
        <v>0</v>
      </c>
      <c r="R5739">
        <v>0</v>
      </c>
      <c r="S5739">
        <v>0</v>
      </c>
      <c r="T5739">
        <v>21</v>
      </c>
      <c r="U5739">
        <v>0</v>
      </c>
      <c r="V5739">
        <v>0</v>
      </c>
      <c r="W5739">
        <v>0</v>
      </c>
      <c r="X5739">
        <v>503.6769395694738</v>
      </c>
      <c r="Y5739">
        <v>0</v>
      </c>
      <c r="Z5739">
        <v>0</v>
      </c>
      <c r="AA5739">
        <v>0</v>
      </c>
      <c r="AB5739">
        <v>134.36584909395572</v>
      </c>
      <c r="AC5739">
        <v>0</v>
      </c>
      <c r="AD5739">
        <v>0</v>
      </c>
      <c r="AE5739">
        <v>638.04278866342952</v>
      </c>
    </row>
    <row r="5740" spans="1:31" x14ac:dyDescent="0.3">
      <c r="A5740">
        <v>2498742</v>
      </c>
      <c r="B5740">
        <v>1</v>
      </c>
      <c r="C5740" t="s">
        <v>81</v>
      </c>
      <c r="D5740" t="s">
        <v>120</v>
      </c>
      <c r="E5740" t="s">
        <v>184</v>
      </c>
      <c r="F5740" t="s">
        <v>16247</v>
      </c>
      <c r="G5740" t="s">
        <v>149</v>
      </c>
      <c r="H5740" t="s">
        <v>150</v>
      </c>
      <c r="I5740" t="s">
        <v>136</v>
      </c>
      <c r="J5740" t="s">
        <v>137</v>
      </c>
      <c r="K5740" t="s">
        <v>144</v>
      </c>
      <c r="L5740" t="s">
        <v>16248</v>
      </c>
      <c r="M5740" t="s">
        <v>16249</v>
      </c>
      <c r="N5740">
        <v>0.71166666599999995</v>
      </c>
      <c r="O5740">
        <v>0</v>
      </c>
      <c r="P5740">
        <v>0</v>
      </c>
      <c r="Q5740">
        <v>74</v>
      </c>
      <c r="R5740">
        <v>0</v>
      </c>
      <c r="S5740">
        <v>3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39.458593265874384</v>
      </c>
      <c r="Z5740">
        <v>0</v>
      </c>
      <c r="AA5740">
        <v>1.90878246166608</v>
      </c>
      <c r="AB5740">
        <v>0</v>
      </c>
      <c r="AC5740">
        <v>0</v>
      </c>
      <c r="AD5740">
        <v>0</v>
      </c>
      <c r="AE5740">
        <v>41.367375727540463</v>
      </c>
    </row>
    <row r="5741" spans="1:31" x14ac:dyDescent="0.3">
      <c r="A5741">
        <v>2498788</v>
      </c>
      <c r="B5741">
        <v>1</v>
      </c>
      <c r="C5741" t="s">
        <v>81</v>
      </c>
      <c r="D5741" t="s">
        <v>118</v>
      </c>
      <c r="E5741" t="s">
        <v>166</v>
      </c>
      <c r="F5741" t="s">
        <v>15842</v>
      </c>
      <c r="G5741" t="s">
        <v>149</v>
      </c>
      <c r="H5741" t="s">
        <v>150</v>
      </c>
      <c r="I5741" t="s">
        <v>506</v>
      </c>
      <c r="J5741" t="s">
        <v>137</v>
      </c>
      <c r="K5741" t="s">
        <v>144</v>
      </c>
      <c r="L5741" t="s">
        <v>16250</v>
      </c>
      <c r="M5741" t="s">
        <v>16251</v>
      </c>
      <c r="N5741">
        <v>1.1944444E-2</v>
      </c>
      <c r="O5741">
        <v>23</v>
      </c>
      <c r="P5741">
        <v>3362</v>
      </c>
      <c r="Q5741">
        <v>275</v>
      </c>
      <c r="R5741">
        <v>325</v>
      </c>
      <c r="S5741">
        <v>53</v>
      </c>
      <c r="T5741">
        <v>292</v>
      </c>
      <c r="U5741">
        <v>1</v>
      </c>
      <c r="V5741">
        <v>1</v>
      </c>
      <c r="W5741">
        <v>0.11687057602153485</v>
      </c>
      <c r="X5741">
        <v>7.7784108768558315</v>
      </c>
      <c r="Y5741">
        <v>4.1896396541570224</v>
      </c>
      <c r="Z5741">
        <v>0.87642289598454226</v>
      </c>
      <c r="AA5741">
        <v>6.2439736356656681</v>
      </c>
      <c r="AB5741">
        <v>1.2004800579157195</v>
      </c>
      <c r="AC5741">
        <v>1.4817011541634614E-2</v>
      </c>
      <c r="AD5741">
        <v>6.6878896261625008E-4</v>
      </c>
      <c r="AE5741">
        <v>20.421283497104568</v>
      </c>
    </row>
    <row r="5742" spans="1:31" x14ac:dyDescent="0.3">
      <c r="A5742">
        <v>2498393</v>
      </c>
      <c r="B5742">
        <v>1</v>
      </c>
      <c r="C5742" t="s">
        <v>81</v>
      </c>
      <c r="D5742" t="s">
        <v>123</v>
      </c>
      <c r="E5742" t="s">
        <v>132</v>
      </c>
      <c r="F5742" t="s">
        <v>16252</v>
      </c>
      <c r="G5742" t="s">
        <v>168</v>
      </c>
      <c r="H5742" t="s">
        <v>135</v>
      </c>
      <c r="I5742" t="s">
        <v>136</v>
      </c>
      <c r="J5742" t="s">
        <v>137</v>
      </c>
      <c r="K5742" t="s">
        <v>138</v>
      </c>
      <c r="L5742" t="s">
        <v>15870</v>
      </c>
      <c r="M5742" t="s">
        <v>16253</v>
      </c>
      <c r="N5742">
        <v>1.5705555550000001</v>
      </c>
      <c r="O5742">
        <v>0</v>
      </c>
      <c r="P5742">
        <v>572</v>
      </c>
      <c r="Q5742">
        <v>0</v>
      </c>
      <c r="R5742">
        <v>0</v>
      </c>
      <c r="S5742">
        <v>0</v>
      </c>
      <c r="T5742">
        <v>115</v>
      </c>
      <c r="U5742">
        <v>0</v>
      </c>
      <c r="V5742">
        <v>0</v>
      </c>
      <c r="W5742">
        <v>0</v>
      </c>
      <c r="X5742">
        <v>189.97723709991357</v>
      </c>
      <c r="Y5742">
        <v>0</v>
      </c>
      <c r="Z5742">
        <v>0</v>
      </c>
      <c r="AA5742">
        <v>0</v>
      </c>
      <c r="AB5742">
        <v>209.83391451388192</v>
      </c>
      <c r="AC5742">
        <v>0</v>
      </c>
      <c r="AD5742">
        <v>0</v>
      </c>
      <c r="AE5742">
        <v>399.81115161379546</v>
      </c>
    </row>
    <row r="5743" spans="1:31" x14ac:dyDescent="0.3">
      <c r="A5743">
        <v>2498556</v>
      </c>
      <c r="B5743">
        <v>1</v>
      </c>
      <c r="C5743" t="s">
        <v>81</v>
      </c>
      <c r="D5743" t="s">
        <v>113</v>
      </c>
      <c r="E5743" t="s">
        <v>162</v>
      </c>
      <c r="F5743" t="s">
        <v>16254</v>
      </c>
      <c r="G5743" t="s">
        <v>210</v>
      </c>
      <c r="H5743" t="s">
        <v>135</v>
      </c>
      <c r="I5743" t="s">
        <v>136</v>
      </c>
      <c r="J5743" t="s">
        <v>137</v>
      </c>
      <c r="K5743" t="s">
        <v>144</v>
      </c>
      <c r="L5743" t="s">
        <v>16255</v>
      </c>
      <c r="M5743" t="s">
        <v>16256</v>
      </c>
      <c r="N5743">
        <v>3.1608333329999998</v>
      </c>
      <c r="O5743">
        <v>0</v>
      </c>
      <c r="P5743">
        <v>25</v>
      </c>
      <c r="Q5743">
        <v>0</v>
      </c>
      <c r="R5743">
        <v>1</v>
      </c>
      <c r="S5743">
        <v>0</v>
      </c>
      <c r="T5743">
        <v>1</v>
      </c>
      <c r="U5743">
        <v>0</v>
      </c>
      <c r="V5743">
        <v>0</v>
      </c>
      <c r="W5743">
        <v>0</v>
      </c>
      <c r="X5743">
        <v>12.284663506245311</v>
      </c>
      <c r="Y5743">
        <v>0</v>
      </c>
      <c r="Z5743">
        <v>0.65589610918914143</v>
      </c>
      <c r="AA5743">
        <v>0</v>
      </c>
      <c r="AB5743">
        <v>5.0717306088900003</v>
      </c>
      <c r="AC5743">
        <v>0</v>
      </c>
      <c r="AD5743">
        <v>0</v>
      </c>
      <c r="AE5743">
        <v>18.012290224324452</v>
      </c>
    </row>
    <row r="5744" spans="1:31" x14ac:dyDescent="0.3">
      <c r="A5744">
        <v>2498450</v>
      </c>
      <c r="B5744">
        <v>1</v>
      </c>
      <c r="C5744" t="s">
        <v>80</v>
      </c>
      <c r="D5744" t="s">
        <v>98</v>
      </c>
      <c r="E5744" t="s">
        <v>147</v>
      </c>
      <c r="F5744" t="s">
        <v>16257</v>
      </c>
      <c r="G5744" t="s">
        <v>134</v>
      </c>
      <c r="H5744" t="s">
        <v>150</v>
      </c>
      <c r="I5744" t="s">
        <v>136</v>
      </c>
      <c r="J5744" t="s">
        <v>137</v>
      </c>
      <c r="K5744" t="s">
        <v>138</v>
      </c>
      <c r="L5744" t="s">
        <v>16258</v>
      </c>
      <c r="M5744" t="s">
        <v>16259</v>
      </c>
      <c r="N5744">
        <v>4.841111111</v>
      </c>
      <c r="O5744">
        <v>0</v>
      </c>
      <c r="P5744">
        <v>576</v>
      </c>
      <c r="Q5744">
        <v>0</v>
      </c>
      <c r="R5744">
        <v>0</v>
      </c>
      <c r="S5744">
        <v>0</v>
      </c>
      <c r="T5744">
        <v>112</v>
      </c>
      <c r="U5744">
        <v>0</v>
      </c>
      <c r="V5744">
        <v>0</v>
      </c>
      <c r="W5744">
        <v>0</v>
      </c>
      <c r="X5744">
        <v>672.06058686543975</v>
      </c>
      <c r="Y5744">
        <v>0</v>
      </c>
      <c r="Z5744">
        <v>0</v>
      </c>
      <c r="AA5744">
        <v>0</v>
      </c>
      <c r="AB5744">
        <v>477.96473146754522</v>
      </c>
      <c r="AC5744">
        <v>0</v>
      </c>
      <c r="AD5744">
        <v>0</v>
      </c>
      <c r="AE5744">
        <v>1150.0253183329851</v>
      </c>
    </row>
    <row r="5745" spans="1:31" x14ac:dyDescent="0.3">
      <c r="A5745">
        <v>2498456</v>
      </c>
      <c r="B5745">
        <v>1</v>
      </c>
      <c r="C5745" t="s">
        <v>80</v>
      </c>
      <c r="D5745" t="s">
        <v>93</v>
      </c>
      <c r="E5745" t="s">
        <v>147</v>
      </c>
      <c r="F5745" t="s">
        <v>16260</v>
      </c>
      <c r="G5745" t="s">
        <v>149</v>
      </c>
      <c r="H5745" t="s">
        <v>150</v>
      </c>
      <c r="I5745" t="s">
        <v>136</v>
      </c>
      <c r="J5745" t="s">
        <v>137</v>
      </c>
      <c r="K5745" t="s">
        <v>144</v>
      </c>
      <c r="L5745" t="s">
        <v>16261</v>
      </c>
      <c r="M5745" t="s">
        <v>15927</v>
      </c>
      <c r="N5745">
        <v>6.6883333330000001</v>
      </c>
      <c r="O5745">
        <v>0</v>
      </c>
      <c r="P5745">
        <v>151</v>
      </c>
      <c r="Q5745">
        <v>0</v>
      </c>
      <c r="R5745">
        <v>16</v>
      </c>
      <c r="S5745">
        <v>0</v>
      </c>
      <c r="T5745">
        <v>21</v>
      </c>
      <c r="U5745">
        <v>0</v>
      </c>
      <c r="V5745">
        <v>0</v>
      </c>
      <c r="W5745">
        <v>0</v>
      </c>
      <c r="X5745">
        <v>236.99852222384283</v>
      </c>
      <c r="Y5745">
        <v>0</v>
      </c>
      <c r="Z5745">
        <v>50.771752723484134</v>
      </c>
      <c r="AA5745">
        <v>0</v>
      </c>
      <c r="AB5745">
        <v>126.20934457048801</v>
      </c>
      <c r="AC5745">
        <v>0</v>
      </c>
      <c r="AD5745">
        <v>0</v>
      </c>
      <c r="AE5745">
        <v>413.97961951781497</v>
      </c>
    </row>
    <row r="5746" spans="1:31" x14ac:dyDescent="0.3">
      <c r="A5746">
        <v>2498493</v>
      </c>
      <c r="B5746">
        <v>1</v>
      </c>
      <c r="C5746" t="s">
        <v>80</v>
      </c>
      <c r="D5746" t="s">
        <v>94</v>
      </c>
      <c r="E5746" t="s">
        <v>132</v>
      </c>
      <c r="F5746" t="s">
        <v>4873</v>
      </c>
      <c r="G5746" t="s">
        <v>168</v>
      </c>
      <c r="H5746" t="s">
        <v>135</v>
      </c>
      <c r="I5746" t="s">
        <v>136</v>
      </c>
      <c r="J5746" t="s">
        <v>137</v>
      </c>
      <c r="K5746" t="s">
        <v>138</v>
      </c>
      <c r="L5746" t="s">
        <v>16262</v>
      </c>
      <c r="M5746" t="s">
        <v>16263</v>
      </c>
      <c r="N5746">
        <v>1.391388888</v>
      </c>
      <c r="O5746">
        <v>0</v>
      </c>
      <c r="P5746">
        <v>189</v>
      </c>
      <c r="Q5746">
        <v>0</v>
      </c>
      <c r="R5746">
        <v>1</v>
      </c>
      <c r="S5746">
        <v>0</v>
      </c>
      <c r="T5746">
        <v>33</v>
      </c>
      <c r="U5746">
        <v>0</v>
      </c>
      <c r="V5746">
        <v>0</v>
      </c>
      <c r="W5746">
        <v>0</v>
      </c>
      <c r="X5746">
        <v>64.571675994197307</v>
      </c>
      <c r="Y5746">
        <v>0</v>
      </c>
      <c r="Z5746">
        <v>1.1018608527301667E-2</v>
      </c>
      <c r="AA5746">
        <v>0</v>
      </c>
      <c r="AB5746">
        <v>37.20969813552194</v>
      </c>
      <c r="AC5746">
        <v>0</v>
      </c>
      <c r="AD5746">
        <v>0</v>
      </c>
      <c r="AE5746">
        <v>101.79239273824655</v>
      </c>
    </row>
    <row r="5747" spans="1:31" x14ac:dyDescent="0.3">
      <c r="A5747">
        <v>2498373</v>
      </c>
      <c r="B5747">
        <v>1</v>
      </c>
      <c r="C5747" t="s">
        <v>81</v>
      </c>
      <c r="D5747" t="s">
        <v>120</v>
      </c>
      <c r="E5747" t="s">
        <v>132</v>
      </c>
      <c r="F5747" t="s">
        <v>16264</v>
      </c>
      <c r="G5747" t="s">
        <v>296</v>
      </c>
      <c r="H5747" t="s">
        <v>135</v>
      </c>
      <c r="I5747" t="s">
        <v>136</v>
      </c>
      <c r="J5747" t="s">
        <v>137</v>
      </c>
      <c r="K5747" t="s">
        <v>144</v>
      </c>
      <c r="L5747" t="s">
        <v>16265</v>
      </c>
      <c r="M5747" t="s">
        <v>16266</v>
      </c>
      <c r="N5747">
        <v>6.318888888</v>
      </c>
      <c r="O5747">
        <v>0</v>
      </c>
      <c r="P5747">
        <v>0</v>
      </c>
      <c r="Q5747">
        <v>0</v>
      </c>
      <c r="R5747">
        <v>4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54.648560231003486</v>
      </c>
      <c r="AA5747">
        <v>0</v>
      </c>
      <c r="AB5747">
        <v>0</v>
      </c>
      <c r="AC5747">
        <v>0</v>
      </c>
      <c r="AD5747">
        <v>0</v>
      </c>
      <c r="AE5747">
        <v>54.648560231003486</v>
      </c>
    </row>
    <row r="5748" spans="1:31" x14ac:dyDescent="0.3">
      <c r="A5748">
        <v>2498685</v>
      </c>
      <c r="B5748">
        <v>1</v>
      </c>
      <c r="C5748" t="s">
        <v>80</v>
      </c>
      <c r="D5748" t="s">
        <v>108</v>
      </c>
      <c r="E5748" t="s">
        <v>153</v>
      </c>
      <c r="F5748" t="s">
        <v>16267</v>
      </c>
      <c r="G5748" t="s">
        <v>155</v>
      </c>
      <c r="H5748" t="s">
        <v>135</v>
      </c>
      <c r="I5748" t="s">
        <v>136</v>
      </c>
      <c r="J5748" t="s">
        <v>137</v>
      </c>
      <c r="K5748" t="s">
        <v>144</v>
      </c>
      <c r="L5748" t="s">
        <v>16268</v>
      </c>
      <c r="M5748" t="s">
        <v>16269</v>
      </c>
      <c r="N5748">
        <v>1.8858333329999999</v>
      </c>
      <c r="O5748">
        <v>0</v>
      </c>
      <c r="P5748">
        <v>1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0.3035335351259465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0.3035335351259465</v>
      </c>
    </row>
    <row r="5749" spans="1:31" x14ac:dyDescent="0.3">
      <c r="A5749">
        <v>2498579</v>
      </c>
      <c r="B5749">
        <v>1</v>
      </c>
      <c r="C5749" t="s">
        <v>81</v>
      </c>
      <c r="D5749" t="s">
        <v>120</v>
      </c>
      <c r="E5749" t="s">
        <v>184</v>
      </c>
      <c r="F5749" t="s">
        <v>16270</v>
      </c>
      <c r="G5749" t="s">
        <v>149</v>
      </c>
      <c r="H5749" t="s">
        <v>150</v>
      </c>
      <c r="I5749" t="s">
        <v>136</v>
      </c>
      <c r="J5749" t="s">
        <v>137</v>
      </c>
      <c r="K5749" t="s">
        <v>144</v>
      </c>
      <c r="L5749" t="s">
        <v>16271</v>
      </c>
      <c r="M5749" t="s">
        <v>16272</v>
      </c>
      <c r="N5749">
        <v>0.246388888</v>
      </c>
      <c r="O5749">
        <v>0</v>
      </c>
      <c r="P5749">
        <v>3327</v>
      </c>
      <c r="Q5749">
        <v>183</v>
      </c>
      <c r="R5749">
        <v>187</v>
      </c>
      <c r="S5749">
        <v>20</v>
      </c>
      <c r="T5749">
        <v>324</v>
      </c>
      <c r="U5749">
        <v>2</v>
      </c>
      <c r="V5749">
        <v>1</v>
      </c>
      <c r="W5749">
        <v>0</v>
      </c>
      <c r="X5749">
        <v>174.48171798735362</v>
      </c>
      <c r="Y5749">
        <v>22.749364013974784</v>
      </c>
      <c r="Z5749">
        <v>16.846554894907349</v>
      </c>
      <c r="AA5749">
        <v>9.7619256570530766</v>
      </c>
      <c r="AB5749">
        <v>49.250789469615832</v>
      </c>
      <c r="AC5749">
        <v>5.2074785704197319</v>
      </c>
      <c r="AD5749">
        <v>28.098652951519998</v>
      </c>
      <c r="AE5749">
        <v>306.39648354484439</v>
      </c>
    </row>
    <row r="5750" spans="1:31" x14ac:dyDescent="0.3">
      <c r="A5750">
        <v>2498430</v>
      </c>
      <c r="B5750">
        <v>1</v>
      </c>
      <c r="C5750" t="s">
        <v>80</v>
      </c>
      <c r="D5750" t="s">
        <v>83</v>
      </c>
      <c r="E5750" t="s">
        <v>132</v>
      </c>
      <c r="F5750" t="s">
        <v>16273</v>
      </c>
      <c r="G5750" t="s">
        <v>134</v>
      </c>
      <c r="H5750" t="s">
        <v>135</v>
      </c>
      <c r="I5750" t="s">
        <v>136</v>
      </c>
      <c r="J5750" t="s">
        <v>137</v>
      </c>
      <c r="K5750" t="s">
        <v>138</v>
      </c>
      <c r="L5750" t="s">
        <v>16274</v>
      </c>
      <c r="M5750" t="s">
        <v>16275</v>
      </c>
      <c r="N5750">
        <v>0.54194444399999997</v>
      </c>
      <c r="O5750">
        <v>0</v>
      </c>
      <c r="P5750">
        <v>649</v>
      </c>
      <c r="Q5750">
        <v>0</v>
      </c>
      <c r="R5750">
        <v>0</v>
      </c>
      <c r="S5750">
        <v>0</v>
      </c>
      <c r="T5750">
        <v>64</v>
      </c>
      <c r="U5750">
        <v>0</v>
      </c>
      <c r="V5750">
        <v>0</v>
      </c>
      <c r="W5750">
        <v>0</v>
      </c>
      <c r="X5750">
        <v>132.84532564859248</v>
      </c>
      <c r="Y5750">
        <v>0</v>
      </c>
      <c r="Z5750">
        <v>0</v>
      </c>
      <c r="AA5750">
        <v>0</v>
      </c>
      <c r="AB5750">
        <v>33.828331886221619</v>
      </c>
      <c r="AC5750">
        <v>0</v>
      </c>
      <c r="AD5750">
        <v>0</v>
      </c>
      <c r="AE5750">
        <v>166.67365753481408</v>
      </c>
    </row>
    <row r="5751" spans="1:31" x14ac:dyDescent="0.3">
      <c r="A5751">
        <v>2498482</v>
      </c>
      <c r="B5751">
        <v>1</v>
      </c>
      <c r="C5751" t="s">
        <v>80</v>
      </c>
      <c r="D5751" t="s">
        <v>101</v>
      </c>
      <c r="E5751" t="s">
        <v>162</v>
      </c>
      <c r="F5751" t="s">
        <v>12054</v>
      </c>
      <c r="G5751" t="s">
        <v>181</v>
      </c>
      <c r="H5751" t="s">
        <v>135</v>
      </c>
      <c r="I5751" t="s">
        <v>136</v>
      </c>
      <c r="J5751" t="s">
        <v>137</v>
      </c>
      <c r="K5751" t="s">
        <v>144</v>
      </c>
      <c r="L5751" t="s">
        <v>16276</v>
      </c>
      <c r="M5751" t="s">
        <v>16277</v>
      </c>
      <c r="N5751">
        <v>0.21083333300000001</v>
      </c>
      <c r="O5751">
        <v>0</v>
      </c>
      <c r="P5751">
        <v>70</v>
      </c>
      <c r="Q5751">
        <v>0</v>
      </c>
      <c r="R5751">
        <v>0</v>
      </c>
      <c r="S5751">
        <v>0</v>
      </c>
      <c r="T5751">
        <v>1</v>
      </c>
      <c r="U5751">
        <v>0</v>
      </c>
      <c r="V5751">
        <v>0</v>
      </c>
      <c r="W5751">
        <v>0</v>
      </c>
      <c r="X5751">
        <v>6.0215984903781754</v>
      </c>
      <c r="Y5751">
        <v>0</v>
      </c>
      <c r="Z5751">
        <v>0</v>
      </c>
      <c r="AA5751">
        <v>0</v>
      </c>
      <c r="AB5751">
        <v>0.37278822118999999</v>
      </c>
      <c r="AC5751">
        <v>0</v>
      </c>
      <c r="AD5751">
        <v>0</v>
      </c>
      <c r="AE5751">
        <v>6.3943867115681758</v>
      </c>
    </row>
    <row r="5752" spans="1:31" x14ac:dyDescent="0.3">
      <c r="A5752">
        <v>2498505</v>
      </c>
      <c r="B5752">
        <v>1</v>
      </c>
      <c r="C5752" t="s">
        <v>80</v>
      </c>
      <c r="D5752" t="s">
        <v>86</v>
      </c>
      <c r="E5752" t="s">
        <v>132</v>
      </c>
      <c r="F5752" t="s">
        <v>16278</v>
      </c>
      <c r="G5752" t="s">
        <v>134</v>
      </c>
      <c r="H5752" t="s">
        <v>135</v>
      </c>
      <c r="I5752" t="s">
        <v>136</v>
      </c>
      <c r="J5752" t="s">
        <v>137</v>
      </c>
      <c r="K5752" t="s">
        <v>138</v>
      </c>
      <c r="L5752" t="s">
        <v>16279</v>
      </c>
      <c r="M5752" t="s">
        <v>16280</v>
      </c>
      <c r="N5752">
        <v>0.19805555499999999</v>
      </c>
      <c r="O5752">
        <v>0</v>
      </c>
      <c r="P5752">
        <v>455</v>
      </c>
      <c r="Q5752">
        <v>0</v>
      </c>
      <c r="R5752">
        <v>0</v>
      </c>
      <c r="S5752">
        <v>0</v>
      </c>
      <c r="T5752">
        <v>21</v>
      </c>
      <c r="U5752">
        <v>0</v>
      </c>
      <c r="V5752">
        <v>0</v>
      </c>
      <c r="W5752">
        <v>0</v>
      </c>
      <c r="X5752">
        <v>25.988488024225308</v>
      </c>
      <c r="Y5752">
        <v>0</v>
      </c>
      <c r="Z5752">
        <v>0</v>
      </c>
      <c r="AA5752">
        <v>0</v>
      </c>
      <c r="AB5752">
        <v>4.9541812588294043</v>
      </c>
      <c r="AC5752">
        <v>0</v>
      </c>
      <c r="AD5752">
        <v>0</v>
      </c>
      <c r="AE5752">
        <v>30.942669283054713</v>
      </c>
    </row>
    <row r="5753" spans="1:31" x14ac:dyDescent="0.3">
      <c r="A5753">
        <v>2498319</v>
      </c>
      <c r="B5753">
        <v>1</v>
      </c>
      <c r="C5753" t="s">
        <v>81</v>
      </c>
      <c r="D5753" t="s">
        <v>113</v>
      </c>
      <c r="E5753" t="s">
        <v>166</v>
      </c>
      <c r="F5753" t="s">
        <v>16281</v>
      </c>
      <c r="G5753" t="s">
        <v>203</v>
      </c>
      <c r="H5753" t="s">
        <v>150</v>
      </c>
      <c r="I5753" t="s">
        <v>136</v>
      </c>
      <c r="J5753" t="s">
        <v>137</v>
      </c>
      <c r="K5753" t="s">
        <v>138</v>
      </c>
      <c r="L5753" t="s">
        <v>16282</v>
      </c>
      <c r="M5753" t="s">
        <v>16283</v>
      </c>
      <c r="N5753">
        <v>0.241666666</v>
      </c>
      <c r="O5753">
        <v>6</v>
      </c>
      <c r="P5753">
        <v>2800</v>
      </c>
      <c r="Q5753">
        <v>88</v>
      </c>
      <c r="R5753">
        <v>691</v>
      </c>
      <c r="S5753">
        <v>54</v>
      </c>
      <c r="T5753">
        <v>553</v>
      </c>
      <c r="U5753">
        <v>22</v>
      </c>
      <c r="V5753">
        <v>5</v>
      </c>
      <c r="W5753">
        <v>0.11342105285069499</v>
      </c>
      <c r="X5753">
        <v>90.884830040355027</v>
      </c>
      <c r="Y5753">
        <v>11.329613135312961</v>
      </c>
      <c r="Z5753">
        <v>24.231897897839442</v>
      </c>
      <c r="AA5753">
        <v>116.78865331451175</v>
      </c>
      <c r="AB5753">
        <v>66.937875488032873</v>
      </c>
      <c r="AC5753">
        <v>415.86944375514321</v>
      </c>
      <c r="AD5753">
        <v>1.0846924916095777</v>
      </c>
      <c r="AE5753">
        <v>727.24042717565544</v>
      </c>
    </row>
    <row r="5754" spans="1:31" x14ac:dyDescent="0.3">
      <c r="A5754">
        <v>2498499</v>
      </c>
      <c r="B5754">
        <v>1</v>
      </c>
      <c r="C5754" t="s">
        <v>80</v>
      </c>
      <c r="D5754" t="s">
        <v>86</v>
      </c>
      <c r="E5754" t="s">
        <v>132</v>
      </c>
      <c r="F5754" t="s">
        <v>16284</v>
      </c>
      <c r="G5754" t="s">
        <v>134</v>
      </c>
      <c r="H5754" t="s">
        <v>135</v>
      </c>
      <c r="I5754" t="s">
        <v>136</v>
      </c>
      <c r="J5754" t="s">
        <v>137</v>
      </c>
      <c r="K5754" t="s">
        <v>138</v>
      </c>
      <c r="L5754" t="s">
        <v>16285</v>
      </c>
      <c r="M5754" t="s">
        <v>16286</v>
      </c>
      <c r="N5754">
        <v>0.170833333</v>
      </c>
      <c r="O5754">
        <v>0</v>
      </c>
      <c r="P5754">
        <v>377</v>
      </c>
      <c r="Q5754">
        <v>0</v>
      </c>
      <c r="R5754">
        <v>0</v>
      </c>
      <c r="S5754">
        <v>0</v>
      </c>
      <c r="T5754">
        <v>9</v>
      </c>
      <c r="U5754">
        <v>0</v>
      </c>
      <c r="V5754">
        <v>0</v>
      </c>
      <c r="W5754">
        <v>0</v>
      </c>
      <c r="X5754">
        <v>17.630214921263292</v>
      </c>
      <c r="Y5754">
        <v>0</v>
      </c>
      <c r="Z5754">
        <v>0</v>
      </c>
      <c r="AA5754">
        <v>0</v>
      </c>
      <c r="AB5754">
        <v>1.413880351948285</v>
      </c>
      <c r="AC5754">
        <v>0</v>
      </c>
      <c r="AD5754">
        <v>0</v>
      </c>
      <c r="AE5754">
        <v>19.044095273211578</v>
      </c>
    </row>
    <row r="5755" spans="1:31" x14ac:dyDescent="0.3">
      <c r="A5755">
        <v>2498545</v>
      </c>
      <c r="B5755">
        <v>1</v>
      </c>
      <c r="C5755" t="s">
        <v>80</v>
      </c>
      <c r="D5755" t="s">
        <v>92</v>
      </c>
      <c r="E5755" t="s">
        <v>153</v>
      </c>
      <c r="F5755" t="s">
        <v>13738</v>
      </c>
      <c r="G5755" t="s">
        <v>312</v>
      </c>
      <c r="H5755" t="s">
        <v>135</v>
      </c>
      <c r="I5755" t="s">
        <v>136</v>
      </c>
      <c r="J5755" t="s">
        <v>137</v>
      </c>
      <c r="K5755" t="s">
        <v>144</v>
      </c>
      <c r="L5755" t="s">
        <v>16287</v>
      </c>
      <c r="M5755" t="s">
        <v>16288</v>
      </c>
      <c r="N5755">
        <v>3.6636111109999998</v>
      </c>
      <c r="O5755">
        <v>0</v>
      </c>
      <c r="P5755">
        <v>1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9.6730906010090462E-2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9.6730906010090462E-2</v>
      </c>
    </row>
    <row r="5756" spans="1:31" x14ac:dyDescent="0.3">
      <c r="A5756">
        <v>2498797</v>
      </c>
      <c r="B5756">
        <v>1</v>
      </c>
      <c r="C5756" t="s">
        <v>80</v>
      </c>
      <c r="D5756" t="s">
        <v>92</v>
      </c>
      <c r="E5756" t="s">
        <v>153</v>
      </c>
      <c r="F5756" t="s">
        <v>16289</v>
      </c>
      <c r="G5756" t="s">
        <v>230</v>
      </c>
      <c r="H5756" t="s">
        <v>135</v>
      </c>
      <c r="I5756" t="s">
        <v>136</v>
      </c>
      <c r="J5756" t="s">
        <v>137</v>
      </c>
      <c r="K5756" t="s">
        <v>144</v>
      </c>
      <c r="L5756" t="s">
        <v>16290</v>
      </c>
      <c r="M5756" t="s">
        <v>16291</v>
      </c>
      <c r="N5756">
        <v>1.6541666660000001</v>
      </c>
      <c r="O5756">
        <v>0</v>
      </c>
      <c r="P5756">
        <v>1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1.0862022706029422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1.0862022706029422</v>
      </c>
    </row>
    <row r="5757" spans="1:31" x14ac:dyDescent="0.3">
      <c r="A5757">
        <v>2498376</v>
      </c>
      <c r="B5757">
        <v>1</v>
      </c>
      <c r="C5757" t="s">
        <v>80</v>
      </c>
      <c r="D5757" t="s">
        <v>95</v>
      </c>
      <c r="E5757" t="s">
        <v>153</v>
      </c>
      <c r="F5757" t="s">
        <v>2529</v>
      </c>
      <c r="G5757" t="s">
        <v>230</v>
      </c>
      <c r="H5757" t="s">
        <v>135</v>
      </c>
      <c r="I5757" t="s">
        <v>136</v>
      </c>
      <c r="J5757" t="s">
        <v>137</v>
      </c>
      <c r="K5757" t="s">
        <v>144</v>
      </c>
      <c r="L5757" t="s">
        <v>16292</v>
      </c>
      <c r="M5757" t="s">
        <v>16293</v>
      </c>
      <c r="N5757">
        <v>1.3258333330000001</v>
      </c>
      <c r="O5757">
        <v>0</v>
      </c>
      <c r="P5757">
        <v>1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0.28387301066512854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0.28387301066512854</v>
      </c>
    </row>
    <row r="5758" spans="1:31" x14ac:dyDescent="0.3">
      <c r="A5758">
        <v>2498754</v>
      </c>
      <c r="B5758">
        <v>1</v>
      </c>
      <c r="C5758" t="s">
        <v>80</v>
      </c>
      <c r="D5758" t="s">
        <v>95</v>
      </c>
      <c r="E5758" t="s">
        <v>153</v>
      </c>
      <c r="F5758" t="s">
        <v>16294</v>
      </c>
      <c r="G5758" t="s">
        <v>244</v>
      </c>
      <c r="H5758" t="s">
        <v>135</v>
      </c>
      <c r="I5758" t="s">
        <v>136</v>
      </c>
      <c r="J5758" t="s">
        <v>137</v>
      </c>
      <c r="K5758" t="s">
        <v>144</v>
      </c>
      <c r="L5758" t="s">
        <v>16295</v>
      </c>
      <c r="M5758" t="s">
        <v>16296</v>
      </c>
      <c r="N5758">
        <v>1.7547222220000001</v>
      </c>
      <c r="O5758">
        <v>0</v>
      </c>
      <c r="P5758">
        <v>2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0.70055946016060189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0.70055946016060189</v>
      </c>
    </row>
    <row r="5759" spans="1:31" x14ac:dyDescent="0.3">
      <c r="A5759">
        <v>2498588</v>
      </c>
      <c r="B5759">
        <v>1</v>
      </c>
      <c r="C5759" t="s">
        <v>80</v>
      </c>
      <c r="D5759" t="s">
        <v>98</v>
      </c>
      <c r="E5759" t="s">
        <v>132</v>
      </c>
      <c r="F5759" t="s">
        <v>16297</v>
      </c>
      <c r="G5759" t="s">
        <v>134</v>
      </c>
      <c r="H5759" t="s">
        <v>135</v>
      </c>
      <c r="I5759" t="s">
        <v>136</v>
      </c>
      <c r="J5759" t="s">
        <v>137</v>
      </c>
      <c r="K5759" t="s">
        <v>138</v>
      </c>
      <c r="L5759" t="s">
        <v>16298</v>
      </c>
      <c r="M5759" t="s">
        <v>16299</v>
      </c>
      <c r="N5759">
        <v>3.1175000000000002</v>
      </c>
      <c r="O5759">
        <v>0</v>
      </c>
      <c r="P5759">
        <v>169</v>
      </c>
      <c r="Q5759">
        <v>0</v>
      </c>
      <c r="R5759">
        <v>0</v>
      </c>
      <c r="S5759">
        <v>0</v>
      </c>
      <c r="T5759">
        <v>262</v>
      </c>
      <c r="U5759">
        <v>0</v>
      </c>
      <c r="V5759">
        <v>0</v>
      </c>
      <c r="W5759">
        <v>0</v>
      </c>
      <c r="X5759">
        <v>141.80167440509626</v>
      </c>
      <c r="Y5759">
        <v>0</v>
      </c>
      <c r="Z5759">
        <v>0</v>
      </c>
      <c r="AA5759">
        <v>0</v>
      </c>
      <c r="AB5759">
        <v>712.04563175919009</v>
      </c>
      <c r="AC5759">
        <v>0</v>
      </c>
      <c r="AD5759">
        <v>0</v>
      </c>
      <c r="AE5759">
        <v>853.84730616428635</v>
      </c>
    </row>
    <row r="5760" spans="1:31" x14ac:dyDescent="0.3">
      <c r="A5760">
        <v>2498668</v>
      </c>
      <c r="B5760">
        <v>1</v>
      </c>
      <c r="C5760" t="s">
        <v>80</v>
      </c>
      <c r="D5760" t="s">
        <v>108</v>
      </c>
      <c r="E5760" t="s">
        <v>132</v>
      </c>
      <c r="F5760" t="s">
        <v>16300</v>
      </c>
      <c r="G5760" t="s">
        <v>652</v>
      </c>
      <c r="H5760" t="s">
        <v>135</v>
      </c>
      <c r="I5760" t="s">
        <v>136</v>
      </c>
      <c r="J5760" t="s">
        <v>137</v>
      </c>
      <c r="K5760" t="s">
        <v>144</v>
      </c>
      <c r="L5760" t="s">
        <v>16301</v>
      </c>
      <c r="M5760" t="s">
        <v>16302</v>
      </c>
      <c r="N5760">
        <v>2.3461111109999999</v>
      </c>
      <c r="O5760">
        <v>0</v>
      </c>
      <c r="P5760">
        <v>14</v>
      </c>
      <c r="Q5760">
        <v>0</v>
      </c>
      <c r="R5760">
        <v>5</v>
      </c>
      <c r="S5760">
        <v>0</v>
      </c>
      <c r="T5760">
        <v>2</v>
      </c>
      <c r="U5760">
        <v>0</v>
      </c>
      <c r="V5760">
        <v>0</v>
      </c>
      <c r="W5760">
        <v>0</v>
      </c>
      <c r="X5760">
        <v>4.387693474394065</v>
      </c>
      <c r="Y5760">
        <v>0</v>
      </c>
      <c r="Z5760">
        <v>0.78530621979487547</v>
      </c>
      <c r="AA5760">
        <v>0</v>
      </c>
      <c r="AB5760">
        <v>0.23947144719162489</v>
      </c>
      <c r="AC5760">
        <v>0</v>
      </c>
      <c r="AD5760">
        <v>0</v>
      </c>
      <c r="AE5760">
        <v>5.4124711413805651</v>
      </c>
    </row>
    <row r="5761" spans="1:31" x14ac:dyDescent="0.3">
      <c r="A5761">
        <v>2498625</v>
      </c>
      <c r="B5761">
        <v>1</v>
      </c>
      <c r="C5761" t="s">
        <v>80</v>
      </c>
      <c r="D5761" t="s">
        <v>98</v>
      </c>
      <c r="E5761" t="s">
        <v>147</v>
      </c>
      <c r="F5761" t="s">
        <v>8941</v>
      </c>
      <c r="G5761" t="s">
        <v>203</v>
      </c>
      <c r="H5761" t="s">
        <v>150</v>
      </c>
      <c r="I5761" t="s">
        <v>136</v>
      </c>
      <c r="J5761" t="s">
        <v>137</v>
      </c>
      <c r="K5761" t="s">
        <v>138</v>
      </c>
      <c r="L5761" t="s">
        <v>16303</v>
      </c>
      <c r="M5761" t="s">
        <v>16304</v>
      </c>
      <c r="N5761">
        <v>0.71111111100000002</v>
      </c>
      <c r="O5761">
        <v>0</v>
      </c>
      <c r="P5761">
        <v>145</v>
      </c>
      <c r="Q5761">
        <v>1</v>
      </c>
      <c r="R5761">
        <v>280</v>
      </c>
      <c r="S5761">
        <v>0</v>
      </c>
      <c r="T5761">
        <v>92</v>
      </c>
      <c r="U5761">
        <v>0</v>
      </c>
      <c r="V5761">
        <v>0</v>
      </c>
      <c r="W5761">
        <v>0</v>
      </c>
      <c r="X5761">
        <v>22.700839980493726</v>
      </c>
      <c r="Y5761">
        <v>0.36847138986666667</v>
      </c>
      <c r="Z5761">
        <v>87.52308009009306</v>
      </c>
      <c r="AA5761">
        <v>0</v>
      </c>
      <c r="AB5761">
        <v>46.403809551891342</v>
      </c>
      <c r="AC5761">
        <v>0</v>
      </c>
      <c r="AD5761">
        <v>0</v>
      </c>
      <c r="AE5761">
        <v>156.99620101234478</v>
      </c>
    </row>
    <row r="5762" spans="1:31" x14ac:dyDescent="0.3">
      <c r="A5762">
        <v>2498439</v>
      </c>
      <c r="B5762">
        <v>1</v>
      </c>
      <c r="C5762" t="s">
        <v>80</v>
      </c>
      <c r="D5762" t="s">
        <v>98</v>
      </c>
      <c r="E5762" t="s">
        <v>147</v>
      </c>
      <c r="F5762" t="s">
        <v>16305</v>
      </c>
      <c r="G5762" t="s">
        <v>134</v>
      </c>
      <c r="H5762" t="s">
        <v>150</v>
      </c>
      <c r="I5762" t="s">
        <v>136</v>
      </c>
      <c r="J5762" t="s">
        <v>137</v>
      </c>
      <c r="K5762" t="s">
        <v>138</v>
      </c>
      <c r="L5762" t="s">
        <v>16306</v>
      </c>
      <c r="M5762" t="s">
        <v>16307</v>
      </c>
      <c r="N5762">
        <v>5.4974999999999996</v>
      </c>
      <c r="O5762">
        <v>0</v>
      </c>
      <c r="P5762">
        <v>14</v>
      </c>
      <c r="Q5762">
        <v>0</v>
      </c>
      <c r="R5762">
        <v>38</v>
      </c>
      <c r="S5762">
        <v>0</v>
      </c>
      <c r="T5762">
        <v>11</v>
      </c>
      <c r="U5762">
        <v>0</v>
      </c>
      <c r="V5762">
        <v>0</v>
      </c>
      <c r="W5762">
        <v>0</v>
      </c>
      <c r="X5762">
        <v>14.266363815691099</v>
      </c>
      <c r="Y5762">
        <v>0</v>
      </c>
      <c r="Z5762">
        <v>48.241817135269031</v>
      </c>
      <c r="AA5762">
        <v>0</v>
      </c>
      <c r="AB5762">
        <v>33.534232142501999</v>
      </c>
      <c r="AC5762">
        <v>0</v>
      </c>
      <c r="AD5762">
        <v>0</v>
      </c>
      <c r="AE5762">
        <v>96.04241309346213</v>
      </c>
    </row>
    <row r="5763" spans="1:31" x14ac:dyDescent="0.3">
      <c r="A5763">
        <v>2498416</v>
      </c>
      <c r="B5763">
        <v>1</v>
      </c>
      <c r="C5763" t="s">
        <v>81</v>
      </c>
      <c r="D5763" t="s">
        <v>113</v>
      </c>
      <c r="E5763" t="s">
        <v>132</v>
      </c>
      <c r="F5763" t="s">
        <v>2201</v>
      </c>
      <c r="G5763" t="s">
        <v>168</v>
      </c>
      <c r="H5763" t="s">
        <v>135</v>
      </c>
      <c r="I5763" t="s">
        <v>136</v>
      </c>
      <c r="J5763" t="s">
        <v>137</v>
      </c>
      <c r="K5763" t="s">
        <v>138</v>
      </c>
      <c r="L5763" t="s">
        <v>16308</v>
      </c>
      <c r="M5763" t="s">
        <v>16309</v>
      </c>
      <c r="N5763">
        <v>5.778333333</v>
      </c>
      <c r="O5763">
        <v>0</v>
      </c>
      <c r="P5763">
        <v>46</v>
      </c>
      <c r="Q5763">
        <v>0</v>
      </c>
      <c r="R5763">
        <v>6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28.787276788097046</v>
      </c>
      <c r="Y5763">
        <v>0</v>
      </c>
      <c r="Z5763">
        <v>9.3481810039891222</v>
      </c>
      <c r="AA5763">
        <v>0</v>
      </c>
      <c r="AB5763">
        <v>0</v>
      </c>
      <c r="AC5763">
        <v>0</v>
      </c>
      <c r="AD5763">
        <v>0</v>
      </c>
      <c r="AE5763">
        <v>38.135457792086171</v>
      </c>
    </row>
    <row r="5764" spans="1:31" x14ac:dyDescent="0.3">
      <c r="A5764">
        <v>2498548</v>
      </c>
      <c r="B5764">
        <v>1</v>
      </c>
      <c r="C5764" t="s">
        <v>80</v>
      </c>
      <c r="D5764" t="s">
        <v>84</v>
      </c>
      <c r="E5764" t="s">
        <v>153</v>
      </c>
      <c r="F5764" t="s">
        <v>16310</v>
      </c>
      <c r="G5764" t="s">
        <v>230</v>
      </c>
      <c r="H5764" t="s">
        <v>135</v>
      </c>
      <c r="I5764" t="s">
        <v>136</v>
      </c>
      <c r="J5764" t="s">
        <v>137</v>
      </c>
      <c r="K5764" t="s">
        <v>144</v>
      </c>
      <c r="L5764" t="s">
        <v>16311</v>
      </c>
      <c r="M5764" t="s">
        <v>16144</v>
      </c>
      <c r="N5764">
        <v>0.65444444400000001</v>
      </c>
      <c r="O5764">
        <v>0</v>
      </c>
      <c r="P5764">
        <v>4</v>
      </c>
      <c r="Q5764">
        <v>0</v>
      </c>
      <c r="R5764">
        <v>0</v>
      </c>
      <c r="S5764">
        <v>0</v>
      </c>
      <c r="T5764">
        <v>1</v>
      </c>
      <c r="U5764">
        <v>0</v>
      </c>
      <c r="V5764">
        <v>0</v>
      </c>
      <c r="W5764">
        <v>0</v>
      </c>
      <c r="X5764">
        <v>0.43894640630966697</v>
      </c>
      <c r="Y5764">
        <v>0</v>
      </c>
      <c r="Z5764">
        <v>0</v>
      </c>
      <c r="AA5764">
        <v>0</v>
      </c>
      <c r="AB5764">
        <v>0.41998609194991043</v>
      </c>
      <c r="AC5764">
        <v>0</v>
      </c>
      <c r="AD5764">
        <v>0</v>
      </c>
      <c r="AE5764">
        <v>0.8589324982595774</v>
      </c>
    </row>
    <row r="5765" spans="1:31" x14ac:dyDescent="0.3">
      <c r="A5765">
        <v>2498608</v>
      </c>
      <c r="B5765">
        <v>1</v>
      </c>
      <c r="C5765" t="s">
        <v>80</v>
      </c>
      <c r="D5765" t="s">
        <v>107</v>
      </c>
      <c r="E5765" t="s">
        <v>153</v>
      </c>
      <c r="F5765" t="s">
        <v>16312</v>
      </c>
      <c r="G5765" t="s">
        <v>244</v>
      </c>
      <c r="H5765" t="s">
        <v>135</v>
      </c>
      <c r="I5765" t="s">
        <v>136</v>
      </c>
      <c r="J5765" t="s">
        <v>137</v>
      </c>
      <c r="K5765" t="s">
        <v>144</v>
      </c>
      <c r="L5765" t="s">
        <v>16313</v>
      </c>
      <c r="M5765" t="s">
        <v>16314</v>
      </c>
      <c r="N5765">
        <v>2.5252777769999999</v>
      </c>
      <c r="O5765">
        <v>0</v>
      </c>
      <c r="P5765">
        <v>1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0.65663644748555561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0.65663644748555561</v>
      </c>
    </row>
    <row r="5766" spans="1:31" x14ac:dyDescent="0.3">
      <c r="A5766">
        <v>2498356</v>
      </c>
      <c r="B5766">
        <v>1</v>
      </c>
      <c r="C5766" t="s">
        <v>80</v>
      </c>
      <c r="D5766" t="s">
        <v>106</v>
      </c>
      <c r="E5766" t="s">
        <v>166</v>
      </c>
      <c r="F5766" t="s">
        <v>8404</v>
      </c>
      <c r="G5766" t="s">
        <v>149</v>
      </c>
      <c r="H5766" t="s">
        <v>150</v>
      </c>
      <c r="I5766" t="s">
        <v>136</v>
      </c>
      <c r="J5766" t="s">
        <v>137</v>
      </c>
      <c r="K5766" t="s">
        <v>144</v>
      </c>
      <c r="L5766" t="s">
        <v>16315</v>
      </c>
      <c r="M5766" t="s">
        <v>16316</v>
      </c>
      <c r="N5766">
        <v>0.578333333</v>
      </c>
      <c r="O5766">
        <v>1</v>
      </c>
      <c r="P5766">
        <v>4</v>
      </c>
      <c r="Q5766">
        <v>68</v>
      </c>
      <c r="R5766">
        <v>327</v>
      </c>
      <c r="S5766">
        <v>28</v>
      </c>
      <c r="T5766">
        <v>63</v>
      </c>
      <c r="U5766">
        <v>0</v>
      </c>
      <c r="V5766">
        <v>0</v>
      </c>
      <c r="W5766">
        <v>0.23392818995641534</v>
      </c>
      <c r="X5766">
        <v>1.1363309631786935</v>
      </c>
      <c r="Y5766">
        <v>198.948057003212</v>
      </c>
      <c r="Z5766">
        <v>190.64126413170743</v>
      </c>
      <c r="AA5766">
        <v>20.871614347114143</v>
      </c>
      <c r="AB5766">
        <v>47.958764369265005</v>
      </c>
      <c r="AC5766">
        <v>0</v>
      </c>
      <c r="AD5766">
        <v>0</v>
      </c>
      <c r="AE5766">
        <v>459.78995900443368</v>
      </c>
    </row>
    <row r="5767" spans="1:31" x14ac:dyDescent="0.3">
      <c r="A5767">
        <v>2498502</v>
      </c>
      <c r="B5767">
        <v>1</v>
      </c>
      <c r="C5767" t="s">
        <v>80</v>
      </c>
      <c r="D5767" t="s">
        <v>102</v>
      </c>
      <c r="E5767" t="s">
        <v>147</v>
      </c>
      <c r="F5767" t="s">
        <v>16317</v>
      </c>
      <c r="G5767" t="s">
        <v>203</v>
      </c>
      <c r="H5767" t="s">
        <v>150</v>
      </c>
      <c r="I5767" t="s">
        <v>136</v>
      </c>
      <c r="J5767" t="s">
        <v>137</v>
      </c>
      <c r="K5767" t="s">
        <v>138</v>
      </c>
      <c r="L5767" t="s">
        <v>16318</v>
      </c>
      <c r="M5767" t="s">
        <v>16319</v>
      </c>
      <c r="N5767">
        <v>0.277777777</v>
      </c>
      <c r="O5767">
        <v>0</v>
      </c>
      <c r="P5767">
        <v>201</v>
      </c>
      <c r="Q5767">
        <v>0</v>
      </c>
      <c r="R5767">
        <v>73</v>
      </c>
      <c r="S5767">
        <v>0</v>
      </c>
      <c r="T5767">
        <v>51</v>
      </c>
      <c r="U5767">
        <v>0</v>
      </c>
      <c r="V5767">
        <v>0</v>
      </c>
      <c r="W5767">
        <v>0</v>
      </c>
      <c r="X5767">
        <v>11.658130086528923</v>
      </c>
      <c r="Y5767">
        <v>0</v>
      </c>
      <c r="Z5767">
        <v>4.3964751123778054</v>
      </c>
      <c r="AA5767">
        <v>0</v>
      </c>
      <c r="AB5767">
        <v>12.379234718739054</v>
      </c>
      <c r="AC5767">
        <v>0</v>
      </c>
      <c r="AD5767">
        <v>0</v>
      </c>
      <c r="AE5767">
        <v>28.433839917645784</v>
      </c>
    </row>
    <row r="5768" spans="1:31" x14ac:dyDescent="0.3">
      <c r="A5768">
        <v>2498399</v>
      </c>
      <c r="B5768">
        <v>1</v>
      </c>
      <c r="C5768" t="s">
        <v>80</v>
      </c>
      <c r="D5768" t="s">
        <v>91</v>
      </c>
      <c r="E5768" t="s">
        <v>166</v>
      </c>
      <c r="F5768" t="s">
        <v>16320</v>
      </c>
      <c r="G5768" t="s">
        <v>168</v>
      </c>
      <c r="H5768" t="s">
        <v>150</v>
      </c>
      <c r="I5768" t="s">
        <v>136</v>
      </c>
      <c r="J5768" t="s">
        <v>137</v>
      </c>
      <c r="K5768" t="s">
        <v>138</v>
      </c>
      <c r="L5768" t="s">
        <v>16321</v>
      </c>
      <c r="M5768" t="s">
        <v>16322</v>
      </c>
      <c r="N5768">
        <v>7.7594444439999997</v>
      </c>
      <c r="O5768">
        <v>2</v>
      </c>
      <c r="P5768">
        <v>0</v>
      </c>
      <c r="Q5768">
        <v>16</v>
      </c>
      <c r="R5768">
        <v>23</v>
      </c>
      <c r="S5768">
        <v>10</v>
      </c>
      <c r="T5768">
        <v>4</v>
      </c>
      <c r="U5768">
        <v>0</v>
      </c>
      <c r="V5768">
        <v>0</v>
      </c>
      <c r="W5768">
        <v>12.135273867649852</v>
      </c>
      <c r="X5768">
        <v>0</v>
      </c>
      <c r="Y5768">
        <v>200.80896112331928</v>
      </c>
      <c r="Z5768">
        <v>42.125337716659921</v>
      </c>
      <c r="AA5768">
        <v>416.96161029434063</v>
      </c>
      <c r="AB5768">
        <v>98.940826156156774</v>
      </c>
      <c r="AC5768">
        <v>0</v>
      </c>
      <c r="AD5768">
        <v>0</v>
      </c>
      <c r="AE5768">
        <v>770.97200915812641</v>
      </c>
    </row>
    <row r="5769" spans="1:31" x14ac:dyDescent="0.3">
      <c r="A5769">
        <v>2498708</v>
      </c>
      <c r="B5769">
        <v>1</v>
      </c>
      <c r="C5769" t="s">
        <v>81</v>
      </c>
      <c r="D5769" t="s">
        <v>112</v>
      </c>
      <c r="E5769" t="s">
        <v>162</v>
      </c>
      <c r="F5769" t="s">
        <v>16323</v>
      </c>
      <c r="G5769" t="s">
        <v>210</v>
      </c>
      <c r="H5769" t="s">
        <v>135</v>
      </c>
      <c r="I5769" t="s">
        <v>136</v>
      </c>
      <c r="J5769" t="s">
        <v>137</v>
      </c>
      <c r="K5769" t="s">
        <v>144</v>
      </c>
      <c r="L5769" t="s">
        <v>16324</v>
      </c>
      <c r="M5769" t="s">
        <v>16325</v>
      </c>
      <c r="N5769">
        <v>0.79388888800000001</v>
      </c>
      <c r="O5769">
        <v>0</v>
      </c>
      <c r="P5769">
        <v>183</v>
      </c>
      <c r="Q5769">
        <v>0</v>
      </c>
      <c r="R5769">
        <v>4</v>
      </c>
      <c r="S5769">
        <v>0</v>
      </c>
      <c r="T5769">
        <v>11</v>
      </c>
      <c r="U5769">
        <v>0</v>
      </c>
      <c r="V5769">
        <v>0</v>
      </c>
      <c r="W5769">
        <v>0</v>
      </c>
      <c r="X5769">
        <v>29.92133936494826</v>
      </c>
      <c r="Y5769">
        <v>0</v>
      </c>
      <c r="Z5769">
        <v>1.0625783641679527</v>
      </c>
      <c r="AA5769">
        <v>0</v>
      </c>
      <c r="AB5769">
        <v>5.2020791115795761</v>
      </c>
      <c r="AC5769">
        <v>0</v>
      </c>
      <c r="AD5769">
        <v>0</v>
      </c>
      <c r="AE5769">
        <v>36.185996840695786</v>
      </c>
    </row>
    <row r="5770" spans="1:31" x14ac:dyDescent="0.3">
      <c r="A5770">
        <v>2498585</v>
      </c>
      <c r="B5770">
        <v>1</v>
      </c>
      <c r="C5770" t="s">
        <v>80</v>
      </c>
      <c r="D5770" t="s">
        <v>86</v>
      </c>
      <c r="E5770" t="s">
        <v>132</v>
      </c>
      <c r="F5770" t="s">
        <v>16326</v>
      </c>
      <c r="G5770" t="s">
        <v>134</v>
      </c>
      <c r="H5770" t="s">
        <v>135</v>
      </c>
      <c r="I5770" t="s">
        <v>136</v>
      </c>
      <c r="J5770" t="s">
        <v>137</v>
      </c>
      <c r="K5770" t="s">
        <v>138</v>
      </c>
      <c r="L5770" t="s">
        <v>16327</v>
      </c>
      <c r="M5770" t="s">
        <v>16328</v>
      </c>
      <c r="N5770">
        <v>0.70722222199999996</v>
      </c>
      <c r="O5770">
        <v>0</v>
      </c>
      <c r="P5770">
        <v>528</v>
      </c>
      <c r="Q5770">
        <v>0</v>
      </c>
      <c r="R5770">
        <v>0</v>
      </c>
      <c r="S5770">
        <v>0</v>
      </c>
      <c r="T5770">
        <v>41</v>
      </c>
      <c r="U5770">
        <v>0</v>
      </c>
      <c r="V5770">
        <v>0</v>
      </c>
      <c r="W5770">
        <v>0</v>
      </c>
      <c r="X5770">
        <v>91.144838738148806</v>
      </c>
      <c r="Y5770">
        <v>0</v>
      </c>
      <c r="Z5770">
        <v>0</v>
      </c>
      <c r="AA5770">
        <v>0</v>
      </c>
      <c r="AB5770">
        <v>29.925153313497759</v>
      </c>
      <c r="AC5770">
        <v>0</v>
      </c>
      <c r="AD5770">
        <v>0</v>
      </c>
      <c r="AE5770">
        <v>121.06999205164657</v>
      </c>
    </row>
    <row r="5771" spans="1:31" x14ac:dyDescent="0.3">
      <c r="A5771">
        <v>2498479</v>
      </c>
      <c r="B5771">
        <v>1</v>
      </c>
      <c r="C5771" t="s">
        <v>81</v>
      </c>
      <c r="D5771" t="s">
        <v>128</v>
      </c>
      <c r="E5771" t="s">
        <v>141</v>
      </c>
      <c r="F5771" t="s">
        <v>16329</v>
      </c>
      <c r="G5771" t="s">
        <v>143</v>
      </c>
      <c r="H5771" t="s">
        <v>135</v>
      </c>
      <c r="I5771" t="s">
        <v>136</v>
      </c>
      <c r="J5771" t="s">
        <v>137</v>
      </c>
      <c r="K5771" t="s">
        <v>144</v>
      </c>
      <c r="L5771" t="s">
        <v>16330</v>
      </c>
      <c r="M5771" t="s">
        <v>16331</v>
      </c>
      <c r="N5771">
        <v>1.2741666659999999</v>
      </c>
      <c r="O5771">
        <v>0</v>
      </c>
      <c r="P5771">
        <v>159</v>
      </c>
      <c r="Q5771">
        <v>0</v>
      </c>
      <c r="R5771">
        <v>0</v>
      </c>
      <c r="S5771">
        <v>0</v>
      </c>
      <c r="T5771">
        <v>7</v>
      </c>
      <c r="U5771">
        <v>0</v>
      </c>
      <c r="V5771">
        <v>0</v>
      </c>
      <c r="W5771">
        <v>0</v>
      </c>
      <c r="X5771">
        <v>47.268383902558519</v>
      </c>
      <c r="Y5771">
        <v>0</v>
      </c>
      <c r="Z5771">
        <v>0</v>
      </c>
      <c r="AA5771">
        <v>0</v>
      </c>
      <c r="AB5771">
        <v>5.8241412250030047</v>
      </c>
      <c r="AC5771">
        <v>0</v>
      </c>
      <c r="AD5771">
        <v>0</v>
      </c>
      <c r="AE5771">
        <v>53.092525127561522</v>
      </c>
    </row>
    <row r="5772" spans="1:31" x14ac:dyDescent="0.3">
      <c r="A5772">
        <v>2498771</v>
      </c>
      <c r="B5772">
        <v>1</v>
      </c>
      <c r="C5772" t="s">
        <v>81</v>
      </c>
      <c r="D5772" t="s">
        <v>114</v>
      </c>
      <c r="E5772" t="s">
        <v>162</v>
      </c>
      <c r="F5772" t="s">
        <v>16332</v>
      </c>
      <c r="G5772" t="s">
        <v>210</v>
      </c>
      <c r="H5772" t="s">
        <v>135</v>
      </c>
      <c r="I5772" t="s">
        <v>136</v>
      </c>
      <c r="J5772" t="s">
        <v>137</v>
      </c>
      <c r="K5772" t="s">
        <v>144</v>
      </c>
      <c r="L5772" t="s">
        <v>16333</v>
      </c>
      <c r="M5772" t="s">
        <v>16334</v>
      </c>
      <c r="N5772">
        <v>2.1288888880000001</v>
      </c>
      <c r="O5772">
        <v>0</v>
      </c>
      <c r="P5772">
        <v>24</v>
      </c>
      <c r="Q5772">
        <v>0</v>
      </c>
      <c r="R5772">
        <v>0</v>
      </c>
      <c r="S5772">
        <v>0</v>
      </c>
      <c r="T5772">
        <v>1</v>
      </c>
      <c r="U5772">
        <v>0</v>
      </c>
      <c r="V5772">
        <v>0</v>
      </c>
      <c r="W5772">
        <v>0</v>
      </c>
      <c r="X5772">
        <v>4.4793690988175925</v>
      </c>
      <c r="Y5772">
        <v>0</v>
      </c>
      <c r="Z5772">
        <v>0</v>
      </c>
      <c r="AA5772">
        <v>0</v>
      </c>
      <c r="AB5772">
        <v>8.3938068188621109E-2</v>
      </c>
      <c r="AC5772">
        <v>0</v>
      </c>
      <c r="AD5772">
        <v>0</v>
      </c>
      <c r="AE5772">
        <v>4.5633071670062133</v>
      </c>
    </row>
    <row r="5773" spans="1:31" x14ac:dyDescent="0.3">
      <c r="A5773">
        <v>2498720</v>
      </c>
      <c r="B5773">
        <v>1</v>
      </c>
      <c r="C5773" t="s">
        <v>80</v>
      </c>
      <c r="D5773" t="s">
        <v>84</v>
      </c>
      <c r="E5773" t="s">
        <v>132</v>
      </c>
      <c r="F5773" t="s">
        <v>16143</v>
      </c>
      <c r="G5773" t="s">
        <v>181</v>
      </c>
      <c r="H5773" t="s">
        <v>135</v>
      </c>
      <c r="I5773" t="s">
        <v>136</v>
      </c>
      <c r="J5773" t="s">
        <v>137</v>
      </c>
      <c r="K5773" t="s">
        <v>144</v>
      </c>
      <c r="L5773" t="s">
        <v>16335</v>
      </c>
      <c r="M5773" t="s">
        <v>16336</v>
      </c>
      <c r="N5773">
        <v>2.8802777769999999</v>
      </c>
      <c r="O5773">
        <v>0</v>
      </c>
      <c r="P5773">
        <v>958</v>
      </c>
      <c r="Q5773">
        <v>0</v>
      </c>
      <c r="R5773">
        <v>0</v>
      </c>
      <c r="S5773">
        <v>0</v>
      </c>
      <c r="T5773">
        <v>68</v>
      </c>
      <c r="U5773">
        <v>0</v>
      </c>
      <c r="V5773">
        <v>0</v>
      </c>
      <c r="W5773">
        <v>0</v>
      </c>
      <c r="X5773">
        <v>805.94204543750266</v>
      </c>
      <c r="Y5773">
        <v>0</v>
      </c>
      <c r="Z5773">
        <v>0</v>
      </c>
      <c r="AA5773">
        <v>0</v>
      </c>
      <c r="AB5773">
        <v>131.82178716146609</v>
      </c>
      <c r="AC5773">
        <v>0</v>
      </c>
      <c r="AD5773">
        <v>0</v>
      </c>
      <c r="AE5773">
        <v>937.76383259896875</v>
      </c>
    </row>
    <row r="5774" spans="1:31" x14ac:dyDescent="0.3">
      <c r="A5774">
        <v>2498388</v>
      </c>
      <c r="B5774">
        <v>1</v>
      </c>
      <c r="C5774" t="s">
        <v>81</v>
      </c>
      <c r="D5774" t="s">
        <v>116</v>
      </c>
      <c r="E5774" t="s">
        <v>132</v>
      </c>
      <c r="F5774" t="s">
        <v>16337</v>
      </c>
      <c r="G5774" t="s">
        <v>134</v>
      </c>
      <c r="H5774" t="s">
        <v>135</v>
      </c>
      <c r="I5774" t="s">
        <v>136</v>
      </c>
      <c r="J5774" t="s">
        <v>137</v>
      </c>
      <c r="K5774" t="s">
        <v>138</v>
      </c>
      <c r="L5774" t="s">
        <v>16338</v>
      </c>
      <c r="M5774" t="s">
        <v>16339</v>
      </c>
      <c r="N5774">
        <v>0.73527777699999997</v>
      </c>
      <c r="O5774">
        <v>0</v>
      </c>
      <c r="P5774">
        <v>236</v>
      </c>
      <c r="Q5774">
        <v>0</v>
      </c>
      <c r="R5774">
        <v>0</v>
      </c>
      <c r="S5774">
        <v>0</v>
      </c>
      <c r="T5774">
        <v>65</v>
      </c>
      <c r="U5774">
        <v>0</v>
      </c>
      <c r="V5774">
        <v>0</v>
      </c>
      <c r="W5774">
        <v>0</v>
      </c>
      <c r="X5774">
        <v>52.059758576091376</v>
      </c>
      <c r="Y5774">
        <v>0</v>
      </c>
      <c r="Z5774">
        <v>0</v>
      </c>
      <c r="AA5774">
        <v>0</v>
      </c>
      <c r="AB5774">
        <v>20.977490562570669</v>
      </c>
      <c r="AC5774">
        <v>0</v>
      </c>
      <c r="AD5774">
        <v>0</v>
      </c>
      <c r="AE5774">
        <v>73.037249138662048</v>
      </c>
    </row>
    <row r="5775" spans="1:31" x14ac:dyDescent="0.3">
      <c r="A5775">
        <v>2498365</v>
      </c>
      <c r="B5775">
        <v>1</v>
      </c>
      <c r="C5775" t="s">
        <v>80</v>
      </c>
      <c r="D5775" t="s">
        <v>103</v>
      </c>
      <c r="E5775" t="s">
        <v>147</v>
      </c>
      <c r="F5775" t="s">
        <v>16340</v>
      </c>
      <c r="G5775" t="s">
        <v>149</v>
      </c>
      <c r="H5775" t="s">
        <v>150</v>
      </c>
      <c r="I5775" t="s">
        <v>136</v>
      </c>
      <c r="J5775" t="s">
        <v>137</v>
      </c>
      <c r="K5775" t="s">
        <v>144</v>
      </c>
      <c r="L5775" t="s">
        <v>16341</v>
      </c>
      <c r="M5775" t="s">
        <v>16342</v>
      </c>
      <c r="N5775">
        <v>0.64638888800000005</v>
      </c>
      <c r="O5775">
        <v>0</v>
      </c>
      <c r="P5775">
        <v>13826</v>
      </c>
      <c r="Q5775">
        <v>0</v>
      </c>
      <c r="R5775">
        <v>53</v>
      </c>
      <c r="S5775">
        <v>5</v>
      </c>
      <c r="T5775">
        <v>902</v>
      </c>
      <c r="U5775">
        <v>0</v>
      </c>
      <c r="V5775">
        <v>1</v>
      </c>
      <c r="W5775">
        <v>0</v>
      </c>
      <c r="X5775">
        <v>2498.2216717312172</v>
      </c>
      <c r="Y5775">
        <v>0</v>
      </c>
      <c r="Z5775">
        <v>37.640271732969524</v>
      </c>
      <c r="AA5775">
        <v>68.147373925594763</v>
      </c>
      <c r="AB5775">
        <v>986.8475630948908</v>
      </c>
      <c r="AC5775">
        <v>0</v>
      </c>
      <c r="AD5775">
        <v>10.202973665083753</v>
      </c>
      <c r="AE5775">
        <v>3601.0598541497566</v>
      </c>
    </row>
    <row r="5776" spans="1:31" x14ac:dyDescent="0.3">
      <c r="A5776">
        <v>2498405</v>
      </c>
      <c r="B5776">
        <v>1</v>
      </c>
      <c r="C5776" t="s">
        <v>81</v>
      </c>
      <c r="D5776" t="s">
        <v>119</v>
      </c>
      <c r="E5776" t="s">
        <v>166</v>
      </c>
      <c r="F5776" t="s">
        <v>5185</v>
      </c>
      <c r="G5776" t="s">
        <v>168</v>
      </c>
      <c r="H5776" t="s">
        <v>150</v>
      </c>
      <c r="I5776" t="s">
        <v>136</v>
      </c>
      <c r="J5776" t="s">
        <v>137</v>
      </c>
      <c r="K5776" t="s">
        <v>138</v>
      </c>
      <c r="L5776" t="s">
        <v>16343</v>
      </c>
      <c r="M5776" t="s">
        <v>16344</v>
      </c>
      <c r="N5776">
        <v>6.4169444440000003</v>
      </c>
      <c r="O5776">
        <v>0</v>
      </c>
      <c r="P5776">
        <v>2626</v>
      </c>
      <c r="Q5776">
        <v>143</v>
      </c>
      <c r="R5776">
        <v>334</v>
      </c>
      <c r="S5776">
        <v>9</v>
      </c>
      <c r="T5776">
        <v>200</v>
      </c>
      <c r="U5776">
        <v>0</v>
      </c>
      <c r="V5776">
        <v>0</v>
      </c>
      <c r="W5776">
        <v>0</v>
      </c>
      <c r="X5776">
        <v>3443.3903963684497</v>
      </c>
      <c r="Y5776">
        <v>881.258245290324</v>
      </c>
      <c r="Z5776">
        <v>883.72155212338293</v>
      </c>
      <c r="AA5776">
        <v>106.73205837027996</v>
      </c>
      <c r="AB5776">
        <v>713.95772454869154</v>
      </c>
      <c r="AC5776">
        <v>0</v>
      </c>
      <c r="AD5776">
        <v>0</v>
      </c>
      <c r="AE5776">
        <v>6029.059976701129</v>
      </c>
    </row>
    <row r="5777" spans="1:31" x14ac:dyDescent="0.3">
      <c r="A5777">
        <v>2498511</v>
      </c>
      <c r="B5777">
        <v>1</v>
      </c>
      <c r="C5777" t="s">
        <v>81</v>
      </c>
      <c r="D5777" t="s">
        <v>112</v>
      </c>
      <c r="E5777" t="s">
        <v>166</v>
      </c>
      <c r="F5777" t="s">
        <v>16345</v>
      </c>
      <c r="G5777" t="s">
        <v>149</v>
      </c>
      <c r="H5777" t="s">
        <v>150</v>
      </c>
      <c r="I5777" t="s">
        <v>136</v>
      </c>
      <c r="J5777" t="s">
        <v>137</v>
      </c>
      <c r="K5777" t="s">
        <v>144</v>
      </c>
      <c r="L5777" t="s">
        <v>16346</v>
      </c>
      <c r="M5777" t="s">
        <v>16347</v>
      </c>
      <c r="N5777">
        <v>0.66444444400000002</v>
      </c>
      <c r="O5777">
        <v>0</v>
      </c>
      <c r="P5777">
        <v>0</v>
      </c>
      <c r="Q5777">
        <v>6</v>
      </c>
      <c r="R5777">
        <v>71</v>
      </c>
      <c r="S5777">
        <v>4</v>
      </c>
      <c r="T5777">
        <v>1</v>
      </c>
      <c r="U5777">
        <v>0</v>
      </c>
      <c r="V5777">
        <v>0</v>
      </c>
      <c r="W5777">
        <v>0</v>
      </c>
      <c r="X5777">
        <v>0</v>
      </c>
      <c r="Y5777">
        <v>10.928832963259323</v>
      </c>
      <c r="Z5777">
        <v>44.360878354140944</v>
      </c>
      <c r="AA5777">
        <v>16.813293894393141</v>
      </c>
      <c r="AB5777">
        <v>0</v>
      </c>
      <c r="AC5777">
        <v>0</v>
      </c>
      <c r="AD5777">
        <v>0</v>
      </c>
      <c r="AE5777">
        <v>72.103005211793402</v>
      </c>
    </row>
    <row r="5778" spans="1:31" x14ac:dyDescent="0.3">
      <c r="A5778">
        <v>2498597</v>
      </c>
      <c r="B5778">
        <v>1</v>
      </c>
      <c r="C5778" t="s">
        <v>80</v>
      </c>
      <c r="D5778" t="s">
        <v>86</v>
      </c>
      <c r="E5778" t="s">
        <v>132</v>
      </c>
      <c r="F5778" t="s">
        <v>16348</v>
      </c>
      <c r="G5778" t="s">
        <v>134</v>
      </c>
      <c r="H5778" t="s">
        <v>135</v>
      </c>
      <c r="I5778" t="s">
        <v>136</v>
      </c>
      <c r="J5778" t="s">
        <v>137</v>
      </c>
      <c r="K5778" t="s">
        <v>138</v>
      </c>
      <c r="L5778" t="s">
        <v>16349</v>
      </c>
      <c r="M5778" t="s">
        <v>16350</v>
      </c>
      <c r="N5778">
        <v>0.35055555500000002</v>
      </c>
      <c r="O5778">
        <v>0</v>
      </c>
      <c r="P5778">
        <v>356</v>
      </c>
      <c r="Q5778">
        <v>0</v>
      </c>
      <c r="R5778">
        <v>0</v>
      </c>
      <c r="S5778">
        <v>0</v>
      </c>
      <c r="T5778">
        <v>5</v>
      </c>
      <c r="U5778">
        <v>0</v>
      </c>
      <c r="V5778">
        <v>0</v>
      </c>
      <c r="W5778">
        <v>0</v>
      </c>
      <c r="X5778">
        <v>32.419835957319741</v>
      </c>
      <c r="Y5778">
        <v>0</v>
      </c>
      <c r="Z5778">
        <v>0</v>
      </c>
      <c r="AA5778">
        <v>0</v>
      </c>
      <c r="AB5778">
        <v>3.7380870754238607</v>
      </c>
      <c r="AC5778">
        <v>0</v>
      </c>
      <c r="AD5778">
        <v>0</v>
      </c>
      <c r="AE5778">
        <v>36.157923032743604</v>
      </c>
    </row>
    <row r="5779" spans="1:31" x14ac:dyDescent="0.3">
      <c r="A5779">
        <v>2498697</v>
      </c>
      <c r="B5779">
        <v>1</v>
      </c>
      <c r="C5779" t="s">
        <v>81</v>
      </c>
      <c r="D5779" t="s">
        <v>112</v>
      </c>
      <c r="E5779" t="s">
        <v>147</v>
      </c>
      <c r="F5779" t="s">
        <v>16351</v>
      </c>
      <c r="G5779" t="s">
        <v>149</v>
      </c>
      <c r="H5779" t="s">
        <v>150</v>
      </c>
      <c r="I5779" t="s">
        <v>136</v>
      </c>
      <c r="J5779" t="s">
        <v>137</v>
      </c>
      <c r="K5779" t="s">
        <v>144</v>
      </c>
      <c r="L5779" t="s">
        <v>16352</v>
      </c>
      <c r="M5779" t="s">
        <v>16353</v>
      </c>
      <c r="N5779">
        <v>0.637222222</v>
      </c>
      <c r="O5779">
        <v>0</v>
      </c>
      <c r="P5779">
        <v>813</v>
      </c>
      <c r="Q5779">
        <v>0</v>
      </c>
      <c r="R5779">
        <v>0</v>
      </c>
      <c r="S5779">
        <v>1</v>
      </c>
      <c r="T5779">
        <v>33</v>
      </c>
      <c r="U5779">
        <v>0</v>
      </c>
      <c r="V5779">
        <v>0</v>
      </c>
      <c r="W5779">
        <v>0</v>
      </c>
      <c r="X5779">
        <v>118.28349056687721</v>
      </c>
      <c r="Y5779">
        <v>0</v>
      </c>
      <c r="Z5779">
        <v>0</v>
      </c>
      <c r="AA5779">
        <v>0.75533142483333326</v>
      </c>
      <c r="AB5779">
        <v>18.951264889736976</v>
      </c>
      <c r="AC5779">
        <v>0</v>
      </c>
      <c r="AD5779">
        <v>0</v>
      </c>
      <c r="AE5779">
        <v>137.9900868814475</v>
      </c>
    </row>
    <row r="5780" spans="1:31" x14ac:dyDescent="0.3">
      <c r="A5780">
        <v>2498445</v>
      </c>
      <c r="B5780">
        <v>1</v>
      </c>
      <c r="C5780" t="s">
        <v>80</v>
      </c>
      <c r="D5780" t="s">
        <v>82</v>
      </c>
      <c r="E5780" t="s">
        <v>132</v>
      </c>
      <c r="F5780" t="s">
        <v>16354</v>
      </c>
      <c r="G5780" t="s">
        <v>168</v>
      </c>
      <c r="H5780" t="s">
        <v>135</v>
      </c>
      <c r="I5780" t="s">
        <v>136</v>
      </c>
      <c r="J5780" t="s">
        <v>137</v>
      </c>
      <c r="K5780" t="s">
        <v>138</v>
      </c>
      <c r="L5780" t="s">
        <v>16355</v>
      </c>
      <c r="M5780" t="s">
        <v>16356</v>
      </c>
      <c r="N5780">
        <v>8.8902777769999997</v>
      </c>
      <c r="O5780">
        <v>0</v>
      </c>
      <c r="P5780">
        <v>544</v>
      </c>
      <c r="Q5780">
        <v>0</v>
      </c>
      <c r="R5780">
        <v>0</v>
      </c>
      <c r="S5780">
        <v>0</v>
      </c>
      <c r="T5780">
        <v>138</v>
      </c>
      <c r="U5780">
        <v>0</v>
      </c>
      <c r="V5780">
        <v>0</v>
      </c>
      <c r="W5780">
        <v>0</v>
      </c>
      <c r="X5780">
        <v>1392.5544651978939</v>
      </c>
      <c r="Y5780">
        <v>0</v>
      </c>
      <c r="Z5780">
        <v>0</v>
      </c>
      <c r="AA5780">
        <v>0</v>
      </c>
      <c r="AB5780">
        <v>1039.3906587126946</v>
      </c>
      <c r="AC5780">
        <v>0</v>
      </c>
      <c r="AD5780">
        <v>0</v>
      </c>
      <c r="AE5780">
        <v>2431.9451239105883</v>
      </c>
    </row>
    <row r="5781" spans="1:31" x14ac:dyDescent="0.3">
      <c r="A5781">
        <v>2498611</v>
      </c>
      <c r="B5781">
        <v>1</v>
      </c>
      <c r="C5781" t="s">
        <v>81</v>
      </c>
      <c r="D5781" t="s">
        <v>118</v>
      </c>
      <c r="E5781" t="s">
        <v>147</v>
      </c>
      <c r="F5781" t="s">
        <v>16357</v>
      </c>
      <c r="G5781" t="s">
        <v>193</v>
      </c>
      <c r="H5781" t="s">
        <v>150</v>
      </c>
      <c r="I5781" t="s">
        <v>136</v>
      </c>
      <c r="J5781" t="s">
        <v>137</v>
      </c>
      <c r="K5781" t="s">
        <v>144</v>
      </c>
      <c r="L5781" t="s">
        <v>16358</v>
      </c>
      <c r="M5781" t="s">
        <v>16359</v>
      </c>
      <c r="N5781">
        <v>0.78611111099999997</v>
      </c>
      <c r="O5781">
        <v>1</v>
      </c>
      <c r="P5781">
        <v>418</v>
      </c>
      <c r="Q5781">
        <v>7</v>
      </c>
      <c r="R5781">
        <v>5</v>
      </c>
      <c r="S5781">
        <v>3</v>
      </c>
      <c r="T5781">
        <v>39</v>
      </c>
      <c r="U5781">
        <v>0</v>
      </c>
      <c r="V5781">
        <v>0</v>
      </c>
      <c r="W5781">
        <v>0.3365610856671527</v>
      </c>
      <c r="X5781">
        <v>74.813272551488964</v>
      </c>
      <c r="Y5781">
        <v>2.3826342833616718</v>
      </c>
      <c r="Z5781">
        <v>1.3931003477791171</v>
      </c>
      <c r="AA5781">
        <v>2.5485508582031358</v>
      </c>
      <c r="AB5781">
        <v>16.464277652203418</v>
      </c>
      <c r="AC5781">
        <v>0</v>
      </c>
      <c r="AD5781">
        <v>0</v>
      </c>
      <c r="AE5781">
        <v>97.938396778703449</v>
      </c>
    </row>
    <row r="5782" spans="1:31" x14ac:dyDescent="0.3">
      <c r="A5782">
        <v>2498488</v>
      </c>
      <c r="B5782">
        <v>1</v>
      </c>
      <c r="C5782" t="s">
        <v>80</v>
      </c>
      <c r="D5782" t="s">
        <v>110</v>
      </c>
      <c r="E5782" t="s">
        <v>153</v>
      </c>
      <c r="F5782" t="s">
        <v>16360</v>
      </c>
      <c r="G5782" t="s">
        <v>155</v>
      </c>
      <c r="H5782" t="s">
        <v>135</v>
      </c>
      <c r="I5782" t="s">
        <v>136</v>
      </c>
      <c r="J5782" t="s">
        <v>137</v>
      </c>
      <c r="K5782" t="s">
        <v>144</v>
      </c>
      <c r="L5782" t="s">
        <v>16361</v>
      </c>
      <c r="M5782" t="s">
        <v>16362</v>
      </c>
      <c r="N5782">
        <v>1.0933333329999999</v>
      </c>
      <c r="O5782">
        <v>0</v>
      </c>
      <c r="P5782">
        <v>5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3.8848763953594982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3.8848763953594982</v>
      </c>
    </row>
    <row r="5783" spans="1:31" x14ac:dyDescent="0.3">
      <c r="A5783">
        <v>2498382</v>
      </c>
      <c r="B5783">
        <v>1</v>
      </c>
      <c r="C5783" t="s">
        <v>80</v>
      </c>
      <c r="D5783" t="s">
        <v>105</v>
      </c>
      <c r="E5783" t="s">
        <v>162</v>
      </c>
      <c r="F5783" t="s">
        <v>4574</v>
      </c>
      <c r="G5783" t="s">
        <v>168</v>
      </c>
      <c r="H5783" t="s">
        <v>135</v>
      </c>
      <c r="I5783" t="s">
        <v>136</v>
      </c>
      <c r="J5783" t="s">
        <v>137</v>
      </c>
      <c r="K5783" t="s">
        <v>138</v>
      </c>
      <c r="L5783" t="s">
        <v>16363</v>
      </c>
      <c r="M5783" t="s">
        <v>16364</v>
      </c>
      <c r="N5783">
        <v>5.9980555549999997</v>
      </c>
      <c r="O5783">
        <v>0</v>
      </c>
      <c r="P5783">
        <v>189</v>
      </c>
      <c r="Q5783">
        <v>0</v>
      </c>
      <c r="R5783">
        <v>0</v>
      </c>
      <c r="S5783">
        <v>0</v>
      </c>
      <c r="T5783">
        <v>13</v>
      </c>
      <c r="U5783">
        <v>0</v>
      </c>
      <c r="V5783">
        <v>0</v>
      </c>
      <c r="W5783">
        <v>0</v>
      </c>
      <c r="X5783">
        <v>313.31567208308962</v>
      </c>
      <c r="Y5783">
        <v>0</v>
      </c>
      <c r="Z5783">
        <v>0</v>
      </c>
      <c r="AA5783">
        <v>0</v>
      </c>
      <c r="AB5783">
        <v>182.8528415674615</v>
      </c>
      <c r="AC5783">
        <v>0</v>
      </c>
      <c r="AD5783">
        <v>0</v>
      </c>
      <c r="AE5783">
        <v>496.16851365055112</v>
      </c>
    </row>
    <row r="5784" spans="1:31" x14ac:dyDescent="0.3">
      <c r="A5784">
        <v>2498617</v>
      </c>
      <c r="B5784">
        <v>1</v>
      </c>
      <c r="C5784" t="s">
        <v>80</v>
      </c>
      <c r="D5784" t="s">
        <v>83</v>
      </c>
      <c r="E5784" t="s">
        <v>132</v>
      </c>
      <c r="F5784" t="s">
        <v>16365</v>
      </c>
      <c r="G5784" t="s">
        <v>134</v>
      </c>
      <c r="H5784" t="s">
        <v>135</v>
      </c>
      <c r="I5784" t="s">
        <v>136</v>
      </c>
      <c r="J5784" t="s">
        <v>137</v>
      </c>
      <c r="K5784" t="s">
        <v>138</v>
      </c>
      <c r="L5784" t="s">
        <v>16366</v>
      </c>
      <c r="M5784" t="s">
        <v>16367</v>
      </c>
      <c r="N5784">
        <v>0.332777777</v>
      </c>
      <c r="O5784">
        <v>0</v>
      </c>
      <c r="P5784">
        <v>32</v>
      </c>
      <c r="Q5784">
        <v>0</v>
      </c>
      <c r="R5784">
        <v>0</v>
      </c>
      <c r="S5784">
        <v>0</v>
      </c>
      <c r="T5784">
        <v>5</v>
      </c>
      <c r="U5784">
        <v>0</v>
      </c>
      <c r="V5784">
        <v>0</v>
      </c>
      <c r="W5784">
        <v>0</v>
      </c>
      <c r="X5784">
        <v>3.7604552129276323</v>
      </c>
      <c r="Y5784">
        <v>0</v>
      </c>
      <c r="Z5784">
        <v>0</v>
      </c>
      <c r="AA5784">
        <v>0</v>
      </c>
      <c r="AB5784">
        <v>6.8814711464794822</v>
      </c>
      <c r="AC5784">
        <v>0</v>
      </c>
      <c r="AD5784">
        <v>0</v>
      </c>
      <c r="AE5784">
        <v>10.641926359407115</v>
      </c>
    </row>
    <row r="5785" spans="1:31" x14ac:dyDescent="0.3">
      <c r="A5785">
        <v>2498680</v>
      </c>
      <c r="B5785">
        <v>1</v>
      </c>
      <c r="C5785" t="s">
        <v>81</v>
      </c>
      <c r="D5785" t="s">
        <v>112</v>
      </c>
      <c r="E5785" t="s">
        <v>166</v>
      </c>
      <c r="F5785" t="s">
        <v>13284</v>
      </c>
      <c r="G5785" t="s">
        <v>149</v>
      </c>
      <c r="H5785" t="s">
        <v>150</v>
      </c>
      <c r="I5785" t="s">
        <v>136</v>
      </c>
      <c r="J5785" t="s">
        <v>137</v>
      </c>
      <c r="K5785" t="s">
        <v>144</v>
      </c>
      <c r="L5785" t="s">
        <v>16368</v>
      </c>
      <c r="M5785" t="s">
        <v>16369</v>
      </c>
      <c r="N5785">
        <v>0.53805555500000002</v>
      </c>
      <c r="O5785">
        <v>0</v>
      </c>
      <c r="P5785">
        <v>1437</v>
      </c>
      <c r="Q5785">
        <v>224</v>
      </c>
      <c r="R5785">
        <v>107</v>
      </c>
      <c r="S5785">
        <v>16</v>
      </c>
      <c r="T5785">
        <v>182</v>
      </c>
      <c r="U5785">
        <v>1</v>
      </c>
      <c r="V5785">
        <v>0</v>
      </c>
      <c r="W5785">
        <v>0</v>
      </c>
      <c r="X5785">
        <v>184.71797184948957</v>
      </c>
      <c r="Y5785">
        <v>115.97114011267597</v>
      </c>
      <c r="Z5785">
        <v>49.210105925146465</v>
      </c>
      <c r="AA5785">
        <v>9.450048736089629</v>
      </c>
      <c r="AB5785">
        <v>40.523100039704559</v>
      </c>
      <c r="AC5785">
        <v>35.714786059315003</v>
      </c>
      <c r="AD5785">
        <v>0</v>
      </c>
      <c r="AE5785">
        <v>435.58715272242125</v>
      </c>
    </row>
    <row r="5786" spans="1:31" x14ac:dyDescent="0.3">
      <c r="A5786">
        <v>2498574</v>
      </c>
      <c r="B5786">
        <v>1</v>
      </c>
      <c r="C5786" t="s">
        <v>80</v>
      </c>
      <c r="D5786" t="s">
        <v>106</v>
      </c>
      <c r="E5786" t="s">
        <v>184</v>
      </c>
      <c r="F5786" t="s">
        <v>16370</v>
      </c>
      <c r="G5786" t="s">
        <v>276</v>
      </c>
      <c r="H5786" t="s">
        <v>150</v>
      </c>
      <c r="I5786" t="s">
        <v>136</v>
      </c>
      <c r="J5786" t="s">
        <v>137</v>
      </c>
      <c r="K5786" t="s">
        <v>144</v>
      </c>
      <c r="L5786" t="s">
        <v>16371</v>
      </c>
      <c r="M5786" t="s">
        <v>16372</v>
      </c>
      <c r="N5786">
        <v>5.8597222220000003</v>
      </c>
      <c r="O5786">
        <v>0</v>
      </c>
      <c r="P5786">
        <v>492</v>
      </c>
      <c r="Q5786">
        <v>35</v>
      </c>
      <c r="R5786">
        <v>103</v>
      </c>
      <c r="S5786">
        <v>13</v>
      </c>
      <c r="T5786">
        <v>99</v>
      </c>
      <c r="U5786">
        <v>1</v>
      </c>
      <c r="V5786">
        <v>0</v>
      </c>
      <c r="W5786">
        <v>0</v>
      </c>
      <c r="X5786">
        <v>795.5203203995278</v>
      </c>
      <c r="Y5786">
        <v>479.72798497868951</v>
      </c>
      <c r="Z5786">
        <v>312.87459734348766</v>
      </c>
      <c r="AA5786">
        <v>209.72111727522511</v>
      </c>
      <c r="AB5786">
        <v>390.20161582350511</v>
      </c>
      <c r="AC5786">
        <v>121.11691232367133</v>
      </c>
      <c r="AD5786">
        <v>0</v>
      </c>
      <c r="AE5786">
        <v>2309.1625481441069</v>
      </c>
    </row>
    <row r="5787" spans="1:31" x14ac:dyDescent="0.3">
      <c r="A5787">
        <v>2498425</v>
      </c>
      <c r="B5787">
        <v>1</v>
      </c>
      <c r="C5787" t="s">
        <v>81</v>
      </c>
      <c r="D5787" t="s">
        <v>127</v>
      </c>
      <c r="E5787" t="s">
        <v>132</v>
      </c>
      <c r="F5787" t="s">
        <v>16373</v>
      </c>
      <c r="G5787" t="s">
        <v>168</v>
      </c>
      <c r="H5787" t="s">
        <v>135</v>
      </c>
      <c r="I5787" t="s">
        <v>136</v>
      </c>
      <c r="J5787" t="s">
        <v>137</v>
      </c>
      <c r="K5787" t="s">
        <v>138</v>
      </c>
      <c r="L5787" t="s">
        <v>16374</v>
      </c>
      <c r="M5787" t="s">
        <v>16375</v>
      </c>
      <c r="N5787">
        <v>6.8616666659999996</v>
      </c>
      <c r="O5787">
        <v>0</v>
      </c>
      <c r="P5787">
        <v>80</v>
      </c>
      <c r="Q5787">
        <v>0</v>
      </c>
      <c r="R5787">
        <v>0</v>
      </c>
      <c r="S5787">
        <v>0</v>
      </c>
      <c r="T5787">
        <v>15</v>
      </c>
      <c r="U5787">
        <v>0</v>
      </c>
      <c r="V5787">
        <v>0</v>
      </c>
      <c r="W5787">
        <v>0</v>
      </c>
      <c r="X5787">
        <v>124.1256955688151</v>
      </c>
      <c r="Y5787">
        <v>0</v>
      </c>
      <c r="Z5787">
        <v>0</v>
      </c>
      <c r="AA5787">
        <v>0</v>
      </c>
      <c r="AB5787">
        <v>82.645123815067564</v>
      </c>
      <c r="AC5787">
        <v>0</v>
      </c>
      <c r="AD5787">
        <v>0</v>
      </c>
      <c r="AE5787">
        <v>206.77081938388267</v>
      </c>
    </row>
    <row r="5788" spans="1:31" x14ac:dyDescent="0.3">
      <c r="A5788">
        <v>2498431</v>
      </c>
      <c r="B5788">
        <v>1</v>
      </c>
      <c r="C5788" t="s">
        <v>80</v>
      </c>
      <c r="D5788" t="s">
        <v>95</v>
      </c>
      <c r="E5788" t="s">
        <v>162</v>
      </c>
      <c r="F5788" t="s">
        <v>16376</v>
      </c>
      <c r="G5788" t="s">
        <v>168</v>
      </c>
      <c r="H5788" t="s">
        <v>135</v>
      </c>
      <c r="I5788" t="s">
        <v>136</v>
      </c>
      <c r="J5788" t="s">
        <v>137</v>
      </c>
      <c r="K5788" t="s">
        <v>138</v>
      </c>
      <c r="L5788" t="s">
        <v>16377</v>
      </c>
      <c r="M5788" t="s">
        <v>16378</v>
      </c>
      <c r="N5788">
        <v>4.238611111</v>
      </c>
      <c r="O5788">
        <v>0</v>
      </c>
      <c r="P5788">
        <v>170</v>
      </c>
      <c r="Q5788">
        <v>0</v>
      </c>
      <c r="R5788">
        <v>0</v>
      </c>
      <c r="S5788">
        <v>0</v>
      </c>
      <c r="T5788">
        <v>6</v>
      </c>
      <c r="U5788">
        <v>0</v>
      </c>
      <c r="V5788">
        <v>0</v>
      </c>
      <c r="W5788">
        <v>0</v>
      </c>
      <c r="X5788">
        <v>186.41472463864872</v>
      </c>
      <c r="Y5788">
        <v>0</v>
      </c>
      <c r="Z5788">
        <v>0</v>
      </c>
      <c r="AA5788">
        <v>0</v>
      </c>
      <c r="AB5788">
        <v>19.867991011032824</v>
      </c>
      <c r="AC5788">
        <v>0</v>
      </c>
      <c r="AD5788">
        <v>0</v>
      </c>
      <c r="AE5788">
        <v>206.28271564968153</v>
      </c>
    </row>
    <row r="5789" spans="1:31" x14ac:dyDescent="0.3">
      <c r="A5789">
        <v>2498385</v>
      </c>
      <c r="B5789">
        <v>1</v>
      </c>
      <c r="C5789" t="s">
        <v>80</v>
      </c>
      <c r="D5789" t="s">
        <v>83</v>
      </c>
      <c r="E5789" t="s">
        <v>132</v>
      </c>
      <c r="F5789" t="s">
        <v>16379</v>
      </c>
      <c r="G5789" t="s">
        <v>134</v>
      </c>
      <c r="H5789" t="s">
        <v>135</v>
      </c>
      <c r="I5789" t="s">
        <v>136</v>
      </c>
      <c r="J5789" t="s">
        <v>137</v>
      </c>
      <c r="K5789" t="s">
        <v>138</v>
      </c>
      <c r="L5789" t="s">
        <v>16380</v>
      </c>
      <c r="M5789" t="s">
        <v>16381</v>
      </c>
      <c r="N5789">
        <v>0.52416666599999995</v>
      </c>
      <c r="O5789">
        <v>0</v>
      </c>
      <c r="P5789">
        <v>873</v>
      </c>
      <c r="Q5789">
        <v>0</v>
      </c>
      <c r="R5789">
        <v>0</v>
      </c>
      <c r="S5789">
        <v>0</v>
      </c>
      <c r="T5789">
        <v>79</v>
      </c>
      <c r="U5789">
        <v>0</v>
      </c>
      <c r="V5789">
        <v>0</v>
      </c>
      <c r="W5789">
        <v>0</v>
      </c>
      <c r="X5789">
        <v>182.24762880382062</v>
      </c>
      <c r="Y5789">
        <v>0</v>
      </c>
      <c r="Z5789">
        <v>0</v>
      </c>
      <c r="AA5789">
        <v>0</v>
      </c>
      <c r="AB5789">
        <v>46.690868552177207</v>
      </c>
      <c r="AC5789">
        <v>0</v>
      </c>
      <c r="AD5789">
        <v>0</v>
      </c>
      <c r="AE5789">
        <v>228.93849735599781</v>
      </c>
    </row>
    <row r="5790" spans="1:31" x14ac:dyDescent="0.3">
      <c r="A5790">
        <v>2498508</v>
      </c>
      <c r="B5790">
        <v>1</v>
      </c>
      <c r="C5790" t="s">
        <v>80</v>
      </c>
      <c r="D5790" t="s">
        <v>84</v>
      </c>
      <c r="E5790" t="s">
        <v>132</v>
      </c>
      <c r="F5790" t="s">
        <v>16382</v>
      </c>
      <c r="G5790" t="s">
        <v>530</v>
      </c>
      <c r="H5790" t="s">
        <v>135</v>
      </c>
      <c r="I5790" t="s">
        <v>136</v>
      </c>
      <c r="J5790" t="s">
        <v>137</v>
      </c>
      <c r="K5790" t="s">
        <v>144</v>
      </c>
      <c r="L5790" t="s">
        <v>16383</v>
      </c>
      <c r="M5790" t="s">
        <v>16103</v>
      </c>
      <c r="N5790">
        <v>1.1599999999999999</v>
      </c>
      <c r="O5790">
        <v>0</v>
      </c>
      <c r="P5790">
        <v>81</v>
      </c>
      <c r="Q5790">
        <v>0</v>
      </c>
      <c r="R5790">
        <v>75</v>
      </c>
      <c r="S5790">
        <v>0</v>
      </c>
      <c r="T5790">
        <v>18</v>
      </c>
      <c r="U5790">
        <v>0</v>
      </c>
      <c r="V5790">
        <v>0</v>
      </c>
      <c r="W5790">
        <v>0</v>
      </c>
      <c r="X5790">
        <v>48.183918207103055</v>
      </c>
      <c r="Y5790">
        <v>0</v>
      </c>
      <c r="Z5790">
        <v>25.614034319245892</v>
      </c>
      <c r="AA5790">
        <v>0</v>
      </c>
      <c r="AB5790">
        <v>16.727546381579909</v>
      </c>
      <c r="AC5790">
        <v>0</v>
      </c>
      <c r="AD5790">
        <v>0</v>
      </c>
      <c r="AE5790">
        <v>90.525498907928863</v>
      </c>
    </row>
    <row r="5791" spans="1:31" x14ac:dyDescent="0.3">
      <c r="A5791">
        <v>2498763</v>
      </c>
      <c r="B5791">
        <v>1</v>
      </c>
      <c r="C5791" t="s">
        <v>80</v>
      </c>
      <c r="D5791" t="s">
        <v>96</v>
      </c>
      <c r="E5791" t="s">
        <v>153</v>
      </c>
      <c r="F5791" t="s">
        <v>15262</v>
      </c>
      <c r="G5791" t="s">
        <v>155</v>
      </c>
      <c r="H5791" t="s">
        <v>135</v>
      </c>
      <c r="I5791" t="s">
        <v>136</v>
      </c>
      <c r="J5791" t="s">
        <v>137</v>
      </c>
      <c r="K5791" t="s">
        <v>144</v>
      </c>
      <c r="L5791" t="s">
        <v>16384</v>
      </c>
      <c r="M5791" t="s">
        <v>16385</v>
      </c>
      <c r="N5791">
        <v>2.1549999999999998</v>
      </c>
      <c r="O5791">
        <v>0</v>
      </c>
      <c r="P5791">
        <v>1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2.1226125880980962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2.1226125880980962</v>
      </c>
    </row>
    <row r="5792" spans="1:31" x14ac:dyDescent="0.3">
      <c r="A5792">
        <v>2498368</v>
      </c>
      <c r="B5792">
        <v>1</v>
      </c>
      <c r="C5792" t="s">
        <v>80</v>
      </c>
      <c r="D5792" t="s">
        <v>103</v>
      </c>
      <c r="E5792" t="s">
        <v>141</v>
      </c>
      <c r="F5792" t="s">
        <v>16386</v>
      </c>
      <c r="G5792" t="s">
        <v>466</v>
      </c>
      <c r="H5792" t="s">
        <v>135</v>
      </c>
      <c r="I5792" t="s">
        <v>136</v>
      </c>
      <c r="J5792" t="s">
        <v>137</v>
      </c>
      <c r="K5792" t="s">
        <v>144</v>
      </c>
      <c r="L5792" t="s">
        <v>16387</v>
      </c>
      <c r="M5792" t="s">
        <v>16388</v>
      </c>
      <c r="N5792">
        <v>7.0791666659999999</v>
      </c>
      <c r="O5792">
        <v>0</v>
      </c>
      <c r="P5792">
        <v>30</v>
      </c>
      <c r="Q5792">
        <v>0</v>
      </c>
      <c r="R5792">
        <v>0</v>
      </c>
      <c r="S5792">
        <v>0</v>
      </c>
      <c r="T5792">
        <v>4</v>
      </c>
      <c r="U5792">
        <v>0</v>
      </c>
      <c r="V5792">
        <v>0</v>
      </c>
      <c r="W5792">
        <v>0</v>
      </c>
      <c r="X5792">
        <v>72.747665552145875</v>
      </c>
      <c r="Y5792">
        <v>0</v>
      </c>
      <c r="Z5792">
        <v>0</v>
      </c>
      <c r="AA5792">
        <v>0</v>
      </c>
      <c r="AB5792">
        <v>33.197288913942565</v>
      </c>
      <c r="AC5792">
        <v>0</v>
      </c>
      <c r="AD5792">
        <v>0</v>
      </c>
      <c r="AE5792">
        <v>105.94495446608843</v>
      </c>
    </row>
    <row r="5793" spans="1:31" x14ac:dyDescent="0.3">
      <c r="A5793">
        <v>2498345</v>
      </c>
      <c r="B5793">
        <v>1</v>
      </c>
      <c r="C5793" t="s">
        <v>80</v>
      </c>
      <c r="D5793" t="s">
        <v>88</v>
      </c>
      <c r="E5793" t="s">
        <v>162</v>
      </c>
      <c r="F5793" t="s">
        <v>5565</v>
      </c>
      <c r="G5793" t="s">
        <v>210</v>
      </c>
      <c r="H5793" t="s">
        <v>135</v>
      </c>
      <c r="I5793" t="s">
        <v>136</v>
      </c>
      <c r="J5793" t="s">
        <v>137</v>
      </c>
      <c r="K5793" t="s">
        <v>144</v>
      </c>
      <c r="L5793" t="s">
        <v>16389</v>
      </c>
      <c r="M5793" t="s">
        <v>15949</v>
      </c>
      <c r="N5793">
        <v>1.031111111</v>
      </c>
      <c r="O5793">
        <v>0</v>
      </c>
      <c r="P5793">
        <v>154</v>
      </c>
      <c r="Q5793">
        <v>0</v>
      </c>
      <c r="R5793">
        <v>0</v>
      </c>
      <c r="S5793">
        <v>0</v>
      </c>
      <c r="T5793">
        <v>21</v>
      </c>
      <c r="U5793">
        <v>0</v>
      </c>
      <c r="V5793">
        <v>0</v>
      </c>
      <c r="W5793">
        <v>0</v>
      </c>
      <c r="X5793">
        <v>35.603229390170668</v>
      </c>
      <c r="Y5793">
        <v>0</v>
      </c>
      <c r="Z5793">
        <v>0</v>
      </c>
      <c r="AA5793">
        <v>0</v>
      </c>
      <c r="AB5793">
        <v>5.9601943609047883</v>
      </c>
      <c r="AC5793">
        <v>0</v>
      </c>
      <c r="AD5793">
        <v>0</v>
      </c>
      <c r="AE5793">
        <v>41.563423751075455</v>
      </c>
    </row>
    <row r="5794" spans="1:31" x14ac:dyDescent="0.3">
      <c r="A5794">
        <v>2498594</v>
      </c>
      <c r="B5794">
        <v>1</v>
      </c>
      <c r="C5794" t="s">
        <v>80</v>
      </c>
      <c r="D5794" t="s">
        <v>84</v>
      </c>
      <c r="E5794" t="s">
        <v>132</v>
      </c>
      <c r="F5794" t="s">
        <v>16143</v>
      </c>
      <c r="G5794" t="s">
        <v>181</v>
      </c>
      <c r="H5794" t="s">
        <v>135</v>
      </c>
      <c r="I5794" t="s">
        <v>136</v>
      </c>
      <c r="J5794" t="s">
        <v>137</v>
      </c>
      <c r="K5794" t="s">
        <v>144</v>
      </c>
      <c r="L5794" t="s">
        <v>16390</v>
      </c>
      <c r="M5794" t="s">
        <v>16391</v>
      </c>
      <c r="N5794">
        <v>0.70944444399999995</v>
      </c>
      <c r="O5794">
        <v>0</v>
      </c>
      <c r="P5794">
        <v>958</v>
      </c>
      <c r="Q5794">
        <v>0</v>
      </c>
      <c r="R5794">
        <v>0</v>
      </c>
      <c r="S5794">
        <v>0</v>
      </c>
      <c r="T5794">
        <v>68</v>
      </c>
      <c r="U5794">
        <v>0</v>
      </c>
      <c r="V5794">
        <v>0</v>
      </c>
      <c r="W5794">
        <v>0</v>
      </c>
      <c r="X5794">
        <v>173.97059626223515</v>
      </c>
      <c r="Y5794">
        <v>0</v>
      </c>
      <c r="Z5794">
        <v>0</v>
      </c>
      <c r="AA5794">
        <v>0</v>
      </c>
      <c r="AB5794">
        <v>37.041972103866961</v>
      </c>
      <c r="AC5794">
        <v>0</v>
      </c>
      <c r="AD5794">
        <v>0</v>
      </c>
      <c r="AE5794">
        <v>211.0125683661021</v>
      </c>
    </row>
    <row r="5795" spans="1:31" x14ac:dyDescent="0.3">
      <c r="A5795">
        <v>2498408</v>
      </c>
      <c r="B5795">
        <v>1</v>
      </c>
      <c r="C5795" t="s">
        <v>81</v>
      </c>
      <c r="D5795" t="s">
        <v>113</v>
      </c>
      <c r="E5795" t="s">
        <v>184</v>
      </c>
      <c r="F5795" t="s">
        <v>16392</v>
      </c>
      <c r="G5795" t="s">
        <v>134</v>
      </c>
      <c r="H5795" t="s">
        <v>150</v>
      </c>
      <c r="I5795" t="s">
        <v>136</v>
      </c>
      <c r="J5795" t="s">
        <v>137</v>
      </c>
      <c r="K5795" t="s">
        <v>138</v>
      </c>
      <c r="L5795" t="s">
        <v>16393</v>
      </c>
      <c r="M5795" t="s">
        <v>16394</v>
      </c>
      <c r="N5795">
        <v>4.1716666660000001</v>
      </c>
      <c r="O5795">
        <v>0</v>
      </c>
      <c r="P5795">
        <v>1059</v>
      </c>
      <c r="Q5795">
        <v>6</v>
      </c>
      <c r="R5795">
        <v>22</v>
      </c>
      <c r="S5795">
        <v>2</v>
      </c>
      <c r="T5795">
        <v>128</v>
      </c>
      <c r="U5795">
        <v>0</v>
      </c>
      <c r="V5795">
        <v>0</v>
      </c>
      <c r="W5795">
        <v>0</v>
      </c>
      <c r="X5795">
        <v>909.49680474080515</v>
      </c>
      <c r="Y5795">
        <v>9.735761069761999</v>
      </c>
      <c r="Z5795">
        <v>31.653929782548083</v>
      </c>
      <c r="AA5795">
        <v>9.5063538455850249</v>
      </c>
      <c r="AB5795">
        <v>282.34514086586796</v>
      </c>
      <c r="AC5795">
        <v>0</v>
      </c>
      <c r="AD5795">
        <v>0</v>
      </c>
      <c r="AE5795">
        <v>1242.7379903045683</v>
      </c>
    </row>
    <row r="5796" spans="1:31" x14ac:dyDescent="0.3">
      <c r="A5796">
        <v>2498800</v>
      </c>
      <c r="B5796">
        <v>1</v>
      </c>
      <c r="C5796" t="s">
        <v>80</v>
      </c>
      <c r="D5796" t="s">
        <v>107</v>
      </c>
      <c r="E5796" t="s">
        <v>132</v>
      </c>
      <c r="F5796" t="s">
        <v>16395</v>
      </c>
      <c r="G5796" t="s">
        <v>210</v>
      </c>
      <c r="H5796" t="s">
        <v>135</v>
      </c>
      <c r="I5796" t="s">
        <v>136</v>
      </c>
      <c r="J5796" t="s">
        <v>137</v>
      </c>
      <c r="K5796" t="s">
        <v>144</v>
      </c>
      <c r="L5796" t="s">
        <v>16396</v>
      </c>
      <c r="M5796" t="s">
        <v>16397</v>
      </c>
      <c r="N5796">
        <v>1.5266666659999999</v>
      </c>
      <c r="O5796">
        <v>0</v>
      </c>
      <c r="P5796">
        <v>141</v>
      </c>
      <c r="Q5796">
        <v>0</v>
      </c>
      <c r="R5796">
        <v>5</v>
      </c>
      <c r="S5796">
        <v>0</v>
      </c>
      <c r="T5796">
        <v>18</v>
      </c>
      <c r="U5796">
        <v>0</v>
      </c>
      <c r="V5796">
        <v>0</v>
      </c>
      <c r="W5796">
        <v>0</v>
      </c>
      <c r="X5796">
        <v>50.50782018819384</v>
      </c>
      <c r="Y5796">
        <v>0</v>
      </c>
      <c r="Z5796">
        <v>1.4395576433264563</v>
      </c>
      <c r="AA5796">
        <v>0</v>
      </c>
      <c r="AB5796">
        <v>26.087164068871147</v>
      </c>
      <c r="AC5796">
        <v>0</v>
      </c>
      <c r="AD5796">
        <v>0</v>
      </c>
      <c r="AE5796">
        <v>78.034541900391446</v>
      </c>
    </row>
    <row r="5797" spans="1:31" x14ac:dyDescent="0.3">
      <c r="A5797">
        <v>2498448</v>
      </c>
      <c r="B5797">
        <v>1</v>
      </c>
      <c r="C5797" t="s">
        <v>81</v>
      </c>
      <c r="D5797" t="s">
        <v>120</v>
      </c>
      <c r="E5797" t="s">
        <v>184</v>
      </c>
      <c r="F5797" t="s">
        <v>5743</v>
      </c>
      <c r="G5797" t="s">
        <v>134</v>
      </c>
      <c r="H5797" t="s">
        <v>150</v>
      </c>
      <c r="I5797" t="s">
        <v>136</v>
      </c>
      <c r="J5797" t="s">
        <v>137</v>
      </c>
      <c r="K5797" t="s">
        <v>138</v>
      </c>
      <c r="L5797" t="s">
        <v>16398</v>
      </c>
      <c r="M5797" t="s">
        <v>16399</v>
      </c>
      <c r="N5797">
        <v>7.1088888880000001</v>
      </c>
      <c r="O5797">
        <v>0</v>
      </c>
      <c r="P5797">
        <v>96</v>
      </c>
      <c r="Q5797">
        <v>50</v>
      </c>
      <c r="R5797">
        <v>1</v>
      </c>
      <c r="S5797">
        <v>12</v>
      </c>
      <c r="T5797">
        <v>5</v>
      </c>
      <c r="U5797">
        <v>0</v>
      </c>
      <c r="V5797">
        <v>0</v>
      </c>
      <c r="W5797">
        <v>0</v>
      </c>
      <c r="X5797">
        <v>214.56503259837854</v>
      </c>
      <c r="Y5797">
        <v>254.23435036039314</v>
      </c>
      <c r="Z5797">
        <v>0.10757257093009558</v>
      </c>
      <c r="AA5797">
        <v>327.43963710137649</v>
      </c>
      <c r="AB5797">
        <v>25.789359880144513</v>
      </c>
      <c r="AC5797">
        <v>0</v>
      </c>
      <c r="AD5797">
        <v>0</v>
      </c>
      <c r="AE5797">
        <v>822.13595251122274</v>
      </c>
    </row>
    <row r="5798" spans="1:31" x14ac:dyDescent="0.3">
      <c r="A5798">
        <v>2498657</v>
      </c>
      <c r="B5798">
        <v>1</v>
      </c>
      <c r="C5798" t="s">
        <v>80</v>
      </c>
      <c r="D5798" t="s">
        <v>95</v>
      </c>
      <c r="E5798" t="s">
        <v>153</v>
      </c>
      <c r="F5798" t="s">
        <v>15371</v>
      </c>
      <c r="G5798" t="s">
        <v>230</v>
      </c>
      <c r="H5798" t="s">
        <v>135</v>
      </c>
      <c r="I5798" t="s">
        <v>136</v>
      </c>
      <c r="J5798" t="s">
        <v>137</v>
      </c>
      <c r="K5798" t="s">
        <v>144</v>
      </c>
      <c r="L5798" t="s">
        <v>16400</v>
      </c>
      <c r="M5798" t="s">
        <v>16401</v>
      </c>
      <c r="N5798">
        <v>1.515833333</v>
      </c>
      <c r="O5798">
        <v>0</v>
      </c>
      <c r="P5798">
        <v>4</v>
      </c>
      <c r="Q5798">
        <v>0</v>
      </c>
      <c r="R5798">
        <v>0</v>
      </c>
      <c r="S5798">
        <v>0</v>
      </c>
      <c r="T5798">
        <v>1</v>
      </c>
      <c r="U5798">
        <v>0</v>
      </c>
      <c r="V5798">
        <v>0</v>
      </c>
      <c r="W5798">
        <v>0</v>
      </c>
      <c r="X5798">
        <v>0.85000304809801885</v>
      </c>
      <c r="Y5798">
        <v>0</v>
      </c>
      <c r="Z5798">
        <v>0</v>
      </c>
      <c r="AA5798">
        <v>0</v>
      </c>
      <c r="AB5798">
        <v>1.8405628822036686</v>
      </c>
      <c r="AC5798">
        <v>0</v>
      </c>
      <c r="AD5798">
        <v>0</v>
      </c>
      <c r="AE5798">
        <v>2.6905659303016876</v>
      </c>
    </row>
    <row r="5799" spans="1:31" x14ac:dyDescent="0.3">
      <c r="A5799">
        <v>2498757</v>
      </c>
      <c r="B5799">
        <v>1</v>
      </c>
      <c r="C5799" t="s">
        <v>81</v>
      </c>
      <c r="D5799" t="s">
        <v>121</v>
      </c>
      <c r="E5799" t="s">
        <v>147</v>
      </c>
      <c r="F5799" t="s">
        <v>16402</v>
      </c>
      <c r="G5799" t="s">
        <v>181</v>
      </c>
      <c r="H5799" t="s">
        <v>150</v>
      </c>
      <c r="I5799" t="s">
        <v>136</v>
      </c>
      <c r="J5799" t="s">
        <v>137</v>
      </c>
      <c r="K5799" t="s">
        <v>144</v>
      </c>
      <c r="L5799" t="s">
        <v>16403</v>
      </c>
      <c r="M5799" t="s">
        <v>16404</v>
      </c>
      <c r="N5799">
        <v>0.41083333300000002</v>
      </c>
      <c r="O5799">
        <v>0</v>
      </c>
      <c r="P5799">
        <v>38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1.8246631276863279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1.8246631276863279</v>
      </c>
    </row>
    <row r="5800" spans="1:31" x14ac:dyDescent="0.3">
      <c r="A5800">
        <v>2498634</v>
      </c>
      <c r="B5800">
        <v>1</v>
      </c>
      <c r="C5800" t="s">
        <v>80</v>
      </c>
      <c r="D5800" t="s">
        <v>82</v>
      </c>
      <c r="E5800" t="s">
        <v>141</v>
      </c>
      <c r="F5800" t="s">
        <v>16405</v>
      </c>
      <c r="G5800" t="s">
        <v>466</v>
      </c>
      <c r="H5800" t="s">
        <v>135</v>
      </c>
      <c r="I5800" t="s">
        <v>136</v>
      </c>
      <c r="J5800" t="s">
        <v>137</v>
      </c>
      <c r="K5800" t="s">
        <v>144</v>
      </c>
      <c r="L5800" t="s">
        <v>16406</v>
      </c>
      <c r="M5800" t="s">
        <v>16407</v>
      </c>
      <c r="N5800">
        <v>6.7741666660000002</v>
      </c>
      <c r="O5800">
        <v>0</v>
      </c>
      <c r="P5800">
        <v>38</v>
      </c>
      <c r="Q5800">
        <v>0</v>
      </c>
      <c r="R5800">
        <v>0</v>
      </c>
      <c r="S5800">
        <v>0</v>
      </c>
      <c r="T5800">
        <v>3</v>
      </c>
      <c r="U5800">
        <v>0</v>
      </c>
      <c r="V5800">
        <v>0</v>
      </c>
      <c r="W5800">
        <v>0</v>
      </c>
      <c r="X5800">
        <v>60.964188726389118</v>
      </c>
      <c r="Y5800">
        <v>0</v>
      </c>
      <c r="Z5800">
        <v>0</v>
      </c>
      <c r="AA5800">
        <v>0</v>
      </c>
      <c r="AB5800">
        <v>5.975586042003747</v>
      </c>
      <c r="AC5800">
        <v>0</v>
      </c>
      <c r="AD5800">
        <v>0</v>
      </c>
      <c r="AE5800">
        <v>66.939774768392866</v>
      </c>
    </row>
    <row r="5801" spans="1:31" x14ac:dyDescent="0.3">
      <c r="A5801">
        <v>2498591</v>
      </c>
      <c r="B5801">
        <v>1</v>
      </c>
      <c r="C5801" t="s">
        <v>80</v>
      </c>
      <c r="D5801" t="s">
        <v>103</v>
      </c>
      <c r="E5801" t="s">
        <v>153</v>
      </c>
      <c r="F5801" t="s">
        <v>16408</v>
      </c>
      <c r="G5801" t="s">
        <v>155</v>
      </c>
      <c r="H5801" t="s">
        <v>135</v>
      </c>
      <c r="I5801" t="s">
        <v>136</v>
      </c>
      <c r="J5801" t="s">
        <v>137</v>
      </c>
      <c r="K5801" t="s">
        <v>144</v>
      </c>
      <c r="L5801" t="s">
        <v>16409</v>
      </c>
      <c r="M5801" t="s">
        <v>16410</v>
      </c>
      <c r="N5801">
        <v>3.1391666659999999</v>
      </c>
      <c r="O5801">
        <v>0</v>
      </c>
      <c r="P5801">
        <v>1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1.6349179920854735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1.6349179920854735</v>
      </c>
    </row>
    <row r="5802" spans="1:31" x14ac:dyDescent="0.3">
      <c r="A5802">
        <v>2498465</v>
      </c>
      <c r="B5802">
        <v>1</v>
      </c>
      <c r="C5802" t="s">
        <v>80</v>
      </c>
      <c r="D5802" t="s">
        <v>93</v>
      </c>
      <c r="E5802" t="s">
        <v>162</v>
      </c>
      <c r="F5802" t="s">
        <v>2367</v>
      </c>
      <c r="G5802" t="s">
        <v>168</v>
      </c>
      <c r="H5802" t="s">
        <v>135</v>
      </c>
      <c r="I5802" t="s">
        <v>136</v>
      </c>
      <c r="J5802" t="s">
        <v>137</v>
      </c>
      <c r="K5802" t="s">
        <v>138</v>
      </c>
      <c r="L5802" t="s">
        <v>16411</v>
      </c>
      <c r="M5802" t="s">
        <v>16412</v>
      </c>
      <c r="N5802">
        <v>5.7727777769999999</v>
      </c>
      <c r="O5802">
        <v>0</v>
      </c>
      <c r="P5802">
        <v>29</v>
      </c>
      <c r="Q5802">
        <v>0</v>
      </c>
      <c r="R5802">
        <v>0</v>
      </c>
      <c r="S5802">
        <v>0</v>
      </c>
      <c r="T5802">
        <v>1</v>
      </c>
      <c r="U5802">
        <v>0</v>
      </c>
      <c r="V5802">
        <v>0</v>
      </c>
      <c r="W5802">
        <v>0</v>
      </c>
      <c r="X5802">
        <v>40.204412791754081</v>
      </c>
      <c r="Y5802">
        <v>0</v>
      </c>
      <c r="Z5802">
        <v>0</v>
      </c>
      <c r="AA5802">
        <v>0</v>
      </c>
      <c r="AB5802">
        <v>2.9988703307484564E-2</v>
      </c>
      <c r="AC5802">
        <v>0</v>
      </c>
      <c r="AD5802">
        <v>0</v>
      </c>
      <c r="AE5802">
        <v>40.234401495061562</v>
      </c>
    </row>
    <row r="5803" spans="1:31" x14ac:dyDescent="0.3">
      <c r="A5803">
        <v>2498322</v>
      </c>
      <c r="B5803">
        <v>1</v>
      </c>
      <c r="C5803" t="s">
        <v>80</v>
      </c>
      <c r="D5803" t="s">
        <v>82</v>
      </c>
      <c r="E5803" t="s">
        <v>153</v>
      </c>
      <c r="F5803" t="s">
        <v>16413</v>
      </c>
      <c r="G5803" t="s">
        <v>155</v>
      </c>
      <c r="H5803" t="s">
        <v>135</v>
      </c>
      <c r="I5803" t="s">
        <v>136</v>
      </c>
      <c r="J5803" t="s">
        <v>137</v>
      </c>
      <c r="K5803" t="s">
        <v>144</v>
      </c>
      <c r="L5803" t="s">
        <v>16414</v>
      </c>
      <c r="M5803" t="s">
        <v>16415</v>
      </c>
      <c r="N5803">
        <v>0.49805555499999998</v>
      </c>
      <c r="O5803">
        <v>0</v>
      </c>
      <c r="P5803">
        <v>2</v>
      </c>
      <c r="Q5803">
        <v>0</v>
      </c>
      <c r="R5803">
        <v>0</v>
      </c>
      <c r="S5803">
        <v>0</v>
      </c>
      <c r="T5803">
        <v>1</v>
      </c>
      <c r="U5803">
        <v>0</v>
      </c>
      <c r="V5803">
        <v>0</v>
      </c>
      <c r="W5803">
        <v>0</v>
      </c>
      <c r="X5803">
        <v>3.5642033432384555E-2</v>
      </c>
      <c r="Y5803">
        <v>0</v>
      </c>
      <c r="Z5803">
        <v>0</v>
      </c>
      <c r="AA5803">
        <v>0</v>
      </c>
      <c r="AB5803">
        <v>4.1181662410086001E-2</v>
      </c>
      <c r="AC5803">
        <v>0</v>
      </c>
      <c r="AD5803">
        <v>0</v>
      </c>
      <c r="AE5803">
        <v>7.6823695842470563E-2</v>
      </c>
    </row>
    <row r="5804" spans="1:31" x14ac:dyDescent="0.3">
      <c r="A5804">
        <v>2498677</v>
      </c>
      <c r="B5804">
        <v>1</v>
      </c>
      <c r="C5804" t="s">
        <v>80</v>
      </c>
      <c r="D5804" t="s">
        <v>96</v>
      </c>
      <c r="E5804" t="s">
        <v>153</v>
      </c>
      <c r="F5804" t="s">
        <v>16416</v>
      </c>
      <c r="G5804" t="s">
        <v>230</v>
      </c>
      <c r="H5804" t="s">
        <v>135</v>
      </c>
      <c r="I5804" t="s">
        <v>136</v>
      </c>
      <c r="J5804" t="s">
        <v>137</v>
      </c>
      <c r="K5804" t="s">
        <v>144</v>
      </c>
      <c r="L5804" t="s">
        <v>16417</v>
      </c>
      <c r="M5804" t="s">
        <v>15963</v>
      </c>
      <c r="N5804">
        <v>1.9058333329999999</v>
      </c>
      <c r="O5804">
        <v>0</v>
      </c>
      <c r="P5804">
        <v>1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0.23640055302081403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0.23640055302081403</v>
      </c>
    </row>
    <row r="5805" spans="1:31" x14ac:dyDescent="0.3">
      <c r="A5805">
        <v>2498534</v>
      </c>
      <c r="B5805">
        <v>1</v>
      </c>
      <c r="C5805" t="s">
        <v>81</v>
      </c>
      <c r="D5805" t="s">
        <v>116</v>
      </c>
      <c r="E5805" t="s">
        <v>132</v>
      </c>
      <c r="F5805" t="s">
        <v>16418</v>
      </c>
      <c r="G5805" t="s">
        <v>296</v>
      </c>
      <c r="H5805" t="s">
        <v>135</v>
      </c>
      <c r="I5805" t="s">
        <v>136</v>
      </c>
      <c r="J5805" t="s">
        <v>137</v>
      </c>
      <c r="K5805" t="s">
        <v>144</v>
      </c>
      <c r="L5805" t="s">
        <v>16419</v>
      </c>
      <c r="M5805" t="s">
        <v>16420</v>
      </c>
      <c r="N5805">
        <v>1.3705555549999999</v>
      </c>
      <c r="O5805">
        <v>0</v>
      </c>
      <c r="P5805">
        <v>22</v>
      </c>
      <c r="Q5805">
        <v>0</v>
      </c>
      <c r="R5805">
        <v>3</v>
      </c>
      <c r="S5805">
        <v>0</v>
      </c>
      <c r="T5805">
        <v>10</v>
      </c>
      <c r="U5805">
        <v>0</v>
      </c>
      <c r="V5805">
        <v>0</v>
      </c>
      <c r="W5805">
        <v>0</v>
      </c>
      <c r="X5805">
        <v>5.8395796608313262</v>
      </c>
      <c r="Y5805">
        <v>0</v>
      </c>
      <c r="Z5805">
        <v>1.3991337301456472</v>
      </c>
      <c r="AA5805">
        <v>0</v>
      </c>
      <c r="AB5805">
        <v>2.9091472363892845</v>
      </c>
      <c r="AC5805">
        <v>0</v>
      </c>
      <c r="AD5805">
        <v>0</v>
      </c>
      <c r="AE5805">
        <v>10.147860627366258</v>
      </c>
    </row>
    <row r="5806" spans="1:31" x14ac:dyDescent="0.3">
      <c r="A5806">
        <v>2498528</v>
      </c>
      <c r="B5806">
        <v>1</v>
      </c>
      <c r="C5806" t="s">
        <v>80</v>
      </c>
      <c r="D5806" t="s">
        <v>96</v>
      </c>
      <c r="E5806" t="s">
        <v>153</v>
      </c>
      <c r="F5806" t="s">
        <v>16421</v>
      </c>
      <c r="G5806" t="s">
        <v>244</v>
      </c>
      <c r="H5806" t="s">
        <v>135</v>
      </c>
      <c r="I5806" t="s">
        <v>136</v>
      </c>
      <c r="J5806" t="s">
        <v>137</v>
      </c>
      <c r="K5806" t="s">
        <v>144</v>
      </c>
      <c r="L5806" t="s">
        <v>16422</v>
      </c>
      <c r="M5806" t="s">
        <v>16423</v>
      </c>
      <c r="N5806">
        <v>5.2080555549999996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1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3.4083885263286646</v>
      </c>
      <c r="AC5806">
        <v>0</v>
      </c>
      <c r="AD5806">
        <v>0</v>
      </c>
      <c r="AE5806">
        <v>3.4083885263286646</v>
      </c>
    </row>
    <row r="5807" spans="1:31" x14ac:dyDescent="0.3">
      <c r="A5807">
        <v>2498411</v>
      </c>
      <c r="B5807">
        <v>1</v>
      </c>
      <c r="C5807" t="s">
        <v>80</v>
      </c>
      <c r="D5807" t="s">
        <v>91</v>
      </c>
      <c r="E5807" t="s">
        <v>166</v>
      </c>
      <c r="F5807" t="s">
        <v>13903</v>
      </c>
      <c r="G5807" t="s">
        <v>168</v>
      </c>
      <c r="H5807" t="s">
        <v>150</v>
      </c>
      <c r="I5807" t="s">
        <v>136</v>
      </c>
      <c r="J5807" t="s">
        <v>137</v>
      </c>
      <c r="K5807" t="s">
        <v>138</v>
      </c>
      <c r="L5807" t="s">
        <v>16424</v>
      </c>
      <c r="M5807" t="s">
        <v>16425</v>
      </c>
      <c r="N5807">
        <v>7.6180555549999998</v>
      </c>
      <c r="O5807">
        <v>0</v>
      </c>
      <c r="P5807">
        <v>776</v>
      </c>
      <c r="Q5807">
        <v>0</v>
      </c>
      <c r="R5807">
        <v>21</v>
      </c>
      <c r="S5807">
        <v>0</v>
      </c>
      <c r="T5807">
        <v>120</v>
      </c>
      <c r="U5807">
        <v>0</v>
      </c>
      <c r="V5807">
        <v>0</v>
      </c>
      <c r="W5807">
        <v>0</v>
      </c>
      <c r="X5807">
        <v>1361.3245686685382</v>
      </c>
      <c r="Y5807">
        <v>0</v>
      </c>
      <c r="Z5807">
        <v>53.868456917818918</v>
      </c>
      <c r="AA5807">
        <v>0</v>
      </c>
      <c r="AB5807">
        <v>567.36746599721516</v>
      </c>
      <c r="AC5807">
        <v>0</v>
      </c>
      <c r="AD5807">
        <v>0</v>
      </c>
      <c r="AE5807">
        <v>1982.5604915835725</v>
      </c>
    </row>
    <row r="5808" spans="1:31" x14ac:dyDescent="0.3">
      <c r="A5808">
        <v>2498457</v>
      </c>
      <c r="B5808">
        <v>1</v>
      </c>
      <c r="C5808" t="s">
        <v>80</v>
      </c>
      <c r="D5808" t="s">
        <v>102</v>
      </c>
      <c r="E5808" t="s">
        <v>147</v>
      </c>
      <c r="F5808" t="s">
        <v>16426</v>
      </c>
      <c r="G5808" t="s">
        <v>134</v>
      </c>
      <c r="H5808" t="s">
        <v>150</v>
      </c>
      <c r="I5808" t="s">
        <v>136</v>
      </c>
      <c r="J5808" t="s">
        <v>137</v>
      </c>
      <c r="K5808" t="s">
        <v>138</v>
      </c>
      <c r="L5808" t="s">
        <v>16427</v>
      </c>
      <c r="M5808" t="s">
        <v>16428</v>
      </c>
      <c r="N5808">
        <v>0.91861111100000004</v>
      </c>
      <c r="O5808">
        <v>0</v>
      </c>
      <c r="P5808">
        <v>50</v>
      </c>
      <c r="Q5808">
        <v>0</v>
      </c>
      <c r="R5808">
        <v>3</v>
      </c>
      <c r="S5808">
        <v>0</v>
      </c>
      <c r="T5808">
        <v>7</v>
      </c>
      <c r="U5808">
        <v>0</v>
      </c>
      <c r="V5808">
        <v>0</v>
      </c>
      <c r="W5808">
        <v>0</v>
      </c>
      <c r="X5808">
        <v>13.344724344440447</v>
      </c>
      <c r="Y5808">
        <v>0</v>
      </c>
      <c r="Z5808">
        <v>0.26545551825649027</v>
      </c>
      <c r="AA5808">
        <v>0</v>
      </c>
      <c r="AB5808">
        <v>7.8497961945027548</v>
      </c>
      <c r="AC5808">
        <v>0</v>
      </c>
      <c r="AD5808">
        <v>0</v>
      </c>
      <c r="AE5808">
        <v>21.45997605719969</v>
      </c>
    </row>
    <row r="5809" spans="1:31" x14ac:dyDescent="0.3">
      <c r="A5809">
        <v>2498434</v>
      </c>
      <c r="B5809">
        <v>1</v>
      </c>
      <c r="C5809" t="s">
        <v>81</v>
      </c>
      <c r="D5809" t="s">
        <v>113</v>
      </c>
      <c r="E5809" t="s">
        <v>132</v>
      </c>
      <c r="F5809" t="s">
        <v>16429</v>
      </c>
      <c r="G5809" t="s">
        <v>296</v>
      </c>
      <c r="H5809" t="s">
        <v>135</v>
      </c>
      <c r="I5809" t="s">
        <v>136</v>
      </c>
      <c r="J5809" t="s">
        <v>137</v>
      </c>
      <c r="K5809" t="s">
        <v>144</v>
      </c>
      <c r="L5809" t="s">
        <v>15957</v>
      </c>
      <c r="M5809" t="s">
        <v>16430</v>
      </c>
      <c r="N5809">
        <v>4.7869444440000004</v>
      </c>
      <c r="O5809">
        <v>0</v>
      </c>
      <c r="P5809">
        <v>18</v>
      </c>
      <c r="Q5809">
        <v>0</v>
      </c>
      <c r="R5809">
        <v>6</v>
      </c>
      <c r="S5809">
        <v>0</v>
      </c>
      <c r="T5809">
        <v>1</v>
      </c>
      <c r="U5809">
        <v>0</v>
      </c>
      <c r="V5809">
        <v>0</v>
      </c>
      <c r="W5809">
        <v>0</v>
      </c>
      <c r="X5809">
        <v>5.6890886515199517</v>
      </c>
      <c r="Y5809">
        <v>0</v>
      </c>
      <c r="Z5809">
        <v>16.77141741650739</v>
      </c>
      <c r="AA5809">
        <v>0</v>
      </c>
      <c r="AB5809">
        <v>8.1014944802458331</v>
      </c>
      <c r="AC5809">
        <v>0</v>
      </c>
      <c r="AD5809">
        <v>0</v>
      </c>
      <c r="AE5809">
        <v>30.562000548273176</v>
      </c>
    </row>
    <row r="5810" spans="1:31" x14ac:dyDescent="0.3">
      <c r="A5810">
        <v>2498766</v>
      </c>
      <c r="B5810">
        <v>1</v>
      </c>
      <c r="C5810" t="s">
        <v>81</v>
      </c>
      <c r="D5810" t="s">
        <v>113</v>
      </c>
      <c r="E5810" t="s">
        <v>147</v>
      </c>
      <c r="F5810" t="s">
        <v>16431</v>
      </c>
      <c r="G5810" t="s">
        <v>193</v>
      </c>
      <c r="H5810" t="s">
        <v>150</v>
      </c>
      <c r="I5810" t="s">
        <v>136</v>
      </c>
      <c r="J5810" t="s">
        <v>137</v>
      </c>
      <c r="K5810" t="s">
        <v>144</v>
      </c>
      <c r="L5810" t="s">
        <v>16432</v>
      </c>
      <c r="M5810" t="s">
        <v>16057</v>
      </c>
      <c r="N5810">
        <v>2.0930555549999998</v>
      </c>
      <c r="O5810">
        <v>0</v>
      </c>
      <c r="P5810">
        <v>122</v>
      </c>
      <c r="Q5810">
        <v>3</v>
      </c>
      <c r="R5810">
        <v>3</v>
      </c>
      <c r="S5810">
        <v>2</v>
      </c>
      <c r="T5810">
        <v>5</v>
      </c>
      <c r="U5810">
        <v>0</v>
      </c>
      <c r="V5810">
        <v>0</v>
      </c>
      <c r="W5810">
        <v>0</v>
      </c>
      <c r="X5810">
        <v>20.972112705340614</v>
      </c>
      <c r="Y5810">
        <v>3.9410793832453144</v>
      </c>
      <c r="Z5810">
        <v>1.1278467786549602</v>
      </c>
      <c r="AA5810">
        <v>5.1453195922656931</v>
      </c>
      <c r="AB5810">
        <v>2.600734810438897</v>
      </c>
      <c r="AC5810">
        <v>0</v>
      </c>
      <c r="AD5810">
        <v>0</v>
      </c>
      <c r="AE5810">
        <v>33.787093269945473</v>
      </c>
    </row>
    <row r="5811" spans="1:31" x14ac:dyDescent="0.3">
      <c r="A5811">
        <v>2498497</v>
      </c>
      <c r="B5811">
        <v>1</v>
      </c>
      <c r="C5811" t="s">
        <v>80</v>
      </c>
      <c r="D5811" t="s">
        <v>83</v>
      </c>
      <c r="E5811" t="s">
        <v>132</v>
      </c>
      <c r="F5811" t="s">
        <v>16433</v>
      </c>
      <c r="G5811" t="s">
        <v>134</v>
      </c>
      <c r="H5811" t="s">
        <v>135</v>
      </c>
      <c r="I5811" t="s">
        <v>136</v>
      </c>
      <c r="J5811" t="s">
        <v>137</v>
      </c>
      <c r="K5811" t="s">
        <v>138</v>
      </c>
      <c r="L5811" t="s">
        <v>16434</v>
      </c>
      <c r="M5811" t="s">
        <v>16435</v>
      </c>
      <c r="N5811">
        <v>0.50388888799999998</v>
      </c>
      <c r="O5811">
        <v>0</v>
      </c>
      <c r="P5811">
        <v>9</v>
      </c>
      <c r="Q5811">
        <v>0</v>
      </c>
      <c r="R5811">
        <v>0</v>
      </c>
      <c r="S5811">
        <v>0</v>
      </c>
      <c r="T5811">
        <v>164</v>
      </c>
      <c r="U5811">
        <v>0</v>
      </c>
      <c r="V5811">
        <v>6</v>
      </c>
      <c r="W5811">
        <v>0</v>
      </c>
      <c r="X5811">
        <v>1.1590891631177049</v>
      </c>
      <c r="Y5811">
        <v>0</v>
      </c>
      <c r="Z5811">
        <v>0</v>
      </c>
      <c r="AA5811">
        <v>0</v>
      </c>
      <c r="AB5811">
        <v>174.21598243786983</v>
      </c>
      <c r="AC5811">
        <v>0</v>
      </c>
      <c r="AD5811">
        <v>33.211874975062756</v>
      </c>
      <c r="AE5811">
        <v>208.58694657605028</v>
      </c>
    </row>
    <row r="5812" spans="1:31" x14ac:dyDescent="0.3">
      <c r="A5812">
        <v>2498494</v>
      </c>
      <c r="B5812">
        <v>1</v>
      </c>
      <c r="C5812" t="s">
        <v>80</v>
      </c>
      <c r="D5812" t="s">
        <v>101</v>
      </c>
      <c r="E5812" t="s">
        <v>162</v>
      </c>
      <c r="F5812" t="s">
        <v>15799</v>
      </c>
      <c r="G5812" t="s">
        <v>3310</v>
      </c>
      <c r="H5812" t="s">
        <v>135</v>
      </c>
      <c r="I5812" t="s">
        <v>136</v>
      </c>
      <c r="J5812" t="s">
        <v>137</v>
      </c>
      <c r="K5812" t="s">
        <v>144</v>
      </c>
      <c r="L5812" t="s">
        <v>16436</v>
      </c>
      <c r="M5812" t="s">
        <v>16437</v>
      </c>
      <c r="N5812">
        <v>1.7111111109999999</v>
      </c>
      <c r="O5812">
        <v>0</v>
      </c>
      <c r="P5812">
        <v>3</v>
      </c>
      <c r="Q5812">
        <v>0</v>
      </c>
      <c r="R5812">
        <v>1</v>
      </c>
      <c r="S5812">
        <v>0</v>
      </c>
      <c r="T5812">
        <v>2</v>
      </c>
      <c r="U5812">
        <v>0</v>
      </c>
      <c r="V5812">
        <v>0</v>
      </c>
      <c r="W5812">
        <v>0</v>
      </c>
      <c r="X5812">
        <v>1.4518596620066664</v>
      </c>
      <c r="Y5812">
        <v>0</v>
      </c>
      <c r="Z5812">
        <v>0.13957165958088852</v>
      </c>
      <c r="AA5812">
        <v>0</v>
      </c>
      <c r="AB5812">
        <v>5.6349562521424257E-2</v>
      </c>
      <c r="AC5812">
        <v>0</v>
      </c>
      <c r="AD5812">
        <v>0</v>
      </c>
      <c r="AE5812">
        <v>1.6477808841089792</v>
      </c>
    </row>
    <row r="5813" spans="1:31" x14ac:dyDescent="0.3">
      <c r="A5813">
        <v>2498660</v>
      </c>
      <c r="B5813">
        <v>1</v>
      </c>
      <c r="C5813" t="s">
        <v>80</v>
      </c>
      <c r="D5813" t="s">
        <v>92</v>
      </c>
      <c r="E5813" t="s">
        <v>162</v>
      </c>
      <c r="F5813" t="s">
        <v>16438</v>
      </c>
      <c r="G5813" t="s">
        <v>2914</v>
      </c>
      <c r="H5813" t="s">
        <v>135</v>
      </c>
      <c r="I5813" t="s">
        <v>136</v>
      </c>
      <c r="J5813" t="s">
        <v>137</v>
      </c>
      <c r="K5813" t="s">
        <v>144</v>
      </c>
      <c r="L5813" t="s">
        <v>16439</v>
      </c>
      <c r="M5813" t="s">
        <v>16440</v>
      </c>
      <c r="N5813">
        <v>3.6833333330000002</v>
      </c>
      <c r="O5813">
        <v>0</v>
      </c>
      <c r="P5813">
        <v>33</v>
      </c>
      <c r="Q5813">
        <v>0</v>
      </c>
      <c r="R5813">
        <v>19</v>
      </c>
      <c r="S5813">
        <v>0</v>
      </c>
      <c r="T5813">
        <v>5</v>
      </c>
      <c r="U5813">
        <v>0</v>
      </c>
      <c r="V5813">
        <v>0</v>
      </c>
      <c r="W5813">
        <v>0</v>
      </c>
      <c r="X5813">
        <v>22.375039425255721</v>
      </c>
      <c r="Y5813">
        <v>0</v>
      </c>
      <c r="Z5813">
        <v>18.055751425227228</v>
      </c>
      <c r="AA5813">
        <v>0</v>
      </c>
      <c r="AB5813">
        <v>6.9442320360515204</v>
      </c>
      <c r="AC5813">
        <v>0</v>
      </c>
      <c r="AD5813">
        <v>0</v>
      </c>
      <c r="AE5813">
        <v>47.375022886534467</v>
      </c>
    </row>
    <row r="5814" spans="1:31" x14ac:dyDescent="0.3">
      <c r="A5814">
        <v>2498517</v>
      </c>
      <c r="B5814">
        <v>1</v>
      </c>
      <c r="C5814" t="s">
        <v>80</v>
      </c>
      <c r="D5814" t="s">
        <v>88</v>
      </c>
      <c r="E5814" t="s">
        <v>132</v>
      </c>
      <c r="F5814" t="s">
        <v>16441</v>
      </c>
      <c r="G5814" t="s">
        <v>134</v>
      </c>
      <c r="H5814" t="s">
        <v>135</v>
      </c>
      <c r="I5814" t="s">
        <v>136</v>
      </c>
      <c r="J5814" t="s">
        <v>137</v>
      </c>
      <c r="K5814" t="s">
        <v>138</v>
      </c>
      <c r="L5814" t="s">
        <v>16442</v>
      </c>
      <c r="M5814" t="s">
        <v>16443</v>
      </c>
      <c r="N5814">
        <v>0.32722222200000001</v>
      </c>
      <c r="O5814">
        <v>0</v>
      </c>
      <c r="P5814">
        <v>231</v>
      </c>
      <c r="Q5814">
        <v>0</v>
      </c>
      <c r="R5814">
        <v>0</v>
      </c>
      <c r="S5814">
        <v>0</v>
      </c>
      <c r="T5814">
        <v>26</v>
      </c>
      <c r="U5814">
        <v>0</v>
      </c>
      <c r="V5814">
        <v>0</v>
      </c>
      <c r="W5814">
        <v>0</v>
      </c>
      <c r="X5814">
        <v>23.817934943332752</v>
      </c>
      <c r="Y5814">
        <v>0</v>
      </c>
      <c r="Z5814">
        <v>0</v>
      </c>
      <c r="AA5814">
        <v>0</v>
      </c>
      <c r="AB5814">
        <v>8.3544103072439651</v>
      </c>
      <c r="AC5814">
        <v>0</v>
      </c>
      <c r="AD5814">
        <v>0</v>
      </c>
      <c r="AE5814">
        <v>32.172345250576718</v>
      </c>
    </row>
    <row r="5815" spans="1:31" x14ac:dyDescent="0.3">
      <c r="A5815">
        <v>2498729</v>
      </c>
      <c r="B5815">
        <v>1</v>
      </c>
      <c r="C5815" t="s">
        <v>81</v>
      </c>
      <c r="D5815" t="s">
        <v>118</v>
      </c>
      <c r="E5815" t="s">
        <v>162</v>
      </c>
      <c r="F5815" t="s">
        <v>16444</v>
      </c>
      <c r="G5815" t="s">
        <v>652</v>
      </c>
      <c r="H5815" t="s">
        <v>135</v>
      </c>
      <c r="I5815" t="s">
        <v>136</v>
      </c>
      <c r="J5815" t="s">
        <v>137</v>
      </c>
      <c r="K5815" t="s">
        <v>144</v>
      </c>
      <c r="L5815" t="s">
        <v>16445</v>
      </c>
      <c r="M5815" t="s">
        <v>16446</v>
      </c>
      <c r="N5815">
        <v>1.1511111110000001</v>
      </c>
      <c r="O5815">
        <v>0</v>
      </c>
      <c r="P5815">
        <v>0</v>
      </c>
      <c r="Q5815">
        <v>0</v>
      </c>
      <c r="R5815">
        <v>6</v>
      </c>
      <c r="S5815">
        <v>0</v>
      </c>
      <c r="T5815">
        <v>1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0.50857285100806315</v>
      </c>
      <c r="AA5815">
        <v>0</v>
      </c>
      <c r="AB5815">
        <v>1.4270542768300002E-3</v>
      </c>
      <c r="AC5815">
        <v>0</v>
      </c>
      <c r="AD5815">
        <v>0</v>
      </c>
      <c r="AE5815">
        <v>0.50999990528489314</v>
      </c>
    </row>
    <row r="5816" spans="1:31" x14ac:dyDescent="0.3">
      <c r="A5816">
        <v>2498709</v>
      </c>
      <c r="B5816">
        <v>1</v>
      </c>
      <c r="C5816" t="s">
        <v>80</v>
      </c>
      <c r="D5816" t="s">
        <v>104</v>
      </c>
      <c r="E5816" t="s">
        <v>162</v>
      </c>
      <c r="F5816" t="s">
        <v>16447</v>
      </c>
      <c r="G5816" t="s">
        <v>181</v>
      </c>
      <c r="H5816" t="s">
        <v>135</v>
      </c>
      <c r="I5816" t="s">
        <v>136</v>
      </c>
      <c r="J5816" t="s">
        <v>137</v>
      </c>
      <c r="K5816" t="s">
        <v>144</v>
      </c>
      <c r="L5816" t="s">
        <v>16448</v>
      </c>
      <c r="M5816" t="s">
        <v>16449</v>
      </c>
      <c r="N5816">
        <v>1.404722222</v>
      </c>
      <c r="O5816">
        <v>0</v>
      </c>
      <c r="P5816">
        <v>35</v>
      </c>
      <c r="Q5816">
        <v>0</v>
      </c>
      <c r="R5816">
        <v>6</v>
      </c>
      <c r="S5816">
        <v>0</v>
      </c>
      <c r="T5816">
        <v>7</v>
      </c>
      <c r="U5816">
        <v>0</v>
      </c>
      <c r="V5816">
        <v>0</v>
      </c>
      <c r="W5816">
        <v>0</v>
      </c>
      <c r="X5816">
        <v>9.9318722429198196</v>
      </c>
      <c r="Y5816">
        <v>0</v>
      </c>
      <c r="Z5816">
        <v>1.2963952020514671</v>
      </c>
      <c r="AA5816">
        <v>0</v>
      </c>
      <c r="AB5816">
        <v>6.715360178947555</v>
      </c>
      <c r="AC5816">
        <v>0</v>
      </c>
      <c r="AD5816">
        <v>0</v>
      </c>
      <c r="AE5816">
        <v>17.943627623918843</v>
      </c>
    </row>
    <row r="5817" spans="1:31" x14ac:dyDescent="0.3">
      <c r="A5817">
        <v>2498666</v>
      </c>
      <c r="B5817">
        <v>1</v>
      </c>
      <c r="C5817" t="s">
        <v>81</v>
      </c>
      <c r="D5817" t="s">
        <v>118</v>
      </c>
      <c r="E5817" t="s">
        <v>162</v>
      </c>
      <c r="F5817" t="s">
        <v>16450</v>
      </c>
      <c r="G5817" t="s">
        <v>181</v>
      </c>
      <c r="H5817" t="s">
        <v>135</v>
      </c>
      <c r="I5817" t="s">
        <v>136</v>
      </c>
      <c r="J5817" t="s">
        <v>137</v>
      </c>
      <c r="K5817" t="s">
        <v>144</v>
      </c>
      <c r="L5817" t="s">
        <v>16451</v>
      </c>
      <c r="M5817" t="s">
        <v>16452</v>
      </c>
      <c r="N5817">
        <v>1.9511111109999999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59</v>
      </c>
      <c r="U5817">
        <v>0</v>
      </c>
      <c r="V5817">
        <v>2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72.272334108251215</v>
      </c>
      <c r="AC5817">
        <v>0</v>
      </c>
      <c r="AD5817">
        <v>23.088235724572815</v>
      </c>
      <c r="AE5817">
        <v>95.360569832824027</v>
      </c>
    </row>
    <row r="5818" spans="1:31" x14ac:dyDescent="0.3">
      <c r="A5818">
        <v>2498474</v>
      </c>
      <c r="B5818">
        <v>1</v>
      </c>
      <c r="C5818" t="s">
        <v>81</v>
      </c>
      <c r="D5818" t="s">
        <v>123</v>
      </c>
      <c r="E5818" t="s">
        <v>132</v>
      </c>
      <c r="F5818" t="s">
        <v>16453</v>
      </c>
      <c r="G5818" t="s">
        <v>181</v>
      </c>
      <c r="H5818" t="s">
        <v>135</v>
      </c>
      <c r="I5818" t="s">
        <v>136</v>
      </c>
      <c r="J5818" t="s">
        <v>137</v>
      </c>
      <c r="K5818" t="s">
        <v>144</v>
      </c>
      <c r="L5818" t="s">
        <v>16454</v>
      </c>
      <c r="M5818" t="s">
        <v>16455</v>
      </c>
      <c r="N5818">
        <v>0.68777777699999998</v>
      </c>
      <c r="O5818">
        <v>0</v>
      </c>
      <c r="P5818">
        <v>62</v>
      </c>
      <c r="Q5818">
        <v>0</v>
      </c>
      <c r="R5818">
        <v>33</v>
      </c>
      <c r="S5818">
        <v>0</v>
      </c>
      <c r="T5818">
        <v>11</v>
      </c>
      <c r="U5818">
        <v>0</v>
      </c>
      <c r="V5818">
        <v>0</v>
      </c>
      <c r="W5818">
        <v>0</v>
      </c>
      <c r="X5818">
        <v>4.8030975099942204</v>
      </c>
      <c r="Y5818">
        <v>0</v>
      </c>
      <c r="Z5818">
        <v>5.5663192821445877</v>
      </c>
      <c r="AA5818">
        <v>0</v>
      </c>
      <c r="AB5818">
        <v>3.2504695993671389</v>
      </c>
      <c r="AC5818">
        <v>0</v>
      </c>
      <c r="AD5818">
        <v>0</v>
      </c>
      <c r="AE5818">
        <v>13.619886391505947</v>
      </c>
    </row>
    <row r="5819" spans="1:31" x14ac:dyDescent="0.3">
      <c r="A5819">
        <v>2498414</v>
      </c>
      <c r="B5819">
        <v>1</v>
      </c>
      <c r="C5819" t="s">
        <v>81</v>
      </c>
      <c r="D5819" t="s">
        <v>127</v>
      </c>
      <c r="E5819" t="s">
        <v>147</v>
      </c>
      <c r="F5819" t="s">
        <v>16456</v>
      </c>
      <c r="G5819" t="s">
        <v>168</v>
      </c>
      <c r="H5819" t="s">
        <v>150</v>
      </c>
      <c r="I5819" t="s">
        <v>136</v>
      </c>
      <c r="J5819" t="s">
        <v>137</v>
      </c>
      <c r="K5819" t="s">
        <v>138</v>
      </c>
      <c r="L5819" t="s">
        <v>16457</v>
      </c>
      <c r="M5819" t="s">
        <v>16458</v>
      </c>
      <c r="N5819">
        <v>7.506388888</v>
      </c>
      <c r="O5819">
        <v>0</v>
      </c>
      <c r="P5819">
        <v>342</v>
      </c>
      <c r="Q5819">
        <v>0</v>
      </c>
      <c r="R5819">
        <v>0</v>
      </c>
      <c r="S5819">
        <v>1</v>
      </c>
      <c r="T5819">
        <v>16</v>
      </c>
      <c r="U5819">
        <v>0</v>
      </c>
      <c r="V5819">
        <v>0</v>
      </c>
      <c r="W5819">
        <v>0</v>
      </c>
      <c r="X5819">
        <v>644.35848558658677</v>
      </c>
      <c r="Y5819">
        <v>0</v>
      </c>
      <c r="Z5819">
        <v>0</v>
      </c>
      <c r="AA5819">
        <v>10.496492469860835</v>
      </c>
      <c r="AB5819">
        <v>180.94029255840522</v>
      </c>
      <c r="AC5819">
        <v>0</v>
      </c>
      <c r="AD5819">
        <v>0</v>
      </c>
      <c r="AE5819">
        <v>835.79527061485283</v>
      </c>
    </row>
    <row r="5820" spans="1:31" x14ac:dyDescent="0.3">
      <c r="A5820">
        <v>2498391</v>
      </c>
      <c r="B5820">
        <v>1</v>
      </c>
      <c r="C5820" t="s">
        <v>80</v>
      </c>
      <c r="D5820" t="s">
        <v>97</v>
      </c>
      <c r="E5820" t="s">
        <v>166</v>
      </c>
      <c r="F5820" t="s">
        <v>16459</v>
      </c>
      <c r="G5820" t="s">
        <v>168</v>
      </c>
      <c r="H5820" t="s">
        <v>150</v>
      </c>
      <c r="I5820" t="s">
        <v>136</v>
      </c>
      <c r="J5820" t="s">
        <v>137</v>
      </c>
      <c r="K5820" t="s">
        <v>138</v>
      </c>
      <c r="L5820" t="s">
        <v>16460</v>
      </c>
      <c r="M5820" t="s">
        <v>16461</v>
      </c>
      <c r="N5820">
        <v>6.8119444439999999</v>
      </c>
      <c r="O5820">
        <v>2</v>
      </c>
      <c r="P5820">
        <v>984</v>
      </c>
      <c r="Q5820">
        <v>1</v>
      </c>
      <c r="R5820">
        <v>32</v>
      </c>
      <c r="S5820">
        <v>5</v>
      </c>
      <c r="T5820">
        <v>74</v>
      </c>
      <c r="U5820">
        <v>0</v>
      </c>
      <c r="V5820">
        <v>0</v>
      </c>
      <c r="W5820">
        <v>204.76942944131972</v>
      </c>
      <c r="X5820">
        <v>1250.1346442647034</v>
      </c>
      <c r="Y5820">
        <v>0.70956809365719209</v>
      </c>
      <c r="Z5820">
        <v>50.12500669758974</v>
      </c>
      <c r="AA5820">
        <v>44.079414981448792</v>
      </c>
      <c r="AB5820">
        <v>635.35869990614367</v>
      </c>
      <c r="AC5820">
        <v>0</v>
      </c>
      <c r="AD5820">
        <v>0</v>
      </c>
      <c r="AE5820">
        <v>2185.1767633848626</v>
      </c>
    </row>
    <row r="5821" spans="1:31" x14ac:dyDescent="0.3">
      <c r="A5821">
        <v>2498746</v>
      </c>
      <c r="B5821">
        <v>1</v>
      </c>
      <c r="C5821" t="s">
        <v>80</v>
      </c>
      <c r="D5821" t="s">
        <v>103</v>
      </c>
      <c r="E5821" t="s">
        <v>153</v>
      </c>
      <c r="F5821" t="s">
        <v>16462</v>
      </c>
      <c r="G5821" t="s">
        <v>155</v>
      </c>
      <c r="H5821" t="s">
        <v>135</v>
      </c>
      <c r="I5821" t="s">
        <v>136</v>
      </c>
      <c r="J5821" t="s">
        <v>137</v>
      </c>
      <c r="K5821" t="s">
        <v>144</v>
      </c>
      <c r="L5821" t="s">
        <v>16463</v>
      </c>
      <c r="M5821" t="s">
        <v>16464</v>
      </c>
      <c r="N5821">
        <v>0.64944444400000001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1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0.94146099842666664</v>
      </c>
      <c r="AC5821">
        <v>0</v>
      </c>
      <c r="AD5821">
        <v>0</v>
      </c>
      <c r="AE5821">
        <v>0.94146099842666664</v>
      </c>
    </row>
    <row r="5822" spans="1:31" x14ac:dyDescent="0.3">
      <c r="A5822">
        <v>2498646</v>
      </c>
      <c r="B5822">
        <v>1</v>
      </c>
      <c r="C5822" t="s">
        <v>80</v>
      </c>
      <c r="D5822" t="s">
        <v>90</v>
      </c>
      <c r="E5822" t="s">
        <v>162</v>
      </c>
      <c r="F5822" t="s">
        <v>16465</v>
      </c>
      <c r="G5822" t="s">
        <v>210</v>
      </c>
      <c r="H5822" t="s">
        <v>135</v>
      </c>
      <c r="I5822" t="s">
        <v>136</v>
      </c>
      <c r="J5822" t="s">
        <v>137</v>
      </c>
      <c r="K5822" t="s">
        <v>144</v>
      </c>
      <c r="L5822" t="s">
        <v>16466</v>
      </c>
      <c r="M5822" t="s">
        <v>16467</v>
      </c>
      <c r="N5822">
        <v>0.71305555499999995</v>
      </c>
      <c r="O5822">
        <v>0</v>
      </c>
      <c r="P5822">
        <v>113</v>
      </c>
      <c r="Q5822">
        <v>0</v>
      </c>
      <c r="R5822">
        <v>0</v>
      </c>
      <c r="S5822">
        <v>0</v>
      </c>
      <c r="T5822">
        <v>1</v>
      </c>
      <c r="U5822">
        <v>0</v>
      </c>
      <c r="V5822">
        <v>0</v>
      </c>
      <c r="W5822">
        <v>0</v>
      </c>
      <c r="X5822">
        <v>20.434667284001147</v>
      </c>
      <c r="Y5822">
        <v>0</v>
      </c>
      <c r="Z5822">
        <v>0</v>
      </c>
      <c r="AA5822">
        <v>0</v>
      </c>
      <c r="AB5822">
        <v>0.40319809039227406</v>
      </c>
      <c r="AC5822">
        <v>0</v>
      </c>
      <c r="AD5822">
        <v>0</v>
      </c>
      <c r="AE5822">
        <v>20.83786537439342</v>
      </c>
    </row>
    <row r="5823" spans="1:31" x14ac:dyDescent="0.3">
      <c r="A5823">
        <v>2498397</v>
      </c>
      <c r="B5823">
        <v>1</v>
      </c>
      <c r="C5823" t="s">
        <v>80</v>
      </c>
      <c r="D5823" t="s">
        <v>103</v>
      </c>
      <c r="E5823" t="s">
        <v>147</v>
      </c>
      <c r="F5823" t="s">
        <v>16468</v>
      </c>
      <c r="G5823" t="s">
        <v>168</v>
      </c>
      <c r="H5823" t="s">
        <v>150</v>
      </c>
      <c r="I5823" t="s">
        <v>136</v>
      </c>
      <c r="J5823" t="s">
        <v>137</v>
      </c>
      <c r="K5823" t="s">
        <v>138</v>
      </c>
      <c r="L5823" t="s">
        <v>16469</v>
      </c>
      <c r="M5823" t="s">
        <v>16470</v>
      </c>
      <c r="N5823">
        <v>5.9644444439999997</v>
      </c>
      <c r="O5823">
        <v>0</v>
      </c>
      <c r="P5823">
        <v>3114</v>
      </c>
      <c r="Q5823">
        <v>0</v>
      </c>
      <c r="R5823">
        <v>7</v>
      </c>
      <c r="S5823">
        <v>1</v>
      </c>
      <c r="T5823">
        <v>246</v>
      </c>
      <c r="U5823">
        <v>0</v>
      </c>
      <c r="V5823">
        <v>0</v>
      </c>
      <c r="W5823">
        <v>0</v>
      </c>
      <c r="X5823">
        <v>5075.262117844316</v>
      </c>
      <c r="Y5823">
        <v>0</v>
      </c>
      <c r="Z5823">
        <v>115.36026946520514</v>
      </c>
      <c r="AA5823">
        <v>98.925706852750565</v>
      </c>
      <c r="AB5823">
        <v>2827.5096415166381</v>
      </c>
      <c r="AC5823">
        <v>0</v>
      </c>
      <c r="AD5823">
        <v>0</v>
      </c>
      <c r="AE5823">
        <v>8117.0577356789099</v>
      </c>
    </row>
    <row r="5824" spans="1:31" x14ac:dyDescent="0.3">
      <c r="A5824">
        <v>2498520</v>
      </c>
      <c r="B5824">
        <v>1</v>
      </c>
      <c r="C5824" t="s">
        <v>80</v>
      </c>
      <c r="D5824" t="s">
        <v>101</v>
      </c>
      <c r="E5824" t="s">
        <v>162</v>
      </c>
      <c r="F5824" t="s">
        <v>12054</v>
      </c>
      <c r="G5824" t="s">
        <v>210</v>
      </c>
      <c r="H5824" t="s">
        <v>135</v>
      </c>
      <c r="I5824" t="s">
        <v>136</v>
      </c>
      <c r="J5824" t="s">
        <v>137</v>
      </c>
      <c r="K5824" t="s">
        <v>144</v>
      </c>
      <c r="L5824" t="s">
        <v>16471</v>
      </c>
      <c r="M5824" t="s">
        <v>16472</v>
      </c>
      <c r="N5824">
        <v>1.423888888</v>
      </c>
      <c r="O5824">
        <v>0</v>
      </c>
      <c r="P5824">
        <v>70</v>
      </c>
      <c r="Q5824">
        <v>0</v>
      </c>
      <c r="R5824">
        <v>0</v>
      </c>
      <c r="S5824">
        <v>0</v>
      </c>
      <c r="T5824">
        <v>1</v>
      </c>
      <c r="U5824">
        <v>0</v>
      </c>
      <c r="V5824">
        <v>0</v>
      </c>
      <c r="W5824">
        <v>0</v>
      </c>
      <c r="X5824">
        <v>39.688755369481491</v>
      </c>
      <c r="Y5824">
        <v>0</v>
      </c>
      <c r="Z5824">
        <v>0</v>
      </c>
      <c r="AA5824">
        <v>0</v>
      </c>
      <c r="AB5824">
        <v>2.4069229860958332</v>
      </c>
      <c r="AC5824">
        <v>0</v>
      </c>
      <c r="AD5824">
        <v>0</v>
      </c>
      <c r="AE5824">
        <v>42.095678355577327</v>
      </c>
    </row>
    <row r="5825" spans="1:31" x14ac:dyDescent="0.3">
      <c r="A5825">
        <v>2498806</v>
      </c>
      <c r="B5825">
        <v>1</v>
      </c>
      <c r="C5825" t="s">
        <v>81</v>
      </c>
      <c r="D5825" t="s">
        <v>113</v>
      </c>
      <c r="E5825" t="s">
        <v>147</v>
      </c>
      <c r="F5825" t="s">
        <v>16473</v>
      </c>
      <c r="G5825" t="s">
        <v>193</v>
      </c>
      <c r="H5825" t="s">
        <v>150</v>
      </c>
      <c r="I5825" t="s">
        <v>136</v>
      </c>
      <c r="J5825" t="s">
        <v>137</v>
      </c>
      <c r="K5825" t="s">
        <v>144</v>
      </c>
      <c r="L5825" t="s">
        <v>16474</v>
      </c>
      <c r="M5825" t="s">
        <v>16475</v>
      </c>
      <c r="N5825">
        <v>2.1033333330000001</v>
      </c>
      <c r="O5825">
        <v>0</v>
      </c>
      <c r="P5825">
        <v>866</v>
      </c>
      <c r="Q5825">
        <v>2</v>
      </c>
      <c r="R5825">
        <v>295</v>
      </c>
      <c r="S5825">
        <v>3</v>
      </c>
      <c r="T5825">
        <v>65</v>
      </c>
      <c r="U5825">
        <v>0</v>
      </c>
      <c r="V5825">
        <v>0</v>
      </c>
      <c r="W5825">
        <v>0</v>
      </c>
      <c r="X5825">
        <v>182.58205568729232</v>
      </c>
      <c r="Y5825">
        <v>1.3566050850264935</v>
      </c>
      <c r="Z5825">
        <v>29.71367209143235</v>
      </c>
      <c r="AA5825">
        <v>5.5683027521935999</v>
      </c>
      <c r="AB5825">
        <v>65.075446801178558</v>
      </c>
      <c r="AC5825">
        <v>0</v>
      </c>
      <c r="AD5825">
        <v>0</v>
      </c>
      <c r="AE5825">
        <v>284.29608241712333</v>
      </c>
    </row>
    <row r="5826" spans="1:31" x14ac:dyDescent="0.3">
      <c r="A5826">
        <v>2498640</v>
      </c>
      <c r="B5826">
        <v>1</v>
      </c>
      <c r="C5826" t="s">
        <v>81</v>
      </c>
      <c r="D5826" t="s">
        <v>128</v>
      </c>
      <c r="E5826" t="s">
        <v>153</v>
      </c>
      <c r="F5826" t="s">
        <v>16476</v>
      </c>
      <c r="G5826" t="s">
        <v>155</v>
      </c>
      <c r="H5826" t="s">
        <v>135</v>
      </c>
      <c r="I5826" t="s">
        <v>136</v>
      </c>
      <c r="J5826" t="s">
        <v>137</v>
      </c>
      <c r="K5826" t="s">
        <v>144</v>
      </c>
      <c r="L5826" t="s">
        <v>16477</v>
      </c>
      <c r="M5826" t="s">
        <v>16478</v>
      </c>
      <c r="N5826">
        <v>1.1813888880000001</v>
      </c>
      <c r="O5826">
        <v>0</v>
      </c>
      <c r="P5826">
        <v>1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6.7813892432489586E-2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6.7813892432489586E-2</v>
      </c>
    </row>
    <row r="5827" spans="1:31" x14ac:dyDescent="0.3">
      <c r="A5827">
        <v>2498583</v>
      </c>
      <c r="B5827">
        <v>1</v>
      </c>
      <c r="C5827" t="s">
        <v>80</v>
      </c>
      <c r="D5827" t="s">
        <v>83</v>
      </c>
      <c r="E5827" t="s">
        <v>132</v>
      </c>
      <c r="F5827" t="s">
        <v>16479</v>
      </c>
      <c r="G5827" t="s">
        <v>168</v>
      </c>
      <c r="H5827" t="s">
        <v>135</v>
      </c>
      <c r="I5827" t="s">
        <v>136</v>
      </c>
      <c r="J5827" t="s">
        <v>137</v>
      </c>
      <c r="K5827" t="s">
        <v>138</v>
      </c>
      <c r="L5827" t="s">
        <v>16480</v>
      </c>
      <c r="M5827" t="s">
        <v>16481</v>
      </c>
      <c r="N5827">
        <v>0.397777777</v>
      </c>
      <c r="O5827">
        <v>0</v>
      </c>
      <c r="P5827">
        <v>537</v>
      </c>
      <c r="Q5827">
        <v>0</v>
      </c>
      <c r="R5827">
        <v>0</v>
      </c>
      <c r="S5827">
        <v>0</v>
      </c>
      <c r="T5827">
        <v>10</v>
      </c>
      <c r="U5827">
        <v>0</v>
      </c>
      <c r="V5827">
        <v>0</v>
      </c>
      <c r="W5827">
        <v>0</v>
      </c>
      <c r="X5827">
        <v>71.206060005970642</v>
      </c>
      <c r="Y5827">
        <v>0</v>
      </c>
      <c r="Z5827">
        <v>0</v>
      </c>
      <c r="AA5827">
        <v>0</v>
      </c>
      <c r="AB5827">
        <v>1.5847109100573844</v>
      </c>
      <c r="AC5827">
        <v>0</v>
      </c>
      <c r="AD5827">
        <v>0</v>
      </c>
      <c r="AE5827">
        <v>72.790770916028023</v>
      </c>
    </row>
    <row r="5828" spans="1:31" x14ac:dyDescent="0.3">
      <c r="A5828">
        <v>2498371</v>
      </c>
      <c r="B5828">
        <v>1</v>
      </c>
      <c r="C5828" t="s">
        <v>81</v>
      </c>
      <c r="D5828" t="s">
        <v>113</v>
      </c>
      <c r="E5828" t="s">
        <v>147</v>
      </c>
      <c r="F5828" t="s">
        <v>8605</v>
      </c>
      <c r="G5828" t="s">
        <v>193</v>
      </c>
      <c r="H5828" t="s">
        <v>150</v>
      </c>
      <c r="I5828" t="s">
        <v>136</v>
      </c>
      <c r="J5828" t="s">
        <v>137</v>
      </c>
      <c r="K5828" t="s">
        <v>144</v>
      </c>
      <c r="L5828" t="s">
        <v>16482</v>
      </c>
      <c r="M5828" t="s">
        <v>16483</v>
      </c>
      <c r="N5828">
        <v>2.6558333329999999</v>
      </c>
      <c r="O5828">
        <v>0</v>
      </c>
      <c r="P5828">
        <v>387</v>
      </c>
      <c r="Q5828">
        <v>0</v>
      </c>
      <c r="R5828">
        <v>104</v>
      </c>
      <c r="S5828">
        <v>0</v>
      </c>
      <c r="T5828">
        <v>27</v>
      </c>
      <c r="U5828">
        <v>0</v>
      </c>
      <c r="V5828">
        <v>0</v>
      </c>
      <c r="W5828">
        <v>0</v>
      </c>
      <c r="X5828">
        <v>291.84888613219374</v>
      </c>
      <c r="Y5828">
        <v>0</v>
      </c>
      <c r="Z5828">
        <v>74.607476312391483</v>
      </c>
      <c r="AA5828">
        <v>0</v>
      </c>
      <c r="AB5828">
        <v>69.894083855102778</v>
      </c>
      <c r="AC5828">
        <v>0</v>
      </c>
      <c r="AD5828">
        <v>0</v>
      </c>
      <c r="AE5828">
        <v>436.35044629968803</v>
      </c>
    </row>
    <row r="5829" spans="1:31" x14ac:dyDescent="0.3">
      <c r="A5829">
        <v>2499359</v>
      </c>
      <c r="B5829">
        <v>1</v>
      </c>
      <c r="C5829" t="s">
        <v>80</v>
      </c>
      <c r="D5829" t="s">
        <v>95</v>
      </c>
      <c r="E5829" t="s">
        <v>166</v>
      </c>
      <c r="F5829" t="s">
        <v>8262</v>
      </c>
      <c r="G5829" t="s">
        <v>149</v>
      </c>
      <c r="H5829" t="s">
        <v>150</v>
      </c>
      <c r="I5829" t="s">
        <v>136</v>
      </c>
      <c r="J5829" t="s">
        <v>137</v>
      </c>
      <c r="K5829" t="s">
        <v>144</v>
      </c>
      <c r="L5829" t="s">
        <v>16484</v>
      </c>
      <c r="M5829" t="s">
        <v>16485</v>
      </c>
      <c r="N5829">
        <v>0.54611111099999998</v>
      </c>
      <c r="O5829">
        <v>0</v>
      </c>
      <c r="P5829">
        <v>560</v>
      </c>
      <c r="Q5829">
        <v>0</v>
      </c>
      <c r="R5829">
        <v>0</v>
      </c>
      <c r="S5829">
        <v>3</v>
      </c>
      <c r="T5829">
        <v>34</v>
      </c>
      <c r="U5829">
        <v>1</v>
      </c>
      <c r="V5829">
        <v>0</v>
      </c>
      <c r="W5829">
        <v>0</v>
      </c>
      <c r="X5829">
        <v>55.736751225112343</v>
      </c>
      <c r="Y5829">
        <v>0</v>
      </c>
      <c r="Z5829">
        <v>0</v>
      </c>
      <c r="AA5829">
        <v>3.6806612098493288</v>
      </c>
      <c r="AB5829">
        <v>16.066449774148314</v>
      </c>
      <c r="AC5829">
        <v>24.080469479809999</v>
      </c>
      <c r="AD5829">
        <v>0</v>
      </c>
      <c r="AE5829">
        <v>99.564331688919992</v>
      </c>
    </row>
    <row r="5830" spans="1:31" x14ac:dyDescent="0.3">
      <c r="A5830">
        <v>2499522</v>
      </c>
      <c r="B5830">
        <v>1</v>
      </c>
      <c r="C5830" t="s">
        <v>80</v>
      </c>
      <c r="D5830" t="s">
        <v>83</v>
      </c>
      <c r="E5830" t="s">
        <v>147</v>
      </c>
      <c r="F5830" t="s">
        <v>16486</v>
      </c>
      <c r="G5830" t="s">
        <v>382</v>
      </c>
      <c r="H5830" t="s">
        <v>150</v>
      </c>
      <c r="I5830" t="s">
        <v>136</v>
      </c>
      <c r="J5830" t="s">
        <v>137</v>
      </c>
      <c r="K5830" t="s">
        <v>144</v>
      </c>
      <c r="L5830" t="s">
        <v>16487</v>
      </c>
      <c r="M5830" t="s">
        <v>16488</v>
      </c>
      <c r="N5830">
        <v>2.7025000000000001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1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636.42658163844669</v>
      </c>
      <c r="AD5830">
        <v>0</v>
      </c>
      <c r="AE5830">
        <v>636.42658163844669</v>
      </c>
    </row>
    <row r="5831" spans="1:31" x14ac:dyDescent="0.3">
      <c r="A5831">
        <v>2498881</v>
      </c>
      <c r="B5831">
        <v>1</v>
      </c>
      <c r="C5831" t="s">
        <v>80</v>
      </c>
      <c r="D5831" t="s">
        <v>82</v>
      </c>
      <c r="E5831" t="s">
        <v>132</v>
      </c>
      <c r="F5831" t="s">
        <v>16489</v>
      </c>
      <c r="G5831" t="s">
        <v>530</v>
      </c>
      <c r="H5831" t="s">
        <v>135</v>
      </c>
      <c r="I5831" t="s">
        <v>136</v>
      </c>
      <c r="J5831" t="s">
        <v>137</v>
      </c>
      <c r="K5831" t="s">
        <v>144</v>
      </c>
      <c r="L5831" t="s">
        <v>16490</v>
      </c>
      <c r="M5831" t="s">
        <v>16491</v>
      </c>
      <c r="N5831">
        <v>2.8208333329999999</v>
      </c>
      <c r="O5831">
        <v>0</v>
      </c>
      <c r="P5831">
        <v>118</v>
      </c>
      <c r="Q5831">
        <v>0</v>
      </c>
      <c r="R5831">
        <v>0</v>
      </c>
      <c r="S5831">
        <v>0</v>
      </c>
      <c r="T5831">
        <v>300</v>
      </c>
      <c r="U5831">
        <v>0</v>
      </c>
      <c r="V5831">
        <v>0</v>
      </c>
      <c r="W5831">
        <v>0</v>
      </c>
      <c r="X5831">
        <v>95.609100700405435</v>
      </c>
      <c r="Y5831">
        <v>0</v>
      </c>
      <c r="Z5831">
        <v>0</v>
      </c>
      <c r="AA5831">
        <v>0</v>
      </c>
      <c r="AB5831">
        <v>294.27931530594969</v>
      </c>
      <c r="AC5831">
        <v>0</v>
      </c>
      <c r="AD5831">
        <v>0</v>
      </c>
      <c r="AE5831">
        <v>389.8884160063551</v>
      </c>
    </row>
    <row r="5832" spans="1:31" x14ac:dyDescent="0.3">
      <c r="A5832">
        <v>2498981</v>
      </c>
      <c r="B5832">
        <v>1</v>
      </c>
      <c r="C5832" t="s">
        <v>81</v>
      </c>
      <c r="D5832" t="s">
        <v>114</v>
      </c>
      <c r="E5832" t="s">
        <v>147</v>
      </c>
      <c r="F5832" t="s">
        <v>16492</v>
      </c>
      <c r="G5832" t="s">
        <v>134</v>
      </c>
      <c r="H5832" t="s">
        <v>150</v>
      </c>
      <c r="I5832" t="s">
        <v>136</v>
      </c>
      <c r="J5832" t="s">
        <v>137</v>
      </c>
      <c r="K5832" t="s">
        <v>138</v>
      </c>
      <c r="L5832" t="s">
        <v>16493</v>
      </c>
      <c r="M5832" t="s">
        <v>16494</v>
      </c>
      <c r="N5832">
        <v>3.9763888879999998</v>
      </c>
      <c r="O5832">
        <v>0</v>
      </c>
      <c r="P5832">
        <v>2</v>
      </c>
      <c r="Q5832">
        <v>0</v>
      </c>
      <c r="R5832">
        <v>0</v>
      </c>
      <c r="S5832">
        <v>0</v>
      </c>
      <c r="T5832">
        <v>92</v>
      </c>
      <c r="U5832">
        <v>0</v>
      </c>
      <c r="V5832">
        <v>0</v>
      </c>
      <c r="W5832">
        <v>0</v>
      </c>
      <c r="X5832">
        <v>1.2422513705422622</v>
      </c>
      <c r="Y5832">
        <v>0</v>
      </c>
      <c r="Z5832">
        <v>0</v>
      </c>
      <c r="AA5832">
        <v>0</v>
      </c>
      <c r="AB5832">
        <v>109.94183355831305</v>
      </c>
      <c r="AC5832">
        <v>0</v>
      </c>
      <c r="AD5832">
        <v>0</v>
      </c>
      <c r="AE5832">
        <v>111.18408492885531</v>
      </c>
    </row>
    <row r="5833" spans="1:31" x14ac:dyDescent="0.3">
      <c r="A5833">
        <v>2498835</v>
      </c>
      <c r="B5833">
        <v>1</v>
      </c>
      <c r="C5833" t="s">
        <v>80</v>
      </c>
      <c r="D5833" t="s">
        <v>94</v>
      </c>
      <c r="E5833" t="s">
        <v>162</v>
      </c>
      <c r="F5833" t="s">
        <v>16495</v>
      </c>
      <c r="G5833" t="s">
        <v>181</v>
      </c>
      <c r="H5833" t="s">
        <v>135</v>
      </c>
      <c r="I5833" t="s">
        <v>136</v>
      </c>
      <c r="J5833" t="s">
        <v>137</v>
      </c>
      <c r="K5833" t="s">
        <v>144</v>
      </c>
      <c r="L5833" t="s">
        <v>16496</v>
      </c>
      <c r="M5833" t="s">
        <v>16497</v>
      </c>
      <c r="N5833">
        <v>1.974444444</v>
      </c>
      <c r="O5833">
        <v>0</v>
      </c>
      <c r="P5833">
        <v>68</v>
      </c>
      <c r="Q5833">
        <v>0</v>
      </c>
      <c r="R5833">
        <v>1</v>
      </c>
      <c r="S5833">
        <v>0</v>
      </c>
      <c r="T5833">
        <v>19</v>
      </c>
      <c r="U5833">
        <v>0</v>
      </c>
      <c r="V5833">
        <v>0</v>
      </c>
      <c r="W5833">
        <v>0</v>
      </c>
      <c r="X5833">
        <v>27.852586790469012</v>
      </c>
      <c r="Y5833">
        <v>0</v>
      </c>
      <c r="Z5833">
        <v>1.2036472925944251E-2</v>
      </c>
      <c r="AA5833">
        <v>0</v>
      </c>
      <c r="AB5833">
        <v>9.3396838920560121</v>
      </c>
      <c r="AC5833">
        <v>0</v>
      </c>
      <c r="AD5833">
        <v>0</v>
      </c>
      <c r="AE5833">
        <v>37.204307155450969</v>
      </c>
    </row>
    <row r="5834" spans="1:31" x14ac:dyDescent="0.3">
      <c r="A5834">
        <v>2499482</v>
      </c>
      <c r="B5834">
        <v>1</v>
      </c>
      <c r="C5834" t="s">
        <v>80</v>
      </c>
      <c r="D5834" t="s">
        <v>85</v>
      </c>
      <c r="E5834" t="s">
        <v>153</v>
      </c>
      <c r="F5834" t="s">
        <v>16498</v>
      </c>
      <c r="G5834" t="s">
        <v>244</v>
      </c>
      <c r="H5834" t="s">
        <v>135</v>
      </c>
      <c r="I5834" t="s">
        <v>136</v>
      </c>
      <c r="J5834" t="s">
        <v>137</v>
      </c>
      <c r="K5834" t="s">
        <v>144</v>
      </c>
      <c r="L5834" t="s">
        <v>16499</v>
      </c>
      <c r="M5834" t="s">
        <v>16500</v>
      </c>
      <c r="N5834">
        <v>1.490277777</v>
      </c>
      <c r="O5834">
        <v>0</v>
      </c>
      <c r="P5834">
        <v>1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1.4316989475967845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1.4316989475967845</v>
      </c>
    </row>
    <row r="5835" spans="1:31" x14ac:dyDescent="0.3">
      <c r="A5835">
        <v>2498941</v>
      </c>
      <c r="B5835">
        <v>1</v>
      </c>
      <c r="C5835" t="s">
        <v>80</v>
      </c>
      <c r="D5835" t="s">
        <v>98</v>
      </c>
      <c r="E5835" t="s">
        <v>184</v>
      </c>
      <c r="F5835" t="s">
        <v>14362</v>
      </c>
      <c r="G5835" t="s">
        <v>149</v>
      </c>
      <c r="H5835" t="s">
        <v>150</v>
      </c>
      <c r="I5835" t="s">
        <v>136</v>
      </c>
      <c r="J5835" t="s">
        <v>137</v>
      </c>
      <c r="K5835" t="s">
        <v>144</v>
      </c>
      <c r="L5835" t="s">
        <v>16501</v>
      </c>
      <c r="M5835" t="s">
        <v>16502</v>
      </c>
      <c r="N5835">
        <v>0.50166666599999998</v>
      </c>
      <c r="O5835">
        <v>0</v>
      </c>
      <c r="P5835">
        <v>79</v>
      </c>
      <c r="Q5835">
        <v>0</v>
      </c>
      <c r="R5835">
        <v>25</v>
      </c>
      <c r="S5835">
        <v>0</v>
      </c>
      <c r="T5835">
        <v>15</v>
      </c>
      <c r="U5835">
        <v>0</v>
      </c>
      <c r="V5835">
        <v>0</v>
      </c>
      <c r="W5835">
        <v>0</v>
      </c>
      <c r="X5835">
        <v>8.8661370564900412</v>
      </c>
      <c r="Y5835">
        <v>0</v>
      </c>
      <c r="Z5835">
        <v>5.4508193915498211</v>
      </c>
      <c r="AA5835">
        <v>0</v>
      </c>
      <c r="AB5835">
        <v>2.6163414580399253</v>
      </c>
      <c r="AC5835">
        <v>0</v>
      </c>
      <c r="AD5835">
        <v>0</v>
      </c>
      <c r="AE5835">
        <v>16.933297906079787</v>
      </c>
    </row>
    <row r="5836" spans="1:31" x14ac:dyDescent="0.3">
      <c r="A5836">
        <v>2499090</v>
      </c>
      <c r="B5836">
        <v>1</v>
      </c>
      <c r="C5836" t="s">
        <v>81</v>
      </c>
      <c r="D5836" t="s">
        <v>113</v>
      </c>
      <c r="E5836" t="s">
        <v>132</v>
      </c>
      <c r="F5836" t="s">
        <v>16503</v>
      </c>
      <c r="G5836" t="s">
        <v>296</v>
      </c>
      <c r="H5836" t="s">
        <v>135</v>
      </c>
      <c r="I5836" t="s">
        <v>136</v>
      </c>
      <c r="J5836" t="s">
        <v>137</v>
      </c>
      <c r="K5836" t="s">
        <v>144</v>
      </c>
      <c r="L5836" t="s">
        <v>16504</v>
      </c>
      <c r="M5836" t="s">
        <v>16505</v>
      </c>
      <c r="N5836">
        <v>3.8061111109999999</v>
      </c>
      <c r="O5836">
        <v>0</v>
      </c>
      <c r="P5836">
        <v>40</v>
      </c>
      <c r="Q5836">
        <v>0</v>
      </c>
      <c r="R5836">
        <v>4</v>
      </c>
      <c r="S5836">
        <v>0</v>
      </c>
      <c r="T5836">
        <v>2</v>
      </c>
      <c r="U5836">
        <v>0</v>
      </c>
      <c r="V5836">
        <v>0</v>
      </c>
      <c r="W5836">
        <v>0</v>
      </c>
      <c r="X5836">
        <v>6.5713799551212713</v>
      </c>
      <c r="Y5836">
        <v>0</v>
      </c>
      <c r="Z5836">
        <v>2.36694525080489</v>
      </c>
      <c r="AA5836">
        <v>0</v>
      </c>
      <c r="AB5836">
        <v>16.337173686602338</v>
      </c>
      <c r="AC5836">
        <v>0</v>
      </c>
      <c r="AD5836">
        <v>0</v>
      </c>
      <c r="AE5836">
        <v>25.2754988925285</v>
      </c>
    </row>
    <row r="5837" spans="1:31" x14ac:dyDescent="0.3">
      <c r="A5837">
        <v>2499442</v>
      </c>
      <c r="B5837">
        <v>1</v>
      </c>
      <c r="C5837" t="s">
        <v>80</v>
      </c>
      <c r="D5837" t="s">
        <v>93</v>
      </c>
      <c r="E5837" t="s">
        <v>147</v>
      </c>
      <c r="F5837" t="s">
        <v>16506</v>
      </c>
      <c r="G5837" t="s">
        <v>924</v>
      </c>
      <c r="H5837" t="s">
        <v>150</v>
      </c>
      <c r="I5837" t="s">
        <v>136</v>
      </c>
      <c r="J5837" t="s">
        <v>137</v>
      </c>
      <c r="K5837" t="s">
        <v>144</v>
      </c>
      <c r="L5837" t="s">
        <v>16507</v>
      </c>
      <c r="M5837" t="s">
        <v>16508</v>
      </c>
      <c r="N5837">
        <v>0.623611111</v>
      </c>
      <c r="O5837">
        <v>0</v>
      </c>
      <c r="P5837">
        <v>0</v>
      </c>
      <c r="Q5837">
        <v>0</v>
      </c>
      <c r="R5837">
        <v>0</v>
      </c>
      <c r="S5837">
        <v>1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1.7106533175533492</v>
      </c>
      <c r="AB5837">
        <v>0</v>
      </c>
      <c r="AC5837">
        <v>0</v>
      </c>
      <c r="AD5837">
        <v>0</v>
      </c>
      <c r="AE5837">
        <v>1.7106533175533492</v>
      </c>
    </row>
    <row r="5838" spans="1:31" x14ac:dyDescent="0.3">
      <c r="A5838">
        <v>2499362</v>
      </c>
      <c r="B5838">
        <v>1</v>
      </c>
      <c r="C5838" t="s">
        <v>81</v>
      </c>
      <c r="D5838" t="s">
        <v>120</v>
      </c>
      <c r="E5838" t="s">
        <v>166</v>
      </c>
      <c r="F5838" t="s">
        <v>16509</v>
      </c>
      <c r="G5838" t="s">
        <v>149</v>
      </c>
      <c r="H5838" t="s">
        <v>150</v>
      </c>
      <c r="I5838" t="s">
        <v>136</v>
      </c>
      <c r="J5838" t="s">
        <v>137</v>
      </c>
      <c r="K5838" t="s">
        <v>144</v>
      </c>
      <c r="L5838" t="s">
        <v>16510</v>
      </c>
      <c r="M5838" t="s">
        <v>16511</v>
      </c>
      <c r="N5838">
        <v>6.9722222E-2</v>
      </c>
      <c r="O5838">
        <v>0</v>
      </c>
      <c r="P5838">
        <v>4379</v>
      </c>
      <c r="Q5838">
        <v>7</v>
      </c>
      <c r="R5838">
        <v>29</v>
      </c>
      <c r="S5838">
        <v>5</v>
      </c>
      <c r="T5838">
        <v>859</v>
      </c>
      <c r="U5838">
        <v>4</v>
      </c>
      <c r="V5838">
        <v>1</v>
      </c>
      <c r="W5838">
        <v>0</v>
      </c>
      <c r="X5838">
        <v>66.69722817272951</v>
      </c>
      <c r="Y5838">
        <v>0.57619910953270204</v>
      </c>
      <c r="Z5838">
        <v>0.27501442131817166</v>
      </c>
      <c r="AA5838">
        <v>2.1176841112292033</v>
      </c>
      <c r="AB5838">
        <v>44.414388038779329</v>
      </c>
      <c r="AC5838">
        <v>9.9411454353630688</v>
      </c>
      <c r="AD5838">
        <v>5.3993877689095839E-2</v>
      </c>
      <c r="AE5838">
        <v>124.0756531666411</v>
      </c>
    </row>
    <row r="5839" spans="1:31" x14ac:dyDescent="0.3">
      <c r="A5839">
        <v>2499462</v>
      </c>
      <c r="B5839">
        <v>1</v>
      </c>
      <c r="C5839" t="s">
        <v>80</v>
      </c>
      <c r="D5839" t="s">
        <v>107</v>
      </c>
      <c r="E5839" t="s">
        <v>147</v>
      </c>
      <c r="F5839" t="s">
        <v>16512</v>
      </c>
      <c r="G5839" t="s">
        <v>193</v>
      </c>
      <c r="H5839" t="s">
        <v>150</v>
      </c>
      <c r="I5839" t="s">
        <v>136</v>
      </c>
      <c r="J5839" t="s">
        <v>137</v>
      </c>
      <c r="K5839" t="s">
        <v>144</v>
      </c>
      <c r="L5839" t="s">
        <v>16513</v>
      </c>
      <c r="M5839" t="s">
        <v>16514</v>
      </c>
      <c r="N5839">
        <v>2.409444444</v>
      </c>
      <c r="O5839">
        <v>0</v>
      </c>
      <c r="P5839">
        <v>251</v>
      </c>
      <c r="Q5839">
        <v>0</v>
      </c>
      <c r="R5839">
        <v>0</v>
      </c>
      <c r="S5839">
        <v>0</v>
      </c>
      <c r="T5839">
        <v>59</v>
      </c>
      <c r="U5839">
        <v>0</v>
      </c>
      <c r="V5839">
        <v>1</v>
      </c>
      <c r="W5839">
        <v>0</v>
      </c>
      <c r="X5839">
        <v>76.222976276292243</v>
      </c>
      <c r="Y5839">
        <v>0</v>
      </c>
      <c r="Z5839">
        <v>0</v>
      </c>
      <c r="AA5839">
        <v>0</v>
      </c>
      <c r="AB5839">
        <v>50.038147785310677</v>
      </c>
      <c r="AC5839">
        <v>0</v>
      </c>
      <c r="AD5839">
        <v>4.5389550161298926</v>
      </c>
      <c r="AE5839">
        <v>130.80007907773282</v>
      </c>
    </row>
    <row r="5840" spans="1:31" x14ac:dyDescent="0.3">
      <c r="A5840">
        <v>2499193</v>
      </c>
      <c r="B5840">
        <v>1</v>
      </c>
      <c r="C5840" t="s">
        <v>80</v>
      </c>
      <c r="D5840" t="s">
        <v>107</v>
      </c>
      <c r="E5840" t="s">
        <v>147</v>
      </c>
      <c r="F5840" t="s">
        <v>16515</v>
      </c>
      <c r="G5840" t="s">
        <v>134</v>
      </c>
      <c r="H5840" t="s">
        <v>150</v>
      </c>
      <c r="I5840" t="s">
        <v>136</v>
      </c>
      <c r="J5840" t="s">
        <v>137</v>
      </c>
      <c r="K5840" t="s">
        <v>138</v>
      </c>
      <c r="L5840" t="s">
        <v>16516</v>
      </c>
      <c r="M5840" t="s">
        <v>16517</v>
      </c>
      <c r="N5840">
        <v>2.4822222219999999</v>
      </c>
      <c r="O5840">
        <v>0</v>
      </c>
      <c r="P5840">
        <v>154</v>
      </c>
      <c r="Q5840">
        <v>0</v>
      </c>
      <c r="R5840">
        <v>0</v>
      </c>
      <c r="S5840">
        <v>0</v>
      </c>
      <c r="T5840">
        <v>1</v>
      </c>
      <c r="U5840">
        <v>0</v>
      </c>
      <c r="V5840">
        <v>1</v>
      </c>
      <c r="W5840">
        <v>0</v>
      </c>
      <c r="X5840">
        <v>21.125756227560196</v>
      </c>
      <c r="Y5840">
        <v>0</v>
      </c>
      <c r="Z5840">
        <v>0</v>
      </c>
      <c r="AA5840">
        <v>0</v>
      </c>
      <c r="AB5840">
        <v>6.2756258708618506E-2</v>
      </c>
      <c r="AC5840">
        <v>0</v>
      </c>
      <c r="AD5840">
        <v>0.25452933662172444</v>
      </c>
      <c r="AE5840">
        <v>21.443041822890539</v>
      </c>
    </row>
    <row r="5841" spans="1:31" x14ac:dyDescent="0.3">
      <c r="A5841">
        <v>2499170</v>
      </c>
      <c r="B5841">
        <v>1</v>
      </c>
      <c r="C5841" t="s">
        <v>80</v>
      </c>
      <c r="D5841" t="s">
        <v>82</v>
      </c>
      <c r="E5841" t="s">
        <v>153</v>
      </c>
      <c r="F5841" t="s">
        <v>16518</v>
      </c>
      <c r="G5841" t="s">
        <v>155</v>
      </c>
      <c r="H5841" t="s">
        <v>135</v>
      </c>
      <c r="I5841" t="s">
        <v>136</v>
      </c>
      <c r="J5841" t="s">
        <v>137</v>
      </c>
      <c r="K5841" t="s">
        <v>144</v>
      </c>
      <c r="L5841" t="s">
        <v>16519</v>
      </c>
      <c r="M5841" t="s">
        <v>16520</v>
      </c>
      <c r="N5841">
        <v>1.750555555</v>
      </c>
      <c r="O5841">
        <v>0</v>
      </c>
      <c r="P5841">
        <v>1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0.17843255035785788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0.17843255035785788</v>
      </c>
    </row>
    <row r="5842" spans="1:31" x14ac:dyDescent="0.3">
      <c r="A5842">
        <v>2499402</v>
      </c>
      <c r="B5842">
        <v>1</v>
      </c>
      <c r="C5842" t="s">
        <v>80</v>
      </c>
      <c r="D5842" t="s">
        <v>92</v>
      </c>
      <c r="E5842" t="s">
        <v>153</v>
      </c>
      <c r="F5842" t="s">
        <v>14199</v>
      </c>
      <c r="G5842" t="s">
        <v>155</v>
      </c>
      <c r="H5842" t="s">
        <v>135</v>
      </c>
      <c r="I5842" t="s">
        <v>136</v>
      </c>
      <c r="J5842" t="s">
        <v>137</v>
      </c>
      <c r="K5842" t="s">
        <v>144</v>
      </c>
      <c r="L5842" t="s">
        <v>16521</v>
      </c>
      <c r="M5842" t="s">
        <v>16522</v>
      </c>
      <c r="N5842">
        <v>0.84694444400000002</v>
      </c>
      <c r="O5842">
        <v>0</v>
      </c>
      <c r="P5842">
        <v>1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0.15523689138815489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0.15523689138815489</v>
      </c>
    </row>
    <row r="5843" spans="1:31" x14ac:dyDescent="0.3">
      <c r="A5843">
        <v>2499007</v>
      </c>
      <c r="B5843">
        <v>1</v>
      </c>
      <c r="C5843" t="s">
        <v>80</v>
      </c>
      <c r="D5843" t="s">
        <v>107</v>
      </c>
      <c r="E5843" t="s">
        <v>147</v>
      </c>
      <c r="F5843" t="s">
        <v>16523</v>
      </c>
      <c r="G5843" t="s">
        <v>134</v>
      </c>
      <c r="H5843" t="s">
        <v>150</v>
      </c>
      <c r="I5843" t="s">
        <v>136</v>
      </c>
      <c r="J5843" t="s">
        <v>137</v>
      </c>
      <c r="K5843" t="s">
        <v>138</v>
      </c>
      <c r="L5843" t="s">
        <v>16524</v>
      </c>
      <c r="M5843" t="s">
        <v>16525</v>
      </c>
      <c r="N5843">
        <v>2.6144444440000001</v>
      </c>
      <c r="O5843">
        <v>0</v>
      </c>
      <c r="P5843">
        <v>3116</v>
      </c>
      <c r="Q5843">
        <v>0</v>
      </c>
      <c r="R5843">
        <v>0</v>
      </c>
      <c r="S5843">
        <v>0</v>
      </c>
      <c r="T5843">
        <v>151</v>
      </c>
      <c r="U5843">
        <v>0</v>
      </c>
      <c r="V5843">
        <v>0</v>
      </c>
      <c r="W5843">
        <v>0</v>
      </c>
      <c r="X5843">
        <v>2299.2662759077352</v>
      </c>
      <c r="Y5843">
        <v>0</v>
      </c>
      <c r="Z5843">
        <v>0</v>
      </c>
      <c r="AA5843">
        <v>0</v>
      </c>
      <c r="AB5843">
        <v>282.67349617241757</v>
      </c>
      <c r="AC5843">
        <v>0</v>
      </c>
      <c r="AD5843">
        <v>0</v>
      </c>
      <c r="AE5843">
        <v>2581.9397720801526</v>
      </c>
    </row>
    <row r="5844" spans="1:31" x14ac:dyDescent="0.3">
      <c r="A5844">
        <v>2499230</v>
      </c>
      <c r="B5844">
        <v>1</v>
      </c>
      <c r="C5844" t="s">
        <v>81</v>
      </c>
      <c r="D5844" t="s">
        <v>127</v>
      </c>
      <c r="E5844" t="s">
        <v>153</v>
      </c>
      <c r="F5844" t="s">
        <v>16526</v>
      </c>
      <c r="G5844" t="s">
        <v>244</v>
      </c>
      <c r="H5844" t="s">
        <v>135</v>
      </c>
      <c r="I5844" t="s">
        <v>136</v>
      </c>
      <c r="J5844" t="s">
        <v>137</v>
      </c>
      <c r="K5844" t="s">
        <v>144</v>
      </c>
      <c r="L5844" t="s">
        <v>16527</v>
      </c>
      <c r="M5844" t="s">
        <v>16528</v>
      </c>
      <c r="N5844">
        <v>1.9186111109999999</v>
      </c>
      <c r="O5844">
        <v>0</v>
      </c>
      <c r="P5844">
        <v>33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17.550563762113526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17.550563762113526</v>
      </c>
    </row>
    <row r="5845" spans="1:31" x14ac:dyDescent="0.3">
      <c r="A5845">
        <v>2499130</v>
      </c>
      <c r="B5845">
        <v>1</v>
      </c>
      <c r="C5845" t="s">
        <v>81</v>
      </c>
      <c r="D5845" t="s">
        <v>120</v>
      </c>
      <c r="E5845" t="s">
        <v>184</v>
      </c>
      <c r="F5845" t="s">
        <v>16529</v>
      </c>
      <c r="G5845" t="s">
        <v>149</v>
      </c>
      <c r="H5845" t="s">
        <v>150</v>
      </c>
      <c r="I5845" t="s">
        <v>136</v>
      </c>
      <c r="J5845" t="s">
        <v>137</v>
      </c>
      <c r="K5845" t="s">
        <v>144</v>
      </c>
      <c r="L5845" t="s">
        <v>16530</v>
      </c>
      <c r="M5845" t="s">
        <v>16531</v>
      </c>
      <c r="N5845">
        <v>2.7255555550000001</v>
      </c>
      <c r="O5845">
        <v>0</v>
      </c>
      <c r="P5845">
        <v>10</v>
      </c>
      <c r="Q5845">
        <v>9</v>
      </c>
      <c r="R5845">
        <v>28</v>
      </c>
      <c r="S5845">
        <v>1</v>
      </c>
      <c r="T5845">
        <v>0</v>
      </c>
      <c r="U5845">
        <v>0</v>
      </c>
      <c r="V5845">
        <v>0</v>
      </c>
      <c r="W5845">
        <v>0</v>
      </c>
      <c r="X5845">
        <v>4.7420936724927181</v>
      </c>
      <c r="Y5845">
        <v>218.81835799228367</v>
      </c>
      <c r="Z5845">
        <v>25.280290203795026</v>
      </c>
      <c r="AA5845">
        <v>3.086466407603333</v>
      </c>
      <c r="AB5845">
        <v>0</v>
      </c>
      <c r="AC5845">
        <v>0</v>
      </c>
      <c r="AD5845">
        <v>0</v>
      </c>
      <c r="AE5845">
        <v>251.92720827617475</v>
      </c>
    </row>
    <row r="5846" spans="1:31" x14ac:dyDescent="0.3">
      <c r="A5846">
        <v>2499253</v>
      </c>
      <c r="B5846">
        <v>1</v>
      </c>
      <c r="C5846" t="s">
        <v>80</v>
      </c>
      <c r="D5846" t="s">
        <v>95</v>
      </c>
      <c r="E5846" t="s">
        <v>166</v>
      </c>
      <c r="F5846" t="s">
        <v>11154</v>
      </c>
      <c r="G5846" t="s">
        <v>149</v>
      </c>
      <c r="H5846" t="s">
        <v>150</v>
      </c>
      <c r="I5846" t="s">
        <v>136</v>
      </c>
      <c r="J5846" t="s">
        <v>137</v>
      </c>
      <c r="K5846" t="s">
        <v>144</v>
      </c>
      <c r="L5846" t="s">
        <v>16532</v>
      </c>
      <c r="M5846" t="s">
        <v>16533</v>
      </c>
      <c r="N5846">
        <v>0.53111111099999997</v>
      </c>
      <c r="O5846">
        <v>0</v>
      </c>
      <c r="P5846">
        <v>560</v>
      </c>
      <c r="Q5846">
        <v>0</v>
      </c>
      <c r="R5846">
        <v>0</v>
      </c>
      <c r="S5846">
        <v>3</v>
      </c>
      <c r="T5846">
        <v>34</v>
      </c>
      <c r="U5846">
        <v>1</v>
      </c>
      <c r="V5846">
        <v>0</v>
      </c>
      <c r="W5846">
        <v>0</v>
      </c>
      <c r="X5846">
        <v>54.828801035479174</v>
      </c>
      <c r="Y5846">
        <v>0</v>
      </c>
      <c r="Z5846">
        <v>0</v>
      </c>
      <c r="AA5846">
        <v>3.6668292950728443</v>
      </c>
      <c r="AB5846">
        <v>15.799935349777936</v>
      </c>
      <c r="AC5846">
        <v>24.589205535875003</v>
      </c>
      <c r="AD5846">
        <v>0</v>
      </c>
      <c r="AE5846">
        <v>98.884771216204967</v>
      </c>
    </row>
    <row r="5847" spans="1:31" x14ac:dyDescent="0.3">
      <c r="A5847">
        <v>2499173</v>
      </c>
      <c r="B5847">
        <v>1</v>
      </c>
      <c r="C5847" t="s">
        <v>81</v>
      </c>
      <c r="D5847" t="s">
        <v>118</v>
      </c>
      <c r="E5847" t="s">
        <v>162</v>
      </c>
      <c r="F5847" t="s">
        <v>16534</v>
      </c>
      <c r="G5847" t="s">
        <v>530</v>
      </c>
      <c r="H5847" t="s">
        <v>135</v>
      </c>
      <c r="I5847" t="s">
        <v>136</v>
      </c>
      <c r="J5847" t="s">
        <v>137</v>
      </c>
      <c r="K5847" t="s">
        <v>144</v>
      </c>
      <c r="L5847" t="s">
        <v>16535</v>
      </c>
      <c r="M5847" t="s">
        <v>16536</v>
      </c>
      <c r="N5847">
        <v>1.588055555</v>
      </c>
      <c r="O5847">
        <v>0</v>
      </c>
      <c r="P5847">
        <v>3</v>
      </c>
      <c r="Q5847">
        <v>0</v>
      </c>
      <c r="R5847">
        <v>4</v>
      </c>
      <c r="S5847">
        <v>0</v>
      </c>
      <c r="T5847">
        <v>1</v>
      </c>
      <c r="U5847">
        <v>0</v>
      </c>
      <c r="V5847">
        <v>0</v>
      </c>
      <c r="W5847">
        <v>0</v>
      </c>
      <c r="X5847">
        <v>0.11973581084034987</v>
      </c>
      <c r="Y5847">
        <v>0</v>
      </c>
      <c r="Z5847">
        <v>0.17773011278119638</v>
      </c>
      <c r="AA5847">
        <v>0</v>
      </c>
      <c r="AB5847">
        <v>5.8012770586066392E-3</v>
      </c>
      <c r="AC5847">
        <v>0</v>
      </c>
      <c r="AD5847">
        <v>0</v>
      </c>
      <c r="AE5847">
        <v>0.30326720068015284</v>
      </c>
    </row>
    <row r="5848" spans="1:31" x14ac:dyDescent="0.3">
      <c r="A5848">
        <v>2499024</v>
      </c>
      <c r="B5848">
        <v>1</v>
      </c>
      <c r="C5848" t="s">
        <v>80</v>
      </c>
      <c r="D5848" t="s">
        <v>99</v>
      </c>
      <c r="E5848" t="s">
        <v>162</v>
      </c>
      <c r="F5848" t="s">
        <v>669</v>
      </c>
      <c r="G5848" t="s">
        <v>134</v>
      </c>
      <c r="H5848" t="s">
        <v>135</v>
      </c>
      <c r="I5848" t="s">
        <v>136</v>
      </c>
      <c r="J5848" t="s">
        <v>137</v>
      </c>
      <c r="K5848" t="s">
        <v>138</v>
      </c>
      <c r="L5848" t="s">
        <v>16537</v>
      </c>
      <c r="M5848" t="s">
        <v>16538</v>
      </c>
      <c r="N5848">
        <v>4.733055555</v>
      </c>
      <c r="O5848">
        <v>0</v>
      </c>
      <c r="P5848">
        <v>47</v>
      </c>
      <c r="Q5848">
        <v>0</v>
      </c>
      <c r="R5848">
        <v>0</v>
      </c>
      <c r="S5848">
        <v>0</v>
      </c>
      <c r="T5848">
        <v>7</v>
      </c>
      <c r="U5848">
        <v>0</v>
      </c>
      <c r="V5848">
        <v>0</v>
      </c>
      <c r="W5848">
        <v>0</v>
      </c>
      <c r="X5848">
        <v>77.191940562811794</v>
      </c>
      <c r="Y5848">
        <v>0</v>
      </c>
      <c r="Z5848">
        <v>0</v>
      </c>
      <c r="AA5848">
        <v>0</v>
      </c>
      <c r="AB5848">
        <v>46.985642860972007</v>
      </c>
      <c r="AC5848">
        <v>0</v>
      </c>
      <c r="AD5848">
        <v>0</v>
      </c>
      <c r="AE5848">
        <v>124.1775834237838</v>
      </c>
    </row>
    <row r="5849" spans="1:31" x14ac:dyDescent="0.3">
      <c r="A5849">
        <v>2499067</v>
      </c>
      <c r="B5849">
        <v>1</v>
      </c>
      <c r="C5849" t="s">
        <v>80</v>
      </c>
      <c r="D5849" t="s">
        <v>93</v>
      </c>
      <c r="E5849" t="s">
        <v>166</v>
      </c>
      <c r="F5849" t="s">
        <v>16539</v>
      </c>
      <c r="G5849" t="s">
        <v>149</v>
      </c>
      <c r="H5849" t="s">
        <v>150</v>
      </c>
      <c r="I5849" t="s">
        <v>136</v>
      </c>
      <c r="J5849" t="s">
        <v>137</v>
      </c>
      <c r="K5849" t="s">
        <v>144</v>
      </c>
      <c r="L5849" t="s">
        <v>16540</v>
      </c>
      <c r="M5849" t="s">
        <v>16541</v>
      </c>
      <c r="N5849">
        <v>0.75527777699999998</v>
      </c>
      <c r="O5849">
        <v>6</v>
      </c>
      <c r="P5849">
        <v>4684</v>
      </c>
      <c r="Q5849">
        <v>167</v>
      </c>
      <c r="R5849">
        <v>1046</v>
      </c>
      <c r="S5849">
        <v>40</v>
      </c>
      <c r="T5849">
        <v>1101</v>
      </c>
      <c r="U5849">
        <v>6</v>
      </c>
      <c r="V5849">
        <v>1</v>
      </c>
      <c r="W5849">
        <v>4.189742644071722</v>
      </c>
      <c r="X5849">
        <v>583.61913981782959</v>
      </c>
      <c r="Y5849">
        <v>294.08926009312455</v>
      </c>
      <c r="Z5849">
        <v>287.90676439198262</v>
      </c>
      <c r="AA5849">
        <v>172.18820646102867</v>
      </c>
      <c r="AB5849">
        <v>411.20909810573869</v>
      </c>
      <c r="AC5849">
        <v>61.682415458721366</v>
      </c>
      <c r="AD5849">
        <v>0.74292649760142526</v>
      </c>
      <c r="AE5849">
        <v>1815.6275534700985</v>
      </c>
    </row>
    <row r="5850" spans="1:31" x14ac:dyDescent="0.3">
      <c r="A5850">
        <v>2499216</v>
      </c>
      <c r="B5850">
        <v>1</v>
      </c>
      <c r="C5850" t="s">
        <v>81</v>
      </c>
      <c r="D5850" t="s">
        <v>118</v>
      </c>
      <c r="E5850" t="s">
        <v>153</v>
      </c>
      <c r="F5850" t="s">
        <v>16542</v>
      </c>
      <c r="G5850" t="s">
        <v>155</v>
      </c>
      <c r="H5850" t="s">
        <v>135</v>
      </c>
      <c r="I5850" t="s">
        <v>136</v>
      </c>
      <c r="J5850" t="s">
        <v>137</v>
      </c>
      <c r="K5850" t="s">
        <v>144</v>
      </c>
      <c r="L5850" t="s">
        <v>16543</v>
      </c>
      <c r="M5850" t="s">
        <v>16544</v>
      </c>
      <c r="N5850">
        <v>0.60944444399999997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3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0.11295344552597084</v>
      </c>
      <c r="AC5850">
        <v>0</v>
      </c>
      <c r="AD5850">
        <v>0</v>
      </c>
      <c r="AE5850">
        <v>0.11295344552597084</v>
      </c>
    </row>
    <row r="5851" spans="1:31" x14ac:dyDescent="0.3">
      <c r="A5851">
        <v>2499405</v>
      </c>
      <c r="B5851">
        <v>1</v>
      </c>
      <c r="C5851" t="s">
        <v>80</v>
      </c>
      <c r="D5851" t="s">
        <v>106</v>
      </c>
      <c r="E5851" t="s">
        <v>184</v>
      </c>
      <c r="F5851" t="s">
        <v>2566</v>
      </c>
      <c r="G5851" t="s">
        <v>149</v>
      </c>
      <c r="H5851" t="s">
        <v>150</v>
      </c>
      <c r="I5851" t="s">
        <v>136</v>
      </c>
      <c r="J5851" t="s">
        <v>137</v>
      </c>
      <c r="K5851" t="s">
        <v>144</v>
      </c>
      <c r="L5851" t="s">
        <v>16545</v>
      </c>
      <c r="M5851" t="s">
        <v>16546</v>
      </c>
      <c r="N5851">
        <v>0.88305555499999999</v>
      </c>
      <c r="O5851">
        <v>1</v>
      </c>
      <c r="P5851">
        <v>96</v>
      </c>
      <c r="Q5851">
        <v>7</v>
      </c>
      <c r="R5851">
        <v>54</v>
      </c>
      <c r="S5851">
        <v>10</v>
      </c>
      <c r="T5851">
        <v>31</v>
      </c>
      <c r="U5851">
        <v>0</v>
      </c>
      <c r="V5851">
        <v>0</v>
      </c>
      <c r="W5851">
        <v>0.16136077929781428</v>
      </c>
      <c r="X5851">
        <v>17.110185915878574</v>
      </c>
      <c r="Y5851">
        <v>24.988894088644269</v>
      </c>
      <c r="Z5851">
        <v>19.861715729554618</v>
      </c>
      <c r="AA5851">
        <v>20.384573590050696</v>
      </c>
      <c r="AB5851">
        <v>16.921950065139086</v>
      </c>
      <c r="AC5851">
        <v>0</v>
      </c>
      <c r="AD5851">
        <v>0</v>
      </c>
      <c r="AE5851">
        <v>99.428680168565052</v>
      </c>
    </row>
    <row r="5852" spans="1:31" x14ac:dyDescent="0.3">
      <c r="A5852">
        <v>2499474</v>
      </c>
      <c r="B5852">
        <v>1</v>
      </c>
      <c r="C5852" t="s">
        <v>80</v>
      </c>
      <c r="D5852" t="s">
        <v>98</v>
      </c>
      <c r="E5852" t="s">
        <v>132</v>
      </c>
      <c r="F5852" t="s">
        <v>16547</v>
      </c>
      <c r="G5852" t="s">
        <v>296</v>
      </c>
      <c r="H5852" t="s">
        <v>135</v>
      </c>
      <c r="I5852" t="s">
        <v>136</v>
      </c>
      <c r="J5852" t="s">
        <v>137</v>
      </c>
      <c r="K5852" t="s">
        <v>144</v>
      </c>
      <c r="L5852" t="s">
        <v>16548</v>
      </c>
      <c r="M5852" t="s">
        <v>16549</v>
      </c>
      <c r="N5852">
        <v>2.1333333329999999</v>
      </c>
      <c r="O5852">
        <v>0</v>
      </c>
      <c r="P5852">
        <v>65</v>
      </c>
      <c r="Q5852">
        <v>0</v>
      </c>
      <c r="R5852">
        <v>22</v>
      </c>
      <c r="S5852">
        <v>0</v>
      </c>
      <c r="T5852">
        <v>12</v>
      </c>
      <c r="U5852">
        <v>0</v>
      </c>
      <c r="V5852">
        <v>0</v>
      </c>
      <c r="W5852">
        <v>0</v>
      </c>
      <c r="X5852">
        <v>24.773614347344409</v>
      </c>
      <c r="Y5852">
        <v>0</v>
      </c>
      <c r="Z5852">
        <v>5.1337173689469866</v>
      </c>
      <c r="AA5852">
        <v>0</v>
      </c>
      <c r="AB5852">
        <v>9.6193180968119165</v>
      </c>
      <c r="AC5852">
        <v>0</v>
      </c>
      <c r="AD5852">
        <v>0</v>
      </c>
      <c r="AE5852">
        <v>39.526649813103312</v>
      </c>
    </row>
    <row r="5853" spans="1:31" x14ac:dyDescent="0.3">
      <c r="A5853">
        <v>2498950</v>
      </c>
      <c r="B5853">
        <v>1</v>
      </c>
      <c r="C5853" t="s">
        <v>80</v>
      </c>
      <c r="D5853" t="s">
        <v>100</v>
      </c>
      <c r="E5853" t="s">
        <v>147</v>
      </c>
      <c r="F5853" t="s">
        <v>16550</v>
      </c>
      <c r="G5853" t="s">
        <v>765</v>
      </c>
      <c r="H5853" t="s">
        <v>150</v>
      </c>
      <c r="I5853" t="s">
        <v>136</v>
      </c>
      <c r="J5853" t="s">
        <v>137</v>
      </c>
      <c r="K5853" t="s">
        <v>144</v>
      </c>
      <c r="L5853" t="s">
        <v>16551</v>
      </c>
      <c r="M5853" t="s">
        <v>16552</v>
      </c>
      <c r="N5853">
        <v>4.3738888879999998</v>
      </c>
      <c r="O5853">
        <v>0</v>
      </c>
      <c r="P5853">
        <v>1258</v>
      </c>
      <c r="Q5853">
        <v>0</v>
      </c>
      <c r="R5853">
        <v>0</v>
      </c>
      <c r="S5853">
        <v>0</v>
      </c>
      <c r="T5853">
        <v>137</v>
      </c>
      <c r="U5853">
        <v>0</v>
      </c>
      <c r="V5853">
        <v>1</v>
      </c>
      <c r="W5853">
        <v>0</v>
      </c>
      <c r="X5853">
        <v>1265.5572420938179</v>
      </c>
      <c r="Y5853">
        <v>0</v>
      </c>
      <c r="Z5853">
        <v>0</v>
      </c>
      <c r="AA5853">
        <v>0</v>
      </c>
      <c r="AB5853">
        <v>448.40018347836258</v>
      </c>
      <c r="AC5853">
        <v>0</v>
      </c>
      <c r="AD5853">
        <v>14.724415665944303</v>
      </c>
      <c r="AE5853">
        <v>1728.6818412381247</v>
      </c>
    </row>
    <row r="5854" spans="1:31" x14ac:dyDescent="0.3">
      <c r="A5854">
        <v>2499196</v>
      </c>
      <c r="B5854">
        <v>1</v>
      </c>
      <c r="C5854" t="s">
        <v>80</v>
      </c>
      <c r="D5854" t="s">
        <v>98</v>
      </c>
      <c r="E5854" t="s">
        <v>132</v>
      </c>
      <c r="F5854" t="s">
        <v>16553</v>
      </c>
      <c r="G5854" t="s">
        <v>134</v>
      </c>
      <c r="H5854" t="s">
        <v>135</v>
      </c>
      <c r="I5854" t="s">
        <v>136</v>
      </c>
      <c r="J5854" t="s">
        <v>137</v>
      </c>
      <c r="K5854" t="s">
        <v>138</v>
      </c>
      <c r="L5854" t="s">
        <v>16554</v>
      </c>
      <c r="M5854" t="s">
        <v>16555</v>
      </c>
      <c r="N5854">
        <v>2.1944444440000002</v>
      </c>
      <c r="O5854">
        <v>0</v>
      </c>
      <c r="P5854">
        <v>1</v>
      </c>
      <c r="Q5854">
        <v>0</v>
      </c>
      <c r="R5854">
        <v>1</v>
      </c>
      <c r="S5854">
        <v>0</v>
      </c>
      <c r="T5854">
        <v>68</v>
      </c>
      <c r="U5854">
        <v>0</v>
      </c>
      <c r="V5854">
        <v>0</v>
      </c>
      <c r="W5854">
        <v>0</v>
      </c>
      <c r="X5854">
        <v>0.20076803706912064</v>
      </c>
      <c r="Y5854">
        <v>0</v>
      </c>
      <c r="Z5854">
        <v>1.3624294249226248</v>
      </c>
      <c r="AA5854">
        <v>0</v>
      </c>
      <c r="AB5854">
        <v>95.367159974382005</v>
      </c>
      <c r="AC5854">
        <v>0</v>
      </c>
      <c r="AD5854">
        <v>0</v>
      </c>
      <c r="AE5854">
        <v>96.930357436373754</v>
      </c>
    </row>
    <row r="5855" spans="1:31" x14ac:dyDescent="0.3">
      <c r="A5855">
        <v>2498990</v>
      </c>
      <c r="B5855">
        <v>1</v>
      </c>
      <c r="C5855" t="s">
        <v>80</v>
      </c>
      <c r="D5855" t="s">
        <v>105</v>
      </c>
      <c r="E5855" t="s">
        <v>166</v>
      </c>
      <c r="F5855" t="s">
        <v>16556</v>
      </c>
      <c r="G5855" t="s">
        <v>149</v>
      </c>
      <c r="H5855" t="s">
        <v>150</v>
      </c>
      <c r="I5855" t="s">
        <v>136</v>
      </c>
      <c r="J5855" t="s">
        <v>137</v>
      </c>
      <c r="K5855" t="s">
        <v>144</v>
      </c>
      <c r="L5855" t="s">
        <v>16557</v>
      </c>
      <c r="M5855" t="s">
        <v>16558</v>
      </c>
      <c r="N5855">
        <v>1.1025</v>
      </c>
      <c r="O5855">
        <v>0</v>
      </c>
      <c r="P5855">
        <v>2104</v>
      </c>
      <c r="Q5855">
        <v>0</v>
      </c>
      <c r="R5855">
        <v>2</v>
      </c>
      <c r="S5855">
        <v>1</v>
      </c>
      <c r="T5855">
        <v>468</v>
      </c>
      <c r="U5855">
        <v>0</v>
      </c>
      <c r="V5855">
        <v>1</v>
      </c>
      <c r="W5855">
        <v>0</v>
      </c>
      <c r="X5855">
        <v>611.24263906599288</v>
      </c>
      <c r="Y5855">
        <v>0</v>
      </c>
      <c r="Z5855">
        <v>0.13313402954640002</v>
      </c>
      <c r="AA5855">
        <v>68.791349274554847</v>
      </c>
      <c r="AB5855">
        <v>383.57806151288599</v>
      </c>
      <c r="AC5855">
        <v>0</v>
      </c>
      <c r="AD5855">
        <v>5.2014996150941997</v>
      </c>
      <c r="AE5855">
        <v>1068.9466834980744</v>
      </c>
    </row>
    <row r="5856" spans="1:31" x14ac:dyDescent="0.3">
      <c r="A5856">
        <v>2499156</v>
      </c>
      <c r="B5856">
        <v>1</v>
      </c>
      <c r="C5856" t="s">
        <v>80</v>
      </c>
      <c r="D5856" t="s">
        <v>91</v>
      </c>
      <c r="E5856" t="s">
        <v>132</v>
      </c>
      <c r="F5856" t="s">
        <v>16559</v>
      </c>
      <c r="G5856" t="s">
        <v>134</v>
      </c>
      <c r="H5856" t="s">
        <v>135</v>
      </c>
      <c r="I5856" t="s">
        <v>136</v>
      </c>
      <c r="J5856" t="s">
        <v>137</v>
      </c>
      <c r="K5856" t="s">
        <v>138</v>
      </c>
      <c r="L5856" t="s">
        <v>16560</v>
      </c>
      <c r="M5856" t="s">
        <v>16561</v>
      </c>
      <c r="N5856">
        <v>1.7594444440000001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41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43.765731898082485</v>
      </c>
      <c r="AC5856">
        <v>0</v>
      </c>
      <c r="AD5856">
        <v>0</v>
      </c>
      <c r="AE5856">
        <v>43.765731898082485</v>
      </c>
    </row>
    <row r="5857" spans="1:31" x14ac:dyDescent="0.3">
      <c r="A5857">
        <v>2498870</v>
      </c>
      <c r="B5857">
        <v>1</v>
      </c>
      <c r="C5857" t="s">
        <v>80</v>
      </c>
      <c r="D5857" t="s">
        <v>107</v>
      </c>
      <c r="E5857" t="s">
        <v>162</v>
      </c>
      <c r="F5857" t="s">
        <v>2883</v>
      </c>
      <c r="G5857" t="s">
        <v>210</v>
      </c>
      <c r="H5857" t="s">
        <v>135</v>
      </c>
      <c r="I5857" t="s">
        <v>136</v>
      </c>
      <c r="J5857" t="s">
        <v>137</v>
      </c>
      <c r="K5857" t="s">
        <v>144</v>
      </c>
      <c r="L5857" t="s">
        <v>16562</v>
      </c>
      <c r="M5857" t="s">
        <v>16563</v>
      </c>
      <c r="N5857">
        <v>1.8572222220000001</v>
      </c>
      <c r="O5857">
        <v>0</v>
      </c>
      <c r="P5857">
        <v>67</v>
      </c>
      <c r="Q5857">
        <v>0</v>
      </c>
      <c r="R5857">
        <v>0</v>
      </c>
      <c r="S5857">
        <v>0</v>
      </c>
      <c r="T5857">
        <v>5</v>
      </c>
      <c r="U5857">
        <v>0</v>
      </c>
      <c r="V5857">
        <v>0</v>
      </c>
      <c r="W5857">
        <v>0</v>
      </c>
      <c r="X5857">
        <v>26.912939741761988</v>
      </c>
      <c r="Y5857">
        <v>0</v>
      </c>
      <c r="Z5857">
        <v>0</v>
      </c>
      <c r="AA5857">
        <v>0</v>
      </c>
      <c r="AB5857">
        <v>3.8296415975600171</v>
      </c>
      <c r="AC5857">
        <v>0</v>
      </c>
      <c r="AD5857">
        <v>0</v>
      </c>
      <c r="AE5857">
        <v>30.742581339322005</v>
      </c>
    </row>
    <row r="5858" spans="1:31" x14ac:dyDescent="0.3">
      <c r="A5858">
        <v>2499402</v>
      </c>
      <c r="B5858">
        <v>2</v>
      </c>
      <c r="C5858" t="s">
        <v>80</v>
      </c>
      <c r="D5858" t="s">
        <v>92</v>
      </c>
      <c r="E5858" t="s">
        <v>162</v>
      </c>
      <c r="F5858" t="s">
        <v>16564</v>
      </c>
      <c r="G5858" t="s">
        <v>155</v>
      </c>
      <c r="H5858" t="s">
        <v>135</v>
      </c>
      <c r="I5858" t="s">
        <v>136</v>
      </c>
      <c r="J5858" t="s">
        <v>137</v>
      </c>
      <c r="K5858" t="s">
        <v>144</v>
      </c>
      <c r="L5858" t="s">
        <v>16522</v>
      </c>
      <c r="M5858" t="s">
        <v>16565</v>
      </c>
      <c r="N5858">
        <v>1.1258333330000001</v>
      </c>
      <c r="O5858">
        <v>0</v>
      </c>
      <c r="P5858">
        <v>79</v>
      </c>
      <c r="Q5858">
        <v>0</v>
      </c>
      <c r="R5858">
        <v>0</v>
      </c>
      <c r="S5858">
        <v>0</v>
      </c>
      <c r="T5858">
        <v>3</v>
      </c>
      <c r="U5858">
        <v>0</v>
      </c>
      <c r="V5858">
        <v>0</v>
      </c>
      <c r="W5858">
        <v>0</v>
      </c>
      <c r="X5858">
        <v>15.782682669777428</v>
      </c>
      <c r="Y5858">
        <v>0</v>
      </c>
      <c r="Z5858">
        <v>0</v>
      </c>
      <c r="AA5858">
        <v>0</v>
      </c>
      <c r="AB5858">
        <v>0.85112452699445695</v>
      </c>
      <c r="AC5858">
        <v>0</v>
      </c>
      <c r="AD5858">
        <v>0</v>
      </c>
      <c r="AE5858">
        <v>16.633807196771883</v>
      </c>
    </row>
    <row r="5859" spans="1:31" x14ac:dyDescent="0.3">
      <c r="A5859">
        <v>2498907</v>
      </c>
      <c r="B5859">
        <v>1</v>
      </c>
      <c r="C5859" t="s">
        <v>80</v>
      </c>
      <c r="D5859" t="s">
        <v>91</v>
      </c>
      <c r="E5859" t="s">
        <v>213</v>
      </c>
      <c r="F5859" t="s">
        <v>16566</v>
      </c>
      <c r="G5859" t="s">
        <v>11895</v>
      </c>
      <c r="H5859" t="s">
        <v>1850</v>
      </c>
      <c r="I5859" t="s">
        <v>136</v>
      </c>
      <c r="J5859" t="s">
        <v>137</v>
      </c>
      <c r="K5859" t="s">
        <v>138</v>
      </c>
      <c r="L5859" t="s">
        <v>16567</v>
      </c>
      <c r="M5859" t="s">
        <v>16568</v>
      </c>
      <c r="N5859">
        <v>3.7508333330000001</v>
      </c>
      <c r="O5859">
        <v>44</v>
      </c>
      <c r="P5859">
        <v>11252</v>
      </c>
      <c r="Q5859">
        <v>241</v>
      </c>
      <c r="R5859">
        <v>449</v>
      </c>
      <c r="S5859">
        <v>124</v>
      </c>
      <c r="T5859">
        <v>2062</v>
      </c>
      <c r="U5859">
        <v>8</v>
      </c>
      <c r="V5859">
        <v>8</v>
      </c>
      <c r="W5859">
        <v>212.0298598950491</v>
      </c>
      <c r="X5859">
        <v>9440.8632908473992</v>
      </c>
      <c r="Y5859">
        <v>826.59740768525933</v>
      </c>
      <c r="Z5859">
        <v>638.88316096748633</v>
      </c>
      <c r="AA5859">
        <v>2481.0154972354071</v>
      </c>
      <c r="AB5859">
        <v>5454.0636345604071</v>
      </c>
      <c r="AC5859">
        <v>175.82046613932758</v>
      </c>
      <c r="AD5859">
        <v>95.68345930136033</v>
      </c>
      <c r="AE5859">
        <v>19324.956776631698</v>
      </c>
    </row>
    <row r="5860" spans="1:31" x14ac:dyDescent="0.3">
      <c r="A5860">
        <v>2499385</v>
      </c>
      <c r="B5860">
        <v>1</v>
      </c>
      <c r="C5860" t="s">
        <v>81</v>
      </c>
      <c r="D5860" t="s">
        <v>120</v>
      </c>
      <c r="E5860" t="s">
        <v>184</v>
      </c>
      <c r="F5860" t="s">
        <v>16569</v>
      </c>
      <c r="G5860" t="s">
        <v>149</v>
      </c>
      <c r="H5860" t="s">
        <v>150</v>
      </c>
      <c r="I5860" t="s">
        <v>136</v>
      </c>
      <c r="J5860" t="s">
        <v>137</v>
      </c>
      <c r="K5860" t="s">
        <v>144</v>
      </c>
      <c r="L5860" t="s">
        <v>16570</v>
      </c>
      <c r="M5860" t="s">
        <v>16571</v>
      </c>
      <c r="N5860">
        <v>1.2283333329999999</v>
      </c>
      <c r="O5860">
        <v>0</v>
      </c>
      <c r="P5860">
        <v>581</v>
      </c>
      <c r="Q5860">
        <v>43</v>
      </c>
      <c r="R5860">
        <v>11</v>
      </c>
      <c r="S5860">
        <v>2</v>
      </c>
      <c r="T5860">
        <v>82</v>
      </c>
      <c r="U5860">
        <v>0</v>
      </c>
      <c r="V5860">
        <v>0</v>
      </c>
      <c r="W5860">
        <v>0</v>
      </c>
      <c r="X5860">
        <v>150.26919528421249</v>
      </c>
      <c r="Y5860">
        <v>18.708182265474047</v>
      </c>
      <c r="Z5860">
        <v>3.6803946178996823</v>
      </c>
      <c r="AA5860">
        <v>12.665786190870353</v>
      </c>
      <c r="AB5860">
        <v>36.611044300284782</v>
      </c>
      <c r="AC5860">
        <v>0</v>
      </c>
      <c r="AD5860">
        <v>0</v>
      </c>
      <c r="AE5860">
        <v>221.93460265874137</v>
      </c>
    </row>
    <row r="5861" spans="1:31" x14ac:dyDescent="0.3">
      <c r="A5861">
        <v>2498993</v>
      </c>
      <c r="B5861">
        <v>1</v>
      </c>
      <c r="C5861" t="s">
        <v>80</v>
      </c>
      <c r="D5861" t="s">
        <v>106</v>
      </c>
      <c r="E5861" t="s">
        <v>132</v>
      </c>
      <c r="F5861" t="s">
        <v>16572</v>
      </c>
      <c r="G5861" t="s">
        <v>134</v>
      </c>
      <c r="H5861" t="s">
        <v>135</v>
      </c>
      <c r="I5861" t="s">
        <v>136</v>
      </c>
      <c r="J5861" t="s">
        <v>137</v>
      </c>
      <c r="K5861" t="s">
        <v>138</v>
      </c>
      <c r="L5861" t="s">
        <v>16573</v>
      </c>
      <c r="M5861" t="s">
        <v>16574</v>
      </c>
      <c r="N5861">
        <v>5.9005555550000004</v>
      </c>
      <c r="O5861">
        <v>0</v>
      </c>
      <c r="P5861">
        <v>264</v>
      </c>
      <c r="Q5861">
        <v>0</v>
      </c>
      <c r="R5861">
        <v>0</v>
      </c>
      <c r="S5861">
        <v>0</v>
      </c>
      <c r="T5861">
        <v>88</v>
      </c>
      <c r="U5861">
        <v>0</v>
      </c>
      <c r="V5861">
        <v>0</v>
      </c>
      <c r="W5861">
        <v>0</v>
      </c>
      <c r="X5861">
        <v>380.54141064768311</v>
      </c>
      <c r="Y5861">
        <v>0</v>
      </c>
      <c r="Z5861">
        <v>0</v>
      </c>
      <c r="AA5861">
        <v>0</v>
      </c>
      <c r="AB5861">
        <v>364.77357192242965</v>
      </c>
      <c r="AC5861">
        <v>0</v>
      </c>
      <c r="AD5861">
        <v>0</v>
      </c>
      <c r="AE5861">
        <v>745.31498257011276</v>
      </c>
    </row>
    <row r="5862" spans="1:31" x14ac:dyDescent="0.3">
      <c r="A5862">
        <v>2499093</v>
      </c>
      <c r="B5862">
        <v>1</v>
      </c>
      <c r="C5862" t="s">
        <v>81</v>
      </c>
      <c r="D5862" t="s">
        <v>123</v>
      </c>
      <c r="E5862" t="s">
        <v>162</v>
      </c>
      <c r="F5862" t="s">
        <v>16575</v>
      </c>
      <c r="G5862" t="s">
        <v>237</v>
      </c>
      <c r="H5862" t="s">
        <v>135</v>
      </c>
      <c r="I5862" t="s">
        <v>136</v>
      </c>
      <c r="J5862" t="s">
        <v>137</v>
      </c>
      <c r="K5862" t="s">
        <v>144</v>
      </c>
      <c r="L5862" t="s">
        <v>16576</v>
      </c>
      <c r="M5862" t="s">
        <v>16577</v>
      </c>
      <c r="N5862">
        <v>1.146666666</v>
      </c>
      <c r="O5862">
        <v>0</v>
      </c>
      <c r="P5862">
        <v>115</v>
      </c>
      <c r="Q5862">
        <v>0</v>
      </c>
      <c r="R5862">
        <v>0</v>
      </c>
      <c r="S5862">
        <v>0</v>
      </c>
      <c r="T5862">
        <v>8</v>
      </c>
      <c r="U5862">
        <v>0</v>
      </c>
      <c r="V5862">
        <v>0</v>
      </c>
      <c r="W5862">
        <v>0</v>
      </c>
      <c r="X5862">
        <v>28.834394806123985</v>
      </c>
      <c r="Y5862">
        <v>0</v>
      </c>
      <c r="Z5862">
        <v>0</v>
      </c>
      <c r="AA5862">
        <v>0</v>
      </c>
      <c r="AB5862">
        <v>9.0374714256244761</v>
      </c>
      <c r="AC5862">
        <v>0</v>
      </c>
      <c r="AD5862">
        <v>0</v>
      </c>
      <c r="AE5862">
        <v>37.871866231748463</v>
      </c>
    </row>
    <row r="5863" spans="1:31" x14ac:dyDescent="0.3">
      <c r="A5863">
        <v>2498967</v>
      </c>
      <c r="B5863">
        <v>1</v>
      </c>
      <c r="C5863" t="s">
        <v>80</v>
      </c>
      <c r="D5863" t="s">
        <v>97</v>
      </c>
      <c r="E5863" t="s">
        <v>166</v>
      </c>
      <c r="F5863" t="s">
        <v>16578</v>
      </c>
      <c r="G5863" t="s">
        <v>149</v>
      </c>
      <c r="H5863" t="s">
        <v>150</v>
      </c>
      <c r="I5863" t="s">
        <v>136</v>
      </c>
      <c r="J5863" t="s">
        <v>137</v>
      </c>
      <c r="K5863" t="s">
        <v>144</v>
      </c>
      <c r="L5863" t="s">
        <v>16579</v>
      </c>
      <c r="M5863" t="s">
        <v>16580</v>
      </c>
      <c r="N5863">
        <v>0.34166666600000001</v>
      </c>
      <c r="O5863">
        <v>0</v>
      </c>
      <c r="P5863">
        <v>59</v>
      </c>
      <c r="Q5863">
        <v>0</v>
      </c>
      <c r="R5863">
        <v>53</v>
      </c>
      <c r="S5863">
        <v>1</v>
      </c>
      <c r="T5863">
        <v>25</v>
      </c>
      <c r="U5863">
        <v>1</v>
      </c>
      <c r="V5863">
        <v>0</v>
      </c>
      <c r="W5863">
        <v>0</v>
      </c>
      <c r="X5863">
        <v>6.2039961484523305</v>
      </c>
      <c r="Y5863">
        <v>0</v>
      </c>
      <c r="Z5863">
        <v>3.2110450842842253</v>
      </c>
      <c r="AA5863">
        <v>5.5615347994198316</v>
      </c>
      <c r="AB5863">
        <v>2.9956400861781627</v>
      </c>
      <c r="AC5863">
        <v>16.208088129833392</v>
      </c>
      <c r="AD5863">
        <v>0</v>
      </c>
      <c r="AE5863">
        <v>34.180304248167943</v>
      </c>
    </row>
    <row r="5864" spans="1:31" x14ac:dyDescent="0.3">
      <c r="A5864">
        <v>2499159</v>
      </c>
      <c r="B5864">
        <v>1</v>
      </c>
      <c r="C5864" t="s">
        <v>80</v>
      </c>
      <c r="D5864" t="s">
        <v>95</v>
      </c>
      <c r="E5864" t="s">
        <v>184</v>
      </c>
      <c r="F5864" t="s">
        <v>16581</v>
      </c>
      <c r="G5864" t="s">
        <v>134</v>
      </c>
      <c r="H5864" t="s">
        <v>150</v>
      </c>
      <c r="I5864" t="s">
        <v>136</v>
      </c>
      <c r="J5864" t="s">
        <v>137</v>
      </c>
      <c r="K5864" t="s">
        <v>138</v>
      </c>
      <c r="L5864" t="s">
        <v>16582</v>
      </c>
      <c r="M5864" t="s">
        <v>16583</v>
      </c>
      <c r="N5864">
        <v>2.6541666660000001</v>
      </c>
      <c r="O5864">
        <v>0</v>
      </c>
      <c r="P5864">
        <v>0</v>
      </c>
      <c r="Q5864">
        <v>0</v>
      </c>
      <c r="R5864">
        <v>0</v>
      </c>
      <c r="S5864">
        <v>1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63.885103983736016</v>
      </c>
      <c r="AB5864">
        <v>0</v>
      </c>
      <c r="AC5864">
        <v>0</v>
      </c>
      <c r="AD5864">
        <v>0</v>
      </c>
      <c r="AE5864">
        <v>63.885103983736016</v>
      </c>
    </row>
    <row r="5865" spans="1:31" x14ac:dyDescent="0.3">
      <c r="A5865">
        <v>2499036</v>
      </c>
      <c r="B5865">
        <v>1</v>
      </c>
      <c r="C5865" t="s">
        <v>80</v>
      </c>
      <c r="D5865" t="s">
        <v>98</v>
      </c>
      <c r="E5865" t="s">
        <v>132</v>
      </c>
      <c r="F5865" t="s">
        <v>16584</v>
      </c>
      <c r="G5865" t="s">
        <v>134</v>
      </c>
      <c r="H5865" t="s">
        <v>135</v>
      </c>
      <c r="I5865" t="s">
        <v>136</v>
      </c>
      <c r="J5865" t="s">
        <v>137</v>
      </c>
      <c r="K5865" t="s">
        <v>138</v>
      </c>
      <c r="L5865" t="s">
        <v>16585</v>
      </c>
      <c r="M5865" t="s">
        <v>16586</v>
      </c>
      <c r="N5865">
        <v>5.6224999999999996</v>
      </c>
      <c r="O5865">
        <v>0</v>
      </c>
      <c r="P5865">
        <v>368</v>
      </c>
      <c r="Q5865">
        <v>0</v>
      </c>
      <c r="R5865">
        <v>0</v>
      </c>
      <c r="S5865">
        <v>0</v>
      </c>
      <c r="T5865">
        <v>77</v>
      </c>
      <c r="U5865">
        <v>0</v>
      </c>
      <c r="V5865">
        <v>0</v>
      </c>
      <c r="W5865">
        <v>0</v>
      </c>
      <c r="X5865">
        <v>458.88911230069323</v>
      </c>
      <c r="Y5865">
        <v>0</v>
      </c>
      <c r="Z5865">
        <v>0</v>
      </c>
      <c r="AA5865">
        <v>0</v>
      </c>
      <c r="AB5865">
        <v>300.20990856670863</v>
      </c>
      <c r="AC5865">
        <v>0</v>
      </c>
      <c r="AD5865">
        <v>0</v>
      </c>
      <c r="AE5865">
        <v>759.0990208674018</v>
      </c>
    </row>
    <row r="5866" spans="1:31" x14ac:dyDescent="0.3">
      <c r="A5866">
        <v>2499116</v>
      </c>
      <c r="B5866">
        <v>1</v>
      </c>
      <c r="C5866" t="s">
        <v>80</v>
      </c>
      <c r="D5866" t="s">
        <v>84</v>
      </c>
      <c r="E5866" t="s">
        <v>184</v>
      </c>
      <c r="F5866" t="s">
        <v>16587</v>
      </c>
      <c r="G5866" t="s">
        <v>149</v>
      </c>
      <c r="H5866" t="s">
        <v>150</v>
      </c>
      <c r="I5866" t="s">
        <v>136</v>
      </c>
      <c r="J5866" t="s">
        <v>137</v>
      </c>
      <c r="K5866" t="s">
        <v>144</v>
      </c>
      <c r="L5866" t="s">
        <v>16588</v>
      </c>
      <c r="M5866" t="s">
        <v>16589</v>
      </c>
      <c r="N5866">
        <v>0.80611111099999999</v>
      </c>
      <c r="O5866">
        <v>1</v>
      </c>
      <c r="P5866">
        <v>549</v>
      </c>
      <c r="Q5866">
        <v>0</v>
      </c>
      <c r="R5866">
        <v>19</v>
      </c>
      <c r="S5866">
        <v>28</v>
      </c>
      <c r="T5866">
        <v>518</v>
      </c>
      <c r="U5866">
        <v>6</v>
      </c>
      <c r="V5866">
        <v>7</v>
      </c>
      <c r="W5866">
        <v>0</v>
      </c>
      <c r="X5866">
        <v>183.83453780062206</v>
      </c>
      <c r="Y5866">
        <v>0</v>
      </c>
      <c r="Z5866">
        <v>5.642528226225374</v>
      </c>
      <c r="AA5866">
        <v>112.29509290673572</v>
      </c>
      <c r="AB5866">
        <v>540.80949798965446</v>
      </c>
      <c r="AC5866">
        <v>123.59173659014826</v>
      </c>
      <c r="AD5866">
        <v>82.483882935433485</v>
      </c>
      <c r="AE5866">
        <v>1048.6572764488194</v>
      </c>
    </row>
    <row r="5867" spans="1:31" x14ac:dyDescent="0.3">
      <c r="A5867">
        <v>2499508</v>
      </c>
      <c r="B5867">
        <v>1</v>
      </c>
      <c r="C5867" t="s">
        <v>80</v>
      </c>
      <c r="D5867" t="s">
        <v>90</v>
      </c>
      <c r="E5867" t="s">
        <v>147</v>
      </c>
      <c r="F5867" t="s">
        <v>16590</v>
      </c>
      <c r="G5867" t="s">
        <v>6205</v>
      </c>
      <c r="H5867" t="s">
        <v>150</v>
      </c>
      <c r="I5867" t="s">
        <v>136</v>
      </c>
      <c r="J5867" t="s">
        <v>137</v>
      </c>
      <c r="K5867" t="s">
        <v>144</v>
      </c>
      <c r="L5867" t="s">
        <v>16591</v>
      </c>
      <c r="M5867" t="s">
        <v>16592</v>
      </c>
      <c r="N5867">
        <v>8.1491666659999993</v>
      </c>
      <c r="O5867">
        <v>0</v>
      </c>
      <c r="P5867">
        <v>1104</v>
      </c>
      <c r="Q5867">
        <v>0</v>
      </c>
      <c r="R5867">
        <v>0</v>
      </c>
      <c r="S5867">
        <v>0</v>
      </c>
      <c r="T5867">
        <v>50</v>
      </c>
      <c r="U5867">
        <v>0</v>
      </c>
      <c r="V5867">
        <v>0</v>
      </c>
      <c r="W5867">
        <v>0</v>
      </c>
      <c r="X5867">
        <v>2127.901163997522</v>
      </c>
      <c r="Y5867">
        <v>0</v>
      </c>
      <c r="Z5867">
        <v>0</v>
      </c>
      <c r="AA5867">
        <v>0</v>
      </c>
      <c r="AB5867">
        <v>137.63200084680827</v>
      </c>
      <c r="AC5867">
        <v>0</v>
      </c>
      <c r="AD5867">
        <v>0</v>
      </c>
      <c r="AE5867">
        <v>2265.5331648443303</v>
      </c>
    </row>
    <row r="5868" spans="1:31" x14ac:dyDescent="0.3">
      <c r="A5868">
        <v>2498973</v>
      </c>
      <c r="B5868">
        <v>1</v>
      </c>
      <c r="C5868" t="s">
        <v>80</v>
      </c>
      <c r="D5868" t="s">
        <v>88</v>
      </c>
      <c r="E5868" t="s">
        <v>162</v>
      </c>
      <c r="F5868" t="s">
        <v>16593</v>
      </c>
      <c r="G5868" t="s">
        <v>530</v>
      </c>
      <c r="H5868" t="s">
        <v>135</v>
      </c>
      <c r="I5868" t="s">
        <v>136</v>
      </c>
      <c r="J5868" t="s">
        <v>137</v>
      </c>
      <c r="K5868" t="s">
        <v>144</v>
      </c>
      <c r="L5868" t="s">
        <v>16594</v>
      </c>
      <c r="M5868" t="s">
        <v>16595</v>
      </c>
      <c r="N5868">
        <v>3.3558333330000001</v>
      </c>
      <c r="O5868">
        <v>0</v>
      </c>
      <c r="P5868">
        <v>104</v>
      </c>
      <c r="Q5868">
        <v>0</v>
      </c>
      <c r="R5868">
        <v>0</v>
      </c>
      <c r="S5868">
        <v>0</v>
      </c>
      <c r="T5868">
        <v>19</v>
      </c>
      <c r="U5868">
        <v>0</v>
      </c>
      <c r="V5868">
        <v>0</v>
      </c>
      <c r="W5868">
        <v>0</v>
      </c>
      <c r="X5868">
        <v>97.037401345337273</v>
      </c>
      <c r="Y5868">
        <v>0</v>
      </c>
      <c r="Z5868">
        <v>0</v>
      </c>
      <c r="AA5868">
        <v>0</v>
      </c>
      <c r="AB5868">
        <v>73.400780515677411</v>
      </c>
      <c r="AC5868">
        <v>0</v>
      </c>
      <c r="AD5868">
        <v>0</v>
      </c>
      <c r="AE5868">
        <v>170.4381818610147</v>
      </c>
    </row>
    <row r="5869" spans="1:31" x14ac:dyDescent="0.3">
      <c r="A5869">
        <v>2499265</v>
      </c>
      <c r="B5869">
        <v>1</v>
      </c>
      <c r="C5869" t="s">
        <v>81</v>
      </c>
      <c r="D5869" t="s">
        <v>123</v>
      </c>
      <c r="E5869" t="s">
        <v>162</v>
      </c>
      <c r="F5869" t="s">
        <v>15414</v>
      </c>
      <c r="G5869" t="s">
        <v>210</v>
      </c>
      <c r="H5869" t="s">
        <v>135</v>
      </c>
      <c r="I5869" t="s">
        <v>136</v>
      </c>
      <c r="J5869" t="s">
        <v>137</v>
      </c>
      <c r="K5869" t="s">
        <v>144</v>
      </c>
      <c r="L5869" t="s">
        <v>16596</v>
      </c>
      <c r="M5869" t="s">
        <v>16597</v>
      </c>
      <c r="N5869">
        <v>1.859444444</v>
      </c>
      <c r="O5869">
        <v>0</v>
      </c>
      <c r="P5869">
        <v>186</v>
      </c>
      <c r="Q5869">
        <v>0</v>
      </c>
      <c r="R5869">
        <v>0</v>
      </c>
      <c r="S5869">
        <v>0</v>
      </c>
      <c r="T5869">
        <v>2</v>
      </c>
      <c r="U5869">
        <v>0</v>
      </c>
      <c r="V5869">
        <v>0</v>
      </c>
      <c r="W5869">
        <v>0</v>
      </c>
      <c r="X5869">
        <v>78.205154465788141</v>
      </c>
      <c r="Y5869">
        <v>0</v>
      </c>
      <c r="Z5869">
        <v>0</v>
      </c>
      <c r="AA5869">
        <v>0</v>
      </c>
      <c r="AB5869">
        <v>2.8046318043599299</v>
      </c>
      <c r="AC5869">
        <v>0</v>
      </c>
      <c r="AD5869">
        <v>0</v>
      </c>
      <c r="AE5869">
        <v>81.009786270148069</v>
      </c>
    </row>
    <row r="5870" spans="1:31" x14ac:dyDescent="0.3">
      <c r="A5870">
        <v>2498979</v>
      </c>
      <c r="B5870">
        <v>1</v>
      </c>
      <c r="C5870" t="s">
        <v>81</v>
      </c>
      <c r="D5870" t="s">
        <v>122</v>
      </c>
      <c r="E5870" t="s">
        <v>166</v>
      </c>
      <c r="F5870" t="s">
        <v>16598</v>
      </c>
      <c r="G5870" t="s">
        <v>134</v>
      </c>
      <c r="H5870" t="s">
        <v>150</v>
      </c>
      <c r="I5870" t="s">
        <v>136</v>
      </c>
      <c r="J5870" t="s">
        <v>137</v>
      </c>
      <c r="K5870" t="s">
        <v>138</v>
      </c>
      <c r="L5870" t="s">
        <v>16599</v>
      </c>
      <c r="M5870" t="s">
        <v>16600</v>
      </c>
      <c r="N5870">
        <v>6.8449999999999998</v>
      </c>
      <c r="O5870">
        <v>0</v>
      </c>
      <c r="P5870">
        <v>4287</v>
      </c>
      <c r="Q5870">
        <v>0</v>
      </c>
      <c r="R5870">
        <v>0</v>
      </c>
      <c r="S5870">
        <v>2</v>
      </c>
      <c r="T5870">
        <v>853</v>
      </c>
      <c r="U5870">
        <v>0</v>
      </c>
      <c r="V5870">
        <v>0</v>
      </c>
      <c r="W5870">
        <v>0</v>
      </c>
      <c r="X5870">
        <v>6349.429589333984</v>
      </c>
      <c r="Y5870">
        <v>0</v>
      </c>
      <c r="Z5870">
        <v>0</v>
      </c>
      <c r="AA5870">
        <v>156.41840985147613</v>
      </c>
      <c r="AB5870">
        <v>3049.6638189915225</v>
      </c>
      <c r="AC5870">
        <v>0</v>
      </c>
      <c r="AD5870">
        <v>0</v>
      </c>
      <c r="AE5870">
        <v>9555.5118181769831</v>
      </c>
    </row>
    <row r="5871" spans="1:31" x14ac:dyDescent="0.3">
      <c r="A5871">
        <v>2499334</v>
      </c>
      <c r="B5871">
        <v>1</v>
      </c>
      <c r="C5871" t="s">
        <v>81</v>
      </c>
      <c r="D5871" t="s">
        <v>123</v>
      </c>
      <c r="E5871" t="s">
        <v>153</v>
      </c>
      <c r="F5871" t="s">
        <v>16601</v>
      </c>
      <c r="G5871" t="s">
        <v>230</v>
      </c>
      <c r="H5871" t="s">
        <v>135</v>
      </c>
      <c r="I5871" t="s">
        <v>136</v>
      </c>
      <c r="J5871" t="s">
        <v>137</v>
      </c>
      <c r="K5871" t="s">
        <v>144</v>
      </c>
      <c r="L5871" t="s">
        <v>16602</v>
      </c>
      <c r="M5871" t="s">
        <v>16603</v>
      </c>
      <c r="N5871">
        <v>2.6838888879999998</v>
      </c>
      <c r="O5871">
        <v>0</v>
      </c>
      <c r="P5871">
        <v>1</v>
      </c>
      <c r="Q5871">
        <v>0</v>
      </c>
      <c r="R5871">
        <v>0</v>
      </c>
      <c r="S5871">
        <v>0</v>
      </c>
      <c r="T5871">
        <v>4</v>
      </c>
      <c r="U5871">
        <v>0</v>
      </c>
      <c r="V5871">
        <v>0</v>
      </c>
      <c r="W5871">
        <v>0</v>
      </c>
      <c r="X5871">
        <v>0.11841613706141112</v>
      </c>
      <c r="Y5871">
        <v>0</v>
      </c>
      <c r="Z5871">
        <v>0</v>
      </c>
      <c r="AA5871">
        <v>0</v>
      </c>
      <c r="AB5871">
        <v>0.62857433586087041</v>
      </c>
      <c r="AC5871">
        <v>0</v>
      </c>
      <c r="AD5871">
        <v>0</v>
      </c>
      <c r="AE5871">
        <v>0.74699047292228149</v>
      </c>
    </row>
    <row r="5872" spans="1:31" x14ac:dyDescent="0.3">
      <c r="A5872">
        <v>2499002</v>
      </c>
      <c r="B5872">
        <v>1</v>
      </c>
      <c r="C5872" t="s">
        <v>80</v>
      </c>
      <c r="D5872" t="s">
        <v>93</v>
      </c>
      <c r="E5872" t="s">
        <v>132</v>
      </c>
      <c r="F5872" t="s">
        <v>16604</v>
      </c>
      <c r="G5872" t="s">
        <v>134</v>
      </c>
      <c r="H5872" t="s">
        <v>135</v>
      </c>
      <c r="I5872" t="s">
        <v>136</v>
      </c>
      <c r="J5872" t="s">
        <v>137</v>
      </c>
      <c r="K5872" t="s">
        <v>138</v>
      </c>
      <c r="L5872" t="s">
        <v>16605</v>
      </c>
      <c r="M5872" t="s">
        <v>16606</v>
      </c>
      <c r="N5872">
        <v>5.8611111109999996</v>
      </c>
      <c r="O5872">
        <v>0</v>
      </c>
      <c r="P5872">
        <v>176</v>
      </c>
      <c r="Q5872">
        <v>0</v>
      </c>
      <c r="R5872">
        <v>10</v>
      </c>
      <c r="S5872">
        <v>0</v>
      </c>
      <c r="T5872">
        <v>8</v>
      </c>
      <c r="U5872">
        <v>0</v>
      </c>
      <c r="V5872">
        <v>0</v>
      </c>
      <c r="W5872">
        <v>0</v>
      </c>
      <c r="X5872">
        <v>217.90896391736956</v>
      </c>
      <c r="Y5872">
        <v>0</v>
      </c>
      <c r="Z5872">
        <v>27.243621204970221</v>
      </c>
      <c r="AA5872">
        <v>0</v>
      </c>
      <c r="AB5872">
        <v>21.689102456209657</v>
      </c>
      <c r="AC5872">
        <v>0</v>
      </c>
      <c r="AD5872">
        <v>0</v>
      </c>
      <c r="AE5872">
        <v>266.84168757854945</v>
      </c>
    </row>
    <row r="5873" spans="1:31" x14ac:dyDescent="0.3">
      <c r="A5873">
        <v>2499102</v>
      </c>
      <c r="B5873">
        <v>1</v>
      </c>
      <c r="C5873" t="s">
        <v>80</v>
      </c>
      <c r="D5873" t="s">
        <v>101</v>
      </c>
      <c r="E5873" t="s">
        <v>147</v>
      </c>
      <c r="F5873" t="s">
        <v>1006</v>
      </c>
      <c r="G5873" t="s">
        <v>193</v>
      </c>
      <c r="H5873" t="s">
        <v>150</v>
      </c>
      <c r="I5873" t="s">
        <v>136</v>
      </c>
      <c r="J5873" t="s">
        <v>137</v>
      </c>
      <c r="K5873" t="s">
        <v>144</v>
      </c>
      <c r="L5873" t="s">
        <v>16607</v>
      </c>
      <c r="M5873" t="s">
        <v>16608</v>
      </c>
      <c r="N5873">
        <v>3.792777777</v>
      </c>
      <c r="O5873">
        <v>0</v>
      </c>
      <c r="P5873">
        <v>5</v>
      </c>
      <c r="Q5873">
        <v>0</v>
      </c>
      <c r="R5873">
        <v>5</v>
      </c>
      <c r="S5873">
        <v>1</v>
      </c>
      <c r="T5873">
        <v>1</v>
      </c>
      <c r="U5873">
        <v>0</v>
      </c>
      <c r="V5873">
        <v>0</v>
      </c>
      <c r="W5873">
        <v>0</v>
      </c>
      <c r="X5873">
        <v>16.01929461659828</v>
      </c>
      <c r="Y5873">
        <v>0</v>
      </c>
      <c r="Z5873">
        <v>2.2237748770710097</v>
      </c>
      <c r="AA5873">
        <v>4.2955929997200002</v>
      </c>
      <c r="AB5873">
        <v>0.229889834122599</v>
      </c>
      <c r="AC5873">
        <v>0</v>
      </c>
      <c r="AD5873">
        <v>0</v>
      </c>
      <c r="AE5873">
        <v>22.768552327511888</v>
      </c>
    </row>
    <row r="5874" spans="1:31" x14ac:dyDescent="0.3">
      <c r="A5874">
        <v>2499497</v>
      </c>
      <c r="B5874">
        <v>1</v>
      </c>
      <c r="C5874" t="s">
        <v>80</v>
      </c>
      <c r="D5874" t="s">
        <v>90</v>
      </c>
      <c r="E5874" t="s">
        <v>147</v>
      </c>
      <c r="F5874" t="s">
        <v>16609</v>
      </c>
      <c r="G5874" t="s">
        <v>149</v>
      </c>
      <c r="H5874" t="s">
        <v>150</v>
      </c>
      <c r="I5874" t="s">
        <v>136</v>
      </c>
      <c r="J5874" t="s">
        <v>137</v>
      </c>
      <c r="K5874" t="s">
        <v>144</v>
      </c>
      <c r="L5874" t="s">
        <v>16610</v>
      </c>
      <c r="M5874" t="s">
        <v>16611</v>
      </c>
      <c r="N5874">
        <v>0.58333333300000001</v>
      </c>
      <c r="O5874">
        <v>0</v>
      </c>
      <c r="P5874">
        <v>7003</v>
      </c>
      <c r="Q5874">
        <v>0</v>
      </c>
      <c r="R5874">
        <v>0</v>
      </c>
      <c r="S5874">
        <v>4</v>
      </c>
      <c r="T5874">
        <v>715</v>
      </c>
      <c r="U5874">
        <v>0</v>
      </c>
      <c r="V5874">
        <v>0</v>
      </c>
      <c r="W5874">
        <v>0</v>
      </c>
      <c r="X5874">
        <v>1218.7821472690241</v>
      </c>
      <c r="Y5874">
        <v>0</v>
      </c>
      <c r="Z5874">
        <v>0</v>
      </c>
      <c r="AA5874">
        <v>113.79957999734681</v>
      </c>
      <c r="AB5874">
        <v>355.02647142212641</v>
      </c>
      <c r="AC5874">
        <v>0</v>
      </c>
      <c r="AD5874">
        <v>0</v>
      </c>
      <c r="AE5874">
        <v>1687.6081986884974</v>
      </c>
    </row>
    <row r="5875" spans="1:31" x14ac:dyDescent="0.3">
      <c r="A5875">
        <v>2499079</v>
      </c>
      <c r="B5875">
        <v>1</v>
      </c>
      <c r="C5875" t="s">
        <v>80</v>
      </c>
      <c r="D5875" t="s">
        <v>96</v>
      </c>
      <c r="E5875" t="s">
        <v>153</v>
      </c>
      <c r="F5875" t="s">
        <v>16612</v>
      </c>
      <c r="G5875" t="s">
        <v>155</v>
      </c>
      <c r="H5875" t="s">
        <v>135</v>
      </c>
      <c r="I5875" t="s">
        <v>136</v>
      </c>
      <c r="J5875" t="s">
        <v>137</v>
      </c>
      <c r="K5875" t="s">
        <v>144</v>
      </c>
      <c r="L5875" t="s">
        <v>16613</v>
      </c>
      <c r="M5875" t="s">
        <v>16614</v>
      </c>
      <c r="N5875">
        <v>3.801388888</v>
      </c>
      <c r="O5875">
        <v>0</v>
      </c>
      <c r="P5875">
        <v>1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1.1412826641574301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1.1412826641574301</v>
      </c>
    </row>
    <row r="5876" spans="1:31" x14ac:dyDescent="0.3">
      <c r="A5876">
        <v>2499042</v>
      </c>
      <c r="B5876">
        <v>1</v>
      </c>
      <c r="C5876" t="s">
        <v>80</v>
      </c>
      <c r="D5876" t="s">
        <v>83</v>
      </c>
      <c r="E5876" t="s">
        <v>132</v>
      </c>
      <c r="F5876" t="s">
        <v>16615</v>
      </c>
      <c r="G5876" t="s">
        <v>134</v>
      </c>
      <c r="H5876" t="s">
        <v>135</v>
      </c>
      <c r="I5876" t="s">
        <v>136</v>
      </c>
      <c r="J5876" t="s">
        <v>137</v>
      </c>
      <c r="K5876" t="s">
        <v>138</v>
      </c>
      <c r="L5876" t="s">
        <v>16616</v>
      </c>
      <c r="M5876" t="s">
        <v>16617</v>
      </c>
      <c r="N5876">
        <v>0.55527777700000003</v>
      </c>
      <c r="O5876">
        <v>0</v>
      </c>
      <c r="P5876">
        <v>1083</v>
      </c>
      <c r="Q5876">
        <v>0</v>
      </c>
      <c r="R5876">
        <v>0</v>
      </c>
      <c r="S5876">
        <v>0</v>
      </c>
      <c r="T5876">
        <v>74</v>
      </c>
      <c r="U5876">
        <v>0</v>
      </c>
      <c r="V5876">
        <v>0</v>
      </c>
      <c r="W5876">
        <v>0</v>
      </c>
      <c r="X5876">
        <v>147.55351175824543</v>
      </c>
      <c r="Y5876">
        <v>0</v>
      </c>
      <c r="Z5876">
        <v>0</v>
      </c>
      <c r="AA5876">
        <v>0</v>
      </c>
      <c r="AB5876">
        <v>38.887256662773929</v>
      </c>
      <c r="AC5876">
        <v>0</v>
      </c>
      <c r="AD5876">
        <v>0</v>
      </c>
      <c r="AE5876">
        <v>186.44076842101936</v>
      </c>
    </row>
    <row r="5877" spans="1:31" x14ac:dyDescent="0.3">
      <c r="A5877">
        <v>2499440</v>
      </c>
      <c r="B5877">
        <v>1</v>
      </c>
      <c r="C5877" t="s">
        <v>81</v>
      </c>
      <c r="D5877" t="s">
        <v>122</v>
      </c>
      <c r="E5877" t="s">
        <v>132</v>
      </c>
      <c r="F5877" t="s">
        <v>16618</v>
      </c>
      <c r="G5877" t="s">
        <v>296</v>
      </c>
      <c r="H5877" t="s">
        <v>135</v>
      </c>
      <c r="I5877" t="s">
        <v>136</v>
      </c>
      <c r="J5877" t="s">
        <v>137</v>
      </c>
      <c r="K5877" t="s">
        <v>144</v>
      </c>
      <c r="L5877" t="s">
        <v>16619</v>
      </c>
      <c r="M5877" t="s">
        <v>16620</v>
      </c>
      <c r="N5877">
        <v>0.86750000000000005</v>
      </c>
      <c r="O5877">
        <v>0</v>
      </c>
      <c r="P5877">
        <v>47</v>
      </c>
      <c r="Q5877">
        <v>0</v>
      </c>
      <c r="R5877">
        <v>0</v>
      </c>
      <c r="S5877">
        <v>0</v>
      </c>
      <c r="T5877">
        <v>2</v>
      </c>
      <c r="U5877">
        <v>0</v>
      </c>
      <c r="V5877">
        <v>0</v>
      </c>
      <c r="W5877">
        <v>0</v>
      </c>
      <c r="X5877">
        <v>5.1123506838202424</v>
      </c>
      <c r="Y5877">
        <v>0</v>
      </c>
      <c r="Z5877">
        <v>0</v>
      </c>
      <c r="AA5877">
        <v>0</v>
      </c>
      <c r="AB5877">
        <v>2.3102854300533329</v>
      </c>
      <c r="AC5877">
        <v>0</v>
      </c>
      <c r="AD5877">
        <v>0</v>
      </c>
      <c r="AE5877">
        <v>7.4226361138735752</v>
      </c>
    </row>
    <row r="5878" spans="1:31" x14ac:dyDescent="0.3">
      <c r="A5878">
        <v>2499434</v>
      </c>
      <c r="B5878">
        <v>1</v>
      </c>
      <c r="C5878" t="s">
        <v>80</v>
      </c>
      <c r="D5878" t="s">
        <v>94</v>
      </c>
      <c r="E5878" t="s">
        <v>153</v>
      </c>
      <c r="F5878" t="s">
        <v>16621</v>
      </c>
      <c r="G5878" t="s">
        <v>155</v>
      </c>
      <c r="H5878" t="s">
        <v>135</v>
      </c>
      <c r="I5878" t="s">
        <v>136</v>
      </c>
      <c r="J5878" t="s">
        <v>137</v>
      </c>
      <c r="K5878" t="s">
        <v>144</v>
      </c>
      <c r="L5878" t="s">
        <v>16622</v>
      </c>
      <c r="M5878" t="s">
        <v>16623</v>
      </c>
      <c r="N5878">
        <v>0.86055555500000003</v>
      </c>
      <c r="O5878">
        <v>0</v>
      </c>
      <c r="P5878">
        <v>2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0.27389813433336302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0.27389813433336302</v>
      </c>
    </row>
    <row r="5879" spans="1:31" x14ac:dyDescent="0.3">
      <c r="A5879">
        <v>2498996</v>
      </c>
      <c r="B5879">
        <v>1</v>
      </c>
      <c r="C5879" t="s">
        <v>81</v>
      </c>
      <c r="D5879" t="s">
        <v>113</v>
      </c>
      <c r="E5879" t="s">
        <v>132</v>
      </c>
      <c r="F5879" t="s">
        <v>2274</v>
      </c>
      <c r="G5879" t="s">
        <v>168</v>
      </c>
      <c r="H5879" t="s">
        <v>135</v>
      </c>
      <c r="I5879" t="s">
        <v>136</v>
      </c>
      <c r="J5879" t="s">
        <v>137</v>
      </c>
      <c r="K5879" t="s">
        <v>138</v>
      </c>
      <c r="L5879" t="s">
        <v>16624</v>
      </c>
      <c r="M5879" t="s">
        <v>16625</v>
      </c>
      <c r="N5879">
        <v>6.807222222</v>
      </c>
      <c r="O5879">
        <v>0</v>
      </c>
      <c r="P5879">
        <v>21</v>
      </c>
      <c r="Q5879">
        <v>0</v>
      </c>
      <c r="R5879">
        <v>3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12.84910609735048</v>
      </c>
      <c r="Y5879">
        <v>0</v>
      </c>
      <c r="Z5879">
        <v>3.8796806090167713</v>
      </c>
      <c r="AA5879">
        <v>0</v>
      </c>
      <c r="AB5879">
        <v>0</v>
      </c>
      <c r="AC5879">
        <v>0</v>
      </c>
      <c r="AD5879">
        <v>0</v>
      </c>
      <c r="AE5879">
        <v>16.728786706367252</v>
      </c>
    </row>
    <row r="5880" spans="1:31" x14ac:dyDescent="0.3">
      <c r="A5880">
        <v>2499039</v>
      </c>
      <c r="B5880">
        <v>1</v>
      </c>
      <c r="C5880" t="s">
        <v>80</v>
      </c>
      <c r="D5880" t="s">
        <v>95</v>
      </c>
      <c r="E5880" t="s">
        <v>184</v>
      </c>
      <c r="F5880" t="s">
        <v>16626</v>
      </c>
      <c r="G5880" t="s">
        <v>134</v>
      </c>
      <c r="H5880" t="s">
        <v>150</v>
      </c>
      <c r="I5880" t="s">
        <v>136</v>
      </c>
      <c r="J5880" t="s">
        <v>137</v>
      </c>
      <c r="K5880" t="s">
        <v>138</v>
      </c>
      <c r="L5880" t="s">
        <v>16627</v>
      </c>
      <c r="M5880" t="s">
        <v>16628</v>
      </c>
      <c r="N5880">
        <v>0.67166666600000002</v>
      </c>
      <c r="O5880">
        <v>5</v>
      </c>
      <c r="P5880">
        <v>401</v>
      </c>
      <c r="Q5880">
        <v>8</v>
      </c>
      <c r="R5880">
        <v>1</v>
      </c>
      <c r="S5880">
        <v>31</v>
      </c>
      <c r="T5880">
        <v>18</v>
      </c>
      <c r="U5880">
        <v>2</v>
      </c>
      <c r="V5880">
        <v>0</v>
      </c>
      <c r="W5880">
        <v>1.0229673691308512</v>
      </c>
      <c r="X5880">
        <v>67.268314139926304</v>
      </c>
      <c r="Y5880">
        <v>70.886397623366392</v>
      </c>
      <c r="Z5880">
        <v>1.0332289072089871</v>
      </c>
      <c r="AA5880">
        <v>246.93344437205945</v>
      </c>
      <c r="AB5880">
        <v>7.0789749779136306</v>
      </c>
      <c r="AC5880">
        <v>44.334190732778239</v>
      </c>
      <c r="AD5880">
        <v>0</v>
      </c>
      <c r="AE5880">
        <v>438.55751812238384</v>
      </c>
    </row>
    <row r="5881" spans="1:31" x14ac:dyDescent="0.3">
      <c r="A5881">
        <v>2499062</v>
      </c>
      <c r="B5881">
        <v>1</v>
      </c>
      <c r="C5881" t="s">
        <v>81</v>
      </c>
      <c r="D5881" t="s">
        <v>117</v>
      </c>
      <c r="E5881" t="s">
        <v>132</v>
      </c>
      <c r="F5881" t="s">
        <v>16629</v>
      </c>
      <c r="G5881" t="s">
        <v>134</v>
      </c>
      <c r="H5881" t="s">
        <v>135</v>
      </c>
      <c r="I5881" t="s">
        <v>136</v>
      </c>
      <c r="J5881" t="s">
        <v>137</v>
      </c>
      <c r="K5881" t="s">
        <v>138</v>
      </c>
      <c r="L5881" t="s">
        <v>16630</v>
      </c>
      <c r="M5881" t="s">
        <v>16631</v>
      </c>
      <c r="N5881">
        <v>0.98694444400000003</v>
      </c>
      <c r="O5881">
        <v>0</v>
      </c>
      <c r="P5881">
        <v>297</v>
      </c>
      <c r="Q5881">
        <v>0</v>
      </c>
      <c r="R5881">
        <v>0</v>
      </c>
      <c r="S5881">
        <v>0</v>
      </c>
      <c r="T5881">
        <v>16</v>
      </c>
      <c r="U5881">
        <v>0</v>
      </c>
      <c r="V5881">
        <v>0</v>
      </c>
      <c r="W5881">
        <v>0</v>
      </c>
      <c r="X5881">
        <v>44.384372805982068</v>
      </c>
      <c r="Y5881">
        <v>0</v>
      </c>
      <c r="Z5881">
        <v>0</v>
      </c>
      <c r="AA5881">
        <v>0</v>
      </c>
      <c r="AB5881">
        <v>11.56474716954809</v>
      </c>
      <c r="AC5881">
        <v>0</v>
      </c>
      <c r="AD5881">
        <v>0</v>
      </c>
      <c r="AE5881">
        <v>55.949119975530159</v>
      </c>
    </row>
    <row r="5882" spans="1:31" x14ac:dyDescent="0.3">
      <c r="A5882">
        <v>2499082</v>
      </c>
      <c r="B5882">
        <v>1</v>
      </c>
      <c r="C5882" t="s">
        <v>80</v>
      </c>
      <c r="D5882" t="s">
        <v>107</v>
      </c>
      <c r="E5882" t="s">
        <v>166</v>
      </c>
      <c r="F5882" t="s">
        <v>16632</v>
      </c>
      <c r="G5882" t="s">
        <v>149</v>
      </c>
      <c r="H5882" t="s">
        <v>150</v>
      </c>
      <c r="I5882" t="s">
        <v>136</v>
      </c>
      <c r="J5882" t="s">
        <v>137</v>
      </c>
      <c r="K5882" t="s">
        <v>144</v>
      </c>
      <c r="L5882" t="s">
        <v>16633</v>
      </c>
      <c r="M5882" t="s">
        <v>16634</v>
      </c>
      <c r="N5882">
        <v>0.77</v>
      </c>
      <c r="O5882">
        <v>0</v>
      </c>
      <c r="P5882">
        <v>4962</v>
      </c>
      <c r="Q5882">
        <v>0</v>
      </c>
      <c r="R5882">
        <v>2</v>
      </c>
      <c r="S5882">
        <v>0</v>
      </c>
      <c r="T5882">
        <v>516</v>
      </c>
      <c r="U5882">
        <v>0</v>
      </c>
      <c r="V5882">
        <v>0</v>
      </c>
      <c r="W5882">
        <v>0</v>
      </c>
      <c r="X5882">
        <v>1098.7892946054851</v>
      </c>
      <c r="Y5882">
        <v>0</v>
      </c>
      <c r="Z5882">
        <v>0.52328088921899196</v>
      </c>
      <c r="AA5882">
        <v>0</v>
      </c>
      <c r="AB5882">
        <v>357.60900258740139</v>
      </c>
      <c r="AC5882">
        <v>0</v>
      </c>
      <c r="AD5882">
        <v>0</v>
      </c>
      <c r="AE5882">
        <v>1456.9215780821055</v>
      </c>
    </row>
    <row r="5883" spans="1:31" x14ac:dyDescent="0.3">
      <c r="A5883">
        <v>2498913</v>
      </c>
      <c r="B5883">
        <v>1</v>
      </c>
      <c r="C5883" t="s">
        <v>81</v>
      </c>
      <c r="D5883" t="s">
        <v>127</v>
      </c>
      <c r="E5883" t="s">
        <v>166</v>
      </c>
      <c r="F5883" t="s">
        <v>16635</v>
      </c>
      <c r="G5883" t="s">
        <v>149</v>
      </c>
      <c r="H5883" t="s">
        <v>150</v>
      </c>
      <c r="I5883" t="s">
        <v>506</v>
      </c>
      <c r="J5883" t="s">
        <v>137</v>
      </c>
      <c r="K5883" t="s">
        <v>144</v>
      </c>
      <c r="L5883" t="s">
        <v>16636</v>
      </c>
      <c r="M5883" t="s">
        <v>16637</v>
      </c>
      <c r="N5883">
        <v>2.75E-2</v>
      </c>
      <c r="O5883">
        <v>0</v>
      </c>
      <c r="P5883">
        <v>14213</v>
      </c>
      <c r="Q5883">
        <v>0</v>
      </c>
      <c r="R5883">
        <v>25</v>
      </c>
      <c r="S5883">
        <v>7</v>
      </c>
      <c r="T5883">
        <v>1020</v>
      </c>
      <c r="U5883">
        <v>4</v>
      </c>
      <c r="V5883">
        <v>5</v>
      </c>
      <c r="W5883">
        <v>0</v>
      </c>
      <c r="X5883">
        <v>76.498831790914565</v>
      </c>
      <c r="Y5883">
        <v>0</v>
      </c>
      <c r="Z5883">
        <v>0.27849142676444383</v>
      </c>
      <c r="AA5883">
        <v>4.1571945256615122</v>
      </c>
      <c r="AB5883">
        <v>18.544657527269784</v>
      </c>
      <c r="AC5883">
        <v>2.2190369263949288</v>
      </c>
      <c r="AD5883">
        <v>1.0756049281908702</v>
      </c>
      <c r="AE5883">
        <v>102.77381712519612</v>
      </c>
    </row>
    <row r="5884" spans="1:31" x14ac:dyDescent="0.3">
      <c r="A5884">
        <v>2499019</v>
      </c>
      <c r="B5884">
        <v>1</v>
      </c>
      <c r="C5884" t="s">
        <v>81</v>
      </c>
      <c r="D5884" t="s">
        <v>118</v>
      </c>
      <c r="E5884" t="s">
        <v>147</v>
      </c>
      <c r="F5884" t="s">
        <v>14876</v>
      </c>
      <c r="G5884" t="s">
        <v>168</v>
      </c>
      <c r="H5884" t="s">
        <v>150</v>
      </c>
      <c r="I5884" t="s">
        <v>136</v>
      </c>
      <c r="J5884" t="s">
        <v>137</v>
      </c>
      <c r="K5884" t="s">
        <v>138</v>
      </c>
      <c r="L5884" t="s">
        <v>16638</v>
      </c>
      <c r="M5884" t="s">
        <v>16639</v>
      </c>
      <c r="N5884">
        <v>9.3008333329999999</v>
      </c>
      <c r="O5884">
        <v>0</v>
      </c>
      <c r="P5884">
        <v>201</v>
      </c>
      <c r="Q5884">
        <v>0</v>
      </c>
      <c r="R5884">
        <v>9</v>
      </c>
      <c r="S5884">
        <v>0</v>
      </c>
      <c r="T5884">
        <v>12</v>
      </c>
      <c r="U5884">
        <v>0</v>
      </c>
      <c r="V5884">
        <v>0</v>
      </c>
      <c r="W5884">
        <v>0</v>
      </c>
      <c r="X5884">
        <v>420.49356562986384</v>
      </c>
      <c r="Y5884">
        <v>0</v>
      </c>
      <c r="Z5884">
        <v>6.8815265562693684</v>
      </c>
      <c r="AA5884">
        <v>0</v>
      </c>
      <c r="AB5884">
        <v>87.350574831844426</v>
      </c>
      <c r="AC5884">
        <v>0</v>
      </c>
      <c r="AD5884">
        <v>0</v>
      </c>
      <c r="AE5884">
        <v>514.72566701797768</v>
      </c>
    </row>
    <row r="5885" spans="1:31" x14ac:dyDescent="0.3">
      <c r="A5885">
        <v>2499434</v>
      </c>
      <c r="B5885">
        <v>2</v>
      </c>
      <c r="C5885" t="s">
        <v>80</v>
      </c>
      <c r="D5885" t="s">
        <v>94</v>
      </c>
      <c r="E5885" t="s">
        <v>132</v>
      </c>
      <c r="F5885" t="s">
        <v>16640</v>
      </c>
      <c r="G5885" t="s">
        <v>155</v>
      </c>
      <c r="H5885" t="s">
        <v>135</v>
      </c>
      <c r="I5885" t="s">
        <v>136</v>
      </c>
      <c r="J5885" t="s">
        <v>137</v>
      </c>
      <c r="K5885" t="s">
        <v>144</v>
      </c>
      <c r="L5885" t="s">
        <v>16623</v>
      </c>
      <c r="M5885" t="s">
        <v>16641</v>
      </c>
      <c r="N5885">
        <v>0.53916666599999996</v>
      </c>
      <c r="O5885">
        <v>0</v>
      </c>
      <c r="P5885">
        <v>205</v>
      </c>
      <c r="Q5885">
        <v>0</v>
      </c>
      <c r="R5885">
        <v>1</v>
      </c>
      <c r="S5885">
        <v>0</v>
      </c>
      <c r="T5885">
        <v>3</v>
      </c>
      <c r="U5885">
        <v>0</v>
      </c>
      <c r="V5885">
        <v>0</v>
      </c>
      <c r="W5885">
        <v>0</v>
      </c>
      <c r="X5885">
        <v>32.324457194070213</v>
      </c>
      <c r="Y5885">
        <v>0</v>
      </c>
      <c r="Z5885">
        <v>1.432545501324E-3</v>
      </c>
      <c r="AA5885">
        <v>0</v>
      </c>
      <c r="AB5885">
        <v>1.4187954154152913</v>
      </c>
      <c r="AC5885">
        <v>0</v>
      </c>
      <c r="AD5885">
        <v>0</v>
      </c>
      <c r="AE5885">
        <v>33.744685154986826</v>
      </c>
    </row>
    <row r="5886" spans="1:31" x14ac:dyDescent="0.3">
      <c r="A5886">
        <v>2499477</v>
      </c>
      <c r="B5886">
        <v>1</v>
      </c>
      <c r="C5886" t="s">
        <v>80</v>
      </c>
      <c r="D5886" t="s">
        <v>95</v>
      </c>
      <c r="E5886" t="s">
        <v>162</v>
      </c>
      <c r="F5886" t="s">
        <v>16642</v>
      </c>
      <c r="G5886" t="s">
        <v>181</v>
      </c>
      <c r="H5886" t="s">
        <v>135</v>
      </c>
      <c r="I5886" t="s">
        <v>136</v>
      </c>
      <c r="J5886" t="s">
        <v>137</v>
      </c>
      <c r="K5886" t="s">
        <v>144</v>
      </c>
      <c r="L5886" t="s">
        <v>16643</v>
      </c>
      <c r="M5886" t="s">
        <v>16644</v>
      </c>
      <c r="N5886">
        <v>1.228611111</v>
      </c>
      <c r="O5886">
        <v>0</v>
      </c>
      <c r="P5886">
        <v>29</v>
      </c>
      <c r="Q5886">
        <v>0</v>
      </c>
      <c r="R5886">
        <v>0</v>
      </c>
      <c r="S5886">
        <v>0</v>
      </c>
      <c r="T5886">
        <v>1</v>
      </c>
      <c r="U5886">
        <v>0</v>
      </c>
      <c r="V5886">
        <v>0</v>
      </c>
      <c r="W5886">
        <v>0</v>
      </c>
      <c r="X5886">
        <v>9.2140397277059503</v>
      </c>
      <c r="Y5886">
        <v>0</v>
      </c>
      <c r="Z5886">
        <v>0</v>
      </c>
      <c r="AA5886">
        <v>0</v>
      </c>
      <c r="AB5886">
        <v>1.0592855871875001E-4</v>
      </c>
      <c r="AC5886">
        <v>0</v>
      </c>
      <c r="AD5886">
        <v>0</v>
      </c>
      <c r="AE5886">
        <v>9.2141456562646695</v>
      </c>
    </row>
    <row r="5887" spans="1:31" x14ac:dyDescent="0.3">
      <c r="A5887">
        <v>2499145</v>
      </c>
      <c r="B5887">
        <v>1</v>
      </c>
      <c r="C5887" t="s">
        <v>81</v>
      </c>
      <c r="D5887" t="s">
        <v>120</v>
      </c>
      <c r="E5887" t="s">
        <v>132</v>
      </c>
      <c r="F5887" t="s">
        <v>16645</v>
      </c>
      <c r="G5887" t="s">
        <v>296</v>
      </c>
      <c r="H5887" t="s">
        <v>135</v>
      </c>
      <c r="I5887" t="s">
        <v>136</v>
      </c>
      <c r="J5887" t="s">
        <v>137</v>
      </c>
      <c r="K5887" t="s">
        <v>144</v>
      </c>
      <c r="L5887" t="s">
        <v>16646</v>
      </c>
      <c r="M5887" t="s">
        <v>16647</v>
      </c>
      <c r="N5887">
        <v>3.849722222</v>
      </c>
      <c r="O5887">
        <v>0</v>
      </c>
      <c r="P5887">
        <v>0</v>
      </c>
      <c r="Q5887">
        <v>0</v>
      </c>
      <c r="R5887">
        <v>17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36.835829240627248</v>
      </c>
      <c r="AA5887">
        <v>0</v>
      </c>
      <c r="AB5887">
        <v>0</v>
      </c>
      <c r="AC5887">
        <v>0</v>
      </c>
      <c r="AD5887">
        <v>0</v>
      </c>
      <c r="AE5887">
        <v>36.835829240627248</v>
      </c>
    </row>
    <row r="5888" spans="1:31" x14ac:dyDescent="0.3">
      <c r="A5888">
        <v>2499377</v>
      </c>
      <c r="B5888">
        <v>1</v>
      </c>
      <c r="C5888" t="s">
        <v>80</v>
      </c>
      <c r="D5888" t="s">
        <v>83</v>
      </c>
      <c r="E5888" t="s">
        <v>132</v>
      </c>
      <c r="F5888" t="s">
        <v>16648</v>
      </c>
      <c r="G5888" t="s">
        <v>134</v>
      </c>
      <c r="H5888" t="s">
        <v>135</v>
      </c>
      <c r="I5888" t="s">
        <v>136</v>
      </c>
      <c r="J5888" t="s">
        <v>137</v>
      </c>
      <c r="K5888" t="s">
        <v>138</v>
      </c>
      <c r="L5888" t="s">
        <v>16649</v>
      </c>
      <c r="M5888" t="s">
        <v>16650</v>
      </c>
      <c r="N5888">
        <v>0.27</v>
      </c>
      <c r="O5888">
        <v>0</v>
      </c>
      <c r="P5888">
        <v>176</v>
      </c>
      <c r="Q5888">
        <v>0</v>
      </c>
      <c r="R5888">
        <v>0</v>
      </c>
      <c r="S5888">
        <v>0</v>
      </c>
      <c r="T5888">
        <v>4</v>
      </c>
      <c r="U5888">
        <v>0</v>
      </c>
      <c r="V5888">
        <v>0</v>
      </c>
      <c r="W5888">
        <v>0</v>
      </c>
      <c r="X5888">
        <v>13.848334235569224</v>
      </c>
      <c r="Y5888">
        <v>0</v>
      </c>
      <c r="Z5888">
        <v>0</v>
      </c>
      <c r="AA5888">
        <v>0</v>
      </c>
      <c r="AB5888">
        <v>1.4223176034643801</v>
      </c>
      <c r="AC5888">
        <v>0</v>
      </c>
      <c r="AD5888">
        <v>0</v>
      </c>
      <c r="AE5888">
        <v>15.270651839033604</v>
      </c>
    </row>
    <row r="5889" spans="1:31" x14ac:dyDescent="0.3">
      <c r="A5889">
        <v>2498999</v>
      </c>
      <c r="B5889">
        <v>1</v>
      </c>
      <c r="C5889" t="s">
        <v>80</v>
      </c>
      <c r="D5889" t="s">
        <v>103</v>
      </c>
      <c r="E5889" t="s">
        <v>147</v>
      </c>
      <c r="F5889" t="s">
        <v>16468</v>
      </c>
      <c r="G5889" t="s">
        <v>168</v>
      </c>
      <c r="H5889" t="s">
        <v>150</v>
      </c>
      <c r="I5889" t="s">
        <v>136</v>
      </c>
      <c r="J5889" t="s">
        <v>137</v>
      </c>
      <c r="K5889" t="s">
        <v>138</v>
      </c>
      <c r="L5889" t="s">
        <v>16651</v>
      </c>
      <c r="M5889" t="s">
        <v>16652</v>
      </c>
      <c r="N5889">
        <v>8.0266666660000006</v>
      </c>
      <c r="O5889">
        <v>0</v>
      </c>
      <c r="P5889">
        <v>3968</v>
      </c>
      <c r="Q5889">
        <v>0</v>
      </c>
      <c r="R5889">
        <v>10</v>
      </c>
      <c r="S5889">
        <v>3</v>
      </c>
      <c r="T5889">
        <v>288</v>
      </c>
      <c r="U5889">
        <v>0</v>
      </c>
      <c r="V5889">
        <v>0</v>
      </c>
      <c r="W5889">
        <v>0</v>
      </c>
      <c r="X5889">
        <v>7834.0284664002229</v>
      </c>
      <c r="Y5889">
        <v>0</v>
      </c>
      <c r="Z5889">
        <v>186.59092216139956</v>
      </c>
      <c r="AA5889">
        <v>198.52209080277197</v>
      </c>
      <c r="AB5889">
        <v>3410.414645604435</v>
      </c>
      <c r="AC5889">
        <v>0</v>
      </c>
      <c r="AD5889">
        <v>0</v>
      </c>
      <c r="AE5889">
        <v>11629.556124968829</v>
      </c>
    </row>
    <row r="5890" spans="1:31" x14ac:dyDescent="0.3">
      <c r="A5890">
        <v>2498853</v>
      </c>
      <c r="B5890">
        <v>1</v>
      </c>
      <c r="C5890" t="s">
        <v>80</v>
      </c>
      <c r="D5890" t="s">
        <v>83</v>
      </c>
      <c r="E5890" t="s">
        <v>166</v>
      </c>
      <c r="F5890" t="s">
        <v>16653</v>
      </c>
      <c r="G5890" t="s">
        <v>203</v>
      </c>
      <c r="H5890" t="s">
        <v>150</v>
      </c>
      <c r="I5890" t="s">
        <v>136</v>
      </c>
      <c r="J5890" t="s">
        <v>137</v>
      </c>
      <c r="K5890" t="s">
        <v>138</v>
      </c>
      <c r="L5890" t="s">
        <v>16654</v>
      </c>
      <c r="M5890" t="s">
        <v>16655</v>
      </c>
      <c r="N5890">
        <v>0.114722222</v>
      </c>
      <c r="O5890">
        <v>0</v>
      </c>
      <c r="P5890">
        <v>4098</v>
      </c>
      <c r="Q5890">
        <v>0</v>
      </c>
      <c r="R5890">
        <v>0</v>
      </c>
      <c r="S5890">
        <v>4</v>
      </c>
      <c r="T5890">
        <v>328</v>
      </c>
      <c r="U5890">
        <v>0</v>
      </c>
      <c r="V5890">
        <v>0</v>
      </c>
      <c r="W5890">
        <v>0</v>
      </c>
      <c r="X5890">
        <v>113.67955652791004</v>
      </c>
      <c r="Y5890">
        <v>0</v>
      </c>
      <c r="Z5890">
        <v>0</v>
      </c>
      <c r="AA5890">
        <v>59.829567959559597</v>
      </c>
      <c r="AB5890">
        <v>22.277227825825236</v>
      </c>
      <c r="AC5890">
        <v>0</v>
      </c>
      <c r="AD5890">
        <v>0</v>
      </c>
      <c r="AE5890">
        <v>195.78635231329488</v>
      </c>
    </row>
    <row r="5891" spans="1:31" x14ac:dyDescent="0.3">
      <c r="A5891">
        <v>2499185</v>
      </c>
      <c r="B5891">
        <v>1</v>
      </c>
      <c r="C5891" t="s">
        <v>80</v>
      </c>
      <c r="D5891" t="s">
        <v>95</v>
      </c>
      <c r="E5891" t="s">
        <v>166</v>
      </c>
      <c r="F5891" t="s">
        <v>16656</v>
      </c>
      <c r="G5891" t="s">
        <v>149</v>
      </c>
      <c r="H5891" t="s">
        <v>150</v>
      </c>
      <c r="I5891" t="s">
        <v>136</v>
      </c>
      <c r="J5891" t="s">
        <v>137</v>
      </c>
      <c r="K5891" t="s">
        <v>144</v>
      </c>
      <c r="L5891" t="s">
        <v>16657</v>
      </c>
      <c r="M5891" t="s">
        <v>16658</v>
      </c>
      <c r="N5891">
        <v>0.15888888800000001</v>
      </c>
      <c r="O5891">
        <v>0</v>
      </c>
      <c r="P5891">
        <v>2172</v>
      </c>
      <c r="Q5891">
        <v>0</v>
      </c>
      <c r="R5891">
        <v>4</v>
      </c>
      <c r="S5891">
        <v>2</v>
      </c>
      <c r="T5891">
        <v>308</v>
      </c>
      <c r="U5891">
        <v>0</v>
      </c>
      <c r="V5891">
        <v>1</v>
      </c>
      <c r="W5891">
        <v>0</v>
      </c>
      <c r="X5891">
        <v>75.887070112458318</v>
      </c>
      <c r="Y5891">
        <v>0</v>
      </c>
      <c r="Z5891">
        <v>9.3734145775111106E-5</v>
      </c>
      <c r="AA5891">
        <v>0.35952959899999998</v>
      </c>
      <c r="AB5891">
        <v>48.445140074070487</v>
      </c>
      <c r="AC5891">
        <v>0</v>
      </c>
      <c r="AD5891">
        <v>2.6776658864511107E-2</v>
      </c>
      <c r="AE5891">
        <v>124.71861017853909</v>
      </c>
    </row>
    <row r="5892" spans="1:31" x14ac:dyDescent="0.3">
      <c r="A5892">
        <v>2499055</v>
      </c>
      <c r="B5892">
        <v>2</v>
      </c>
      <c r="C5892" t="s">
        <v>80</v>
      </c>
      <c r="D5892" t="s">
        <v>82</v>
      </c>
      <c r="E5892" t="s">
        <v>147</v>
      </c>
      <c r="F5892" t="s">
        <v>16659</v>
      </c>
      <c r="G5892" t="s">
        <v>426</v>
      </c>
      <c r="H5892" t="s">
        <v>150</v>
      </c>
      <c r="I5892" t="s">
        <v>136</v>
      </c>
      <c r="J5892" t="s">
        <v>137</v>
      </c>
      <c r="K5892" t="s">
        <v>144</v>
      </c>
      <c r="L5892" t="s">
        <v>16660</v>
      </c>
      <c r="M5892" t="s">
        <v>16661</v>
      </c>
      <c r="N5892">
        <v>5.159444444</v>
      </c>
      <c r="O5892">
        <v>0</v>
      </c>
      <c r="P5892">
        <v>684</v>
      </c>
      <c r="Q5892">
        <v>0</v>
      </c>
      <c r="R5892">
        <v>0</v>
      </c>
      <c r="S5892">
        <v>0</v>
      </c>
      <c r="T5892">
        <v>71</v>
      </c>
      <c r="U5892">
        <v>0</v>
      </c>
      <c r="V5892">
        <v>0</v>
      </c>
      <c r="W5892">
        <v>0</v>
      </c>
      <c r="X5892">
        <v>809.26782733698576</v>
      </c>
      <c r="Y5892">
        <v>0</v>
      </c>
      <c r="Z5892">
        <v>0</v>
      </c>
      <c r="AA5892">
        <v>0</v>
      </c>
      <c r="AB5892">
        <v>171.84026250211826</v>
      </c>
      <c r="AC5892">
        <v>0</v>
      </c>
      <c r="AD5892">
        <v>0</v>
      </c>
      <c r="AE5892">
        <v>981.10808983910397</v>
      </c>
    </row>
    <row r="5893" spans="1:31" x14ac:dyDescent="0.3">
      <c r="A5893">
        <v>2499208</v>
      </c>
      <c r="B5893">
        <v>1</v>
      </c>
      <c r="C5893" t="s">
        <v>80</v>
      </c>
      <c r="D5893" t="s">
        <v>83</v>
      </c>
      <c r="E5893" t="s">
        <v>132</v>
      </c>
      <c r="F5893" t="s">
        <v>16662</v>
      </c>
      <c r="G5893" t="s">
        <v>134</v>
      </c>
      <c r="H5893" t="s">
        <v>135</v>
      </c>
      <c r="I5893" t="s">
        <v>136</v>
      </c>
      <c r="J5893" t="s">
        <v>137</v>
      </c>
      <c r="K5893" t="s">
        <v>138</v>
      </c>
      <c r="L5893" t="s">
        <v>16663</v>
      </c>
      <c r="M5893" t="s">
        <v>16664</v>
      </c>
      <c r="N5893">
        <v>0.38250000000000001</v>
      </c>
      <c r="O5893">
        <v>0</v>
      </c>
      <c r="P5893">
        <v>340</v>
      </c>
      <c r="Q5893">
        <v>0</v>
      </c>
      <c r="R5893">
        <v>0</v>
      </c>
      <c r="S5893">
        <v>0</v>
      </c>
      <c r="T5893">
        <v>8</v>
      </c>
      <c r="U5893">
        <v>0</v>
      </c>
      <c r="V5893">
        <v>0</v>
      </c>
      <c r="W5893">
        <v>0</v>
      </c>
      <c r="X5893">
        <v>30.770472513520659</v>
      </c>
      <c r="Y5893">
        <v>0</v>
      </c>
      <c r="Z5893">
        <v>0</v>
      </c>
      <c r="AA5893">
        <v>0</v>
      </c>
      <c r="AB5893">
        <v>0.72472882112372483</v>
      </c>
      <c r="AC5893">
        <v>0</v>
      </c>
      <c r="AD5893">
        <v>0</v>
      </c>
      <c r="AE5893">
        <v>31.495201334644385</v>
      </c>
    </row>
    <row r="5894" spans="1:31" x14ac:dyDescent="0.3">
      <c r="A5894">
        <v>2499059</v>
      </c>
      <c r="B5894">
        <v>1</v>
      </c>
      <c r="C5894" t="s">
        <v>80</v>
      </c>
      <c r="D5894" t="s">
        <v>83</v>
      </c>
      <c r="E5894" t="s">
        <v>213</v>
      </c>
      <c r="F5894" t="s">
        <v>16665</v>
      </c>
      <c r="G5894" t="s">
        <v>134</v>
      </c>
      <c r="H5894" t="s">
        <v>150</v>
      </c>
      <c r="I5894" t="s">
        <v>136</v>
      </c>
      <c r="J5894" t="s">
        <v>137</v>
      </c>
      <c r="K5894" t="s">
        <v>138</v>
      </c>
      <c r="L5894" t="s">
        <v>16666</v>
      </c>
      <c r="M5894" t="s">
        <v>16667</v>
      </c>
      <c r="N5894">
        <v>3.1124999999999998</v>
      </c>
      <c r="O5894">
        <v>0</v>
      </c>
      <c r="P5894">
        <v>0</v>
      </c>
      <c r="Q5894">
        <v>0</v>
      </c>
      <c r="R5894">
        <v>0</v>
      </c>
      <c r="S5894">
        <v>12</v>
      </c>
      <c r="T5894">
        <v>28</v>
      </c>
      <c r="U5894">
        <v>1</v>
      </c>
      <c r="V5894">
        <v>1</v>
      </c>
      <c r="W5894">
        <v>0</v>
      </c>
      <c r="X5894">
        <v>0</v>
      </c>
      <c r="Y5894">
        <v>0</v>
      </c>
      <c r="Z5894">
        <v>0</v>
      </c>
      <c r="AA5894">
        <v>1543.4958617078466</v>
      </c>
      <c r="AB5894">
        <v>115.59102359580575</v>
      </c>
      <c r="AC5894">
        <v>48.421356932019251</v>
      </c>
      <c r="AD5894">
        <v>1.9941461644261642</v>
      </c>
      <c r="AE5894">
        <v>1709.502388400098</v>
      </c>
    </row>
    <row r="5895" spans="1:31" x14ac:dyDescent="0.3">
      <c r="A5895">
        <v>2499128</v>
      </c>
      <c r="B5895">
        <v>1</v>
      </c>
      <c r="C5895" t="s">
        <v>80</v>
      </c>
      <c r="D5895" t="s">
        <v>85</v>
      </c>
      <c r="E5895" t="s">
        <v>141</v>
      </c>
      <c r="F5895" t="s">
        <v>16668</v>
      </c>
      <c r="G5895" t="s">
        <v>181</v>
      </c>
      <c r="H5895" t="s">
        <v>135</v>
      </c>
      <c r="I5895" t="s">
        <v>136</v>
      </c>
      <c r="J5895" t="s">
        <v>137</v>
      </c>
      <c r="K5895" t="s">
        <v>144</v>
      </c>
      <c r="L5895" t="s">
        <v>16669</v>
      </c>
      <c r="M5895" t="s">
        <v>16670</v>
      </c>
      <c r="N5895">
        <v>0.47361111099999997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17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6.3456284816629065</v>
      </c>
      <c r="AC5895">
        <v>0</v>
      </c>
      <c r="AD5895">
        <v>0</v>
      </c>
      <c r="AE5895">
        <v>6.3456284816629065</v>
      </c>
    </row>
    <row r="5896" spans="1:31" x14ac:dyDescent="0.3">
      <c r="A5896">
        <v>2499457</v>
      </c>
      <c r="B5896">
        <v>1</v>
      </c>
      <c r="C5896" t="s">
        <v>80</v>
      </c>
      <c r="D5896" t="s">
        <v>89</v>
      </c>
      <c r="E5896" t="s">
        <v>184</v>
      </c>
      <c r="F5896" t="s">
        <v>16671</v>
      </c>
      <c r="G5896" t="s">
        <v>149</v>
      </c>
      <c r="H5896" t="s">
        <v>150</v>
      </c>
      <c r="I5896" t="s">
        <v>136</v>
      </c>
      <c r="J5896" t="s">
        <v>137</v>
      </c>
      <c r="K5896" t="s">
        <v>144</v>
      </c>
      <c r="L5896" t="s">
        <v>16672</v>
      </c>
      <c r="M5896" t="s">
        <v>16673</v>
      </c>
      <c r="N5896">
        <v>2.4841666660000001</v>
      </c>
      <c r="O5896">
        <v>0</v>
      </c>
      <c r="P5896">
        <v>314</v>
      </c>
      <c r="Q5896">
        <v>1</v>
      </c>
      <c r="R5896">
        <v>11</v>
      </c>
      <c r="S5896">
        <v>3</v>
      </c>
      <c r="T5896">
        <v>21</v>
      </c>
      <c r="U5896">
        <v>1</v>
      </c>
      <c r="V5896">
        <v>0</v>
      </c>
      <c r="W5896">
        <v>0</v>
      </c>
      <c r="X5896">
        <v>1049.9125162044002</v>
      </c>
      <c r="Y5896">
        <v>1.427417874240694</v>
      </c>
      <c r="Z5896">
        <v>6.7697947363183326</v>
      </c>
      <c r="AA5896">
        <v>10.854029736790698</v>
      </c>
      <c r="AB5896">
        <v>43.884538378897219</v>
      </c>
      <c r="AC5896">
        <v>9.3904305428607486</v>
      </c>
      <c r="AD5896">
        <v>0</v>
      </c>
      <c r="AE5896">
        <v>1122.2387274735077</v>
      </c>
    </row>
    <row r="5897" spans="1:31" x14ac:dyDescent="0.3">
      <c r="A5897">
        <v>2499165</v>
      </c>
      <c r="B5897">
        <v>1</v>
      </c>
      <c r="C5897" t="s">
        <v>80</v>
      </c>
      <c r="D5897" t="s">
        <v>95</v>
      </c>
      <c r="E5897" t="s">
        <v>166</v>
      </c>
      <c r="F5897" t="s">
        <v>16674</v>
      </c>
      <c r="G5897" t="s">
        <v>1152</v>
      </c>
      <c r="H5897" t="s">
        <v>150</v>
      </c>
      <c r="I5897" t="s">
        <v>136</v>
      </c>
      <c r="J5897" t="s">
        <v>137</v>
      </c>
      <c r="K5897" t="s">
        <v>144</v>
      </c>
      <c r="L5897" t="s">
        <v>16675</v>
      </c>
      <c r="M5897" t="s">
        <v>16676</v>
      </c>
      <c r="N5897">
        <v>1.174722222</v>
      </c>
      <c r="O5897">
        <v>1</v>
      </c>
      <c r="P5897">
        <v>1741</v>
      </c>
      <c r="Q5897">
        <v>3</v>
      </c>
      <c r="R5897">
        <v>0</v>
      </c>
      <c r="S5897">
        <v>7</v>
      </c>
      <c r="T5897">
        <v>133</v>
      </c>
      <c r="U5897">
        <v>0</v>
      </c>
      <c r="V5897">
        <v>0</v>
      </c>
      <c r="W5897">
        <v>0.39755432246545663</v>
      </c>
      <c r="X5897">
        <v>534.39429452738295</v>
      </c>
      <c r="Y5897">
        <v>2.842502969772684</v>
      </c>
      <c r="Z5897">
        <v>0</v>
      </c>
      <c r="AA5897">
        <v>205.70637600922856</v>
      </c>
      <c r="AB5897">
        <v>300.83930340187169</v>
      </c>
      <c r="AC5897">
        <v>0</v>
      </c>
      <c r="AD5897">
        <v>0</v>
      </c>
      <c r="AE5897">
        <v>1044.1800312307214</v>
      </c>
    </row>
    <row r="5898" spans="1:31" x14ac:dyDescent="0.3">
      <c r="A5898">
        <v>2498885</v>
      </c>
      <c r="B5898">
        <v>1</v>
      </c>
      <c r="C5898" t="s">
        <v>80</v>
      </c>
      <c r="D5898" t="s">
        <v>105</v>
      </c>
      <c r="E5898" t="s">
        <v>153</v>
      </c>
      <c r="F5898" t="s">
        <v>16677</v>
      </c>
      <c r="G5898" t="s">
        <v>230</v>
      </c>
      <c r="H5898" t="s">
        <v>135</v>
      </c>
      <c r="I5898" t="s">
        <v>136</v>
      </c>
      <c r="J5898" t="s">
        <v>137</v>
      </c>
      <c r="K5898" t="s">
        <v>144</v>
      </c>
      <c r="L5898" t="s">
        <v>16678</v>
      </c>
      <c r="M5898" t="s">
        <v>16679</v>
      </c>
      <c r="N5898">
        <v>4.0802777770000001</v>
      </c>
      <c r="O5898">
        <v>0</v>
      </c>
      <c r="P5898">
        <v>12</v>
      </c>
      <c r="Q5898">
        <v>0</v>
      </c>
      <c r="R5898">
        <v>0</v>
      </c>
      <c r="S5898">
        <v>0</v>
      </c>
      <c r="T5898">
        <v>7</v>
      </c>
      <c r="U5898">
        <v>0</v>
      </c>
      <c r="V5898">
        <v>0</v>
      </c>
      <c r="W5898">
        <v>0</v>
      </c>
      <c r="X5898">
        <v>11.326603562896437</v>
      </c>
      <c r="Y5898">
        <v>0</v>
      </c>
      <c r="Z5898">
        <v>0</v>
      </c>
      <c r="AA5898">
        <v>0</v>
      </c>
      <c r="AB5898">
        <v>11.777664872623607</v>
      </c>
      <c r="AC5898">
        <v>0</v>
      </c>
      <c r="AD5898">
        <v>0</v>
      </c>
      <c r="AE5898">
        <v>23.104268435520044</v>
      </c>
    </row>
    <row r="5899" spans="1:31" x14ac:dyDescent="0.3">
      <c r="A5899">
        <v>2498862</v>
      </c>
      <c r="B5899">
        <v>1</v>
      </c>
      <c r="C5899" t="s">
        <v>80</v>
      </c>
      <c r="D5899" t="s">
        <v>107</v>
      </c>
      <c r="E5899" t="s">
        <v>184</v>
      </c>
      <c r="F5899" t="s">
        <v>16680</v>
      </c>
      <c r="G5899" t="s">
        <v>149</v>
      </c>
      <c r="H5899" t="s">
        <v>150</v>
      </c>
      <c r="I5899" t="s">
        <v>136</v>
      </c>
      <c r="J5899" t="s">
        <v>137</v>
      </c>
      <c r="K5899" t="s">
        <v>144</v>
      </c>
      <c r="L5899" t="s">
        <v>16681</v>
      </c>
      <c r="M5899" t="s">
        <v>16682</v>
      </c>
      <c r="N5899">
        <v>1.4044444439999999</v>
      </c>
      <c r="O5899">
        <v>7</v>
      </c>
      <c r="P5899">
        <v>3189</v>
      </c>
      <c r="Q5899">
        <v>0</v>
      </c>
      <c r="R5899">
        <v>1</v>
      </c>
      <c r="S5899">
        <v>2</v>
      </c>
      <c r="T5899">
        <v>273</v>
      </c>
      <c r="U5899">
        <v>0</v>
      </c>
      <c r="V5899">
        <v>2</v>
      </c>
      <c r="W5899">
        <v>44.960663477329291</v>
      </c>
      <c r="X5899">
        <v>426.23316467435359</v>
      </c>
      <c r="Y5899">
        <v>0</v>
      </c>
      <c r="Z5899">
        <v>0.15002274418815834</v>
      </c>
      <c r="AA5899">
        <v>28.361440197102013</v>
      </c>
      <c r="AB5899">
        <v>147.84595477551693</v>
      </c>
      <c r="AC5899">
        <v>0</v>
      </c>
      <c r="AD5899">
        <v>3.4254048042520426</v>
      </c>
      <c r="AE5899">
        <v>650.97665067274204</v>
      </c>
    </row>
    <row r="5900" spans="1:31" x14ac:dyDescent="0.3">
      <c r="A5900">
        <v>2499526</v>
      </c>
      <c r="B5900">
        <v>1</v>
      </c>
      <c r="C5900" t="s">
        <v>80</v>
      </c>
      <c r="D5900" t="s">
        <v>103</v>
      </c>
      <c r="E5900" t="s">
        <v>162</v>
      </c>
      <c r="F5900" t="s">
        <v>16683</v>
      </c>
      <c r="G5900" t="s">
        <v>210</v>
      </c>
      <c r="H5900" t="s">
        <v>135</v>
      </c>
      <c r="I5900" t="s">
        <v>136</v>
      </c>
      <c r="J5900" t="s">
        <v>137</v>
      </c>
      <c r="K5900" t="s">
        <v>144</v>
      </c>
      <c r="L5900" t="s">
        <v>16684</v>
      </c>
      <c r="M5900" t="s">
        <v>16685</v>
      </c>
      <c r="N5900">
        <v>1.6972222219999999</v>
      </c>
      <c r="O5900">
        <v>0</v>
      </c>
      <c r="P5900">
        <v>23</v>
      </c>
      <c r="Q5900">
        <v>0</v>
      </c>
      <c r="R5900">
        <v>1</v>
      </c>
      <c r="S5900">
        <v>0</v>
      </c>
      <c r="T5900">
        <v>16</v>
      </c>
      <c r="U5900">
        <v>0</v>
      </c>
      <c r="V5900">
        <v>0</v>
      </c>
      <c r="W5900">
        <v>0</v>
      </c>
      <c r="X5900">
        <v>11.460967260443784</v>
      </c>
      <c r="Y5900">
        <v>0</v>
      </c>
      <c r="Z5900">
        <v>1.9365770186718154</v>
      </c>
      <c r="AA5900">
        <v>0</v>
      </c>
      <c r="AB5900">
        <v>25.177717613948158</v>
      </c>
      <c r="AC5900">
        <v>0</v>
      </c>
      <c r="AD5900">
        <v>0</v>
      </c>
      <c r="AE5900">
        <v>38.575261893063754</v>
      </c>
    </row>
    <row r="5901" spans="1:31" x14ac:dyDescent="0.3">
      <c r="A5901">
        <v>2499171</v>
      </c>
      <c r="B5901">
        <v>1</v>
      </c>
      <c r="C5901" t="s">
        <v>80</v>
      </c>
      <c r="D5901" t="s">
        <v>96</v>
      </c>
      <c r="E5901" t="s">
        <v>162</v>
      </c>
      <c r="F5901" t="s">
        <v>16686</v>
      </c>
      <c r="G5901" t="s">
        <v>143</v>
      </c>
      <c r="H5901" t="s">
        <v>135</v>
      </c>
      <c r="I5901" t="s">
        <v>136</v>
      </c>
      <c r="J5901" t="s">
        <v>137</v>
      </c>
      <c r="K5901" t="s">
        <v>144</v>
      </c>
      <c r="L5901" t="s">
        <v>16687</v>
      </c>
      <c r="M5901" t="s">
        <v>16688</v>
      </c>
      <c r="N5901">
        <v>2.9905555549999998</v>
      </c>
      <c r="O5901">
        <v>0</v>
      </c>
      <c r="P5901">
        <v>2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0.11407674192924334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0.11407674192924334</v>
      </c>
    </row>
    <row r="5902" spans="1:31" x14ac:dyDescent="0.3">
      <c r="A5902">
        <v>2499380</v>
      </c>
      <c r="B5902">
        <v>1</v>
      </c>
      <c r="C5902" t="s">
        <v>80</v>
      </c>
      <c r="D5902" t="s">
        <v>90</v>
      </c>
      <c r="E5902" t="s">
        <v>153</v>
      </c>
      <c r="F5902" t="s">
        <v>16689</v>
      </c>
      <c r="G5902" t="s">
        <v>210</v>
      </c>
      <c r="H5902" t="s">
        <v>135</v>
      </c>
      <c r="I5902" t="s">
        <v>136</v>
      </c>
      <c r="J5902" t="s">
        <v>137</v>
      </c>
      <c r="K5902" t="s">
        <v>144</v>
      </c>
      <c r="L5902" t="s">
        <v>16690</v>
      </c>
      <c r="M5902" t="s">
        <v>16691</v>
      </c>
      <c r="N5902">
        <v>1.6655555550000001</v>
      </c>
      <c r="O5902">
        <v>0</v>
      </c>
      <c r="P5902">
        <v>25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12.058033085439893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12.058033085439893</v>
      </c>
    </row>
    <row r="5903" spans="1:31" x14ac:dyDescent="0.3">
      <c r="A5903">
        <v>2499426</v>
      </c>
      <c r="B5903">
        <v>1</v>
      </c>
      <c r="C5903" t="s">
        <v>81</v>
      </c>
      <c r="D5903" t="s">
        <v>120</v>
      </c>
      <c r="E5903" t="s">
        <v>184</v>
      </c>
      <c r="F5903" t="s">
        <v>16692</v>
      </c>
      <c r="G5903" t="s">
        <v>149</v>
      </c>
      <c r="H5903" t="s">
        <v>150</v>
      </c>
      <c r="I5903" t="s">
        <v>136</v>
      </c>
      <c r="J5903" t="s">
        <v>137</v>
      </c>
      <c r="K5903" t="s">
        <v>144</v>
      </c>
      <c r="L5903" t="s">
        <v>16693</v>
      </c>
      <c r="M5903" t="s">
        <v>16694</v>
      </c>
      <c r="N5903">
        <v>0.96361111099999996</v>
      </c>
      <c r="O5903">
        <v>0</v>
      </c>
      <c r="P5903">
        <v>516</v>
      </c>
      <c r="Q5903">
        <v>32</v>
      </c>
      <c r="R5903">
        <v>54</v>
      </c>
      <c r="S5903">
        <v>4</v>
      </c>
      <c r="T5903">
        <v>29</v>
      </c>
      <c r="U5903">
        <v>0</v>
      </c>
      <c r="V5903">
        <v>1</v>
      </c>
      <c r="W5903">
        <v>0</v>
      </c>
      <c r="X5903">
        <v>112.58073708155653</v>
      </c>
      <c r="Y5903">
        <v>8.746429450768213</v>
      </c>
      <c r="Z5903">
        <v>7.5518732618761071</v>
      </c>
      <c r="AA5903">
        <v>10.200327188440973</v>
      </c>
      <c r="AB5903">
        <v>21.036923483479601</v>
      </c>
      <c r="AC5903">
        <v>0</v>
      </c>
      <c r="AD5903">
        <v>27.827416087369997</v>
      </c>
      <c r="AE5903">
        <v>187.94370655349144</v>
      </c>
    </row>
    <row r="5904" spans="1:31" x14ac:dyDescent="0.3">
      <c r="A5904">
        <v>2498985</v>
      </c>
      <c r="B5904">
        <v>1</v>
      </c>
      <c r="C5904" t="s">
        <v>81</v>
      </c>
      <c r="D5904" t="s">
        <v>118</v>
      </c>
      <c r="E5904" t="s">
        <v>147</v>
      </c>
      <c r="F5904" t="s">
        <v>16695</v>
      </c>
      <c r="G5904" t="s">
        <v>168</v>
      </c>
      <c r="H5904" t="s">
        <v>150</v>
      </c>
      <c r="I5904" t="s">
        <v>136</v>
      </c>
      <c r="J5904" t="s">
        <v>137</v>
      </c>
      <c r="K5904" t="s">
        <v>138</v>
      </c>
      <c r="L5904" t="s">
        <v>16696</v>
      </c>
      <c r="M5904" t="s">
        <v>16697</v>
      </c>
      <c r="N5904">
        <v>9.1083333329999991</v>
      </c>
      <c r="O5904">
        <v>0</v>
      </c>
      <c r="P5904">
        <v>990</v>
      </c>
      <c r="Q5904">
        <v>0</v>
      </c>
      <c r="R5904">
        <v>0</v>
      </c>
      <c r="S5904">
        <v>0</v>
      </c>
      <c r="T5904">
        <v>136</v>
      </c>
      <c r="U5904">
        <v>0</v>
      </c>
      <c r="V5904">
        <v>0</v>
      </c>
      <c r="W5904">
        <v>0</v>
      </c>
      <c r="X5904">
        <v>2342.4996417533362</v>
      </c>
      <c r="Y5904">
        <v>0</v>
      </c>
      <c r="Z5904">
        <v>0</v>
      </c>
      <c r="AA5904">
        <v>0</v>
      </c>
      <c r="AB5904">
        <v>1407.8015757192711</v>
      </c>
      <c r="AC5904">
        <v>0</v>
      </c>
      <c r="AD5904">
        <v>0</v>
      </c>
      <c r="AE5904">
        <v>3750.3012174726073</v>
      </c>
    </row>
    <row r="5905" spans="1:31" x14ac:dyDescent="0.3">
      <c r="A5905">
        <v>2498948</v>
      </c>
      <c r="B5905">
        <v>1</v>
      </c>
      <c r="C5905" t="s">
        <v>81</v>
      </c>
      <c r="D5905" t="s">
        <v>119</v>
      </c>
      <c r="E5905" t="s">
        <v>147</v>
      </c>
      <c r="F5905" t="s">
        <v>16698</v>
      </c>
      <c r="G5905" t="s">
        <v>193</v>
      </c>
      <c r="H5905" t="s">
        <v>150</v>
      </c>
      <c r="I5905" t="s">
        <v>136</v>
      </c>
      <c r="J5905" t="s">
        <v>137</v>
      </c>
      <c r="K5905" t="s">
        <v>144</v>
      </c>
      <c r="L5905" t="s">
        <v>16699</v>
      </c>
      <c r="M5905" t="s">
        <v>16700</v>
      </c>
      <c r="N5905">
        <v>2.09</v>
      </c>
      <c r="O5905">
        <v>0</v>
      </c>
      <c r="P5905">
        <v>226</v>
      </c>
      <c r="Q5905">
        <v>18</v>
      </c>
      <c r="R5905">
        <v>19</v>
      </c>
      <c r="S5905">
        <v>1</v>
      </c>
      <c r="T5905">
        <v>13</v>
      </c>
      <c r="U5905">
        <v>0</v>
      </c>
      <c r="V5905">
        <v>0</v>
      </c>
      <c r="W5905">
        <v>0</v>
      </c>
      <c r="X5905">
        <v>75.360196550835468</v>
      </c>
      <c r="Y5905">
        <v>16.887981610184465</v>
      </c>
      <c r="Z5905">
        <v>14.182683037741922</v>
      </c>
      <c r="AA5905">
        <v>0.20976638849343665</v>
      </c>
      <c r="AB5905">
        <v>12.270147406711414</v>
      </c>
      <c r="AC5905">
        <v>0</v>
      </c>
      <c r="AD5905">
        <v>0</v>
      </c>
      <c r="AE5905">
        <v>118.91077499396671</v>
      </c>
    </row>
    <row r="5906" spans="1:31" x14ac:dyDescent="0.3">
      <c r="A5906">
        <v>2498968</v>
      </c>
      <c r="B5906">
        <v>1</v>
      </c>
      <c r="C5906" t="s">
        <v>80</v>
      </c>
      <c r="D5906" t="s">
        <v>100</v>
      </c>
      <c r="E5906" t="s">
        <v>166</v>
      </c>
      <c r="F5906" t="s">
        <v>4543</v>
      </c>
      <c r="G5906" t="s">
        <v>149</v>
      </c>
      <c r="H5906" t="s">
        <v>150</v>
      </c>
      <c r="I5906" t="s">
        <v>136</v>
      </c>
      <c r="J5906" t="s">
        <v>137</v>
      </c>
      <c r="K5906" t="s">
        <v>144</v>
      </c>
      <c r="L5906" t="s">
        <v>16701</v>
      </c>
      <c r="M5906" t="s">
        <v>16702</v>
      </c>
      <c r="N5906">
        <v>0.46305555500000001</v>
      </c>
      <c r="O5906">
        <v>4</v>
      </c>
      <c r="P5906">
        <v>1664</v>
      </c>
      <c r="Q5906">
        <v>4</v>
      </c>
      <c r="R5906">
        <v>104</v>
      </c>
      <c r="S5906">
        <v>9</v>
      </c>
      <c r="T5906">
        <v>78</v>
      </c>
      <c r="U5906">
        <v>0</v>
      </c>
      <c r="V5906">
        <v>0</v>
      </c>
      <c r="W5906">
        <v>20.191208035778384</v>
      </c>
      <c r="X5906">
        <v>110.01247421165593</v>
      </c>
      <c r="Y5906">
        <v>2.5256918967296493</v>
      </c>
      <c r="Z5906">
        <v>9.7415427370712617</v>
      </c>
      <c r="AA5906">
        <v>57.356857932124633</v>
      </c>
      <c r="AB5906">
        <v>19.916478605150079</v>
      </c>
      <c r="AC5906">
        <v>0</v>
      </c>
      <c r="AD5906">
        <v>0</v>
      </c>
      <c r="AE5906">
        <v>219.74425341850991</v>
      </c>
    </row>
    <row r="5907" spans="1:31" x14ac:dyDescent="0.3">
      <c r="A5907">
        <v>2499489</v>
      </c>
      <c r="B5907">
        <v>1</v>
      </c>
      <c r="C5907" t="s">
        <v>81</v>
      </c>
      <c r="D5907" t="s">
        <v>128</v>
      </c>
      <c r="E5907" t="s">
        <v>153</v>
      </c>
      <c r="F5907" t="s">
        <v>16703</v>
      </c>
      <c r="G5907" t="s">
        <v>230</v>
      </c>
      <c r="H5907" t="s">
        <v>135</v>
      </c>
      <c r="I5907" t="s">
        <v>136</v>
      </c>
      <c r="J5907" t="s">
        <v>137</v>
      </c>
      <c r="K5907" t="s">
        <v>144</v>
      </c>
      <c r="L5907" t="s">
        <v>16704</v>
      </c>
      <c r="M5907" t="s">
        <v>16705</v>
      </c>
      <c r="N5907">
        <v>4.3758333330000001</v>
      </c>
      <c r="O5907">
        <v>0</v>
      </c>
      <c r="P5907">
        <v>9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6.1574589083025124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6.1574589083025124</v>
      </c>
    </row>
    <row r="5908" spans="1:31" x14ac:dyDescent="0.3">
      <c r="A5908">
        <v>2499254</v>
      </c>
      <c r="B5908">
        <v>1</v>
      </c>
      <c r="C5908" t="s">
        <v>80</v>
      </c>
      <c r="D5908" t="s">
        <v>103</v>
      </c>
      <c r="E5908" t="s">
        <v>184</v>
      </c>
      <c r="F5908" t="s">
        <v>16706</v>
      </c>
      <c r="G5908" t="s">
        <v>168</v>
      </c>
      <c r="H5908" t="s">
        <v>150</v>
      </c>
      <c r="I5908" t="s">
        <v>136</v>
      </c>
      <c r="J5908" t="s">
        <v>137</v>
      </c>
      <c r="K5908" t="s">
        <v>138</v>
      </c>
      <c r="L5908" t="s">
        <v>16532</v>
      </c>
      <c r="M5908" t="s">
        <v>16707</v>
      </c>
      <c r="N5908">
        <v>2.0919444440000001</v>
      </c>
      <c r="O5908">
        <v>0</v>
      </c>
      <c r="P5908">
        <v>0</v>
      </c>
      <c r="Q5908">
        <v>0</v>
      </c>
      <c r="R5908">
        <v>0</v>
      </c>
      <c r="S5908">
        <v>8</v>
      </c>
      <c r="T5908">
        <v>0</v>
      </c>
      <c r="U5908">
        <v>17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122.1934593155117</v>
      </c>
      <c r="AB5908">
        <v>0</v>
      </c>
      <c r="AC5908">
        <v>1202.3370298981367</v>
      </c>
      <c r="AD5908">
        <v>0</v>
      </c>
      <c r="AE5908">
        <v>1324.5304892136485</v>
      </c>
    </row>
    <row r="5909" spans="1:31" x14ac:dyDescent="0.3">
      <c r="A5909">
        <v>2499154</v>
      </c>
      <c r="B5909">
        <v>1</v>
      </c>
      <c r="C5909" t="s">
        <v>80</v>
      </c>
      <c r="D5909" t="s">
        <v>94</v>
      </c>
      <c r="E5909" t="s">
        <v>166</v>
      </c>
      <c r="F5909" t="s">
        <v>16708</v>
      </c>
      <c r="G5909" t="s">
        <v>134</v>
      </c>
      <c r="H5909" t="s">
        <v>150</v>
      </c>
      <c r="I5909" t="s">
        <v>136</v>
      </c>
      <c r="J5909" t="s">
        <v>137</v>
      </c>
      <c r="K5909" t="s">
        <v>138</v>
      </c>
      <c r="L5909" t="s">
        <v>16709</v>
      </c>
      <c r="M5909" t="s">
        <v>16710</v>
      </c>
      <c r="N5909">
        <v>4.1097222220000003</v>
      </c>
      <c r="O5909">
        <v>0</v>
      </c>
      <c r="P5909">
        <v>0</v>
      </c>
      <c r="Q5909">
        <v>1</v>
      </c>
      <c r="R5909">
        <v>130</v>
      </c>
      <c r="S5909">
        <v>0</v>
      </c>
      <c r="T5909">
        <v>6</v>
      </c>
      <c r="U5909">
        <v>0</v>
      </c>
      <c r="V5909">
        <v>0</v>
      </c>
      <c r="W5909">
        <v>0</v>
      </c>
      <c r="X5909">
        <v>0</v>
      </c>
      <c r="Y5909">
        <v>1.9862406139699997</v>
      </c>
      <c r="Z5909">
        <v>482.50378290242315</v>
      </c>
      <c r="AA5909">
        <v>0</v>
      </c>
      <c r="AB5909">
        <v>7.5977233513223803</v>
      </c>
      <c r="AC5909">
        <v>0</v>
      </c>
      <c r="AD5909">
        <v>0</v>
      </c>
      <c r="AE5909">
        <v>492.08774686771551</v>
      </c>
    </row>
    <row r="5910" spans="1:31" x14ac:dyDescent="0.3">
      <c r="A5910">
        <v>2498962</v>
      </c>
      <c r="B5910">
        <v>1</v>
      </c>
      <c r="C5910" t="s">
        <v>81</v>
      </c>
      <c r="D5910" t="s">
        <v>118</v>
      </c>
      <c r="E5910" t="s">
        <v>153</v>
      </c>
      <c r="F5910" t="s">
        <v>8748</v>
      </c>
      <c r="G5910" t="s">
        <v>230</v>
      </c>
      <c r="H5910" t="s">
        <v>135</v>
      </c>
      <c r="I5910" t="s">
        <v>136</v>
      </c>
      <c r="J5910" t="s">
        <v>137</v>
      </c>
      <c r="K5910" t="s">
        <v>144</v>
      </c>
      <c r="L5910" t="s">
        <v>16711</v>
      </c>
      <c r="M5910" t="s">
        <v>16712</v>
      </c>
      <c r="N5910">
        <v>3.7411111109999999</v>
      </c>
      <c r="O5910">
        <v>0</v>
      </c>
      <c r="P5910">
        <v>5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10.275335682995234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10.275335682995234</v>
      </c>
    </row>
    <row r="5911" spans="1:31" x14ac:dyDescent="0.3">
      <c r="A5911">
        <v>2499317</v>
      </c>
      <c r="B5911">
        <v>1</v>
      </c>
      <c r="C5911" t="s">
        <v>81</v>
      </c>
      <c r="D5911" t="s">
        <v>112</v>
      </c>
      <c r="E5911" t="s">
        <v>153</v>
      </c>
      <c r="F5911" t="s">
        <v>16713</v>
      </c>
      <c r="G5911" t="s">
        <v>230</v>
      </c>
      <c r="H5911" t="s">
        <v>135</v>
      </c>
      <c r="I5911" t="s">
        <v>136</v>
      </c>
      <c r="J5911" t="s">
        <v>137</v>
      </c>
      <c r="K5911" t="s">
        <v>144</v>
      </c>
      <c r="L5911" t="s">
        <v>16714</v>
      </c>
      <c r="M5911" t="s">
        <v>16715</v>
      </c>
      <c r="N5911">
        <v>1.288888888</v>
      </c>
      <c r="O5911">
        <v>0</v>
      </c>
      <c r="P5911">
        <v>5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0.69088055563038397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0.69088055563038397</v>
      </c>
    </row>
    <row r="5912" spans="1:31" x14ac:dyDescent="0.3">
      <c r="A5912">
        <v>2498925</v>
      </c>
      <c r="B5912">
        <v>1</v>
      </c>
      <c r="C5912" t="s">
        <v>81</v>
      </c>
      <c r="D5912" t="s">
        <v>113</v>
      </c>
      <c r="E5912" t="s">
        <v>213</v>
      </c>
      <c r="F5912" t="s">
        <v>16716</v>
      </c>
      <c r="G5912" t="s">
        <v>149</v>
      </c>
      <c r="H5912" t="s">
        <v>150</v>
      </c>
      <c r="I5912" t="s">
        <v>136</v>
      </c>
      <c r="J5912" t="s">
        <v>137</v>
      </c>
      <c r="K5912" t="s">
        <v>144</v>
      </c>
      <c r="L5912" t="s">
        <v>16717</v>
      </c>
      <c r="M5912" t="s">
        <v>16718</v>
      </c>
      <c r="N5912">
        <v>5.5833332999999999E-2</v>
      </c>
      <c r="O5912">
        <v>1</v>
      </c>
      <c r="P5912">
        <v>2439</v>
      </c>
      <c r="Q5912">
        <v>132</v>
      </c>
      <c r="R5912">
        <v>445</v>
      </c>
      <c r="S5912">
        <v>13</v>
      </c>
      <c r="T5912">
        <v>285</v>
      </c>
      <c r="U5912">
        <v>0</v>
      </c>
      <c r="V5912">
        <v>0</v>
      </c>
      <c r="W5912">
        <v>2.7875669258573331E-3</v>
      </c>
      <c r="X5912">
        <v>24.254114558107172</v>
      </c>
      <c r="Y5912">
        <v>5.357714343373285</v>
      </c>
      <c r="Z5912">
        <v>11.67944201837765</v>
      </c>
      <c r="AA5912">
        <v>6.5638288405476519</v>
      </c>
      <c r="AB5912">
        <v>4.8829318198694773</v>
      </c>
      <c r="AC5912">
        <v>0</v>
      </c>
      <c r="AD5912">
        <v>0</v>
      </c>
      <c r="AE5912">
        <v>52.740819147201094</v>
      </c>
    </row>
    <row r="5913" spans="1:31" x14ac:dyDescent="0.3">
      <c r="A5913">
        <v>2499011</v>
      </c>
      <c r="B5913">
        <v>1</v>
      </c>
      <c r="C5913" t="s">
        <v>81</v>
      </c>
      <c r="D5913" t="s">
        <v>123</v>
      </c>
      <c r="E5913" t="s">
        <v>184</v>
      </c>
      <c r="F5913" t="s">
        <v>9295</v>
      </c>
      <c r="G5913" t="s">
        <v>149</v>
      </c>
      <c r="H5913" t="s">
        <v>150</v>
      </c>
      <c r="I5913" t="s">
        <v>136</v>
      </c>
      <c r="J5913" t="s">
        <v>137</v>
      </c>
      <c r="K5913" t="s">
        <v>144</v>
      </c>
      <c r="L5913" t="s">
        <v>16719</v>
      </c>
      <c r="M5913" t="s">
        <v>16720</v>
      </c>
      <c r="N5913">
        <v>1.4402777769999999</v>
      </c>
      <c r="O5913">
        <v>1</v>
      </c>
      <c r="P5913">
        <v>372</v>
      </c>
      <c r="Q5913">
        <v>146</v>
      </c>
      <c r="R5913">
        <v>55</v>
      </c>
      <c r="S5913">
        <v>13</v>
      </c>
      <c r="T5913">
        <v>36</v>
      </c>
      <c r="U5913">
        <v>0</v>
      </c>
      <c r="V5913">
        <v>0</v>
      </c>
      <c r="W5913">
        <v>0.43560660106166665</v>
      </c>
      <c r="X5913">
        <v>63.205572240751394</v>
      </c>
      <c r="Y5913">
        <v>141.30586344360688</v>
      </c>
      <c r="Z5913">
        <v>18.951358931547951</v>
      </c>
      <c r="AA5913">
        <v>8.4261842823677764</v>
      </c>
      <c r="AB5913">
        <v>23.882825020455012</v>
      </c>
      <c r="AC5913">
        <v>0</v>
      </c>
      <c r="AD5913">
        <v>0</v>
      </c>
      <c r="AE5913">
        <v>256.2074105197907</v>
      </c>
    </row>
    <row r="5914" spans="1:31" x14ac:dyDescent="0.3">
      <c r="A5914">
        <v>2499174</v>
      </c>
      <c r="B5914">
        <v>1</v>
      </c>
      <c r="C5914" t="s">
        <v>80</v>
      </c>
      <c r="D5914" t="s">
        <v>92</v>
      </c>
      <c r="E5914" t="s">
        <v>153</v>
      </c>
      <c r="F5914" t="s">
        <v>16721</v>
      </c>
      <c r="G5914" t="s">
        <v>230</v>
      </c>
      <c r="H5914" t="s">
        <v>135</v>
      </c>
      <c r="I5914" t="s">
        <v>136</v>
      </c>
      <c r="J5914" t="s">
        <v>137</v>
      </c>
      <c r="K5914" t="s">
        <v>144</v>
      </c>
      <c r="L5914" t="s">
        <v>16722</v>
      </c>
      <c r="M5914" t="s">
        <v>16723</v>
      </c>
      <c r="N5914">
        <v>5.4511111110000003</v>
      </c>
      <c r="O5914">
        <v>0</v>
      </c>
      <c r="P5914">
        <v>1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0.49410202595591934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0.49410202595591934</v>
      </c>
    </row>
    <row r="5915" spans="1:31" x14ac:dyDescent="0.3">
      <c r="A5915">
        <v>2499051</v>
      </c>
      <c r="B5915">
        <v>1</v>
      </c>
      <c r="C5915" t="s">
        <v>80</v>
      </c>
      <c r="D5915" t="s">
        <v>82</v>
      </c>
      <c r="E5915" t="s">
        <v>162</v>
      </c>
      <c r="F5915" t="s">
        <v>11775</v>
      </c>
      <c r="G5915" t="s">
        <v>530</v>
      </c>
      <c r="H5915" t="s">
        <v>135</v>
      </c>
      <c r="I5915" t="s">
        <v>136</v>
      </c>
      <c r="J5915" t="s">
        <v>137</v>
      </c>
      <c r="K5915" t="s">
        <v>144</v>
      </c>
      <c r="L5915" t="s">
        <v>16724</v>
      </c>
      <c r="M5915" t="s">
        <v>16725</v>
      </c>
      <c r="N5915">
        <v>4.4344444440000004</v>
      </c>
      <c r="O5915">
        <v>0</v>
      </c>
      <c r="P5915">
        <v>149</v>
      </c>
      <c r="Q5915">
        <v>0</v>
      </c>
      <c r="R5915">
        <v>0</v>
      </c>
      <c r="S5915">
        <v>0</v>
      </c>
      <c r="T5915">
        <v>7</v>
      </c>
      <c r="U5915">
        <v>0</v>
      </c>
      <c r="V5915">
        <v>0</v>
      </c>
      <c r="W5915">
        <v>0</v>
      </c>
      <c r="X5915">
        <v>224.42193342566233</v>
      </c>
      <c r="Y5915">
        <v>0</v>
      </c>
      <c r="Z5915">
        <v>0</v>
      </c>
      <c r="AA5915">
        <v>0</v>
      </c>
      <c r="AB5915">
        <v>13.458937089464122</v>
      </c>
      <c r="AC5915">
        <v>0</v>
      </c>
      <c r="AD5915">
        <v>0</v>
      </c>
      <c r="AE5915">
        <v>237.88087051512645</v>
      </c>
    </row>
    <row r="5916" spans="1:31" x14ac:dyDescent="0.3">
      <c r="A5916">
        <v>2499028</v>
      </c>
      <c r="B5916">
        <v>1</v>
      </c>
      <c r="C5916" t="s">
        <v>81</v>
      </c>
      <c r="D5916" t="s">
        <v>123</v>
      </c>
      <c r="E5916" t="s">
        <v>147</v>
      </c>
      <c r="F5916" t="s">
        <v>16726</v>
      </c>
      <c r="G5916" t="s">
        <v>134</v>
      </c>
      <c r="H5916" t="s">
        <v>150</v>
      </c>
      <c r="I5916" t="s">
        <v>136</v>
      </c>
      <c r="J5916" t="s">
        <v>137</v>
      </c>
      <c r="K5916" t="s">
        <v>138</v>
      </c>
      <c r="L5916" t="s">
        <v>16727</v>
      </c>
      <c r="M5916" t="s">
        <v>16728</v>
      </c>
      <c r="N5916">
        <v>1.0866666659999999</v>
      </c>
      <c r="O5916">
        <v>0</v>
      </c>
      <c r="P5916">
        <v>4080</v>
      </c>
      <c r="Q5916">
        <v>0</v>
      </c>
      <c r="R5916">
        <v>1</v>
      </c>
      <c r="S5916">
        <v>2</v>
      </c>
      <c r="T5916">
        <v>979</v>
      </c>
      <c r="U5916">
        <v>0</v>
      </c>
      <c r="V5916">
        <v>5</v>
      </c>
      <c r="W5916">
        <v>0</v>
      </c>
      <c r="X5916">
        <v>933.876791204028</v>
      </c>
      <c r="Y5916">
        <v>0</v>
      </c>
      <c r="Z5916">
        <v>8.2499482777380007E-2</v>
      </c>
      <c r="AA5916">
        <v>84.616631944927178</v>
      </c>
      <c r="AB5916">
        <v>1241.916994689152</v>
      </c>
      <c r="AC5916">
        <v>0</v>
      </c>
      <c r="AD5916">
        <v>9.0719124881125737</v>
      </c>
      <c r="AE5916">
        <v>2269.5648298089973</v>
      </c>
    </row>
    <row r="5917" spans="1:31" x14ac:dyDescent="0.3">
      <c r="A5917">
        <v>2498905</v>
      </c>
      <c r="B5917">
        <v>1</v>
      </c>
      <c r="C5917" t="s">
        <v>80</v>
      </c>
      <c r="D5917" t="s">
        <v>91</v>
      </c>
      <c r="E5917" t="s">
        <v>166</v>
      </c>
      <c r="F5917" t="s">
        <v>16729</v>
      </c>
      <c r="G5917" t="s">
        <v>134</v>
      </c>
      <c r="H5917" t="s">
        <v>150</v>
      </c>
      <c r="I5917" t="s">
        <v>136</v>
      </c>
      <c r="J5917" t="s">
        <v>137</v>
      </c>
      <c r="K5917" t="s">
        <v>138</v>
      </c>
      <c r="L5917" t="s">
        <v>16730</v>
      </c>
      <c r="M5917" t="s">
        <v>16731</v>
      </c>
      <c r="N5917">
        <v>3.704722222</v>
      </c>
      <c r="O5917">
        <v>31</v>
      </c>
      <c r="P5917">
        <v>312</v>
      </c>
      <c r="Q5917">
        <v>100</v>
      </c>
      <c r="R5917">
        <v>368</v>
      </c>
      <c r="S5917">
        <v>83</v>
      </c>
      <c r="T5917">
        <v>342</v>
      </c>
      <c r="U5917">
        <v>3</v>
      </c>
      <c r="V5917">
        <v>0</v>
      </c>
      <c r="W5917">
        <v>136.08418778567361</v>
      </c>
      <c r="X5917">
        <v>340.39429390864814</v>
      </c>
      <c r="Y5917">
        <v>179.16794092676764</v>
      </c>
      <c r="Z5917">
        <v>256.94702252333872</v>
      </c>
      <c r="AA5917">
        <v>4787.1953405154791</v>
      </c>
      <c r="AB5917">
        <v>1172.0380751901182</v>
      </c>
      <c r="AC5917">
        <v>46.869334677493399</v>
      </c>
      <c r="AD5917">
        <v>0</v>
      </c>
      <c r="AE5917">
        <v>6918.6961955275192</v>
      </c>
    </row>
    <row r="5918" spans="1:31" x14ac:dyDescent="0.3">
      <c r="A5918">
        <v>2499197</v>
      </c>
      <c r="B5918">
        <v>1</v>
      </c>
      <c r="C5918" t="s">
        <v>80</v>
      </c>
      <c r="D5918" t="s">
        <v>98</v>
      </c>
      <c r="E5918" t="s">
        <v>153</v>
      </c>
      <c r="F5918" t="s">
        <v>16732</v>
      </c>
      <c r="G5918" t="s">
        <v>155</v>
      </c>
      <c r="H5918" t="s">
        <v>135</v>
      </c>
      <c r="I5918" t="s">
        <v>136</v>
      </c>
      <c r="J5918" t="s">
        <v>137</v>
      </c>
      <c r="K5918" t="s">
        <v>144</v>
      </c>
      <c r="L5918" t="s">
        <v>16733</v>
      </c>
      <c r="M5918" t="s">
        <v>16734</v>
      </c>
      <c r="N5918">
        <v>4.4850000000000003</v>
      </c>
      <c r="O5918">
        <v>0</v>
      </c>
      <c r="P5918">
        <v>0</v>
      </c>
      <c r="Q5918">
        <v>0</v>
      </c>
      <c r="R5918">
        <v>1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0.29654895889649663</v>
      </c>
      <c r="AA5918">
        <v>0</v>
      </c>
      <c r="AB5918">
        <v>0</v>
      </c>
      <c r="AC5918">
        <v>0</v>
      </c>
      <c r="AD5918">
        <v>0</v>
      </c>
      <c r="AE5918">
        <v>0.29654895889649663</v>
      </c>
    </row>
    <row r="5919" spans="1:31" x14ac:dyDescent="0.3">
      <c r="A5919">
        <v>2499134</v>
      </c>
      <c r="B5919">
        <v>1</v>
      </c>
      <c r="C5919" t="s">
        <v>81</v>
      </c>
      <c r="D5919" t="s">
        <v>113</v>
      </c>
      <c r="E5919" t="s">
        <v>166</v>
      </c>
      <c r="F5919" t="s">
        <v>6523</v>
      </c>
      <c r="G5919" t="s">
        <v>149</v>
      </c>
      <c r="H5919" t="s">
        <v>150</v>
      </c>
      <c r="I5919" t="s">
        <v>136</v>
      </c>
      <c r="J5919" t="s">
        <v>137</v>
      </c>
      <c r="K5919" t="s">
        <v>144</v>
      </c>
      <c r="L5919" t="s">
        <v>16735</v>
      </c>
      <c r="M5919" t="s">
        <v>16736</v>
      </c>
      <c r="N5919">
        <v>1.106944444</v>
      </c>
      <c r="O5919">
        <v>7</v>
      </c>
      <c r="P5919">
        <v>60</v>
      </c>
      <c r="Q5919">
        <v>26</v>
      </c>
      <c r="R5919">
        <v>379</v>
      </c>
      <c r="S5919">
        <v>6</v>
      </c>
      <c r="T5919">
        <v>15</v>
      </c>
      <c r="U5919">
        <v>0</v>
      </c>
      <c r="V5919">
        <v>0</v>
      </c>
      <c r="W5919">
        <v>3.4300754831399978</v>
      </c>
      <c r="X5919">
        <v>3.0684514617380501</v>
      </c>
      <c r="Y5919">
        <v>32.128023073622714</v>
      </c>
      <c r="Z5919">
        <v>118.481163737861</v>
      </c>
      <c r="AA5919">
        <v>5.2191830906019376</v>
      </c>
      <c r="AB5919">
        <v>67.667766064597259</v>
      </c>
      <c r="AC5919">
        <v>0</v>
      </c>
      <c r="AD5919">
        <v>0</v>
      </c>
      <c r="AE5919">
        <v>229.99466291156097</v>
      </c>
    </row>
    <row r="5920" spans="1:31" x14ac:dyDescent="0.3">
      <c r="A5920">
        <v>2499177</v>
      </c>
      <c r="B5920">
        <v>1</v>
      </c>
      <c r="C5920" t="s">
        <v>80</v>
      </c>
      <c r="D5920" t="s">
        <v>90</v>
      </c>
      <c r="E5920" t="s">
        <v>213</v>
      </c>
      <c r="F5920" t="s">
        <v>16737</v>
      </c>
      <c r="G5920" t="s">
        <v>203</v>
      </c>
      <c r="H5920" t="s">
        <v>1850</v>
      </c>
      <c r="I5920" t="s">
        <v>136</v>
      </c>
      <c r="J5920" t="s">
        <v>137</v>
      </c>
      <c r="K5920" t="s">
        <v>144</v>
      </c>
      <c r="L5920" t="s">
        <v>16738</v>
      </c>
      <c r="M5920" t="s">
        <v>16739</v>
      </c>
      <c r="N5920">
        <v>8.1388888000000006E-2</v>
      </c>
      <c r="O5920">
        <v>0</v>
      </c>
      <c r="P5920">
        <v>11267</v>
      </c>
      <c r="Q5920">
        <v>0</v>
      </c>
      <c r="R5920">
        <v>0</v>
      </c>
      <c r="S5920">
        <v>0</v>
      </c>
      <c r="T5920">
        <v>912</v>
      </c>
      <c r="U5920">
        <v>0</v>
      </c>
      <c r="V5920">
        <v>4</v>
      </c>
      <c r="W5920">
        <v>0</v>
      </c>
      <c r="X5920">
        <v>246.97970506960584</v>
      </c>
      <c r="Y5920">
        <v>0</v>
      </c>
      <c r="Z5920">
        <v>0</v>
      </c>
      <c r="AA5920">
        <v>0</v>
      </c>
      <c r="AB5920">
        <v>83.074106775911289</v>
      </c>
      <c r="AC5920">
        <v>0</v>
      </c>
      <c r="AD5920">
        <v>1.3653164477664144</v>
      </c>
      <c r="AE5920">
        <v>331.41912829328356</v>
      </c>
    </row>
    <row r="5921" spans="1:31" x14ac:dyDescent="0.3">
      <c r="A5921">
        <v>2499400</v>
      </c>
      <c r="B5921">
        <v>1</v>
      </c>
      <c r="C5921" t="s">
        <v>80</v>
      </c>
      <c r="D5921" t="s">
        <v>88</v>
      </c>
      <c r="E5921" t="s">
        <v>153</v>
      </c>
      <c r="F5921" t="s">
        <v>16740</v>
      </c>
      <c r="G5921" t="s">
        <v>155</v>
      </c>
      <c r="H5921" t="s">
        <v>135</v>
      </c>
      <c r="I5921" t="s">
        <v>136</v>
      </c>
      <c r="J5921" t="s">
        <v>137</v>
      </c>
      <c r="K5921" t="s">
        <v>144</v>
      </c>
      <c r="L5921" t="s">
        <v>16741</v>
      </c>
      <c r="M5921" t="s">
        <v>16742</v>
      </c>
      <c r="N5921">
        <v>3.329722222</v>
      </c>
      <c r="O5921">
        <v>0</v>
      </c>
      <c r="P5921">
        <v>1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1.4344802519980813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1.4344802519980813</v>
      </c>
    </row>
    <row r="5922" spans="1:31" x14ac:dyDescent="0.3">
      <c r="A5922">
        <v>2498879</v>
      </c>
      <c r="B5922">
        <v>1</v>
      </c>
      <c r="C5922" t="s">
        <v>80</v>
      </c>
      <c r="D5922" t="s">
        <v>82</v>
      </c>
      <c r="E5922" t="s">
        <v>132</v>
      </c>
      <c r="F5922" t="s">
        <v>16743</v>
      </c>
      <c r="G5922" t="s">
        <v>466</v>
      </c>
      <c r="H5922" t="s">
        <v>135</v>
      </c>
      <c r="I5922" t="s">
        <v>136</v>
      </c>
      <c r="J5922" t="s">
        <v>137</v>
      </c>
      <c r="K5922" t="s">
        <v>144</v>
      </c>
      <c r="L5922" t="s">
        <v>16744</v>
      </c>
      <c r="M5922" t="s">
        <v>16745</v>
      </c>
      <c r="N5922">
        <v>0.59555555500000001</v>
      </c>
      <c r="O5922">
        <v>0</v>
      </c>
      <c r="P5922">
        <v>689</v>
      </c>
      <c r="Q5922">
        <v>0</v>
      </c>
      <c r="R5922">
        <v>0</v>
      </c>
      <c r="S5922">
        <v>0</v>
      </c>
      <c r="T5922">
        <v>68</v>
      </c>
      <c r="U5922">
        <v>0</v>
      </c>
      <c r="V5922">
        <v>0</v>
      </c>
      <c r="W5922">
        <v>0</v>
      </c>
      <c r="X5922">
        <v>89.001900421804521</v>
      </c>
      <c r="Y5922">
        <v>0</v>
      </c>
      <c r="Z5922">
        <v>0</v>
      </c>
      <c r="AA5922">
        <v>0</v>
      </c>
      <c r="AB5922">
        <v>16.485843784946599</v>
      </c>
      <c r="AC5922">
        <v>0</v>
      </c>
      <c r="AD5922">
        <v>0</v>
      </c>
      <c r="AE5922">
        <v>105.48774420675112</v>
      </c>
    </row>
    <row r="5923" spans="1:31" x14ac:dyDescent="0.3">
      <c r="A5923">
        <v>2498965</v>
      </c>
      <c r="B5923">
        <v>1</v>
      </c>
      <c r="C5923" t="s">
        <v>81</v>
      </c>
      <c r="D5923" t="s">
        <v>122</v>
      </c>
      <c r="E5923" t="s">
        <v>147</v>
      </c>
      <c r="F5923" t="s">
        <v>16746</v>
      </c>
      <c r="G5923" t="s">
        <v>203</v>
      </c>
      <c r="H5923" t="s">
        <v>150</v>
      </c>
      <c r="I5923" t="s">
        <v>136</v>
      </c>
      <c r="J5923" t="s">
        <v>137</v>
      </c>
      <c r="K5923" t="s">
        <v>138</v>
      </c>
      <c r="L5923" t="s">
        <v>16747</v>
      </c>
      <c r="M5923" t="s">
        <v>16748</v>
      </c>
      <c r="N5923">
        <v>0.150277777</v>
      </c>
      <c r="O5923">
        <v>0</v>
      </c>
      <c r="P5923">
        <v>4165</v>
      </c>
      <c r="Q5923">
        <v>0</v>
      </c>
      <c r="R5923">
        <v>0</v>
      </c>
      <c r="S5923">
        <v>2</v>
      </c>
      <c r="T5923">
        <v>607</v>
      </c>
      <c r="U5923">
        <v>0</v>
      </c>
      <c r="V5923">
        <v>0</v>
      </c>
      <c r="W5923">
        <v>0</v>
      </c>
      <c r="X5923">
        <v>134.533302056092</v>
      </c>
      <c r="Y5923">
        <v>0</v>
      </c>
      <c r="Z5923">
        <v>0</v>
      </c>
      <c r="AA5923">
        <v>3.3681314480390911</v>
      </c>
      <c r="AB5923">
        <v>46.460510458922528</v>
      </c>
      <c r="AC5923">
        <v>0</v>
      </c>
      <c r="AD5923">
        <v>0</v>
      </c>
      <c r="AE5923">
        <v>184.36194396305362</v>
      </c>
    </row>
    <row r="5924" spans="1:31" x14ac:dyDescent="0.3">
      <c r="A5924">
        <v>2499463</v>
      </c>
      <c r="B5924">
        <v>1</v>
      </c>
      <c r="C5924" t="s">
        <v>81</v>
      </c>
      <c r="D5924" t="s">
        <v>112</v>
      </c>
      <c r="E5924" t="s">
        <v>166</v>
      </c>
      <c r="F5924" t="s">
        <v>5386</v>
      </c>
      <c r="G5924" t="s">
        <v>149</v>
      </c>
      <c r="H5924" t="s">
        <v>150</v>
      </c>
      <c r="I5924" t="s">
        <v>136</v>
      </c>
      <c r="J5924" t="s">
        <v>137</v>
      </c>
      <c r="K5924" t="s">
        <v>144</v>
      </c>
      <c r="L5924" t="s">
        <v>16749</v>
      </c>
      <c r="M5924" t="s">
        <v>16750</v>
      </c>
      <c r="N5924">
        <v>0.91361111100000003</v>
      </c>
      <c r="O5924">
        <v>1</v>
      </c>
      <c r="P5924">
        <v>336</v>
      </c>
      <c r="Q5924">
        <v>71</v>
      </c>
      <c r="R5924">
        <v>96</v>
      </c>
      <c r="S5924">
        <v>6</v>
      </c>
      <c r="T5924">
        <v>73</v>
      </c>
      <c r="U5924">
        <v>0</v>
      </c>
      <c r="V5924">
        <v>0</v>
      </c>
      <c r="W5924">
        <v>0</v>
      </c>
      <c r="X5924">
        <v>63.34288922657317</v>
      </c>
      <c r="Y5924">
        <v>37.161084456440626</v>
      </c>
      <c r="Z5924">
        <v>85.887194402891581</v>
      </c>
      <c r="AA5924">
        <v>13.193209295005884</v>
      </c>
      <c r="AB5924">
        <v>35.231746503080146</v>
      </c>
      <c r="AC5924">
        <v>0</v>
      </c>
      <c r="AD5924">
        <v>0</v>
      </c>
      <c r="AE5924">
        <v>234.81612388399139</v>
      </c>
    </row>
    <row r="5925" spans="1:31" x14ac:dyDescent="0.3">
      <c r="A5925">
        <v>2499114</v>
      </c>
      <c r="B5925">
        <v>1</v>
      </c>
      <c r="C5925" t="s">
        <v>80</v>
      </c>
      <c r="D5925" t="s">
        <v>83</v>
      </c>
      <c r="E5925" t="s">
        <v>132</v>
      </c>
      <c r="F5925" t="s">
        <v>16751</v>
      </c>
      <c r="G5925" t="s">
        <v>134</v>
      </c>
      <c r="H5925" t="s">
        <v>135</v>
      </c>
      <c r="I5925" t="s">
        <v>136</v>
      </c>
      <c r="J5925" t="s">
        <v>137</v>
      </c>
      <c r="K5925" t="s">
        <v>138</v>
      </c>
      <c r="L5925" t="s">
        <v>16752</v>
      </c>
      <c r="M5925" t="s">
        <v>16753</v>
      </c>
      <c r="N5925">
        <v>0.46055555500000001</v>
      </c>
      <c r="O5925">
        <v>0</v>
      </c>
      <c r="P5925">
        <v>444</v>
      </c>
      <c r="Q5925">
        <v>0</v>
      </c>
      <c r="R5925">
        <v>0</v>
      </c>
      <c r="S5925">
        <v>0</v>
      </c>
      <c r="T5925">
        <v>23</v>
      </c>
      <c r="U5925">
        <v>0</v>
      </c>
      <c r="V5925">
        <v>0</v>
      </c>
      <c r="W5925">
        <v>0</v>
      </c>
      <c r="X5925">
        <v>54.100814878097367</v>
      </c>
      <c r="Y5925">
        <v>0</v>
      </c>
      <c r="Z5925">
        <v>0</v>
      </c>
      <c r="AA5925">
        <v>0</v>
      </c>
      <c r="AB5925">
        <v>8.0655381900652419</v>
      </c>
      <c r="AC5925">
        <v>0</v>
      </c>
      <c r="AD5925">
        <v>0</v>
      </c>
      <c r="AE5925">
        <v>62.166353068162607</v>
      </c>
    </row>
    <row r="5926" spans="1:31" x14ac:dyDescent="0.3">
      <c r="A5926">
        <v>2499363</v>
      </c>
      <c r="B5926">
        <v>1</v>
      </c>
      <c r="C5926" t="s">
        <v>80</v>
      </c>
      <c r="D5926" t="s">
        <v>107</v>
      </c>
      <c r="E5926" t="s">
        <v>147</v>
      </c>
      <c r="F5926" t="s">
        <v>16754</v>
      </c>
      <c r="G5926" t="s">
        <v>134</v>
      </c>
      <c r="H5926" t="s">
        <v>150</v>
      </c>
      <c r="I5926" t="s">
        <v>136</v>
      </c>
      <c r="J5926" t="s">
        <v>137</v>
      </c>
      <c r="K5926" t="s">
        <v>138</v>
      </c>
      <c r="L5926" t="s">
        <v>16755</v>
      </c>
      <c r="M5926" t="s">
        <v>16756</v>
      </c>
      <c r="N5926">
        <v>0.44555555499999999</v>
      </c>
      <c r="O5926">
        <v>1</v>
      </c>
      <c r="P5926">
        <v>182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11.810862323473719</v>
      </c>
      <c r="X5926">
        <v>19.603067861346645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31.413930184820366</v>
      </c>
    </row>
    <row r="5927" spans="1:31" x14ac:dyDescent="0.3">
      <c r="A5927">
        <v>2499100</v>
      </c>
      <c r="B5927">
        <v>1</v>
      </c>
      <c r="C5927" t="s">
        <v>80</v>
      </c>
      <c r="D5927" t="s">
        <v>107</v>
      </c>
      <c r="E5927" t="s">
        <v>162</v>
      </c>
      <c r="F5927" t="s">
        <v>16757</v>
      </c>
      <c r="G5927" t="s">
        <v>181</v>
      </c>
      <c r="H5927" t="s">
        <v>135</v>
      </c>
      <c r="I5927" t="s">
        <v>136</v>
      </c>
      <c r="J5927" t="s">
        <v>137</v>
      </c>
      <c r="K5927" t="s">
        <v>144</v>
      </c>
      <c r="L5927" t="s">
        <v>16758</v>
      </c>
      <c r="M5927" t="s">
        <v>16759</v>
      </c>
      <c r="N5927">
        <v>1.4566666660000001</v>
      </c>
      <c r="O5927">
        <v>0</v>
      </c>
      <c r="P5927">
        <v>58</v>
      </c>
      <c r="Q5927">
        <v>0</v>
      </c>
      <c r="R5927">
        <v>0</v>
      </c>
      <c r="S5927">
        <v>0</v>
      </c>
      <c r="T5927">
        <v>2</v>
      </c>
      <c r="U5927">
        <v>0</v>
      </c>
      <c r="V5927">
        <v>0</v>
      </c>
      <c r="W5927">
        <v>0</v>
      </c>
      <c r="X5927">
        <v>7.5079917806464556</v>
      </c>
      <c r="Y5927">
        <v>0</v>
      </c>
      <c r="Z5927">
        <v>0</v>
      </c>
      <c r="AA5927">
        <v>0</v>
      </c>
      <c r="AB5927">
        <v>2.3891252695426202</v>
      </c>
      <c r="AC5927">
        <v>0</v>
      </c>
      <c r="AD5927">
        <v>0</v>
      </c>
      <c r="AE5927">
        <v>9.8971170501890757</v>
      </c>
    </row>
    <row r="5928" spans="1:31" x14ac:dyDescent="0.3">
      <c r="A5928">
        <v>2499442</v>
      </c>
      <c r="B5928">
        <v>2</v>
      </c>
      <c r="C5928" t="s">
        <v>80</v>
      </c>
      <c r="D5928" t="s">
        <v>93</v>
      </c>
      <c r="E5928" t="s">
        <v>166</v>
      </c>
      <c r="F5928" t="s">
        <v>16760</v>
      </c>
      <c r="G5928" t="s">
        <v>924</v>
      </c>
      <c r="H5928" t="s">
        <v>150</v>
      </c>
      <c r="I5928" t="s">
        <v>136</v>
      </c>
      <c r="J5928" t="s">
        <v>137</v>
      </c>
      <c r="K5928" t="s">
        <v>144</v>
      </c>
      <c r="L5928" t="s">
        <v>16508</v>
      </c>
      <c r="M5928" t="s">
        <v>16761</v>
      </c>
      <c r="N5928">
        <v>0.57972222200000001</v>
      </c>
      <c r="O5928">
        <v>1</v>
      </c>
      <c r="P5928">
        <v>0</v>
      </c>
      <c r="Q5928">
        <v>17</v>
      </c>
      <c r="R5928">
        <v>0</v>
      </c>
      <c r="S5928">
        <v>1</v>
      </c>
      <c r="T5928">
        <v>0</v>
      </c>
      <c r="U5928">
        <v>1</v>
      </c>
      <c r="V5928">
        <v>0</v>
      </c>
      <c r="W5928">
        <v>0.43584094326849221</v>
      </c>
      <c r="X5928">
        <v>0</v>
      </c>
      <c r="Y5928">
        <v>7.0644398786274474</v>
      </c>
      <c r="Z5928">
        <v>0</v>
      </c>
      <c r="AA5928">
        <v>1.6331014896646656</v>
      </c>
      <c r="AB5928">
        <v>0</v>
      </c>
      <c r="AC5928">
        <v>14.633537083313907</v>
      </c>
      <c r="AD5928">
        <v>0</v>
      </c>
      <c r="AE5928">
        <v>23.766919394874513</v>
      </c>
    </row>
    <row r="5929" spans="1:31" x14ac:dyDescent="0.3">
      <c r="A5929">
        <v>2498977</v>
      </c>
      <c r="B5929">
        <v>1</v>
      </c>
      <c r="C5929" t="s">
        <v>81</v>
      </c>
      <c r="D5929" t="s">
        <v>127</v>
      </c>
      <c r="E5929" t="s">
        <v>147</v>
      </c>
      <c r="F5929" t="s">
        <v>16762</v>
      </c>
      <c r="G5929" t="s">
        <v>134</v>
      </c>
      <c r="H5929" t="s">
        <v>150</v>
      </c>
      <c r="I5929" t="s">
        <v>136</v>
      </c>
      <c r="J5929" t="s">
        <v>137</v>
      </c>
      <c r="K5929" t="s">
        <v>138</v>
      </c>
      <c r="L5929" t="s">
        <v>16763</v>
      </c>
      <c r="M5929" t="s">
        <v>16764</v>
      </c>
      <c r="N5929">
        <v>4.7811111110000004</v>
      </c>
      <c r="O5929">
        <v>0</v>
      </c>
      <c r="P5929">
        <v>0</v>
      </c>
      <c r="Q5929">
        <v>0</v>
      </c>
      <c r="R5929">
        <v>1</v>
      </c>
      <c r="S5929">
        <v>2</v>
      </c>
      <c r="T5929">
        <v>0</v>
      </c>
      <c r="U5929">
        <v>2</v>
      </c>
      <c r="V5929">
        <v>0</v>
      </c>
      <c r="W5929">
        <v>0</v>
      </c>
      <c r="X5929">
        <v>0</v>
      </c>
      <c r="Y5929">
        <v>0</v>
      </c>
      <c r="Z5929">
        <v>3.1289163847609415E-2</v>
      </c>
      <c r="AA5929">
        <v>244.02186944399938</v>
      </c>
      <c r="AB5929">
        <v>0</v>
      </c>
      <c r="AC5929">
        <v>396.45693281899662</v>
      </c>
      <c r="AD5929">
        <v>0</v>
      </c>
      <c r="AE5929">
        <v>640.51009142684359</v>
      </c>
    </row>
    <row r="5930" spans="1:31" x14ac:dyDescent="0.3">
      <c r="A5930">
        <v>2499054</v>
      </c>
      <c r="B5930">
        <v>1</v>
      </c>
      <c r="C5930" t="s">
        <v>80</v>
      </c>
      <c r="D5930" t="s">
        <v>106</v>
      </c>
      <c r="E5930" t="s">
        <v>162</v>
      </c>
      <c r="F5930" t="s">
        <v>16765</v>
      </c>
      <c r="G5930" t="s">
        <v>210</v>
      </c>
      <c r="H5930" t="s">
        <v>135</v>
      </c>
      <c r="I5930" t="s">
        <v>136</v>
      </c>
      <c r="J5930" t="s">
        <v>137</v>
      </c>
      <c r="K5930" t="s">
        <v>144</v>
      </c>
      <c r="L5930" t="s">
        <v>16766</v>
      </c>
      <c r="M5930" t="s">
        <v>16767</v>
      </c>
      <c r="N5930">
        <v>4.2380555549999999</v>
      </c>
      <c r="O5930">
        <v>0</v>
      </c>
      <c r="P5930">
        <v>0</v>
      </c>
      <c r="Q5930">
        <v>0</v>
      </c>
      <c r="R5930">
        <v>2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17.671849588102848</v>
      </c>
      <c r="AA5930">
        <v>0</v>
      </c>
      <c r="AB5930">
        <v>0</v>
      </c>
      <c r="AC5930">
        <v>0</v>
      </c>
      <c r="AD5930">
        <v>0</v>
      </c>
      <c r="AE5930">
        <v>17.671849588102848</v>
      </c>
    </row>
    <row r="5931" spans="1:31" x14ac:dyDescent="0.3">
      <c r="A5931">
        <v>2498994</v>
      </c>
      <c r="B5931">
        <v>1</v>
      </c>
      <c r="C5931" t="s">
        <v>81</v>
      </c>
      <c r="D5931" t="s">
        <v>112</v>
      </c>
      <c r="E5931" t="s">
        <v>147</v>
      </c>
      <c r="F5931" t="s">
        <v>16768</v>
      </c>
      <c r="G5931" t="s">
        <v>168</v>
      </c>
      <c r="H5931" t="s">
        <v>150</v>
      </c>
      <c r="I5931" t="s">
        <v>136</v>
      </c>
      <c r="J5931" t="s">
        <v>137</v>
      </c>
      <c r="K5931" t="s">
        <v>138</v>
      </c>
      <c r="L5931" t="s">
        <v>16769</v>
      </c>
      <c r="M5931" t="s">
        <v>16770</v>
      </c>
      <c r="N5931">
        <v>5.2738888880000001</v>
      </c>
      <c r="O5931">
        <v>0</v>
      </c>
      <c r="P5931">
        <v>124</v>
      </c>
      <c r="Q5931">
        <v>0</v>
      </c>
      <c r="R5931">
        <v>145</v>
      </c>
      <c r="S5931">
        <v>0</v>
      </c>
      <c r="T5931">
        <v>18</v>
      </c>
      <c r="U5931">
        <v>2</v>
      </c>
      <c r="V5931">
        <v>1</v>
      </c>
      <c r="W5931">
        <v>0</v>
      </c>
      <c r="X5931">
        <v>114.4508814764028</v>
      </c>
      <c r="Y5931">
        <v>0</v>
      </c>
      <c r="Z5931">
        <v>91.077155550413408</v>
      </c>
      <c r="AA5931">
        <v>0</v>
      </c>
      <c r="AB5931">
        <v>113.25664694810179</v>
      </c>
      <c r="AC5931">
        <v>362.77369548611796</v>
      </c>
      <c r="AD5931">
        <v>18.744983356219517</v>
      </c>
      <c r="AE5931">
        <v>700.30336281725545</v>
      </c>
    </row>
    <row r="5932" spans="1:31" x14ac:dyDescent="0.3">
      <c r="A5932">
        <v>2499372</v>
      </c>
      <c r="B5932">
        <v>1</v>
      </c>
      <c r="C5932" t="s">
        <v>81</v>
      </c>
      <c r="D5932" t="s">
        <v>122</v>
      </c>
      <c r="E5932" t="s">
        <v>147</v>
      </c>
      <c r="F5932" t="s">
        <v>16771</v>
      </c>
      <c r="G5932" t="s">
        <v>134</v>
      </c>
      <c r="H5932" t="s">
        <v>150</v>
      </c>
      <c r="I5932" t="s">
        <v>136</v>
      </c>
      <c r="J5932" t="s">
        <v>137</v>
      </c>
      <c r="K5932" t="s">
        <v>138</v>
      </c>
      <c r="L5932" t="s">
        <v>16772</v>
      </c>
      <c r="M5932" t="s">
        <v>16773</v>
      </c>
      <c r="N5932">
        <v>0.92444444400000003</v>
      </c>
      <c r="O5932">
        <v>0</v>
      </c>
      <c r="P5932">
        <v>3815</v>
      </c>
      <c r="Q5932">
        <v>0</v>
      </c>
      <c r="R5932">
        <v>0</v>
      </c>
      <c r="S5932">
        <v>2</v>
      </c>
      <c r="T5932">
        <v>526</v>
      </c>
      <c r="U5932">
        <v>0</v>
      </c>
      <c r="V5932">
        <v>0</v>
      </c>
      <c r="W5932">
        <v>0</v>
      </c>
      <c r="X5932">
        <v>725.90037273928033</v>
      </c>
      <c r="Y5932">
        <v>0</v>
      </c>
      <c r="Z5932">
        <v>0</v>
      </c>
      <c r="AA5932">
        <v>20.110066941137021</v>
      </c>
      <c r="AB5932">
        <v>271.064533729218</v>
      </c>
      <c r="AC5932">
        <v>0</v>
      </c>
      <c r="AD5932">
        <v>0</v>
      </c>
      <c r="AE5932">
        <v>1017.0749734096353</v>
      </c>
    </row>
    <row r="5933" spans="1:31" x14ac:dyDescent="0.3">
      <c r="A5933">
        <v>2499515</v>
      </c>
      <c r="B5933">
        <v>1</v>
      </c>
      <c r="C5933" t="s">
        <v>80</v>
      </c>
      <c r="D5933" t="s">
        <v>85</v>
      </c>
      <c r="E5933" t="s">
        <v>141</v>
      </c>
      <c r="F5933" t="s">
        <v>16774</v>
      </c>
      <c r="G5933" t="s">
        <v>210</v>
      </c>
      <c r="H5933" t="s">
        <v>135</v>
      </c>
      <c r="I5933" t="s">
        <v>136</v>
      </c>
      <c r="J5933" t="s">
        <v>137</v>
      </c>
      <c r="K5933" t="s">
        <v>144</v>
      </c>
      <c r="L5933" t="s">
        <v>16775</v>
      </c>
      <c r="M5933" t="s">
        <v>16776</v>
      </c>
      <c r="N5933">
        <v>1.5447222220000001</v>
      </c>
      <c r="O5933">
        <v>0</v>
      </c>
      <c r="P5933">
        <v>90</v>
      </c>
      <c r="Q5933">
        <v>0</v>
      </c>
      <c r="R5933">
        <v>0</v>
      </c>
      <c r="S5933">
        <v>0</v>
      </c>
      <c r="T5933">
        <v>9</v>
      </c>
      <c r="U5933">
        <v>0</v>
      </c>
      <c r="V5933">
        <v>0</v>
      </c>
      <c r="W5933">
        <v>0</v>
      </c>
      <c r="X5933">
        <v>33.133807715728359</v>
      </c>
      <c r="Y5933">
        <v>0</v>
      </c>
      <c r="Z5933">
        <v>0</v>
      </c>
      <c r="AA5933">
        <v>0</v>
      </c>
      <c r="AB5933">
        <v>7.0613962124525331</v>
      </c>
      <c r="AC5933">
        <v>0</v>
      </c>
      <c r="AD5933">
        <v>0</v>
      </c>
      <c r="AE5933">
        <v>40.195203928180895</v>
      </c>
    </row>
    <row r="5934" spans="1:31" x14ac:dyDescent="0.3">
      <c r="A5934">
        <v>2499060</v>
      </c>
      <c r="B5934">
        <v>1</v>
      </c>
      <c r="C5934" t="s">
        <v>80</v>
      </c>
      <c r="D5934" t="s">
        <v>102</v>
      </c>
      <c r="E5934" t="s">
        <v>147</v>
      </c>
      <c r="F5934" t="s">
        <v>16777</v>
      </c>
      <c r="G5934" t="s">
        <v>134</v>
      </c>
      <c r="H5934" t="s">
        <v>150</v>
      </c>
      <c r="I5934" t="s">
        <v>136</v>
      </c>
      <c r="J5934" t="s">
        <v>137</v>
      </c>
      <c r="K5934" t="s">
        <v>138</v>
      </c>
      <c r="L5934" t="s">
        <v>16778</v>
      </c>
      <c r="M5934" t="s">
        <v>16779</v>
      </c>
      <c r="N5934">
        <v>2.696666666</v>
      </c>
      <c r="O5934">
        <v>0</v>
      </c>
      <c r="P5934">
        <v>291</v>
      </c>
      <c r="Q5934">
        <v>0</v>
      </c>
      <c r="R5934">
        <v>13</v>
      </c>
      <c r="S5934">
        <v>1</v>
      </c>
      <c r="T5934">
        <v>19</v>
      </c>
      <c r="U5934">
        <v>0</v>
      </c>
      <c r="V5934">
        <v>0</v>
      </c>
      <c r="W5934">
        <v>0</v>
      </c>
      <c r="X5934">
        <v>253.24482204430672</v>
      </c>
      <c r="Y5934">
        <v>0</v>
      </c>
      <c r="Z5934">
        <v>20.397089612065379</v>
      </c>
      <c r="AA5934">
        <v>41.42042585005823</v>
      </c>
      <c r="AB5934">
        <v>27.435586930826581</v>
      </c>
      <c r="AC5934">
        <v>0</v>
      </c>
      <c r="AD5934">
        <v>0</v>
      </c>
      <c r="AE5934">
        <v>342.49792443725687</v>
      </c>
    </row>
    <row r="5935" spans="1:31" x14ac:dyDescent="0.3">
      <c r="A5935">
        <v>2498974</v>
      </c>
      <c r="B5935">
        <v>1</v>
      </c>
      <c r="C5935" t="s">
        <v>81</v>
      </c>
      <c r="D5935" t="s">
        <v>123</v>
      </c>
      <c r="E5935" t="s">
        <v>184</v>
      </c>
      <c r="F5935" t="s">
        <v>4465</v>
      </c>
      <c r="G5935" t="s">
        <v>149</v>
      </c>
      <c r="H5935" t="s">
        <v>150</v>
      </c>
      <c r="I5935" t="s">
        <v>136</v>
      </c>
      <c r="J5935" t="s">
        <v>137</v>
      </c>
      <c r="K5935" t="s">
        <v>144</v>
      </c>
      <c r="L5935" t="s">
        <v>16780</v>
      </c>
      <c r="M5935" t="s">
        <v>16781</v>
      </c>
      <c r="N5935">
        <v>1.1405555549999999</v>
      </c>
      <c r="O5935">
        <v>0</v>
      </c>
      <c r="P5935">
        <v>1</v>
      </c>
      <c r="Q5935">
        <v>1</v>
      </c>
      <c r="R5935">
        <v>47</v>
      </c>
      <c r="S5935">
        <v>0</v>
      </c>
      <c r="T5935">
        <v>8</v>
      </c>
      <c r="U5935">
        <v>0</v>
      </c>
      <c r="V5935">
        <v>0</v>
      </c>
      <c r="W5935">
        <v>0</v>
      </c>
      <c r="X5935">
        <v>4.9739597450911104E-2</v>
      </c>
      <c r="Y5935">
        <v>4.1018368312496358</v>
      </c>
      <c r="Z5935">
        <v>18.163917637154178</v>
      </c>
      <c r="AA5935">
        <v>0</v>
      </c>
      <c r="AB5935">
        <v>5.3034656205408028</v>
      </c>
      <c r="AC5935">
        <v>0</v>
      </c>
      <c r="AD5935">
        <v>0</v>
      </c>
      <c r="AE5935">
        <v>27.618959686395527</v>
      </c>
    </row>
    <row r="5936" spans="1:31" x14ac:dyDescent="0.3">
      <c r="A5936">
        <v>2499366</v>
      </c>
      <c r="B5936">
        <v>1</v>
      </c>
      <c r="C5936" t="s">
        <v>80</v>
      </c>
      <c r="D5936" t="s">
        <v>95</v>
      </c>
      <c r="E5936" t="s">
        <v>147</v>
      </c>
      <c r="F5936" t="s">
        <v>16782</v>
      </c>
      <c r="G5936" t="s">
        <v>193</v>
      </c>
      <c r="H5936" t="s">
        <v>150</v>
      </c>
      <c r="I5936" t="s">
        <v>136</v>
      </c>
      <c r="J5936" t="s">
        <v>137</v>
      </c>
      <c r="K5936" t="s">
        <v>144</v>
      </c>
      <c r="L5936" t="s">
        <v>16783</v>
      </c>
      <c r="M5936" t="s">
        <v>16784</v>
      </c>
      <c r="N5936">
        <v>3.3708333330000002</v>
      </c>
      <c r="O5936">
        <v>0</v>
      </c>
      <c r="P5936">
        <v>0</v>
      </c>
      <c r="Q5936">
        <v>0</v>
      </c>
      <c r="R5936">
        <v>0</v>
      </c>
      <c r="S5936">
        <v>1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16.993952895445741</v>
      </c>
      <c r="AB5936">
        <v>0</v>
      </c>
      <c r="AC5936">
        <v>0</v>
      </c>
      <c r="AD5936">
        <v>0</v>
      </c>
      <c r="AE5936">
        <v>16.993952895445741</v>
      </c>
    </row>
    <row r="5937" spans="1:31" x14ac:dyDescent="0.3">
      <c r="A5937">
        <v>2498831</v>
      </c>
      <c r="B5937">
        <v>1</v>
      </c>
      <c r="C5937" t="s">
        <v>80</v>
      </c>
      <c r="D5937" t="s">
        <v>82</v>
      </c>
      <c r="E5937" t="s">
        <v>213</v>
      </c>
      <c r="F5937" t="s">
        <v>16785</v>
      </c>
      <c r="G5937" t="s">
        <v>203</v>
      </c>
      <c r="H5937" t="s">
        <v>150</v>
      </c>
      <c r="I5937" t="s">
        <v>136</v>
      </c>
      <c r="J5937" t="s">
        <v>137</v>
      </c>
      <c r="K5937" t="s">
        <v>138</v>
      </c>
      <c r="L5937" t="s">
        <v>16786</v>
      </c>
      <c r="M5937" t="s">
        <v>16787</v>
      </c>
      <c r="N5937">
        <v>0.62527777699999998</v>
      </c>
      <c r="O5937">
        <v>0</v>
      </c>
      <c r="P5937">
        <v>544</v>
      </c>
      <c r="Q5937">
        <v>0</v>
      </c>
      <c r="R5937">
        <v>0</v>
      </c>
      <c r="S5937">
        <v>0</v>
      </c>
      <c r="T5937">
        <v>138</v>
      </c>
      <c r="U5937">
        <v>0</v>
      </c>
      <c r="V5937">
        <v>0</v>
      </c>
      <c r="W5937">
        <v>0</v>
      </c>
      <c r="X5937">
        <v>90.120965019005297</v>
      </c>
      <c r="Y5937">
        <v>0</v>
      </c>
      <c r="Z5937">
        <v>0</v>
      </c>
      <c r="AA5937">
        <v>0</v>
      </c>
      <c r="AB5937">
        <v>39.645493311904922</v>
      </c>
      <c r="AC5937">
        <v>0</v>
      </c>
      <c r="AD5937">
        <v>0</v>
      </c>
      <c r="AE5937">
        <v>129.76645833091021</v>
      </c>
    </row>
    <row r="5938" spans="1:31" x14ac:dyDescent="0.3">
      <c r="A5938">
        <v>2499017</v>
      </c>
      <c r="B5938">
        <v>1</v>
      </c>
      <c r="C5938" t="s">
        <v>81</v>
      </c>
      <c r="D5938" t="s">
        <v>118</v>
      </c>
      <c r="E5938" t="s">
        <v>147</v>
      </c>
      <c r="F5938" t="s">
        <v>16788</v>
      </c>
      <c r="G5938" t="s">
        <v>168</v>
      </c>
      <c r="H5938" t="s">
        <v>150</v>
      </c>
      <c r="I5938" t="s">
        <v>136</v>
      </c>
      <c r="J5938" t="s">
        <v>137</v>
      </c>
      <c r="K5938" t="s">
        <v>138</v>
      </c>
      <c r="L5938" t="s">
        <v>16789</v>
      </c>
      <c r="M5938" t="s">
        <v>16790</v>
      </c>
      <c r="N5938">
        <v>8.875555555</v>
      </c>
      <c r="O5938">
        <v>0</v>
      </c>
      <c r="P5938">
        <v>828</v>
      </c>
      <c r="Q5938">
        <v>0</v>
      </c>
      <c r="R5938">
        <v>49</v>
      </c>
      <c r="S5938">
        <v>1</v>
      </c>
      <c r="T5938">
        <v>57</v>
      </c>
      <c r="U5938">
        <v>0</v>
      </c>
      <c r="V5938">
        <v>0</v>
      </c>
      <c r="W5938">
        <v>0</v>
      </c>
      <c r="X5938">
        <v>2007.6219698198524</v>
      </c>
      <c r="Y5938">
        <v>0</v>
      </c>
      <c r="Z5938">
        <v>72.563523515934932</v>
      </c>
      <c r="AA5938">
        <v>7.4251780661757616</v>
      </c>
      <c r="AB5938">
        <v>414.45763805567924</v>
      </c>
      <c r="AC5938">
        <v>0</v>
      </c>
      <c r="AD5938">
        <v>0</v>
      </c>
      <c r="AE5938">
        <v>2502.068309457642</v>
      </c>
    </row>
    <row r="5939" spans="1:31" x14ac:dyDescent="0.3">
      <c r="A5939">
        <v>2499117</v>
      </c>
      <c r="B5939">
        <v>1</v>
      </c>
      <c r="C5939" t="s">
        <v>80</v>
      </c>
      <c r="D5939" t="s">
        <v>96</v>
      </c>
      <c r="E5939" t="s">
        <v>153</v>
      </c>
      <c r="F5939" t="s">
        <v>16791</v>
      </c>
      <c r="G5939" t="s">
        <v>230</v>
      </c>
      <c r="H5939" t="s">
        <v>135</v>
      </c>
      <c r="I5939" t="s">
        <v>136</v>
      </c>
      <c r="J5939" t="s">
        <v>137</v>
      </c>
      <c r="K5939" t="s">
        <v>144</v>
      </c>
      <c r="L5939" t="s">
        <v>16792</v>
      </c>
      <c r="M5939" t="s">
        <v>16793</v>
      </c>
      <c r="N5939">
        <v>0.64</v>
      </c>
      <c r="O5939">
        <v>0</v>
      </c>
      <c r="P5939">
        <v>4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3.0264470459839998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3.0264470459839998</v>
      </c>
    </row>
    <row r="5940" spans="1:31" x14ac:dyDescent="0.3">
      <c r="A5940">
        <v>2499097</v>
      </c>
      <c r="B5940">
        <v>1</v>
      </c>
      <c r="C5940" t="s">
        <v>80</v>
      </c>
      <c r="D5940" t="s">
        <v>100</v>
      </c>
      <c r="E5940" t="s">
        <v>184</v>
      </c>
      <c r="F5940" t="s">
        <v>9881</v>
      </c>
      <c r="G5940" t="s">
        <v>149</v>
      </c>
      <c r="H5940" t="s">
        <v>150</v>
      </c>
      <c r="I5940" t="s">
        <v>136</v>
      </c>
      <c r="J5940" t="s">
        <v>137</v>
      </c>
      <c r="K5940" t="s">
        <v>144</v>
      </c>
      <c r="L5940" t="s">
        <v>16794</v>
      </c>
      <c r="M5940" t="s">
        <v>16795</v>
      </c>
      <c r="N5940">
        <v>1.6850000000000001</v>
      </c>
      <c r="O5940">
        <v>6</v>
      </c>
      <c r="P5940">
        <v>377</v>
      </c>
      <c r="Q5940">
        <v>24</v>
      </c>
      <c r="R5940">
        <v>71</v>
      </c>
      <c r="S5940">
        <v>10</v>
      </c>
      <c r="T5940">
        <v>56</v>
      </c>
      <c r="U5940">
        <v>0</v>
      </c>
      <c r="V5940">
        <v>0</v>
      </c>
      <c r="W5940">
        <v>12.337137421688372</v>
      </c>
      <c r="X5940">
        <v>186.28081201303522</v>
      </c>
      <c r="Y5940">
        <v>14.793427884143382</v>
      </c>
      <c r="Z5940">
        <v>49.020833317188405</v>
      </c>
      <c r="AA5940">
        <v>37.539005767245946</v>
      </c>
      <c r="AB5940">
        <v>74.114356098203942</v>
      </c>
      <c r="AC5940">
        <v>0</v>
      </c>
      <c r="AD5940">
        <v>0</v>
      </c>
      <c r="AE5940">
        <v>374.08557250150523</v>
      </c>
    </row>
    <row r="5941" spans="1:31" x14ac:dyDescent="0.3">
      <c r="A5941">
        <v>2499429</v>
      </c>
      <c r="B5941">
        <v>1</v>
      </c>
      <c r="C5941" t="s">
        <v>80</v>
      </c>
      <c r="D5941" t="s">
        <v>97</v>
      </c>
      <c r="E5941" t="s">
        <v>153</v>
      </c>
      <c r="F5941" t="s">
        <v>16796</v>
      </c>
      <c r="G5941" t="s">
        <v>155</v>
      </c>
      <c r="H5941" t="s">
        <v>135</v>
      </c>
      <c r="I5941" t="s">
        <v>136</v>
      </c>
      <c r="J5941" t="s">
        <v>137</v>
      </c>
      <c r="K5941" t="s">
        <v>144</v>
      </c>
      <c r="L5941" t="s">
        <v>16797</v>
      </c>
      <c r="M5941" t="s">
        <v>16798</v>
      </c>
      <c r="N5941">
        <v>2.5022222219999999</v>
      </c>
      <c r="O5941">
        <v>0</v>
      </c>
      <c r="P5941">
        <v>1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0.10896065444984612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0.10896065444984612</v>
      </c>
    </row>
    <row r="5942" spans="1:31" x14ac:dyDescent="0.3">
      <c r="A5942">
        <v>2498911</v>
      </c>
      <c r="B5942">
        <v>1</v>
      </c>
      <c r="C5942" t="s">
        <v>80</v>
      </c>
      <c r="D5942" t="s">
        <v>92</v>
      </c>
      <c r="E5942" t="s">
        <v>147</v>
      </c>
      <c r="F5942" t="s">
        <v>16799</v>
      </c>
      <c r="G5942" t="s">
        <v>149</v>
      </c>
      <c r="H5942" t="s">
        <v>150</v>
      </c>
      <c r="I5942" t="s">
        <v>136</v>
      </c>
      <c r="J5942" t="s">
        <v>137</v>
      </c>
      <c r="K5942" t="s">
        <v>144</v>
      </c>
      <c r="L5942" t="s">
        <v>16800</v>
      </c>
      <c r="M5942" t="s">
        <v>16801</v>
      </c>
      <c r="N5942">
        <v>1.2102777769999999</v>
      </c>
      <c r="O5942">
        <v>3</v>
      </c>
      <c r="P5942">
        <v>697</v>
      </c>
      <c r="Q5942">
        <v>1</v>
      </c>
      <c r="R5942">
        <v>0</v>
      </c>
      <c r="S5942">
        <v>0</v>
      </c>
      <c r="T5942">
        <v>7</v>
      </c>
      <c r="U5942">
        <v>0</v>
      </c>
      <c r="V5942">
        <v>0</v>
      </c>
      <c r="W5942">
        <v>4.8003279401711794</v>
      </c>
      <c r="X5942">
        <v>129.19339349880471</v>
      </c>
      <c r="Y5942">
        <v>1.5523281233072614</v>
      </c>
      <c r="Z5942">
        <v>0</v>
      </c>
      <c r="AA5942">
        <v>0</v>
      </c>
      <c r="AB5942">
        <v>3.3121406682569936</v>
      </c>
      <c r="AC5942">
        <v>0</v>
      </c>
      <c r="AD5942">
        <v>0</v>
      </c>
      <c r="AE5942">
        <v>138.85819023054015</v>
      </c>
    </row>
    <row r="5943" spans="1:31" x14ac:dyDescent="0.3">
      <c r="A5943">
        <v>2499452</v>
      </c>
      <c r="B5943">
        <v>1</v>
      </c>
      <c r="C5943" t="s">
        <v>81</v>
      </c>
      <c r="D5943" t="s">
        <v>126</v>
      </c>
      <c r="E5943" t="s">
        <v>184</v>
      </c>
      <c r="F5943" t="s">
        <v>16802</v>
      </c>
      <c r="G5943" t="s">
        <v>149</v>
      </c>
      <c r="H5943" t="s">
        <v>150</v>
      </c>
      <c r="I5943" t="s">
        <v>136</v>
      </c>
      <c r="J5943" t="s">
        <v>137</v>
      </c>
      <c r="K5943" t="s">
        <v>144</v>
      </c>
      <c r="L5943" t="s">
        <v>16803</v>
      </c>
      <c r="M5943" t="s">
        <v>16804</v>
      </c>
      <c r="N5943">
        <v>0.57861111099999996</v>
      </c>
      <c r="O5943">
        <v>0</v>
      </c>
      <c r="P5943">
        <v>912</v>
      </c>
      <c r="Q5943">
        <v>49</v>
      </c>
      <c r="R5943">
        <v>129</v>
      </c>
      <c r="S5943">
        <v>13</v>
      </c>
      <c r="T5943">
        <v>58</v>
      </c>
      <c r="U5943">
        <v>0</v>
      </c>
      <c r="V5943">
        <v>0</v>
      </c>
      <c r="W5943">
        <v>0</v>
      </c>
      <c r="X5943">
        <v>53.28453352769769</v>
      </c>
      <c r="Y5943">
        <v>58.252139923612155</v>
      </c>
      <c r="Z5943">
        <v>15.903870350253035</v>
      </c>
      <c r="AA5943">
        <v>13.978960430440214</v>
      </c>
      <c r="AB5943">
        <v>15.496613629461876</v>
      </c>
      <c r="AC5943">
        <v>0</v>
      </c>
      <c r="AD5943">
        <v>0</v>
      </c>
      <c r="AE5943">
        <v>156.91611786146495</v>
      </c>
    </row>
    <row r="5944" spans="1:31" x14ac:dyDescent="0.3">
      <c r="A5944">
        <v>2499389</v>
      </c>
      <c r="B5944">
        <v>1</v>
      </c>
      <c r="C5944" t="s">
        <v>80</v>
      </c>
      <c r="D5944" t="s">
        <v>96</v>
      </c>
      <c r="E5944" t="s">
        <v>132</v>
      </c>
      <c r="F5944" t="s">
        <v>16805</v>
      </c>
      <c r="G5944" t="s">
        <v>134</v>
      </c>
      <c r="H5944" t="s">
        <v>135</v>
      </c>
      <c r="I5944" t="s">
        <v>136</v>
      </c>
      <c r="J5944" t="s">
        <v>137</v>
      </c>
      <c r="K5944" t="s">
        <v>138</v>
      </c>
      <c r="L5944" t="s">
        <v>16806</v>
      </c>
      <c r="M5944" t="s">
        <v>16807</v>
      </c>
      <c r="N5944">
        <v>6.1666666660000002</v>
      </c>
      <c r="O5944">
        <v>0</v>
      </c>
      <c r="P5944">
        <v>116</v>
      </c>
      <c r="Q5944">
        <v>0</v>
      </c>
      <c r="R5944">
        <v>0</v>
      </c>
      <c r="S5944">
        <v>0</v>
      </c>
      <c r="T5944">
        <v>61</v>
      </c>
      <c r="U5944">
        <v>0</v>
      </c>
      <c r="V5944">
        <v>0</v>
      </c>
      <c r="W5944">
        <v>0</v>
      </c>
      <c r="X5944">
        <v>291.85155638081682</v>
      </c>
      <c r="Y5944">
        <v>0</v>
      </c>
      <c r="Z5944">
        <v>0</v>
      </c>
      <c r="AA5944">
        <v>0</v>
      </c>
      <c r="AB5944">
        <v>503.99864784477364</v>
      </c>
      <c r="AC5944">
        <v>0</v>
      </c>
      <c r="AD5944">
        <v>0</v>
      </c>
      <c r="AE5944">
        <v>795.85020422559046</v>
      </c>
    </row>
    <row r="5945" spans="1:31" x14ac:dyDescent="0.3">
      <c r="A5945">
        <v>2499034</v>
      </c>
      <c r="B5945">
        <v>1</v>
      </c>
      <c r="C5945" t="s">
        <v>81</v>
      </c>
      <c r="D5945" t="s">
        <v>118</v>
      </c>
      <c r="E5945" t="s">
        <v>147</v>
      </c>
      <c r="F5945" t="s">
        <v>16808</v>
      </c>
      <c r="G5945" t="s">
        <v>168</v>
      </c>
      <c r="H5945" t="s">
        <v>150</v>
      </c>
      <c r="I5945" t="s">
        <v>136</v>
      </c>
      <c r="J5945" t="s">
        <v>137</v>
      </c>
      <c r="K5945" t="s">
        <v>138</v>
      </c>
      <c r="L5945" t="s">
        <v>16809</v>
      </c>
      <c r="M5945" t="s">
        <v>16810</v>
      </c>
      <c r="N5945">
        <v>9.8333333330000006</v>
      </c>
      <c r="O5945">
        <v>0</v>
      </c>
      <c r="P5945">
        <v>0</v>
      </c>
      <c r="Q5945">
        <v>0</v>
      </c>
      <c r="R5945">
        <v>0</v>
      </c>
      <c r="S5945">
        <v>2</v>
      </c>
      <c r="T5945">
        <v>204</v>
      </c>
      <c r="U5945">
        <v>0</v>
      </c>
      <c r="V5945">
        <v>2</v>
      </c>
      <c r="W5945">
        <v>0</v>
      </c>
      <c r="X5945">
        <v>0</v>
      </c>
      <c r="Y5945">
        <v>0</v>
      </c>
      <c r="Z5945">
        <v>0</v>
      </c>
      <c r="AA5945">
        <v>260.85494067751472</v>
      </c>
      <c r="AB5945">
        <v>937.11053497497198</v>
      </c>
      <c r="AC5945">
        <v>0</v>
      </c>
      <c r="AD5945">
        <v>83.104915278016279</v>
      </c>
      <c r="AE5945">
        <v>1281.070390930503</v>
      </c>
    </row>
    <row r="5946" spans="1:31" x14ac:dyDescent="0.3">
      <c r="A5946">
        <v>2498997</v>
      </c>
      <c r="B5946">
        <v>1</v>
      </c>
      <c r="C5946" t="s">
        <v>80</v>
      </c>
      <c r="D5946" t="s">
        <v>98</v>
      </c>
      <c r="E5946" t="s">
        <v>132</v>
      </c>
      <c r="F5946" t="s">
        <v>16811</v>
      </c>
      <c r="G5946" t="s">
        <v>134</v>
      </c>
      <c r="H5946" t="s">
        <v>135</v>
      </c>
      <c r="I5946" t="s">
        <v>136</v>
      </c>
      <c r="J5946" t="s">
        <v>137</v>
      </c>
      <c r="K5946" t="s">
        <v>138</v>
      </c>
      <c r="L5946" t="s">
        <v>16812</v>
      </c>
      <c r="M5946" t="s">
        <v>16813</v>
      </c>
      <c r="N5946">
        <v>3.5222222219999999</v>
      </c>
      <c r="O5946">
        <v>0</v>
      </c>
      <c r="P5946">
        <v>52</v>
      </c>
      <c r="Q5946">
        <v>0</v>
      </c>
      <c r="R5946">
        <v>0</v>
      </c>
      <c r="S5946">
        <v>0</v>
      </c>
      <c r="T5946">
        <v>51</v>
      </c>
      <c r="U5946">
        <v>0</v>
      </c>
      <c r="V5946">
        <v>0</v>
      </c>
      <c r="W5946">
        <v>0</v>
      </c>
      <c r="X5946">
        <v>43.101369765290222</v>
      </c>
      <c r="Y5946">
        <v>0</v>
      </c>
      <c r="Z5946">
        <v>0</v>
      </c>
      <c r="AA5946">
        <v>0</v>
      </c>
      <c r="AB5946">
        <v>101.99362270076733</v>
      </c>
      <c r="AC5946">
        <v>0</v>
      </c>
      <c r="AD5946">
        <v>0</v>
      </c>
      <c r="AE5946">
        <v>145.09499246605756</v>
      </c>
    </row>
    <row r="5947" spans="1:31" x14ac:dyDescent="0.3">
      <c r="A5947">
        <v>2498894</v>
      </c>
      <c r="B5947">
        <v>1</v>
      </c>
      <c r="C5947" t="s">
        <v>81</v>
      </c>
      <c r="D5947" t="s">
        <v>128</v>
      </c>
      <c r="E5947" t="s">
        <v>166</v>
      </c>
      <c r="F5947" t="s">
        <v>16814</v>
      </c>
      <c r="G5947" t="s">
        <v>134</v>
      </c>
      <c r="H5947" t="s">
        <v>150</v>
      </c>
      <c r="I5947" t="s">
        <v>136</v>
      </c>
      <c r="J5947" t="s">
        <v>137</v>
      </c>
      <c r="K5947" t="s">
        <v>138</v>
      </c>
      <c r="L5947" t="s">
        <v>16815</v>
      </c>
      <c r="M5947" t="s">
        <v>16816</v>
      </c>
      <c r="N5947">
        <v>0.383333333</v>
      </c>
      <c r="O5947">
        <v>0</v>
      </c>
      <c r="P5947">
        <v>8407</v>
      </c>
      <c r="Q5947">
        <v>0</v>
      </c>
      <c r="R5947">
        <v>0</v>
      </c>
      <c r="S5947">
        <v>5</v>
      </c>
      <c r="T5947">
        <v>456</v>
      </c>
      <c r="U5947">
        <v>0</v>
      </c>
      <c r="V5947">
        <v>1</v>
      </c>
      <c r="W5947">
        <v>0</v>
      </c>
      <c r="X5947">
        <v>687.03056581305532</v>
      </c>
      <c r="Y5947">
        <v>0</v>
      </c>
      <c r="Z5947">
        <v>0</v>
      </c>
      <c r="AA5947">
        <v>126.56868609783942</v>
      </c>
      <c r="AB5947">
        <v>184.49899708549248</v>
      </c>
      <c r="AC5947">
        <v>0</v>
      </c>
      <c r="AD5947">
        <v>2.3340370656151506</v>
      </c>
      <c r="AE5947">
        <v>1000.4322860620023</v>
      </c>
    </row>
    <row r="5948" spans="1:31" x14ac:dyDescent="0.3">
      <c r="A5948">
        <v>2498991</v>
      </c>
      <c r="B5948">
        <v>1</v>
      </c>
      <c r="C5948" t="s">
        <v>80</v>
      </c>
      <c r="D5948" t="s">
        <v>83</v>
      </c>
      <c r="E5948" t="s">
        <v>213</v>
      </c>
      <c r="F5948" t="s">
        <v>16817</v>
      </c>
      <c r="G5948" t="s">
        <v>168</v>
      </c>
      <c r="H5948" t="s">
        <v>150</v>
      </c>
      <c r="I5948" t="s">
        <v>136</v>
      </c>
      <c r="J5948" t="s">
        <v>137</v>
      </c>
      <c r="K5948" t="s">
        <v>138</v>
      </c>
      <c r="L5948" t="s">
        <v>16818</v>
      </c>
      <c r="M5948" t="s">
        <v>16819</v>
      </c>
      <c r="N5948">
        <v>3.6044444439999999</v>
      </c>
      <c r="O5948">
        <v>0</v>
      </c>
      <c r="P5948">
        <v>359</v>
      </c>
      <c r="Q5948">
        <v>0</v>
      </c>
      <c r="R5948">
        <v>0</v>
      </c>
      <c r="S5948">
        <v>12</v>
      </c>
      <c r="T5948">
        <v>76</v>
      </c>
      <c r="U5948">
        <v>9</v>
      </c>
      <c r="V5948">
        <v>16</v>
      </c>
      <c r="W5948">
        <v>0</v>
      </c>
      <c r="X5948">
        <v>573.85894207465128</v>
      </c>
      <c r="Y5948">
        <v>0</v>
      </c>
      <c r="Z5948">
        <v>0</v>
      </c>
      <c r="AA5948">
        <v>767.71884228280135</v>
      </c>
      <c r="AB5948">
        <v>1224.7226483495442</v>
      </c>
      <c r="AC5948">
        <v>3661.3065055423945</v>
      </c>
      <c r="AD5948">
        <v>421.13709485985771</v>
      </c>
      <c r="AE5948">
        <v>6648.7440331092494</v>
      </c>
    </row>
    <row r="5949" spans="1:31" x14ac:dyDescent="0.3">
      <c r="A5949">
        <v>2499014</v>
      </c>
      <c r="B5949">
        <v>1</v>
      </c>
      <c r="C5949" t="s">
        <v>80</v>
      </c>
      <c r="D5949" t="s">
        <v>94</v>
      </c>
      <c r="E5949" t="s">
        <v>147</v>
      </c>
      <c r="F5949" t="s">
        <v>16820</v>
      </c>
      <c r="G5949" t="s">
        <v>134</v>
      </c>
      <c r="H5949" t="s">
        <v>150</v>
      </c>
      <c r="I5949" t="s">
        <v>136</v>
      </c>
      <c r="J5949" t="s">
        <v>137</v>
      </c>
      <c r="K5949" t="s">
        <v>138</v>
      </c>
      <c r="L5949" t="s">
        <v>16821</v>
      </c>
      <c r="M5949" t="s">
        <v>16822</v>
      </c>
      <c r="N5949">
        <v>2.1641666659999999</v>
      </c>
      <c r="O5949">
        <v>0</v>
      </c>
      <c r="P5949">
        <v>176</v>
      </c>
      <c r="Q5949">
        <v>0</v>
      </c>
      <c r="R5949">
        <v>0</v>
      </c>
      <c r="S5949">
        <v>0</v>
      </c>
      <c r="T5949">
        <v>53</v>
      </c>
      <c r="U5949">
        <v>0</v>
      </c>
      <c r="V5949">
        <v>0</v>
      </c>
      <c r="W5949">
        <v>0</v>
      </c>
      <c r="X5949">
        <v>112.34972062315273</v>
      </c>
      <c r="Y5949">
        <v>0</v>
      </c>
      <c r="Z5949">
        <v>0</v>
      </c>
      <c r="AA5949">
        <v>0</v>
      </c>
      <c r="AB5949">
        <v>193.36056654901174</v>
      </c>
      <c r="AC5949">
        <v>0</v>
      </c>
      <c r="AD5949">
        <v>0</v>
      </c>
      <c r="AE5949">
        <v>305.7102871721645</v>
      </c>
    </row>
    <row r="5950" spans="1:31" x14ac:dyDescent="0.3">
      <c r="A5950">
        <v>2498928</v>
      </c>
      <c r="B5950">
        <v>1</v>
      </c>
      <c r="C5950" t="s">
        <v>81</v>
      </c>
      <c r="D5950" t="s">
        <v>127</v>
      </c>
      <c r="E5950" t="s">
        <v>213</v>
      </c>
      <c r="F5950" t="s">
        <v>16823</v>
      </c>
      <c r="G5950" t="s">
        <v>168</v>
      </c>
      <c r="H5950" t="s">
        <v>150</v>
      </c>
      <c r="I5950" t="s">
        <v>136</v>
      </c>
      <c r="J5950" t="s">
        <v>137</v>
      </c>
      <c r="K5950" t="s">
        <v>138</v>
      </c>
      <c r="L5950" t="s">
        <v>16824</v>
      </c>
      <c r="M5950" t="s">
        <v>16825</v>
      </c>
      <c r="N5950">
        <v>6.7283333330000001</v>
      </c>
      <c r="O5950">
        <v>1</v>
      </c>
      <c r="P5950">
        <v>10612</v>
      </c>
      <c r="Q5950">
        <v>4</v>
      </c>
      <c r="R5950">
        <v>65</v>
      </c>
      <c r="S5950">
        <v>1</v>
      </c>
      <c r="T5950">
        <v>1351</v>
      </c>
      <c r="U5950">
        <v>1</v>
      </c>
      <c r="V5950">
        <v>0</v>
      </c>
      <c r="W5950">
        <v>1.0817305888290583</v>
      </c>
      <c r="X5950">
        <v>15500.701479909203</v>
      </c>
      <c r="Y5950">
        <v>10.374889216173573</v>
      </c>
      <c r="Z5950">
        <v>160.81197544214129</v>
      </c>
      <c r="AA5950">
        <v>53.059243264146659</v>
      </c>
      <c r="AB5950">
        <v>7122.6966913994538</v>
      </c>
      <c r="AC5950">
        <v>243.67173593224629</v>
      </c>
      <c r="AD5950">
        <v>0</v>
      </c>
      <c r="AE5950">
        <v>23092.397745752191</v>
      </c>
    </row>
    <row r="5951" spans="1:31" x14ac:dyDescent="0.3">
      <c r="A5951">
        <v>2499518</v>
      </c>
      <c r="B5951">
        <v>1</v>
      </c>
      <c r="C5951" t="s">
        <v>80</v>
      </c>
      <c r="D5951" t="s">
        <v>87</v>
      </c>
      <c r="E5951" t="s">
        <v>153</v>
      </c>
      <c r="F5951" t="s">
        <v>16826</v>
      </c>
      <c r="G5951" t="s">
        <v>155</v>
      </c>
      <c r="H5951" t="s">
        <v>135</v>
      </c>
      <c r="I5951" t="s">
        <v>136</v>
      </c>
      <c r="J5951" t="s">
        <v>137</v>
      </c>
      <c r="K5951" t="s">
        <v>144</v>
      </c>
      <c r="L5951" t="s">
        <v>16827</v>
      </c>
      <c r="M5951" t="s">
        <v>16828</v>
      </c>
      <c r="N5951">
        <v>5.125277777</v>
      </c>
      <c r="O5951">
        <v>0</v>
      </c>
      <c r="P5951">
        <v>6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8.9652084910606824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8.9652084910606824</v>
      </c>
    </row>
    <row r="5952" spans="1:31" x14ac:dyDescent="0.3">
      <c r="A5952">
        <v>2499220</v>
      </c>
      <c r="B5952">
        <v>1</v>
      </c>
      <c r="C5952" t="s">
        <v>81</v>
      </c>
      <c r="D5952" t="s">
        <v>122</v>
      </c>
      <c r="E5952" t="s">
        <v>166</v>
      </c>
      <c r="F5952" t="s">
        <v>327</v>
      </c>
      <c r="G5952" t="s">
        <v>149</v>
      </c>
      <c r="H5952" t="s">
        <v>150</v>
      </c>
      <c r="I5952" t="s">
        <v>136</v>
      </c>
      <c r="J5952" t="s">
        <v>137</v>
      </c>
      <c r="K5952" t="s">
        <v>144</v>
      </c>
      <c r="L5952" t="s">
        <v>16829</v>
      </c>
      <c r="M5952" t="s">
        <v>16830</v>
      </c>
      <c r="N5952">
        <v>0.30916666599999998</v>
      </c>
      <c r="O5952">
        <v>14</v>
      </c>
      <c r="P5952">
        <v>859</v>
      </c>
      <c r="Q5952">
        <v>2</v>
      </c>
      <c r="R5952">
        <v>25</v>
      </c>
      <c r="S5952">
        <v>3</v>
      </c>
      <c r="T5952">
        <v>64</v>
      </c>
      <c r="U5952">
        <v>1</v>
      </c>
      <c r="V5952">
        <v>0</v>
      </c>
      <c r="W5952">
        <v>0.57374308537048713</v>
      </c>
      <c r="X5952">
        <v>25.922357113378574</v>
      </c>
      <c r="Y5952">
        <v>0.15835738514859898</v>
      </c>
      <c r="Z5952">
        <v>1.0580873845451908</v>
      </c>
      <c r="AA5952">
        <v>1.0439320838099999</v>
      </c>
      <c r="AB5952">
        <v>7.5609851900854865</v>
      </c>
      <c r="AC5952">
        <v>0.36564643512136252</v>
      </c>
      <c r="AD5952">
        <v>0</v>
      </c>
      <c r="AE5952">
        <v>36.6831086774597</v>
      </c>
    </row>
    <row r="5953" spans="1:31" x14ac:dyDescent="0.3">
      <c r="A5953">
        <v>2499478</v>
      </c>
      <c r="B5953">
        <v>1</v>
      </c>
      <c r="C5953" t="s">
        <v>81</v>
      </c>
      <c r="D5953" t="s">
        <v>120</v>
      </c>
      <c r="E5953" t="s">
        <v>184</v>
      </c>
      <c r="F5953" t="s">
        <v>16692</v>
      </c>
      <c r="G5953" t="s">
        <v>149</v>
      </c>
      <c r="H5953" t="s">
        <v>150</v>
      </c>
      <c r="I5953" t="s">
        <v>136</v>
      </c>
      <c r="J5953" t="s">
        <v>137</v>
      </c>
      <c r="K5953" t="s">
        <v>144</v>
      </c>
      <c r="L5953" t="s">
        <v>16831</v>
      </c>
      <c r="M5953" t="s">
        <v>16832</v>
      </c>
      <c r="N5953">
        <v>0.66388888800000001</v>
      </c>
      <c r="O5953">
        <v>0</v>
      </c>
      <c r="P5953">
        <v>516</v>
      </c>
      <c r="Q5953">
        <v>32</v>
      </c>
      <c r="R5953">
        <v>54</v>
      </c>
      <c r="S5953">
        <v>4</v>
      </c>
      <c r="T5953">
        <v>29</v>
      </c>
      <c r="U5953">
        <v>0</v>
      </c>
      <c r="V5953">
        <v>1</v>
      </c>
      <c r="W5953">
        <v>0</v>
      </c>
      <c r="X5953">
        <v>86.256469981054479</v>
      </c>
      <c r="Y5953">
        <v>6.0204562749127186</v>
      </c>
      <c r="Z5953">
        <v>4.9589452402318077</v>
      </c>
      <c r="AA5953">
        <v>7.4502836580785603</v>
      </c>
      <c r="AB5953">
        <v>12.89196673345821</v>
      </c>
      <c r="AC5953">
        <v>0</v>
      </c>
      <c r="AD5953">
        <v>19.410167689249999</v>
      </c>
      <c r="AE5953">
        <v>136.98828957698578</v>
      </c>
    </row>
    <row r="5954" spans="1:31" x14ac:dyDescent="0.3">
      <c r="A5954">
        <v>2499146</v>
      </c>
      <c r="B5954">
        <v>1</v>
      </c>
      <c r="C5954" t="s">
        <v>81</v>
      </c>
      <c r="D5954" t="s">
        <v>114</v>
      </c>
      <c r="E5954" t="s">
        <v>147</v>
      </c>
      <c r="F5954" t="s">
        <v>16833</v>
      </c>
      <c r="G5954" t="s">
        <v>149</v>
      </c>
      <c r="H5954" t="s">
        <v>150</v>
      </c>
      <c r="I5954" t="s">
        <v>506</v>
      </c>
      <c r="J5954" t="s">
        <v>137</v>
      </c>
      <c r="K5954" t="s">
        <v>144</v>
      </c>
      <c r="L5954" t="s">
        <v>16834</v>
      </c>
      <c r="M5954" t="s">
        <v>16835</v>
      </c>
      <c r="N5954">
        <v>2.9444444E-2</v>
      </c>
      <c r="O5954">
        <v>0</v>
      </c>
      <c r="P5954">
        <v>254</v>
      </c>
      <c r="Q5954">
        <v>0</v>
      </c>
      <c r="R5954">
        <v>0</v>
      </c>
      <c r="S5954">
        <v>0</v>
      </c>
      <c r="T5954">
        <v>45</v>
      </c>
      <c r="U5954">
        <v>0</v>
      </c>
      <c r="V5954">
        <v>0</v>
      </c>
      <c r="W5954">
        <v>0</v>
      </c>
      <c r="X5954">
        <v>1.0268239515366555</v>
      </c>
      <c r="Y5954">
        <v>0</v>
      </c>
      <c r="Z5954">
        <v>0</v>
      </c>
      <c r="AA5954">
        <v>0</v>
      </c>
      <c r="AB5954">
        <v>0.5295223777811483</v>
      </c>
      <c r="AC5954">
        <v>0</v>
      </c>
      <c r="AD5954">
        <v>0</v>
      </c>
      <c r="AE5954">
        <v>1.5563463293178037</v>
      </c>
    </row>
    <row r="5955" spans="1:31" x14ac:dyDescent="0.3">
      <c r="A5955">
        <v>2499046</v>
      </c>
      <c r="B5955">
        <v>1</v>
      </c>
      <c r="C5955" t="s">
        <v>80</v>
      </c>
      <c r="D5955" t="s">
        <v>105</v>
      </c>
      <c r="E5955" t="s">
        <v>147</v>
      </c>
      <c r="F5955" t="s">
        <v>16836</v>
      </c>
      <c r="G5955" t="s">
        <v>382</v>
      </c>
      <c r="H5955" t="s">
        <v>150</v>
      </c>
      <c r="I5955" t="s">
        <v>136</v>
      </c>
      <c r="J5955" t="s">
        <v>137</v>
      </c>
      <c r="K5955" t="s">
        <v>144</v>
      </c>
      <c r="L5955" t="s">
        <v>16837</v>
      </c>
      <c r="M5955" t="s">
        <v>16838</v>
      </c>
      <c r="N5955">
        <v>3.798611111</v>
      </c>
      <c r="O5955">
        <v>1</v>
      </c>
      <c r="P5955">
        <v>50</v>
      </c>
      <c r="Q5955">
        <v>0</v>
      </c>
      <c r="R5955">
        <v>18</v>
      </c>
      <c r="S5955">
        <v>1</v>
      </c>
      <c r="T5955">
        <v>11</v>
      </c>
      <c r="U5955">
        <v>1</v>
      </c>
      <c r="V5955">
        <v>0</v>
      </c>
      <c r="W5955">
        <v>6.3733576823114717</v>
      </c>
      <c r="X5955">
        <v>41.701492135703411</v>
      </c>
      <c r="Y5955">
        <v>0</v>
      </c>
      <c r="Z5955">
        <v>21.88149779465336</v>
      </c>
      <c r="AA5955">
        <v>4.3589685800283338</v>
      </c>
      <c r="AB5955">
        <v>151.86804684015098</v>
      </c>
      <c r="AC5955">
        <v>435.54547771678057</v>
      </c>
      <c r="AD5955">
        <v>0</v>
      </c>
      <c r="AE5955">
        <v>661.72884074962815</v>
      </c>
    </row>
    <row r="5956" spans="1:31" x14ac:dyDescent="0.3">
      <c r="A5956">
        <v>2499186</v>
      </c>
      <c r="B5956">
        <v>1</v>
      </c>
      <c r="C5956" t="s">
        <v>80</v>
      </c>
      <c r="D5956" t="s">
        <v>83</v>
      </c>
      <c r="E5956" t="s">
        <v>147</v>
      </c>
      <c r="F5956" t="s">
        <v>16839</v>
      </c>
      <c r="G5956" t="s">
        <v>149</v>
      </c>
      <c r="H5956" t="s">
        <v>150</v>
      </c>
      <c r="I5956" t="s">
        <v>136</v>
      </c>
      <c r="J5956" t="s">
        <v>137</v>
      </c>
      <c r="K5956" t="s">
        <v>144</v>
      </c>
      <c r="L5956" t="s">
        <v>16840</v>
      </c>
      <c r="M5956" t="s">
        <v>16841</v>
      </c>
      <c r="N5956">
        <v>9.6666665999999998E-2</v>
      </c>
      <c r="O5956">
        <v>0</v>
      </c>
      <c r="P5956">
        <v>359</v>
      </c>
      <c r="Q5956">
        <v>0</v>
      </c>
      <c r="R5956">
        <v>0</v>
      </c>
      <c r="S5956">
        <v>8</v>
      </c>
      <c r="T5956">
        <v>40</v>
      </c>
      <c r="U5956">
        <v>8</v>
      </c>
      <c r="V5956">
        <v>3</v>
      </c>
      <c r="W5956">
        <v>0</v>
      </c>
      <c r="X5956">
        <v>15.073123006338047</v>
      </c>
      <c r="Y5956">
        <v>0</v>
      </c>
      <c r="Z5956">
        <v>0</v>
      </c>
      <c r="AA5956">
        <v>10.1966344766667</v>
      </c>
      <c r="AB5956">
        <v>13.342283492215946</v>
      </c>
      <c r="AC5956">
        <v>82.762880692828702</v>
      </c>
      <c r="AD5956">
        <v>0.43226706560777328</v>
      </c>
      <c r="AE5956">
        <v>121.80718873365717</v>
      </c>
    </row>
    <row r="5957" spans="1:31" x14ac:dyDescent="0.3">
      <c r="A5957">
        <v>2498937</v>
      </c>
      <c r="B5957">
        <v>1</v>
      </c>
      <c r="C5957" t="s">
        <v>81</v>
      </c>
      <c r="D5957" t="s">
        <v>118</v>
      </c>
      <c r="E5957" t="s">
        <v>213</v>
      </c>
      <c r="F5957" t="s">
        <v>16842</v>
      </c>
      <c r="G5957" t="s">
        <v>149</v>
      </c>
      <c r="H5957" t="s">
        <v>150</v>
      </c>
      <c r="I5957" t="s">
        <v>136</v>
      </c>
      <c r="J5957" t="s">
        <v>137</v>
      </c>
      <c r="K5957" t="s">
        <v>144</v>
      </c>
      <c r="L5957" t="s">
        <v>16843</v>
      </c>
      <c r="M5957" t="s">
        <v>16844</v>
      </c>
      <c r="N5957">
        <v>0.19305555499999999</v>
      </c>
      <c r="O5957">
        <v>7</v>
      </c>
      <c r="P5957">
        <v>1132</v>
      </c>
      <c r="Q5957">
        <v>197</v>
      </c>
      <c r="R5957">
        <v>85</v>
      </c>
      <c r="S5957">
        <v>40</v>
      </c>
      <c r="T5957">
        <v>98</v>
      </c>
      <c r="U5957">
        <v>1</v>
      </c>
      <c r="V5957">
        <v>0</v>
      </c>
      <c r="W5957">
        <v>0.37392907784112228</v>
      </c>
      <c r="X5957">
        <v>30.575288056929821</v>
      </c>
      <c r="Y5957">
        <v>66.918700088363735</v>
      </c>
      <c r="Z5957">
        <v>7.2053560782000714</v>
      </c>
      <c r="AA5957">
        <v>14.732424199941423</v>
      </c>
      <c r="AB5957">
        <v>7.5237273986101822</v>
      </c>
      <c r="AC5957">
        <v>0.52279806037963339</v>
      </c>
      <c r="AD5957">
        <v>0</v>
      </c>
      <c r="AE5957">
        <v>127.85222296026598</v>
      </c>
    </row>
    <row r="5958" spans="1:31" x14ac:dyDescent="0.3">
      <c r="A5958">
        <v>2499438</v>
      </c>
      <c r="B5958">
        <v>1</v>
      </c>
      <c r="C5958" t="s">
        <v>81</v>
      </c>
      <c r="D5958" t="s">
        <v>119</v>
      </c>
      <c r="E5958" t="s">
        <v>147</v>
      </c>
      <c r="F5958" t="s">
        <v>16845</v>
      </c>
      <c r="G5958" t="s">
        <v>193</v>
      </c>
      <c r="H5958" t="s">
        <v>150</v>
      </c>
      <c r="I5958" t="s">
        <v>136</v>
      </c>
      <c r="J5958" t="s">
        <v>137</v>
      </c>
      <c r="K5958" t="s">
        <v>144</v>
      </c>
      <c r="L5958" t="s">
        <v>16846</v>
      </c>
      <c r="M5958" t="s">
        <v>16847</v>
      </c>
      <c r="N5958">
        <v>2.6841666659999999</v>
      </c>
      <c r="O5958">
        <v>0</v>
      </c>
      <c r="P5958">
        <v>12</v>
      </c>
      <c r="Q5958">
        <v>0</v>
      </c>
      <c r="R5958">
        <v>4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0.87398871894356811</v>
      </c>
      <c r="Y5958">
        <v>0</v>
      </c>
      <c r="Z5958">
        <v>6.5016999473661157</v>
      </c>
      <c r="AA5958">
        <v>0</v>
      </c>
      <c r="AB5958">
        <v>0</v>
      </c>
      <c r="AC5958">
        <v>0</v>
      </c>
      <c r="AD5958">
        <v>0</v>
      </c>
      <c r="AE5958">
        <v>7.3756886663096841</v>
      </c>
    </row>
    <row r="5959" spans="1:31" x14ac:dyDescent="0.3">
      <c r="A5959">
        <v>2499395</v>
      </c>
      <c r="B5959">
        <v>1</v>
      </c>
      <c r="C5959" t="s">
        <v>81</v>
      </c>
      <c r="D5959" t="s">
        <v>113</v>
      </c>
      <c r="E5959" t="s">
        <v>184</v>
      </c>
      <c r="F5959" t="s">
        <v>16848</v>
      </c>
      <c r="G5959" t="s">
        <v>149</v>
      </c>
      <c r="H5959" t="s">
        <v>150</v>
      </c>
      <c r="I5959" t="s">
        <v>136</v>
      </c>
      <c r="J5959" t="s">
        <v>137</v>
      </c>
      <c r="K5959" t="s">
        <v>144</v>
      </c>
      <c r="L5959" t="s">
        <v>16849</v>
      </c>
      <c r="M5959" t="s">
        <v>16850</v>
      </c>
      <c r="N5959">
        <v>0.48555555500000003</v>
      </c>
      <c r="O5959">
        <v>0</v>
      </c>
      <c r="P5959">
        <v>0</v>
      </c>
      <c r="Q5959">
        <v>9</v>
      </c>
      <c r="R5959">
        <v>0</v>
      </c>
      <c r="S5959">
        <v>7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3.2185392674043229</v>
      </c>
      <c r="Z5959">
        <v>0</v>
      </c>
      <c r="AA5959">
        <v>10.758554741994567</v>
      </c>
      <c r="AB5959">
        <v>0</v>
      </c>
      <c r="AC5959">
        <v>0</v>
      </c>
      <c r="AD5959">
        <v>0</v>
      </c>
      <c r="AE5959">
        <v>13.97709400939889</v>
      </c>
    </row>
    <row r="5960" spans="1:31" x14ac:dyDescent="0.3">
      <c r="A5960">
        <v>2499421</v>
      </c>
      <c r="B5960">
        <v>1</v>
      </c>
      <c r="C5960" t="s">
        <v>80</v>
      </c>
      <c r="D5960" t="s">
        <v>93</v>
      </c>
      <c r="E5960" t="s">
        <v>166</v>
      </c>
      <c r="F5960" t="s">
        <v>16851</v>
      </c>
      <c r="G5960" t="s">
        <v>149</v>
      </c>
      <c r="H5960" t="s">
        <v>150</v>
      </c>
      <c r="I5960" t="s">
        <v>136</v>
      </c>
      <c r="J5960" t="s">
        <v>137</v>
      </c>
      <c r="K5960" t="s">
        <v>144</v>
      </c>
      <c r="L5960" t="s">
        <v>16852</v>
      </c>
      <c r="M5960" t="s">
        <v>16853</v>
      </c>
      <c r="N5960">
        <v>0.52111111099999996</v>
      </c>
      <c r="O5960">
        <v>3</v>
      </c>
      <c r="P5960">
        <v>2606</v>
      </c>
      <c r="Q5960">
        <v>57</v>
      </c>
      <c r="R5960">
        <v>444</v>
      </c>
      <c r="S5960">
        <v>25</v>
      </c>
      <c r="T5960">
        <v>571</v>
      </c>
      <c r="U5960">
        <v>2</v>
      </c>
      <c r="V5960">
        <v>4</v>
      </c>
      <c r="W5960">
        <v>18.528795224122046</v>
      </c>
      <c r="X5960">
        <v>284.9565706745247</v>
      </c>
      <c r="Y5960">
        <v>19.893793066912171</v>
      </c>
      <c r="Z5960">
        <v>114.68478048232913</v>
      </c>
      <c r="AA5960">
        <v>42.561416384868458</v>
      </c>
      <c r="AB5960">
        <v>166.24572222552783</v>
      </c>
      <c r="AC5960">
        <v>13.73171837524297</v>
      </c>
      <c r="AD5960">
        <v>16.84537806913178</v>
      </c>
      <c r="AE5960">
        <v>677.44817450265907</v>
      </c>
    </row>
    <row r="5961" spans="1:31" x14ac:dyDescent="0.3">
      <c r="A5961">
        <v>2499104</v>
      </c>
      <c r="B5961">
        <v>2</v>
      </c>
      <c r="C5961" t="s">
        <v>80</v>
      </c>
      <c r="D5961" t="s">
        <v>82</v>
      </c>
      <c r="E5961" t="s">
        <v>166</v>
      </c>
      <c r="F5961" t="s">
        <v>16854</v>
      </c>
      <c r="G5961" t="s">
        <v>149</v>
      </c>
      <c r="H5961" t="s">
        <v>150</v>
      </c>
      <c r="I5961" t="s">
        <v>136</v>
      </c>
      <c r="J5961" t="s">
        <v>137</v>
      </c>
      <c r="K5961" t="s">
        <v>144</v>
      </c>
      <c r="L5961" t="s">
        <v>16855</v>
      </c>
      <c r="M5961" t="s">
        <v>16856</v>
      </c>
      <c r="N5961">
        <v>4.1338888880000004</v>
      </c>
      <c r="O5961">
        <v>1</v>
      </c>
      <c r="P5961">
        <v>1179</v>
      </c>
      <c r="Q5961">
        <v>0</v>
      </c>
      <c r="R5961">
        <v>115</v>
      </c>
      <c r="S5961">
        <v>0</v>
      </c>
      <c r="T5961">
        <v>293</v>
      </c>
      <c r="U5961">
        <v>1</v>
      </c>
      <c r="V5961">
        <v>1</v>
      </c>
      <c r="W5961">
        <v>77.036195990813894</v>
      </c>
      <c r="X5961">
        <v>1286.0882079852145</v>
      </c>
      <c r="Y5961">
        <v>0</v>
      </c>
      <c r="Z5961">
        <v>202.47917948625098</v>
      </c>
      <c r="AA5961">
        <v>0</v>
      </c>
      <c r="AB5961">
        <v>1969.2789423718743</v>
      </c>
      <c r="AC5961">
        <v>701.75886753262478</v>
      </c>
      <c r="AD5961">
        <v>151.4982254568171</v>
      </c>
      <c r="AE5961">
        <v>4388.1396188235958</v>
      </c>
    </row>
    <row r="5962" spans="1:31" x14ac:dyDescent="0.3">
      <c r="A5962">
        <v>2498880</v>
      </c>
      <c r="B5962">
        <v>1</v>
      </c>
      <c r="C5962" t="s">
        <v>80</v>
      </c>
      <c r="D5962" t="s">
        <v>108</v>
      </c>
      <c r="E5962" t="s">
        <v>184</v>
      </c>
      <c r="F5962" t="s">
        <v>2850</v>
      </c>
      <c r="G5962" t="s">
        <v>149</v>
      </c>
      <c r="H5962" t="s">
        <v>150</v>
      </c>
      <c r="I5962" t="s">
        <v>136</v>
      </c>
      <c r="J5962" t="s">
        <v>137</v>
      </c>
      <c r="K5962" t="s">
        <v>144</v>
      </c>
      <c r="L5962" t="s">
        <v>16857</v>
      </c>
      <c r="M5962" t="s">
        <v>16858</v>
      </c>
      <c r="N5962">
        <v>0.54416666599999997</v>
      </c>
      <c r="O5962">
        <v>0</v>
      </c>
      <c r="P5962">
        <v>695</v>
      </c>
      <c r="Q5962">
        <v>0</v>
      </c>
      <c r="R5962">
        <v>102</v>
      </c>
      <c r="S5962">
        <v>3</v>
      </c>
      <c r="T5962">
        <v>122</v>
      </c>
      <c r="U5962">
        <v>0</v>
      </c>
      <c r="V5962">
        <v>0</v>
      </c>
      <c r="W5962">
        <v>0</v>
      </c>
      <c r="X5962">
        <v>38.722219645675942</v>
      </c>
      <c r="Y5962">
        <v>0</v>
      </c>
      <c r="Z5962">
        <v>3.7151802712337783</v>
      </c>
      <c r="AA5962">
        <v>2.5897217081114028</v>
      </c>
      <c r="AB5962">
        <v>21.632802880285226</v>
      </c>
      <c r="AC5962">
        <v>0</v>
      </c>
      <c r="AD5962">
        <v>0</v>
      </c>
      <c r="AE5962">
        <v>66.65992450530635</v>
      </c>
    </row>
    <row r="5963" spans="1:31" x14ac:dyDescent="0.3">
      <c r="A5963">
        <v>2499209</v>
      </c>
      <c r="B5963">
        <v>1</v>
      </c>
      <c r="C5963" t="s">
        <v>80</v>
      </c>
      <c r="D5963" t="s">
        <v>104</v>
      </c>
      <c r="E5963" t="s">
        <v>147</v>
      </c>
      <c r="F5963" t="s">
        <v>11888</v>
      </c>
      <c r="G5963" t="s">
        <v>193</v>
      </c>
      <c r="H5963" t="s">
        <v>150</v>
      </c>
      <c r="I5963" t="s">
        <v>136</v>
      </c>
      <c r="J5963" t="s">
        <v>137</v>
      </c>
      <c r="K5963" t="s">
        <v>144</v>
      </c>
      <c r="L5963" t="s">
        <v>16859</v>
      </c>
      <c r="M5963" t="s">
        <v>16860</v>
      </c>
      <c r="N5963">
        <v>1.1586111109999999</v>
      </c>
      <c r="O5963">
        <v>0</v>
      </c>
      <c r="P5963">
        <v>0</v>
      </c>
      <c r="Q5963">
        <v>0</v>
      </c>
      <c r="R5963">
        <v>13</v>
      </c>
      <c r="S5963">
        <v>0</v>
      </c>
      <c r="T5963">
        <v>2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2.961503118213157</v>
      </c>
      <c r="AA5963">
        <v>0</v>
      </c>
      <c r="AB5963">
        <v>4.2273427717156711</v>
      </c>
      <c r="AC5963">
        <v>0</v>
      </c>
      <c r="AD5963">
        <v>0</v>
      </c>
      <c r="AE5963">
        <v>7.1888458899288281</v>
      </c>
    </row>
    <row r="5964" spans="1:31" x14ac:dyDescent="0.3">
      <c r="A5964">
        <v>2499066</v>
      </c>
      <c r="B5964">
        <v>1</v>
      </c>
      <c r="C5964" t="s">
        <v>80</v>
      </c>
      <c r="D5964" t="s">
        <v>106</v>
      </c>
      <c r="E5964" t="s">
        <v>153</v>
      </c>
      <c r="F5964" t="s">
        <v>16861</v>
      </c>
      <c r="G5964" t="s">
        <v>244</v>
      </c>
      <c r="H5964" t="s">
        <v>135</v>
      </c>
      <c r="I5964" t="s">
        <v>136</v>
      </c>
      <c r="J5964" t="s">
        <v>137</v>
      </c>
      <c r="K5964" t="s">
        <v>144</v>
      </c>
      <c r="L5964" t="s">
        <v>16862</v>
      </c>
      <c r="M5964" t="s">
        <v>16863</v>
      </c>
      <c r="N5964">
        <v>1.7224999999999999</v>
      </c>
      <c r="O5964">
        <v>0</v>
      </c>
      <c r="P5964">
        <v>1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0.9628662783233326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0.9628662783233326</v>
      </c>
    </row>
    <row r="5965" spans="1:31" x14ac:dyDescent="0.3">
      <c r="A5965">
        <v>2499315</v>
      </c>
      <c r="B5965">
        <v>1</v>
      </c>
      <c r="C5965" t="s">
        <v>80</v>
      </c>
      <c r="D5965" t="s">
        <v>101</v>
      </c>
      <c r="E5965" t="s">
        <v>147</v>
      </c>
      <c r="F5965" t="s">
        <v>16864</v>
      </c>
      <c r="G5965" t="s">
        <v>193</v>
      </c>
      <c r="H5965" t="s">
        <v>150</v>
      </c>
      <c r="I5965" t="s">
        <v>136</v>
      </c>
      <c r="J5965" t="s">
        <v>137</v>
      </c>
      <c r="K5965" t="s">
        <v>144</v>
      </c>
      <c r="L5965" t="s">
        <v>16865</v>
      </c>
      <c r="M5965" t="s">
        <v>16866</v>
      </c>
      <c r="N5965">
        <v>0.61750000000000005</v>
      </c>
      <c r="O5965">
        <v>5</v>
      </c>
      <c r="P5965">
        <v>0</v>
      </c>
      <c r="Q5965">
        <v>8</v>
      </c>
      <c r="R5965">
        <v>0</v>
      </c>
      <c r="S5965">
        <v>5</v>
      </c>
      <c r="T5965">
        <v>0</v>
      </c>
      <c r="U5965">
        <v>0</v>
      </c>
      <c r="V5965">
        <v>0</v>
      </c>
      <c r="W5965">
        <v>1.2229247791716795</v>
      </c>
      <c r="X5965">
        <v>0</v>
      </c>
      <c r="Y5965">
        <v>2.1172549892147967</v>
      </c>
      <c r="Z5965">
        <v>0</v>
      </c>
      <c r="AA5965">
        <v>2.7011950644739726</v>
      </c>
      <c r="AB5965">
        <v>0</v>
      </c>
      <c r="AC5965">
        <v>0</v>
      </c>
      <c r="AD5965">
        <v>0</v>
      </c>
      <c r="AE5965">
        <v>6.0413748328604484</v>
      </c>
    </row>
    <row r="5966" spans="1:31" x14ac:dyDescent="0.3">
      <c r="A5966">
        <v>2498917</v>
      </c>
      <c r="B5966">
        <v>1</v>
      </c>
      <c r="C5966" t="s">
        <v>80</v>
      </c>
      <c r="D5966" t="s">
        <v>108</v>
      </c>
      <c r="E5966" t="s">
        <v>184</v>
      </c>
      <c r="F5966" t="s">
        <v>2850</v>
      </c>
      <c r="G5966" t="s">
        <v>149</v>
      </c>
      <c r="H5966" t="s">
        <v>150</v>
      </c>
      <c r="I5966" t="s">
        <v>136</v>
      </c>
      <c r="J5966" t="s">
        <v>137</v>
      </c>
      <c r="K5966" t="s">
        <v>144</v>
      </c>
      <c r="L5966" t="s">
        <v>16867</v>
      </c>
      <c r="M5966" t="s">
        <v>16868</v>
      </c>
      <c r="N5966">
        <v>0.67749999999999999</v>
      </c>
      <c r="O5966">
        <v>0</v>
      </c>
      <c r="P5966">
        <v>695</v>
      </c>
      <c r="Q5966">
        <v>0</v>
      </c>
      <c r="R5966">
        <v>102</v>
      </c>
      <c r="S5966">
        <v>3</v>
      </c>
      <c r="T5966">
        <v>122</v>
      </c>
      <c r="U5966">
        <v>0</v>
      </c>
      <c r="V5966">
        <v>0</v>
      </c>
      <c r="W5966">
        <v>0</v>
      </c>
      <c r="X5966">
        <v>48.690053452142777</v>
      </c>
      <c r="Y5966">
        <v>0</v>
      </c>
      <c r="Z5966">
        <v>6.0900566270949241</v>
      </c>
      <c r="AA5966">
        <v>3.3568860642840193</v>
      </c>
      <c r="AB5966">
        <v>32.376338851732115</v>
      </c>
      <c r="AC5966">
        <v>0</v>
      </c>
      <c r="AD5966">
        <v>0</v>
      </c>
      <c r="AE5966">
        <v>90.513334995253842</v>
      </c>
    </row>
    <row r="5967" spans="1:31" x14ac:dyDescent="0.3">
      <c r="A5967">
        <v>2499458</v>
      </c>
      <c r="B5967">
        <v>1</v>
      </c>
      <c r="C5967" t="s">
        <v>81</v>
      </c>
      <c r="D5967" t="s">
        <v>123</v>
      </c>
      <c r="E5967" t="s">
        <v>162</v>
      </c>
      <c r="F5967" t="s">
        <v>16869</v>
      </c>
      <c r="G5967" t="s">
        <v>159</v>
      </c>
      <c r="H5967" t="s">
        <v>135</v>
      </c>
      <c r="I5967" t="s">
        <v>136</v>
      </c>
      <c r="J5967" t="s">
        <v>3</v>
      </c>
      <c r="K5967" t="s">
        <v>144</v>
      </c>
      <c r="L5967" t="s">
        <v>16870</v>
      </c>
      <c r="M5967" t="s">
        <v>16871</v>
      </c>
      <c r="N5967">
        <v>0.74333333300000004</v>
      </c>
      <c r="O5967">
        <v>0</v>
      </c>
      <c r="P5967">
        <v>19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4.7296068066956121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4.7296068066956121</v>
      </c>
    </row>
    <row r="5968" spans="1:31" x14ac:dyDescent="0.3">
      <c r="A5968">
        <v>2499166</v>
      </c>
      <c r="B5968">
        <v>1</v>
      </c>
      <c r="C5968" t="s">
        <v>81</v>
      </c>
      <c r="D5968" t="s">
        <v>112</v>
      </c>
      <c r="E5968" t="s">
        <v>162</v>
      </c>
      <c r="F5968" t="s">
        <v>16872</v>
      </c>
      <c r="G5968" t="s">
        <v>181</v>
      </c>
      <c r="H5968" t="s">
        <v>135</v>
      </c>
      <c r="I5968" t="s">
        <v>136</v>
      </c>
      <c r="J5968" t="s">
        <v>137</v>
      </c>
      <c r="K5968" t="s">
        <v>144</v>
      </c>
      <c r="L5968" t="s">
        <v>16873</v>
      </c>
      <c r="M5968" t="s">
        <v>16874</v>
      </c>
      <c r="N5968">
        <v>2.3472222220000001</v>
      </c>
      <c r="O5968">
        <v>0</v>
      </c>
      <c r="P5968">
        <v>36</v>
      </c>
      <c r="Q5968">
        <v>0</v>
      </c>
      <c r="R5968">
        <v>1</v>
      </c>
      <c r="S5968">
        <v>0</v>
      </c>
      <c r="T5968">
        <v>1</v>
      </c>
      <c r="U5968">
        <v>0</v>
      </c>
      <c r="V5968">
        <v>0</v>
      </c>
      <c r="W5968">
        <v>0</v>
      </c>
      <c r="X5968">
        <v>12.024155392020356</v>
      </c>
      <c r="Y5968">
        <v>0</v>
      </c>
      <c r="Z5968">
        <v>1.0096489602887193E-2</v>
      </c>
      <c r="AA5968">
        <v>0</v>
      </c>
      <c r="AB5968">
        <v>0.34020402534234001</v>
      </c>
      <c r="AC5968">
        <v>0</v>
      </c>
      <c r="AD5968">
        <v>0</v>
      </c>
      <c r="AE5968">
        <v>12.374455906965583</v>
      </c>
    </row>
    <row r="5969" spans="1:31" x14ac:dyDescent="0.3">
      <c r="A5969">
        <v>2498980</v>
      </c>
      <c r="B5969">
        <v>1</v>
      </c>
      <c r="C5969" t="s">
        <v>80</v>
      </c>
      <c r="D5969" t="s">
        <v>111</v>
      </c>
      <c r="E5969" t="s">
        <v>132</v>
      </c>
      <c r="F5969" t="s">
        <v>16875</v>
      </c>
      <c r="G5969" t="s">
        <v>134</v>
      </c>
      <c r="H5969" t="s">
        <v>135</v>
      </c>
      <c r="I5969" t="s">
        <v>136</v>
      </c>
      <c r="J5969" t="s">
        <v>137</v>
      </c>
      <c r="K5969" t="s">
        <v>138</v>
      </c>
      <c r="L5969" t="s">
        <v>16876</v>
      </c>
      <c r="M5969" t="s">
        <v>16877</v>
      </c>
      <c r="N5969">
        <v>5.8938888880000002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1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7.1690603445050669E-2</v>
      </c>
      <c r="AC5969">
        <v>0</v>
      </c>
      <c r="AD5969">
        <v>0</v>
      </c>
      <c r="AE5969">
        <v>7.1690603445050669E-2</v>
      </c>
    </row>
    <row r="5970" spans="1:31" x14ac:dyDescent="0.3">
      <c r="A5970">
        <v>2499149</v>
      </c>
      <c r="B5970">
        <v>1</v>
      </c>
      <c r="C5970" t="s">
        <v>80</v>
      </c>
      <c r="D5970" t="s">
        <v>92</v>
      </c>
      <c r="E5970" t="s">
        <v>153</v>
      </c>
      <c r="F5970" t="s">
        <v>16878</v>
      </c>
      <c r="G5970" t="s">
        <v>230</v>
      </c>
      <c r="H5970" t="s">
        <v>135</v>
      </c>
      <c r="I5970" t="s">
        <v>136</v>
      </c>
      <c r="J5970" t="s">
        <v>137</v>
      </c>
      <c r="K5970" t="s">
        <v>144</v>
      </c>
      <c r="L5970" t="s">
        <v>16879</v>
      </c>
      <c r="M5970" t="s">
        <v>16880</v>
      </c>
      <c r="N5970">
        <v>5.2691666660000003</v>
      </c>
      <c r="O5970">
        <v>0</v>
      </c>
      <c r="P5970">
        <v>3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0.47382163906223246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0.47382163906223246</v>
      </c>
    </row>
    <row r="5971" spans="1:31" x14ac:dyDescent="0.3">
      <c r="A5971">
        <v>2499521</v>
      </c>
      <c r="B5971">
        <v>1</v>
      </c>
      <c r="C5971" t="s">
        <v>80</v>
      </c>
      <c r="D5971" t="s">
        <v>93</v>
      </c>
      <c r="E5971" t="s">
        <v>166</v>
      </c>
      <c r="F5971" t="s">
        <v>16760</v>
      </c>
      <c r="G5971" t="s">
        <v>203</v>
      </c>
      <c r="H5971" t="s">
        <v>150</v>
      </c>
      <c r="I5971" t="s">
        <v>136</v>
      </c>
      <c r="J5971" t="s">
        <v>137</v>
      </c>
      <c r="K5971" t="s">
        <v>144</v>
      </c>
      <c r="L5971" t="s">
        <v>16881</v>
      </c>
      <c r="M5971" t="s">
        <v>16882</v>
      </c>
      <c r="N5971">
        <v>0.49777777699999998</v>
      </c>
      <c r="O5971">
        <v>1</v>
      </c>
      <c r="P5971">
        <v>0</v>
      </c>
      <c r="Q5971">
        <v>17</v>
      </c>
      <c r="R5971">
        <v>0</v>
      </c>
      <c r="S5971">
        <v>1</v>
      </c>
      <c r="T5971">
        <v>0</v>
      </c>
      <c r="U5971">
        <v>1</v>
      </c>
      <c r="V5971">
        <v>0</v>
      </c>
      <c r="W5971">
        <v>0.3213134051325427</v>
      </c>
      <c r="X5971">
        <v>0</v>
      </c>
      <c r="Y5971">
        <v>5.4635097764517848</v>
      </c>
      <c r="Z5971">
        <v>0</v>
      </c>
      <c r="AA5971">
        <v>1.3077780857069132</v>
      </c>
      <c r="AB5971">
        <v>0</v>
      </c>
      <c r="AC5971">
        <v>12.957373706825299</v>
      </c>
      <c r="AD5971">
        <v>0</v>
      </c>
      <c r="AE5971">
        <v>20.049974974116541</v>
      </c>
    </row>
    <row r="5972" spans="1:31" x14ac:dyDescent="0.3">
      <c r="A5972">
        <v>2499043</v>
      </c>
      <c r="B5972">
        <v>1</v>
      </c>
      <c r="C5972" t="s">
        <v>81</v>
      </c>
      <c r="D5972" t="s">
        <v>113</v>
      </c>
      <c r="E5972" t="s">
        <v>132</v>
      </c>
      <c r="F5972" t="s">
        <v>2033</v>
      </c>
      <c r="G5972" t="s">
        <v>168</v>
      </c>
      <c r="H5972" t="s">
        <v>135</v>
      </c>
      <c r="I5972" t="s">
        <v>136</v>
      </c>
      <c r="J5972" t="s">
        <v>137</v>
      </c>
      <c r="K5972" t="s">
        <v>138</v>
      </c>
      <c r="L5972" t="s">
        <v>16883</v>
      </c>
      <c r="M5972" t="s">
        <v>16884</v>
      </c>
      <c r="N5972">
        <v>5.8688888879999999</v>
      </c>
      <c r="O5972">
        <v>0</v>
      </c>
      <c r="P5972">
        <v>36</v>
      </c>
      <c r="Q5972">
        <v>0</v>
      </c>
      <c r="R5972">
        <v>4</v>
      </c>
      <c r="S5972">
        <v>0</v>
      </c>
      <c r="T5972">
        <v>1</v>
      </c>
      <c r="U5972">
        <v>0</v>
      </c>
      <c r="V5972">
        <v>0</v>
      </c>
      <c r="W5972">
        <v>0</v>
      </c>
      <c r="X5972">
        <v>12.838759385892164</v>
      </c>
      <c r="Y5972">
        <v>0</v>
      </c>
      <c r="Z5972">
        <v>4.9798680012721768</v>
      </c>
      <c r="AA5972">
        <v>0</v>
      </c>
      <c r="AB5972">
        <v>8.1560794405933308</v>
      </c>
      <c r="AC5972">
        <v>0</v>
      </c>
      <c r="AD5972">
        <v>0</v>
      </c>
      <c r="AE5972">
        <v>25.974706827757672</v>
      </c>
    </row>
    <row r="5973" spans="1:31" x14ac:dyDescent="0.3">
      <c r="A5973">
        <v>2499040</v>
      </c>
      <c r="B5973">
        <v>1</v>
      </c>
      <c r="C5973" t="s">
        <v>81</v>
      </c>
      <c r="D5973" t="s">
        <v>112</v>
      </c>
      <c r="E5973" t="s">
        <v>162</v>
      </c>
      <c r="F5973" t="s">
        <v>16885</v>
      </c>
      <c r="G5973" t="s">
        <v>210</v>
      </c>
      <c r="H5973" t="s">
        <v>135</v>
      </c>
      <c r="I5973" t="s">
        <v>136</v>
      </c>
      <c r="J5973" t="s">
        <v>137</v>
      </c>
      <c r="K5973" t="s">
        <v>144</v>
      </c>
      <c r="L5973" t="s">
        <v>16886</v>
      </c>
      <c r="M5973" t="s">
        <v>16736</v>
      </c>
      <c r="N5973">
        <v>3.0638888880000001</v>
      </c>
      <c r="O5973">
        <v>0</v>
      </c>
      <c r="P5973">
        <v>4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0.29840849120544427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0.29840849120544427</v>
      </c>
    </row>
    <row r="5974" spans="1:31" x14ac:dyDescent="0.3">
      <c r="A5974">
        <v>2499418</v>
      </c>
      <c r="B5974">
        <v>1</v>
      </c>
      <c r="C5974" t="s">
        <v>80</v>
      </c>
      <c r="D5974" t="s">
        <v>103</v>
      </c>
      <c r="E5974" t="s">
        <v>162</v>
      </c>
      <c r="F5974" t="s">
        <v>16887</v>
      </c>
      <c r="G5974" t="s">
        <v>159</v>
      </c>
      <c r="H5974" t="s">
        <v>135</v>
      </c>
      <c r="I5974" t="s">
        <v>136</v>
      </c>
      <c r="J5974" t="s">
        <v>3</v>
      </c>
      <c r="K5974" t="s">
        <v>144</v>
      </c>
      <c r="L5974" t="s">
        <v>16888</v>
      </c>
      <c r="M5974" t="s">
        <v>16889</v>
      </c>
      <c r="N5974">
        <v>2.2802777769999998</v>
      </c>
      <c r="O5974">
        <v>0</v>
      </c>
      <c r="P5974">
        <v>67</v>
      </c>
      <c r="Q5974">
        <v>0</v>
      </c>
      <c r="R5974">
        <v>0</v>
      </c>
      <c r="S5974">
        <v>0</v>
      </c>
      <c r="T5974">
        <v>4</v>
      </c>
      <c r="U5974">
        <v>0</v>
      </c>
      <c r="V5974">
        <v>0</v>
      </c>
      <c r="W5974">
        <v>0</v>
      </c>
      <c r="X5974">
        <v>48.378889986000338</v>
      </c>
      <c r="Y5974">
        <v>0</v>
      </c>
      <c r="Z5974">
        <v>0</v>
      </c>
      <c r="AA5974">
        <v>0</v>
      </c>
      <c r="AB5974">
        <v>6.7885894206556898</v>
      </c>
      <c r="AC5974">
        <v>0</v>
      </c>
      <c r="AD5974">
        <v>0</v>
      </c>
      <c r="AE5974">
        <v>55.167479406656028</v>
      </c>
    </row>
    <row r="5975" spans="1:31" x14ac:dyDescent="0.3">
      <c r="A5975">
        <v>2499398</v>
      </c>
      <c r="B5975">
        <v>1</v>
      </c>
      <c r="C5975" t="s">
        <v>81</v>
      </c>
      <c r="D5975" t="s">
        <v>127</v>
      </c>
      <c r="E5975" t="s">
        <v>132</v>
      </c>
      <c r="F5975" t="s">
        <v>16890</v>
      </c>
      <c r="G5975" t="s">
        <v>296</v>
      </c>
      <c r="H5975" t="s">
        <v>135</v>
      </c>
      <c r="I5975" t="s">
        <v>136</v>
      </c>
      <c r="J5975" t="s">
        <v>137</v>
      </c>
      <c r="K5975" t="s">
        <v>144</v>
      </c>
      <c r="L5975" t="s">
        <v>16891</v>
      </c>
      <c r="M5975" t="s">
        <v>16892</v>
      </c>
      <c r="N5975">
        <v>2.8544444439999999</v>
      </c>
      <c r="O5975">
        <v>0</v>
      </c>
      <c r="P5975">
        <v>103</v>
      </c>
      <c r="Q5975">
        <v>0</v>
      </c>
      <c r="R5975">
        <v>0</v>
      </c>
      <c r="S5975">
        <v>0</v>
      </c>
      <c r="T5975">
        <v>4</v>
      </c>
      <c r="U5975">
        <v>0</v>
      </c>
      <c r="V5975">
        <v>0</v>
      </c>
      <c r="W5975">
        <v>0</v>
      </c>
      <c r="X5975">
        <v>46.225305382571101</v>
      </c>
      <c r="Y5975">
        <v>0</v>
      </c>
      <c r="Z5975">
        <v>0</v>
      </c>
      <c r="AA5975">
        <v>0</v>
      </c>
      <c r="AB5975">
        <v>7.2203198669718542</v>
      </c>
      <c r="AC5975">
        <v>0</v>
      </c>
      <c r="AD5975">
        <v>0</v>
      </c>
      <c r="AE5975">
        <v>53.445625249542957</v>
      </c>
    </row>
    <row r="5976" spans="1:31" x14ac:dyDescent="0.3">
      <c r="A5976">
        <v>2499083</v>
      </c>
      <c r="B5976">
        <v>1</v>
      </c>
      <c r="C5976" t="s">
        <v>81</v>
      </c>
      <c r="D5976" t="s">
        <v>119</v>
      </c>
      <c r="E5976" t="s">
        <v>132</v>
      </c>
      <c r="F5976" t="s">
        <v>16893</v>
      </c>
      <c r="G5976" t="s">
        <v>168</v>
      </c>
      <c r="H5976" t="s">
        <v>135</v>
      </c>
      <c r="I5976" t="s">
        <v>136</v>
      </c>
      <c r="J5976" t="s">
        <v>137</v>
      </c>
      <c r="K5976" t="s">
        <v>138</v>
      </c>
      <c r="L5976" t="s">
        <v>16894</v>
      </c>
      <c r="M5976" t="s">
        <v>16895</v>
      </c>
      <c r="N5976">
        <v>5.3916666659999999</v>
      </c>
      <c r="O5976">
        <v>0</v>
      </c>
      <c r="P5976">
        <v>138</v>
      </c>
      <c r="Q5976">
        <v>0</v>
      </c>
      <c r="R5976">
        <v>13</v>
      </c>
      <c r="S5976">
        <v>0</v>
      </c>
      <c r="T5976">
        <v>7</v>
      </c>
      <c r="U5976">
        <v>0</v>
      </c>
      <c r="V5976">
        <v>0</v>
      </c>
      <c r="W5976">
        <v>0</v>
      </c>
      <c r="X5976">
        <v>127.02784401798374</v>
      </c>
      <c r="Y5976">
        <v>0</v>
      </c>
      <c r="Z5976">
        <v>11.797438243400848</v>
      </c>
      <c r="AA5976">
        <v>0</v>
      </c>
      <c r="AB5976">
        <v>12.661902799034394</v>
      </c>
      <c r="AC5976">
        <v>0</v>
      </c>
      <c r="AD5976">
        <v>0</v>
      </c>
      <c r="AE5976">
        <v>151.48718506041899</v>
      </c>
    </row>
    <row r="5977" spans="1:31" x14ac:dyDescent="0.3">
      <c r="A5977">
        <v>2499106</v>
      </c>
      <c r="B5977">
        <v>1</v>
      </c>
      <c r="C5977" t="s">
        <v>80</v>
      </c>
      <c r="D5977" t="s">
        <v>105</v>
      </c>
      <c r="E5977" t="s">
        <v>147</v>
      </c>
      <c r="F5977" t="s">
        <v>16896</v>
      </c>
      <c r="G5977" t="s">
        <v>149</v>
      </c>
      <c r="H5977" t="s">
        <v>150</v>
      </c>
      <c r="I5977" t="s">
        <v>136</v>
      </c>
      <c r="J5977" t="s">
        <v>137</v>
      </c>
      <c r="K5977" t="s">
        <v>144</v>
      </c>
      <c r="L5977" t="s">
        <v>16897</v>
      </c>
      <c r="M5977" t="s">
        <v>16898</v>
      </c>
      <c r="N5977">
        <v>0.311111111</v>
      </c>
      <c r="O5977">
        <v>1</v>
      </c>
      <c r="P5977">
        <v>1497</v>
      </c>
      <c r="Q5977">
        <v>0</v>
      </c>
      <c r="R5977">
        <v>1</v>
      </c>
      <c r="S5977">
        <v>1</v>
      </c>
      <c r="T5977">
        <v>48</v>
      </c>
      <c r="U5977">
        <v>0</v>
      </c>
      <c r="V5977">
        <v>0</v>
      </c>
      <c r="W5977">
        <v>0.42547116174188898</v>
      </c>
      <c r="X5977">
        <v>112.68552606321391</v>
      </c>
      <c r="Y5977">
        <v>0</v>
      </c>
      <c r="Z5977">
        <v>0.16937978400000001</v>
      </c>
      <c r="AA5977">
        <v>0.81038712187377782</v>
      </c>
      <c r="AB5977">
        <v>10.716020319811429</v>
      </c>
      <c r="AC5977">
        <v>0</v>
      </c>
      <c r="AD5977">
        <v>0</v>
      </c>
      <c r="AE5977">
        <v>124.806784450641</v>
      </c>
    </row>
    <row r="5978" spans="1:31" x14ac:dyDescent="0.3">
      <c r="A5978">
        <v>2498963</v>
      </c>
      <c r="B5978">
        <v>1</v>
      </c>
      <c r="C5978" t="s">
        <v>81</v>
      </c>
      <c r="D5978" t="s">
        <v>123</v>
      </c>
      <c r="E5978" t="s">
        <v>166</v>
      </c>
      <c r="F5978" t="s">
        <v>16899</v>
      </c>
      <c r="G5978" t="s">
        <v>149</v>
      </c>
      <c r="H5978" t="s">
        <v>150</v>
      </c>
      <c r="I5978" t="s">
        <v>136</v>
      </c>
      <c r="J5978" t="s">
        <v>137</v>
      </c>
      <c r="K5978" t="s">
        <v>144</v>
      </c>
      <c r="L5978" t="s">
        <v>16900</v>
      </c>
      <c r="M5978" t="s">
        <v>16901</v>
      </c>
      <c r="N5978">
        <v>0.36222222199999998</v>
      </c>
      <c r="O5978">
        <v>4</v>
      </c>
      <c r="P5978">
        <v>1311</v>
      </c>
      <c r="Q5978">
        <v>127</v>
      </c>
      <c r="R5978">
        <v>137</v>
      </c>
      <c r="S5978">
        <v>18</v>
      </c>
      <c r="T5978">
        <v>189</v>
      </c>
      <c r="U5978">
        <v>0</v>
      </c>
      <c r="V5978">
        <v>1</v>
      </c>
      <c r="W5978">
        <v>0.20272083816918535</v>
      </c>
      <c r="X5978">
        <v>81.248197528700359</v>
      </c>
      <c r="Y5978">
        <v>14.695397706846634</v>
      </c>
      <c r="Z5978">
        <v>11.598383605719164</v>
      </c>
      <c r="AA5978">
        <v>9.6240552900623673</v>
      </c>
      <c r="AB5978">
        <v>27.987596375603516</v>
      </c>
      <c r="AC5978">
        <v>0</v>
      </c>
      <c r="AD5978">
        <v>0.27780839065391599</v>
      </c>
      <c r="AE5978">
        <v>145.63415973575516</v>
      </c>
    </row>
    <row r="5979" spans="1:31" x14ac:dyDescent="0.3">
      <c r="A5979">
        <v>2499020</v>
      </c>
      <c r="B5979">
        <v>1</v>
      </c>
      <c r="C5979" t="s">
        <v>81</v>
      </c>
      <c r="D5979" t="s">
        <v>128</v>
      </c>
      <c r="E5979" t="s">
        <v>184</v>
      </c>
      <c r="F5979" t="s">
        <v>16902</v>
      </c>
      <c r="G5979" t="s">
        <v>134</v>
      </c>
      <c r="H5979" t="s">
        <v>150</v>
      </c>
      <c r="I5979" t="s">
        <v>136</v>
      </c>
      <c r="J5979" t="s">
        <v>137</v>
      </c>
      <c r="K5979" t="s">
        <v>138</v>
      </c>
      <c r="L5979" t="s">
        <v>16903</v>
      </c>
      <c r="M5979" t="s">
        <v>16904</v>
      </c>
      <c r="N5979">
        <v>1.1841666660000001</v>
      </c>
      <c r="O5979">
        <v>0</v>
      </c>
      <c r="P5979">
        <v>0</v>
      </c>
      <c r="Q5979">
        <v>0</v>
      </c>
      <c r="R5979">
        <v>0</v>
      </c>
      <c r="S5979">
        <v>2</v>
      </c>
      <c r="T5979">
        <v>0</v>
      </c>
      <c r="U5979">
        <v>2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2.7582111984899997</v>
      </c>
      <c r="AB5979">
        <v>0</v>
      </c>
      <c r="AC5979">
        <v>144.96565971925483</v>
      </c>
      <c r="AD5979">
        <v>0</v>
      </c>
      <c r="AE5979">
        <v>147.72387091774482</v>
      </c>
    </row>
    <row r="5980" spans="1:31" x14ac:dyDescent="0.3">
      <c r="A5980">
        <v>2499407</v>
      </c>
      <c r="B5980">
        <v>1</v>
      </c>
      <c r="C5980" t="s">
        <v>81</v>
      </c>
      <c r="D5980" t="s">
        <v>123</v>
      </c>
      <c r="E5980" t="s">
        <v>153</v>
      </c>
      <c r="F5980" t="s">
        <v>16905</v>
      </c>
      <c r="G5980" t="s">
        <v>155</v>
      </c>
      <c r="H5980" t="s">
        <v>135</v>
      </c>
      <c r="I5980" t="s">
        <v>136</v>
      </c>
      <c r="J5980" t="s">
        <v>137</v>
      </c>
      <c r="K5980" t="s">
        <v>144</v>
      </c>
      <c r="L5980" t="s">
        <v>16906</v>
      </c>
      <c r="M5980" t="s">
        <v>16907</v>
      </c>
      <c r="N5980">
        <v>1.1955555550000001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1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0.32981025088982469</v>
      </c>
      <c r="AC5980">
        <v>0</v>
      </c>
      <c r="AD5980">
        <v>0</v>
      </c>
      <c r="AE5980">
        <v>0.32981025088982469</v>
      </c>
    </row>
    <row r="5981" spans="1:31" x14ac:dyDescent="0.3">
      <c r="A5981">
        <v>2499052</v>
      </c>
      <c r="B5981">
        <v>1</v>
      </c>
      <c r="C5981" t="s">
        <v>80</v>
      </c>
      <c r="D5981" t="s">
        <v>92</v>
      </c>
      <c r="E5981" t="s">
        <v>141</v>
      </c>
      <c r="F5981" t="s">
        <v>16908</v>
      </c>
      <c r="G5981" t="s">
        <v>466</v>
      </c>
      <c r="H5981" t="s">
        <v>135</v>
      </c>
      <c r="I5981" t="s">
        <v>136</v>
      </c>
      <c r="J5981" t="s">
        <v>137</v>
      </c>
      <c r="K5981" t="s">
        <v>144</v>
      </c>
      <c r="L5981" t="s">
        <v>16909</v>
      </c>
      <c r="M5981" t="s">
        <v>16910</v>
      </c>
      <c r="N5981">
        <v>6.7419444439999996</v>
      </c>
      <c r="O5981">
        <v>0</v>
      </c>
      <c r="P5981">
        <v>49</v>
      </c>
      <c r="Q5981">
        <v>0</v>
      </c>
      <c r="R5981">
        <v>0</v>
      </c>
      <c r="S5981">
        <v>0</v>
      </c>
      <c r="T5981">
        <v>8</v>
      </c>
      <c r="U5981">
        <v>0</v>
      </c>
      <c r="V5981">
        <v>0</v>
      </c>
      <c r="W5981">
        <v>0</v>
      </c>
      <c r="X5981">
        <v>94.391869513172907</v>
      </c>
      <c r="Y5981">
        <v>0</v>
      </c>
      <c r="Z5981">
        <v>0</v>
      </c>
      <c r="AA5981">
        <v>0</v>
      </c>
      <c r="AB5981">
        <v>40.304634759688753</v>
      </c>
      <c r="AC5981">
        <v>0</v>
      </c>
      <c r="AD5981">
        <v>0</v>
      </c>
      <c r="AE5981">
        <v>134.69650427286166</v>
      </c>
    </row>
    <row r="5982" spans="1:31" x14ac:dyDescent="0.3">
      <c r="A5982">
        <v>2499384</v>
      </c>
      <c r="B5982">
        <v>1</v>
      </c>
      <c r="C5982" t="s">
        <v>80</v>
      </c>
      <c r="D5982" t="s">
        <v>101</v>
      </c>
      <c r="E5982" t="s">
        <v>147</v>
      </c>
      <c r="F5982" t="s">
        <v>3572</v>
      </c>
      <c r="G5982" t="s">
        <v>193</v>
      </c>
      <c r="H5982" t="s">
        <v>150</v>
      </c>
      <c r="I5982" t="s">
        <v>136</v>
      </c>
      <c r="J5982" t="s">
        <v>137</v>
      </c>
      <c r="K5982" t="s">
        <v>144</v>
      </c>
      <c r="L5982" t="s">
        <v>16911</v>
      </c>
      <c r="M5982" t="s">
        <v>16912</v>
      </c>
      <c r="N5982">
        <v>1.413888888</v>
      </c>
      <c r="O5982">
        <v>7</v>
      </c>
      <c r="P5982">
        <v>240</v>
      </c>
      <c r="Q5982">
        <v>2</v>
      </c>
      <c r="R5982">
        <v>63</v>
      </c>
      <c r="S5982">
        <v>20</v>
      </c>
      <c r="T5982">
        <v>57</v>
      </c>
      <c r="U5982">
        <v>0</v>
      </c>
      <c r="V5982">
        <v>0</v>
      </c>
      <c r="W5982">
        <v>1.3186936419327462</v>
      </c>
      <c r="X5982">
        <v>106.39022513000296</v>
      </c>
      <c r="Y5982">
        <v>1.4082790974407877</v>
      </c>
      <c r="Z5982">
        <v>20.263855884614749</v>
      </c>
      <c r="AA5982">
        <v>108.81058831444018</v>
      </c>
      <c r="AB5982">
        <v>137.59173350066109</v>
      </c>
      <c r="AC5982">
        <v>0</v>
      </c>
      <c r="AD5982">
        <v>0</v>
      </c>
      <c r="AE5982">
        <v>375.78337556909253</v>
      </c>
    </row>
    <row r="5983" spans="1:31" x14ac:dyDescent="0.3">
      <c r="A5983">
        <v>2499029</v>
      </c>
      <c r="B5983">
        <v>1</v>
      </c>
      <c r="C5983" t="s">
        <v>81</v>
      </c>
      <c r="D5983" t="s">
        <v>118</v>
      </c>
      <c r="E5983" t="s">
        <v>147</v>
      </c>
      <c r="F5983" t="s">
        <v>16913</v>
      </c>
      <c r="G5983" t="s">
        <v>168</v>
      </c>
      <c r="H5983" t="s">
        <v>150</v>
      </c>
      <c r="I5983" t="s">
        <v>136</v>
      </c>
      <c r="J5983" t="s">
        <v>137</v>
      </c>
      <c r="K5983" t="s">
        <v>138</v>
      </c>
      <c r="L5983" t="s">
        <v>16914</v>
      </c>
      <c r="M5983" t="s">
        <v>16915</v>
      </c>
      <c r="N5983">
        <v>9.2594444439999997</v>
      </c>
      <c r="O5983">
        <v>0</v>
      </c>
      <c r="P5983">
        <v>0</v>
      </c>
      <c r="Q5983">
        <v>0</v>
      </c>
      <c r="R5983">
        <v>2</v>
      </c>
      <c r="S5983">
        <v>0</v>
      </c>
      <c r="T5983">
        <v>35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2.6052626572761768</v>
      </c>
      <c r="AA5983">
        <v>0</v>
      </c>
      <c r="AB5983">
        <v>364.54116247366557</v>
      </c>
      <c r="AC5983">
        <v>0</v>
      </c>
      <c r="AD5983">
        <v>0</v>
      </c>
      <c r="AE5983">
        <v>367.14642513094174</v>
      </c>
    </row>
    <row r="5984" spans="1:31" x14ac:dyDescent="0.3">
      <c r="A5984">
        <v>2499006</v>
      </c>
      <c r="B5984">
        <v>1</v>
      </c>
      <c r="C5984" t="s">
        <v>80</v>
      </c>
      <c r="D5984" t="s">
        <v>106</v>
      </c>
      <c r="E5984" t="s">
        <v>132</v>
      </c>
      <c r="F5984" t="s">
        <v>16916</v>
      </c>
      <c r="G5984" t="s">
        <v>134</v>
      </c>
      <c r="H5984" t="s">
        <v>135</v>
      </c>
      <c r="I5984" t="s">
        <v>136</v>
      </c>
      <c r="J5984" t="s">
        <v>137</v>
      </c>
      <c r="K5984" t="s">
        <v>138</v>
      </c>
      <c r="L5984" t="s">
        <v>16917</v>
      </c>
      <c r="M5984" t="s">
        <v>16918</v>
      </c>
      <c r="N5984">
        <v>5.9775</v>
      </c>
      <c r="O5984">
        <v>0</v>
      </c>
      <c r="P5984">
        <v>324</v>
      </c>
      <c r="Q5984">
        <v>0</v>
      </c>
      <c r="R5984">
        <v>1</v>
      </c>
      <c r="S5984">
        <v>0</v>
      </c>
      <c r="T5984">
        <v>259</v>
      </c>
      <c r="U5984">
        <v>0</v>
      </c>
      <c r="V5984">
        <v>0</v>
      </c>
      <c r="W5984">
        <v>0</v>
      </c>
      <c r="X5984">
        <v>403.87703782764868</v>
      </c>
      <c r="Y5984">
        <v>0</v>
      </c>
      <c r="Z5984">
        <v>0.12330195679214601</v>
      </c>
      <c r="AA5984">
        <v>0</v>
      </c>
      <c r="AB5984">
        <v>521.89077407013463</v>
      </c>
      <c r="AC5984">
        <v>0</v>
      </c>
      <c r="AD5984">
        <v>0</v>
      </c>
      <c r="AE5984">
        <v>925.89111385457545</v>
      </c>
    </row>
    <row r="5985" spans="1:31" x14ac:dyDescent="0.3">
      <c r="A5985">
        <v>2499152</v>
      </c>
      <c r="B5985">
        <v>1</v>
      </c>
      <c r="C5985" t="s">
        <v>81</v>
      </c>
      <c r="D5985" t="s">
        <v>119</v>
      </c>
      <c r="E5985" t="s">
        <v>153</v>
      </c>
      <c r="F5985" t="s">
        <v>16919</v>
      </c>
      <c r="G5985" t="s">
        <v>155</v>
      </c>
      <c r="H5985" t="s">
        <v>135</v>
      </c>
      <c r="I5985" t="s">
        <v>136</v>
      </c>
      <c r="J5985" t="s">
        <v>137</v>
      </c>
      <c r="K5985" t="s">
        <v>144</v>
      </c>
      <c r="L5985" t="s">
        <v>16920</v>
      </c>
      <c r="M5985" t="s">
        <v>16921</v>
      </c>
      <c r="N5985">
        <v>2.233055555</v>
      </c>
      <c r="O5985">
        <v>0</v>
      </c>
      <c r="P5985">
        <v>1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0.31900817762564754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0.31900817762564754</v>
      </c>
    </row>
    <row r="5986" spans="1:31" x14ac:dyDescent="0.3">
      <c r="A5986">
        <v>2499198</v>
      </c>
      <c r="B5986">
        <v>1</v>
      </c>
      <c r="C5986" t="s">
        <v>80</v>
      </c>
      <c r="D5986" t="s">
        <v>107</v>
      </c>
      <c r="E5986" t="s">
        <v>153</v>
      </c>
      <c r="F5986" t="s">
        <v>16922</v>
      </c>
      <c r="G5986" t="s">
        <v>230</v>
      </c>
      <c r="H5986" t="s">
        <v>135</v>
      </c>
      <c r="I5986" t="s">
        <v>136</v>
      </c>
      <c r="J5986" t="s">
        <v>137</v>
      </c>
      <c r="K5986" t="s">
        <v>144</v>
      </c>
      <c r="L5986" t="s">
        <v>16923</v>
      </c>
      <c r="M5986" t="s">
        <v>16924</v>
      </c>
      <c r="N5986">
        <v>5.6777777770000002</v>
      </c>
      <c r="O5986">
        <v>0</v>
      </c>
      <c r="P5986">
        <v>1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0.2384194729207042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0.2384194729207042</v>
      </c>
    </row>
    <row r="5987" spans="1:31" x14ac:dyDescent="0.3">
      <c r="A5987">
        <v>2499138</v>
      </c>
      <c r="B5987">
        <v>1</v>
      </c>
      <c r="C5987" t="s">
        <v>80</v>
      </c>
      <c r="D5987" t="s">
        <v>104</v>
      </c>
      <c r="E5987" t="s">
        <v>184</v>
      </c>
      <c r="F5987" t="s">
        <v>16925</v>
      </c>
      <c r="G5987" t="s">
        <v>149</v>
      </c>
      <c r="H5987" t="s">
        <v>150</v>
      </c>
      <c r="I5987" t="s">
        <v>136</v>
      </c>
      <c r="J5987" t="s">
        <v>137</v>
      </c>
      <c r="K5987" t="s">
        <v>144</v>
      </c>
      <c r="L5987" t="s">
        <v>16926</v>
      </c>
      <c r="M5987" t="s">
        <v>16927</v>
      </c>
      <c r="N5987">
        <v>0.24333333300000001</v>
      </c>
      <c r="O5987">
        <v>1</v>
      </c>
      <c r="P5987">
        <v>737</v>
      </c>
      <c r="Q5987">
        <v>12</v>
      </c>
      <c r="R5987">
        <v>8</v>
      </c>
      <c r="S5987">
        <v>20</v>
      </c>
      <c r="T5987">
        <v>62</v>
      </c>
      <c r="U5987">
        <v>6</v>
      </c>
      <c r="V5987">
        <v>0</v>
      </c>
      <c r="W5987">
        <v>5.9999558124003344E-2</v>
      </c>
      <c r="X5987">
        <v>36.956273249369005</v>
      </c>
      <c r="Y5987">
        <v>16.65727635115784</v>
      </c>
      <c r="Z5987">
        <v>1.0995518702155951</v>
      </c>
      <c r="AA5987">
        <v>71.233506395231558</v>
      </c>
      <c r="AB5987">
        <v>5.5208465468734218</v>
      </c>
      <c r="AC5987">
        <v>34.827635796525854</v>
      </c>
      <c r="AD5987">
        <v>0</v>
      </c>
      <c r="AE5987">
        <v>166.3550897674973</v>
      </c>
    </row>
    <row r="5988" spans="1:31" x14ac:dyDescent="0.3">
      <c r="A5988">
        <v>2499092</v>
      </c>
      <c r="B5988">
        <v>1</v>
      </c>
      <c r="C5988" t="s">
        <v>81</v>
      </c>
      <c r="D5988" t="s">
        <v>115</v>
      </c>
      <c r="E5988" t="s">
        <v>162</v>
      </c>
      <c r="F5988" t="s">
        <v>16928</v>
      </c>
      <c r="G5988" t="s">
        <v>210</v>
      </c>
      <c r="H5988" t="s">
        <v>135</v>
      </c>
      <c r="I5988" t="s">
        <v>136</v>
      </c>
      <c r="J5988" t="s">
        <v>137</v>
      </c>
      <c r="K5988" t="s">
        <v>144</v>
      </c>
      <c r="L5988" t="s">
        <v>16929</v>
      </c>
      <c r="M5988" t="s">
        <v>16930</v>
      </c>
      <c r="N5988">
        <v>3.051111111</v>
      </c>
      <c r="O5988">
        <v>0</v>
      </c>
      <c r="P5988">
        <v>21</v>
      </c>
      <c r="Q5988">
        <v>0</v>
      </c>
      <c r="R5988">
        <v>2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1.3489415780128819</v>
      </c>
      <c r="Y5988">
        <v>0</v>
      </c>
      <c r="Z5988">
        <v>0.16740103240269957</v>
      </c>
      <c r="AA5988">
        <v>0</v>
      </c>
      <c r="AB5988">
        <v>0</v>
      </c>
      <c r="AC5988">
        <v>0</v>
      </c>
      <c r="AD5988">
        <v>0</v>
      </c>
      <c r="AE5988">
        <v>1.5163426104155815</v>
      </c>
    </row>
    <row r="5989" spans="1:31" x14ac:dyDescent="0.3">
      <c r="A5989">
        <v>2498992</v>
      </c>
      <c r="B5989">
        <v>1</v>
      </c>
      <c r="C5989" t="s">
        <v>80</v>
      </c>
      <c r="D5989" t="s">
        <v>103</v>
      </c>
      <c r="E5989" t="s">
        <v>162</v>
      </c>
      <c r="F5989" t="s">
        <v>16931</v>
      </c>
      <c r="G5989" t="s">
        <v>210</v>
      </c>
      <c r="H5989" t="s">
        <v>135</v>
      </c>
      <c r="I5989" t="s">
        <v>136</v>
      </c>
      <c r="J5989" t="s">
        <v>137</v>
      </c>
      <c r="K5989" t="s">
        <v>144</v>
      </c>
      <c r="L5989" t="s">
        <v>16932</v>
      </c>
      <c r="M5989" t="s">
        <v>16933</v>
      </c>
      <c r="N5989">
        <v>0.86083333299999998</v>
      </c>
      <c r="O5989">
        <v>0</v>
      </c>
      <c r="P5989">
        <v>1</v>
      </c>
      <c r="Q5989">
        <v>0</v>
      </c>
      <c r="R5989">
        <v>9</v>
      </c>
      <c r="S5989">
        <v>0</v>
      </c>
      <c r="T5989">
        <v>2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16.905148853050981</v>
      </c>
      <c r="AA5989">
        <v>0</v>
      </c>
      <c r="AB5989">
        <v>4.4830605041113331E-3</v>
      </c>
      <c r="AC5989">
        <v>0</v>
      </c>
      <c r="AD5989">
        <v>0</v>
      </c>
      <c r="AE5989">
        <v>16.909631913555092</v>
      </c>
    </row>
    <row r="5990" spans="1:31" x14ac:dyDescent="0.3">
      <c r="A5990">
        <v>2499135</v>
      </c>
      <c r="B5990">
        <v>1</v>
      </c>
      <c r="C5990" t="s">
        <v>80</v>
      </c>
      <c r="D5990" t="s">
        <v>105</v>
      </c>
      <c r="E5990" t="s">
        <v>132</v>
      </c>
      <c r="F5990" t="s">
        <v>16934</v>
      </c>
      <c r="G5990" t="s">
        <v>466</v>
      </c>
      <c r="H5990" t="s">
        <v>135</v>
      </c>
      <c r="I5990" t="s">
        <v>136</v>
      </c>
      <c r="J5990" t="s">
        <v>137</v>
      </c>
      <c r="K5990" t="s">
        <v>144</v>
      </c>
      <c r="L5990" t="s">
        <v>16935</v>
      </c>
      <c r="M5990" t="s">
        <v>16936</v>
      </c>
      <c r="N5990">
        <v>1.182222222</v>
      </c>
      <c r="O5990">
        <v>0</v>
      </c>
      <c r="P5990">
        <v>204</v>
      </c>
      <c r="Q5990">
        <v>0</v>
      </c>
      <c r="R5990">
        <v>0</v>
      </c>
      <c r="S5990">
        <v>0</v>
      </c>
      <c r="T5990">
        <v>3</v>
      </c>
      <c r="U5990">
        <v>0</v>
      </c>
      <c r="V5990">
        <v>0</v>
      </c>
      <c r="W5990">
        <v>0</v>
      </c>
      <c r="X5990">
        <v>54.65500149571151</v>
      </c>
      <c r="Y5990">
        <v>0</v>
      </c>
      <c r="Z5990">
        <v>0</v>
      </c>
      <c r="AA5990">
        <v>0</v>
      </c>
      <c r="AB5990">
        <v>6.7403683842606227E-2</v>
      </c>
      <c r="AC5990">
        <v>0</v>
      </c>
      <c r="AD5990">
        <v>0</v>
      </c>
      <c r="AE5990">
        <v>54.722405179554116</v>
      </c>
    </row>
    <row r="5991" spans="1:31" x14ac:dyDescent="0.3">
      <c r="A5991">
        <v>2498866</v>
      </c>
      <c r="B5991">
        <v>1</v>
      </c>
      <c r="C5991" t="s">
        <v>80</v>
      </c>
      <c r="D5991" t="s">
        <v>82</v>
      </c>
      <c r="E5991" t="s">
        <v>166</v>
      </c>
      <c r="F5991" t="s">
        <v>13233</v>
      </c>
      <c r="G5991" t="s">
        <v>203</v>
      </c>
      <c r="H5991" t="s">
        <v>150</v>
      </c>
      <c r="I5991" t="s">
        <v>506</v>
      </c>
      <c r="J5991" t="s">
        <v>137</v>
      </c>
      <c r="K5991" t="s">
        <v>138</v>
      </c>
      <c r="L5991" t="s">
        <v>16937</v>
      </c>
      <c r="M5991" t="s">
        <v>16938</v>
      </c>
      <c r="N5991">
        <v>4.0833332999999999E-2</v>
      </c>
      <c r="O5991">
        <v>0</v>
      </c>
      <c r="P5991">
        <v>767</v>
      </c>
      <c r="Q5991">
        <v>0</v>
      </c>
      <c r="R5991">
        <v>0</v>
      </c>
      <c r="S5991">
        <v>5</v>
      </c>
      <c r="T5991">
        <v>1309</v>
      </c>
      <c r="U5991">
        <v>1</v>
      </c>
      <c r="V5991">
        <v>14</v>
      </c>
      <c r="W5991">
        <v>0</v>
      </c>
      <c r="X5991">
        <v>10.709046107963458</v>
      </c>
      <c r="Y5991">
        <v>0</v>
      </c>
      <c r="Z5991">
        <v>0</v>
      </c>
      <c r="AA5991">
        <v>69.067559636862299</v>
      </c>
      <c r="AB5991">
        <v>47.721378171038893</v>
      </c>
      <c r="AC5991">
        <v>2.6591363479874373</v>
      </c>
      <c r="AD5991">
        <v>2.0659712350266539</v>
      </c>
      <c r="AE5991">
        <v>132.22309149887874</v>
      </c>
    </row>
    <row r="5992" spans="1:31" x14ac:dyDescent="0.3">
      <c r="A5992">
        <v>2498966</v>
      </c>
      <c r="B5992">
        <v>1</v>
      </c>
      <c r="C5992" t="s">
        <v>80</v>
      </c>
      <c r="D5992" t="s">
        <v>105</v>
      </c>
      <c r="E5992" t="s">
        <v>166</v>
      </c>
      <c r="F5992" t="s">
        <v>16939</v>
      </c>
      <c r="G5992" t="s">
        <v>149</v>
      </c>
      <c r="H5992" t="s">
        <v>150</v>
      </c>
      <c r="I5992" t="s">
        <v>136</v>
      </c>
      <c r="J5992" t="s">
        <v>137</v>
      </c>
      <c r="K5992" t="s">
        <v>144</v>
      </c>
      <c r="L5992" t="s">
        <v>16940</v>
      </c>
      <c r="M5992" t="s">
        <v>16941</v>
      </c>
      <c r="N5992">
        <v>0.40055555500000001</v>
      </c>
      <c r="O5992">
        <v>1</v>
      </c>
      <c r="P5992">
        <v>4822</v>
      </c>
      <c r="Q5992">
        <v>0</v>
      </c>
      <c r="R5992">
        <v>20</v>
      </c>
      <c r="S5992">
        <v>4</v>
      </c>
      <c r="T5992">
        <v>1317</v>
      </c>
      <c r="U5992">
        <v>1</v>
      </c>
      <c r="V5992">
        <v>3</v>
      </c>
      <c r="W5992">
        <v>0.65533984351254781</v>
      </c>
      <c r="X5992">
        <v>490.58155754328646</v>
      </c>
      <c r="Y5992">
        <v>0</v>
      </c>
      <c r="Z5992">
        <v>2.409618206034263</v>
      </c>
      <c r="AA5992">
        <v>56.982574916318235</v>
      </c>
      <c r="AB5992">
        <v>451.42382535099335</v>
      </c>
      <c r="AC5992">
        <v>46.267379464326851</v>
      </c>
      <c r="AD5992">
        <v>3.4218781401788556</v>
      </c>
      <c r="AE5992">
        <v>1051.7421734646507</v>
      </c>
    </row>
    <row r="5993" spans="1:31" x14ac:dyDescent="0.3">
      <c r="A5993">
        <v>2498886</v>
      </c>
      <c r="B5993">
        <v>1</v>
      </c>
      <c r="C5993" t="s">
        <v>80</v>
      </c>
      <c r="D5993" t="s">
        <v>99</v>
      </c>
      <c r="E5993" t="s">
        <v>147</v>
      </c>
      <c r="F5993" t="s">
        <v>16942</v>
      </c>
      <c r="G5993" t="s">
        <v>349</v>
      </c>
      <c r="H5993" t="s">
        <v>150</v>
      </c>
      <c r="I5993" t="s">
        <v>136</v>
      </c>
      <c r="J5993" t="s">
        <v>137</v>
      </c>
      <c r="K5993" t="s">
        <v>144</v>
      </c>
      <c r="L5993" t="s">
        <v>16943</v>
      </c>
      <c r="M5993" t="s">
        <v>16944</v>
      </c>
      <c r="N5993">
        <v>0.57083333300000005</v>
      </c>
      <c r="O5993">
        <v>0</v>
      </c>
      <c r="P5993">
        <v>230</v>
      </c>
      <c r="Q5993">
        <v>0</v>
      </c>
      <c r="R5993">
        <v>4</v>
      </c>
      <c r="S5993">
        <v>0</v>
      </c>
      <c r="T5993">
        <v>15</v>
      </c>
      <c r="U5993">
        <v>0</v>
      </c>
      <c r="V5993">
        <v>0</v>
      </c>
      <c r="W5993">
        <v>0</v>
      </c>
      <c r="X5993">
        <v>14.998358865454225</v>
      </c>
      <c r="Y5993">
        <v>0</v>
      </c>
      <c r="Z5993">
        <v>0.34959463769979959</v>
      </c>
      <c r="AA5993">
        <v>0</v>
      </c>
      <c r="AB5993">
        <v>2.6092674002918881</v>
      </c>
      <c r="AC5993">
        <v>0</v>
      </c>
      <c r="AD5993">
        <v>0</v>
      </c>
      <c r="AE5993">
        <v>17.957220903445915</v>
      </c>
    </row>
    <row r="5994" spans="1:31" x14ac:dyDescent="0.3">
      <c r="A5994">
        <v>2499381</v>
      </c>
      <c r="B5994">
        <v>1</v>
      </c>
      <c r="C5994" t="s">
        <v>81</v>
      </c>
      <c r="D5994" t="s">
        <v>127</v>
      </c>
      <c r="E5994" t="s">
        <v>147</v>
      </c>
      <c r="F5994" t="s">
        <v>802</v>
      </c>
      <c r="G5994" t="s">
        <v>149</v>
      </c>
      <c r="H5994" t="s">
        <v>150</v>
      </c>
      <c r="I5994" t="s">
        <v>136</v>
      </c>
      <c r="J5994" t="s">
        <v>137</v>
      </c>
      <c r="K5994" t="s">
        <v>144</v>
      </c>
      <c r="L5994" t="s">
        <v>16945</v>
      </c>
      <c r="M5994" t="s">
        <v>16946</v>
      </c>
      <c r="N5994">
        <v>1.439166666</v>
      </c>
      <c r="O5994">
        <v>0</v>
      </c>
      <c r="P5994">
        <v>919</v>
      </c>
      <c r="Q5994">
        <v>11</v>
      </c>
      <c r="R5994">
        <v>27</v>
      </c>
      <c r="S5994">
        <v>3</v>
      </c>
      <c r="T5994">
        <v>108</v>
      </c>
      <c r="U5994">
        <v>0</v>
      </c>
      <c r="V5994">
        <v>1</v>
      </c>
      <c r="W5994">
        <v>0</v>
      </c>
      <c r="X5994">
        <v>383.41794357357429</v>
      </c>
      <c r="Y5994">
        <v>2.6036459677148729</v>
      </c>
      <c r="Z5994">
        <v>8.9684802221490525</v>
      </c>
      <c r="AA5994">
        <v>14.756897709680231</v>
      </c>
      <c r="AB5994">
        <v>89.331583787024911</v>
      </c>
      <c r="AC5994">
        <v>0</v>
      </c>
      <c r="AD5994">
        <v>4.4153718386450107</v>
      </c>
      <c r="AE5994">
        <v>503.49392309878834</v>
      </c>
    </row>
    <row r="5995" spans="1:31" x14ac:dyDescent="0.3">
      <c r="A5995">
        <v>2499404</v>
      </c>
      <c r="B5995">
        <v>1</v>
      </c>
      <c r="C5995" t="s">
        <v>80</v>
      </c>
      <c r="D5995" t="s">
        <v>99</v>
      </c>
      <c r="E5995" t="s">
        <v>166</v>
      </c>
      <c r="F5995" t="s">
        <v>16947</v>
      </c>
      <c r="G5995" t="s">
        <v>149</v>
      </c>
      <c r="H5995" t="s">
        <v>150</v>
      </c>
      <c r="I5995" t="s">
        <v>136</v>
      </c>
      <c r="J5995" t="s">
        <v>137</v>
      </c>
      <c r="K5995" t="s">
        <v>144</v>
      </c>
      <c r="L5995" t="s">
        <v>16948</v>
      </c>
      <c r="M5995" t="s">
        <v>16949</v>
      </c>
      <c r="N5995">
        <v>0.104166666</v>
      </c>
      <c r="O5995">
        <v>9</v>
      </c>
      <c r="P5995">
        <v>4726</v>
      </c>
      <c r="Q5995">
        <v>13</v>
      </c>
      <c r="R5995">
        <v>191</v>
      </c>
      <c r="S5995">
        <v>28</v>
      </c>
      <c r="T5995">
        <v>650</v>
      </c>
      <c r="U5995">
        <v>0</v>
      </c>
      <c r="V5995">
        <v>9</v>
      </c>
      <c r="W5995">
        <v>6.2446358210459687</v>
      </c>
      <c r="X5995">
        <v>119.41387492246152</v>
      </c>
      <c r="Y5995">
        <v>1.0806953523402603</v>
      </c>
      <c r="Z5995">
        <v>4.6455695673024557</v>
      </c>
      <c r="AA5995">
        <v>17.604432151963479</v>
      </c>
      <c r="AB5995">
        <v>53.772226274689949</v>
      </c>
      <c r="AC5995">
        <v>0</v>
      </c>
      <c r="AD5995">
        <v>0.89148005720161472</v>
      </c>
      <c r="AE5995">
        <v>203.65291414700525</v>
      </c>
    </row>
    <row r="5996" spans="1:31" x14ac:dyDescent="0.3">
      <c r="A5996">
        <v>2499353</v>
      </c>
      <c r="B5996">
        <v>3</v>
      </c>
      <c r="C5996" t="s">
        <v>80</v>
      </c>
      <c r="D5996" t="s">
        <v>111</v>
      </c>
      <c r="E5996" t="s">
        <v>147</v>
      </c>
      <c r="F5996" t="s">
        <v>16950</v>
      </c>
      <c r="G5996" t="s">
        <v>149</v>
      </c>
      <c r="H5996" t="s">
        <v>150</v>
      </c>
      <c r="I5996" t="s">
        <v>136</v>
      </c>
      <c r="J5996" t="s">
        <v>137</v>
      </c>
      <c r="K5996" t="s">
        <v>144</v>
      </c>
      <c r="L5996" t="s">
        <v>16951</v>
      </c>
      <c r="M5996" t="s">
        <v>16952</v>
      </c>
      <c r="N5996">
        <v>4.6066666659999997</v>
      </c>
      <c r="O5996">
        <v>0</v>
      </c>
      <c r="P5996">
        <v>16</v>
      </c>
      <c r="Q5996">
        <v>0</v>
      </c>
      <c r="R5996">
        <v>17</v>
      </c>
      <c r="S5996">
        <v>0</v>
      </c>
      <c r="T5996">
        <v>35</v>
      </c>
      <c r="U5996">
        <v>0</v>
      </c>
      <c r="V5996">
        <v>1</v>
      </c>
      <c r="W5996">
        <v>0</v>
      </c>
      <c r="X5996">
        <v>12.682658340195703</v>
      </c>
      <c r="Y5996">
        <v>0</v>
      </c>
      <c r="Z5996">
        <v>24.307535169275642</v>
      </c>
      <c r="AA5996">
        <v>0</v>
      </c>
      <c r="AB5996">
        <v>865.96552747057513</v>
      </c>
      <c r="AC5996">
        <v>0</v>
      </c>
      <c r="AD5996">
        <v>121.57624717211958</v>
      </c>
      <c r="AE5996">
        <v>1024.5319681521662</v>
      </c>
    </row>
    <row r="5997" spans="1:31" x14ac:dyDescent="0.3">
      <c r="A5997">
        <v>2499055</v>
      </c>
      <c r="B5997">
        <v>1</v>
      </c>
      <c r="C5997" t="s">
        <v>80</v>
      </c>
      <c r="D5997" t="s">
        <v>82</v>
      </c>
      <c r="E5997" t="s">
        <v>166</v>
      </c>
      <c r="F5997" t="s">
        <v>16953</v>
      </c>
      <c r="G5997" t="s">
        <v>426</v>
      </c>
      <c r="H5997" t="s">
        <v>150</v>
      </c>
      <c r="I5997" t="s">
        <v>136</v>
      </c>
      <c r="J5997" t="s">
        <v>137</v>
      </c>
      <c r="K5997" t="s">
        <v>144</v>
      </c>
      <c r="L5997" t="s">
        <v>16954</v>
      </c>
      <c r="M5997" t="s">
        <v>16955</v>
      </c>
      <c r="N5997">
        <v>0.72472222200000003</v>
      </c>
      <c r="O5997">
        <v>1</v>
      </c>
      <c r="P5997">
        <v>1163</v>
      </c>
      <c r="Q5997">
        <v>0</v>
      </c>
      <c r="R5997">
        <v>98</v>
      </c>
      <c r="S5997">
        <v>0</v>
      </c>
      <c r="T5997">
        <v>258</v>
      </c>
      <c r="U5997">
        <v>1</v>
      </c>
      <c r="V5997">
        <v>0</v>
      </c>
      <c r="W5997">
        <v>15.14563556134696</v>
      </c>
      <c r="X5997">
        <v>232.80698758934017</v>
      </c>
      <c r="Y5997">
        <v>0</v>
      </c>
      <c r="Z5997">
        <v>34.782154199115155</v>
      </c>
      <c r="AA5997">
        <v>0</v>
      </c>
      <c r="AB5997">
        <v>191.54448711698603</v>
      </c>
      <c r="AC5997">
        <v>128.34637081035402</v>
      </c>
      <c r="AD5997">
        <v>0</v>
      </c>
      <c r="AE5997">
        <v>602.62563527714224</v>
      </c>
    </row>
    <row r="5998" spans="1:31" x14ac:dyDescent="0.3">
      <c r="A5998">
        <v>2499410</v>
      </c>
      <c r="B5998">
        <v>2</v>
      </c>
      <c r="C5998" t="s">
        <v>81</v>
      </c>
      <c r="D5998" t="s">
        <v>128</v>
      </c>
      <c r="E5998" t="s">
        <v>184</v>
      </c>
      <c r="F5998" t="s">
        <v>16956</v>
      </c>
      <c r="G5998" t="s">
        <v>149</v>
      </c>
      <c r="H5998" t="s">
        <v>150</v>
      </c>
      <c r="I5998" t="s">
        <v>136</v>
      </c>
      <c r="J5998" t="s">
        <v>137</v>
      </c>
      <c r="K5998" t="s">
        <v>144</v>
      </c>
      <c r="L5998" t="s">
        <v>16957</v>
      </c>
      <c r="M5998" t="s">
        <v>16958</v>
      </c>
      <c r="N5998">
        <v>0.36083333299999998</v>
      </c>
      <c r="O5998">
        <v>0</v>
      </c>
      <c r="P5998">
        <v>148</v>
      </c>
      <c r="Q5998">
        <v>1</v>
      </c>
      <c r="R5998">
        <v>2</v>
      </c>
      <c r="S5998">
        <v>6</v>
      </c>
      <c r="T5998">
        <v>17</v>
      </c>
      <c r="U5998">
        <v>2</v>
      </c>
      <c r="V5998">
        <v>0</v>
      </c>
      <c r="W5998">
        <v>0</v>
      </c>
      <c r="X5998">
        <v>13.834226051252353</v>
      </c>
      <c r="Y5998">
        <v>4.0416299975100003E-2</v>
      </c>
      <c r="Z5998">
        <v>0.20730316188264541</v>
      </c>
      <c r="AA5998">
        <v>1.872193612742368</v>
      </c>
      <c r="AB5998">
        <v>4.5886417552703813</v>
      </c>
      <c r="AC5998">
        <v>18.164453150003027</v>
      </c>
      <c r="AD5998">
        <v>0</v>
      </c>
      <c r="AE5998">
        <v>38.707234031125878</v>
      </c>
    </row>
    <row r="5999" spans="1:31" x14ac:dyDescent="0.3">
      <c r="A5999">
        <v>2499095</v>
      </c>
      <c r="B5999">
        <v>1</v>
      </c>
      <c r="C5999" t="s">
        <v>81</v>
      </c>
      <c r="D5999" t="s">
        <v>112</v>
      </c>
      <c r="E5999" t="s">
        <v>162</v>
      </c>
      <c r="F5999" t="s">
        <v>16959</v>
      </c>
      <c r="G5999" t="s">
        <v>210</v>
      </c>
      <c r="H5999" t="s">
        <v>135</v>
      </c>
      <c r="I5999" t="s">
        <v>136</v>
      </c>
      <c r="J5999" t="s">
        <v>137</v>
      </c>
      <c r="K5999" t="s">
        <v>144</v>
      </c>
      <c r="L5999" t="s">
        <v>16960</v>
      </c>
      <c r="M5999" t="s">
        <v>16961</v>
      </c>
      <c r="N5999">
        <v>3.8544444439999999</v>
      </c>
      <c r="O5999">
        <v>0</v>
      </c>
      <c r="P5999">
        <v>14</v>
      </c>
      <c r="Q5999">
        <v>0</v>
      </c>
      <c r="R5999">
        <v>1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2.7237351344601559</v>
      </c>
      <c r="Y5999">
        <v>0</v>
      </c>
      <c r="Z5999">
        <v>2.0318712368466669</v>
      </c>
      <c r="AA5999">
        <v>0</v>
      </c>
      <c r="AB5999">
        <v>0</v>
      </c>
      <c r="AC5999">
        <v>0</v>
      </c>
      <c r="AD5999">
        <v>0</v>
      </c>
      <c r="AE5999">
        <v>4.7556063713068228</v>
      </c>
    </row>
    <row r="6000" spans="1:31" x14ac:dyDescent="0.3">
      <c r="A6000">
        <v>2499387</v>
      </c>
      <c r="B6000">
        <v>1</v>
      </c>
      <c r="C6000" t="s">
        <v>80</v>
      </c>
      <c r="D6000" t="s">
        <v>83</v>
      </c>
      <c r="E6000" t="s">
        <v>153</v>
      </c>
      <c r="F6000" t="s">
        <v>16962</v>
      </c>
      <c r="G6000" t="s">
        <v>244</v>
      </c>
      <c r="H6000" t="s">
        <v>135</v>
      </c>
      <c r="I6000" t="s">
        <v>136</v>
      </c>
      <c r="J6000" t="s">
        <v>137</v>
      </c>
      <c r="K6000" t="s">
        <v>144</v>
      </c>
      <c r="L6000" t="s">
        <v>16963</v>
      </c>
      <c r="M6000" t="s">
        <v>16964</v>
      </c>
      <c r="N6000">
        <v>2.1891666660000002</v>
      </c>
      <c r="O6000">
        <v>0</v>
      </c>
      <c r="P6000">
        <v>9</v>
      </c>
      <c r="Q6000">
        <v>0</v>
      </c>
      <c r="R6000">
        <v>0</v>
      </c>
      <c r="S6000">
        <v>0</v>
      </c>
      <c r="T6000">
        <v>1</v>
      </c>
      <c r="U6000">
        <v>0</v>
      </c>
      <c r="V6000">
        <v>0</v>
      </c>
      <c r="W6000">
        <v>0</v>
      </c>
      <c r="X6000">
        <v>7.8351069530457265</v>
      </c>
      <c r="Y6000">
        <v>0</v>
      </c>
      <c r="Z6000">
        <v>0</v>
      </c>
      <c r="AA6000">
        <v>0</v>
      </c>
      <c r="AB6000">
        <v>3.7035327079181783</v>
      </c>
      <c r="AC6000">
        <v>0</v>
      </c>
      <c r="AD6000">
        <v>0</v>
      </c>
      <c r="AE6000">
        <v>11.538639660963906</v>
      </c>
    </row>
    <row r="6001" spans="1:31" x14ac:dyDescent="0.3">
      <c r="A6001">
        <v>2499467</v>
      </c>
      <c r="B6001">
        <v>1</v>
      </c>
      <c r="C6001" t="s">
        <v>80</v>
      </c>
      <c r="D6001" t="s">
        <v>103</v>
      </c>
      <c r="E6001" t="s">
        <v>162</v>
      </c>
      <c r="F6001" t="s">
        <v>16965</v>
      </c>
      <c r="G6001" t="s">
        <v>761</v>
      </c>
      <c r="H6001" t="s">
        <v>135</v>
      </c>
      <c r="I6001" t="s">
        <v>136</v>
      </c>
      <c r="J6001" t="s">
        <v>137</v>
      </c>
      <c r="K6001" t="s">
        <v>144</v>
      </c>
      <c r="L6001" t="s">
        <v>16966</v>
      </c>
      <c r="M6001" t="s">
        <v>16967</v>
      </c>
      <c r="N6001">
        <v>0.97166666599999996</v>
      </c>
      <c r="O6001">
        <v>0</v>
      </c>
      <c r="P6001">
        <v>46</v>
      </c>
      <c r="Q6001">
        <v>0</v>
      </c>
      <c r="R6001">
        <v>0</v>
      </c>
      <c r="S6001">
        <v>0</v>
      </c>
      <c r="T6001">
        <v>3</v>
      </c>
      <c r="U6001">
        <v>0</v>
      </c>
      <c r="V6001">
        <v>0</v>
      </c>
      <c r="W6001">
        <v>0</v>
      </c>
      <c r="X6001">
        <v>16.002593746420587</v>
      </c>
      <c r="Y6001">
        <v>0</v>
      </c>
      <c r="Z6001">
        <v>0</v>
      </c>
      <c r="AA6001">
        <v>0</v>
      </c>
      <c r="AB6001">
        <v>2.5388757701871403</v>
      </c>
      <c r="AC6001">
        <v>0</v>
      </c>
      <c r="AD6001">
        <v>0</v>
      </c>
      <c r="AE6001">
        <v>18.541469516607727</v>
      </c>
    </row>
    <row r="6002" spans="1:31" x14ac:dyDescent="0.3">
      <c r="A6002">
        <v>2499155</v>
      </c>
      <c r="B6002">
        <v>1</v>
      </c>
      <c r="C6002" t="s">
        <v>80</v>
      </c>
      <c r="D6002" t="s">
        <v>103</v>
      </c>
      <c r="E6002" t="s">
        <v>166</v>
      </c>
      <c r="F6002" t="s">
        <v>16968</v>
      </c>
      <c r="G6002" t="s">
        <v>149</v>
      </c>
      <c r="H6002" t="s">
        <v>150</v>
      </c>
      <c r="I6002" t="s">
        <v>136</v>
      </c>
      <c r="J6002" t="s">
        <v>137</v>
      </c>
      <c r="K6002" t="s">
        <v>144</v>
      </c>
      <c r="L6002" t="s">
        <v>16969</v>
      </c>
      <c r="M6002" t="s">
        <v>16970</v>
      </c>
      <c r="N6002">
        <v>0.15305555500000001</v>
      </c>
      <c r="O6002">
        <v>0</v>
      </c>
      <c r="P6002">
        <v>0</v>
      </c>
      <c r="Q6002">
        <v>0</v>
      </c>
      <c r="R6002">
        <v>0</v>
      </c>
      <c r="S6002">
        <v>2</v>
      </c>
      <c r="T6002">
        <v>0</v>
      </c>
      <c r="U6002">
        <v>3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3.7369220902021123</v>
      </c>
      <c r="AB6002">
        <v>0</v>
      </c>
      <c r="AC6002">
        <v>5.1861255475706542</v>
      </c>
      <c r="AD6002">
        <v>0</v>
      </c>
      <c r="AE6002">
        <v>8.9230476377727665</v>
      </c>
    </row>
    <row r="6003" spans="1:31" x14ac:dyDescent="0.3">
      <c r="A6003">
        <v>2499132</v>
      </c>
      <c r="B6003">
        <v>1</v>
      </c>
      <c r="C6003" t="s">
        <v>80</v>
      </c>
      <c r="D6003" t="s">
        <v>101</v>
      </c>
      <c r="E6003" t="s">
        <v>184</v>
      </c>
      <c r="F6003" t="s">
        <v>16971</v>
      </c>
      <c r="G6003" t="s">
        <v>193</v>
      </c>
      <c r="H6003" t="s">
        <v>150</v>
      </c>
      <c r="I6003" t="s">
        <v>136</v>
      </c>
      <c r="J6003" t="s">
        <v>137</v>
      </c>
      <c r="K6003" t="s">
        <v>144</v>
      </c>
      <c r="L6003" t="s">
        <v>16972</v>
      </c>
      <c r="M6003" t="s">
        <v>16973</v>
      </c>
      <c r="N6003">
        <v>1.3177777770000001</v>
      </c>
      <c r="O6003">
        <v>19</v>
      </c>
      <c r="P6003">
        <v>22</v>
      </c>
      <c r="Q6003">
        <v>19</v>
      </c>
      <c r="R6003">
        <v>2</v>
      </c>
      <c r="S6003">
        <v>19</v>
      </c>
      <c r="T6003">
        <v>4</v>
      </c>
      <c r="U6003">
        <v>0</v>
      </c>
      <c r="V6003">
        <v>0</v>
      </c>
      <c r="W6003">
        <v>8.9085635620210617</v>
      </c>
      <c r="X6003">
        <v>9.4623222931109865</v>
      </c>
      <c r="Y6003">
        <v>9.7913626226641295</v>
      </c>
      <c r="Z6003">
        <v>0.17715345678491473</v>
      </c>
      <c r="AA6003">
        <v>330.6887119209465</v>
      </c>
      <c r="AB6003">
        <v>5.6621527618034468</v>
      </c>
      <c r="AC6003">
        <v>0</v>
      </c>
      <c r="AD6003">
        <v>0</v>
      </c>
      <c r="AE6003">
        <v>364.69026661733102</v>
      </c>
    </row>
    <row r="6004" spans="1:31" x14ac:dyDescent="0.3">
      <c r="A6004">
        <v>2499069</v>
      </c>
      <c r="B6004">
        <v>1</v>
      </c>
      <c r="C6004" t="s">
        <v>80</v>
      </c>
      <c r="D6004" t="s">
        <v>100</v>
      </c>
      <c r="E6004" t="s">
        <v>162</v>
      </c>
      <c r="F6004" t="s">
        <v>16974</v>
      </c>
      <c r="G6004" t="s">
        <v>134</v>
      </c>
      <c r="H6004" t="s">
        <v>135</v>
      </c>
      <c r="I6004" t="s">
        <v>136</v>
      </c>
      <c r="J6004" t="s">
        <v>137</v>
      </c>
      <c r="K6004" t="s">
        <v>138</v>
      </c>
      <c r="L6004" t="s">
        <v>16975</v>
      </c>
      <c r="M6004" t="s">
        <v>16976</v>
      </c>
      <c r="N6004">
        <v>6.9763888879999998</v>
      </c>
      <c r="O6004">
        <v>0</v>
      </c>
      <c r="P6004">
        <v>19</v>
      </c>
      <c r="Q6004">
        <v>0</v>
      </c>
      <c r="R6004">
        <v>2</v>
      </c>
      <c r="S6004">
        <v>0</v>
      </c>
      <c r="T6004">
        <v>4</v>
      </c>
      <c r="U6004">
        <v>0</v>
      </c>
      <c r="V6004">
        <v>0</v>
      </c>
      <c r="W6004">
        <v>0</v>
      </c>
      <c r="X6004">
        <v>59.466859951711406</v>
      </c>
      <c r="Y6004">
        <v>0</v>
      </c>
      <c r="Z6004">
        <v>32.16515680671678</v>
      </c>
      <c r="AA6004">
        <v>0</v>
      </c>
      <c r="AB6004">
        <v>53.331953423641636</v>
      </c>
      <c r="AC6004">
        <v>0</v>
      </c>
      <c r="AD6004">
        <v>0</v>
      </c>
      <c r="AE6004">
        <v>144.96397018206983</v>
      </c>
    </row>
    <row r="6005" spans="1:31" x14ac:dyDescent="0.3">
      <c r="A6005">
        <v>2499367</v>
      </c>
      <c r="B6005">
        <v>1</v>
      </c>
      <c r="C6005" t="s">
        <v>80</v>
      </c>
      <c r="D6005" t="s">
        <v>83</v>
      </c>
      <c r="E6005" t="s">
        <v>132</v>
      </c>
      <c r="F6005" t="s">
        <v>16977</v>
      </c>
      <c r="G6005" t="s">
        <v>134</v>
      </c>
      <c r="H6005" t="s">
        <v>135</v>
      </c>
      <c r="I6005" t="s">
        <v>136</v>
      </c>
      <c r="J6005" t="s">
        <v>137</v>
      </c>
      <c r="K6005" t="s">
        <v>138</v>
      </c>
      <c r="L6005" t="s">
        <v>16978</v>
      </c>
      <c r="M6005" t="s">
        <v>16979</v>
      </c>
      <c r="N6005">
        <v>0.36222222199999998</v>
      </c>
      <c r="O6005">
        <v>0</v>
      </c>
      <c r="P6005">
        <v>50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10.011267152763775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10.011267152763775</v>
      </c>
    </row>
    <row r="6006" spans="1:31" x14ac:dyDescent="0.3">
      <c r="A6006">
        <v>2499361</v>
      </c>
      <c r="B6006">
        <v>1</v>
      </c>
      <c r="C6006" t="s">
        <v>80</v>
      </c>
      <c r="D6006" t="s">
        <v>97</v>
      </c>
      <c r="E6006" t="s">
        <v>153</v>
      </c>
      <c r="F6006" t="s">
        <v>16980</v>
      </c>
      <c r="G6006" t="s">
        <v>155</v>
      </c>
      <c r="H6006" t="s">
        <v>135</v>
      </c>
      <c r="I6006" t="s">
        <v>136</v>
      </c>
      <c r="J6006" t="s">
        <v>137</v>
      </c>
      <c r="K6006" t="s">
        <v>144</v>
      </c>
      <c r="L6006" t="s">
        <v>16981</v>
      </c>
      <c r="M6006" t="s">
        <v>16982</v>
      </c>
      <c r="N6006">
        <v>2.4530555550000002</v>
      </c>
      <c r="O6006">
        <v>0</v>
      </c>
      <c r="P6006">
        <v>3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0.31316082537644507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0.31316082537644507</v>
      </c>
    </row>
    <row r="6007" spans="1:31" x14ac:dyDescent="0.3">
      <c r="A6007">
        <v>2499453</v>
      </c>
      <c r="B6007">
        <v>1</v>
      </c>
      <c r="C6007" t="s">
        <v>80</v>
      </c>
      <c r="D6007" t="s">
        <v>83</v>
      </c>
      <c r="E6007" t="s">
        <v>147</v>
      </c>
      <c r="F6007" t="s">
        <v>16983</v>
      </c>
      <c r="G6007" t="s">
        <v>149</v>
      </c>
      <c r="H6007" t="s">
        <v>150</v>
      </c>
      <c r="I6007" t="s">
        <v>136</v>
      </c>
      <c r="J6007" t="s">
        <v>137</v>
      </c>
      <c r="K6007" t="s">
        <v>144</v>
      </c>
      <c r="L6007" t="s">
        <v>16984</v>
      </c>
      <c r="M6007" t="s">
        <v>16985</v>
      </c>
      <c r="N6007">
        <v>1.6525000000000001</v>
      </c>
      <c r="O6007">
        <v>0</v>
      </c>
      <c r="P6007">
        <v>162</v>
      </c>
      <c r="Q6007">
        <v>0</v>
      </c>
      <c r="R6007">
        <v>0</v>
      </c>
      <c r="S6007">
        <v>8</v>
      </c>
      <c r="T6007">
        <v>53</v>
      </c>
      <c r="U6007">
        <v>8</v>
      </c>
      <c r="V6007">
        <v>12</v>
      </c>
      <c r="W6007">
        <v>0</v>
      </c>
      <c r="X6007">
        <v>68.007156321678025</v>
      </c>
      <c r="Y6007">
        <v>0</v>
      </c>
      <c r="Z6007">
        <v>0</v>
      </c>
      <c r="AA6007">
        <v>179.44439539717777</v>
      </c>
      <c r="AB6007">
        <v>452.4142493143824</v>
      </c>
      <c r="AC6007">
        <v>1215.6974498054228</v>
      </c>
      <c r="AD6007">
        <v>97.305723585267557</v>
      </c>
      <c r="AE6007">
        <v>2012.8689744239286</v>
      </c>
    </row>
    <row r="6008" spans="1:31" x14ac:dyDescent="0.3">
      <c r="A6008">
        <v>2520346</v>
      </c>
      <c r="B6008">
        <v>1</v>
      </c>
      <c r="C6008" t="s">
        <v>80</v>
      </c>
      <c r="D6008" t="s">
        <v>100</v>
      </c>
      <c r="E6008" t="s">
        <v>166</v>
      </c>
      <c r="F6008" t="s">
        <v>16986</v>
      </c>
      <c r="G6008" t="s">
        <v>149</v>
      </c>
      <c r="H6008" t="s">
        <v>150</v>
      </c>
      <c r="I6008" t="s">
        <v>136</v>
      </c>
      <c r="J6008" t="s">
        <v>137</v>
      </c>
      <c r="K6008" t="s">
        <v>144</v>
      </c>
      <c r="L6008" t="s">
        <v>16987</v>
      </c>
      <c r="M6008" t="s">
        <v>16988</v>
      </c>
      <c r="N6008">
        <v>0.59055555500000001</v>
      </c>
      <c r="O6008">
        <v>0</v>
      </c>
      <c r="P6008">
        <v>11509</v>
      </c>
      <c r="Q6008">
        <v>2</v>
      </c>
      <c r="R6008">
        <v>54</v>
      </c>
      <c r="S6008">
        <v>15</v>
      </c>
      <c r="T6008">
        <v>1151</v>
      </c>
      <c r="U6008">
        <v>6</v>
      </c>
      <c r="V6008">
        <v>7</v>
      </c>
      <c r="W6008">
        <v>0</v>
      </c>
      <c r="X6008">
        <v>1500.2444275334371</v>
      </c>
      <c r="Y6008">
        <v>9.0753693517573564E-2</v>
      </c>
      <c r="Z6008">
        <v>11.597027348910677</v>
      </c>
      <c r="AA6008">
        <v>37.368440287523569</v>
      </c>
      <c r="AB6008">
        <v>501.20028341483288</v>
      </c>
      <c r="AC6008">
        <v>114.93296499425615</v>
      </c>
      <c r="AD6008">
        <v>24.977759354949548</v>
      </c>
      <c r="AE6008">
        <v>2190.4116566274274</v>
      </c>
    </row>
    <row r="6009" spans="1:31" x14ac:dyDescent="0.3">
      <c r="A6009">
        <v>2499098</v>
      </c>
      <c r="B6009">
        <v>1</v>
      </c>
      <c r="C6009" t="s">
        <v>80</v>
      </c>
      <c r="D6009" t="s">
        <v>105</v>
      </c>
      <c r="E6009" t="s">
        <v>141</v>
      </c>
      <c r="F6009" t="s">
        <v>15871</v>
      </c>
      <c r="G6009" t="s">
        <v>143</v>
      </c>
      <c r="H6009" t="s">
        <v>135</v>
      </c>
      <c r="I6009" t="s">
        <v>136</v>
      </c>
      <c r="J6009" t="s">
        <v>137</v>
      </c>
      <c r="K6009" t="s">
        <v>144</v>
      </c>
      <c r="L6009" t="s">
        <v>16989</v>
      </c>
      <c r="M6009" t="s">
        <v>16990</v>
      </c>
      <c r="N6009">
        <v>4.4219444440000002</v>
      </c>
      <c r="O6009">
        <v>0</v>
      </c>
      <c r="P6009">
        <v>110</v>
      </c>
      <c r="Q6009">
        <v>0</v>
      </c>
      <c r="R6009">
        <v>0</v>
      </c>
      <c r="S6009">
        <v>0</v>
      </c>
      <c r="T6009">
        <v>5</v>
      </c>
      <c r="U6009">
        <v>0</v>
      </c>
      <c r="V6009">
        <v>0</v>
      </c>
      <c r="W6009">
        <v>0</v>
      </c>
      <c r="X6009">
        <v>100.49327966036206</v>
      </c>
      <c r="Y6009">
        <v>0</v>
      </c>
      <c r="Z6009">
        <v>0</v>
      </c>
      <c r="AA6009">
        <v>0</v>
      </c>
      <c r="AB6009">
        <v>12.549138980338386</v>
      </c>
      <c r="AC6009">
        <v>0</v>
      </c>
      <c r="AD6009">
        <v>0</v>
      </c>
      <c r="AE6009">
        <v>113.04241864070045</v>
      </c>
    </row>
    <row r="6010" spans="1:31" x14ac:dyDescent="0.3">
      <c r="A6010">
        <v>2498912</v>
      </c>
      <c r="B6010">
        <v>1</v>
      </c>
      <c r="C6010" t="s">
        <v>80</v>
      </c>
      <c r="D6010" t="s">
        <v>100</v>
      </c>
      <c r="E6010" t="s">
        <v>184</v>
      </c>
      <c r="F6010" t="s">
        <v>16991</v>
      </c>
      <c r="G6010" t="s">
        <v>149</v>
      </c>
      <c r="H6010" t="s">
        <v>150</v>
      </c>
      <c r="I6010" t="s">
        <v>136</v>
      </c>
      <c r="J6010" t="s">
        <v>137</v>
      </c>
      <c r="K6010" t="s">
        <v>144</v>
      </c>
      <c r="L6010" t="s">
        <v>16992</v>
      </c>
      <c r="M6010" t="s">
        <v>16993</v>
      </c>
      <c r="N6010">
        <v>0.78944444400000002</v>
      </c>
      <c r="O6010">
        <v>6</v>
      </c>
      <c r="P6010">
        <v>873</v>
      </c>
      <c r="Q6010">
        <v>26</v>
      </c>
      <c r="R6010">
        <v>130</v>
      </c>
      <c r="S6010">
        <v>22</v>
      </c>
      <c r="T6010">
        <v>777</v>
      </c>
      <c r="U6010">
        <v>15</v>
      </c>
      <c r="V6010">
        <v>138</v>
      </c>
      <c r="W6010">
        <v>5.0573656638917974</v>
      </c>
      <c r="X6010">
        <v>201.14381301476263</v>
      </c>
      <c r="Y6010">
        <v>9.7148548312797036</v>
      </c>
      <c r="Z6010">
        <v>41.605640108728593</v>
      </c>
      <c r="AA6010">
        <v>46.962573241636413</v>
      </c>
      <c r="AB6010">
        <v>737.36446535958908</v>
      </c>
      <c r="AC6010">
        <v>204.51015718980275</v>
      </c>
      <c r="AD6010">
        <v>796.63030075582139</v>
      </c>
      <c r="AE6010">
        <v>2042.9891701655124</v>
      </c>
    </row>
    <row r="6011" spans="1:31" x14ac:dyDescent="0.3">
      <c r="A6011">
        <v>2499453</v>
      </c>
      <c r="B6011">
        <v>2</v>
      </c>
      <c r="C6011" t="s">
        <v>80</v>
      </c>
      <c r="D6011" t="s">
        <v>83</v>
      </c>
      <c r="E6011" t="s">
        <v>147</v>
      </c>
      <c r="F6011" t="s">
        <v>16994</v>
      </c>
      <c r="G6011" t="s">
        <v>149</v>
      </c>
      <c r="H6011" t="s">
        <v>150</v>
      </c>
      <c r="I6011" t="s">
        <v>136</v>
      </c>
      <c r="J6011" t="s">
        <v>137</v>
      </c>
      <c r="K6011" t="s">
        <v>144</v>
      </c>
      <c r="L6011" t="s">
        <v>16985</v>
      </c>
      <c r="M6011" t="s">
        <v>16995</v>
      </c>
      <c r="N6011">
        <v>0.450555555</v>
      </c>
      <c r="O6011">
        <v>0</v>
      </c>
      <c r="P6011">
        <v>130</v>
      </c>
      <c r="Q6011">
        <v>0</v>
      </c>
      <c r="R6011">
        <v>0</v>
      </c>
      <c r="S6011">
        <v>8</v>
      </c>
      <c r="T6011">
        <v>45</v>
      </c>
      <c r="U6011">
        <v>6</v>
      </c>
      <c r="V6011">
        <v>11</v>
      </c>
      <c r="W6011">
        <v>0</v>
      </c>
      <c r="X6011">
        <v>15.362714339588823</v>
      </c>
      <c r="Y6011">
        <v>0</v>
      </c>
      <c r="Z6011">
        <v>0</v>
      </c>
      <c r="AA6011">
        <v>49.666508436116473</v>
      </c>
      <c r="AB6011">
        <v>106.70751198921253</v>
      </c>
      <c r="AC6011">
        <v>170.85618559489021</v>
      </c>
      <c r="AD6011">
        <v>25.767141446927717</v>
      </c>
      <c r="AE6011">
        <v>368.36006180673576</v>
      </c>
    </row>
    <row r="6012" spans="1:31" x14ac:dyDescent="0.3">
      <c r="A6012">
        <v>2498935</v>
      </c>
      <c r="B6012">
        <v>1</v>
      </c>
      <c r="C6012" t="s">
        <v>81</v>
      </c>
      <c r="D6012" t="s">
        <v>123</v>
      </c>
      <c r="E6012" t="s">
        <v>184</v>
      </c>
      <c r="F6012" t="s">
        <v>16996</v>
      </c>
      <c r="G6012" t="s">
        <v>149</v>
      </c>
      <c r="H6012" t="s">
        <v>150</v>
      </c>
      <c r="I6012" t="s">
        <v>136</v>
      </c>
      <c r="J6012" t="s">
        <v>137</v>
      </c>
      <c r="K6012" t="s">
        <v>144</v>
      </c>
      <c r="L6012" t="s">
        <v>16997</v>
      </c>
      <c r="M6012" t="s">
        <v>16998</v>
      </c>
      <c r="N6012">
        <v>0.3775</v>
      </c>
      <c r="O6012">
        <v>5</v>
      </c>
      <c r="P6012">
        <v>387</v>
      </c>
      <c r="Q6012">
        <v>301</v>
      </c>
      <c r="R6012">
        <v>337</v>
      </c>
      <c r="S6012">
        <v>26</v>
      </c>
      <c r="T6012">
        <v>70</v>
      </c>
      <c r="U6012">
        <v>1</v>
      </c>
      <c r="V6012">
        <v>0</v>
      </c>
      <c r="W6012">
        <v>0.44908595669340001</v>
      </c>
      <c r="X6012">
        <v>18.51610192086104</v>
      </c>
      <c r="Y6012">
        <v>65.471023857250955</v>
      </c>
      <c r="Z6012">
        <v>48.77393440870329</v>
      </c>
      <c r="AA6012">
        <v>4.1015653153569627</v>
      </c>
      <c r="AB6012">
        <v>9.5718921214167025</v>
      </c>
      <c r="AC6012">
        <v>16.159924297709999</v>
      </c>
      <c r="AD6012">
        <v>0</v>
      </c>
      <c r="AE6012">
        <v>163.04352787799237</v>
      </c>
    </row>
    <row r="6013" spans="1:31" x14ac:dyDescent="0.3">
      <c r="A6013">
        <v>2499104</v>
      </c>
      <c r="B6013">
        <v>1</v>
      </c>
      <c r="C6013" t="s">
        <v>80</v>
      </c>
      <c r="D6013" t="s">
        <v>82</v>
      </c>
      <c r="E6013" t="s">
        <v>166</v>
      </c>
      <c r="F6013" t="s">
        <v>16999</v>
      </c>
      <c r="G6013" t="s">
        <v>149</v>
      </c>
      <c r="H6013" t="s">
        <v>150</v>
      </c>
      <c r="I6013" t="s">
        <v>136</v>
      </c>
      <c r="J6013" t="s">
        <v>137</v>
      </c>
      <c r="K6013" t="s">
        <v>144</v>
      </c>
      <c r="L6013" t="s">
        <v>17000</v>
      </c>
      <c r="M6013" t="s">
        <v>16855</v>
      </c>
      <c r="N6013">
        <v>0.50277777700000004</v>
      </c>
      <c r="O6013">
        <v>0</v>
      </c>
      <c r="P6013">
        <v>7926</v>
      </c>
      <c r="Q6013">
        <v>0</v>
      </c>
      <c r="R6013">
        <v>0</v>
      </c>
      <c r="S6013">
        <v>5</v>
      </c>
      <c r="T6013">
        <v>1067</v>
      </c>
      <c r="U6013">
        <v>0</v>
      </c>
      <c r="V6013">
        <v>2</v>
      </c>
      <c r="W6013">
        <v>0</v>
      </c>
      <c r="X6013">
        <v>1103.252927493724</v>
      </c>
      <c r="Y6013">
        <v>0</v>
      </c>
      <c r="Z6013">
        <v>0</v>
      </c>
      <c r="AA6013">
        <v>12.558365274396445</v>
      </c>
      <c r="AB6013">
        <v>469.51852392964747</v>
      </c>
      <c r="AC6013">
        <v>0</v>
      </c>
      <c r="AD6013">
        <v>2.696215001816388</v>
      </c>
      <c r="AE6013">
        <v>1588.0260316995843</v>
      </c>
    </row>
    <row r="6014" spans="1:31" x14ac:dyDescent="0.3">
      <c r="A6014">
        <v>2498998</v>
      </c>
      <c r="B6014">
        <v>1</v>
      </c>
      <c r="C6014" t="s">
        <v>80</v>
      </c>
      <c r="D6014" t="s">
        <v>103</v>
      </c>
      <c r="E6014" t="s">
        <v>213</v>
      </c>
      <c r="F6014" t="s">
        <v>17001</v>
      </c>
      <c r="G6014" t="s">
        <v>7098</v>
      </c>
      <c r="H6014" t="s">
        <v>1850</v>
      </c>
      <c r="I6014" t="s">
        <v>136</v>
      </c>
      <c r="J6014" t="s">
        <v>137</v>
      </c>
      <c r="K6014" t="s">
        <v>138</v>
      </c>
      <c r="L6014" t="s">
        <v>17002</v>
      </c>
      <c r="M6014" t="s">
        <v>17003</v>
      </c>
      <c r="N6014">
        <v>6.0525000000000002</v>
      </c>
      <c r="O6014">
        <v>41</v>
      </c>
      <c r="P6014">
        <v>50868</v>
      </c>
      <c r="Q6014">
        <v>163</v>
      </c>
      <c r="R6014">
        <v>1394</v>
      </c>
      <c r="S6014">
        <v>300</v>
      </c>
      <c r="T6014">
        <v>6958</v>
      </c>
      <c r="U6014">
        <v>192</v>
      </c>
      <c r="V6014">
        <v>199</v>
      </c>
      <c r="W6014">
        <v>199.53839246971674</v>
      </c>
      <c r="X6014">
        <v>79198.375103393977</v>
      </c>
      <c r="Y6014">
        <v>2607.5243860998858</v>
      </c>
      <c r="Z6014">
        <v>3676.6123817153998</v>
      </c>
      <c r="AA6014">
        <v>17159.176190120674</v>
      </c>
      <c r="AB6014">
        <v>42819.140181991585</v>
      </c>
      <c r="AC6014">
        <v>48976.45886254005</v>
      </c>
      <c r="AD6014">
        <v>10534.483894797981</v>
      </c>
      <c r="AE6014">
        <v>205171.30939312928</v>
      </c>
    </row>
    <row r="6015" spans="1:31" x14ac:dyDescent="0.3">
      <c r="A6015">
        <v>2498952</v>
      </c>
      <c r="B6015">
        <v>1</v>
      </c>
      <c r="C6015" t="s">
        <v>80</v>
      </c>
      <c r="D6015" t="s">
        <v>103</v>
      </c>
      <c r="E6015" t="s">
        <v>184</v>
      </c>
      <c r="F6015" t="s">
        <v>17004</v>
      </c>
      <c r="G6015" t="s">
        <v>149</v>
      </c>
      <c r="H6015" t="s">
        <v>150</v>
      </c>
      <c r="I6015" t="s">
        <v>136</v>
      </c>
      <c r="J6015" t="s">
        <v>137</v>
      </c>
      <c r="K6015" t="s">
        <v>144</v>
      </c>
      <c r="L6015" t="s">
        <v>17005</v>
      </c>
      <c r="M6015" t="s">
        <v>17006</v>
      </c>
      <c r="N6015">
        <v>1.0375000000000001</v>
      </c>
      <c r="O6015">
        <v>0</v>
      </c>
      <c r="P6015">
        <v>271</v>
      </c>
      <c r="Q6015">
        <v>0</v>
      </c>
      <c r="R6015">
        <v>49</v>
      </c>
      <c r="S6015">
        <v>2</v>
      </c>
      <c r="T6015">
        <v>76</v>
      </c>
      <c r="U6015">
        <v>2</v>
      </c>
      <c r="V6015">
        <v>1</v>
      </c>
      <c r="W6015">
        <v>0</v>
      </c>
      <c r="X6015">
        <v>68.067910160947136</v>
      </c>
      <c r="Y6015">
        <v>0</v>
      </c>
      <c r="Z6015">
        <v>33.121853796099138</v>
      </c>
      <c r="AA6015">
        <v>6.9123710297941283</v>
      </c>
      <c r="AB6015">
        <v>71.444407360734473</v>
      </c>
      <c r="AC6015">
        <v>66.192874636617631</v>
      </c>
      <c r="AD6015">
        <v>44.606310039769994</v>
      </c>
      <c r="AE6015">
        <v>290.34572702396247</v>
      </c>
    </row>
    <row r="6016" spans="1:31" x14ac:dyDescent="0.3">
      <c r="A6016">
        <v>2498895</v>
      </c>
      <c r="B6016">
        <v>1</v>
      </c>
      <c r="C6016" t="s">
        <v>81</v>
      </c>
      <c r="D6016" t="s">
        <v>127</v>
      </c>
      <c r="E6016" t="s">
        <v>213</v>
      </c>
      <c r="F6016" t="s">
        <v>17007</v>
      </c>
      <c r="G6016" t="s">
        <v>168</v>
      </c>
      <c r="H6016" t="s">
        <v>150</v>
      </c>
      <c r="I6016" t="s">
        <v>136</v>
      </c>
      <c r="J6016" t="s">
        <v>137</v>
      </c>
      <c r="K6016" t="s">
        <v>138</v>
      </c>
      <c r="L6016" t="s">
        <v>17008</v>
      </c>
      <c r="M6016" t="s">
        <v>17009</v>
      </c>
      <c r="N6016">
        <v>7.1158333330000003</v>
      </c>
      <c r="O6016">
        <v>0</v>
      </c>
      <c r="P6016">
        <v>13081</v>
      </c>
      <c r="Q6016">
        <v>0</v>
      </c>
      <c r="R6016">
        <v>7</v>
      </c>
      <c r="S6016">
        <v>17</v>
      </c>
      <c r="T6016">
        <v>3019</v>
      </c>
      <c r="U6016">
        <v>1</v>
      </c>
      <c r="V6016">
        <v>4</v>
      </c>
      <c r="W6016">
        <v>0</v>
      </c>
      <c r="X6016">
        <v>19887.429878849529</v>
      </c>
      <c r="Y6016">
        <v>0</v>
      </c>
      <c r="Z6016">
        <v>4.2516051288249104</v>
      </c>
      <c r="AA6016">
        <v>1684.8614382981</v>
      </c>
      <c r="AB6016">
        <v>17872.2820053451</v>
      </c>
      <c r="AC6016">
        <v>170.91478953869694</v>
      </c>
      <c r="AD6016">
        <v>115.7055981615828</v>
      </c>
      <c r="AE6016">
        <v>39735.445315321835</v>
      </c>
    </row>
    <row r="6017" spans="1:31" x14ac:dyDescent="0.3">
      <c r="A6017">
        <v>2499436</v>
      </c>
      <c r="B6017">
        <v>1</v>
      </c>
      <c r="C6017" t="s">
        <v>81</v>
      </c>
      <c r="D6017" t="s">
        <v>118</v>
      </c>
      <c r="E6017" t="s">
        <v>147</v>
      </c>
      <c r="F6017" t="s">
        <v>17010</v>
      </c>
      <c r="G6017" t="s">
        <v>149</v>
      </c>
      <c r="H6017" t="s">
        <v>150</v>
      </c>
      <c r="I6017" t="s">
        <v>136</v>
      </c>
      <c r="J6017" t="s">
        <v>137</v>
      </c>
      <c r="K6017" t="s">
        <v>144</v>
      </c>
      <c r="L6017" t="s">
        <v>17011</v>
      </c>
      <c r="M6017" t="s">
        <v>17012</v>
      </c>
      <c r="N6017">
        <v>1.683333333</v>
      </c>
      <c r="O6017">
        <v>1</v>
      </c>
      <c r="P6017">
        <v>35</v>
      </c>
      <c r="Q6017">
        <v>14</v>
      </c>
      <c r="R6017">
        <v>6</v>
      </c>
      <c r="S6017">
        <v>8</v>
      </c>
      <c r="T6017">
        <v>27</v>
      </c>
      <c r="U6017">
        <v>3</v>
      </c>
      <c r="V6017">
        <v>0</v>
      </c>
      <c r="W6017">
        <v>1.843811621357895</v>
      </c>
      <c r="X6017">
        <v>15.267731379652957</v>
      </c>
      <c r="Y6017">
        <v>21.792628110283477</v>
      </c>
      <c r="Z6017">
        <v>10.828898835338556</v>
      </c>
      <c r="AA6017">
        <v>235.71931071797351</v>
      </c>
      <c r="AB6017">
        <v>22.313026231253911</v>
      </c>
      <c r="AC6017">
        <v>512.32176007308431</v>
      </c>
      <c r="AD6017">
        <v>0</v>
      </c>
      <c r="AE6017">
        <v>820.08716696894453</v>
      </c>
    </row>
    <row r="6018" spans="1:31" x14ac:dyDescent="0.3">
      <c r="A6018">
        <v>2499353</v>
      </c>
      <c r="B6018">
        <v>2</v>
      </c>
      <c r="C6018" t="s">
        <v>80</v>
      </c>
      <c r="D6018" t="s">
        <v>86</v>
      </c>
      <c r="E6018" t="s">
        <v>147</v>
      </c>
      <c r="F6018" t="s">
        <v>17013</v>
      </c>
      <c r="G6018" t="s">
        <v>149</v>
      </c>
      <c r="H6018" t="s">
        <v>150</v>
      </c>
      <c r="I6018" t="s">
        <v>136</v>
      </c>
      <c r="J6018" t="s">
        <v>137</v>
      </c>
      <c r="K6018" t="s">
        <v>144</v>
      </c>
      <c r="L6018" t="s">
        <v>17014</v>
      </c>
      <c r="M6018" t="s">
        <v>16951</v>
      </c>
      <c r="N6018">
        <v>1.1088888880000001</v>
      </c>
      <c r="O6018">
        <v>0</v>
      </c>
      <c r="P6018">
        <v>159</v>
      </c>
      <c r="Q6018">
        <v>0</v>
      </c>
      <c r="R6018">
        <v>55</v>
      </c>
      <c r="S6018">
        <v>2</v>
      </c>
      <c r="T6018">
        <v>65</v>
      </c>
      <c r="U6018">
        <v>0</v>
      </c>
      <c r="V6018">
        <v>1</v>
      </c>
      <c r="W6018">
        <v>0</v>
      </c>
      <c r="X6018">
        <v>246.42093465698028</v>
      </c>
      <c r="Y6018">
        <v>0</v>
      </c>
      <c r="Z6018">
        <v>26.370135743458821</v>
      </c>
      <c r="AA6018">
        <v>71.029209380315962</v>
      </c>
      <c r="AB6018">
        <v>210.31648764403454</v>
      </c>
      <c r="AC6018">
        <v>0</v>
      </c>
      <c r="AD6018">
        <v>14.087523081024599</v>
      </c>
      <c r="AE6018">
        <v>568.22429050581422</v>
      </c>
    </row>
    <row r="6019" spans="1:31" x14ac:dyDescent="0.3">
      <c r="A6019">
        <v>2498852</v>
      </c>
      <c r="B6019">
        <v>1</v>
      </c>
      <c r="C6019" t="s">
        <v>80</v>
      </c>
      <c r="D6019" t="s">
        <v>83</v>
      </c>
      <c r="E6019" t="s">
        <v>166</v>
      </c>
      <c r="F6019" t="s">
        <v>17015</v>
      </c>
      <c r="G6019" t="s">
        <v>203</v>
      </c>
      <c r="H6019" t="s">
        <v>150</v>
      </c>
      <c r="I6019" t="s">
        <v>136</v>
      </c>
      <c r="J6019" t="s">
        <v>137</v>
      </c>
      <c r="K6019" t="s">
        <v>138</v>
      </c>
      <c r="L6019" t="s">
        <v>17016</v>
      </c>
      <c r="M6019" t="s">
        <v>17017</v>
      </c>
      <c r="N6019">
        <v>0.12666666600000001</v>
      </c>
      <c r="O6019">
        <v>0</v>
      </c>
      <c r="P6019">
        <v>834</v>
      </c>
      <c r="Q6019">
        <v>0</v>
      </c>
      <c r="R6019">
        <v>0</v>
      </c>
      <c r="S6019">
        <v>0</v>
      </c>
      <c r="T6019">
        <v>117</v>
      </c>
      <c r="U6019">
        <v>0</v>
      </c>
      <c r="V6019">
        <v>0</v>
      </c>
      <c r="W6019">
        <v>0</v>
      </c>
      <c r="X6019">
        <v>26.17869262751698</v>
      </c>
      <c r="Y6019">
        <v>0</v>
      </c>
      <c r="Z6019">
        <v>0</v>
      </c>
      <c r="AA6019">
        <v>0</v>
      </c>
      <c r="AB6019">
        <v>16.077502202701606</v>
      </c>
      <c r="AC6019">
        <v>0</v>
      </c>
      <c r="AD6019">
        <v>0</v>
      </c>
      <c r="AE6019">
        <v>42.25619483021859</v>
      </c>
    </row>
    <row r="6020" spans="1:31" x14ac:dyDescent="0.3">
      <c r="A6020">
        <v>2499493</v>
      </c>
      <c r="B6020">
        <v>1</v>
      </c>
      <c r="C6020" t="s">
        <v>80</v>
      </c>
      <c r="D6020" t="s">
        <v>83</v>
      </c>
      <c r="E6020" t="s">
        <v>147</v>
      </c>
      <c r="F6020" t="s">
        <v>16983</v>
      </c>
      <c r="G6020" t="s">
        <v>149</v>
      </c>
      <c r="H6020" t="s">
        <v>150</v>
      </c>
      <c r="I6020" t="s">
        <v>136</v>
      </c>
      <c r="J6020" t="s">
        <v>137</v>
      </c>
      <c r="K6020" t="s">
        <v>144</v>
      </c>
      <c r="L6020" t="s">
        <v>17018</v>
      </c>
      <c r="M6020" t="s">
        <v>17019</v>
      </c>
      <c r="N6020">
        <v>1.4713888879999999</v>
      </c>
      <c r="O6020">
        <v>0</v>
      </c>
      <c r="P6020">
        <v>162</v>
      </c>
      <c r="Q6020">
        <v>0</v>
      </c>
      <c r="R6020">
        <v>0</v>
      </c>
      <c r="S6020">
        <v>8</v>
      </c>
      <c r="T6020">
        <v>53</v>
      </c>
      <c r="U6020">
        <v>8</v>
      </c>
      <c r="V6020">
        <v>12</v>
      </c>
      <c r="W6020">
        <v>0</v>
      </c>
      <c r="X6020">
        <v>59.972279610201191</v>
      </c>
      <c r="Y6020">
        <v>0</v>
      </c>
      <c r="Z6020">
        <v>0</v>
      </c>
      <c r="AA6020">
        <v>157.18832223199732</v>
      </c>
      <c r="AB6020">
        <v>330.41009031391189</v>
      </c>
      <c r="AC6020">
        <v>1116.4529980365583</v>
      </c>
      <c r="AD6020">
        <v>86.0150756486387</v>
      </c>
      <c r="AE6020">
        <v>1750.0387658413074</v>
      </c>
    </row>
    <row r="6021" spans="1:31" x14ac:dyDescent="0.3">
      <c r="A6021">
        <v>2499350</v>
      </c>
      <c r="B6021">
        <v>1</v>
      </c>
      <c r="C6021" t="s">
        <v>80</v>
      </c>
      <c r="D6021" t="s">
        <v>101</v>
      </c>
      <c r="E6021" t="s">
        <v>153</v>
      </c>
      <c r="F6021" t="s">
        <v>17020</v>
      </c>
      <c r="G6021" t="s">
        <v>159</v>
      </c>
      <c r="H6021" t="s">
        <v>135</v>
      </c>
      <c r="I6021" t="s">
        <v>136</v>
      </c>
      <c r="J6021" t="s">
        <v>3</v>
      </c>
      <c r="K6021" t="s">
        <v>144</v>
      </c>
      <c r="L6021" t="s">
        <v>17021</v>
      </c>
      <c r="M6021" t="s">
        <v>17022</v>
      </c>
      <c r="N6021">
        <v>3.7650000000000001</v>
      </c>
      <c r="O6021">
        <v>0</v>
      </c>
      <c r="P6021">
        <v>1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0.49614420869996473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0.49614420869996473</v>
      </c>
    </row>
    <row r="6022" spans="1:31" x14ac:dyDescent="0.3">
      <c r="A6022">
        <v>2498915</v>
      </c>
      <c r="B6022">
        <v>1</v>
      </c>
      <c r="C6022" t="s">
        <v>80</v>
      </c>
      <c r="D6022" t="s">
        <v>100</v>
      </c>
      <c r="E6022" t="s">
        <v>184</v>
      </c>
      <c r="F6022" t="s">
        <v>8094</v>
      </c>
      <c r="G6022" t="s">
        <v>149</v>
      </c>
      <c r="H6022" t="s">
        <v>150</v>
      </c>
      <c r="I6022" t="s">
        <v>136</v>
      </c>
      <c r="J6022" t="s">
        <v>137</v>
      </c>
      <c r="K6022" t="s">
        <v>144</v>
      </c>
      <c r="L6022" t="s">
        <v>17023</v>
      </c>
      <c r="M6022" t="s">
        <v>17024</v>
      </c>
      <c r="N6022">
        <v>0.79</v>
      </c>
      <c r="O6022">
        <v>0</v>
      </c>
      <c r="P6022">
        <v>372</v>
      </c>
      <c r="Q6022">
        <v>9</v>
      </c>
      <c r="R6022">
        <v>32</v>
      </c>
      <c r="S6022">
        <v>6</v>
      </c>
      <c r="T6022">
        <v>36</v>
      </c>
      <c r="U6022">
        <v>0</v>
      </c>
      <c r="V6022">
        <v>0</v>
      </c>
      <c r="W6022">
        <v>0</v>
      </c>
      <c r="X6022">
        <v>96.412102452167971</v>
      </c>
      <c r="Y6022">
        <v>1.8598194938663035</v>
      </c>
      <c r="Z6022">
        <v>28.139639734293361</v>
      </c>
      <c r="AA6022">
        <v>3.2366509569451098</v>
      </c>
      <c r="AB6022">
        <v>13.191234226158745</v>
      </c>
      <c r="AC6022">
        <v>0</v>
      </c>
      <c r="AD6022">
        <v>0</v>
      </c>
      <c r="AE6022">
        <v>142.83944686343148</v>
      </c>
    </row>
    <row r="6023" spans="1:31" x14ac:dyDescent="0.3">
      <c r="A6023">
        <v>2499021</v>
      </c>
      <c r="B6023">
        <v>1</v>
      </c>
      <c r="C6023" t="s">
        <v>80</v>
      </c>
      <c r="D6023" t="s">
        <v>101</v>
      </c>
      <c r="E6023" t="s">
        <v>162</v>
      </c>
      <c r="F6023" t="s">
        <v>954</v>
      </c>
      <c r="G6023" t="s">
        <v>210</v>
      </c>
      <c r="H6023" t="s">
        <v>135</v>
      </c>
      <c r="I6023" t="s">
        <v>136</v>
      </c>
      <c r="J6023" t="s">
        <v>137</v>
      </c>
      <c r="K6023" t="s">
        <v>144</v>
      </c>
      <c r="L6023" t="s">
        <v>17025</v>
      </c>
      <c r="M6023" t="s">
        <v>17026</v>
      </c>
      <c r="N6023">
        <v>1.2555555549999999</v>
      </c>
      <c r="O6023">
        <v>0</v>
      </c>
      <c r="P6023">
        <v>37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7.2991085833973584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7.2991085833973584</v>
      </c>
    </row>
    <row r="6024" spans="1:31" x14ac:dyDescent="0.3">
      <c r="A6024">
        <v>2499456</v>
      </c>
      <c r="B6024">
        <v>1</v>
      </c>
      <c r="C6024" t="s">
        <v>80</v>
      </c>
      <c r="D6024" t="s">
        <v>110</v>
      </c>
      <c r="E6024" t="s">
        <v>147</v>
      </c>
      <c r="F6024" t="s">
        <v>17027</v>
      </c>
      <c r="G6024" t="s">
        <v>276</v>
      </c>
      <c r="H6024" t="s">
        <v>150</v>
      </c>
      <c r="I6024" t="s">
        <v>136</v>
      </c>
      <c r="J6024" t="s">
        <v>137</v>
      </c>
      <c r="K6024" t="s">
        <v>144</v>
      </c>
      <c r="L6024" t="s">
        <v>16672</v>
      </c>
      <c r="M6024" t="s">
        <v>17028</v>
      </c>
      <c r="N6024">
        <v>1.717222222</v>
      </c>
      <c r="O6024">
        <v>0</v>
      </c>
      <c r="P6024">
        <v>0</v>
      </c>
      <c r="Q6024">
        <v>0</v>
      </c>
      <c r="R6024">
        <v>0</v>
      </c>
      <c r="S6024">
        <v>3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198.94683418297575</v>
      </c>
      <c r="AB6024">
        <v>0</v>
      </c>
      <c r="AC6024">
        <v>0</v>
      </c>
      <c r="AD6024">
        <v>0</v>
      </c>
      <c r="AE6024">
        <v>198.94683418297575</v>
      </c>
    </row>
    <row r="6025" spans="1:31" x14ac:dyDescent="0.3">
      <c r="A6025">
        <v>2499101</v>
      </c>
      <c r="B6025">
        <v>1</v>
      </c>
      <c r="C6025" t="s">
        <v>80</v>
      </c>
      <c r="D6025" t="s">
        <v>101</v>
      </c>
      <c r="E6025" t="s">
        <v>147</v>
      </c>
      <c r="F6025" t="s">
        <v>17029</v>
      </c>
      <c r="G6025" t="s">
        <v>193</v>
      </c>
      <c r="H6025" t="s">
        <v>150</v>
      </c>
      <c r="I6025" t="s">
        <v>136</v>
      </c>
      <c r="J6025" t="s">
        <v>137</v>
      </c>
      <c r="K6025" t="s">
        <v>144</v>
      </c>
      <c r="L6025" t="s">
        <v>17025</v>
      </c>
      <c r="M6025" t="s">
        <v>17030</v>
      </c>
      <c r="N6025">
        <v>3.5094444440000001</v>
      </c>
      <c r="O6025">
        <v>0</v>
      </c>
      <c r="P6025">
        <v>0</v>
      </c>
      <c r="Q6025">
        <v>1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1.4353953382921902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1.4353953382921902</v>
      </c>
    </row>
    <row r="6026" spans="1:31" x14ac:dyDescent="0.3">
      <c r="A6026">
        <v>2498978</v>
      </c>
      <c r="B6026">
        <v>1</v>
      </c>
      <c r="C6026" t="s">
        <v>80</v>
      </c>
      <c r="D6026" t="s">
        <v>83</v>
      </c>
      <c r="E6026" t="s">
        <v>132</v>
      </c>
      <c r="F6026" t="s">
        <v>17031</v>
      </c>
      <c r="G6026" t="s">
        <v>134</v>
      </c>
      <c r="H6026" t="s">
        <v>135</v>
      </c>
      <c r="I6026" t="s">
        <v>136</v>
      </c>
      <c r="J6026" t="s">
        <v>137</v>
      </c>
      <c r="K6026" t="s">
        <v>138</v>
      </c>
      <c r="L6026" t="s">
        <v>17032</v>
      </c>
      <c r="M6026" t="s">
        <v>17033</v>
      </c>
      <c r="N6026">
        <v>0.52805555500000001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55</v>
      </c>
      <c r="U6026">
        <v>0</v>
      </c>
      <c r="V6026">
        <v>6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60.046707311555757</v>
      </c>
      <c r="AC6026">
        <v>0</v>
      </c>
      <c r="AD6026">
        <v>12.544652319193625</v>
      </c>
      <c r="AE6026">
        <v>72.59135963074938</v>
      </c>
    </row>
    <row r="6027" spans="1:31" x14ac:dyDescent="0.3">
      <c r="A6027">
        <v>2498938</v>
      </c>
      <c r="B6027">
        <v>1</v>
      </c>
      <c r="C6027" t="s">
        <v>80</v>
      </c>
      <c r="D6027" t="s">
        <v>84</v>
      </c>
      <c r="E6027" t="s">
        <v>184</v>
      </c>
      <c r="F6027" t="s">
        <v>17034</v>
      </c>
      <c r="G6027" t="s">
        <v>149</v>
      </c>
      <c r="H6027" t="s">
        <v>150</v>
      </c>
      <c r="I6027" t="s">
        <v>136</v>
      </c>
      <c r="J6027" t="s">
        <v>137</v>
      </c>
      <c r="K6027" t="s">
        <v>144</v>
      </c>
      <c r="L6027" t="s">
        <v>17035</v>
      </c>
      <c r="M6027" t="s">
        <v>17036</v>
      </c>
      <c r="N6027">
        <v>1.922222222</v>
      </c>
      <c r="O6027">
        <v>0</v>
      </c>
      <c r="P6027">
        <v>1</v>
      </c>
      <c r="Q6027">
        <v>0</v>
      </c>
      <c r="R6027">
        <v>0</v>
      </c>
      <c r="S6027">
        <v>1</v>
      </c>
      <c r="T6027">
        <v>60</v>
      </c>
      <c r="U6027">
        <v>2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62.934672470292952</v>
      </c>
      <c r="AB6027">
        <v>167.54929747678827</v>
      </c>
      <c r="AC6027">
        <v>96.210210569149908</v>
      </c>
      <c r="AD6027">
        <v>0</v>
      </c>
      <c r="AE6027">
        <v>326.69418051623114</v>
      </c>
    </row>
    <row r="6028" spans="1:31" x14ac:dyDescent="0.3">
      <c r="A6028">
        <v>2498995</v>
      </c>
      <c r="B6028">
        <v>1</v>
      </c>
      <c r="C6028" t="s">
        <v>80</v>
      </c>
      <c r="D6028" t="s">
        <v>82</v>
      </c>
      <c r="E6028" t="s">
        <v>166</v>
      </c>
      <c r="F6028" t="s">
        <v>17037</v>
      </c>
      <c r="G6028" t="s">
        <v>149</v>
      </c>
      <c r="H6028" t="s">
        <v>150</v>
      </c>
      <c r="I6028" t="s">
        <v>136</v>
      </c>
      <c r="J6028" t="s">
        <v>137</v>
      </c>
      <c r="K6028" t="s">
        <v>144</v>
      </c>
      <c r="L6028" t="s">
        <v>17036</v>
      </c>
      <c r="M6028" t="s">
        <v>17038</v>
      </c>
      <c r="N6028">
        <v>0.73944444399999998</v>
      </c>
      <c r="O6028">
        <v>0</v>
      </c>
      <c r="P6028">
        <v>7926</v>
      </c>
      <c r="Q6028">
        <v>0</v>
      </c>
      <c r="R6028">
        <v>0</v>
      </c>
      <c r="S6028">
        <v>5</v>
      </c>
      <c r="T6028">
        <v>1068</v>
      </c>
      <c r="U6028">
        <v>1</v>
      </c>
      <c r="V6028">
        <v>2</v>
      </c>
      <c r="W6028">
        <v>0</v>
      </c>
      <c r="X6028">
        <v>1628.8882592850825</v>
      </c>
      <c r="Y6028">
        <v>0</v>
      </c>
      <c r="Z6028">
        <v>0</v>
      </c>
      <c r="AA6028">
        <v>18.627922600170294</v>
      </c>
      <c r="AB6028">
        <v>657.04701742141879</v>
      </c>
      <c r="AC6028">
        <v>130.27057046343469</v>
      </c>
      <c r="AD6028">
        <v>4.1341341166876617</v>
      </c>
      <c r="AE6028">
        <v>2438.9679038867939</v>
      </c>
    </row>
    <row r="6029" spans="1:31" x14ac:dyDescent="0.3">
      <c r="A6029">
        <v>2499333</v>
      </c>
      <c r="B6029">
        <v>1</v>
      </c>
      <c r="C6029" t="s">
        <v>80</v>
      </c>
      <c r="D6029" t="s">
        <v>82</v>
      </c>
      <c r="E6029" t="s">
        <v>141</v>
      </c>
      <c r="F6029" t="s">
        <v>17039</v>
      </c>
      <c r="G6029" t="s">
        <v>1532</v>
      </c>
      <c r="H6029" t="s">
        <v>135</v>
      </c>
      <c r="I6029" t="s">
        <v>136</v>
      </c>
      <c r="J6029" t="s">
        <v>137</v>
      </c>
      <c r="K6029" t="s">
        <v>144</v>
      </c>
      <c r="L6029" t="s">
        <v>17040</v>
      </c>
      <c r="M6029" t="s">
        <v>17041</v>
      </c>
      <c r="N6029">
        <v>4.0163888879999998</v>
      </c>
      <c r="O6029">
        <v>0</v>
      </c>
      <c r="P6029">
        <v>85</v>
      </c>
      <c r="Q6029">
        <v>0</v>
      </c>
      <c r="R6029">
        <v>0</v>
      </c>
      <c r="S6029">
        <v>0</v>
      </c>
      <c r="T6029">
        <v>7</v>
      </c>
      <c r="U6029">
        <v>0</v>
      </c>
      <c r="V6029">
        <v>0</v>
      </c>
      <c r="W6029">
        <v>0</v>
      </c>
      <c r="X6029">
        <v>108.18264174129828</v>
      </c>
      <c r="Y6029">
        <v>0</v>
      </c>
      <c r="Z6029">
        <v>0</v>
      </c>
      <c r="AA6029">
        <v>0</v>
      </c>
      <c r="AB6029">
        <v>18.379102219704503</v>
      </c>
      <c r="AC6029">
        <v>0</v>
      </c>
      <c r="AD6029">
        <v>0</v>
      </c>
      <c r="AE6029">
        <v>126.56174396100279</v>
      </c>
    </row>
    <row r="6030" spans="1:31" x14ac:dyDescent="0.3">
      <c r="A6030">
        <v>2499433</v>
      </c>
      <c r="B6030">
        <v>1</v>
      </c>
      <c r="C6030" t="s">
        <v>80</v>
      </c>
      <c r="D6030" t="s">
        <v>89</v>
      </c>
      <c r="E6030" t="s">
        <v>147</v>
      </c>
      <c r="F6030" t="s">
        <v>17042</v>
      </c>
      <c r="G6030" t="s">
        <v>779</v>
      </c>
      <c r="H6030" t="s">
        <v>150</v>
      </c>
      <c r="I6030" t="s">
        <v>136</v>
      </c>
      <c r="J6030" t="s">
        <v>137</v>
      </c>
      <c r="K6030" t="s">
        <v>144</v>
      </c>
      <c r="L6030" t="s">
        <v>17043</v>
      </c>
      <c r="M6030" t="s">
        <v>17044</v>
      </c>
      <c r="N6030">
        <v>1.9666666660000001</v>
      </c>
      <c r="O6030">
        <v>0</v>
      </c>
      <c r="P6030">
        <v>8</v>
      </c>
      <c r="Q6030">
        <v>0</v>
      </c>
      <c r="R6030">
        <v>12</v>
      </c>
      <c r="S6030">
        <v>0</v>
      </c>
      <c r="T6030">
        <v>8</v>
      </c>
      <c r="U6030">
        <v>0</v>
      </c>
      <c r="V6030">
        <v>0</v>
      </c>
      <c r="W6030">
        <v>0</v>
      </c>
      <c r="X6030">
        <v>42.493072985176511</v>
      </c>
      <c r="Y6030">
        <v>0</v>
      </c>
      <c r="Z6030">
        <v>7.8589290207732017</v>
      </c>
      <c r="AA6030">
        <v>0</v>
      </c>
      <c r="AB6030">
        <v>10.815803458221479</v>
      </c>
      <c r="AC6030">
        <v>0</v>
      </c>
      <c r="AD6030">
        <v>0</v>
      </c>
      <c r="AE6030">
        <v>61.167805464171195</v>
      </c>
    </row>
    <row r="6031" spans="1:31" x14ac:dyDescent="0.3">
      <c r="A6031">
        <v>2499373</v>
      </c>
      <c r="B6031">
        <v>1</v>
      </c>
      <c r="C6031" t="s">
        <v>81</v>
      </c>
      <c r="D6031" t="s">
        <v>113</v>
      </c>
      <c r="E6031" t="s">
        <v>162</v>
      </c>
      <c r="F6031" t="s">
        <v>17045</v>
      </c>
      <c r="G6031" t="s">
        <v>210</v>
      </c>
      <c r="H6031" t="s">
        <v>135</v>
      </c>
      <c r="I6031" t="s">
        <v>136</v>
      </c>
      <c r="J6031" t="s">
        <v>137</v>
      </c>
      <c r="K6031" t="s">
        <v>144</v>
      </c>
      <c r="L6031" t="s">
        <v>17046</v>
      </c>
      <c r="M6031" t="s">
        <v>17047</v>
      </c>
      <c r="N6031">
        <v>3.125555555</v>
      </c>
      <c r="O6031">
        <v>0</v>
      </c>
      <c r="P6031">
        <v>54</v>
      </c>
      <c r="Q6031">
        <v>0</v>
      </c>
      <c r="R6031">
        <v>1</v>
      </c>
      <c r="S6031">
        <v>0</v>
      </c>
      <c r="T6031">
        <v>1</v>
      </c>
      <c r="U6031">
        <v>0</v>
      </c>
      <c r="V6031">
        <v>0</v>
      </c>
      <c r="W6031">
        <v>0</v>
      </c>
      <c r="X6031">
        <v>17.386757933356808</v>
      </c>
      <c r="Y6031">
        <v>0</v>
      </c>
      <c r="Z6031">
        <v>1.8842575419282475</v>
      </c>
      <c r="AA6031">
        <v>0</v>
      </c>
      <c r="AB6031">
        <v>0.86170216007757539</v>
      </c>
      <c r="AC6031">
        <v>0</v>
      </c>
      <c r="AD6031">
        <v>0</v>
      </c>
      <c r="AE6031">
        <v>20.132717635362631</v>
      </c>
    </row>
    <row r="6032" spans="1:31" x14ac:dyDescent="0.3">
      <c r="A6032">
        <v>2498832</v>
      </c>
      <c r="B6032">
        <v>1</v>
      </c>
      <c r="C6032" t="s">
        <v>81</v>
      </c>
      <c r="D6032" t="s">
        <v>118</v>
      </c>
      <c r="E6032" t="s">
        <v>153</v>
      </c>
      <c r="F6032" t="s">
        <v>8748</v>
      </c>
      <c r="G6032" t="s">
        <v>230</v>
      </c>
      <c r="H6032" t="s">
        <v>135</v>
      </c>
      <c r="I6032" t="s">
        <v>136</v>
      </c>
      <c r="J6032" t="s">
        <v>137</v>
      </c>
      <c r="K6032" t="s">
        <v>144</v>
      </c>
      <c r="L6032" t="s">
        <v>17048</v>
      </c>
      <c r="M6032" t="s">
        <v>17049</v>
      </c>
      <c r="N6032">
        <v>1.5194444439999999</v>
      </c>
      <c r="O6032">
        <v>0</v>
      </c>
      <c r="P6032">
        <v>5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4.0239450218746722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4.0239450218746722</v>
      </c>
    </row>
    <row r="6033" spans="1:31" x14ac:dyDescent="0.3">
      <c r="A6033">
        <v>2499353</v>
      </c>
      <c r="B6033">
        <v>1</v>
      </c>
      <c r="C6033" t="s">
        <v>80</v>
      </c>
      <c r="D6033" t="s">
        <v>86</v>
      </c>
      <c r="E6033" t="s">
        <v>213</v>
      </c>
      <c r="F6033" t="s">
        <v>17050</v>
      </c>
      <c r="G6033" t="s">
        <v>149</v>
      </c>
      <c r="H6033" t="s">
        <v>150</v>
      </c>
      <c r="I6033" t="s">
        <v>136</v>
      </c>
      <c r="J6033" t="s">
        <v>137</v>
      </c>
      <c r="K6033" t="s">
        <v>144</v>
      </c>
      <c r="L6033" t="s">
        <v>17051</v>
      </c>
      <c r="M6033" t="s">
        <v>17014</v>
      </c>
      <c r="N6033">
        <v>1.4044444439999999</v>
      </c>
      <c r="O6033">
        <v>0</v>
      </c>
      <c r="P6033">
        <v>426</v>
      </c>
      <c r="Q6033">
        <v>0</v>
      </c>
      <c r="R6033">
        <v>64</v>
      </c>
      <c r="S6033">
        <v>4</v>
      </c>
      <c r="T6033">
        <v>96</v>
      </c>
      <c r="U6033">
        <v>0</v>
      </c>
      <c r="V6033">
        <v>1</v>
      </c>
      <c r="W6033">
        <v>0</v>
      </c>
      <c r="X6033">
        <v>695.30596549724339</v>
      </c>
      <c r="Y6033">
        <v>0</v>
      </c>
      <c r="Z6033">
        <v>34.132743569396737</v>
      </c>
      <c r="AA6033">
        <v>423.82602585906437</v>
      </c>
      <c r="AB6033">
        <v>337.40119641897218</v>
      </c>
      <c r="AC6033">
        <v>0</v>
      </c>
      <c r="AD6033">
        <v>20.047672534024883</v>
      </c>
      <c r="AE6033">
        <v>1510.7136038787016</v>
      </c>
    </row>
    <row r="6034" spans="1:31" x14ac:dyDescent="0.3">
      <c r="A6034">
        <v>2498975</v>
      </c>
      <c r="B6034">
        <v>1</v>
      </c>
      <c r="C6034" t="s">
        <v>81</v>
      </c>
      <c r="D6034" t="s">
        <v>123</v>
      </c>
      <c r="E6034" t="s">
        <v>147</v>
      </c>
      <c r="F6034" t="s">
        <v>17052</v>
      </c>
      <c r="G6034" t="s">
        <v>168</v>
      </c>
      <c r="H6034" t="s">
        <v>150</v>
      </c>
      <c r="I6034" t="s">
        <v>136</v>
      </c>
      <c r="J6034" t="s">
        <v>137</v>
      </c>
      <c r="K6034" t="s">
        <v>138</v>
      </c>
      <c r="L6034" t="s">
        <v>17053</v>
      </c>
      <c r="M6034" t="s">
        <v>17054</v>
      </c>
      <c r="N6034">
        <v>6.414722222</v>
      </c>
      <c r="O6034">
        <v>0</v>
      </c>
      <c r="P6034">
        <v>5</v>
      </c>
      <c r="Q6034">
        <v>0</v>
      </c>
      <c r="R6034">
        <v>0</v>
      </c>
      <c r="S6034">
        <v>0</v>
      </c>
      <c r="T6034">
        <v>541</v>
      </c>
      <c r="U6034">
        <v>1</v>
      </c>
      <c r="V6034">
        <v>10</v>
      </c>
      <c r="W6034">
        <v>0</v>
      </c>
      <c r="X6034">
        <v>12.541730588852909</v>
      </c>
      <c r="Y6034">
        <v>0</v>
      </c>
      <c r="Z6034">
        <v>0</v>
      </c>
      <c r="AA6034">
        <v>0</v>
      </c>
      <c r="AB6034">
        <v>1863.7720823870368</v>
      </c>
      <c r="AC6034">
        <v>11.253688296367137</v>
      </c>
      <c r="AD6034">
        <v>322.77680793134073</v>
      </c>
      <c r="AE6034">
        <v>2210.3443092035977</v>
      </c>
    </row>
    <row r="6035" spans="1:31" x14ac:dyDescent="0.3">
      <c r="A6035">
        <v>2499416</v>
      </c>
      <c r="B6035">
        <v>1</v>
      </c>
      <c r="C6035" t="s">
        <v>80</v>
      </c>
      <c r="D6035" t="s">
        <v>83</v>
      </c>
      <c r="E6035" t="s">
        <v>184</v>
      </c>
      <c r="F6035" t="s">
        <v>17055</v>
      </c>
      <c r="G6035" t="s">
        <v>149</v>
      </c>
      <c r="H6035" t="s">
        <v>150</v>
      </c>
      <c r="I6035" t="s">
        <v>136</v>
      </c>
      <c r="J6035" t="s">
        <v>137</v>
      </c>
      <c r="K6035" t="s">
        <v>144</v>
      </c>
      <c r="L6035" t="s">
        <v>17056</v>
      </c>
      <c r="M6035" t="s">
        <v>17057</v>
      </c>
      <c r="N6035">
        <v>5.3611111000000003E-2</v>
      </c>
      <c r="O6035">
        <v>0</v>
      </c>
      <c r="P6035">
        <v>263</v>
      </c>
      <c r="Q6035">
        <v>0</v>
      </c>
      <c r="R6035">
        <v>0</v>
      </c>
      <c r="S6035">
        <v>8</v>
      </c>
      <c r="T6035">
        <v>31</v>
      </c>
      <c r="U6035">
        <v>3</v>
      </c>
      <c r="V6035">
        <v>0</v>
      </c>
      <c r="W6035">
        <v>0</v>
      </c>
      <c r="X6035">
        <v>4.7500207397071099</v>
      </c>
      <c r="Y6035">
        <v>0</v>
      </c>
      <c r="Z6035">
        <v>0</v>
      </c>
      <c r="AA6035">
        <v>1.769412328482038</v>
      </c>
      <c r="AB6035">
        <v>2.8626992331994798</v>
      </c>
      <c r="AC6035">
        <v>3.9991445163544128</v>
      </c>
      <c r="AD6035">
        <v>0</v>
      </c>
      <c r="AE6035">
        <v>13.381276817743041</v>
      </c>
    </row>
    <row r="6036" spans="1:31" x14ac:dyDescent="0.3">
      <c r="A6036">
        <v>2499410</v>
      </c>
      <c r="B6036">
        <v>1</v>
      </c>
      <c r="C6036" t="s">
        <v>81</v>
      </c>
      <c r="D6036" t="s">
        <v>128</v>
      </c>
      <c r="E6036" t="s">
        <v>184</v>
      </c>
      <c r="F6036" t="s">
        <v>469</v>
      </c>
      <c r="G6036" t="s">
        <v>149</v>
      </c>
      <c r="H6036" t="s">
        <v>150</v>
      </c>
      <c r="I6036" t="s">
        <v>136</v>
      </c>
      <c r="J6036" t="s">
        <v>137</v>
      </c>
      <c r="K6036" t="s">
        <v>144</v>
      </c>
      <c r="L6036" t="s">
        <v>17058</v>
      </c>
      <c r="M6036" t="s">
        <v>16957</v>
      </c>
      <c r="N6036">
        <v>3.457777777</v>
      </c>
      <c r="O6036">
        <v>0</v>
      </c>
      <c r="P6036">
        <v>221</v>
      </c>
      <c r="Q6036">
        <v>1</v>
      </c>
      <c r="R6036">
        <v>3</v>
      </c>
      <c r="S6036">
        <v>6</v>
      </c>
      <c r="T6036">
        <v>21</v>
      </c>
      <c r="U6036">
        <v>2</v>
      </c>
      <c r="V6036">
        <v>0</v>
      </c>
      <c r="W6036">
        <v>0</v>
      </c>
      <c r="X6036">
        <v>175.3885870953099</v>
      </c>
      <c r="Y6036">
        <v>0.38920588572373332</v>
      </c>
      <c r="Z6036">
        <v>3.9366594977111995</v>
      </c>
      <c r="AA6036">
        <v>17.309664739671263</v>
      </c>
      <c r="AB6036">
        <v>48.161688909504875</v>
      </c>
      <c r="AC6036">
        <v>168.35353972257295</v>
      </c>
      <c r="AD6036">
        <v>0</v>
      </c>
      <c r="AE6036">
        <v>413.53934585049387</v>
      </c>
    </row>
    <row r="6037" spans="1:31" x14ac:dyDescent="0.3">
      <c r="A6037">
        <v>2499167</v>
      </c>
      <c r="B6037">
        <v>1</v>
      </c>
      <c r="C6037" t="s">
        <v>80</v>
      </c>
      <c r="D6037" t="s">
        <v>93</v>
      </c>
      <c r="E6037" t="s">
        <v>166</v>
      </c>
      <c r="F6037" t="s">
        <v>17059</v>
      </c>
      <c r="G6037" t="s">
        <v>149</v>
      </c>
      <c r="H6037" t="s">
        <v>150</v>
      </c>
      <c r="I6037" t="s">
        <v>136</v>
      </c>
      <c r="J6037" t="s">
        <v>137</v>
      </c>
      <c r="K6037" t="s">
        <v>144</v>
      </c>
      <c r="L6037" t="s">
        <v>17060</v>
      </c>
      <c r="M6037" t="s">
        <v>17061</v>
      </c>
      <c r="N6037">
        <v>0.17111111100000001</v>
      </c>
      <c r="O6037">
        <v>0</v>
      </c>
      <c r="P6037">
        <v>1575</v>
      </c>
      <c r="Q6037">
        <v>0</v>
      </c>
      <c r="R6037">
        <v>98</v>
      </c>
      <c r="S6037">
        <v>1</v>
      </c>
      <c r="T6037">
        <v>362</v>
      </c>
      <c r="U6037">
        <v>0</v>
      </c>
      <c r="V6037">
        <v>0</v>
      </c>
      <c r="W6037">
        <v>0</v>
      </c>
      <c r="X6037">
        <v>46.842254473834885</v>
      </c>
      <c r="Y6037">
        <v>0</v>
      </c>
      <c r="Z6037">
        <v>6.3355833746763146</v>
      </c>
      <c r="AA6037">
        <v>0.97169830063716667</v>
      </c>
      <c r="AB6037">
        <v>29.354543103093729</v>
      </c>
      <c r="AC6037">
        <v>0</v>
      </c>
      <c r="AD6037">
        <v>0</v>
      </c>
      <c r="AE6037">
        <v>83.504079252242093</v>
      </c>
    </row>
    <row r="6038" spans="1:31" x14ac:dyDescent="0.3">
      <c r="A6038">
        <v>2499118</v>
      </c>
      <c r="B6038">
        <v>1</v>
      </c>
      <c r="C6038" t="s">
        <v>80</v>
      </c>
      <c r="D6038" t="s">
        <v>107</v>
      </c>
      <c r="E6038" t="s">
        <v>166</v>
      </c>
      <c r="F6038" t="s">
        <v>17062</v>
      </c>
      <c r="G6038" t="s">
        <v>149</v>
      </c>
      <c r="H6038" t="s">
        <v>150</v>
      </c>
      <c r="I6038" t="s">
        <v>136</v>
      </c>
      <c r="J6038" t="s">
        <v>137</v>
      </c>
      <c r="K6038" t="s">
        <v>144</v>
      </c>
      <c r="L6038" t="s">
        <v>17063</v>
      </c>
      <c r="M6038" t="s">
        <v>17064</v>
      </c>
      <c r="N6038">
        <v>0.653888888</v>
      </c>
      <c r="O6038">
        <v>0</v>
      </c>
      <c r="P6038">
        <v>335</v>
      </c>
      <c r="Q6038">
        <v>15</v>
      </c>
      <c r="R6038">
        <v>23</v>
      </c>
      <c r="S6038">
        <v>3</v>
      </c>
      <c r="T6038">
        <v>87</v>
      </c>
      <c r="U6038">
        <v>1</v>
      </c>
      <c r="V6038">
        <v>0</v>
      </c>
      <c r="W6038">
        <v>0</v>
      </c>
      <c r="X6038">
        <v>37.277557829022953</v>
      </c>
      <c r="Y6038">
        <v>5.003835332290409</v>
      </c>
      <c r="Z6038">
        <v>2.5726785744342378</v>
      </c>
      <c r="AA6038">
        <v>7.5802729244698135</v>
      </c>
      <c r="AB6038">
        <v>38.435852067656427</v>
      </c>
      <c r="AC6038">
        <v>27.858398950257712</v>
      </c>
      <c r="AD6038">
        <v>0</v>
      </c>
      <c r="AE6038">
        <v>118.72859567813154</v>
      </c>
    </row>
    <row r="6039" spans="1:31" x14ac:dyDescent="0.3">
      <c r="A6039">
        <v>2499018</v>
      </c>
      <c r="B6039">
        <v>1</v>
      </c>
      <c r="C6039" t="s">
        <v>80</v>
      </c>
      <c r="D6039" t="s">
        <v>83</v>
      </c>
      <c r="E6039" t="s">
        <v>147</v>
      </c>
      <c r="F6039" t="s">
        <v>17065</v>
      </c>
      <c r="G6039" t="s">
        <v>134</v>
      </c>
      <c r="H6039" t="s">
        <v>150</v>
      </c>
      <c r="I6039" t="s">
        <v>136</v>
      </c>
      <c r="J6039" t="s">
        <v>137</v>
      </c>
      <c r="K6039" t="s">
        <v>138</v>
      </c>
      <c r="L6039" t="s">
        <v>17066</v>
      </c>
      <c r="M6039" t="s">
        <v>17067</v>
      </c>
      <c r="N6039">
        <v>4.6150000000000002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16</v>
      </c>
      <c r="U6039">
        <v>0</v>
      </c>
      <c r="V6039">
        <v>9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754.102843235573</v>
      </c>
      <c r="AC6039">
        <v>0</v>
      </c>
      <c r="AD6039">
        <v>383.51741711514342</v>
      </c>
      <c r="AE6039">
        <v>1137.6202603507163</v>
      </c>
    </row>
    <row r="6040" spans="1:31" x14ac:dyDescent="0.3">
      <c r="A6040">
        <v>2500355</v>
      </c>
      <c r="B6040">
        <v>1</v>
      </c>
      <c r="C6040" t="s">
        <v>80</v>
      </c>
      <c r="D6040" t="s">
        <v>104</v>
      </c>
      <c r="E6040" t="s">
        <v>162</v>
      </c>
      <c r="F6040" t="s">
        <v>17068</v>
      </c>
      <c r="G6040" t="s">
        <v>210</v>
      </c>
      <c r="H6040" t="s">
        <v>135</v>
      </c>
      <c r="I6040" t="s">
        <v>136</v>
      </c>
      <c r="J6040" t="s">
        <v>137</v>
      </c>
      <c r="K6040" t="s">
        <v>144</v>
      </c>
      <c r="L6040" t="s">
        <v>17069</v>
      </c>
      <c r="M6040" t="s">
        <v>17070</v>
      </c>
      <c r="N6040">
        <v>8.9388888879999993</v>
      </c>
      <c r="O6040">
        <v>0</v>
      </c>
      <c r="P6040">
        <v>56</v>
      </c>
      <c r="Q6040">
        <v>0</v>
      </c>
      <c r="R6040">
        <v>0</v>
      </c>
      <c r="S6040">
        <v>0</v>
      </c>
      <c r="T6040">
        <v>3</v>
      </c>
      <c r="U6040">
        <v>0</v>
      </c>
      <c r="V6040">
        <v>0</v>
      </c>
      <c r="W6040">
        <v>0</v>
      </c>
      <c r="X6040">
        <v>112.09538028906546</v>
      </c>
      <c r="Y6040">
        <v>0</v>
      </c>
      <c r="Z6040">
        <v>0</v>
      </c>
      <c r="AA6040">
        <v>0</v>
      </c>
      <c r="AB6040">
        <v>61.391627289112137</v>
      </c>
      <c r="AC6040">
        <v>0</v>
      </c>
      <c r="AD6040">
        <v>0</v>
      </c>
      <c r="AE6040">
        <v>173.48700757817761</v>
      </c>
    </row>
    <row r="6041" spans="1:31" x14ac:dyDescent="0.3">
      <c r="A6041">
        <v>2500023</v>
      </c>
      <c r="B6041">
        <v>1</v>
      </c>
      <c r="C6041" t="s">
        <v>80</v>
      </c>
      <c r="D6041" t="s">
        <v>107</v>
      </c>
      <c r="E6041" t="s">
        <v>153</v>
      </c>
      <c r="F6041" t="s">
        <v>17071</v>
      </c>
      <c r="G6041" t="s">
        <v>155</v>
      </c>
      <c r="H6041" t="s">
        <v>135</v>
      </c>
      <c r="I6041" t="s">
        <v>136</v>
      </c>
      <c r="J6041" t="s">
        <v>137</v>
      </c>
      <c r="K6041" t="s">
        <v>144</v>
      </c>
      <c r="L6041" t="s">
        <v>17072</v>
      </c>
      <c r="M6041" t="s">
        <v>17073</v>
      </c>
      <c r="N6041">
        <v>4.3075000000000001</v>
      </c>
      <c r="O6041">
        <v>0</v>
      </c>
      <c r="P6041">
        <v>1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0.32190840902269607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0.32190840902269607</v>
      </c>
    </row>
    <row r="6042" spans="1:31" x14ac:dyDescent="0.3">
      <c r="A6042">
        <v>2499545</v>
      </c>
      <c r="B6042">
        <v>1</v>
      </c>
      <c r="C6042" t="s">
        <v>80</v>
      </c>
      <c r="D6042" t="s">
        <v>107</v>
      </c>
      <c r="E6042" t="s">
        <v>162</v>
      </c>
      <c r="F6042" t="s">
        <v>2492</v>
      </c>
      <c r="G6042" t="s">
        <v>210</v>
      </c>
      <c r="H6042" t="s">
        <v>135</v>
      </c>
      <c r="I6042" t="s">
        <v>136</v>
      </c>
      <c r="J6042" t="s">
        <v>137</v>
      </c>
      <c r="K6042" t="s">
        <v>144</v>
      </c>
      <c r="L6042" t="s">
        <v>17074</v>
      </c>
      <c r="M6042" t="s">
        <v>17075</v>
      </c>
      <c r="N6042">
        <v>1.3280555549999999</v>
      </c>
      <c r="O6042">
        <v>0</v>
      </c>
      <c r="P6042">
        <v>82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13.575148950983767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13.575148950983767</v>
      </c>
    </row>
    <row r="6043" spans="1:31" x14ac:dyDescent="0.3">
      <c r="A6043">
        <v>2500232</v>
      </c>
      <c r="B6043">
        <v>1</v>
      </c>
      <c r="C6043" t="s">
        <v>80</v>
      </c>
      <c r="D6043" t="s">
        <v>92</v>
      </c>
      <c r="E6043" t="s">
        <v>147</v>
      </c>
      <c r="F6043" t="s">
        <v>17076</v>
      </c>
      <c r="G6043" t="s">
        <v>924</v>
      </c>
      <c r="H6043" t="s">
        <v>150</v>
      </c>
      <c r="I6043" t="s">
        <v>136</v>
      </c>
      <c r="J6043" t="s">
        <v>137</v>
      </c>
      <c r="K6043" t="s">
        <v>144</v>
      </c>
      <c r="L6043" t="s">
        <v>17077</v>
      </c>
      <c r="M6043" t="s">
        <v>17078</v>
      </c>
      <c r="N6043">
        <v>5.5794444439999999</v>
      </c>
      <c r="O6043">
        <v>0</v>
      </c>
      <c r="P6043">
        <v>12</v>
      </c>
      <c r="Q6043">
        <v>0</v>
      </c>
      <c r="R6043">
        <v>44</v>
      </c>
      <c r="S6043">
        <v>1</v>
      </c>
      <c r="T6043">
        <v>4</v>
      </c>
      <c r="U6043">
        <v>0</v>
      </c>
      <c r="V6043">
        <v>0</v>
      </c>
      <c r="W6043">
        <v>0</v>
      </c>
      <c r="X6043">
        <v>26.4299814608102</v>
      </c>
      <c r="Y6043">
        <v>0</v>
      </c>
      <c r="Z6043">
        <v>105.08731267379237</v>
      </c>
      <c r="AA6043">
        <v>74.705368160385575</v>
      </c>
      <c r="AB6043">
        <v>9.5366887471770241</v>
      </c>
      <c r="AC6043">
        <v>0</v>
      </c>
      <c r="AD6043">
        <v>0</v>
      </c>
      <c r="AE6043">
        <v>215.75935104216518</v>
      </c>
    </row>
    <row r="6044" spans="1:31" x14ac:dyDescent="0.3">
      <c r="A6044">
        <v>2500169</v>
      </c>
      <c r="B6044">
        <v>1</v>
      </c>
      <c r="C6044" t="s">
        <v>80</v>
      </c>
      <c r="D6044" t="s">
        <v>106</v>
      </c>
      <c r="E6044" t="s">
        <v>184</v>
      </c>
      <c r="F6044" t="s">
        <v>17079</v>
      </c>
      <c r="G6044" t="s">
        <v>149</v>
      </c>
      <c r="H6044" t="s">
        <v>150</v>
      </c>
      <c r="I6044" t="s">
        <v>136</v>
      </c>
      <c r="J6044" t="s">
        <v>137</v>
      </c>
      <c r="K6044" t="s">
        <v>144</v>
      </c>
      <c r="L6044" t="s">
        <v>17080</v>
      </c>
      <c r="M6044" t="s">
        <v>17081</v>
      </c>
      <c r="N6044">
        <v>0.382222222</v>
      </c>
      <c r="O6044">
        <v>4</v>
      </c>
      <c r="P6044">
        <v>1814</v>
      </c>
      <c r="Q6044">
        <v>55</v>
      </c>
      <c r="R6044">
        <v>376</v>
      </c>
      <c r="S6044">
        <v>28</v>
      </c>
      <c r="T6044">
        <v>300</v>
      </c>
      <c r="U6044">
        <v>4</v>
      </c>
      <c r="V6044">
        <v>1</v>
      </c>
      <c r="W6044">
        <v>0.58154797696480942</v>
      </c>
      <c r="X6044">
        <v>123.72051612256712</v>
      </c>
      <c r="Y6044">
        <v>23.818241623414735</v>
      </c>
      <c r="Z6044">
        <v>46.257896879868987</v>
      </c>
      <c r="AA6044">
        <v>27.372093838878648</v>
      </c>
      <c r="AB6044">
        <v>62.310710757664268</v>
      </c>
      <c r="AC6044">
        <v>280.16723253808954</v>
      </c>
      <c r="AD6044">
        <v>7.0723836137725551E-3</v>
      </c>
      <c r="AE6044">
        <v>564.23531212106184</v>
      </c>
    </row>
    <row r="6045" spans="1:31" x14ac:dyDescent="0.3">
      <c r="A6045">
        <v>2499923</v>
      </c>
      <c r="B6045">
        <v>1</v>
      </c>
      <c r="C6045" t="s">
        <v>80</v>
      </c>
      <c r="D6045" t="s">
        <v>90</v>
      </c>
      <c r="E6045" t="s">
        <v>132</v>
      </c>
      <c r="F6045" t="s">
        <v>17082</v>
      </c>
      <c r="G6045" t="s">
        <v>134</v>
      </c>
      <c r="H6045" t="s">
        <v>135</v>
      </c>
      <c r="I6045" t="s">
        <v>136</v>
      </c>
      <c r="J6045" t="s">
        <v>137</v>
      </c>
      <c r="K6045" t="s">
        <v>138</v>
      </c>
      <c r="L6045" t="s">
        <v>17083</v>
      </c>
      <c r="M6045" t="s">
        <v>17084</v>
      </c>
      <c r="N6045">
        <v>0.771666666</v>
      </c>
      <c r="O6045">
        <v>0</v>
      </c>
      <c r="P6045">
        <v>731</v>
      </c>
      <c r="Q6045">
        <v>0</v>
      </c>
      <c r="R6045">
        <v>0</v>
      </c>
      <c r="S6045">
        <v>0</v>
      </c>
      <c r="T6045">
        <v>19</v>
      </c>
      <c r="U6045">
        <v>0</v>
      </c>
      <c r="V6045">
        <v>0</v>
      </c>
      <c r="W6045">
        <v>0</v>
      </c>
      <c r="X6045">
        <v>167.47924465097819</v>
      </c>
      <c r="Y6045">
        <v>0</v>
      </c>
      <c r="Z6045">
        <v>0</v>
      </c>
      <c r="AA6045">
        <v>0</v>
      </c>
      <c r="AB6045">
        <v>19.804023301295086</v>
      </c>
      <c r="AC6045">
        <v>0</v>
      </c>
      <c r="AD6045">
        <v>0</v>
      </c>
      <c r="AE6045">
        <v>187.28326795227326</v>
      </c>
    </row>
    <row r="6046" spans="1:31" x14ac:dyDescent="0.3">
      <c r="A6046">
        <v>2499628</v>
      </c>
      <c r="B6046">
        <v>1</v>
      </c>
      <c r="C6046" t="s">
        <v>80</v>
      </c>
      <c r="D6046" t="s">
        <v>106</v>
      </c>
      <c r="E6046" t="s">
        <v>147</v>
      </c>
      <c r="F6046" t="s">
        <v>17085</v>
      </c>
      <c r="G6046" t="s">
        <v>134</v>
      </c>
      <c r="H6046" t="s">
        <v>150</v>
      </c>
      <c r="I6046" t="s">
        <v>136</v>
      </c>
      <c r="J6046" t="s">
        <v>137</v>
      </c>
      <c r="K6046" t="s">
        <v>138</v>
      </c>
      <c r="L6046" t="s">
        <v>17086</v>
      </c>
      <c r="M6046" t="s">
        <v>17087</v>
      </c>
      <c r="N6046">
        <v>4.0355555550000002</v>
      </c>
      <c r="O6046">
        <v>0</v>
      </c>
      <c r="P6046">
        <v>439</v>
      </c>
      <c r="Q6046">
        <v>0</v>
      </c>
      <c r="R6046">
        <v>1</v>
      </c>
      <c r="S6046">
        <v>0</v>
      </c>
      <c r="T6046">
        <v>59</v>
      </c>
      <c r="U6046">
        <v>0</v>
      </c>
      <c r="V6046">
        <v>0</v>
      </c>
      <c r="W6046">
        <v>0</v>
      </c>
      <c r="X6046">
        <v>415.08993813235628</v>
      </c>
      <c r="Y6046">
        <v>0</v>
      </c>
      <c r="Z6046">
        <v>3.5061090373949808</v>
      </c>
      <c r="AA6046">
        <v>0</v>
      </c>
      <c r="AB6046">
        <v>296.03256956353374</v>
      </c>
      <c r="AC6046">
        <v>0</v>
      </c>
      <c r="AD6046">
        <v>0</v>
      </c>
      <c r="AE6046">
        <v>714.62861673328507</v>
      </c>
    </row>
    <row r="6047" spans="1:31" x14ac:dyDescent="0.3">
      <c r="A6047">
        <v>2499591</v>
      </c>
      <c r="B6047">
        <v>1</v>
      </c>
      <c r="C6047" t="s">
        <v>81</v>
      </c>
      <c r="D6047" t="s">
        <v>120</v>
      </c>
      <c r="E6047" t="s">
        <v>166</v>
      </c>
      <c r="F6047" t="s">
        <v>754</v>
      </c>
      <c r="G6047" t="s">
        <v>149</v>
      </c>
      <c r="H6047" t="s">
        <v>150</v>
      </c>
      <c r="I6047" t="s">
        <v>136</v>
      </c>
      <c r="J6047" t="s">
        <v>137</v>
      </c>
      <c r="K6047" t="s">
        <v>144</v>
      </c>
      <c r="L6047" t="s">
        <v>17088</v>
      </c>
      <c r="M6047" t="s">
        <v>17089</v>
      </c>
      <c r="N6047">
        <v>0.46583333300000002</v>
      </c>
      <c r="O6047">
        <v>1</v>
      </c>
      <c r="P6047">
        <v>1070</v>
      </c>
      <c r="Q6047">
        <v>93</v>
      </c>
      <c r="R6047">
        <v>54</v>
      </c>
      <c r="S6047">
        <v>26</v>
      </c>
      <c r="T6047">
        <v>57</v>
      </c>
      <c r="U6047">
        <v>2</v>
      </c>
      <c r="V6047">
        <v>0</v>
      </c>
      <c r="W6047">
        <v>2.3082942630631001E-2</v>
      </c>
      <c r="X6047">
        <v>79.962370361742487</v>
      </c>
      <c r="Y6047">
        <v>19.506715626099673</v>
      </c>
      <c r="Z6047">
        <v>3.6818514998611054</v>
      </c>
      <c r="AA6047">
        <v>63.064860077401271</v>
      </c>
      <c r="AB6047">
        <v>16.691804595444147</v>
      </c>
      <c r="AC6047">
        <v>58.132174398667559</v>
      </c>
      <c r="AD6047">
        <v>0</v>
      </c>
      <c r="AE6047">
        <v>241.0628595018469</v>
      </c>
    </row>
    <row r="6048" spans="1:31" x14ac:dyDescent="0.3">
      <c r="A6048">
        <v>2499731</v>
      </c>
      <c r="B6048">
        <v>1</v>
      </c>
      <c r="C6048" t="s">
        <v>80</v>
      </c>
      <c r="D6048" t="s">
        <v>103</v>
      </c>
      <c r="E6048" t="s">
        <v>162</v>
      </c>
      <c r="F6048" t="s">
        <v>17090</v>
      </c>
      <c r="G6048" t="s">
        <v>210</v>
      </c>
      <c r="H6048" t="s">
        <v>135</v>
      </c>
      <c r="I6048" t="s">
        <v>136</v>
      </c>
      <c r="J6048" t="s">
        <v>137</v>
      </c>
      <c r="K6048" t="s">
        <v>144</v>
      </c>
      <c r="L6048" t="s">
        <v>17091</v>
      </c>
      <c r="M6048" t="s">
        <v>17092</v>
      </c>
      <c r="N6048">
        <v>1.626666666</v>
      </c>
      <c r="O6048">
        <v>0</v>
      </c>
      <c r="P6048">
        <v>26</v>
      </c>
      <c r="Q6048">
        <v>0</v>
      </c>
      <c r="R6048">
        <v>1</v>
      </c>
      <c r="S6048">
        <v>0</v>
      </c>
      <c r="T6048">
        <v>5</v>
      </c>
      <c r="U6048">
        <v>0</v>
      </c>
      <c r="V6048">
        <v>0</v>
      </c>
      <c r="W6048">
        <v>0</v>
      </c>
      <c r="X6048">
        <v>5.9054239440009821</v>
      </c>
      <c r="Y6048">
        <v>0</v>
      </c>
      <c r="Z6048">
        <v>0.92871641771999991</v>
      </c>
      <c r="AA6048">
        <v>0</v>
      </c>
      <c r="AB6048">
        <v>6.6869700729877479</v>
      </c>
      <c r="AC6048">
        <v>0</v>
      </c>
      <c r="AD6048">
        <v>0</v>
      </c>
      <c r="AE6048">
        <v>13.52111043470873</v>
      </c>
    </row>
    <row r="6049" spans="1:31" x14ac:dyDescent="0.3">
      <c r="A6049">
        <v>2499585</v>
      </c>
      <c r="B6049">
        <v>1</v>
      </c>
      <c r="C6049" t="s">
        <v>81</v>
      </c>
      <c r="D6049" t="s">
        <v>118</v>
      </c>
      <c r="E6049" t="s">
        <v>162</v>
      </c>
      <c r="F6049" t="s">
        <v>17093</v>
      </c>
      <c r="G6049" t="s">
        <v>181</v>
      </c>
      <c r="H6049" t="s">
        <v>135</v>
      </c>
      <c r="I6049" t="s">
        <v>136</v>
      </c>
      <c r="J6049" t="s">
        <v>137</v>
      </c>
      <c r="K6049" t="s">
        <v>144</v>
      </c>
      <c r="L6049" t="s">
        <v>17094</v>
      </c>
      <c r="M6049" t="s">
        <v>17095</v>
      </c>
      <c r="N6049">
        <v>1.544166666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12</v>
      </c>
      <c r="U6049">
        <v>0</v>
      </c>
      <c r="V6049">
        <v>4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43.864519000761547</v>
      </c>
      <c r="AC6049">
        <v>0</v>
      </c>
      <c r="AD6049">
        <v>66.6559478391938</v>
      </c>
      <c r="AE6049">
        <v>110.52046683995535</v>
      </c>
    </row>
    <row r="6050" spans="1:31" x14ac:dyDescent="0.3">
      <c r="A6050">
        <v>2499940</v>
      </c>
      <c r="B6050">
        <v>1</v>
      </c>
      <c r="C6050" t="s">
        <v>80</v>
      </c>
      <c r="D6050" t="s">
        <v>87</v>
      </c>
      <c r="E6050" t="s">
        <v>132</v>
      </c>
      <c r="F6050" t="s">
        <v>17096</v>
      </c>
      <c r="G6050" t="s">
        <v>134</v>
      </c>
      <c r="H6050" t="s">
        <v>135</v>
      </c>
      <c r="I6050" t="s">
        <v>136</v>
      </c>
      <c r="J6050" t="s">
        <v>137</v>
      </c>
      <c r="K6050" t="s">
        <v>138</v>
      </c>
      <c r="L6050" t="s">
        <v>17097</v>
      </c>
      <c r="M6050" t="s">
        <v>17098</v>
      </c>
      <c r="N6050">
        <v>0.36666666599999997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7</v>
      </c>
      <c r="U6050">
        <v>0</v>
      </c>
      <c r="V6050">
        <v>1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33.751373019398663</v>
      </c>
      <c r="AC6050">
        <v>0</v>
      </c>
      <c r="AD6050">
        <v>20.555978746141015</v>
      </c>
      <c r="AE6050">
        <v>54.307351765539678</v>
      </c>
    </row>
    <row r="6051" spans="1:31" x14ac:dyDescent="0.3">
      <c r="A6051">
        <v>2500295</v>
      </c>
      <c r="B6051">
        <v>1</v>
      </c>
      <c r="C6051" t="s">
        <v>81</v>
      </c>
      <c r="D6051" t="s">
        <v>128</v>
      </c>
      <c r="E6051" t="s">
        <v>166</v>
      </c>
      <c r="F6051" t="s">
        <v>4557</v>
      </c>
      <c r="G6051" t="s">
        <v>149</v>
      </c>
      <c r="H6051" t="s">
        <v>150</v>
      </c>
      <c r="I6051" t="s">
        <v>136</v>
      </c>
      <c r="J6051" t="s">
        <v>137</v>
      </c>
      <c r="K6051" t="s">
        <v>144</v>
      </c>
      <c r="L6051" t="s">
        <v>17099</v>
      </c>
      <c r="M6051" t="s">
        <v>17100</v>
      </c>
      <c r="N6051">
        <v>1.84</v>
      </c>
      <c r="O6051">
        <v>49</v>
      </c>
      <c r="P6051">
        <v>4878</v>
      </c>
      <c r="Q6051">
        <v>540</v>
      </c>
      <c r="R6051">
        <v>388</v>
      </c>
      <c r="S6051">
        <v>78</v>
      </c>
      <c r="T6051">
        <v>528</v>
      </c>
      <c r="U6051">
        <v>4</v>
      </c>
      <c r="V6051">
        <v>0</v>
      </c>
      <c r="W6051">
        <v>23.265642881477611</v>
      </c>
      <c r="X6051">
        <v>1495.1424357885851</v>
      </c>
      <c r="Y6051">
        <v>359.67565308785936</v>
      </c>
      <c r="Z6051">
        <v>124.84655960246354</v>
      </c>
      <c r="AA6051">
        <v>1154.7847033853143</v>
      </c>
      <c r="AB6051">
        <v>329.85346251712031</v>
      </c>
      <c r="AC6051">
        <v>258.54998471856482</v>
      </c>
      <c r="AD6051">
        <v>0</v>
      </c>
      <c r="AE6051">
        <v>3746.1184419813853</v>
      </c>
    </row>
    <row r="6052" spans="1:31" x14ac:dyDescent="0.3">
      <c r="A6052">
        <v>2500083</v>
      </c>
      <c r="B6052">
        <v>1</v>
      </c>
      <c r="C6052" t="s">
        <v>80</v>
      </c>
      <c r="D6052" t="s">
        <v>104</v>
      </c>
      <c r="E6052" t="s">
        <v>147</v>
      </c>
      <c r="F6052" t="s">
        <v>17101</v>
      </c>
      <c r="G6052" t="s">
        <v>426</v>
      </c>
      <c r="H6052" t="s">
        <v>150</v>
      </c>
      <c r="I6052" t="s">
        <v>136</v>
      </c>
      <c r="J6052" t="s">
        <v>137</v>
      </c>
      <c r="K6052" t="s">
        <v>144</v>
      </c>
      <c r="L6052" t="s">
        <v>17102</v>
      </c>
      <c r="M6052" t="s">
        <v>17103</v>
      </c>
      <c r="N6052">
        <v>1.311666666</v>
      </c>
      <c r="O6052">
        <v>0</v>
      </c>
      <c r="P6052">
        <v>226</v>
      </c>
      <c r="Q6052">
        <v>0</v>
      </c>
      <c r="R6052">
        <v>0</v>
      </c>
      <c r="S6052">
        <v>0</v>
      </c>
      <c r="T6052">
        <v>84</v>
      </c>
      <c r="U6052">
        <v>0</v>
      </c>
      <c r="V6052">
        <v>0</v>
      </c>
      <c r="W6052">
        <v>0</v>
      </c>
      <c r="X6052">
        <v>82.586467534692162</v>
      </c>
      <c r="Y6052">
        <v>0</v>
      </c>
      <c r="Z6052">
        <v>0</v>
      </c>
      <c r="AA6052">
        <v>0</v>
      </c>
      <c r="AB6052">
        <v>87.22568362813449</v>
      </c>
      <c r="AC6052">
        <v>0</v>
      </c>
      <c r="AD6052">
        <v>0</v>
      </c>
      <c r="AE6052">
        <v>169.81215116282664</v>
      </c>
    </row>
    <row r="6053" spans="1:31" x14ac:dyDescent="0.3">
      <c r="A6053">
        <v>2499817</v>
      </c>
      <c r="B6053">
        <v>1</v>
      </c>
      <c r="C6053" t="s">
        <v>81</v>
      </c>
      <c r="D6053" t="s">
        <v>113</v>
      </c>
      <c r="E6053" t="s">
        <v>162</v>
      </c>
      <c r="F6053" t="s">
        <v>17104</v>
      </c>
      <c r="G6053" t="s">
        <v>159</v>
      </c>
      <c r="H6053" t="s">
        <v>135</v>
      </c>
      <c r="I6053" t="s">
        <v>136</v>
      </c>
      <c r="J6053" t="s">
        <v>3</v>
      </c>
      <c r="K6053" t="s">
        <v>144</v>
      </c>
      <c r="L6053" t="s">
        <v>17105</v>
      </c>
      <c r="M6053" t="s">
        <v>17106</v>
      </c>
      <c r="N6053">
        <v>1.2180555550000001</v>
      </c>
      <c r="O6053">
        <v>0</v>
      </c>
      <c r="P6053">
        <v>72</v>
      </c>
      <c r="Q6053">
        <v>0</v>
      </c>
      <c r="R6053">
        <v>0</v>
      </c>
      <c r="S6053">
        <v>0</v>
      </c>
      <c r="T6053">
        <v>2</v>
      </c>
      <c r="U6053">
        <v>0</v>
      </c>
      <c r="V6053">
        <v>0</v>
      </c>
      <c r="W6053">
        <v>0</v>
      </c>
      <c r="X6053">
        <v>25.959058022152274</v>
      </c>
      <c r="Y6053">
        <v>0</v>
      </c>
      <c r="Z6053">
        <v>0</v>
      </c>
      <c r="AA6053">
        <v>0</v>
      </c>
      <c r="AB6053">
        <v>2.5175061214941583</v>
      </c>
      <c r="AC6053">
        <v>0</v>
      </c>
      <c r="AD6053">
        <v>0</v>
      </c>
      <c r="AE6053">
        <v>28.476564143646431</v>
      </c>
    </row>
    <row r="6054" spans="1:31" x14ac:dyDescent="0.3">
      <c r="A6054">
        <v>2500146</v>
      </c>
      <c r="B6054">
        <v>1</v>
      </c>
      <c r="C6054" t="s">
        <v>80</v>
      </c>
      <c r="D6054" t="s">
        <v>97</v>
      </c>
      <c r="E6054" t="s">
        <v>166</v>
      </c>
      <c r="F6054" t="s">
        <v>1329</v>
      </c>
      <c r="G6054" t="s">
        <v>149</v>
      </c>
      <c r="H6054" t="s">
        <v>150</v>
      </c>
      <c r="I6054" t="s">
        <v>136</v>
      </c>
      <c r="J6054" t="s">
        <v>137</v>
      </c>
      <c r="K6054" t="s">
        <v>144</v>
      </c>
      <c r="L6054" t="s">
        <v>17107</v>
      </c>
      <c r="M6054" t="s">
        <v>17108</v>
      </c>
      <c r="N6054">
        <v>0.97250000000000003</v>
      </c>
      <c r="O6054">
        <v>2</v>
      </c>
      <c r="P6054">
        <v>985</v>
      </c>
      <c r="Q6054">
        <v>1</v>
      </c>
      <c r="R6054">
        <v>32</v>
      </c>
      <c r="S6054">
        <v>5</v>
      </c>
      <c r="T6054">
        <v>74</v>
      </c>
      <c r="U6054">
        <v>0</v>
      </c>
      <c r="V6054">
        <v>0</v>
      </c>
      <c r="W6054">
        <v>30.023160467565809</v>
      </c>
      <c r="X6054">
        <v>185.16749924462707</v>
      </c>
      <c r="Y6054">
        <v>9.5540834960077869E-2</v>
      </c>
      <c r="Z6054">
        <v>8.1968073266607728</v>
      </c>
      <c r="AA6054">
        <v>5.6385883241847852</v>
      </c>
      <c r="AB6054">
        <v>80.226546077210855</v>
      </c>
      <c r="AC6054">
        <v>0</v>
      </c>
      <c r="AD6054">
        <v>0</v>
      </c>
      <c r="AE6054">
        <v>309.3481422752094</v>
      </c>
    </row>
    <row r="6055" spans="1:31" x14ac:dyDescent="0.3">
      <c r="A6055">
        <v>2500021</v>
      </c>
      <c r="B6055">
        <v>1</v>
      </c>
      <c r="C6055" t="s">
        <v>81</v>
      </c>
      <c r="D6055" t="s">
        <v>113</v>
      </c>
      <c r="E6055" t="s">
        <v>153</v>
      </c>
      <c r="F6055" t="s">
        <v>17109</v>
      </c>
      <c r="G6055" t="s">
        <v>155</v>
      </c>
      <c r="H6055" t="s">
        <v>135</v>
      </c>
      <c r="I6055" t="s">
        <v>136</v>
      </c>
      <c r="J6055" t="s">
        <v>137</v>
      </c>
      <c r="K6055" t="s">
        <v>144</v>
      </c>
      <c r="L6055" t="s">
        <v>17110</v>
      </c>
      <c r="M6055" t="s">
        <v>17111</v>
      </c>
      <c r="N6055">
        <v>2.8166666660000002</v>
      </c>
      <c r="O6055">
        <v>0</v>
      </c>
      <c r="P6055">
        <v>1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8.6533286873491117E-3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8.6533286873491117E-3</v>
      </c>
    </row>
    <row r="6056" spans="1:31" x14ac:dyDescent="0.3">
      <c r="A6056">
        <v>2499789</v>
      </c>
      <c r="B6056">
        <v>1</v>
      </c>
      <c r="C6056" t="s">
        <v>81</v>
      </c>
      <c r="D6056" t="s">
        <v>119</v>
      </c>
      <c r="E6056" t="s">
        <v>153</v>
      </c>
      <c r="F6056" t="s">
        <v>17112</v>
      </c>
      <c r="G6056" t="s">
        <v>155</v>
      </c>
      <c r="H6056" t="s">
        <v>135</v>
      </c>
      <c r="I6056" t="s">
        <v>136</v>
      </c>
      <c r="J6056" t="s">
        <v>137</v>
      </c>
      <c r="K6056" t="s">
        <v>144</v>
      </c>
      <c r="L6056" t="s">
        <v>17113</v>
      </c>
      <c r="M6056" t="s">
        <v>17114</v>
      </c>
      <c r="N6056">
        <v>2.68</v>
      </c>
      <c r="O6056">
        <v>0</v>
      </c>
      <c r="P6056">
        <v>1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1.2975518621955473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1.2975518621955473</v>
      </c>
    </row>
    <row r="6057" spans="1:31" x14ac:dyDescent="0.3">
      <c r="A6057">
        <v>2500161</v>
      </c>
      <c r="B6057">
        <v>1</v>
      </c>
      <c r="C6057" t="s">
        <v>80</v>
      </c>
      <c r="D6057" t="s">
        <v>103</v>
      </c>
      <c r="E6057" t="s">
        <v>162</v>
      </c>
      <c r="F6057" t="s">
        <v>17115</v>
      </c>
      <c r="G6057" t="s">
        <v>210</v>
      </c>
      <c r="H6057" t="s">
        <v>135</v>
      </c>
      <c r="I6057" t="s">
        <v>136</v>
      </c>
      <c r="J6057" t="s">
        <v>137</v>
      </c>
      <c r="K6057" t="s">
        <v>144</v>
      </c>
      <c r="L6057" t="s">
        <v>17116</v>
      </c>
      <c r="M6057" t="s">
        <v>17117</v>
      </c>
      <c r="N6057">
        <v>0.50138888800000003</v>
      </c>
      <c r="O6057">
        <v>0</v>
      </c>
      <c r="P6057">
        <v>25</v>
      </c>
      <c r="Q6057">
        <v>0</v>
      </c>
      <c r="R6057">
        <v>5</v>
      </c>
      <c r="S6057">
        <v>0</v>
      </c>
      <c r="T6057">
        <v>6</v>
      </c>
      <c r="U6057">
        <v>0</v>
      </c>
      <c r="V6057">
        <v>0</v>
      </c>
      <c r="W6057">
        <v>0</v>
      </c>
      <c r="X6057">
        <v>4.1252167237881876</v>
      </c>
      <c r="Y6057">
        <v>0</v>
      </c>
      <c r="Z6057">
        <v>0.79935575400630343</v>
      </c>
      <c r="AA6057">
        <v>0</v>
      </c>
      <c r="AB6057">
        <v>2.2413970045302278</v>
      </c>
      <c r="AC6057">
        <v>0</v>
      </c>
      <c r="AD6057">
        <v>0</v>
      </c>
      <c r="AE6057">
        <v>7.1659694823247193</v>
      </c>
    </row>
    <row r="6058" spans="1:31" x14ac:dyDescent="0.3">
      <c r="A6058">
        <v>2499626</v>
      </c>
      <c r="B6058">
        <v>1</v>
      </c>
      <c r="C6058" t="s">
        <v>80</v>
      </c>
      <c r="D6058" t="s">
        <v>84</v>
      </c>
      <c r="E6058" t="s">
        <v>132</v>
      </c>
      <c r="F6058" t="s">
        <v>17118</v>
      </c>
      <c r="G6058" t="s">
        <v>134</v>
      </c>
      <c r="H6058" t="s">
        <v>135</v>
      </c>
      <c r="I6058" t="s">
        <v>136</v>
      </c>
      <c r="J6058" t="s">
        <v>137</v>
      </c>
      <c r="K6058" t="s">
        <v>138</v>
      </c>
      <c r="L6058" t="s">
        <v>17119</v>
      </c>
      <c r="M6058" t="s">
        <v>17120</v>
      </c>
      <c r="N6058">
        <v>0.62250000000000005</v>
      </c>
      <c r="O6058">
        <v>0</v>
      </c>
      <c r="P6058">
        <v>191</v>
      </c>
      <c r="Q6058">
        <v>0</v>
      </c>
      <c r="R6058">
        <v>0</v>
      </c>
      <c r="S6058">
        <v>0</v>
      </c>
      <c r="T6058">
        <v>64</v>
      </c>
      <c r="U6058">
        <v>0</v>
      </c>
      <c r="V6058">
        <v>0</v>
      </c>
      <c r="W6058">
        <v>0</v>
      </c>
      <c r="X6058">
        <v>34.504639764013497</v>
      </c>
      <c r="Y6058">
        <v>0</v>
      </c>
      <c r="Z6058">
        <v>0</v>
      </c>
      <c r="AA6058">
        <v>0</v>
      </c>
      <c r="AB6058">
        <v>63.593019515839558</v>
      </c>
      <c r="AC6058">
        <v>0</v>
      </c>
      <c r="AD6058">
        <v>0</v>
      </c>
      <c r="AE6058">
        <v>98.097659279853048</v>
      </c>
    </row>
    <row r="6059" spans="1:31" x14ac:dyDescent="0.3">
      <c r="A6059">
        <v>2499543</v>
      </c>
      <c r="B6059">
        <v>1</v>
      </c>
      <c r="C6059" t="s">
        <v>80</v>
      </c>
      <c r="D6059" t="s">
        <v>82</v>
      </c>
      <c r="E6059" t="s">
        <v>166</v>
      </c>
      <c r="F6059" t="s">
        <v>17121</v>
      </c>
      <c r="G6059" t="s">
        <v>203</v>
      </c>
      <c r="H6059" t="s">
        <v>150</v>
      </c>
      <c r="I6059" t="s">
        <v>136</v>
      </c>
      <c r="J6059" t="s">
        <v>137</v>
      </c>
      <c r="K6059" t="s">
        <v>138</v>
      </c>
      <c r="L6059" t="s">
        <v>17122</v>
      </c>
      <c r="M6059" t="s">
        <v>17123</v>
      </c>
      <c r="N6059">
        <v>0.25444444399999999</v>
      </c>
      <c r="O6059">
        <v>0</v>
      </c>
      <c r="P6059">
        <v>11267</v>
      </c>
      <c r="Q6059">
        <v>0</v>
      </c>
      <c r="R6059">
        <v>0</v>
      </c>
      <c r="S6059">
        <v>0</v>
      </c>
      <c r="T6059">
        <v>912</v>
      </c>
      <c r="U6059">
        <v>0</v>
      </c>
      <c r="V6059">
        <v>4</v>
      </c>
      <c r="W6059">
        <v>0</v>
      </c>
      <c r="X6059">
        <v>717.54121872691326</v>
      </c>
      <c r="Y6059">
        <v>0</v>
      </c>
      <c r="Z6059">
        <v>0</v>
      </c>
      <c r="AA6059">
        <v>0</v>
      </c>
      <c r="AB6059">
        <v>159.39258525912052</v>
      </c>
      <c r="AC6059">
        <v>0</v>
      </c>
      <c r="AD6059">
        <v>3.3755938077568701</v>
      </c>
      <c r="AE6059">
        <v>880.30939779379071</v>
      </c>
    </row>
    <row r="6060" spans="1:31" x14ac:dyDescent="0.3">
      <c r="A6060">
        <v>2499935</v>
      </c>
      <c r="B6060">
        <v>1</v>
      </c>
      <c r="C6060" t="s">
        <v>80</v>
      </c>
      <c r="D6060" t="s">
        <v>85</v>
      </c>
      <c r="E6060" t="s">
        <v>132</v>
      </c>
      <c r="F6060" t="s">
        <v>17124</v>
      </c>
      <c r="G6060" t="s">
        <v>134</v>
      </c>
      <c r="H6060" t="s">
        <v>135</v>
      </c>
      <c r="I6060" t="s">
        <v>136</v>
      </c>
      <c r="J6060" t="s">
        <v>137</v>
      </c>
      <c r="K6060" t="s">
        <v>138</v>
      </c>
      <c r="L6060" t="s">
        <v>17125</v>
      </c>
      <c r="M6060" t="s">
        <v>17126</v>
      </c>
      <c r="N6060">
        <v>0.22277777700000001</v>
      </c>
      <c r="O6060">
        <v>0</v>
      </c>
      <c r="P6060">
        <v>640</v>
      </c>
      <c r="Q6060">
        <v>0</v>
      </c>
      <c r="R6060">
        <v>0</v>
      </c>
      <c r="S6060">
        <v>0</v>
      </c>
      <c r="T6060">
        <v>40</v>
      </c>
      <c r="U6060">
        <v>0</v>
      </c>
      <c r="V6060">
        <v>0</v>
      </c>
      <c r="W6060">
        <v>0</v>
      </c>
      <c r="X6060">
        <v>34.411622563897048</v>
      </c>
      <c r="Y6060">
        <v>0</v>
      </c>
      <c r="Z6060">
        <v>0</v>
      </c>
      <c r="AA6060">
        <v>0</v>
      </c>
      <c r="AB6060">
        <v>16.703214973457616</v>
      </c>
      <c r="AC6060">
        <v>0</v>
      </c>
      <c r="AD6060">
        <v>0</v>
      </c>
      <c r="AE6060">
        <v>51.11483753735466</v>
      </c>
    </row>
    <row r="6061" spans="1:31" x14ac:dyDescent="0.3">
      <c r="A6061">
        <v>2500267</v>
      </c>
      <c r="B6061">
        <v>1</v>
      </c>
      <c r="C6061" t="s">
        <v>80</v>
      </c>
      <c r="D6061" t="s">
        <v>99</v>
      </c>
      <c r="E6061" t="s">
        <v>162</v>
      </c>
      <c r="F6061" t="s">
        <v>808</v>
      </c>
      <c r="G6061" t="s">
        <v>530</v>
      </c>
      <c r="H6061" t="s">
        <v>135</v>
      </c>
      <c r="I6061" t="s">
        <v>136</v>
      </c>
      <c r="J6061" t="s">
        <v>137</v>
      </c>
      <c r="K6061" t="s">
        <v>144</v>
      </c>
      <c r="L6061" t="s">
        <v>17127</v>
      </c>
      <c r="M6061" t="s">
        <v>17128</v>
      </c>
      <c r="N6061">
        <v>1.811388888</v>
      </c>
      <c r="O6061">
        <v>0</v>
      </c>
      <c r="P6061">
        <v>58</v>
      </c>
      <c r="Q6061">
        <v>0</v>
      </c>
      <c r="R6061">
        <v>0</v>
      </c>
      <c r="S6061">
        <v>0</v>
      </c>
      <c r="T6061">
        <v>2</v>
      </c>
      <c r="U6061">
        <v>0</v>
      </c>
      <c r="V6061">
        <v>0</v>
      </c>
      <c r="W6061">
        <v>0</v>
      </c>
      <c r="X6061">
        <v>45.868972697399691</v>
      </c>
      <c r="Y6061">
        <v>0</v>
      </c>
      <c r="Z6061">
        <v>0</v>
      </c>
      <c r="AA6061">
        <v>0</v>
      </c>
      <c r="AB6061">
        <v>0.17562061598999251</v>
      </c>
      <c r="AC6061">
        <v>0</v>
      </c>
      <c r="AD6061">
        <v>0</v>
      </c>
      <c r="AE6061">
        <v>46.044593313389683</v>
      </c>
    </row>
    <row r="6062" spans="1:31" x14ac:dyDescent="0.3">
      <c r="A6062">
        <v>2500230</v>
      </c>
      <c r="B6062">
        <v>1</v>
      </c>
      <c r="C6062" t="s">
        <v>81</v>
      </c>
      <c r="D6062" t="s">
        <v>113</v>
      </c>
      <c r="E6062" t="s">
        <v>162</v>
      </c>
      <c r="F6062" t="s">
        <v>17129</v>
      </c>
      <c r="G6062" t="s">
        <v>210</v>
      </c>
      <c r="H6062" t="s">
        <v>135</v>
      </c>
      <c r="I6062" t="s">
        <v>136</v>
      </c>
      <c r="J6062" t="s">
        <v>137</v>
      </c>
      <c r="K6062" t="s">
        <v>144</v>
      </c>
      <c r="L6062" t="s">
        <v>17130</v>
      </c>
      <c r="M6062" t="s">
        <v>17131</v>
      </c>
      <c r="N6062">
        <v>2.8122222219999999</v>
      </c>
      <c r="O6062">
        <v>0</v>
      </c>
      <c r="P6062">
        <v>41</v>
      </c>
      <c r="Q6062">
        <v>0</v>
      </c>
      <c r="R6062">
        <v>1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11.126351822362819</v>
      </c>
      <c r="Y6062">
        <v>0</v>
      </c>
      <c r="Z6062">
        <v>0.10722649696967373</v>
      </c>
      <c r="AA6062">
        <v>0</v>
      </c>
      <c r="AB6062">
        <v>0</v>
      </c>
      <c r="AC6062">
        <v>0</v>
      </c>
      <c r="AD6062">
        <v>0</v>
      </c>
      <c r="AE6062">
        <v>11.233578319332493</v>
      </c>
    </row>
    <row r="6063" spans="1:31" x14ac:dyDescent="0.3">
      <c r="A6063">
        <v>2500038</v>
      </c>
      <c r="B6063">
        <v>1</v>
      </c>
      <c r="C6063" t="s">
        <v>80</v>
      </c>
      <c r="D6063" t="s">
        <v>86</v>
      </c>
      <c r="E6063" t="s">
        <v>153</v>
      </c>
      <c r="F6063" t="s">
        <v>2835</v>
      </c>
      <c r="G6063" t="s">
        <v>244</v>
      </c>
      <c r="H6063" t="s">
        <v>135</v>
      </c>
      <c r="I6063" t="s">
        <v>136</v>
      </c>
      <c r="J6063" t="s">
        <v>137</v>
      </c>
      <c r="K6063" t="s">
        <v>144</v>
      </c>
      <c r="L6063" t="s">
        <v>17132</v>
      </c>
      <c r="M6063" t="s">
        <v>17133</v>
      </c>
      <c r="N6063">
        <v>2.3055555550000002</v>
      </c>
      <c r="O6063">
        <v>0</v>
      </c>
      <c r="P6063">
        <v>4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60.402161158421258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60.402161158421258</v>
      </c>
    </row>
    <row r="6064" spans="1:31" x14ac:dyDescent="0.3">
      <c r="A6064">
        <v>2499746</v>
      </c>
      <c r="B6064">
        <v>1</v>
      </c>
      <c r="C6064" t="s">
        <v>80</v>
      </c>
      <c r="D6064" t="s">
        <v>98</v>
      </c>
      <c r="E6064" t="s">
        <v>153</v>
      </c>
      <c r="F6064" t="s">
        <v>17134</v>
      </c>
      <c r="G6064" t="s">
        <v>244</v>
      </c>
      <c r="H6064" t="s">
        <v>135</v>
      </c>
      <c r="I6064" t="s">
        <v>136</v>
      </c>
      <c r="J6064" t="s">
        <v>137</v>
      </c>
      <c r="K6064" t="s">
        <v>144</v>
      </c>
      <c r="L6064" t="s">
        <v>17135</v>
      </c>
      <c r="M6064" t="s">
        <v>17136</v>
      </c>
      <c r="N6064">
        <v>2.0274999999999999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2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4.5615710258185356</v>
      </c>
      <c r="AC6064">
        <v>0</v>
      </c>
      <c r="AD6064">
        <v>0</v>
      </c>
      <c r="AE6064">
        <v>4.5615710258185356</v>
      </c>
    </row>
    <row r="6065" spans="1:31" x14ac:dyDescent="0.3">
      <c r="A6065">
        <v>2499603</v>
      </c>
      <c r="B6065">
        <v>1</v>
      </c>
      <c r="C6065" t="s">
        <v>81</v>
      </c>
      <c r="D6065" t="s">
        <v>123</v>
      </c>
      <c r="E6065" t="s">
        <v>147</v>
      </c>
      <c r="F6065" t="s">
        <v>1678</v>
      </c>
      <c r="G6065" t="s">
        <v>168</v>
      </c>
      <c r="H6065" t="s">
        <v>150</v>
      </c>
      <c r="I6065" t="s">
        <v>136</v>
      </c>
      <c r="J6065" t="s">
        <v>137</v>
      </c>
      <c r="K6065" t="s">
        <v>138</v>
      </c>
      <c r="L6065" t="s">
        <v>17137</v>
      </c>
      <c r="M6065" t="s">
        <v>17138</v>
      </c>
      <c r="N6065">
        <v>7.9233333330000004</v>
      </c>
      <c r="O6065">
        <v>0</v>
      </c>
      <c r="P6065">
        <v>378</v>
      </c>
      <c r="Q6065">
        <v>0</v>
      </c>
      <c r="R6065">
        <v>13</v>
      </c>
      <c r="S6065">
        <v>0</v>
      </c>
      <c r="T6065">
        <v>17</v>
      </c>
      <c r="U6065">
        <v>0</v>
      </c>
      <c r="V6065">
        <v>0</v>
      </c>
      <c r="W6065">
        <v>0</v>
      </c>
      <c r="X6065">
        <v>612.90159212902927</v>
      </c>
      <c r="Y6065">
        <v>0</v>
      </c>
      <c r="Z6065">
        <v>20.678671900987311</v>
      </c>
      <c r="AA6065">
        <v>0</v>
      </c>
      <c r="AB6065">
        <v>117.21006652184455</v>
      </c>
      <c r="AC6065">
        <v>0</v>
      </c>
      <c r="AD6065">
        <v>0</v>
      </c>
      <c r="AE6065">
        <v>750.79033055186108</v>
      </c>
    </row>
    <row r="6066" spans="1:31" x14ac:dyDescent="0.3">
      <c r="A6066">
        <v>2500101</v>
      </c>
      <c r="B6066">
        <v>1</v>
      </c>
      <c r="C6066" t="s">
        <v>80</v>
      </c>
      <c r="D6066" t="s">
        <v>105</v>
      </c>
      <c r="E6066" t="s">
        <v>162</v>
      </c>
      <c r="F6066" t="s">
        <v>17139</v>
      </c>
      <c r="G6066" t="s">
        <v>181</v>
      </c>
      <c r="H6066" t="s">
        <v>135</v>
      </c>
      <c r="I6066" t="s">
        <v>136</v>
      </c>
      <c r="J6066" t="s">
        <v>137</v>
      </c>
      <c r="K6066" t="s">
        <v>144</v>
      </c>
      <c r="L6066" t="s">
        <v>17140</v>
      </c>
      <c r="M6066" t="s">
        <v>17141</v>
      </c>
      <c r="N6066">
        <v>1.083611111</v>
      </c>
      <c r="O6066">
        <v>0</v>
      </c>
      <c r="P6066">
        <v>71</v>
      </c>
      <c r="Q6066">
        <v>0</v>
      </c>
      <c r="R6066">
        <v>2</v>
      </c>
      <c r="S6066">
        <v>0</v>
      </c>
      <c r="T6066">
        <v>9</v>
      </c>
      <c r="U6066">
        <v>0</v>
      </c>
      <c r="V6066">
        <v>0</v>
      </c>
      <c r="W6066">
        <v>0</v>
      </c>
      <c r="X6066">
        <v>24.05352620359287</v>
      </c>
      <c r="Y6066">
        <v>0</v>
      </c>
      <c r="Z6066">
        <v>0.59209775454781444</v>
      </c>
      <c r="AA6066">
        <v>0</v>
      </c>
      <c r="AB6066">
        <v>4.7523210821546513</v>
      </c>
      <c r="AC6066">
        <v>0</v>
      </c>
      <c r="AD6066">
        <v>0</v>
      </c>
      <c r="AE6066">
        <v>29.397945040295337</v>
      </c>
    </row>
    <row r="6067" spans="1:31" x14ac:dyDescent="0.3">
      <c r="A6067">
        <v>2499809</v>
      </c>
      <c r="B6067">
        <v>1</v>
      </c>
      <c r="C6067" t="s">
        <v>80</v>
      </c>
      <c r="D6067" t="s">
        <v>105</v>
      </c>
      <c r="E6067" t="s">
        <v>166</v>
      </c>
      <c r="F6067" t="s">
        <v>17142</v>
      </c>
      <c r="G6067" t="s">
        <v>168</v>
      </c>
      <c r="H6067" t="s">
        <v>150</v>
      </c>
      <c r="I6067" t="s">
        <v>136</v>
      </c>
      <c r="J6067" t="s">
        <v>137</v>
      </c>
      <c r="K6067" t="s">
        <v>138</v>
      </c>
      <c r="L6067" t="s">
        <v>17143</v>
      </c>
      <c r="M6067" t="s">
        <v>17144</v>
      </c>
      <c r="N6067">
        <v>5.0169444439999999</v>
      </c>
      <c r="O6067">
        <v>0</v>
      </c>
      <c r="P6067">
        <v>1809</v>
      </c>
      <c r="Q6067">
        <v>0</v>
      </c>
      <c r="R6067">
        <v>0</v>
      </c>
      <c r="S6067">
        <v>0</v>
      </c>
      <c r="T6067">
        <v>71</v>
      </c>
      <c r="U6067">
        <v>0</v>
      </c>
      <c r="V6067">
        <v>0</v>
      </c>
      <c r="W6067">
        <v>0</v>
      </c>
      <c r="X6067">
        <v>2702.0969691178834</v>
      </c>
      <c r="Y6067">
        <v>0</v>
      </c>
      <c r="Z6067">
        <v>0</v>
      </c>
      <c r="AA6067">
        <v>0</v>
      </c>
      <c r="AB6067">
        <v>389.33585397098159</v>
      </c>
      <c r="AC6067">
        <v>0</v>
      </c>
      <c r="AD6067">
        <v>0</v>
      </c>
      <c r="AE6067">
        <v>3091.432823088865</v>
      </c>
    </row>
    <row r="6068" spans="1:31" x14ac:dyDescent="0.3">
      <c r="A6068">
        <v>2499623</v>
      </c>
      <c r="B6068">
        <v>1</v>
      </c>
      <c r="C6068" t="s">
        <v>81</v>
      </c>
      <c r="D6068" t="s">
        <v>122</v>
      </c>
      <c r="E6068" t="s">
        <v>147</v>
      </c>
      <c r="F6068" t="s">
        <v>17145</v>
      </c>
      <c r="G6068" t="s">
        <v>168</v>
      </c>
      <c r="H6068" t="s">
        <v>150</v>
      </c>
      <c r="I6068" t="s">
        <v>136</v>
      </c>
      <c r="J6068" t="s">
        <v>137</v>
      </c>
      <c r="K6068" t="s">
        <v>138</v>
      </c>
      <c r="L6068" t="s">
        <v>17146</v>
      </c>
      <c r="M6068" t="s">
        <v>17147</v>
      </c>
      <c r="N6068">
        <v>6.2866666660000003</v>
      </c>
      <c r="O6068">
        <v>0</v>
      </c>
      <c r="P6068">
        <v>1163</v>
      </c>
      <c r="Q6068">
        <v>0</v>
      </c>
      <c r="R6068">
        <v>3</v>
      </c>
      <c r="S6068">
        <v>4</v>
      </c>
      <c r="T6068">
        <v>81</v>
      </c>
      <c r="U6068">
        <v>0</v>
      </c>
      <c r="V6068">
        <v>0</v>
      </c>
      <c r="W6068">
        <v>0</v>
      </c>
      <c r="X6068">
        <v>1880.0419915973903</v>
      </c>
      <c r="Y6068">
        <v>0</v>
      </c>
      <c r="Z6068">
        <v>13.838303635922236</v>
      </c>
      <c r="AA6068">
        <v>478.61230266630787</v>
      </c>
      <c r="AB6068">
        <v>769.8767813867006</v>
      </c>
      <c r="AC6068">
        <v>0</v>
      </c>
      <c r="AD6068">
        <v>0</v>
      </c>
      <c r="AE6068">
        <v>3142.3693792863214</v>
      </c>
    </row>
    <row r="6069" spans="1:31" x14ac:dyDescent="0.3">
      <c r="A6069">
        <v>2500333</v>
      </c>
      <c r="B6069">
        <v>1</v>
      </c>
      <c r="C6069" t="s">
        <v>80</v>
      </c>
      <c r="D6069" t="s">
        <v>93</v>
      </c>
      <c r="E6069" t="s">
        <v>166</v>
      </c>
      <c r="F6069" t="s">
        <v>17148</v>
      </c>
      <c r="G6069" t="s">
        <v>149</v>
      </c>
      <c r="H6069" t="s">
        <v>150</v>
      </c>
      <c r="I6069" t="s">
        <v>136</v>
      </c>
      <c r="J6069" t="s">
        <v>137</v>
      </c>
      <c r="K6069" t="s">
        <v>144</v>
      </c>
      <c r="L6069" t="s">
        <v>17149</v>
      </c>
      <c r="M6069" t="s">
        <v>17150</v>
      </c>
      <c r="N6069">
        <v>0.54805555500000003</v>
      </c>
      <c r="O6069">
        <v>0</v>
      </c>
      <c r="P6069">
        <v>579</v>
      </c>
      <c r="Q6069">
        <v>2</v>
      </c>
      <c r="R6069">
        <v>117</v>
      </c>
      <c r="S6069">
        <v>6</v>
      </c>
      <c r="T6069">
        <v>105</v>
      </c>
      <c r="U6069">
        <v>1</v>
      </c>
      <c r="V6069">
        <v>0</v>
      </c>
      <c r="W6069">
        <v>0</v>
      </c>
      <c r="X6069">
        <v>42.335823292447365</v>
      </c>
      <c r="Y6069">
        <v>2.1799798727802839</v>
      </c>
      <c r="Z6069">
        <v>20.282977203028665</v>
      </c>
      <c r="AA6069">
        <v>4.7556759418253804</v>
      </c>
      <c r="AB6069">
        <v>16.336425628408001</v>
      </c>
      <c r="AC6069">
        <v>1.0991709020080782</v>
      </c>
      <c r="AD6069">
        <v>0</v>
      </c>
      <c r="AE6069">
        <v>86.990052840497768</v>
      </c>
    </row>
    <row r="6070" spans="1:31" x14ac:dyDescent="0.3">
      <c r="A6070">
        <v>2499646</v>
      </c>
      <c r="B6070">
        <v>1</v>
      </c>
      <c r="C6070" t="s">
        <v>81</v>
      </c>
      <c r="D6070" t="s">
        <v>117</v>
      </c>
      <c r="E6070" t="s">
        <v>166</v>
      </c>
      <c r="F6070" t="s">
        <v>13837</v>
      </c>
      <c r="G6070" t="s">
        <v>149</v>
      </c>
      <c r="H6070" t="s">
        <v>150</v>
      </c>
      <c r="I6070" t="s">
        <v>136</v>
      </c>
      <c r="J6070" t="s">
        <v>137</v>
      </c>
      <c r="K6070" t="s">
        <v>144</v>
      </c>
      <c r="L6070" t="s">
        <v>17151</v>
      </c>
      <c r="M6070" t="s">
        <v>17152</v>
      </c>
      <c r="N6070">
        <v>0.11138888800000001</v>
      </c>
      <c r="O6070">
        <v>1</v>
      </c>
      <c r="P6070">
        <v>0</v>
      </c>
      <c r="Q6070">
        <v>3</v>
      </c>
      <c r="R6070">
        <v>0</v>
      </c>
      <c r="S6070">
        <v>6</v>
      </c>
      <c r="T6070">
        <v>0</v>
      </c>
      <c r="U6070">
        <v>1</v>
      </c>
      <c r="V6070">
        <v>0</v>
      </c>
      <c r="W6070">
        <v>1.3446994368302389E-2</v>
      </c>
      <c r="X6070">
        <v>0</v>
      </c>
      <c r="Y6070">
        <v>0.1388387017823145</v>
      </c>
      <c r="Z6070">
        <v>0</v>
      </c>
      <c r="AA6070">
        <v>39.381316371952593</v>
      </c>
      <c r="AB6070">
        <v>0</v>
      </c>
      <c r="AC6070">
        <v>19.756597659339999</v>
      </c>
      <c r="AD6070">
        <v>0</v>
      </c>
      <c r="AE6070">
        <v>59.290199727443209</v>
      </c>
    </row>
    <row r="6071" spans="1:31" x14ac:dyDescent="0.3">
      <c r="A6071">
        <v>2500187</v>
      </c>
      <c r="B6071">
        <v>1</v>
      </c>
      <c r="C6071" t="s">
        <v>80</v>
      </c>
      <c r="D6071" t="s">
        <v>86</v>
      </c>
      <c r="E6071" t="s">
        <v>147</v>
      </c>
      <c r="F6071" t="s">
        <v>17153</v>
      </c>
      <c r="G6071" t="s">
        <v>149</v>
      </c>
      <c r="H6071" t="s">
        <v>150</v>
      </c>
      <c r="I6071" t="s">
        <v>136</v>
      </c>
      <c r="J6071" t="s">
        <v>137</v>
      </c>
      <c r="K6071" t="s">
        <v>144</v>
      </c>
      <c r="L6071" t="s">
        <v>17154</v>
      </c>
      <c r="M6071" t="s">
        <v>17155</v>
      </c>
      <c r="N6071">
        <v>0.100833333</v>
      </c>
      <c r="O6071">
        <v>1</v>
      </c>
      <c r="P6071">
        <v>747</v>
      </c>
      <c r="Q6071">
        <v>0</v>
      </c>
      <c r="R6071">
        <v>1</v>
      </c>
      <c r="S6071">
        <v>4</v>
      </c>
      <c r="T6071">
        <v>57</v>
      </c>
      <c r="U6071">
        <v>0</v>
      </c>
      <c r="V6071">
        <v>0</v>
      </c>
      <c r="W6071">
        <v>3.2504428238333334E-2</v>
      </c>
      <c r="X6071">
        <v>35.175145362143986</v>
      </c>
      <c r="Y6071">
        <v>0</v>
      </c>
      <c r="Z6071">
        <v>1.1529882615680001E-3</v>
      </c>
      <c r="AA6071">
        <v>33.087805078814689</v>
      </c>
      <c r="AB6071">
        <v>6.7579004430548713</v>
      </c>
      <c r="AC6071">
        <v>0</v>
      </c>
      <c r="AD6071">
        <v>0</v>
      </c>
      <c r="AE6071">
        <v>75.054508300513447</v>
      </c>
    </row>
    <row r="6072" spans="1:31" x14ac:dyDescent="0.3">
      <c r="A6072">
        <v>2499792</v>
      </c>
      <c r="B6072">
        <v>1</v>
      </c>
      <c r="C6072" t="s">
        <v>80</v>
      </c>
      <c r="D6072" t="s">
        <v>104</v>
      </c>
      <c r="E6072" t="s">
        <v>132</v>
      </c>
      <c r="F6072" t="s">
        <v>17156</v>
      </c>
      <c r="G6072" t="s">
        <v>296</v>
      </c>
      <c r="H6072" t="s">
        <v>135</v>
      </c>
      <c r="I6072" t="s">
        <v>136</v>
      </c>
      <c r="J6072" t="s">
        <v>137</v>
      </c>
      <c r="K6072" t="s">
        <v>144</v>
      </c>
      <c r="L6072" t="s">
        <v>17157</v>
      </c>
      <c r="M6072" t="s">
        <v>17158</v>
      </c>
      <c r="N6072">
        <v>1.967222222</v>
      </c>
      <c r="O6072">
        <v>0</v>
      </c>
      <c r="P6072">
        <v>0</v>
      </c>
      <c r="Q6072">
        <v>0</v>
      </c>
      <c r="R6072">
        <v>7</v>
      </c>
      <c r="S6072">
        <v>0</v>
      </c>
      <c r="T6072">
        <v>3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7.6972764886410152</v>
      </c>
      <c r="AA6072">
        <v>0</v>
      </c>
      <c r="AB6072">
        <v>4.9506348922427925</v>
      </c>
      <c r="AC6072">
        <v>0</v>
      </c>
      <c r="AD6072">
        <v>0</v>
      </c>
      <c r="AE6072">
        <v>12.647911380883809</v>
      </c>
    </row>
    <row r="6073" spans="1:31" x14ac:dyDescent="0.3">
      <c r="A6073">
        <v>2500124</v>
      </c>
      <c r="B6073">
        <v>1</v>
      </c>
      <c r="C6073" t="s">
        <v>81</v>
      </c>
      <c r="D6073" t="s">
        <v>123</v>
      </c>
      <c r="E6073" t="s">
        <v>184</v>
      </c>
      <c r="F6073" t="s">
        <v>3931</v>
      </c>
      <c r="G6073" t="s">
        <v>149</v>
      </c>
      <c r="H6073" t="s">
        <v>150</v>
      </c>
      <c r="I6073" t="s">
        <v>136</v>
      </c>
      <c r="J6073" t="s">
        <v>137</v>
      </c>
      <c r="K6073" t="s">
        <v>144</v>
      </c>
      <c r="L6073" t="s">
        <v>17159</v>
      </c>
      <c r="M6073" t="s">
        <v>17160</v>
      </c>
      <c r="N6073">
        <v>0.95722222199999996</v>
      </c>
      <c r="O6073">
        <v>0</v>
      </c>
      <c r="P6073">
        <v>367</v>
      </c>
      <c r="Q6073">
        <v>5</v>
      </c>
      <c r="R6073">
        <v>84</v>
      </c>
      <c r="S6073">
        <v>5</v>
      </c>
      <c r="T6073">
        <v>46</v>
      </c>
      <c r="U6073">
        <v>0</v>
      </c>
      <c r="V6073">
        <v>0</v>
      </c>
      <c r="W6073">
        <v>0</v>
      </c>
      <c r="X6073">
        <v>74.803664929975739</v>
      </c>
      <c r="Y6073">
        <v>28.871501835357897</v>
      </c>
      <c r="Z6073">
        <v>28.187492202199142</v>
      </c>
      <c r="AA6073">
        <v>9.5903707763136286</v>
      </c>
      <c r="AB6073">
        <v>32.947637391338731</v>
      </c>
      <c r="AC6073">
        <v>0</v>
      </c>
      <c r="AD6073">
        <v>0</v>
      </c>
      <c r="AE6073">
        <v>174.40066713518513</v>
      </c>
    </row>
    <row r="6074" spans="1:31" x14ac:dyDescent="0.3">
      <c r="A6074">
        <v>2500018</v>
      </c>
      <c r="B6074">
        <v>1</v>
      </c>
      <c r="C6074" t="s">
        <v>81</v>
      </c>
      <c r="D6074" t="s">
        <v>128</v>
      </c>
      <c r="E6074" t="s">
        <v>162</v>
      </c>
      <c r="F6074" t="s">
        <v>17161</v>
      </c>
      <c r="G6074" t="s">
        <v>210</v>
      </c>
      <c r="H6074" t="s">
        <v>135</v>
      </c>
      <c r="I6074" t="s">
        <v>136</v>
      </c>
      <c r="J6074" t="s">
        <v>137</v>
      </c>
      <c r="K6074" t="s">
        <v>144</v>
      </c>
      <c r="L6074" t="s">
        <v>17162</v>
      </c>
      <c r="M6074" t="s">
        <v>17163</v>
      </c>
      <c r="N6074">
        <v>2.699166666</v>
      </c>
      <c r="O6074">
        <v>0</v>
      </c>
      <c r="P6074">
        <v>54</v>
      </c>
      <c r="Q6074">
        <v>0</v>
      </c>
      <c r="R6074">
        <v>0</v>
      </c>
      <c r="S6074">
        <v>0</v>
      </c>
      <c r="T6074">
        <v>3</v>
      </c>
      <c r="U6074">
        <v>0</v>
      </c>
      <c r="V6074">
        <v>0</v>
      </c>
      <c r="W6074">
        <v>0</v>
      </c>
      <c r="X6074">
        <v>14.209967043382445</v>
      </c>
      <c r="Y6074">
        <v>0</v>
      </c>
      <c r="Z6074">
        <v>0</v>
      </c>
      <c r="AA6074">
        <v>0</v>
      </c>
      <c r="AB6074">
        <v>1.0478861591382977</v>
      </c>
      <c r="AC6074">
        <v>0</v>
      </c>
      <c r="AD6074">
        <v>0</v>
      </c>
      <c r="AE6074">
        <v>15.257853202520742</v>
      </c>
    </row>
    <row r="6075" spans="1:31" x14ac:dyDescent="0.3">
      <c r="A6075">
        <v>2500084</v>
      </c>
      <c r="B6075">
        <v>1</v>
      </c>
      <c r="C6075" t="s">
        <v>80</v>
      </c>
      <c r="D6075" t="s">
        <v>101</v>
      </c>
      <c r="E6075" t="s">
        <v>162</v>
      </c>
      <c r="F6075" t="s">
        <v>13602</v>
      </c>
      <c r="G6075" t="s">
        <v>537</v>
      </c>
      <c r="H6075" t="s">
        <v>135</v>
      </c>
      <c r="I6075" t="s">
        <v>136</v>
      </c>
      <c r="J6075" t="s">
        <v>137</v>
      </c>
      <c r="K6075" t="s">
        <v>144</v>
      </c>
      <c r="L6075" t="s">
        <v>17164</v>
      </c>
      <c r="M6075" t="s">
        <v>17165</v>
      </c>
      <c r="N6075">
        <v>4.4088888879999999</v>
      </c>
      <c r="O6075">
        <v>0</v>
      </c>
      <c r="P6075">
        <v>95</v>
      </c>
      <c r="Q6075">
        <v>0</v>
      </c>
      <c r="R6075">
        <v>0</v>
      </c>
      <c r="S6075">
        <v>0</v>
      </c>
      <c r="T6075">
        <v>2</v>
      </c>
      <c r="U6075">
        <v>0</v>
      </c>
      <c r="V6075">
        <v>0</v>
      </c>
      <c r="W6075">
        <v>0</v>
      </c>
      <c r="X6075">
        <v>59.82950030080125</v>
      </c>
      <c r="Y6075">
        <v>0</v>
      </c>
      <c r="Z6075">
        <v>0</v>
      </c>
      <c r="AA6075">
        <v>0</v>
      </c>
      <c r="AB6075">
        <v>0.58860567273533604</v>
      </c>
      <c r="AC6075">
        <v>0</v>
      </c>
      <c r="AD6075">
        <v>0</v>
      </c>
      <c r="AE6075">
        <v>60.418105973536584</v>
      </c>
    </row>
    <row r="6076" spans="1:31" x14ac:dyDescent="0.3">
      <c r="A6076">
        <v>2499749</v>
      </c>
      <c r="B6076">
        <v>1</v>
      </c>
      <c r="C6076" t="s">
        <v>80</v>
      </c>
      <c r="D6076" t="s">
        <v>96</v>
      </c>
      <c r="E6076" t="s">
        <v>153</v>
      </c>
      <c r="F6076" t="s">
        <v>17166</v>
      </c>
      <c r="G6076" t="s">
        <v>230</v>
      </c>
      <c r="H6076" t="s">
        <v>135</v>
      </c>
      <c r="I6076" t="s">
        <v>136</v>
      </c>
      <c r="J6076" t="s">
        <v>137</v>
      </c>
      <c r="K6076" t="s">
        <v>144</v>
      </c>
      <c r="L6076" t="s">
        <v>17167</v>
      </c>
      <c r="M6076" t="s">
        <v>17168</v>
      </c>
      <c r="N6076">
        <v>6.2961111110000001</v>
      </c>
      <c r="O6076">
        <v>0</v>
      </c>
      <c r="P6076">
        <v>2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1.5574940341957322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1.5574940341957322</v>
      </c>
    </row>
    <row r="6077" spans="1:31" x14ac:dyDescent="0.3">
      <c r="A6077">
        <v>2500061</v>
      </c>
      <c r="B6077">
        <v>1</v>
      </c>
      <c r="C6077" t="s">
        <v>81</v>
      </c>
      <c r="D6077" t="s">
        <v>115</v>
      </c>
      <c r="E6077" t="s">
        <v>147</v>
      </c>
      <c r="F6077" t="s">
        <v>17169</v>
      </c>
      <c r="G6077" t="s">
        <v>779</v>
      </c>
      <c r="H6077" t="s">
        <v>150</v>
      </c>
      <c r="I6077" t="s">
        <v>136</v>
      </c>
      <c r="J6077" t="s">
        <v>137</v>
      </c>
      <c r="K6077" t="s">
        <v>144</v>
      </c>
      <c r="L6077" t="s">
        <v>17170</v>
      </c>
      <c r="M6077" t="s">
        <v>17171</v>
      </c>
      <c r="N6077">
        <v>2.338333333</v>
      </c>
      <c r="O6077">
        <v>0</v>
      </c>
      <c r="P6077">
        <v>86</v>
      </c>
      <c r="Q6077">
        <v>0</v>
      </c>
      <c r="R6077">
        <v>0</v>
      </c>
      <c r="S6077">
        <v>0</v>
      </c>
      <c r="T6077">
        <v>10</v>
      </c>
      <c r="U6077">
        <v>0</v>
      </c>
      <c r="V6077">
        <v>0</v>
      </c>
      <c r="W6077">
        <v>0</v>
      </c>
      <c r="X6077">
        <v>20.580349963262584</v>
      </c>
      <c r="Y6077">
        <v>0</v>
      </c>
      <c r="Z6077">
        <v>0</v>
      </c>
      <c r="AA6077">
        <v>0</v>
      </c>
      <c r="AB6077">
        <v>8.1194451065785458</v>
      </c>
      <c r="AC6077">
        <v>0</v>
      </c>
      <c r="AD6077">
        <v>0</v>
      </c>
      <c r="AE6077">
        <v>28.69979506984113</v>
      </c>
    </row>
    <row r="6078" spans="1:31" x14ac:dyDescent="0.3">
      <c r="A6078">
        <v>2499769</v>
      </c>
      <c r="B6078">
        <v>1</v>
      </c>
      <c r="C6078" t="s">
        <v>80</v>
      </c>
      <c r="D6078" t="s">
        <v>96</v>
      </c>
      <c r="E6078" t="s">
        <v>147</v>
      </c>
      <c r="F6078" t="s">
        <v>17172</v>
      </c>
      <c r="G6078" t="s">
        <v>159</v>
      </c>
      <c r="H6078" t="s">
        <v>150</v>
      </c>
      <c r="I6078" t="s">
        <v>136</v>
      </c>
      <c r="J6078" t="s">
        <v>3</v>
      </c>
      <c r="K6078" t="s">
        <v>144</v>
      </c>
      <c r="L6078" t="s">
        <v>17173</v>
      </c>
      <c r="M6078" t="s">
        <v>17174</v>
      </c>
      <c r="N6078">
        <v>1.1386111109999999</v>
      </c>
      <c r="O6078">
        <v>0</v>
      </c>
      <c r="P6078">
        <v>1858</v>
      </c>
      <c r="Q6078">
        <v>2</v>
      </c>
      <c r="R6078">
        <v>65</v>
      </c>
      <c r="S6078">
        <v>2</v>
      </c>
      <c r="T6078">
        <v>297</v>
      </c>
      <c r="U6078">
        <v>0</v>
      </c>
      <c r="V6078">
        <v>0</v>
      </c>
      <c r="W6078">
        <v>0</v>
      </c>
      <c r="X6078">
        <v>1204.2875180325605</v>
      </c>
      <c r="Y6078">
        <v>43.882338911359284</v>
      </c>
      <c r="Z6078">
        <v>73.539372723575383</v>
      </c>
      <c r="AA6078">
        <v>138.20885176288556</v>
      </c>
      <c r="AB6078">
        <v>750.73178399021594</v>
      </c>
      <c r="AC6078">
        <v>0</v>
      </c>
      <c r="AD6078">
        <v>0</v>
      </c>
      <c r="AE6078">
        <v>2210.6498654205966</v>
      </c>
    </row>
    <row r="6079" spans="1:31" x14ac:dyDescent="0.3">
      <c r="A6079">
        <v>2500290</v>
      </c>
      <c r="B6079">
        <v>1</v>
      </c>
      <c r="C6079" t="s">
        <v>80</v>
      </c>
      <c r="D6079" t="s">
        <v>101</v>
      </c>
      <c r="E6079" t="s">
        <v>162</v>
      </c>
      <c r="F6079" t="s">
        <v>17175</v>
      </c>
      <c r="G6079" t="s">
        <v>181</v>
      </c>
      <c r="H6079" t="s">
        <v>135</v>
      </c>
      <c r="I6079" t="s">
        <v>136</v>
      </c>
      <c r="J6079" t="s">
        <v>137</v>
      </c>
      <c r="K6079" t="s">
        <v>144</v>
      </c>
      <c r="L6079" t="s">
        <v>17176</v>
      </c>
      <c r="M6079" t="s">
        <v>17177</v>
      </c>
      <c r="N6079">
        <v>0.64194444399999995</v>
      </c>
      <c r="O6079">
        <v>0</v>
      </c>
      <c r="P6079">
        <v>40</v>
      </c>
      <c r="Q6079">
        <v>0</v>
      </c>
      <c r="R6079">
        <v>0</v>
      </c>
      <c r="S6079">
        <v>0</v>
      </c>
      <c r="T6079">
        <v>1</v>
      </c>
      <c r="U6079">
        <v>0</v>
      </c>
      <c r="V6079">
        <v>0</v>
      </c>
      <c r="W6079">
        <v>0</v>
      </c>
      <c r="X6079">
        <v>10.802473142882924</v>
      </c>
      <c r="Y6079">
        <v>0</v>
      </c>
      <c r="Z6079">
        <v>0</v>
      </c>
      <c r="AA6079">
        <v>0</v>
      </c>
      <c r="AB6079">
        <v>0.22811914165248315</v>
      </c>
      <c r="AC6079">
        <v>0</v>
      </c>
      <c r="AD6079">
        <v>0</v>
      </c>
      <c r="AE6079">
        <v>11.030592284535407</v>
      </c>
    </row>
    <row r="6080" spans="1:31" x14ac:dyDescent="0.3">
      <c r="A6080">
        <v>2499663</v>
      </c>
      <c r="B6080">
        <v>1</v>
      </c>
      <c r="C6080" t="s">
        <v>80</v>
      </c>
      <c r="D6080" t="s">
        <v>105</v>
      </c>
      <c r="E6080" t="s">
        <v>162</v>
      </c>
      <c r="F6080" t="s">
        <v>17178</v>
      </c>
      <c r="G6080" t="s">
        <v>168</v>
      </c>
      <c r="H6080" t="s">
        <v>135</v>
      </c>
      <c r="I6080" t="s">
        <v>136</v>
      </c>
      <c r="J6080" t="s">
        <v>137</v>
      </c>
      <c r="K6080" t="s">
        <v>138</v>
      </c>
      <c r="L6080" t="s">
        <v>17179</v>
      </c>
      <c r="M6080" t="s">
        <v>17180</v>
      </c>
      <c r="N6080">
        <v>5.5505555549999999</v>
      </c>
      <c r="O6080">
        <v>0</v>
      </c>
      <c r="P6080">
        <v>111</v>
      </c>
      <c r="Q6080">
        <v>0</v>
      </c>
      <c r="R6080">
        <v>0</v>
      </c>
      <c r="S6080">
        <v>0</v>
      </c>
      <c r="T6080">
        <v>3</v>
      </c>
      <c r="U6080">
        <v>0</v>
      </c>
      <c r="V6080">
        <v>0</v>
      </c>
      <c r="W6080">
        <v>0</v>
      </c>
      <c r="X6080">
        <v>205.68257475752733</v>
      </c>
      <c r="Y6080">
        <v>0</v>
      </c>
      <c r="Z6080">
        <v>0</v>
      </c>
      <c r="AA6080">
        <v>0</v>
      </c>
      <c r="AB6080">
        <v>5.2882658191146144</v>
      </c>
      <c r="AC6080">
        <v>0</v>
      </c>
      <c r="AD6080">
        <v>0</v>
      </c>
      <c r="AE6080">
        <v>210.97084057664196</v>
      </c>
    </row>
    <row r="6081" spans="1:31" x14ac:dyDescent="0.3">
      <c r="A6081">
        <v>2499898</v>
      </c>
      <c r="B6081">
        <v>1</v>
      </c>
      <c r="C6081" t="s">
        <v>80</v>
      </c>
      <c r="D6081" t="s">
        <v>84</v>
      </c>
      <c r="E6081" t="s">
        <v>132</v>
      </c>
      <c r="F6081" t="s">
        <v>17181</v>
      </c>
      <c r="G6081" t="s">
        <v>134</v>
      </c>
      <c r="H6081" t="s">
        <v>135</v>
      </c>
      <c r="I6081" t="s">
        <v>136</v>
      </c>
      <c r="J6081" t="s">
        <v>137</v>
      </c>
      <c r="K6081" t="s">
        <v>138</v>
      </c>
      <c r="L6081" t="s">
        <v>17182</v>
      </c>
      <c r="M6081" t="s">
        <v>17183</v>
      </c>
      <c r="N6081">
        <v>0.757222222</v>
      </c>
      <c r="O6081">
        <v>0</v>
      </c>
      <c r="P6081">
        <v>25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42.898721255747319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42.898721255747319</v>
      </c>
    </row>
    <row r="6082" spans="1:31" x14ac:dyDescent="0.3">
      <c r="A6082">
        <v>2499955</v>
      </c>
      <c r="B6082">
        <v>1</v>
      </c>
      <c r="C6082" t="s">
        <v>80</v>
      </c>
      <c r="D6082" t="s">
        <v>96</v>
      </c>
      <c r="E6082" t="s">
        <v>153</v>
      </c>
      <c r="F6082" t="s">
        <v>17184</v>
      </c>
      <c r="G6082" t="s">
        <v>155</v>
      </c>
      <c r="H6082" t="s">
        <v>135</v>
      </c>
      <c r="I6082" t="s">
        <v>136</v>
      </c>
      <c r="J6082" t="s">
        <v>137</v>
      </c>
      <c r="K6082" t="s">
        <v>144</v>
      </c>
      <c r="L6082" t="s">
        <v>17185</v>
      </c>
      <c r="M6082" t="s">
        <v>17186</v>
      </c>
      <c r="N6082">
        <v>5.09</v>
      </c>
      <c r="O6082">
        <v>0</v>
      </c>
      <c r="P6082">
        <v>16</v>
      </c>
      <c r="Q6082">
        <v>0</v>
      </c>
      <c r="R6082">
        <v>0</v>
      </c>
      <c r="S6082">
        <v>0</v>
      </c>
      <c r="T6082">
        <v>1</v>
      </c>
      <c r="U6082">
        <v>0</v>
      </c>
      <c r="V6082">
        <v>0</v>
      </c>
      <c r="W6082">
        <v>0</v>
      </c>
      <c r="X6082">
        <v>10.650336840531233</v>
      </c>
      <c r="Y6082">
        <v>0</v>
      </c>
      <c r="Z6082">
        <v>0</v>
      </c>
      <c r="AA6082">
        <v>0</v>
      </c>
      <c r="AB6082">
        <v>1.3709138642571332</v>
      </c>
      <c r="AC6082">
        <v>0</v>
      </c>
      <c r="AD6082">
        <v>0</v>
      </c>
      <c r="AE6082">
        <v>12.021250704788367</v>
      </c>
    </row>
    <row r="6083" spans="1:31" x14ac:dyDescent="0.3">
      <c r="A6083">
        <v>2500204</v>
      </c>
      <c r="B6083">
        <v>1</v>
      </c>
      <c r="C6083" t="s">
        <v>81</v>
      </c>
      <c r="D6083" t="s">
        <v>123</v>
      </c>
      <c r="E6083" t="s">
        <v>162</v>
      </c>
      <c r="F6083" t="s">
        <v>17187</v>
      </c>
      <c r="G6083" t="s">
        <v>210</v>
      </c>
      <c r="H6083" t="s">
        <v>135</v>
      </c>
      <c r="I6083" t="s">
        <v>136</v>
      </c>
      <c r="J6083" t="s">
        <v>137</v>
      </c>
      <c r="K6083" t="s">
        <v>144</v>
      </c>
      <c r="L6083" t="s">
        <v>17188</v>
      </c>
      <c r="M6083" t="s">
        <v>17189</v>
      </c>
      <c r="N6083">
        <v>1.7994444439999999</v>
      </c>
      <c r="O6083">
        <v>0</v>
      </c>
      <c r="P6083">
        <v>34</v>
      </c>
      <c r="Q6083">
        <v>0</v>
      </c>
      <c r="R6083">
        <v>0</v>
      </c>
      <c r="S6083">
        <v>0</v>
      </c>
      <c r="T6083">
        <v>4</v>
      </c>
      <c r="U6083">
        <v>0</v>
      </c>
      <c r="V6083">
        <v>0</v>
      </c>
      <c r="W6083">
        <v>0</v>
      </c>
      <c r="X6083">
        <v>16.1476500446702</v>
      </c>
      <c r="Y6083">
        <v>0</v>
      </c>
      <c r="Z6083">
        <v>0</v>
      </c>
      <c r="AA6083">
        <v>0</v>
      </c>
      <c r="AB6083">
        <v>4.6647076258180888</v>
      </c>
      <c r="AC6083">
        <v>0</v>
      </c>
      <c r="AD6083">
        <v>0</v>
      </c>
      <c r="AE6083">
        <v>20.812357670488289</v>
      </c>
    </row>
    <row r="6084" spans="1:31" x14ac:dyDescent="0.3">
      <c r="A6084">
        <v>2500104</v>
      </c>
      <c r="B6084">
        <v>1</v>
      </c>
      <c r="C6084" t="s">
        <v>81</v>
      </c>
      <c r="D6084" t="s">
        <v>128</v>
      </c>
      <c r="E6084" t="s">
        <v>166</v>
      </c>
      <c r="F6084" t="s">
        <v>9629</v>
      </c>
      <c r="G6084" t="s">
        <v>149</v>
      </c>
      <c r="H6084" t="s">
        <v>150</v>
      </c>
      <c r="I6084" t="s">
        <v>136</v>
      </c>
      <c r="J6084" t="s">
        <v>137</v>
      </c>
      <c r="K6084" t="s">
        <v>144</v>
      </c>
      <c r="L6084" t="s">
        <v>17190</v>
      </c>
      <c r="M6084" t="s">
        <v>17191</v>
      </c>
      <c r="N6084">
        <v>1.768333333</v>
      </c>
      <c r="O6084">
        <v>21</v>
      </c>
      <c r="P6084">
        <v>135</v>
      </c>
      <c r="Q6084">
        <v>301</v>
      </c>
      <c r="R6084">
        <v>96</v>
      </c>
      <c r="S6084">
        <v>10</v>
      </c>
      <c r="T6084">
        <v>7</v>
      </c>
      <c r="U6084">
        <v>0</v>
      </c>
      <c r="V6084">
        <v>0</v>
      </c>
      <c r="W6084">
        <v>7.1454543537582715</v>
      </c>
      <c r="X6084">
        <v>63.706135826098944</v>
      </c>
      <c r="Y6084">
        <v>149.30071846317051</v>
      </c>
      <c r="Z6084">
        <v>59.112786474910443</v>
      </c>
      <c r="AA6084">
        <v>11.963029647912615</v>
      </c>
      <c r="AB6084">
        <v>13.433395143709852</v>
      </c>
      <c r="AC6084">
        <v>0</v>
      </c>
      <c r="AD6084">
        <v>0</v>
      </c>
      <c r="AE6084">
        <v>304.66151990956058</v>
      </c>
    </row>
    <row r="6085" spans="1:31" x14ac:dyDescent="0.3">
      <c r="A6085">
        <v>2499606</v>
      </c>
      <c r="B6085">
        <v>1</v>
      </c>
      <c r="C6085" t="s">
        <v>80</v>
      </c>
      <c r="D6085" t="s">
        <v>99</v>
      </c>
      <c r="E6085" t="s">
        <v>132</v>
      </c>
      <c r="F6085" t="s">
        <v>15555</v>
      </c>
      <c r="G6085" t="s">
        <v>168</v>
      </c>
      <c r="H6085" t="s">
        <v>135</v>
      </c>
      <c r="I6085" t="s">
        <v>136</v>
      </c>
      <c r="J6085" t="s">
        <v>137</v>
      </c>
      <c r="K6085" t="s">
        <v>138</v>
      </c>
      <c r="L6085" t="s">
        <v>17192</v>
      </c>
      <c r="M6085" t="s">
        <v>17193</v>
      </c>
      <c r="N6085">
        <v>7.8488888880000003</v>
      </c>
      <c r="O6085">
        <v>0</v>
      </c>
      <c r="P6085">
        <v>24</v>
      </c>
      <c r="Q6085">
        <v>0</v>
      </c>
      <c r="R6085">
        <v>4</v>
      </c>
      <c r="S6085">
        <v>0</v>
      </c>
      <c r="T6085">
        <v>12</v>
      </c>
      <c r="U6085">
        <v>0</v>
      </c>
      <c r="V6085">
        <v>0</v>
      </c>
      <c r="W6085">
        <v>0</v>
      </c>
      <c r="X6085">
        <v>46.147531431101896</v>
      </c>
      <c r="Y6085">
        <v>0</v>
      </c>
      <c r="Z6085">
        <v>4.2950992782380109</v>
      </c>
      <c r="AA6085">
        <v>0</v>
      </c>
      <c r="AB6085">
        <v>75.074070370783957</v>
      </c>
      <c r="AC6085">
        <v>0</v>
      </c>
      <c r="AD6085">
        <v>0</v>
      </c>
      <c r="AE6085">
        <v>125.51670108012387</v>
      </c>
    </row>
    <row r="6086" spans="1:31" x14ac:dyDescent="0.3">
      <c r="A6086">
        <v>2499549</v>
      </c>
      <c r="B6086">
        <v>1</v>
      </c>
      <c r="C6086" t="s">
        <v>81</v>
      </c>
      <c r="D6086" t="s">
        <v>120</v>
      </c>
      <c r="E6086" t="s">
        <v>166</v>
      </c>
      <c r="F6086" t="s">
        <v>17194</v>
      </c>
      <c r="G6086" t="s">
        <v>149</v>
      </c>
      <c r="H6086" t="s">
        <v>150</v>
      </c>
      <c r="I6086" t="s">
        <v>136</v>
      </c>
      <c r="J6086" t="s">
        <v>137</v>
      </c>
      <c r="K6086" t="s">
        <v>144</v>
      </c>
      <c r="L6086" t="s">
        <v>17195</v>
      </c>
      <c r="M6086" t="s">
        <v>17196</v>
      </c>
      <c r="N6086">
        <v>0.119444444</v>
      </c>
      <c r="O6086">
        <v>0</v>
      </c>
      <c r="P6086">
        <v>2088</v>
      </c>
      <c r="Q6086">
        <v>22</v>
      </c>
      <c r="R6086">
        <v>30</v>
      </c>
      <c r="S6086">
        <v>11</v>
      </c>
      <c r="T6086">
        <v>403</v>
      </c>
      <c r="U6086">
        <v>6</v>
      </c>
      <c r="V6086">
        <v>4</v>
      </c>
      <c r="W6086">
        <v>0</v>
      </c>
      <c r="X6086">
        <v>48.634731128840087</v>
      </c>
      <c r="Y6086">
        <v>1.2426043197800867</v>
      </c>
      <c r="Z6086">
        <v>1.0949997259753914</v>
      </c>
      <c r="AA6086">
        <v>3.6545460193989081</v>
      </c>
      <c r="AB6086">
        <v>31.708096575612661</v>
      </c>
      <c r="AC6086">
        <v>26.635526700695578</v>
      </c>
      <c r="AD6086">
        <v>0.16686030968749724</v>
      </c>
      <c r="AE6086">
        <v>113.13736477999021</v>
      </c>
    </row>
    <row r="6087" spans="1:31" x14ac:dyDescent="0.3">
      <c r="A6087">
        <v>2499858</v>
      </c>
      <c r="B6087">
        <v>1</v>
      </c>
      <c r="C6087" t="s">
        <v>81</v>
      </c>
      <c r="D6087" t="s">
        <v>120</v>
      </c>
      <c r="E6087" t="s">
        <v>184</v>
      </c>
      <c r="F6087" t="s">
        <v>17197</v>
      </c>
      <c r="G6087" t="s">
        <v>149</v>
      </c>
      <c r="H6087" t="s">
        <v>150</v>
      </c>
      <c r="I6087" t="s">
        <v>136</v>
      </c>
      <c r="J6087" t="s">
        <v>137</v>
      </c>
      <c r="K6087" t="s">
        <v>144</v>
      </c>
      <c r="L6087" t="s">
        <v>17198</v>
      </c>
      <c r="M6087" t="s">
        <v>17199</v>
      </c>
      <c r="N6087">
        <v>0.94444444400000005</v>
      </c>
      <c r="O6087">
        <v>0</v>
      </c>
      <c r="P6087">
        <v>0</v>
      </c>
      <c r="Q6087">
        <v>45</v>
      </c>
      <c r="R6087">
        <v>0</v>
      </c>
      <c r="S6087">
        <v>4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14.901041758503197</v>
      </c>
      <c r="Z6087">
        <v>0</v>
      </c>
      <c r="AA6087">
        <v>3.0445582137555713</v>
      </c>
      <c r="AB6087">
        <v>0</v>
      </c>
      <c r="AC6087">
        <v>0</v>
      </c>
      <c r="AD6087">
        <v>0</v>
      </c>
      <c r="AE6087">
        <v>17.945599972258769</v>
      </c>
    </row>
    <row r="6088" spans="1:31" x14ac:dyDescent="0.3">
      <c r="A6088">
        <v>2500044</v>
      </c>
      <c r="B6088">
        <v>1</v>
      </c>
      <c r="C6088" t="s">
        <v>81</v>
      </c>
      <c r="D6088" t="s">
        <v>128</v>
      </c>
      <c r="E6088" t="s">
        <v>162</v>
      </c>
      <c r="F6088" t="s">
        <v>17200</v>
      </c>
      <c r="G6088" t="s">
        <v>210</v>
      </c>
      <c r="H6088" t="s">
        <v>135</v>
      </c>
      <c r="I6088" t="s">
        <v>136</v>
      </c>
      <c r="J6088" t="s">
        <v>137</v>
      </c>
      <c r="K6088" t="s">
        <v>144</v>
      </c>
      <c r="L6088" t="s">
        <v>17201</v>
      </c>
      <c r="M6088" t="s">
        <v>17202</v>
      </c>
      <c r="N6088">
        <v>0.84472222200000002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24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12.443431643659919</v>
      </c>
      <c r="AC6088">
        <v>0</v>
      </c>
      <c r="AD6088">
        <v>0</v>
      </c>
      <c r="AE6088">
        <v>12.443431643659919</v>
      </c>
    </row>
    <row r="6089" spans="1:31" x14ac:dyDescent="0.3">
      <c r="A6089">
        <v>2499718</v>
      </c>
      <c r="B6089">
        <v>1</v>
      </c>
      <c r="C6089" t="s">
        <v>80</v>
      </c>
      <c r="D6089" t="s">
        <v>96</v>
      </c>
      <c r="E6089" t="s">
        <v>153</v>
      </c>
      <c r="F6089" t="s">
        <v>17203</v>
      </c>
      <c r="G6089" t="s">
        <v>230</v>
      </c>
      <c r="H6089" t="s">
        <v>135</v>
      </c>
      <c r="I6089" t="s">
        <v>136</v>
      </c>
      <c r="J6089" t="s">
        <v>137</v>
      </c>
      <c r="K6089" t="s">
        <v>144</v>
      </c>
      <c r="L6089" t="s">
        <v>17204</v>
      </c>
      <c r="M6089" t="s">
        <v>17205</v>
      </c>
      <c r="N6089">
        <v>0.87388888799999997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2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3.6422590311616667</v>
      </c>
      <c r="AC6089">
        <v>0</v>
      </c>
      <c r="AD6089">
        <v>0</v>
      </c>
      <c r="AE6089">
        <v>3.6422590311616667</v>
      </c>
    </row>
    <row r="6090" spans="1:31" x14ac:dyDescent="0.3">
      <c r="A6090">
        <v>2499672</v>
      </c>
      <c r="B6090">
        <v>1</v>
      </c>
      <c r="C6090" t="s">
        <v>81</v>
      </c>
      <c r="D6090" t="s">
        <v>112</v>
      </c>
      <c r="E6090" t="s">
        <v>166</v>
      </c>
      <c r="F6090" t="s">
        <v>17206</v>
      </c>
      <c r="G6090" t="s">
        <v>134</v>
      </c>
      <c r="H6090" t="s">
        <v>150</v>
      </c>
      <c r="I6090" t="s">
        <v>136</v>
      </c>
      <c r="J6090" t="s">
        <v>137</v>
      </c>
      <c r="K6090" t="s">
        <v>138</v>
      </c>
      <c r="L6090" t="s">
        <v>17207</v>
      </c>
      <c r="M6090" t="s">
        <v>17208</v>
      </c>
      <c r="N6090">
        <v>1.3969444440000001</v>
      </c>
      <c r="O6090">
        <v>0</v>
      </c>
      <c r="P6090">
        <v>1140</v>
      </c>
      <c r="Q6090">
        <v>23</v>
      </c>
      <c r="R6090">
        <v>63</v>
      </c>
      <c r="S6090">
        <v>4</v>
      </c>
      <c r="T6090">
        <v>149</v>
      </c>
      <c r="U6090">
        <v>0</v>
      </c>
      <c r="V6090">
        <v>0</v>
      </c>
      <c r="W6090">
        <v>0</v>
      </c>
      <c r="X6090">
        <v>384.50407704710449</v>
      </c>
      <c r="Y6090">
        <v>15.960480841215949</v>
      </c>
      <c r="Z6090">
        <v>115.25186337952842</v>
      </c>
      <c r="AA6090">
        <v>10.288992864965076</v>
      </c>
      <c r="AB6090">
        <v>116.35412769515811</v>
      </c>
      <c r="AC6090">
        <v>0</v>
      </c>
      <c r="AD6090">
        <v>0</v>
      </c>
      <c r="AE6090">
        <v>642.35954182797207</v>
      </c>
    </row>
    <row r="6091" spans="1:31" x14ac:dyDescent="0.3">
      <c r="A6091">
        <v>2500259</v>
      </c>
      <c r="B6091">
        <v>1</v>
      </c>
      <c r="C6091" t="s">
        <v>81</v>
      </c>
      <c r="D6091" t="s">
        <v>112</v>
      </c>
      <c r="E6091" t="s">
        <v>153</v>
      </c>
      <c r="F6091" t="s">
        <v>17209</v>
      </c>
      <c r="G6091" t="s">
        <v>155</v>
      </c>
      <c r="H6091" t="s">
        <v>135</v>
      </c>
      <c r="I6091" t="s">
        <v>136</v>
      </c>
      <c r="J6091" t="s">
        <v>137</v>
      </c>
      <c r="K6091" t="s">
        <v>144</v>
      </c>
      <c r="L6091" t="s">
        <v>17210</v>
      </c>
      <c r="M6091" t="s">
        <v>17211</v>
      </c>
      <c r="N6091">
        <v>2.528611111</v>
      </c>
      <c r="O6091">
        <v>0</v>
      </c>
      <c r="P6091">
        <v>1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0.13956677239273785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0.13956677239273785</v>
      </c>
    </row>
    <row r="6092" spans="1:31" x14ac:dyDescent="0.3">
      <c r="A6092">
        <v>2500236</v>
      </c>
      <c r="B6092">
        <v>1</v>
      </c>
      <c r="C6092" t="s">
        <v>80</v>
      </c>
      <c r="D6092" t="s">
        <v>99</v>
      </c>
      <c r="E6092" t="s">
        <v>162</v>
      </c>
      <c r="F6092" t="s">
        <v>17212</v>
      </c>
      <c r="G6092" t="s">
        <v>210</v>
      </c>
      <c r="H6092" t="s">
        <v>135</v>
      </c>
      <c r="I6092" t="s">
        <v>136</v>
      </c>
      <c r="J6092" t="s">
        <v>137</v>
      </c>
      <c r="K6092" t="s">
        <v>144</v>
      </c>
      <c r="L6092" t="s">
        <v>17213</v>
      </c>
      <c r="M6092" t="s">
        <v>17214</v>
      </c>
      <c r="N6092">
        <v>1.6588888879999999</v>
      </c>
      <c r="O6092">
        <v>0</v>
      </c>
      <c r="P6092">
        <v>10</v>
      </c>
      <c r="Q6092">
        <v>0</v>
      </c>
      <c r="R6092">
        <v>0</v>
      </c>
      <c r="S6092">
        <v>0</v>
      </c>
      <c r="T6092">
        <v>2</v>
      </c>
      <c r="U6092">
        <v>0</v>
      </c>
      <c r="V6092">
        <v>0</v>
      </c>
      <c r="W6092">
        <v>0</v>
      </c>
      <c r="X6092">
        <v>6.7683994335444861</v>
      </c>
      <c r="Y6092">
        <v>0</v>
      </c>
      <c r="Z6092">
        <v>0</v>
      </c>
      <c r="AA6092">
        <v>0</v>
      </c>
      <c r="AB6092">
        <v>1.9646729493560611</v>
      </c>
      <c r="AC6092">
        <v>0</v>
      </c>
      <c r="AD6092">
        <v>0</v>
      </c>
      <c r="AE6092">
        <v>8.7330723829005468</v>
      </c>
    </row>
    <row r="6093" spans="1:31" x14ac:dyDescent="0.3">
      <c r="A6093">
        <v>2499572</v>
      </c>
      <c r="B6093">
        <v>1</v>
      </c>
      <c r="C6093" t="s">
        <v>80</v>
      </c>
      <c r="D6093" t="s">
        <v>95</v>
      </c>
      <c r="E6093" t="s">
        <v>153</v>
      </c>
      <c r="F6093" t="s">
        <v>17215</v>
      </c>
      <c r="G6093" t="s">
        <v>244</v>
      </c>
      <c r="H6093" t="s">
        <v>135</v>
      </c>
      <c r="I6093" t="s">
        <v>136</v>
      </c>
      <c r="J6093" t="s">
        <v>137</v>
      </c>
      <c r="K6093" t="s">
        <v>144</v>
      </c>
      <c r="L6093" t="s">
        <v>17216</v>
      </c>
      <c r="M6093" t="s">
        <v>17217</v>
      </c>
      <c r="N6093">
        <v>1.3163888880000001</v>
      </c>
      <c r="O6093">
        <v>0</v>
      </c>
      <c r="P6093">
        <v>4</v>
      </c>
      <c r="Q6093">
        <v>0</v>
      </c>
      <c r="R6093">
        <v>0</v>
      </c>
      <c r="S6093">
        <v>0</v>
      </c>
      <c r="T6093">
        <v>1</v>
      </c>
      <c r="U6093">
        <v>0</v>
      </c>
      <c r="V6093">
        <v>0</v>
      </c>
      <c r="W6093">
        <v>0</v>
      </c>
      <c r="X6093">
        <v>1.5417955466247517</v>
      </c>
      <c r="Y6093">
        <v>0</v>
      </c>
      <c r="Z6093">
        <v>0</v>
      </c>
      <c r="AA6093">
        <v>0</v>
      </c>
      <c r="AB6093">
        <v>2.8521532496076767</v>
      </c>
      <c r="AC6093">
        <v>0</v>
      </c>
      <c r="AD6093">
        <v>0</v>
      </c>
      <c r="AE6093">
        <v>4.3939487962324284</v>
      </c>
    </row>
    <row r="6094" spans="1:31" x14ac:dyDescent="0.3">
      <c r="A6094">
        <v>2500113</v>
      </c>
      <c r="B6094">
        <v>1</v>
      </c>
      <c r="C6094" t="s">
        <v>80</v>
      </c>
      <c r="D6094" t="s">
        <v>107</v>
      </c>
      <c r="E6094" t="s">
        <v>162</v>
      </c>
      <c r="F6094" t="s">
        <v>17218</v>
      </c>
      <c r="G6094" t="s">
        <v>181</v>
      </c>
      <c r="H6094" t="s">
        <v>135</v>
      </c>
      <c r="I6094" t="s">
        <v>136</v>
      </c>
      <c r="J6094" t="s">
        <v>137</v>
      </c>
      <c r="K6094" t="s">
        <v>144</v>
      </c>
      <c r="L6094" t="s">
        <v>17219</v>
      </c>
      <c r="M6094" t="s">
        <v>17220</v>
      </c>
      <c r="N6094">
        <v>5.0277777000000003E-2</v>
      </c>
      <c r="O6094">
        <v>0</v>
      </c>
      <c r="P6094">
        <v>19</v>
      </c>
      <c r="Q6094">
        <v>0</v>
      </c>
      <c r="R6094">
        <v>0</v>
      </c>
      <c r="S6094">
        <v>0</v>
      </c>
      <c r="T6094">
        <v>8</v>
      </c>
      <c r="U6094">
        <v>0</v>
      </c>
      <c r="V6094">
        <v>0</v>
      </c>
      <c r="W6094">
        <v>0</v>
      </c>
      <c r="X6094">
        <v>0.16485712447777864</v>
      </c>
      <c r="Y6094">
        <v>0</v>
      </c>
      <c r="Z6094">
        <v>0</v>
      </c>
      <c r="AA6094">
        <v>0</v>
      </c>
      <c r="AB6094">
        <v>0.26362083811591241</v>
      </c>
      <c r="AC6094">
        <v>0</v>
      </c>
      <c r="AD6094">
        <v>0</v>
      </c>
      <c r="AE6094">
        <v>0.42847796259369109</v>
      </c>
    </row>
    <row r="6095" spans="1:31" x14ac:dyDescent="0.3">
      <c r="A6095">
        <v>2499635</v>
      </c>
      <c r="B6095">
        <v>1</v>
      </c>
      <c r="C6095" t="s">
        <v>80</v>
      </c>
      <c r="D6095" t="s">
        <v>105</v>
      </c>
      <c r="E6095" t="s">
        <v>162</v>
      </c>
      <c r="F6095" t="s">
        <v>17221</v>
      </c>
      <c r="G6095" t="s">
        <v>168</v>
      </c>
      <c r="H6095" t="s">
        <v>135</v>
      </c>
      <c r="I6095" t="s">
        <v>136</v>
      </c>
      <c r="J6095" t="s">
        <v>137</v>
      </c>
      <c r="K6095" t="s">
        <v>138</v>
      </c>
      <c r="L6095" t="s">
        <v>17222</v>
      </c>
      <c r="M6095" t="s">
        <v>17223</v>
      </c>
      <c r="N6095">
        <v>7.3597222220000003</v>
      </c>
      <c r="O6095">
        <v>0</v>
      </c>
      <c r="P6095">
        <v>102</v>
      </c>
      <c r="Q6095">
        <v>0</v>
      </c>
      <c r="R6095">
        <v>0</v>
      </c>
      <c r="S6095">
        <v>0</v>
      </c>
      <c r="T6095">
        <v>1</v>
      </c>
      <c r="U6095">
        <v>0</v>
      </c>
      <c r="V6095">
        <v>0</v>
      </c>
      <c r="W6095">
        <v>0</v>
      </c>
      <c r="X6095">
        <v>209.69002014373942</v>
      </c>
      <c r="Y6095">
        <v>0</v>
      </c>
      <c r="Z6095">
        <v>0</v>
      </c>
      <c r="AA6095">
        <v>0</v>
      </c>
      <c r="AB6095">
        <v>2.0999651339425829</v>
      </c>
      <c r="AC6095">
        <v>0</v>
      </c>
      <c r="AD6095">
        <v>0</v>
      </c>
      <c r="AE6095">
        <v>211.78998527768201</v>
      </c>
    </row>
    <row r="6096" spans="1:31" x14ac:dyDescent="0.3">
      <c r="A6096">
        <v>2499735</v>
      </c>
      <c r="B6096">
        <v>1</v>
      </c>
      <c r="C6096" t="s">
        <v>80</v>
      </c>
      <c r="D6096" t="s">
        <v>101</v>
      </c>
      <c r="E6096" t="s">
        <v>184</v>
      </c>
      <c r="F6096" t="s">
        <v>16971</v>
      </c>
      <c r="G6096" t="s">
        <v>134</v>
      </c>
      <c r="H6096" t="s">
        <v>150</v>
      </c>
      <c r="I6096" t="s">
        <v>136</v>
      </c>
      <c r="J6096" t="s">
        <v>137</v>
      </c>
      <c r="K6096" t="s">
        <v>138</v>
      </c>
      <c r="L6096" t="s">
        <v>17224</v>
      </c>
      <c r="M6096" t="s">
        <v>17225</v>
      </c>
      <c r="N6096">
        <v>3.0672222219999998</v>
      </c>
      <c r="O6096">
        <v>19</v>
      </c>
      <c r="P6096">
        <v>22</v>
      </c>
      <c r="Q6096">
        <v>19</v>
      </c>
      <c r="R6096">
        <v>2</v>
      </c>
      <c r="S6096">
        <v>19</v>
      </c>
      <c r="T6096">
        <v>4</v>
      </c>
      <c r="U6096">
        <v>0</v>
      </c>
      <c r="V6096">
        <v>0</v>
      </c>
      <c r="W6096">
        <v>17.765352618338422</v>
      </c>
      <c r="X6096">
        <v>23.836016295704887</v>
      </c>
      <c r="Y6096">
        <v>24.844213242499194</v>
      </c>
      <c r="Z6096">
        <v>0.43538493375139903</v>
      </c>
      <c r="AA6096">
        <v>1282.5526162444335</v>
      </c>
      <c r="AB6096">
        <v>18.867587149968092</v>
      </c>
      <c r="AC6096">
        <v>0</v>
      </c>
      <c r="AD6096">
        <v>0</v>
      </c>
      <c r="AE6096">
        <v>1368.3011704846954</v>
      </c>
    </row>
    <row r="6097" spans="1:31" x14ac:dyDescent="0.3">
      <c r="A6097">
        <v>2500027</v>
      </c>
      <c r="B6097">
        <v>1</v>
      </c>
      <c r="C6097" t="s">
        <v>80</v>
      </c>
      <c r="D6097" t="s">
        <v>97</v>
      </c>
      <c r="E6097" t="s">
        <v>162</v>
      </c>
      <c r="F6097" t="s">
        <v>17226</v>
      </c>
      <c r="G6097" t="s">
        <v>530</v>
      </c>
      <c r="H6097" t="s">
        <v>135</v>
      </c>
      <c r="I6097" t="s">
        <v>136</v>
      </c>
      <c r="J6097" t="s">
        <v>137</v>
      </c>
      <c r="K6097" t="s">
        <v>144</v>
      </c>
      <c r="L6097" t="s">
        <v>17227</v>
      </c>
      <c r="M6097" t="s">
        <v>17228</v>
      </c>
      <c r="N6097">
        <v>2.304444444</v>
      </c>
      <c r="O6097">
        <v>0</v>
      </c>
      <c r="P6097">
        <v>13</v>
      </c>
      <c r="Q6097">
        <v>0</v>
      </c>
      <c r="R6097">
        <v>5</v>
      </c>
      <c r="S6097">
        <v>0</v>
      </c>
      <c r="T6097">
        <v>10</v>
      </c>
      <c r="U6097">
        <v>0</v>
      </c>
      <c r="V6097">
        <v>0</v>
      </c>
      <c r="W6097">
        <v>0</v>
      </c>
      <c r="X6097">
        <v>16.285310342317327</v>
      </c>
      <c r="Y6097">
        <v>0</v>
      </c>
      <c r="Z6097">
        <v>12.740257041970306</v>
      </c>
      <c r="AA6097">
        <v>0</v>
      </c>
      <c r="AB6097">
        <v>46.499478377852853</v>
      </c>
      <c r="AC6097">
        <v>0</v>
      </c>
      <c r="AD6097">
        <v>0</v>
      </c>
      <c r="AE6097">
        <v>75.525045762140479</v>
      </c>
    </row>
    <row r="6098" spans="1:31" x14ac:dyDescent="0.3">
      <c r="A6098">
        <v>2499821</v>
      </c>
      <c r="B6098">
        <v>1</v>
      </c>
      <c r="C6098" t="s">
        <v>81</v>
      </c>
      <c r="D6098" t="s">
        <v>113</v>
      </c>
      <c r="E6098" t="s">
        <v>147</v>
      </c>
      <c r="F6098" t="s">
        <v>17229</v>
      </c>
      <c r="G6098" t="s">
        <v>193</v>
      </c>
      <c r="H6098" t="s">
        <v>150</v>
      </c>
      <c r="I6098" t="s">
        <v>136</v>
      </c>
      <c r="J6098" t="s">
        <v>137</v>
      </c>
      <c r="K6098" t="s">
        <v>144</v>
      </c>
      <c r="L6098" t="s">
        <v>17230</v>
      </c>
      <c r="M6098" t="s">
        <v>17231</v>
      </c>
      <c r="N6098">
        <v>0.67055555499999997</v>
      </c>
      <c r="O6098">
        <v>0</v>
      </c>
      <c r="P6098">
        <v>61</v>
      </c>
      <c r="Q6098">
        <v>0</v>
      </c>
      <c r="R6098">
        <v>1</v>
      </c>
      <c r="S6098">
        <v>0</v>
      </c>
      <c r="T6098">
        <v>1</v>
      </c>
      <c r="U6098">
        <v>0</v>
      </c>
      <c r="V6098">
        <v>0</v>
      </c>
      <c r="W6098">
        <v>0</v>
      </c>
      <c r="X6098">
        <v>6.1206484375945065</v>
      </c>
      <c r="Y6098">
        <v>0</v>
      </c>
      <c r="Z6098">
        <v>2.43564639521585E-2</v>
      </c>
      <c r="AA6098">
        <v>0</v>
      </c>
      <c r="AB6098">
        <v>4.5253129524463559E-2</v>
      </c>
      <c r="AC6098">
        <v>0</v>
      </c>
      <c r="AD6098">
        <v>0</v>
      </c>
      <c r="AE6098">
        <v>6.1902580310711288</v>
      </c>
    </row>
    <row r="6099" spans="1:31" x14ac:dyDescent="0.3">
      <c r="A6099">
        <v>2500107</v>
      </c>
      <c r="B6099">
        <v>1</v>
      </c>
      <c r="C6099" t="s">
        <v>80</v>
      </c>
      <c r="D6099" t="s">
        <v>93</v>
      </c>
      <c r="E6099" t="s">
        <v>132</v>
      </c>
      <c r="F6099" t="s">
        <v>17232</v>
      </c>
      <c r="G6099" t="s">
        <v>296</v>
      </c>
      <c r="H6099" t="s">
        <v>135</v>
      </c>
      <c r="I6099" t="s">
        <v>136</v>
      </c>
      <c r="J6099" t="s">
        <v>137</v>
      </c>
      <c r="K6099" t="s">
        <v>144</v>
      </c>
      <c r="L6099" t="s">
        <v>17233</v>
      </c>
      <c r="M6099" t="s">
        <v>17234</v>
      </c>
      <c r="N6099">
        <v>0.84388888799999995</v>
      </c>
      <c r="O6099">
        <v>0</v>
      </c>
      <c r="P6099">
        <v>8</v>
      </c>
      <c r="Q6099">
        <v>0</v>
      </c>
      <c r="R6099">
        <v>16</v>
      </c>
      <c r="S6099">
        <v>0</v>
      </c>
      <c r="T6099">
        <v>7</v>
      </c>
      <c r="U6099">
        <v>0</v>
      </c>
      <c r="V6099">
        <v>0</v>
      </c>
      <c r="W6099">
        <v>0</v>
      </c>
      <c r="X6099">
        <v>0.739646543486148</v>
      </c>
      <c r="Y6099">
        <v>0</v>
      </c>
      <c r="Z6099">
        <v>8.5304012803702864</v>
      </c>
      <c r="AA6099">
        <v>0</v>
      </c>
      <c r="AB6099">
        <v>9.2997877051617728</v>
      </c>
      <c r="AC6099">
        <v>0</v>
      </c>
      <c r="AD6099">
        <v>0</v>
      </c>
      <c r="AE6099">
        <v>18.569835529018206</v>
      </c>
    </row>
    <row r="6100" spans="1:31" x14ac:dyDescent="0.3">
      <c r="A6100">
        <v>2500087</v>
      </c>
      <c r="B6100">
        <v>1</v>
      </c>
      <c r="C6100" t="s">
        <v>81</v>
      </c>
      <c r="D6100" t="s">
        <v>128</v>
      </c>
      <c r="E6100" t="s">
        <v>184</v>
      </c>
      <c r="F6100" t="s">
        <v>2087</v>
      </c>
      <c r="G6100" t="s">
        <v>779</v>
      </c>
      <c r="H6100" t="s">
        <v>150</v>
      </c>
      <c r="I6100" t="s">
        <v>136</v>
      </c>
      <c r="J6100" t="s">
        <v>137</v>
      </c>
      <c r="K6100" t="s">
        <v>144</v>
      </c>
      <c r="L6100" t="s">
        <v>17235</v>
      </c>
      <c r="M6100" t="s">
        <v>17236</v>
      </c>
      <c r="N6100">
        <v>1.419166666</v>
      </c>
      <c r="O6100">
        <v>0</v>
      </c>
      <c r="P6100">
        <v>1160</v>
      </c>
      <c r="Q6100">
        <v>4</v>
      </c>
      <c r="R6100">
        <v>2</v>
      </c>
      <c r="S6100">
        <v>10</v>
      </c>
      <c r="T6100">
        <v>83</v>
      </c>
      <c r="U6100">
        <v>0</v>
      </c>
      <c r="V6100">
        <v>0</v>
      </c>
      <c r="W6100">
        <v>0</v>
      </c>
      <c r="X6100">
        <v>166.84483463112556</v>
      </c>
      <c r="Y6100">
        <v>3.798525994180447</v>
      </c>
      <c r="Z6100">
        <v>1.7131855783236666E-3</v>
      </c>
      <c r="AA6100">
        <v>39.539755312206665</v>
      </c>
      <c r="AB6100">
        <v>26.697745328472159</v>
      </c>
      <c r="AC6100">
        <v>0</v>
      </c>
      <c r="AD6100">
        <v>0</v>
      </c>
      <c r="AE6100">
        <v>236.88257445156316</v>
      </c>
    </row>
    <row r="6101" spans="1:31" x14ac:dyDescent="0.3">
      <c r="A6101">
        <v>2499815</v>
      </c>
      <c r="B6101">
        <v>1</v>
      </c>
      <c r="C6101" t="s">
        <v>80</v>
      </c>
      <c r="D6101" t="s">
        <v>97</v>
      </c>
      <c r="E6101" t="s">
        <v>166</v>
      </c>
      <c r="F6101" t="s">
        <v>17237</v>
      </c>
      <c r="G6101" t="s">
        <v>149</v>
      </c>
      <c r="H6101" t="s">
        <v>150</v>
      </c>
      <c r="I6101" t="s">
        <v>506</v>
      </c>
      <c r="J6101" t="s">
        <v>137</v>
      </c>
      <c r="K6101" t="s">
        <v>144</v>
      </c>
      <c r="L6101" t="s">
        <v>17238</v>
      </c>
      <c r="M6101" t="s">
        <v>17239</v>
      </c>
      <c r="N6101">
        <v>3.4166665999999998E-2</v>
      </c>
      <c r="O6101">
        <v>32</v>
      </c>
      <c r="P6101">
        <v>7271</v>
      </c>
      <c r="Q6101">
        <v>4</v>
      </c>
      <c r="R6101">
        <v>138</v>
      </c>
      <c r="S6101">
        <v>17</v>
      </c>
      <c r="T6101">
        <v>796</v>
      </c>
      <c r="U6101">
        <v>0</v>
      </c>
      <c r="V6101">
        <v>1</v>
      </c>
      <c r="W6101">
        <v>18.957251181916934</v>
      </c>
      <c r="X6101">
        <v>111.88268632273088</v>
      </c>
      <c r="Y6101">
        <v>4.4177133676770418E-2</v>
      </c>
      <c r="Z6101">
        <v>2.125449785330757</v>
      </c>
      <c r="AA6101">
        <v>23.497611545744004</v>
      </c>
      <c r="AB6101">
        <v>37.771225380077766</v>
      </c>
      <c r="AC6101">
        <v>0</v>
      </c>
      <c r="AD6101">
        <v>0.49712800867552998</v>
      </c>
      <c r="AE6101">
        <v>194.77552935815265</v>
      </c>
    </row>
    <row r="6102" spans="1:31" x14ac:dyDescent="0.3">
      <c r="A6102">
        <v>2500256</v>
      </c>
      <c r="B6102">
        <v>1</v>
      </c>
      <c r="C6102" t="s">
        <v>80</v>
      </c>
      <c r="D6102" t="s">
        <v>96</v>
      </c>
      <c r="E6102" t="s">
        <v>153</v>
      </c>
      <c r="F6102" t="s">
        <v>17240</v>
      </c>
      <c r="G6102" t="s">
        <v>155</v>
      </c>
      <c r="H6102" t="s">
        <v>135</v>
      </c>
      <c r="I6102" t="s">
        <v>136</v>
      </c>
      <c r="J6102" t="s">
        <v>137</v>
      </c>
      <c r="K6102" t="s">
        <v>144</v>
      </c>
      <c r="L6102" t="s">
        <v>17241</v>
      </c>
      <c r="M6102" t="s">
        <v>17242</v>
      </c>
      <c r="N6102">
        <v>1.21</v>
      </c>
      <c r="O6102">
        <v>0</v>
      </c>
      <c r="P6102">
        <v>1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1.7538311258578427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1.7538311258578427</v>
      </c>
    </row>
    <row r="6103" spans="1:31" x14ac:dyDescent="0.3">
      <c r="A6103">
        <v>2499652</v>
      </c>
      <c r="B6103">
        <v>1</v>
      </c>
      <c r="C6103" t="s">
        <v>81</v>
      </c>
      <c r="D6103" t="s">
        <v>127</v>
      </c>
      <c r="E6103" t="s">
        <v>184</v>
      </c>
      <c r="F6103" t="s">
        <v>1377</v>
      </c>
      <c r="G6103" t="s">
        <v>149</v>
      </c>
      <c r="H6103" t="s">
        <v>150</v>
      </c>
      <c r="I6103" t="s">
        <v>136</v>
      </c>
      <c r="J6103" t="s">
        <v>137</v>
      </c>
      <c r="K6103" t="s">
        <v>144</v>
      </c>
      <c r="L6103" t="s">
        <v>17243</v>
      </c>
      <c r="M6103" t="s">
        <v>17244</v>
      </c>
      <c r="N6103">
        <v>5.6988888879999999</v>
      </c>
      <c r="O6103">
        <v>0</v>
      </c>
      <c r="P6103">
        <v>0</v>
      </c>
      <c r="Q6103">
        <v>29</v>
      </c>
      <c r="R6103">
        <v>7</v>
      </c>
      <c r="S6103">
        <v>2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211.44373521348064</v>
      </c>
      <c r="Z6103">
        <v>60.885223337678887</v>
      </c>
      <c r="AA6103">
        <v>11.496107461844947</v>
      </c>
      <c r="AB6103">
        <v>0</v>
      </c>
      <c r="AC6103">
        <v>0</v>
      </c>
      <c r="AD6103">
        <v>0</v>
      </c>
      <c r="AE6103">
        <v>283.82506601300446</v>
      </c>
    </row>
    <row r="6104" spans="1:31" x14ac:dyDescent="0.3">
      <c r="A6104">
        <v>2499801</v>
      </c>
      <c r="B6104">
        <v>1</v>
      </c>
      <c r="C6104" t="s">
        <v>81</v>
      </c>
      <c r="D6104" t="s">
        <v>112</v>
      </c>
      <c r="E6104" t="s">
        <v>184</v>
      </c>
      <c r="F6104" t="s">
        <v>3844</v>
      </c>
      <c r="G6104" t="s">
        <v>149</v>
      </c>
      <c r="H6104" t="s">
        <v>150</v>
      </c>
      <c r="I6104" t="s">
        <v>136</v>
      </c>
      <c r="J6104" t="s">
        <v>137</v>
      </c>
      <c r="K6104" t="s">
        <v>144</v>
      </c>
      <c r="L6104" t="s">
        <v>17245</v>
      </c>
      <c r="M6104" t="s">
        <v>17246</v>
      </c>
      <c r="N6104">
        <v>1.912222222</v>
      </c>
      <c r="O6104">
        <v>0</v>
      </c>
      <c r="P6104">
        <v>1640</v>
      </c>
      <c r="Q6104">
        <v>217</v>
      </c>
      <c r="R6104">
        <v>86</v>
      </c>
      <c r="S6104">
        <v>25</v>
      </c>
      <c r="T6104">
        <v>171</v>
      </c>
      <c r="U6104">
        <v>2</v>
      </c>
      <c r="V6104">
        <v>1</v>
      </c>
      <c r="W6104">
        <v>0</v>
      </c>
      <c r="X6104">
        <v>394.98904816908413</v>
      </c>
      <c r="Y6104">
        <v>39.770903967397516</v>
      </c>
      <c r="Z6104">
        <v>24.554638683033193</v>
      </c>
      <c r="AA6104">
        <v>189.28548879017188</v>
      </c>
      <c r="AB6104">
        <v>141.32555625704214</v>
      </c>
      <c r="AC6104">
        <v>214.05885934819176</v>
      </c>
      <c r="AD6104">
        <v>2.5496759621935912</v>
      </c>
      <c r="AE6104">
        <v>1006.5341711771141</v>
      </c>
    </row>
    <row r="6105" spans="1:31" x14ac:dyDescent="0.3">
      <c r="A6105">
        <v>2499758</v>
      </c>
      <c r="B6105">
        <v>1</v>
      </c>
      <c r="C6105" t="s">
        <v>80</v>
      </c>
      <c r="D6105" t="s">
        <v>85</v>
      </c>
      <c r="E6105" t="s">
        <v>132</v>
      </c>
      <c r="F6105" t="s">
        <v>17247</v>
      </c>
      <c r="G6105" t="s">
        <v>134</v>
      </c>
      <c r="H6105" t="s">
        <v>135</v>
      </c>
      <c r="I6105" t="s">
        <v>136</v>
      </c>
      <c r="J6105" t="s">
        <v>137</v>
      </c>
      <c r="K6105" t="s">
        <v>138</v>
      </c>
      <c r="L6105" t="s">
        <v>17248</v>
      </c>
      <c r="M6105" t="s">
        <v>17249</v>
      </c>
      <c r="N6105">
        <v>0.82138888799999998</v>
      </c>
      <c r="O6105">
        <v>0</v>
      </c>
      <c r="P6105">
        <v>42</v>
      </c>
      <c r="Q6105">
        <v>0</v>
      </c>
      <c r="R6105">
        <v>0</v>
      </c>
      <c r="S6105">
        <v>0</v>
      </c>
      <c r="T6105">
        <v>24</v>
      </c>
      <c r="U6105">
        <v>0</v>
      </c>
      <c r="V6105">
        <v>0</v>
      </c>
      <c r="W6105">
        <v>0</v>
      </c>
      <c r="X6105">
        <v>10.493433597689892</v>
      </c>
      <c r="Y6105">
        <v>0</v>
      </c>
      <c r="Z6105">
        <v>0</v>
      </c>
      <c r="AA6105">
        <v>0</v>
      </c>
      <c r="AB6105">
        <v>41.222661658645535</v>
      </c>
      <c r="AC6105">
        <v>0</v>
      </c>
      <c r="AD6105">
        <v>0</v>
      </c>
      <c r="AE6105">
        <v>51.716095256335429</v>
      </c>
    </row>
    <row r="6106" spans="1:31" x14ac:dyDescent="0.3">
      <c r="A6106">
        <v>2500047</v>
      </c>
      <c r="B6106">
        <v>1</v>
      </c>
      <c r="C6106" t="s">
        <v>81</v>
      </c>
      <c r="D6106" t="s">
        <v>118</v>
      </c>
      <c r="E6106" t="s">
        <v>184</v>
      </c>
      <c r="F6106" t="s">
        <v>4781</v>
      </c>
      <c r="G6106" t="s">
        <v>149</v>
      </c>
      <c r="H6106" t="s">
        <v>150</v>
      </c>
      <c r="I6106" t="s">
        <v>136</v>
      </c>
      <c r="J6106" t="s">
        <v>137</v>
      </c>
      <c r="K6106" t="s">
        <v>144</v>
      </c>
      <c r="L6106" t="s">
        <v>17250</v>
      </c>
      <c r="M6106" t="s">
        <v>17251</v>
      </c>
      <c r="N6106">
        <v>1.6575</v>
      </c>
      <c r="O6106">
        <v>3</v>
      </c>
      <c r="P6106">
        <v>395</v>
      </c>
      <c r="Q6106">
        <v>50</v>
      </c>
      <c r="R6106">
        <v>48</v>
      </c>
      <c r="S6106">
        <v>7</v>
      </c>
      <c r="T6106">
        <v>33</v>
      </c>
      <c r="U6106">
        <v>1</v>
      </c>
      <c r="V6106">
        <v>0</v>
      </c>
      <c r="W6106">
        <v>0.99564771131409624</v>
      </c>
      <c r="X6106">
        <v>104.91260199807783</v>
      </c>
      <c r="Y6106">
        <v>88.865318583596959</v>
      </c>
      <c r="Z6106">
        <v>67.661567967481759</v>
      </c>
      <c r="AA6106">
        <v>18.847388152169138</v>
      </c>
      <c r="AB6106">
        <v>15.283071846677663</v>
      </c>
      <c r="AC6106">
        <v>346.471665211649</v>
      </c>
      <c r="AD6106">
        <v>0</v>
      </c>
      <c r="AE6106">
        <v>643.03726147096643</v>
      </c>
    </row>
    <row r="6107" spans="1:31" x14ac:dyDescent="0.3">
      <c r="A6107">
        <v>2499715</v>
      </c>
      <c r="B6107">
        <v>1</v>
      </c>
      <c r="C6107" t="s">
        <v>80</v>
      </c>
      <c r="D6107" t="s">
        <v>111</v>
      </c>
      <c r="E6107" t="s">
        <v>132</v>
      </c>
      <c r="F6107" t="s">
        <v>5728</v>
      </c>
      <c r="G6107" t="s">
        <v>134</v>
      </c>
      <c r="H6107" t="s">
        <v>135</v>
      </c>
      <c r="I6107" t="s">
        <v>136</v>
      </c>
      <c r="J6107" t="s">
        <v>137</v>
      </c>
      <c r="K6107" t="s">
        <v>138</v>
      </c>
      <c r="L6107" t="s">
        <v>17252</v>
      </c>
      <c r="M6107" t="s">
        <v>17253</v>
      </c>
      <c r="N6107">
        <v>0.64027777699999999</v>
      </c>
      <c r="O6107">
        <v>0</v>
      </c>
      <c r="P6107">
        <v>113</v>
      </c>
      <c r="Q6107">
        <v>0</v>
      </c>
      <c r="R6107">
        <v>0</v>
      </c>
      <c r="S6107">
        <v>0</v>
      </c>
      <c r="T6107">
        <v>7</v>
      </c>
      <c r="U6107">
        <v>0</v>
      </c>
      <c r="V6107">
        <v>0</v>
      </c>
      <c r="W6107">
        <v>0</v>
      </c>
      <c r="X6107">
        <v>17.176044034880153</v>
      </c>
      <c r="Y6107">
        <v>0</v>
      </c>
      <c r="Z6107">
        <v>0</v>
      </c>
      <c r="AA6107">
        <v>0</v>
      </c>
      <c r="AB6107">
        <v>5.9699228678934206</v>
      </c>
      <c r="AC6107">
        <v>0</v>
      </c>
      <c r="AD6107">
        <v>0</v>
      </c>
      <c r="AE6107">
        <v>23.145966902773573</v>
      </c>
    </row>
    <row r="6108" spans="1:31" x14ac:dyDescent="0.3">
      <c r="A6108">
        <v>2499692</v>
      </c>
      <c r="B6108">
        <v>1</v>
      </c>
      <c r="C6108" t="s">
        <v>80</v>
      </c>
      <c r="D6108" t="s">
        <v>83</v>
      </c>
      <c r="E6108" t="s">
        <v>213</v>
      </c>
      <c r="F6108" t="s">
        <v>17254</v>
      </c>
      <c r="G6108" t="s">
        <v>134</v>
      </c>
      <c r="H6108" t="s">
        <v>150</v>
      </c>
      <c r="I6108" t="s">
        <v>136</v>
      </c>
      <c r="J6108" t="s">
        <v>137</v>
      </c>
      <c r="K6108" t="s">
        <v>138</v>
      </c>
      <c r="L6108" t="s">
        <v>17255</v>
      </c>
      <c r="M6108" t="s">
        <v>17256</v>
      </c>
      <c r="N6108">
        <v>3.8169444440000002</v>
      </c>
      <c r="O6108">
        <v>8</v>
      </c>
      <c r="P6108">
        <v>2225</v>
      </c>
      <c r="Q6108">
        <v>13</v>
      </c>
      <c r="R6108">
        <v>318</v>
      </c>
      <c r="S6108">
        <v>70</v>
      </c>
      <c r="T6108">
        <v>1004</v>
      </c>
      <c r="U6108">
        <v>7</v>
      </c>
      <c r="V6108">
        <v>7</v>
      </c>
      <c r="W6108">
        <v>14.860479054879711</v>
      </c>
      <c r="X6108">
        <v>3387.4379200781254</v>
      </c>
      <c r="Y6108">
        <v>70.310903366429287</v>
      </c>
      <c r="Z6108">
        <v>384.51229224692935</v>
      </c>
      <c r="AA6108">
        <v>2510.5743195215459</v>
      </c>
      <c r="AB6108">
        <v>7422.2891649744333</v>
      </c>
      <c r="AC6108">
        <v>2154.0858059564621</v>
      </c>
      <c r="AD6108">
        <v>1558.9798095625281</v>
      </c>
      <c r="AE6108">
        <v>17503.050694761332</v>
      </c>
    </row>
    <row r="6109" spans="1:31" x14ac:dyDescent="0.3">
      <c r="A6109">
        <v>2500093</v>
      </c>
      <c r="B6109">
        <v>1</v>
      </c>
      <c r="C6109" t="s">
        <v>81</v>
      </c>
      <c r="D6109" t="s">
        <v>119</v>
      </c>
      <c r="E6109" t="s">
        <v>162</v>
      </c>
      <c r="F6109" t="s">
        <v>17257</v>
      </c>
      <c r="G6109" t="s">
        <v>210</v>
      </c>
      <c r="H6109" t="s">
        <v>135</v>
      </c>
      <c r="I6109" t="s">
        <v>136</v>
      </c>
      <c r="J6109" t="s">
        <v>137</v>
      </c>
      <c r="K6109" t="s">
        <v>144</v>
      </c>
      <c r="L6109" t="s">
        <v>17258</v>
      </c>
      <c r="M6109" t="s">
        <v>17259</v>
      </c>
      <c r="N6109">
        <v>0.99777777700000003</v>
      </c>
      <c r="O6109">
        <v>0</v>
      </c>
      <c r="P6109">
        <v>37</v>
      </c>
      <c r="Q6109">
        <v>0</v>
      </c>
      <c r="R6109">
        <v>2</v>
      </c>
      <c r="S6109">
        <v>0</v>
      </c>
      <c r="T6109">
        <v>1</v>
      </c>
      <c r="U6109">
        <v>0</v>
      </c>
      <c r="V6109">
        <v>0</v>
      </c>
      <c r="W6109">
        <v>0</v>
      </c>
      <c r="X6109">
        <v>4.7273820094846588</v>
      </c>
      <c r="Y6109">
        <v>0</v>
      </c>
      <c r="Z6109">
        <v>0.10653738412039018</v>
      </c>
      <c r="AA6109">
        <v>0</v>
      </c>
      <c r="AB6109">
        <v>0.10129549687550335</v>
      </c>
      <c r="AC6109">
        <v>0</v>
      </c>
      <c r="AD6109">
        <v>0</v>
      </c>
      <c r="AE6109">
        <v>4.9352148904805526</v>
      </c>
    </row>
    <row r="6110" spans="1:31" x14ac:dyDescent="0.3">
      <c r="A6110">
        <v>2499738</v>
      </c>
      <c r="B6110">
        <v>1</v>
      </c>
      <c r="C6110" t="s">
        <v>80</v>
      </c>
      <c r="D6110" t="s">
        <v>94</v>
      </c>
      <c r="E6110" t="s">
        <v>153</v>
      </c>
      <c r="F6110" t="s">
        <v>17260</v>
      </c>
      <c r="G6110" t="s">
        <v>244</v>
      </c>
      <c r="H6110" t="s">
        <v>135</v>
      </c>
      <c r="I6110" t="s">
        <v>136</v>
      </c>
      <c r="J6110" t="s">
        <v>137</v>
      </c>
      <c r="K6110" t="s">
        <v>144</v>
      </c>
      <c r="L6110" t="s">
        <v>17261</v>
      </c>
      <c r="M6110" t="s">
        <v>17262</v>
      </c>
      <c r="N6110">
        <v>0.74194444400000004</v>
      </c>
      <c r="O6110">
        <v>0</v>
      </c>
      <c r="P6110">
        <v>1</v>
      </c>
      <c r="Q6110">
        <v>0</v>
      </c>
      <c r="R6110">
        <v>0</v>
      </c>
      <c r="S6110">
        <v>0</v>
      </c>
      <c r="T6110">
        <v>39</v>
      </c>
      <c r="U6110">
        <v>0</v>
      </c>
      <c r="V6110">
        <v>0</v>
      </c>
      <c r="W6110">
        <v>0</v>
      </c>
      <c r="X6110">
        <v>4.9699499384546E-2</v>
      </c>
      <c r="Y6110">
        <v>0</v>
      </c>
      <c r="Z6110">
        <v>0</v>
      </c>
      <c r="AA6110">
        <v>0</v>
      </c>
      <c r="AB6110">
        <v>22.660467335093447</v>
      </c>
      <c r="AC6110">
        <v>0</v>
      </c>
      <c r="AD6110">
        <v>0</v>
      </c>
      <c r="AE6110">
        <v>22.710166834477992</v>
      </c>
    </row>
    <row r="6111" spans="1:31" x14ac:dyDescent="0.3">
      <c r="A6111">
        <v>2499546</v>
      </c>
      <c r="B6111">
        <v>1</v>
      </c>
      <c r="C6111" t="s">
        <v>80</v>
      </c>
      <c r="D6111" t="s">
        <v>85</v>
      </c>
      <c r="E6111" t="s">
        <v>141</v>
      </c>
      <c r="F6111" t="s">
        <v>17263</v>
      </c>
      <c r="G6111" t="s">
        <v>210</v>
      </c>
      <c r="H6111" t="s">
        <v>135</v>
      </c>
      <c r="I6111" t="s">
        <v>136</v>
      </c>
      <c r="J6111" t="s">
        <v>137</v>
      </c>
      <c r="K6111" t="s">
        <v>144</v>
      </c>
      <c r="L6111" t="s">
        <v>17264</v>
      </c>
      <c r="M6111" t="s">
        <v>17265</v>
      </c>
      <c r="N6111">
        <v>2.8341666659999998</v>
      </c>
      <c r="O6111">
        <v>0</v>
      </c>
      <c r="P6111">
        <v>34</v>
      </c>
      <c r="Q6111">
        <v>0</v>
      </c>
      <c r="R6111">
        <v>0</v>
      </c>
      <c r="S6111">
        <v>0</v>
      </c>
      <c r="T6111">
        <v>30</v>
      </c>
      <c r="U6111">
        <v>0</v>
      </c>
      <c r="V6111">
        <v>0</v>
      </c>
      <c r="W6111">
        <v>0</v>
      </c>
      <c r="X6111">
        <v>31.182155193014612</v>
      </c>
      <c r="Y6111">
        <v>0</v>
      </c>
      <c r="Z6111">
        <v>0</v>
      </c>
      <c r="AA6111">
        <v>0</v>
      </c>
      <c r="AB6111">
        <v>393.04572580555981</v>
      </c>
      <c r="AC6111">
        <v>0</v>
      </c>
      <c r="AD6111">
        <v>0</v>
      </c>
      <c r="AE6111">
        <v>424.22788099857445</v>
      </c>
    </row>
    <row r="6112" spans="1:31" x14ac:dyDescent="0.3">
      <c r="A6112">
        <v>2500233</v>
      </c>
      <c r="B6112">
        <v>1</v>
      </c>
      <c r="C6112" t="s">
        <v>81</v>
      </c>
      <c r="D6112" t="s">
        <v>123</v>
      </c>
      <c r="E6112" t="s">
        <v>132</v>
      </c>
      <c r="F6112" t="s">
        <v>17266</v>
      </c>
      <c r="G6112" t="s">
        <v>296</v>
      </c>
      <c r="H6112" t="s">
        <v>135</v>
      </c>
      <c r="I6112" t="s">
        <v>136</v>
      </c>
      <c r="J6112" t="s">
        <v>137</v>
      </c>
      <c r="K6112" t="s">
        <v>144</v>
      </c>
      <c r="L6112" t="s">
        <v>17267</v>
      </c>
      <c r="M6112" t="s">
        <v>17268</v>
      </c>
      <c r="N6112">
        <v>2.9227777769999999</v>
      </c>
      <c r="O6112">
        <v>0</v>
      </c>
      <c r="P6112">
        <v>151</v>
      </c>
      <c r="Q6112">
        <v>0</v>
      </c>
      <c r="R6112">
        <v>18</v>
      </c>
      <c r="S6112">
        <v>0</v>
      </c>
      <c r="T6112">
        <v>13</v>
      </c>
      <c r="U6112">
        <v>0</v>
      </c>
      <c r="V6112">
        <v>0</v>
      </c>
      <c r="W6112">
        <v>0</v>
      </c>
      <c r="X6112">
        <v>72.713423851754726</v>
      </c>
      <c r="Y6112">
        <v>0</v>
      </c>
      <c r="Z6112">
        <v>29.041042854179384</v>
      </c>
      <c r="AA6112">
        <v>0</v>
      </c>
      <c r="AB6112">
        <v>7.910459605700555</v>
      </c>
      <c r="AC6112">
        <v>0</v>
      </c>
      <c r="AD6112">
        <v>0</v>
      </c>
      <c r="AE6112">
        <v>109.66492631163466</v>
      </c>
    </row>
    <row r="6113" spans="1:31" x14ac:dyDescent="0.3">
      <c r="A6113">
        <v>2499592</v>
      </c>
      <c r="B6113">
        <v>1</v>
      </c>
      <c r="C6113" t="s">
        <v>80</v>
      </c>
      <c r="D6113" t="s">
        <v>92</v>
      </c>
      <c r="E6113" t="s">
        <v>153</v>
      </c>
      <c r="F6113" t="s">
        <v>17269</v>
      </c>
      <c r="G6113" t="s">
        <v>230</v>
      </c>
      <c r="H6113" t="s">
        <v>135</v>
      </c>
      <c r="I6113" t="s">
        <v>136</v>
      </c>
      <c r="J6113" t="s">
        <v>137</v>
      </c>
      <c r="K6113" t="s">
        <v>144</v>
      </c>
      <c r="L6113" t="s">
        <v>17270</v>
      </c>
      <c r="M6113" t="s">
        <v>17271</v>
      </c>
      <c r="N6113">
        <v>0.99388888799999997</v>
      </c>
      <c r="O6113">
        <v>0</v>
      </c>
      <c r="P6113">
        <v>7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1.2199885266074815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1.2199885266074815</v>
      </c>
    </row>
    <row r="6114" spans="1:31" x14ac:dyDescent="0.3">
      <c r="A6114">
        <v>2500279</v>
      </c>
      <c r="B6114">
        <v>1</v>
      </c>
      <c r="C6114" t="s">
        <v>81</v>
      </c>
      <c r="D6114" t="s">
        <v>117</v>
      </c>
      <c r="E6114" t="s">
        <v>153</v>
      </c>
      <c r="F6114" t="s">
        <v>17272</v>
      </c>
      <c r="G6114" t="s">
        <v>155</v>
      </c>
      <c r="H6114" t="s">
        <v>135</v>
      </c>
      <c r="I6114" t="s">
        <v>136</v>
      </c>
      <c r="J6114" t="s">
        <v>137</v>
      </c>
      <c r="K6114" t="s">
        <v>144</v>
      </c>
      <c r="L6114" t="s">
        <v>17273</v>
      </c>
      <c r="M6114" t="s">
        <v>17274</v>
      </c>
      <c r="N6114">
        <v>1.38</v>
      </c>
      <c r="O6114">
        <v>0</v>
      </c>
      <c r="P6114">
        <v>1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0.21507017560633779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0.21507017560633779</v>
      </c>
    </row>
    <row r="6115" spans="1:31" x14ac:dyDescent="0.3">
      <c r="A6115">
        <v>2499884</v>
      </c>
      <c r="B6115">
        <v>1</v>
      </c>
      <c r="C6115" t="s">
        <v>80</v>
      </c>
      <c r="D6115" t="s">
        <v>103</v>
      </c>
      <c r="E6115" t="s">
        <v>147</v>
      </c>
      <c r="F6115" t="s">
        <v>17275</v>
      </c>
      <c r="G6115" t="s">
        <v>149</v>
      </c>
      <c r="H6115" t="s">
        <v>150</v>
      </c>
      <c r="I6115" t="s">
        <v>136</v>
      </c>
      <c r="J6115" t="s">
        <v>137</v>
      </c>
      <c r="K6115" t="s">
        <v>144</v>
      </c>
      <c r="L6115" t="s">
        <v>17276</v>
      </c>
      <c r="M6115" t="s">
        <v>17277</v>
      </c>
      <c r="N6115">
        <v>0.30305555499999998</v>
      </c>
      <c r="O6115">
        <v>0</v>
      </c>
      <c r="P6115">
        <v>0</v>
      </c>
      <c r="Q6115">
        <v>0</v>
      </c>
      <c r="R6115">
        <v>0</v>
      </c>
      <c r="S6115">
        <v>1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160.0425013682933</v>
      </c>
      <c r="AB6115">
        <v>0</v>
      </c>
      <c r="AC6115">
        <v>0</v>
      </c>
      <c r="AD6115">
        <v>0</v>
      </c>
      <c r="AE6115">
        <v>160.0425013682933</v>
      </c>
    </row>
    <row r="6116" spans="1:31" x14ac:dyDescent="0.3">
      <c r="A6116">
        <v>2499632</v>
      </c>
      <c r="B6116">
        <v>1</v>
      </c>
      <c r="C6116" t="s">
        <v>80</v>
      </c>
      <c r="D6116" t="s">
        <v>107</v>
      </c>
      <c r="E6116" t="s">
        <v>184</v>
      </c>
      <c r="F6116" t="s">
        <v>17278</v>
      </c>
      <c r="G6116" t="s">
        <v>134</v>
      </c>
      <c r="H6116" t="s">
        <v>150</v>
      </c>
      <c r="I6116" t="s">
        <v>136</v>
      </c>
      <c r="J6116" t="s">
        <v>137</v>
      </c>
      <c r="K6116" t="s">
        <v>138</v>
      </c>
      <c r="L6116" t="s">
        <v>17279</v>
      </c>
      <c r="M6116" t="s">
        <v>17280</v>
      </c>
      <c r="N6116">
        <v>0.65</v>
      </c>
      <c r="O6116">
        <v>0</v>
      </c>
      <c r="P6116">
        <v>41</v>
      </c>
      <c r="Q6116">
        <v>0</v>
      </c>
      <c r="R6116">
        <v>5</v>
      </c>
      <c r="S6116">
        <v>0</v>
      </c>
      <c r="T6116">
        <v>4</v>
      </c>
      <c r="U6116">
        <v>0</v>
      </c>
      <c r="V6116">
        <v>0</v>
      </c>
      <c r="W6116">
        <v>0</v>
      </c>
      <c r="X6116">
        <v>7.1140516107353564</v>
      </c>
      <c r="Y6116">
        <v>0</v>
      </c>
      <c r="Z6116">
        <v>5.348853428256E-2</v>
      </c>
      <c r="AA6116">
        <v>0</v>
      </c>
      <c r="AB6116">
        <v>0.23561744330474998</v>
      </c>
      <c r="AC6116">
        <v>0</v>
      </c>
      <c r="AD6116">
        <v>0</v>
      </c>
      <c r="AE6116">
        <v>7.4031575883226663</v>
      </c>
    </row>
    <row r="6117" spans="1:31" x14ac:dyDescent="0.3">
      <c r="A6117">
        <v>2500296</v>
      </c>
      <c r="B6117">
        <v>1</v>
      </c>
      <c r="C6117" t="s">
        <v>80</v>
      </c>
      <c r="D6117" t="s">
        <v>82</v>
      </c>
      <c r="E6117" t="s">
        <v>153</v>
      </c>
      <c r="F6117" t="s">
        <v>17281</v>
      </c>
      <c r="G6117" t="s">
        <v>155</v>
      </c>
      <c r="H6117" t="s">
        <v>135</v>
      </c>
      <c r="I6117" t="s">
        <v>136</v>
      </c>
      <c r="J6117" t="s">
        <v>137</v>
      </c>
      <c r="K6117" t="s">
        <v>144</v>
      </c>
      <c r="L6117" t="s">
        <v>17282</v>
      </c>
      <c r="M6117" t="s">
        <v>17283</v>
      </c>
      <c r="N6117">
        <v>2.5952777770000002</v>
      </c>
      <c r="O6117">
        <v>0</v>
      </c>
      <c r="P6117">
        <v>2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1.776745345777432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1.776745345777432</v>
      </c>
    </row>
    <row r="6118" spans="1:31" x14ac:dyDescent="0.3">
      <c r="A6118">
        <v>2499655</v>
      </c>
      <c r="B6118">
        <v>1</v>
      </c>
      <c r="C6118" t="s">
        <v>80</v>
      </c>
      <c r="D6118" t="s">
        <v>94</v>
      </c>
      <c r="E6118" t="s">
        <v>184</v>
      </c>
      <c r="F6118" t="s">
        <v>11809</v>
      </c>
      <c r="G6118" t="s">
        <v>134</v>
      </c>
      <c r="H6118" t="s">
        <v>150</v>
      </c>
      <c r="I6118" t="s">
        <v>136</v>
      </c>
      <c r="J6118" t="s">
        <v>137</v>
      </c>
      <c r="K6118" t="s">
        <v>138</v>
      </c>
      <c r="L6118" t="s">
        <v>17284</v>
      </c>
      <c r="M6118" t="s">
        <v>17285</v>
      </c>
      <c r="N6118">
        <v>0.72694444400000002</v>
      </c>
      <c r="O6118">
        <v>0</v>
      </c>
      <c r="P6118">
        <v>71</v>
      </c>
      <c r="Q6118">
        <v>0</v>
      </c>
      <c r="R6118">
        <v>1</v>
      </c>
      <c r="S6118">
        <v>2</v>
      </c>
      <c r="T6118">
        <v>8</v>
      </c>
      <c r="U6118">
        <v>0</v>
      </c>
      <c r="V6118">
        <v>0</v>
      </c>
      <c r="W6118">
        <v>0</v>
      </c>
      <c r="X6118">
        <v>8.952489111808978</v>
      </c>
      <c r="Y6118">
        <v>0</v>
      </c>
      <c r="Z6118">
        <v>1.3638963414284444E-3</v>
      </c>
      <c r="AA6118">
        <v>0.41102212594013332</v>
      </c>
      <c r="AB6118">
        <v>3.2481263140448577</v>
      </c>
      <c r="AC6118">
        <v>0</v>
      </c>
      <c r="AD6118">
        <v>0</v>
      </c>
      <c r="AE6118">
        <v>12.6130014481354</v>
      </c>
    </row>
    <row r="6119" spans="1:31" x14ac:dyDescent="0.3">
      <c r="A6119">
        <v>2500010</v>
      </c>
      <c r="B6119">
        <v>1</v>
      </c>
      <c r="C6119" t="s">
        <v>81</v>
      </c>
      <c r="D6119" t="s">
        <v>123</v>
      </c>
      <c r="E6119" t="s">
        <v>166</v>
      </c>
      <c r="F6119" t="s">
        <v>17286</v>
      </c>
      <c r="G6119" t="s">
        <v>149</v>
      </c>
      <c r="H6119" t="s">
        <v>150</v>
      </c>
      <c r="I6119" t="s">
        <v>136</v>
      </c>
      <c r="J6119" t="s">
        <v>137</v>
      </c>
      <c r="K6119" t="s">
        <v>144</v>
      </c>
      <c r="L6119" t="s">
        <v>17287</v>
      </c>
      <c r="M6119" t="s">
        <v>17288</v>
      </c>
      <c r="N6119">
        <v>0.19277777700000001</v>
      </c>
      <c r="O6119">
        <v>10</v>
      </c>
      <c r="P6119">
        <v>1414</v>
      </c>
      <c r="Q6119">
        <v>120</v>
      </c>
      <c r="R6119">
        <v>84</v>
      </c>
      <c r="S6119">
        <v>40</v>
      </c>
      <c r="T6119">
        <v>155</v>
      </c>
      <c r="U6119">
        <v>5</v>
      </c>
      <c r="V6119">
        <v>0</v>
      </c>
      <c r="W6119">
        <v>0.17784051375900223</v>
      </c>
      <c r="X6119">
        <v>54.38797675457387</v>
      </c>
      <c r="Y6119">
        <v>5.296487147673842</v>
      </c>
      <c r="Z6119">
        <v>5.0834697464876193</v>
      </c>
      <c r="AA6119">
        <v>45.881680330961302</v>
      </c>
      <c r="AB6119">
        <v>21.833715434086336</v>
      </c>
      <c r="AC6119">
        <v>109.50741276578704</v>
      </c>
      <c r="AD6119">
        <v>0</v>
      </c>
      <c r="AE6119">
        <v>242.16858269332903</v>
      </c>
    </row>
    <row r="6120" spans="1:31" x14ac:dyDescent="0.3">
      <c r="A6120">
        <v>2499961</v>
      </c>
      <c r="B6120">
        <v>1</v>
      </c>
      <c r="C6120" t="s">
        <v>81</v>
      </c>
      <c r="D6120" t="s">
        <v>123</v>
      </c>
      <c r="E6120" t="s">
        <v>147</v>
      </c>
      <c r="F6120" t="s">
        <v>17289</v>
      </c>
      <c r="G6120" t="s">
        <v>193</v>
      </c>
      <c r="H6120" t="s">
        <v>150</v>
      </c>
      <c r="I6120" t="s">
        <v>136</v>
      </c>
      <c r="J6120" t="s">
        <v>137</v>
      </c>
      <c r="K6120" t="s">
        <v>144</v>
      </c>
      <c r="L6120" t="s">
        <v>17290</v>
      </c>
      <c r="M6120" t="s">
        <v>17291</v>
      </c>
      <c r="N6120">
        <v>1.5449999999999999</v>
      </c>
      <c r="O6120">
        <v>0</v>
      </c>
      <c r="P6120">
        <v>156</v>
      </c>
      <c r="Q6120">
        <v>54</v>
      </c>
      <c r="R6120">
        <v>22</v>
      </c>
      <c r="S6120">
        <v>8</v>
      </c>
      <c r="T6120">
        <v>14</v>
      </c>
      <c r="U6120">
        <v>0</v>
      </c>
      <c r="V6120">
        <v>0</v>
      </c>
      <c r="W6120">
        <v>0</v>
      </c>
      <c r="X6120">
        <v>30.432001827473545</v>
      </c>
      <c r="Y6120">
        <v>22.735714585563276</v>
      </c>
      <c r="Z6120">
        <v>10.614667810320583</v>
      </c>
      <c r="AA6120">
        <v>4.9264818118548037</v>
      </c>
      <c r="AB6120">
        <v>12.419948102683335</v>
      </c>
      <c r="AC6120">
        <v>0</v>
      </c>
      <c r="AD6120">
        <v>0</v>
      </c>
      <c r="AE6120">
        <v>81.128814137895546</v>
      </c>
    </row>
    <row r="6121" spans="1:31" x14ac:dyDescent="0.3">
      <c r="A6121">
        <v>2499967</v>
      </c>
      <c r="B6121">
        <v>1</v>
      </c>
      <c r="C6121" t="s">
        <v>80</v>
      </c>
      <c r="D6121" t="s">
        <v>82</v>
      </c>
      <c r="E6121" t="s">
        <v>153</v>
      </c>
      <c r="F6121" t="s">
        <v>17292</v>
      </c>
      <c r="G6121" t="s">
        <v>155</v>
      </c>
      <c r="H6121" t="s">
        <v>135</v>
      </c>
      <c r="I6121" t="s">
        <v>136</v>
      </c>
      <c r="J6121" t="s">
        <v>137</v>
      </c>
      <c r="K6121" t="s">
        <v>144</v>
      </c>
      <c r="L6121" t="s">
        <v>17293</v>
      </c>
      <c r="M6121" t="s">
        <v>17294</v>
      </c>
      <c r="N6121">
        <v>2.7097222219999999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2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0.11596640789913054</v>
      </c>
      <c r="AC6121">
        <v>0</v>
      </c>
      <c r="AD6121">
        <v>0</v>
      </c>
      <c r="AE6121">
        <v>0.11596640789913054</v>
      </c>
    </row>
    <row r="6122" spans="1:31" x14ac:dyDescent="0.3">
      <c r="A6122">
        <v>2499841</v>
      </c>
      <c r="B6122">
        <v>1</v>
      </c>
      <c r="C6122" t="s">
        <v>80</v>
      </c>
      <c r="D6122" t="s">
        <v>104</v>
      </c>
      <c r="E6122" t="s">
        <v>184</v>
      </c>
      <c r="F6122" t="s">
        <v>17295</v>
      </c>
      <c r="G6122" t="s">
        <v>149</v>
      </c>
      <c r="H6122" t="s">
        <v>150</v>
      </c>
      <c r="I6122" t="s">
        <v>506</v>
      </c>
      <c r="J6122" t="s">
        <v>137</v>
      </c>
      <c r="K6122" t="s">
        <v>144</v>
      </c>
      <c r="L6122" t="s">
        <v>17296</v>
      </c>
      <c r="M6122" t="s">
        <v>17297</v>
      </c>
      <c r="N6122">
        <v>2.7777769999999999E-3</v>
      </c>
      <c r="O6122">
        <v>3</v>
      </c>
      <c r="P6122">
        <v>831</v>
      </c>
      <c r="Q6122">
        <v>15</v>
      </c>
      <c r="R6122">
        <v>91</v>
      </c>
      <c r="S6122">
        <v>5</v>
      </c>
      <c r="T6122">
        <v>186</v>
      </c>
      <c r="U6122">
        <v>2</v>
      </c>
      <c r="V6122">
        <v>0</v>
      </c>
      <c r="W6122">
        <v>1.4512578726661111E-3</v>
      </c>
      <c r="X6122">
        <v>0.41949361907748756</v>
      </c>
      <c r="Y6122">
        <v>2.9519541605643063E-2</v>
      </c>
      <c r="Z6122">
        <v>5.4242453572608339E-2</v>
      </c>
      <c r="AA6122">
        <v>1.6232136564481667E-2</v>
      </c>
      <c r="AB6122">
        <v>0.31956409490863458</v>
      </c>
      <c r="AC6122">
        <v>0.17200522976803556</v>
      </c>
      <c r="AD6122">
        <v>0</v>
      </c>
      <c r="AE6122">
        <v>1.0125083333695568</v>
      </c>
    </row>
    <row r="6123" spans="1:31" x14ac:dyDescent="0.3">
      <c r="A6123">
        <v>2499941</v>
      </c>
      <c r="B6123">
        <v>1</v>
      </c>
      <c r="C6123" t="s">
        <v>81</v>
      </c>
      <c r="D6123" t="s">
        <v>122</v>
      </c>
      <c r="E6123" t="s">
        <v>166</v>
      </c>
      <c r="F6123" t="s">
        <v>327</v>
      </c>
      <c r="G6123" t="s">
        <v>149</v>
      </c>
      <c r="H6123" t="s">
        <v>150</v>
      </c>
      <c r="I6123" t="s">
        <v>136</v>
      </c>
      <c r="J6123" t="s">
        <v>137</v>
      </c>
      <c r="K6123" t="s">
        <v>144</v>
      </c>
      <c r="L6123" t="s">
        <v>17298</v>
      </c>
      <c r="M6123" t="s">
        <v>17299</v>
      </c>
      <c r="N6123">
        <v>0.48444444399999997</v>
      </c>
      <c r="O6123">
        <v>14</v>
      </c>
      <c r="P6123">
        <v>859</v>
      </c>
      <c r="Q6123">
        <v>2</v>
      </c>
      <c r="R6123">
        <v>25</v>
      </c>
      <c r="S6123">
        <v>3</v>
      </c>
      <c r="T6123">
        <v>64</v>
      </c>
      <c r="U6123">
        <v>1</v>
      </c>
      <c r="V6123">
        <v>0</v>
      </c>
      <c r="W6123">
        <v>0.75818341332769734</v>
      </c>
      <c r="X6123">
        <v>42.768134668178348</v>
      </c>
      <c r="Y6123">
        <v>0.26936409611287798</v>
      </c>
      <c r="Z6123">
        <v>1.6443389686174874</v>
      </c>
      <c r="AA6123">
        <v>2.6305236257299995</v>
      </c>
      <c r="AB6123">
        <v>16.546503538867626</v>
      </c>
      <c r="AC6123">
        <v>2.1046102998607168</v>
      </c>
      <c r="AD6123">
        <v>0</v>
      </c>
      <c r="AE6123">
        <v>66.72165861069476</v>
      </c>
    </row>
    <row r="6124" spans="1:31" x14ac:dyDescent="0.3">
      <c r="A6124">
        <v>2500253</v>
      </c>
      <c r="B6124">
        <v>1</v>
      </c>
      <c r="C6124" t="s">
        <v>80</v>
      </c>
      <c r="D6124" t="s">
        <v>109</v>
      </c>
      <c r="E6124" t="s">
        <v>162</v>
      </c>
      <c r="F6124" t="s">
        <v>17300</v>
      </c>
      <c r="G6124" t="s">
        <v>210</v>
      </c>
      <c r="H6124" t="s">
        <v>135</v>
      </c>
      <c r="I6124" t="s">
        <v>136</v>
      </c>
      <c r="J6124" t="s">
        <v>137</v>
      </c>
      <c r="K6124" t="s">
        <v>144</v>
      </c>
      <c r="L6124" t="s">
        <v>17301</v>
      </c>
      <c r="M6124" t="s">
        <v>17302</v>
      </c>
      <c r="N6124">
        <v>1.9766666660000001</v>
      </c>
      <c r="O6124">
        <v>0</v>
      </c>
      <c r="P6124">
        <v>67</v>
      </c>
      <c r="Q6124">
        <v>0</v>
      </c>
      <c r="R6124">
        <v>5</v>
      </c>
      <c r="S6124">
        <v>0</v>
      </c>
      <c r="T6124">
        <v>9</v>
      </c>
      <c r="U6124">
        <v>0</v>
      </c>
      <c r="V6124">
        <v>0</v>
      </c>
      <c r="W6124">
        <v>0</v>
      </c>
      <c r="X6124">
        <v>15.603802188898836</v>
      </c>
      <c r="Y6124">
        <v>0</v>
      </c>
      <c r="Z6124">
        <v>0.16865771503932134</v>
      </c>
      <c r="AA6124">
        <v>0</v>
      </c>
      <c r="AB6124">
        <v>4.7507458409399819</v>
      </c>
      <c r="AC6124">
        <v>0</v>
      </c>
      <c r="AD6124">
        <v>0</v>
      </c>
      <c r="AE6124">
        <v>20.52320574487814</v>
      </c>
    </row>
    <row r="6125" spans="1:31" x14ac:dyDescent="0.3">
      <c r="A6125">
        <v>2499612</v>
      </c>
      <c r="B6125">
        <v>1</v>
      </c>
      <c r="C6125" t="s">
        <v>80</v>
      </c>
      <c r="D6125" t="s">
        <v>101</v>
      </c>
      <c r="E6125" t="s">
        <v>162</v>
      </c>
      <c r="F6125" t="s">
        <v>17303</v>
      </c>
      <c r="G6125" t="s">
        <v>168</v>
      </c>
      <c r="H6125" t="s">
        <v>135</v>
      </c>
      <c r="I6125" t="s">
        <v>136</v>
      </c>
      <c r="J6125" t="s">
        <v>137</v>
      </c>
      <c r="K6125" t="s">
        <v>138</v>
      </c>
      <c r="L6125" t="s">
        <v>17304</v>
      </c>
      <c r="M6125" t="s">
        <v>17305</v>
      </c>
      <c r="N6125">
        <v>6.5416666660000002</v>
      </c>
      <c r="O6125">
        <v>0</v>
      </c>
      <c r="P6125">
        <v>66</v>
      </c>
      <c r="Q6125">
        <v>0</v>
      </c>
      <c r="R6125">
        <v>0</v>
      </c>
      <c r="S6125">
        <v>0</v>
      </c>
      <c r="T6125">
        <v>5</v>
      </c>
      <c r="U6125">
        <v>0</v>
      </c>
      <c r="V6125">
        <v>0</v>
      </c>
      <c r="W6125">
        <v>0</v>
      </c>
      <c r="X6125">
        <v>57.732684304116894</v>
      </c>
      <c r="Y6125">
        <v>0</v>
      </c>
      <c r="Z6125">
        <v>0</v>
      </c>
      <c r="AA6125">
        <v>0</v>
      </c>
      <c r="AB6125">
        <v>34.115117732850429</v>
      </c>
      <c r="AC6125">
        <v>0</v>
      </c>
      <c r="AD6125">
        <v>0</v>
      </c>
      <c r="AE6125">
        <v>91.847802036967323</v>
      </c>
    </row>
    <row r="6126" spans="1:31" x14ac:dyDescent="0.3">
      <c r="A6126">
        <v>2499755</v>
      </c>
      <c r="B6126">
        <v>1</v>
      </c>
      <c r="C6126" t="s">
        <v>80</v>
      </c>
      <c r="D6126" t="s">
        <v>99</v>
      </c>
      <c r="E6126" t="s">
        <v>132</v>
      </c>
      <c r="F6126" t="s">
        <v>17306</v>
      </c>
      <c r="G6126" t="s">
        <v>134</v>
      </c>
      <c r="H6126" t="s">
        <v>135</v>
      </c>
      <c r="I6126" t="s">
        <v>136</v>
      </c>
      <c r="J6126" t="s">
        <v>137</v>
      </c>
      <c r="K6126" t="s">
        <v>138</v>
      </c>
      <c r="L6126" t="s">
        <v>17307</v>
      </c>
      <c r="M6126" t="s">
        <v>17308</v>
      </c>
      <c r="N6126">
        <v>4.6694444439999998</v>
      </c>
      <c r="O6126">
        <v>0</v>
      </c>
      <c r="P6126">
        <v>15</v>
      </c>
      <c r="Q6126">
        <v>0</v>
      </c>
      <c r="R6126">
        <v>0</v>
      </c>
      <c r="S6126">
        <v>0</v>
      </c>
      <c r="T6126">
        <v>1</v>
      </c>
      <c r="U6126">
        <v>0</v>
      </c>
      <c r="V6126">
        <v>0</v>
      </c>
      <c r="W6126">
        <v>0</v>
      </c>
      <c r="X6126">
        <v>9.3896749267926243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9.3896749267926243</v>
      </c>
    </row>
    <row r="6127" spans="1:31" x14ac:dyDescent="0.3">
      <c r="A6127">
        <v>2500142</v>
      </c>
      <c r="B6127">
        <v>1</v>
      </c>
      <c r="C6127" t="s">
        <v>81</v>
      </c>
      <c r="D6127" t="s">
        <v>128</v>
      </c>
      <c r="E6127" t="s">
        <v>184</v>
      </c>
      <c r="F6127" t="s">
        <v>1050</v>
      </c>
      <c r="G6127" t="s">
        <v>149</v>
      </c>
      <c r="H6127" t="s">
        <v>150</v>
      </c>
      <c r="I6127" t="s">
        <v>136</v>
      </c>
      <c r="J6127" t="s">
        <v>137</v>
      </c>
      <c r="K6127" t="s">
        <v>144</v>
      </c>
      <c r="L6127" t="s">
        <v>17309</v>
      </c>
      <c r="M6127" t="s">
        <v>17310</v>
      </c>
      <c r="N6127">
        <v>9.6111110999999999E-2</v>
      </c>
      <c r="O6127">
        <v>7</v>
      </c>
      <c r="P6127">
        <v>1414</v>
      </c>
      <c r="Q6127">
        <v>27</v>
      </c>
      <c r="R6127">
        <v>19</v>
      </c>
      <c r="S6127">
        <v>23</v>
      </c>
      <c r="T6127">
        <v>116</v>
      </c>
      <c r="U6127">
        <v>1</v>
      </c>
      <c r="V6127">
        <v>0</v>
      </c>
      <c r="W6127">
        <v>0.16088054143749209</v>
      </c>
      <c r="X6127">
        <v>18.145296189694086</v>
      </c>
      <c r="Y6127">
        <v>17.092474145118501</v>
      </c>
      <c r="Z6127">
        <v>0.22516030831900083</v>
      </c>
      <c r="AA6127">
        <v>7.7631178853818632</v>
      </c>
      <c r="AB6127">
        <v>4.6941879075221893</v>
      </c>
      <c r="AC6127">
        <v>12.715279809947182</v>
      </c>
      <c r="AD6127">
        <v>0</v>
      </c>
      <c r="AE6127">
        <v>60.796396787420314</v>
      </c>
    </row>
    <row r="6128" spans="1:31" x14ac:dyDescent="0.3">
      <c r="A6128">
        <v>2499764</v>
      </c>
      <c r="B6128">
        <v>1</v>
      </c>
      <c r="C6128" t="s">
        <v>80</v>
      </c>
      <c r="D6128" t="s">
        <v>85</v>
      </c>
      <c r="E6128" t="s">
        <v>132</v>
      </c>
      <c r="F6128" t="s">
        <v>17311</v>
      </c>
      <c r="G6128" t="s">
        <v>134</v>
      </c>
      <c r="H6128" t="s">
        <v>135</v>
      </c>
      <c r="I6128" t="s">
        <v>136</v>
      </c>
      <c r="J6128" t="s">
        <v>137</v>
      </c>
      <c r="K6128" t="s">
        <v>138</v>
      </c>
      <c r="L6128" t="s">
        <v>17312</v>
      </c>
      <c r="M6128" t="s">
        <v>17313</v>
      </c>
      <c r="N6128">
        <v>0.77861111100000002</v>
      </c>
      <c r="O6128">
        <v>0</v>
      </c>
      <c r="P6128">
        <v>540</v>
      </c>
      <c r="Q6128">
        <v>0</v>
      </c>
      <c r="R6128">
        <v>0</v>
      </c>
      <c r="S6128">
        <v>0</v>
      </c>
      <c r="T6128">
        <v>56</v>
      </c>
      <c r="U6128">
        <v>0</v>
      </c>
      <c r="V6128">
        <v>0</v>
      </c>
      <c r="W6128">
        <v>0</v>
      </c>
      <c r="X6128">
        <v>111.55409201219173</v>
      </c>
      <c r="Y6128">
        <v>0</v>
      </c>
      <c r="Z6128">
        <v>0</v>
      </c>
      <c r="AA6128">
        <v>0</v>
      </c>
      <c r="AB6128">
        <v>53.040337732944963</v>
      </c>
      <c r="AC6128">
        <v>0</v>
      </c>
      <c r="AD6128">
        <v>0</v>
      </c>
      <c r="AE6128">
        <v>164.59442974513669</v>
      </c>
    </row>
    <row r="6129" spans="1:31" x14ac:dyDescent="0.3">
      <c r="A6129">
        <v>2500119</v>
      </c>
      <c r="B6129">
        <v>1</v>
      </c>
      <c r="C6129" t="s">
        <v>81</v>
      </c>
      <c r="D6129" t="s">
        <v>116</v>
      </c>
      <c r="E6129" t="s">
        <v>166</v>
      </c>
      <c r="F6129" t="s">
        <v>17314</v>
      </c>
      <c r="G6129" t="s">
        <v>149</v>
      </c>
      <c r="H6129" t="s">
        <v>150</v>
      </c>
      <c r="I6129" t="s">
        <v>136</v>
      </c>
      <c r="J6129" t="s">
        <v>137</v>
      </c>
      <c r="K6129" t="s">
        <v>144</v>
      </c>
      <c r="L6129" t="s">
        <v>17315</v>
      </c>
      <c r="M6129" t="s">
        <v>17316</v>
      </c>
      <c r="N6129">
        <v>0.85361111099999998</v>
      </c>
      <c r="O6129">
        <v>4</v>
      </c>
      <c r="P6129">
        <v>1005</v>
      </c>
      <c r="Q6129">
        <v>117</v>
      </c>
      <c r="R6129">
        <v>228</v>
      </c>
      <c r="S6129">
        <v>16</v>
      </c>
      <c r="T6129">
        <v>106</v>
      </c>
      <c r="U6129">
        <v>1</v>
      </c>
      <c r="V6129">
        <v>0</v>
      </c>
      <c r="W6129">
        <v>0</v>
      </c>
      <c r="X6129">
        <v>105.6377976495438</v>
      </c>
      <c r="Y6129">
        <v>15.907317678854398</v>
      </c>
      <c r="Z6129">
        <v>19.094832512254062</v>
      </c>
      <c r="AA6129">
        <v>32.305645534763755</v>
      </c>
      <c r="AB6129">
        <v>42.412191012912004</v>
      </c>
      <c r="AC6129">
        <v>83.379713925025001</v>
      </c>
      <c r="AD6129">
        <v>0</v>
      </c>
      <c r="AE6129">
        <v>298.737498313353</v>
      </c>
    </row>
    <row r="6130" spans="1:31" x14ac:dyDescent="0.3">
      <c r="A6130">
        <v>2500305</v>
      </c>
      <c r="B6130">
        <v>1</v>
      </c>
      <c r="C6130" t="s">
        <v>80</v>
      </c>
      <c r="D6130" t="s">
        <v>102</v>
      </c>
      <c r="E6130" t="s">
        <v>147</v>
      </c>
      <c r="F6130" t="s">
        <v>17317</v>
      </c>
      <c r="G6130" t="s">
        <v>193</v>
      </c>
      <c r="H6130" t="s">
        <v>150</v>
      </c>
      <c r="I6130" t="s">
        <v>136</v>
      </c>
      <c r="J6130" t="s">
        <v>137</v>
      </c>
      <c r="K6130" t="s">
        <v>144</v>
      </c>
      <c r="L6130" t="s">
        <v>17318</v>
      </c>
      <c r="M6130" t="s">
        <v>17319</v>
      </c>
      <c r="N6130">
        <v>0.64805555500000001</v>
      </c>
      <c r="O6130">
        <v>0</v>
      </c>
      <c r="P6130">
        <v>109</v>
      </c>
      <c r="Q6130">
        <v>0</v>
      </c>
      <c r="R6130">
        <v>2</v>
      </c>
      <c r="S6130">
        <v>0</v>
      </c>
      <c r="T6130">
        <v>14</v>
      </c>
      <c r="U6130">
        <v>0</v>
      </c>
      <c r="V6130">
        <v>0</v>
      </c>
      <c r="W6130">
        <v>0</v>
      </c>
      <c r="X6130">
        <v>7.6253592438676225</v>
      </c>
      <c r="Y6130">
        <v>0</v>
      </c>
      <c r="Z6130">
        <v>1.3848894736807001E-2</v>
      </c>
      <c r="AA6130">
        <v>0</v>
      </c>
      <c r="AB6130">
        <v>3.6300575342598407</v>
      </c>
      <c r="AC6130">
        <v>0</v>
      </c>
      <c r="AD6130">
        <v>0</v>
      </c>
      <c r="AE6130">
        <v>11.26926567286427</v>
      </c>
    </row>
    <row r="6131" spans="1:31" x14ac:dyDescent="0.3">
      <c r="A6131">
        <v>2499641</v>
      </c>
      <c r="B6131">
        <v>1</v>
      </c>
      <c r="C6131" t="s">
        <v>80</v>
      </c>
      <c r="D6131" t="s">
        <v>90</v>
      </c>
      <c r="E6131" t="s">
        <v>132</v>
      </c>
      <c r="F6131" t="s">
        <v>17320</v>
      </c>
      <c r="G6131" t="s">
        <v>134</v>
      </c>
      <c r="H6131" t="s">
        <v>135</v>
      </c>
      <c r="I6131" t="s">
        <v>136</v>
      </c>
      <c r="J6131" t="s">
        <v>137</v>
      </c>
      <c r="K6131" t="s">
        <v>138</v>
      </c>
      <c r="L6131" t="s">
        <v>17321</v>
      </c>
      <c r="M6131" t="s">
        <v>17322</v>
      </c>
      <c r="N6131">
        <v>1.115555555</v>
      </c>
      <c r="O6131">
        <v>0</v>
      </c>
      <c r="P6131">
        <v>432</v>
      </c>
      <c r="Q6131">
        <v>0</v>
      </c>
      <c r="R6131">
        <v>0</v>
      </c>
      <c r="S6131">
        <v>0</v>
      </c>
      <c r="T6131">
        <v>23</v>
      </c>
      <c r="U6131">
        <v>0</v>
      </c>
      <c r="V6131">
        <v>0</v>
      </c>
      <c r="W6131">
        <v>0</v>
      </c>
      <c r="X6131">
        <v>130.97410416370192</v>
      </c>
      <c r="Y6131">
        <v>0</v>
      </c>
      <c r="Z6131">
        <v>0</v>
      </c>
      <c r="AA6131">
        <v>0</v>
      </c>
      <c r="AB6131">
        <v>52.683521776724071</v>
      </c>
      <c r="AC6131">
        <v>0</v>
      </c>
      <c r="AD6131">
        <v>0</v>
      </c>
      <c r="AE6131">
        <v>183.65762594042599</v>
      </c>
    </row>
    <row r="6132" spans="1:31" x14ac:dyDescent="0.3">
      <c r="A6132">
        <v>2500288</v>
      </c>
      <c r="B6132">
        <v>1</v>
      </c>
      <c r="C6132" t="s">
        <v>81</v>
      </c>
      <c r="D6132" t="s">
        <v>128</v>
      </c>
      <c r="E6132" t="s">
        <v>184</v>
      </c>
      <c r="F6132" t="s">
        <v>1050</v>
      </c>
      <c r="G6132" t="s">
        <v>149</v>
      </c>
      <c r="H6132" t="s">
        <v>150</v>
      </c>
      <c r="I6132" t="s">
        <v>136</v>
      </c>
      <c r="J6132" t="s">
        <v>137</v>
      </c>
      <c r="K6132" t="s">
        <v>144</v>
      </c>
      <c r="L6132" t="s">
        <v>17323</v>
      </c>
      <c r="M6132" t="s">
        <v>17324</v>
      </c>
      <c r="N6132">
        <v>0.29527777700000002</v>
      </c>
      <c r="O6132">
        <v>7</v>
      </c>
      <c r="P6132">
        <v>1414</v>
      </c>
      <c r="Q6132">
        <v>27</v>
      </c>
      <c r="R6132">
        <v>19</v>
      </c>
      <c r="S6132">
        <v>23</v>
      </c>
      <c r="T6132">
        <v>116</v>
      </c>
      <c r="U6132">
        <v>1</v>
      </c>
      <c r="V6132">
        <v>0</v>
      </c>
      <c r="W6132">
        <v>0.51985600664624765</v>
      </c>
      <c r="X6132">
        <v>55.898673377137392</v>
      </c>
      <c r="Y6132">
        <v>47.81011066271391</v>
      </c>
      <c r="Z6132">
        <v>0.55185000181577926</v>
      </c>
      <c r="AA6132">
        <v>22.411628345990852</v>
      </c>
      <c r="AB6132">
        <v>10.767618169210822</v>
      </c>
      <c r="AC6132">
        <v>31.446397988280044</v>
      </c>
      <c r="AD6132">
        <v>0</v>
      </c>
      <c r="AE6132">
        <v>169.40613455179505</v>
      </c>
    </row>
    <row r="6133" spans="1:31" x14ac:dyDescent="0.3">
      <c r="A6133">
        <v>2499741</v>
      </c>
      <c r="B6133">
        <v>1</v>
      </c>
      <c r="C6133" t="s">
        <v>80</v>
      </c>
      <c r="D6133" t="s">
        <v>96</v>
      </c>
      <c r="E6133" t="s">
        <v>153</v>
      </c>
      <c r="F6133" t="s">
        <v>17325</v>
      </c>
      <c r="G6133" t="s">
        <v>159</v>
      </c>
      <c r="H6133" t="s">
        <v>135</v>
      </c>
      <c r="I6133" t="s">
        <v>136</v>
      </c>
      <c r="J6133" t="s">
        <v>3</v>
      </c>
      <c r="K6133" t="s">
        <v>144</v>
      </c>
      <c r="L6133" t="s">
        <v>17326</v>
      </c>
      <c r="M6133" t="s">
        <v>17327</v>
      </c>
      <c r="N6133">
        <v>1.4966666660000001</v>
      </c>
      <c r="O6133">
        <v>0</v>
      </c>
      <c r="P6133">
        <v>2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3.973294837914612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3.973294837914612</v>
      </c>
    </row>
    <row r="6134" spans="1:31" x14ac:dyDescent="0.3">
      <c r="A6134">
        <v>2499595</v>
      </c>
      <c r="B6134">
        <v>1</v>
      </c>
      <c r="C6134" t="s">
        <v>81</v>
      </c>
      <c r="D6134" t="s">
        <v>122</v>
      </c>
      <c r="E6134" t="s">
        <v>147</v>
      </c>
      <c r="F6134" t="s">
        <v>17328</v>
      </c>
      <c r="G6134" t="s">
        <v>203</v>
      </c>
      <c r="H6134" t="s">
        <v>150</v>
      </c>
      <c r="I6134" t="s">
        <v>136</v>
      </c>
      <c r="J6134" t="s">
        <v>137</v>
      </c>
      <c r="K6134" t="s">
        <v>138</v>
      </c>
      <c r="L6134" t="s">
        <v>17329</v>
      </c>
      <c r="M6134" t="s">
        <v>17330</v>
      </c>
      <c r="N6134">
        <v>0.14694444400000001</v>
      </c>
      <c r="O6134">
        <v>0</v>
      </c>
      <c r="P6134">
        <v>668</v>
      </c>
      <c r="Q6134">
        <v>0</v>
      </c>
      <c r="R6134">
        <v>3</v>
      </c>
      <c r="S6134">
        <v>1</v>
      </c>
      <c r="T6134">
        <v>60</v>
      </c>
      <c r="U6134">
        <v>0</v>
      </c>
      <c r="V6134">
        <v>0</v>
      </c>
      <c r="W6134">
        <v>0</v>
      </c>
      <c r="X6134">
        <v>28.77660580737864</v>
      </c>
      <c r="Y6134">
        <v>0</v>
      </c>
      <c r="Z6134">
        <v>0.34611040662225434</v>
      </c>
      <c r="AA6134">
        <v>2.6317845065865271</v>
      </c>
      <c r="AB6134">
        <v>12.880585993180821</v>
      </c>
      <c r="AC6134">
        <v>0</v>
      </c>
      <c r="AD6134">
        <v>0</v>
      </c>
      <c r="AE6134">
        <v>44.635086713768246</v>
      </c>
    </row>
    <row r="6135" spans="1:31" x14ac:dyDescent="0.3">
      <c r="A6135">
        <v>2499532</v>
      </c>
      <c r="B6135">
        <v>1</v>
      </c>
      <c r="C6135" t="s">
        <v>80</v>
      </c>
      <c r="D6135" t="s">
        <v>107</v>
      </c>
      <c r="E6135" t="s">
        <v>153</v>
      </c>
      <c r="F6135" t="s">
        <v>17331</v>
      </c>
      <c r="G6135" t="s">
        <v>244</v>
      </c>
      <c r="H6135" t="s">
        <v>135</v>
      </c>
      <c r="I6135" t="s">
        <v>136</v>
      </c>
      <c r="J6135" t="s">
        <v>137</v>
      </c>
      <c r="K6135" t="s">
        <v>144</v>
      </c>
      <c r="L6135" t="s">
        <v>17332</v>
      </c>
      <c r="M6135" t="s">
        <v>17333</v>
      </c>
      <c r="N6135">
        <v>1.3472222220000001</v>
      </c>
      <c r="O6135">
        <v>0</v>
      </c>
      <c r="P6135">
        <v>1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0.27720816636607465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0.27720816636607465</v>
      </c>
    </row>
    <row r="6136" spans="1:31" x14ac:dyDescent="0.3">
      <c r="A6136">
        <v>2500265</v>
      </c>
      <c r="B6136">
        <v>1</v>
      </c>
      <c r="C6136" t="s">
        <v>80</v>
      </c>
      <c r="D6136" t="s">
        <v>86</v>
      </c>
      <c r="E6136" t="s">
        <v>132</v>
      </c>
      <c r="F6136" t="s">
        <v>15469</v>
      </c>
      <c r="G6136" t="s">
        <v>6983</v>
      </c>
      <c r="H6136" t="s">
        <v>135</v>
      </c>
      <c r="I6136" t="s">
        <v>136</v>
      </c>
      <c r="J6136" t="s">
        <v>137</v>
      </c>
      <c r="K6136" t="s">
        <v>144</v>
      </c>
      <c r="L6136" t="s">
        <v>17334</v>
      </c>
      <c r="M6136" t="s">
        <v>17335</v>
      </c>
      <c r="N6136">
        <v>2.670555555</v>
      </c>
      <c r="O6136">
        <v>0</v>
      </c>
      <c r="P6136">
        <v>400</v>
      </c>
      <c r="Q6136">
        <v>0</v>
      </c>
      <c r="R6136">
        <v>0</v>
      </c>
      <c r="S6136">
        <v>0</v>
      </c>
      <c r="T6136">
        <v>39</v>
      </c>
      <c r="U6136">
        <v>0</v>
      </c>
      <c r="V6136">
        <v>0</v>
      </c>
      <c r="W6136">
        <v>0</v>
      </c>
      <c r="X6136">
        <v>335.78204807897663</v>
      </c>
      <c r="Y6136">
        <v>0</v>
      </c>
      <c r="Z6136">
        <v>0</v>
      </c>
      <c r="AA6136">
        <v>0</v>
      </c>
      <c r="AB6136">
        <v>99.02383539778215</v>
      </c>
      <c r="AC6136">
        <v>0</v>
      </c>
      <c r="AD6136">
        <v>0</v>
      </c>
      <c r="AE6136">
        <v>434.80588347675877</v>
      </c>
    </row>
    <row r="6137" spans="1:31" x14ac:dyDescent="0.3">
      <c r="A6137">
        <v>2500328</v>
      </c>
      <c r="B6137">
        <v>1</v>
      </c>
      <c r="C6137" t="s">
        <v>81</v>
      </c>
      <c r="D6137" t="s">
        <v>122</v>
      </c>
      <c r="E6137" t="s">
        <v>162</v>
      </c>
      <c r="F6137" t="s">
        <v>3655</v>
      </c>
      <c r="G6137" t="s">
        <v>210</v>
      </c>
      <c r="H6137" t="s">
        <v>135</v>
      </c>
      <c r="I6137" t="s">
        <v>136</v>
      </c>
      <c r="J6137" t="s">
        <v>137</v>
      </c>
      <c r="K6137" t="s">
        <v>144</v>
      </c>
      <c r="L6137" t="s">
        <v>17336</v>
      </c>
      <c r="M6137" t="s">
        <v>17337</v>
      </c>
      <c r="N6137">
        <v>1.008888888</v>
      </c>
      <c r="O6137">
        <v>0</v>
      </c>
      <c r="P6137">
        <v>37</v>
      </c>
      <c r="Q6137">
        <v>0</v>
      </c>
      <c r="R6137">
        <v>0</v>
      </c>
      <c r="S6137">
        <v>0</v>
      </c>
      <c r="T6137">
        <v>41</v>
      </c>
      <c r="U6137">
        <v>0</v>
      </c>
      <c r="V6137">
        <v>0</v>
      </c>
      <c r="W6137">
        <v>0</v>
      </c>
      <c r="X6137">
        <v>6.9942421018132572</v>
      </c>
      <c r="Y6137">
        <v>0</v>
      </c>
      <c r="Z6137">
        <v>0</v>
      </c>
      <c r="AA6137">
        <v>0</v>
      </c>
      <c r="AB6137">
        <v>17.740534238616146</v>
      </c>
      <c r="AC6137">
        <v>0</v>
      </c>
      <c r="AD6137">
        <v>0</v>
      </c>
      <c r="AE6137">
        <v>24.734776340429402</v>
      </c>
    </row>
    <row r="6138" spans="1:31" x14ac:dyDescent="0.3">
      <c r="A6138">
        <v>2499578</v>
      </c>
      <c r="B6138">
        <v>1</v>
      </c>
      <c r="C6138" t="s">
        <v>80</v>
      </c>
      <c r="D6138" t="s">
        <v>84</v>
      </c>
      <c r="E6138" t="s">
        <v>147</v>
      </c>
      <c r="F6138" t="s">
        <v>17338</v>
      </c>
      <c r="G6138" t="s">
        <v>149</v>
      </c>
      <c r="H6138" t="s">
        <v>150</v>
      </c>
      <c r="I6138" t="s">
        <v>136</v>
      </c>
      <c r="J6138" t="s">
        <v>137</v>
      </c>
      <c r="K6138" t="s">
        <v>144</v>
      </c>
      <c r="L6138" t="s">
        <v>17339</v>
      </c>
      <c r="M6138" t="s">
        <v>17340</v>
      </c>
      <c r="N6138">
        <v>2.8486111109999999</v>
      </c>
      <c r="O6138">
        <v>0</v>
      </c>
      <c r="P6138">
        <v>0</v>
      </c>
      <c r="Q6138">
        <v>0</v>
      </c>
      <c r="R6138">
        <v>0</v>
      </c>
      <c r="S6138">
        <v>1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39.995743293713574</v>
      </c>
      <c r="AB6138">
        <v>0</v>
      </c>
      <c r="AC6138">
        <v>0</v>
      </c>
      <c r="AD6138">
        <v>0</v>
      </c>
      <c r="AE6138">
        <v>39.995743293713574</v>
      </c>
    </row>
    <row r="6139" spans="1:31" x14ac:dyDescent="0.3">
      <c r="A6139">
        <v>2499927</v>
      </c>
      <c r="B6139">
        <v>1</v>
      </c>
      <c r="C6139" t="s">
        <v>80</v>
      </c>
      <c r="D6139" t="s">
        <v>101</v>
      </c>
      <c r="E6139" t="s">
        <v>153</v>
      </c>
      <c r="F6139" t="s">
        <v>17341</v>
      </c>
      <c r="G6139" t="s">
        <v>230</v>
      </c>
      <c r="H6139" t="s">
        <v>135</v>
      </c>
      <c r="I6139" t="s">
        <v>136</v>
      </c>
      <c r="J6139" t="s">
        <v>137</v>
      </c>
      <c r="K6139" t="s">
        <v>144</v>
      </c>
      <c r="L6139" t="s">
        <v>17342</v>
      </c>
      <c r="M6139" t="s">
        <v>17343</v>
      </c>
      <c r="N6139">
        <v>1.146111111</v>
      </c>
      <c r="O6139">
        <v>0</v>
      </c>
      <c r="P6139">
        <v>1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6.0147166861876114E-2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6.0147166861876114E-2</v>
      </c>
    </row>
    <row r="6140" spans="1:31" x14ac:dyDescent="0.3">
      <c r="A6140">
        <v>2499538</v>
      </c>
      <c r="B6140">
        <v>1</v>
      </c>
      <c r="C6140" t="s">
        <v>80</v>
      </c>
      <c r="D6140" t="s">
        <v>82</v>
      </c>
      <c r="E6140" t="s">
        <v>166</v>
      </c>
      <c r="F6140" t="s">
        <v>17344</v>
      </c>
      <c r="G6140" t="s">
        <v>203</v>
      </c>
      <c r="H6140" t="s">
        <v>150</v>
      </c>
      <c r="I6140" t="s">
        <v>136</v>
      </c>
      <c r="J6140" t="s">
        <v>137</v>
      </c>
      <c r="K6140" t="s">
        <v>138</v>
      </c>
      <c r="L6140" t="s">
        <v>17345</v>
      </c>
      <c r="M6140" t="s">
        <v>17346</v>
      </c>
      <c r="N6140">
        <v>0.19444444399999999</v>
      </c>
      <c r="O6140">
        <v>0</v>
      </c>
      <c r="P6140">
        <v>767</v>
      </c>
      <c r="Q6140">
        <v>0</v>
      </c>
      <c r="R6140">
        <v>0</v>
      </c>
      <c r="S6140">
        <v>5</v>
      </c>
      <c r="T6140">
        <v>1310</v>
      </c>
      <c r="U6140">
        <v>1</v>
      </c>
      <c r="V6140">
        <v>13</v>
      </c>
      <c r="W6140">
        <v>0</v>
      </c>
      <c r="X6140">
        <v>51.946069536598003</v>
      </c>
      <c r="Y6140">
        <v>0</v>
      </c>
      <c r="Z6140">
        <v>0</v>
      </c>
      <c r="AA6140">
        <v>340.41284064261657</v>
      </c>
      <c r="AB6140">
        <v>236.24078303787493</v>
      </c>
      <c r="AC6140">
        <v>12.813671401477333</v>
      </c>
      <c r="AD6140">
        <v>8.687788373351637</v>
      </c>
      <c r="AE6140">
        <v>650.10115299191853</v>
      </c>
    </row>
    <row r="6141" spans="1:31" x14ac:dyDescent="0.3">
      <c r="A6141">
        <v>2499678</v>
      </c>
      <c r="B6141">
        <v>1</v>
      </c>
      <c r="C6141" t="s">
        <v>80</v>
      </c>
      <c r="D6141" t="s">
        <v>85</v>
      </c>
      <c r="E6141" t="s">
        <v>132</v>
      </c>
      <c r="F6141" t="s">
        <v>17347</v>
      </c>
      <c r="G6141" t="s">
        <v>134</v>
      </c>
      <c r="H6141" t="s">
        <v>135</v>
      </c>
      <c r="I6141" t="s">
        <v>136</v>
      </c>
      <c r="J6141" t="s">
        <v>137</v>
      </c>
      <c r="K6141" t="s">
        <v>138</v>
      </c>
      <c r="L6141" t="s">
        <v>17348</v>
      </c>
      <c r="M6141" t="s">
        <v>17349</v>
      </c>
      <c r="N6141">
        <v>0.229722222</v>
      </c>
      <c r="O6141">
        <v>0</v>
      </c>
      <c r="P6141">
        <v>395</v>
      </c>
      <c r="Q6141">
        <v>0</v>
      </c>
      <c r="R6141">
        <v>0</v>
      </c>
      <c r="S6141">
        <v>0</v>
      </c>
      <c r="T6141">
        <v>56</v>
      </c>
      <c r="U6141">
        <v>0</v>
      </c>
      <c r="V6141">
        <v>0</v>
      </c>
      <c r="W6141">
        <v>0</v>
      </c>
      <c r="X6141">
        <v>25.45326763537178</v>
      </c>
      <c r="Y6141">
        <v>0</v>
      </c>
      <c r="Z6141">
        <v>0</v>
      </c>
      <c r="AA6141">
        <v>0</v>
      </c>
      <c r="AB6141">
        <v>13.230901372474372</v>
      </c>
      <c r="AC6141">
        <v>0</v>
      </c>
      <c r="AD6141">
        <v>0</v>
      </c>
      <c r="AE6141">
        <v>38.684169007846151</v>
      </c>
    </row>
    <row r="6142" spans="1:31" x14ac:dyDescent="0.3">
      <c r="A6142">
        <v>2500156</v>
      </c>
      <c r="B6142">
        <v>1</v>
      </c>
      <c r="C6142" t="s">
        <v>81</v>
      </c>
      <c r="D6142" t="s">
        <v>116</v>
      </c>
      <c r="E6142" t="s">
        <v>147</v>
      </c>
      <c r="F6142" t="s">
        <v>17350</v>
      </c>
      <c r="G6142" t="s">
        <v>779</v>
      </c>
      <c r="H6142" t="s">
        <v>150</v>
      </c>
      <c r="I6142" t="s">
        <v>136</v>
      </c>
      <c r="J6142" t="s">
        <v>137</v>
      </c>
      <c r="K6142" t="s">
        <v>144</v>
      </c>
      <c r="L6142" t="s">
        <v>17351</v>
      </c>
      <c r="M6142" t="s">
        <v>17352</v>
      </c>
      <c r="N6142">
        <v>0.94416666599999999</v>
      </c>
      <c r="O6142">
        <v>0</v>
      </c>
      <c r="P6142">
        <v>74</v>
      </c>
      <c r="Q6142">
        <v>0</v>
      </c>
      <c r="R6142">
        <v>0</v>
      </c>
      <c r="S6142">
        <v>1</v>
      </c>
      <c r="T6142">
        <v>7</v>
      </c>
      <c r="U6142">
        <v>0</v>
      </c>
      <c r="V6142">
        <v>0</v>
      </c>
      <c r="W6142">
        <v>0</v>
      </c>
      <c r="X6142">
        <v>8.7578278578874915</v>
      </c>
      <c r="Y6142">
        <v>0</v>
      </c>
      <c r="Z6142">
        <v>0</v>
      </c>
      <c r="AA6142">
        <v>1.2182241990325</v>
      </c>
      <c r="AB6142">
        <v>1.8742948664068</v>
      </c>
      <c r="AC6142">
        <v>0</v>
      </c>
      <c r="AD6142">
        <v>0</v>
      </c>
      <c r="AE6142">
        <v>11.850346923326791</v>
      </c>
    </row>
    <row r="6143" spans="1:31" x14ac:dyDescent="0.3">
      <c r="A6143">
        <v>2499844</v>
      </c>
      <c r="B6143">
        <v>1</v>
      </c>
      <c r="C6143" t="s">
        <v>81</v>
      </c>
      <c r="D6143" t="s">
        <v>112</v>
      </c>
      <c r="E6143" t="s">
        <v>166</v>
      </c>
      <c r="F6143" t="s">
        <v>17353</v>
      </c>
      <c r="G6143" t="s">
        <v>149</v>
      </c>
      <c r="H6143" t="s">
        <v>150</v>
      </c>
      <c r="I6143" t="s">
        <v>506</v>
      </c>
      <c r="J6143" t="s">
        <v>137</v>
      </c>
      <c r="K6143" t="s">
        <v>144</v>
      </c>
      <c r="L6143" t="s">
        <v>17354</v>
      </c>
      <c r="M6143" t="s">
        <v>17355</v>
      </c>
      <c r="N6143">
        <v>4.0833332999999999E-2</v>
      </c>
      <c r="O6143">
        <v>0</v>
      </c>
      <c r="P6143">
        <v>670</v>
      </c>
      <c r="Q6143">
        <v>51</v>
      </c>
      <c r="R6143">
        <v>166</v>
      </c>
      <c r="S6143">
        <v>9</v>
      </c>
      <c r="T6143">
        <v>118</v>
      </c>
      <c r="U6143">
        <v>0</v>
      </c>
      <c r="V6143">
        <v>0</v>
      </c>
      <c r="W6143">
        <v>0</v>
      </c>
      <c r="X6143">
        <v>4.5124514900203723</v>
      </c>
      <c r="Y6143">
        <v>0.51511688947775891</v>
      </c>
      <c r="Z6143">
        <v>0.88347853795650688</v>
      </c>
      <c r="AA6143">
        <v>0.64302933488883252</v>
      </c>
      <c r="AB6143">
        <v>2.1263631675303567</v>
      </c>
      <c r="AC6143">
        <v>0</v>
      </c>
      <c r="AD6143">
        <v>0</v>
      </c>
      <c r="AE6143">
        <v>8.6804394198738279</v>
      </c>
    </row>
    <row r="6144" spans="1:31" x14ac:dyDescent="0.3">
      <c r="A6144">
        <v>2500013</v>
      </c>
      <c r="B6144">
        <v>1</v>
      </c>
      <c r="C6144" t="s">
        <v>80</v>
      </c>
      <c r="D6144" t="s">
        <v>95</v>
      </c>
      <c r="E6144" t="s">
        <v>162</v>
      </c>
      <c r="F6144" t="s">
        <v>17356</v>
      </c>
      <c r="G6144" t="s">
        <v>181</v>
      </c>
      <c r="H6144" t="s">
        <v>135</v>
      </c>
      <c r="I6144" t="s">
        <v>136</v>
      </c>
      <c r="J6144" t="s">
        <v>137</v>
      </c>
      <c r="K6144" t="s">
        <v>144</v>
      </c>
      <c r="L6144" t="s">
        <v>17357</v>
      </c>
      <c r="M6144" t="s">
        <v>17358</v>
      </c>
      <c r="N6144">
        <v>0.86416666600000003</v>
      </c>
      <c r="O6144">
        <v>0</v>
      </c>
      <c r="P6144">
        <v>58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10.930425473638175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10.930425473638175</v>
      </c>
    </row>
    <row r="6145" spans="1:31" x14ac:dyDescent="0.3">
      <c r="A6145">
        <v>2499993</v>
      </c>
      <c r="B6145">
        <v>1</v>
      </c>
      <c r="C6145" t="s">
        <v>80</v>
      </c>
      <c r="D6145" t="s">
        <v>100</v>
      </c>
      <c r="E6145" t="s">
        <v>162</v>
      </c>
      <c r="F6145" t="s">
        <v>17359</v>
      </c>
      <c r="G6145" t="s">
        <v>159</v>
      </c>
      <c r="H6145" t="s">
        <v>135</v>
      </c>
      <c r="I6145" t="s">
        <v>136</v>
      </c>
      <c r="J6145" t="s">
        <v>3</v>
      </c>
      <c r="K6145" t="s">
        <v>144</v>
      </c>
      <c r="L6145" t="s">
        <v>17360</v>
      </c>
      <c r="M6145" t="s">
        <v>17361</v>
      </c>
      <c r="N6145">
        <v>0.98250000000000004</v>
      </c>
      <c r="O6145">
        <v>0</v>
      </c>
      <c r="P6145">
        <v>19</v>
      </c>
      <c r="Q6145">
        <v>0</v>
      </c>
      <c r="R6145">
        <v>2</v>
      </c>
      <c r="S6145">
        <v>0</v>
      </c>
      <c r="T6145">
        <v>6</v>
      </c>
      <c r="U6145">
        <v>0</v>
      </c>
      <c r="V6145">
        <v>1</v>
      </c>
      <c r="W6145">
        <v>0</v>
      </c>
      <c r="X6145">
        <v>5.0649797332636863</v>
      </c>
      <c r="Y6145">
        <v>0</v>
      </c>
      <c r="Z6145">
        <v>0.19961619338266198</v>
      </c>
      <c r="AA6145">
        <v>0</v>
      </c>
      <c r="AB6145">
        <v>2.5260880455904564</v>
      </c>
      <c r="AC6145">
        <v>0</v>
      </c>
      <c r="AD6145">
        <v>8.0832611031963744</v>
      </c>
      <c r="AE6145">
        <v>15.873945075433179</v>
      </c>
    </row>
    <row r="6146" spans="1:31" x14ac:dyDescent="0.3">
      <c r="A6146">
        <v>2499850</v>
      </c>
      <c r="B6146">
        <v>1</v>
      </c>
      <c r="C6146" t="s">
        <v>80</v>
      </c>
      <c r="D6146" t="s">
        <v>107</v>
      </c>
      <c r="E6146" t="s">
        <v>147</v>
      </c>
      <c r="F6146" t="s">
        <v>17362</v>
      </c>
      <c r="G6146" t="s">
        <v>134</v>
      </c>
      <c r="H6146" t="s">
        <v>150</v>
      </c>
      <c r="I6146" t="s">
        <v>136</v>
      </c>
      <c r="J6146" t="s">
        <v>137</v>
      </c>
      <c r="K6146" t="s">
        <v>138</v>
      </c>
      <c r="L6146" t="s">
        <v>17363</v>
      </c>
      <c r="M6146" t="s">
        <v>17364</v>
      </c>
      <c r="N6146">
        <v>0.438611111</v>
      </c>
      <c r="O6146">
        <v>0</v>
      </c>
      <c r="P6146">
        <v>438</v>
      </c>
      <c r="Q6146">
        <v>0</v>
      </c>
      <c r="R6146">
        <v>0</v>
      </c>
      <c r="S6146">
        <v>0</v>
      </c>
      <c r="T6146">
        <v>27</v>
      </c>
      <c r="U6146">
        <v>0</v>
      </c>
      <c r="V6146">
        <v>0</v>
      </c>
      <c r="W6146">
        <v>0</v>
      </c>
      <c r="X6146">
        <v>37.366068477397114</v>
      </c>
      <c r="Y6146">
        <v>0</v>
      </c>
      <c r="Z6146">
        <v>0</v>
      </c>
      <c r="AA6146">
        <v>0</v>
      </c>
      <c r="AB6146">
        <v>22.441016664106954</v>
      </c>
      <c r="AC6146">
        <v>0</v>
      </c>
      <c r="AD6146">
        <v>0</v>
      </c>
      <c r="AE6146">
        <v>59.807085141504068</v>
      </c>
    </row>
    <row r="6147" spans="1:31" x14ac:dyDescent="0.3">
      <c r="A6147">
        <v>2499615</v>
      </c>
      <c r="B6147">
        <v>1</v>
      </c>
      <c r="C6147" t="s">
        <v>81</v>
      </c>
      <c r="D6147" t="s">
        <v>128</v>
      </c>
      <c r="E6147" t="s">
        <v>166</v>
      </c>
      <c r="F6147" t="s">
        <v>17365</v>
      </c>
      <c r="G6147" t="s">
        <v>149</v>
      </c>
      <c r="H6147" t="s">
        <v>150</v>
      </c>
      <c r="I6147" t="s">
        <v>136</v>
      </c>
      <c r="J6147" t="s">
        <v>137</v>
      </c>
      <c r="K6147" t="s">
        <v>144</v>
      </c>
      <c r="L6147" t="s">
        <v>17366</v>
      </c>
      <c r="M6147" t="s">
        <v>17367</v>
      </c>
      <c r="N6147">
        <v>0.55861111100000005</v>
      </c>
      <c r="O6147">
        <v>0</v>
      </c>
      <c r="P6147">
        <v>0</v>
      </c>
      <c r="Q6147">
        <v>0</v>
      </c>
      <c r="R6147">
        <v>0</v>
      </c>
      <c r="S6147">
        <v>5</v>
      </c>
      <c r="T6147">
        <v>0</v>
      </c>
      <c r="U6147">
        <v>3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28.331049872938618</v>
      </c>
      <c r="AB6147">
        <v>0</v>
      </c>
      <c r="AC6147">
        <v>38.375669068162068</v>
      </c>
      <c r="AD6147">
        <v>0</v>
      </c>
      <c r="AE6147">
        <v>66.706718941100689</v>
      </c>
    </row>
    <row r="6148" spans="1:31" x14ac:dyDescent="0.3">
      <c r="A6148">
        <v>2499558</v>
      </c>
      <c r="B6148">
        <v>1</v>
      </c>
      <c r="C6148" t="s">
        <v>80</v>
      </c>
      <c r="D6148" t="s">
        <v>97</v>
      </c>
      <c r="E6148" t="s">
        <v>184</v>
      </c>
      <c r="F6148" t="s">
        <v>5837</v>
      </c>
      <c r="G6148" t="s">
        <v>149</v>
      </c>
      <c r="H6148" t="s">
        <v>150</v>
      </c>
      <c r="I6148" t="s">
        <v>136</v>
      </c>
      <c r="J6148" t="s">
        <v>137</v>
      </c>
      <c r="K6148" t="s">
        <v>144</v>
      </c>
      <c r="L6148" t="s">
        <v>17368</v>
      </c>
      <c r="M6148" t="s">
        <v>17369</v>
      </c>
      <c r="N6148">
        <v>1.0647222220000001</v>
      </c>
      <c r="O6148">
        <v>2</v>
      </c>
      <c r="P6148">
        <v>662</v>
      </c>
      <c r="Q6148">
        <v>2</v>
      </c>
      <c r="R6148">
        <v>200</v>
      </c>
      <c r="S6148">
        <v>1</v>
      </c>
      <c r="T6148">
        <v>132</v>
      </c>
      <c r="U6148">
        <v>0</v>
      </c>
      <c r="V6148">
        <v>0</v>
      </c>
      <c r="W6148">
        <v>1.6871026545358809</v>
      </c>
      <c r="X6148">
        <v>377.11001071739059</v>
      </c>
      <c r="Y6148">
        <v>0.57542118535506181</v>
      </c>
      <c r="Z6148">
        <v>76.804826081376035</v>
      </c>
      <c r="AA6148">
        <v>27.000378117613185</v>
      </c>
      <c r="AB6148">
        <v>232.67680168008789</v>
      </c>
      <c r="AC6148">
        <v>0</v>
      </c>
      <c r="AD6148">
        <v>0</v>
      </c>
      <c r="AE6148">
        <v>715.85454043635866</v>
      </c>
    </row>
    <row r="6149" spans="1:31" x14ac:dyDescent="0.3">
      <c r="A6149">
        <v>2500099</v>
      </c>
      <c r="B6149">
        <v>1</v>
      </c>
      <c r="C6149" t="s">
        <v>80</v>
      </c>
      <c r="D6149" t="s">
        <v>105</v>
      </c>
      <c r="E6149" t="s">
        <v>147</v>
      </c>
      <c r="F6149" t="s">
        <v>11216</v>
      </c>
      <c r="G6149" t="s">
        <v>193</v>
      </c>
      <c r="H6149" t="s">
        <v>150</v>
      </c>
      <c r="I6149" t="s">
        <v>136</v>
      </c>
      <c r="J6149" t="s">
        <v>137</v>
      </c>
      <c r="K6149" t="s">
        <v>144</v>
      </c>
      <c r="L6149" t="s">
        <v>17370</v>
      </c>
      <c r="M6149" t="s">
        <v>17371</v>
      </c>
      <c r="N6149">
        <v>3.5125000000000002</v>
      </c>
      <c r="O6149">
        <v>0</v>
      </c>
      <c r="P6149">
        <v>0</v>
      </c>
      <c r="Q6149">
        <v>0</v>
      </c>
      <c r="R6149">
        <v>0</v>
      </c>
      <c r="S6149">
        <v>2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24.504710050476831</v>
      </c>
      <c r="AB6149">
        <v>0</v>
      </c>
      <c r="AC6149">
        <v>0</v>
      </c>
      <c r="AD6149">
        <v>0</v>
      </c>
      <c r="AE6149">
        <v>24.504710050476831</v>
      </c>
    </row>
    <row r="6150" spans="1:31" x14ac:dyDescent="0.3">
      <c r="A6150">
        <v>2499658</v>
      </c>
      <c r="B6150">
        <v>1</v>
      </c>
      <c r="C6150" t="s">
        <v>80</v>
      </c>
      <c r="D6150" t="s">
        <v>84</v>
      </c>
      <c r="E6150" t="s">
        <v>147</v>
      </c>
      <c r="F6150" t="s">
        <v>17372</v>
      </c>
      <c r="G6150" t="s">
        <v>149</v>
      </c>
      <c r="H6150" t="s">
        <v>150</v>
      </c>
      <c r="I6150" t="s">
        <v>136</v>
      </c>
      <c r="J6150" t="s">
        <v>137</v>
      </c>
      <c r="K6150" t="s">
        <v>144</v>
      </c>
      <c r="L6150" t="s">
        <v>17373</v>
      </c>
      <c r="M6150" t="s">
        <v>17374</v>
      </c>
      <c r="N6150">
        <v>0.94944444400000005</v>
      </c>
      <c r="O6150">
        <v>5</v>
      </c>
      <c r="P6150">
        <v>1948</v>
      </c>
      <c r="Q6150">
        <v>3</v>
      </c>
      <c r="R6150">
        <v>138</v>
      </c>
      <c r="S6150">
        <v>10</v>
      </c>
      <c r="T6150">
        <v>228</v>
      </c>
      <c r="U6150">
        <v>0</v>
      </c>
      <c r="V6150">
        <v>0</v>
      </c>
      <c r="W6150">
        <v>0.89625764587387335</v>
      </c>
      <c r="X6150">
        <v>407.52999537785126</v>
      </c>
      <c r="Y6150">
        <v>2.9399729671757817</v>
      </c>
      <c r="Z6150">
        <v>30.205872843441572</v>
      </c>
      <c r="AA6150">
        <v>12.300252395119582</v>
      </c>
      <c r="AB6150">
        <v>228.95974935968397</v>
      </c>
      <c r="AC6150">
        <v>0</v>
      </c>
      <c r="AD6150">
        <v>0</v>
      </c>
      <c r="AE6150">
        <v>682.83210058914597</v>
      </c>
    </row>
    <row r="6151" spans="1:31" x14ac:dyDescent="0.3">
      <c r="A6151">
        <v>2500199</v>
      </c>
      <c r="B6151">
        <v>1</v>
      </c>
      <c r="C6151" t="s">
        <v>80</v>
      </c>
      <c r="D6151" t="s">
        <v>83</v>
      </c>
      <c r="E6151" t="s">
        <v>162</v>
      </c>
      <c r="F6151" t="s">
        <v>17375</v>
      </c>
      <c r="G6151" t="s">
        <v>537</v>
      </c>
      <c r="H6151" t="s">
        <v>135</v>
      </c>
      <c r="I6151" t="s">
        <v>136</v>
      </c>
      <c r="J6151" t="s">
        <v>137</v>
      </c>
      <c r="K6151" t="s">
        <v>144</v>
      </c>
      <c r="L6151" t="s">
        <v>17376</v>
      </c>
      <c r="M6151" t="s">
        <v>17377</v>
      </c>
      <c r="N6151">
        <v>1.7097222219999999</v>
      </c>
      <c r="O6151">
        <v>0</v>
      </c>
      <c r="P6151">
        <v>159</v>
      </c>
      <c r="Q6151">
        <v>0</v>
      </c>
      <c r="R6151">
        <v>0</v>
      </c>
      <c r="S6151">
        <v>0</v>
      </c>
      <c r="T6151">
        <v>16</v>
      </c>
      <c r="U6151">
        <v>0</v>
      </c>
      <c r="V6151">
        <v>0</v>
      </c>
      <c r="W6151">
        <v>0</v>
      </c>
      <c r="X6151">
        <v>81.294479076768368</v>
      </c>
      <c r="Y6151">
        <v>0</v>
      </c>
      <c r="Z6151">
        <v>0</v>
      </c>
      <c r="AA6151">
        <v>0</v>
      </c>
      <c r="AB6151">
        <v>12.635839575576741</v>
      </c>
      <c r="AC6151">
        <v>0</v>
      </c>
      <c r="AD6151">
        <v>0</v>
      </c>
      <c r="AE6151">
        <v>93.930318652345107</v>
      </c>
    </row>
    <row r="6152" spans="1:31" x14ac:dyDescent="0.3">
      <c r="A6152">
        <v>2499761</v>
      </c>
      <c r="B6152">
        <v>1</v>
      </c>
      <c r="C6152" t="s">
        <v>80</v>
      </c>
      <c r="D6152" t="s">
        <v>106</v>
      </c>
      <c r="E6152" t="s">
        <v>162</v>
      </c>
      <c r="F6152" t="s">
        <v>17378</v>
      </c>
      <c r="G6152" t="s">
        <v>210</v>
      </c>
      <c r="H6152" t="s">
        <v>135</v>
      </c>
      <c r="I6152" t="s">
        <v>136</v>
      </c>
      <c r="J6152" t="s">
        <v>137</v>
      </c>
      <c r="K6152" t="s">
        <v>144</v>
      </c>
      <c r="L6152" t="s">
        <v>17379</v>
      </c>
      <c r="M6152" t="s">
        <v>17380</v>
      </c>
      <c r="N6152">
        <v>0.93027777700000003</v>
      </c>
      <c r="O6152">
        <v>0</v>
      </c>
      <c r="P6152">
        <v>62</v>
      </c>
      <c r="Q6152">
        <v>0</v>
      </c>
      <c r="R6152">
        <v>0</v>
      </c>
      <c r="S6152">
        <v>0</v>
      </c>
      <c r="T6152">
        <v>1</v>
      </c>
      <c r="U6152">
        <v>0</v>
      </c>
      <c r="V6152">
        <v>0</v>
      </c>
      <c r="W6152">
        <v>0</v>
      </c>
      <c r="X6152">
        <v>14.587873570139037</v>
      </c>
      <c r="Y6152">
        <v>0</v>
      </c>
      <c r="Z6152">
        <v>0</v>
      </c>
      <c r="AA6152">
        <v>0</v>
      </c>
      <c r="AB6152">
        <v>1.8923750812083333</v>
      </c>
      <c r="AC6152">
        <v>0</v>
      </c>
      <c r="AD6152">
        <v>0</v>
      </c>
      <c r="AE6152">
        <v>16.48024865134737</v>
      </c>
    </row>
    <row r="6153" spans="1:31" x14ac:dyDescent="0.3">
      <c r="A6153">
        <v>2499718</v>
      </c>
      <c r="B6153">
        <v>2</v>
      </c>
      <c r="C6153" t="s">
        <v>80</v>
      </c>
      <c r="D6153" t="s">
        <v>96</v>
      </c>
      <c r="E6153" t="s">
        <v>132</v>
      </c>
      <c r="F6153" t="s">
        <v>17381</v>
      </c>
      <c r="G6153" t="s">
        <v>230</v>
      </c>
      <c r="H6153" t="s">
        <v>135</v>
      </c>
      <c r="I6153" t="s">
        <v>136</v>
      </c>
      <c r="J6153" t="s">
        <v>137</v>
      </c>
      <c r="K6153" t="s">
        <v>144</v>
      </c>
      <c r="L6153" t="s">
        <v>17205</v>
      </c>
      <c r="M6153" t="s">
        <v>17382</v>
      </c>
      <c r="N6153">
        <v>0.57416666599999999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5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10.270974562165229</v>
      </c>
      <c r="AC6153">
        <v>0</v>
      </c>
      <c r="AD6153">
        <v>0</v>
      </c>
      <c r="AE6153">
        <v>10.270974562165229</v>
      </c>
    </row>
    <row r="6154" spans="1:31" x14ac:dyDescent="0.3">
      <c r="A6154">
        <v>2500262</v>
      </c>
      <c r="B6154">
        <v>1</v>
      </c>
      <c r="C6154" t="s">
        <v>80</v>
      </c>
      <c r="D6154" t="s">
        <v>104</v>
      </c>
      <c r="E6154" t="s">
        <v>153</v>
      </c>
      <c r="F6154" t="s">
        <v>17383</v>
      </c>
      <c r="G6154" t="s">
        <v>244</v>
      </c>
      <c r="H6154" t="s">
        <v>135</v>
      </c>
      <c r="I6154" t="s">
        <v>136</v>
      </c>
      <c r="J6154" t="s">
        <v>137</v>
      </c>
      <c r="K6154" t="s">
        <v>144</v>
      </c>
      <c r="L6154" t="s">
        <v>17384</v>
      </c>
      <c r="M6154" t="s">
        <v>17385</v>
      </c>
      <c r="N6154">
        <v>4.056944444</v>
      </c>
      <c r="O6154">
        <v>0</v>
      </c>
      <c r="P6154">
        <v>2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2.3171674816413836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2.3171674816413836</v>
      </c>
    </row>
    <row r="6155" spans="1:31" x14ac:dyDescent="0.3">
      <c r="A6155">
        <v>2499621</v>
      </c>
      <c r="B6155">
        <v>1</v>
      </c>
      <c r="C6155" t="s">
        <v>81</v>
      </c>
      <c r="D6155" t="s">
        <v>113</v>
      </c>
      <c r="E6155" t="s">
        <v>132</v>
      </c>
      <c r="F6155" t="s">
        <v>17386</v>
      </c>
      <c r="G6155" t="s">
        <v>134</v>
      </c>
      <c r="H6155" t="s">
        <v>135</v>
      </c>
      <c r="I6155" t="s">
        <v>136</v>
      </c>
      <c r="J6155" t="s">
        <v>137</v>
      </c>
      <c r="K6155" t="s">
        <v>138</v>
      </c>
      <c r="L6155" t="s">
        <v>17387</v>
      </c>
      <c r="M6155" t="s">
        <v>17388</v>
      </c>
      <c r="N6155">
        <v>6.8688888879999999</v>
      </c>
      <c r="O6155">
        <v>0</v>
      </c>
      <c r="P6155">
        <v>418</v>
      </c>
      <c r="Q6155">
        <v>0</v>
      </c>
      <c r="R6155">
        <v>0</v>
      </c>
      <c r="S6155">
        <v>0</v>
      </c>
      <c r="T6155">
        <v>40</v>
      </c>
      <c r="U6155">
        <v>0</v>
      </c>
      <c r="V6155">
        <v>1</v>
      </c>
      <c r="W6155">
        <v>0</v>
      </c>
      <c r="X6155">
        <v>795.39049864134813</v>
      </c>
      <c r="Y6155">
        <v>0</v>
      </c>
      <c r="Z6155">
        <v>0</v>
      </c>
      <c r="AA6155">
        <v>0</v>
      </c>
      <c r="AB6155">
        <v>343.11798099935066</v>
      </c>
      <c r="AC6155">
        <v>0</v>
      </c>
      <c r="AD6155">
        <v>38.439738863628193</v>
      </c>
      <c r="AE6155">
        <v>1176.9482185043271</v>
      </c>
    </row>
    <row r="6156" spans="1:31" x14ac:dyDescent="0.3">
      <c r="A6156">
        <v>2500285</v>
      </c>
      <c r="B6156">
        <v>1</v>
      </c>
      <c r="C6156" t="s">
        <v>81</v>
      </c>
      <c r="D6156" t="s">
        <v>119</v>
      </c>
      <c r="E6156" t="s">
        <v>147</v>
      </c>
      <c r="F6156" t="s">
        <v>17389</v>
      </c>
      <c r="G6156" t="s">
        <v>193</v>
      </c>
      <c r="H6156" t="s">
        <v>150</v>
      </c>
      <c r="I6156" t="s">
        <v>136</v>
      </c>
      <c r="J6156" t="s">
        <v>137</v>
      </c>
      <c r="K6156" t="s">
        <v>144</v>
      </c>
      <c r="L6156" t="s">
        <v>17390</v>
      </c>
      <c r="M6156" t="s">
        <v>17391</v>
      </c>
      <c r="N6156">
        <v>2.0947222220000001</v>
      </c>
      <c r="O6156">
        <v>0</v>
      </c>
      <c r="P6156">
        <v>87</v>
      </c>
      <c r="Q6156">
        <v>0</v>
      </c>
      <c r="R6156">
        <v>6</v>
      </c>
      <c r="S6156">
        <v>0</v>
      </c>
      <c r="T6156">
        <v>2</v>
      </c>
      <c r="U6156">
        <v>0</v>
      </c>
      <c r="V6156">
        <v>0</v>
      </c>
      <c r="W6156">
        <v>0</v>
      </c>
      <c r="X6156">
        <v>21.596122687464089</v>
      </c>
      <c r="Y6156">
        <v>0</v>
      </c>
      <c r="Z6156">
        <v>1.7348430216161774</v>
      </c>
      <c r="AA6156">
        <v>0</v>
      </c>
      <c r="AB6156">
        <v>0.75099859821475567</v>
      </c>
      <c r="AC6156">
        <v>0</v>
      </c>
      <c r="AD6156">
        <v>0</v>
      </c>
      <c r="AE6156">
        <v>24.081964307295024</v>
      </c>
    </row>
    <row r="6157" spans="1:31" x14ac:dyDescent="0.3">
      <c r="A6157">
        <v>2500162</v>
      </c>
      <c r="B6157">
        <v>1</v>
      </c>
      <c r="C6157" t="s">
        <v>80</v>
      </c>
      <c r="D6157" t="s">
        <v>110</v>
      </c>
      <c r="E6157" t="s">
        <v>132</v>
      </c>
      <c r="F6157" t="s">
        <v>17392</v>
      </c>
      <c r="G6157" t="s">
        <v>296</v>
      </c>
      <c r="H6157" t="s">
        <v>135</v>
      </c>
      <c r="I6157" t="s">
        <v>136</v>
      </c>
      <c r="J6157" t="s">
        <v>137</v>
      </c>
      <c r="K6157" t="s">
        <v>144</v>
      </c>
      <c r="L6157" t="s">
        <v>17393</v>
      </c>
      <c r="M6157" t="s">
        <v>17394</v>
      </c>
      <c r="N6157">
        <v>3.5027777769999999</v>
      </c>
      <c r="O6157">
        <v>0</v>
      </c>
      <c r="P6157">
        <v>1038</v>
      </c>
      <c r="Q6157">
        <v>0</v>
      </c>
      <c r="R6157">
        <v>0</v>
      </c>
      <c r="S6157">
        <v>0</v>
      </c>
      <c r="T6157">
        <v>88</v>
      </c>
      <c r="U6157">
        <v>0</v>
      </c>
      <c r="V6157">
        <v>0</v>
      </c>
      <c r="W6157">
        <v>0</v>
      </c>
      <c r="X6157">
        <v>1486.2222474218263</v>
      </c>
      <c r="Y6157">
        <v>0</v>
      </c>
      <c r="Z6157">
        <v>0</v>
      </c>
      <c r="AA6157">
        <v>0</v>
      </c>
      <c r="AB6157">
        <v>145.12813344091745</v>
      </c>
      <c r="AC6157">
        <v>0</v>
      </c>
      <c r="AD6157">
        <v>0</v>
      </c>
      <c r="AE6157">
        <v>1631.3503808627438</v>
      </c>
    </row>
    <row r="6158" spans="1:31" x14ac:dyDescent="0.3">
      <c r="A6158">
        <v>2499744</v>
      </c>
      <c r="B6158">
        <v>1</v>
      </c>
      <c r="C6158" t="s">
        <v>80</v>
      </c>
      <c r="D6158" t="s">
        <v>92</v>
      </c>
      <c r="E6158" t="s">
        <v>153</v>
      </c>
      <c r="F6158" t="s">
        <v>17395</v>
      </c>
      <c r="G6158" t="s">
        <v>155</v>
      </c>
      <c r="H6158" t="s">
        <v>135</v>
      </c>
      <c r="I6158" t="s">
        <v>136</v>
      </c>
      <c r="J6158" t="s">
        <v>137</v>
      </c>
      <c r="K6158" t="s">
        <v>144</v>
      </c>
      <c r="L6158" t="s">
        <v>17396</v>
      </c>
      <c r="M6158" t="s">
        <v>17397</v>
      </c>
      <c r="N6158">
        <v>3.3486111109999999</v>
      </c>
      <c r="O6158">
        <v>0</v>
      </c>
      <c r="P6158">
        <v>1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2.3674300501392236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2.3674300501392236</v>
      </c>
    </row>
    <row r="6159" spans="1:31" x14ac:dyDescent="0.3">
      <c r="A6159">
        <v>2499638</v>
      </c>
      <c r="B6159">
        <v>1</v>
      </c>
      <c r="C6159" t="s">
        <v>80</v>
      </c>
      <c r="D6159" t="s">
        <v>85</v>
      </c>
      <c r="E6159" t="s">
        <v>132</v>
      </c>
      <c r="F6159" t="s">
        <v>17398</v>
      </c>
      <c r="G6159" t="s">
        <v>134</v>
      </c>
      <c r="H6159" t="s">
        <v>135</v>
      </c>
      <c r="I6159" t="s">
        <v>136</v>
      </c>
      <c r="J6159" t="s">
        <v>137</v>
      </c>
      <c r="K6159" t="s">
        <v>138</v>
      </c>
      <c r="L6159" t="s">
        <v>17399</v>
      </c>
      <c r="M6159" t="s">
        <v>17400</v>
      </c>
      <c r="N6159">
        <v>0.257222222</v>
      </c>
      <c r="O6159">
        <v>0</v>
      </c>
      <c r="P6159">
        <v>520</v>
      </c>
      <c r="Q6159">
        <v>0</v>
      </c>
      <c r="R6159">
        <v>0</v>
      </c>
      <c r="S6159">
        <v>0</v>
      </c>
      <c r="T6159">
        <v>51</v>
      </c>
      <c r="U6159">
        <v>0</v>
      </c>
      <c r="V6159">
        <v>0</v>
      </c>
      <c r="W6159">
        <v>0</v>
      </c>
      <c r="X6159">
        <v>39.420123637394909</v>
      </c>
      <c r="Y6159">
        <v>0</v>
      </c>
      <c r="Z6159">
        <v>0</v>
      </c>
      <c r="AA6159">
        <v>0</v>
      </c>
      <c r="AB6159">
        <v>19.340852694614021</v>
      </c>
      <c r="AC6159">
        <v>0</v>
      </c>
      <c r="AD6159">
        <v>0</v>
      </c>
      <c r="AE6159">
        <v>58.76097633200893</v>
      </c>
    </row>
    <row r="6160" spans="1:31" x14ac:dyDescent="0.3">
      <c r="A6160">
        <v>2500222</v>
      </c>
      <c r="B6160">
        <v>1</v>
      </c>
      <c r="C6160" t="s">
        <v>80</v>
      </c>
      <c r="D6160" t="s">
        <v>107</v>
      </c>
      <c r="E6160" t="s">
        <v>166</v>
      </c>
      <c r="F6160" t="s">
        <v>17401</v>
      </c>
      <c r="G6160" t="s">
        <v>149</v>
      </c>
      <c r="H6160" t="s">
        <v>150</v>
      </c>
      <c r="I6160" t="s">
        <v>136</v>
      </c>
      <c r="J6160" t="s">
        <v>137</v>
      </c>
      <c r="K6160" t="s">
        <v>144</v>
      </c>
      <c r="L6160" t="s">
        <v>17402</v>
      </c>
      <c r="M6160" t="s">
        <v>17403</v>
      </c>
      <c r="N6160">
        <v>1.7030555549999999</v>
      </c>
      <c r="O6160">
        <v>0</v>
      </c>
      <c r="P6160">
        <v>9300</v>
      </c>
      <c r="Q6160">
        <v>2</v>
      </c>
      <c r="R6160">
        <v>18</v>
      </c>
      <c r="S6160">
        <v>2</v>
      </c>
      <c r="T6160">
        <v>354</v>
      </c>
      <c r="U6160">
        <v>0</v>
      </c>
      <c r="V6160">
        <v>1</v>
      </c>
      <c r="W6160">
        <v>0</v>
      </c>
      <c r="X6160">
        <v>5475.3762338352353</v>
      </c>
      <c r="Y6160">
        <v>6.5727855115396387</v>
      </c>
      <c r="Z6160">
        <v>4.3605138803415535</v>
      </c>
      <c r="AA6160">
        <v>5.1904733013229354</v>
      </c>
      <c r="AB6160">
        <v>585.31909565531816</v>
      </c>
      <c r="AC6160">
        <v>0</v>
      </c>
      <c r="AD6160">
        <v>6.2044654575508336</v>
      </c>
      <c r="AE6160">
        <v>6083.0235676413076</v>
      </c>
    </row>
    <row r="6161" spans="1:31" x14ac:dyDescent="0.3">
      <c r="A6161">
        <v>2499784</v>
      </c>
      <c r="B6161">
        <v>1</v>
      </c>
      <c r="C6161" t="s">
        <v>81</v>
      </c>
      <c r="D6161" t="s">
        <v>116</v>
      </c>
      <c r="E6161" t="s">
        <v>166</v>
      </c>
      <c r="F6161" t="s">
        <v>5182</v>
      </c>
      <c r="G6161" t="s">
        <v>149</v>
      </c>
      <c r="H6161" t="s">
        <v>150</v>
      </c>
      <c r="I6161" t="s">
        <v>136</v>
      </c>
      <c r="J6161" t="s">
        <v>137</v>
      </c>
      <c r="K6161" t="s">
        <v>144</v>
      </c>
      <c r="L6161" t="s">
        <v>17404</v>
      </c>
      <c r="M6161" t="s">
        <v>17405</v>
      </c>
      <c r="N6161">
        <v>1.7</v>
      </c>
      <c r="O6161">
        <v>9</v>
      </c>
      <c r="P6161">
        <v>3007</v>
      </c>
      <c r="Q6161">
        <v>255</v>
      </c>
      <c r="R6161">
        <v>238</v>
      </c>
      <c r="S6161">
        <v>11</v>
      </c>
      <c r="T6161">
        <v>421</v>
      </c>
      <c r="U6161">
        <v>1</v>
      </c>
      <c r="V6161">
        <v>0</v>
      </c>
      <c r="W6161">
        <v>0.71418333773934006</v>
      </c>
      <c r="X6161">
        <v>814.21769676772021</v>
      </c>
      <c r="Y6161">
        <v>95.188813881759955</v>
      </c>
      <c r="Z6161">
        <v>49.033697534039433</v>
      </c>
      <c r="AA6161">
        <v>264.03798300314401</v>
      </c>
      <c r="AB6161">
        <v>364.42689236281473</v>
      </c>
      <c r="AC6161">
        <v>273.62753506080003</v>
      </c>
      <c r="AD6161">
        <v>0</v>
      </c>
      <c r="AE6161">
        <v>1861.2468019480177</v>
      </c>
    </row>
    <row r="6162" spans="1:31" x14ac:dyDescent="0.3">
      <c r="A6162">
        <v>2499535</v>
      </c>
      <c r="B6162">
        <v>1</v>
      </c>
      <c r="C6162" t="s">
        <v>80</v>
      </c>
      <c r="D6162" t="s">
        <v>103</v>
      </c>
      <c r="E6162" t="s">
        <v>141</v>
      </c>
      <c r="F6162" t="s">
        <v>17406</v>
      </c>
      <c r="G6162" t="s">
        <v>210</v>
      </c>
      <c r="H6162" t="s">
        <v>135</v>
      </c>
      <c r="I6162" t="s">
        <v>136</v>
      </c>
      <c r="J6162" t="s">
        <v>137</v>
      </c>
      <c r="K6162" t="s">
        <v>144</v>
      </c>
      <c r="L6162" t="s">
        <v>17407</v>
      </c>
      <c r="M6162" t="s">
        <v>17408</v>
      </c>
      <c r="N6162">
        <v>0.48</v>
      </c>
      <c r="O6162">
        <v>0</v>
      </c>
      <c r="P6162">
        <v>34</v>
      </c>
      <c r="Q6162">
        <v>0</v>
      </c>
      <c r="R6162">
        <v>0</v>
      </c>
      <c r="S6162">
        <v>0</v>
      </c>
      <c r="T6162">
        <v>8</v>
      </c>
      <c r="U6162">
        <v>0</v>
      </c>
      <c r="V6162">
        <v>0</v>
      </c>
      <c r="W6162">
        <v>0</v>
      </c>
      <c r="X6162">
        <v>3.3709457756425922</v>
      </c>
      <c r="Y6162">
        <v>0</v>
      </c>
      <c r="Z6162">
        <v>0</v>
      </c>
      <c r="AA6162">
        <v>0</v>
      </c>
      <c r="AB6162">
        <v>2.3244756713761436</v>
      </c>
      <c r="AC6162">
        <v>0</v>
      </c>
      <c r="AD6162">
        <v>0</v>
      </c>
      <c r="AE6162">
        <v>5.6954214470187363</v>
      </c>
    </row>
    <row r="6163" spans="1:31" x14ac:dyDescent="0.3">
      <c r="A6163">
        <v>2500225</v>
      </c>
      <c r="B6163">
        <v>1</v>
      </c>
      <c r="C6163" t="s">
        <v>81</v>
      </c>
      <c r="D6163" t="s">
        <v>122</v>
      </c>
      <c r="E6163" t="s">
        <v>162</v>
      </c>
      <c r="F6163" t="s">
        <v>17409</v>
      </c>
      <c r="G6163" t="s">
        <v>210</v>
      </c>
      <c r="H6163" t="s">
        <v>135</v>
      </c>
      <c r="I6163" t="s">
        <v>136</v>
      </c>
      <c r="J6163" t="s">
        <v>137</v>
      </c>
      <c r="K6163" t="s">
        <v>144</v>
      </c>
      <c r="L6163" t="s">
        <v>17410</v>
      </c>
      <c r="M6163" t="s">
        <v>17411</v>
      </c>
      <c r="N6163">
        <v>0.87666666599999998</v>
      </c>
      <c r="O6163">
        <v>0</v>
      </c>
      <c r="P6163">
        <v>91</v>
      </c>
      <c r="Q6163">
        <v>0</v>
      </c>
      <c r="R6163">
        <v>0</v>
      </c>
      <c r="S6163">
        <v>0</v>
      </c>
      <c r="T6163">
        <v>1</v>
      </c>
      <c r="U6163">
        <v>0</v>
      </c>
      <c r="V6163">
        <v>0</v>
      </c>
      <c r="W6163">
        <v>0</v>
      </c>
      <c r="X6163">
        <v>20.190298806408332</v>
      </c>
      <c r="Y6163">
        <v>0</v>
      </c>
      <c r="Z6163">
        <v>0</v>
      </c>
      <c r="AA6163">
        <v>0</v>
      </c>
      <c r="AB6163">
        <v>0.6304308490684325</v>
      </c>
      <c r="AC6163">
        <v>0</v>
      </c>
      <c r="AD6163">
        <v>0</v>
      </c>
      <c r="AE6163">
        <v>20.820729655476764</v>
      </c>
    </row>
    <row r="6164" spans="1:31" x14ac:dyDescent="0.3">
      <c r="A6164">
        <v>2499847</v>
      </c>
      <c r="B6164">
        <v>1</v>
      </c>
      <c r="C6164" t="s">
        <v>80</v>
      </c>
      <c r="D6164" t="s">
        <v>107</v>
      </c>
      <c r="E6164" t="s">
        <v>153</v>
      </c>
      <c r="F6164" t="s">
        <v>17412</v>
      </c>
      <c r="G6164" t="s">
        <v>230</v>
      </c>
      <c r="H6164" t="s">
        <v>135</v>
      </c>
      <c r="I6164" t="s">
        <v>136</v>
      </c>
      <c r="J6164" t="s">
        <v>137</v>
      </c>
      <c r="K6164" t="s">
        <v>144</v>
      </c>
      <c r="L6164" t="s">
        <v>17413</v>
      </c>
      <c r="M6164" t="s">
        <v>17414</v>
      </c>
      <c r="N6164">
        <v>1.179444444</v>
      </c>
      <c r="O6164">
        <v>0</v>
      </c>
      <c r="P6164">
        <v>2</v>
      </c>
      <c r="Q6164">
        <v>0</v>
      </c>
      <c r="R6164">
        <v>0</v>
      </c>
      <c r="S6164">
        <v>0</v>
      </c>
      <c r="T6164">
        <v>4</v>
      </c>
      <c r="U6164">
        <v>0</v>
      </c>
      <c r="V6164">
        <v>0</v>
      </c>
      <c r="W6164">
        <v>0</v>
      </c>
      <c r="X6164">
        <v>0.49427440113604076</v>
      </c>
      <c r="Y6164">
        <v>0</v>
      </c>
      <c r="Z6164">
        <v>0</v>
      </c>
      <c r="AA6164">
        <v>0</v>
      </c>
      <c r="AB6164">
        <v>3.183310806674617</v>
      </c>
      <c r="AC6164">
        <v>0</v>
      </c>
      <c r="AD6164">
        <v>0</v>
      </c>
      <c r="AE6164">
        <v>3.6775852078106577</v>
      </c>
    </row>
    <row r="6165" spans="1:31" x14ac:dyDescent="0.3">
      <c r="A6165">
        <v>2500016</v>
      </c>
      <c r="B6165">
        <v>1</v>
      </c>
      <c r="C6165" t="s">
        <v>80</v>
      </c>
      <c r="D6165" t="s">
        <v>105</v>
      </c>
      <c r="E6165" t="s">
        <v>132</v>
      </c>
      <c r="F6165" t="s">
        <v>2507</v>
      </c>
      <c r="G6165" t="s">
        <v>296</v>
      </c>
      <c r="H6165" t="s">
        <v>135</v>
      </c>
      <c r="I6165" t="s">
        <v>136</v>
      </c>
      <c r="J6165" t="s">
        <v>137</v>
      </c>
      <c r="K6165" t="s">
        <v>144</v>
      </c>
      <c r="L6165" t="s">
        <v>17415</v>
      </c>
      <c r="M6165" t="s">
        <v>17416</v>
      </c>
      <c r="N6165">
        <v>1.8630555550000001</v>
      </c>
      <c r="O6165">
        <v>0</v>
      </c>
      <c r="P6165">
        <v>204</v>
      </c>
      <c r="Q6165">
        <v>0</v>
      </c>
      <c r="R6165">
        <v>12</v>
      </c>
      <c r="S6165">
        <v>0</v>
      </c>
      <c r="T6165">
        <v>6</v>
      </c>
      <c r="U6165">
        <v>0</v>
      </c>
      <c r="V6165">
        <v>0</v>
      </c>
      <c r="W6165">
        <v>0</v>
      </c>
      <c r="X6165">
        <v>80.131700411262955</v>
      </c>
      <c r="Y6165">
        <v>0</v>
      </c>
      <c r="Z6165">
        <v>0.8559951550307785</v>
      </c>
      <c r="AA6165">
        <v>0</v>
      </c>
      <c r="AB6165">
        <v>3.5726947700049823</v>
      </c>
      <c r="AC6165">
        <v>0</v>
      </c>
      <c r="AD6165">
        <v>0</v>
      </c>
      <c r="AE6165">
        <v>84.560390336298724</v>
      </c>
    </row>
    <row r="6166" spans="1:31" x14ac:dyDescent="0.3">
      <c r="A6166">
        <v>2499990</v>
      </c>
      <c r="B6166">
        <v>1</v>
      </c>
      <c r="C6166" t="s">
        <v>80</v>
      </c>
      <c r="D6166" t="s">
        <v>85</v>
      </c>
      <c r="E6166" t="s">
        <v>132</v>
      </c>
      <c r="F6166" t="s">
        <v>17417</v>
      </c>
      <c r="G6166" t="s">
        <v>134</v>
      </c>
      <c r="H6166" t="s">
        <v>135</v>
      </c>
      <c r="I6166" t="s">
        <v>136</v>
      </c>
      <c r="J6166" t="s">
        <v>137</v>
      </c>
      <c r="K6166" t="s">
        <v>138</v>
      </c>
      <c r="L6166" t="s">
        <v>17418</v>
      </c>
      <c r="M6166" t="s">
        <v>17419</v>
      </c>
      <c r="N6166">
        <v>0.34277777700000001</v>
      </c>
      <c r="O6166">
        <v>0</v>
      </c>
      <c r="P6166">
        <v>450</v>
      </c>
      <c r="Q6166">
        <v>0</v>
      </c>
      <c r="R6166">
        <v>0</v>
      </c>
      <c r="S6166">
        <v>0</v>
      </c>
      <c r="T6166">
        <v>2</v>
      </c>
      <c r="U6166">
        <v>0</v>
      </c>
      <c r="V6166">
        <v>0</v>
      </c>
      <c r="W6166">
        <v>0</v>
      </c>
      <c r="X6166">
        <v>54.041161598952527</v>
      </c>
      <c r="Y6166">
        <v>0</v>
      </c>
      <c r="Z6166">
        <v>0</v>
      </c>
      <c r="AA6166">
        <v>0</v>
      </c>
      <c r="AB6166">
        <v>0.22485025411849233</v>
      </c>
      <c r="AC6166">
        <v>0</v>
      </c>
      <c r="AD6166">
        <v>0</v>
      </c>
      <c r="AE6166">
        <v>54.266011853071021</v>
      </c>
    </row>
    <row r="6167" spans="1:31" x14ac:dyDescent="0.3">
      <c r="A6167">
        <v>2500302</v>
      </c>
      <c r="B6167">
        <v>1</v>
      </c>
      <c r="C6167" t="s">
        <v>81</v>
      </c>
      <c r="D6167" t="s">
        <v>118</v>
      </c>
      <c r="E6167" t="s">
        <v>162</v>
      </c>
      <c r="F6167" t="s">
        <v>10911</v>
      </c>
      <c r="G6167" t="s">
        <v>210</v>
      </c>
      <c r="H6167" t="s">
        <v>135</v>
      </c>
      <c r="I6167" t="s">
        <v>136</v>
      </c>
      <c r="J6167" t="s">
        <v>137</v>
      </c>
      <c r="K6167" t="s">
        <v>144</v>
      </c>
      <c r="L6167" t="s">
        <v>17420</v>
      </c>
      <c r="M6167" t="s">
        <v>17421</v>
      </c>
      <c r="N6167">
        <v>1.176388888</v>
      </c>
      <c r="O6167">
        <v>0</v>
      </c>
      <c r="P6167">
        <v>21</v>
      </c>
      <c r="Q6167">
        <v>0</v>
      </c>
      <c r="R6167">
        <v>0</v>
      </c>
      <c r="S6167">
        <v>0</v>
      </c>
      <c r="T6167">
        <v>2</v>
      </c>
      <c r="U6167">
        <v>0</v>
      </c>
      <c r="V6167">
        <v>0</v>
      </c>
      <c r="W6167">
        <v>0</v>
      </c>
      <c r="X6167">
        <v>6.6725554804208738</v>
      </c>
      <c r="Y6167">
        <v>0</v>
      </c>
      <c r="Z6167">
        <v>0</v>
      </c>
      <c r="AA6167">
        <v>0</v>
      </c>
      <c r="AB6167">
        <v>1.2615117052258671</v>
      </c>
      <c r="AC6167">
        <v>0</v>
      </c>
      <c r="AD6167">
        <v>0</v>
      </c>
      <c r="AE6167">
        <v>7.9340671856467413</v>
      </c>
    </row>
    <row r="6168" spans="1:31" x14ac:dyDescent="0.3">
      <c r="A6168">
        <v>2499661</v>
      </c>
      <c r="B6168">
        <v>1</v>
      </c>
      <c r="C6168" t="s">
        <v>81</v>
      </c>
      <c r="D6168" t="s">
        <v>123</v>
      </c>
      <c r="E6168" t="s">
        <v>147</v>
      </c>
      <c r="F6168" t="s">
        <v>17422</v>
      </c>
      <c r="G6168" t="s">
        <v>149</v>
      </c>
      <c r="H6168" t="s">
        <v>150</v>
      </c>
      <c r="I6168" t="s">
        <v>136</v>
      </c>
      <c r="J6168" t="s">
        <v>137</v>
      </c>
      <c r="K6168" t="s">
        <v>144</v>
      </c>
      <c r="L6168" t="s">
        <v>17423</v>
      </c>
      <c r="M6168" t="s">
        <v>17424</v>
      </c>
      <c r="N6168">
        <v>1.275555555</v>
      </c>
      <c r="O6168">
        <v>2</v>
      </c>
      <c r="P6168">
        <v>412</v>
      </c>
      <c r="Q6168">
        <v>100</v>
      </c>
      <c r="R6168">
        <v>42</v>
      </c>
      <c r="S6168">
        <v>6</v>
      </c>
      <c r="T6168">
        <v>69</v>
      </c>
      <c r="U6168">
        <v>1</v>
      </c>
      <c r="V6168">
        <v>1</v>
      </c>
      <c r="W6168">
        <v>0.21712822682631944</v>
      </c>
      <c r="X6168">
        <v>109.01617768729326</v>
      </c>
      <c r="Y6168">
        <v>61.863871214517673</v>
      </c>
      <c r="Z6168">
        <v>9.0913278369380777</v>
      </c>
      <c r="AA6168">
        <v>5.3917283476444906</v>
      </c>
      <c r="AB6168">
        <v>71.013751833192515</v>
      </c>
      <c r="AC6168">
        <v>143.37809841163025</v>
      </c>
      <c r="AD6168">
        <v>1.2510951219653776</v>
      </c>
      <c r="AE6168">
        <v>401.223178680008</v>
      </c>
    </row>
    <row r="6169" spans="1:31" x14ac:dyDescent="0.3">
      <c r="A6169">
        <v>2499698</v>
      </c>
      <c r="B6169">
        <v>1</v>
      </c>
      <c r="C6169" t="s">
        <v>81</v>
      </c>
      <c r="D6169" t="s">
        <v>127</v>
      </c>
      <c r="E6169" t="s">
        <v>162</v>
      </c>
      <c r="F6169" t="s">
        <v>17425</v>
      </c>
      <c r="G6169" t="s">
        <v>210</v>
      </c>
      <c r="H6169" t="s">
        <v>135</v>
      </c>
      <c r="I6169" t="s">
        <v>136</v>
      </c>
      <c r="J6169" t="s">
        <v>137</v>
      </c>
      <c r="K6169" t="s">
        <v>144</v>
      </c>
      <c r="L6169" t="s">
        <v>17426</v>
      </c>
      <c r="M6169" t="s">
        <v>17427</v>
      </c>
      <c r="N6169">
        <v>2.8991666660000002</v>
      </c>
      <c r="O6169">
        <v>0</v>
      </c>
      <c r="P6169">
        <v>8</v>
      </c>
      <c r="Q6169">
        <v>0</v>
      </c>
      <c r="R6169">
        <v>1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2.5223178678492522</v>
      </c>
      <c r="Y6169">
        <v>0</v>
      </c>
      <c r="Z6169">
        <v>2.6162632767911784</v>
      </c>
      <c r="AA6169">
        <v>0</v>
      </c>
      <c r="AB6169">
        <v>0</v>
      </c>
      <c r="AC6169">
        <v>0</v>
      </c>
      <c r="AD6169">
        <v>0</v>
      </c>
      <c r="AE6169">
        <v>5.1385811446404306</v>
      </c>
    </row>
    <row r="6170" spans="1:31" x14ac:dyDescent="0.3">
      <c r="A6170">
        <v>2500345</v>
      </c>
      <c r="B6170">
        <v>1</v>
      </c>
      <c r="C6170" t="s">
        <v>80</v>
      </c>
      <c r="D6170" t="s">
        <v>107</v>
      </c>
      <c r="E6170" t="s">
        <v>147</v>
      </c>
      <c r="F6170" t="s">
        <v>17428</v>
      </c>
      <c r="G6170" t="s">
        <v>765</v>
      </c>
      <c r="H6170" t="s">
        <v>150</v>
      </c>
      <c r="I6170" t="s">
        <v>136</v>
      </c>
      <c r="J6170" t="s">
        <v>137</v>
      </c>
      <c r="K6170" t="s">
        <v>144</v>
      </c>
      <c r="L6170" t="s">
        <v>17429</v>
      </c>
      <c r="M6170" t="s">
        <v>17430</v>
      </c>
      <c r="N6170">
        <v>1.135</v>
      </c>
      <c r="O6170">
        <v>0</v>
      </c>
      <c r="P6170">
        <v>3511</v>
      </c>
      <c r="Q6170">
        <v>0</v>
      </c>
      <c r="R6170">
        <v>18</v>
      </c>
      <c r="S6170">
        <v>0</v>
      </c>
      <c r="T6170">
        <v>181</v>
      </c>
      <c r="U6170">
        <v>0</v>
      </c>
      <c r="V6170">
        <v>1</v>
      </c>
      <c r="W6170">
        <v>0</v>
      </c>
      <c r="X6170">
        <v>495.15764039089072</v>
      </c>
      <c r="Y6170">
        <v>0</v>
      </c>
      <c r="Z6170">
        <v>2.6656779977382428</v>
      </c>
      <c r="AA6170">
        <v>0</v>
      </c>
      <c r="AB6170">
        <v>80.834922550544931</v>
      </c>
      <c r="AC6170">
        <v>0</v>
      </c>
      <c r="AD6170">
        <v>1.4368076437252282</v>
      </c>
      <c r="AE6170">
        <v>580.09504858289915</v>
      </c>
    </row>
    <row r="6171" spans="1:31" x14ac:dyDescent="0.3">
      <c r="A6171">
        <v>2499953</v>
      </c>
      <c r="B6171">
        <v>1</v>
      </c>
      <c r="C6171" t="s">
        <v>81</v>
      </c>
      <c r="D6171" t="s">
        <v>128</v>
      </c>
      <c r="E6171" t="s">
        <v>184</v>
      </c>
      <c r="F6171" t="s">
        <v>2480</v>
      </c>
      <c r="G6171" t="s">
        <v>181</v>
      </c>
      <c r="H6171" t="s">
        <v>150</v>
      </c>
      <c r="I6171" t="s">
        <v>136</v>
      </c>
      <c r="J6171" t="s">
        <v>137</v>
      </c>
      <c r="K6171" t="s">
        <v>144</v>
      </c>
      <c r="L6171" t="s">
        <v>17431</v>
      </c>
      <c r="M6171" t="s">
        <v>17432</v>
      </c>
      <c r="N6171">
        <v>0.43111111099999999</v>
      </c>
      <c r="O6171">
        <v>0</v>
      </c>
      <c r="P6171">
        <v>0</v>
      </c>
      <c r="Q6171">
        <v>0</v>
      </c>
      <c r="R6171">
        <v>0</v>
      </c>
      <c r="S6171">
        <v>1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3.2390184576076448</v>
      </c>
      <c r="AB6171">
        <v>0</v>
      </c>
      <c r="AC6171">
        <v>0</v>
      </c>
      <c r="AD6171">
        <v>0</v>
      </c>
      <c r="AE6171">
        <v>3.2390184576076448</v>
      </c>
    </row>
    <row r="6172" spans="1:31" x14ac:dyDescent="0.3">
      <c r="A6172">
        <v>2499810</v>
      </c>
      <c r="B6172">
        <v>1</v>
      </c>
      <c r="C6172" t="s">
        <v>80</v>
      </c>
      <c r="D6172" t="s">
        <v>97</v>
      </c>
      <c r="E6172" t="s">
        <v>147</v>
      </c>
      <c r="F6172" t="s">
        <v>17433</v>
      </c>
      <c r="G6172" t="s">
        <v>149</v>
      </c>
      <c r="H6172" t="s">
        <v>150</v>
      </c>
      <c r="I6172" t="s">
        <v>506</v>
      </c>
      <c r="J6172" t="s">
        <v>137</v>
      </c>
      <c r="K6172" t="s">
        <v>144</v>
      </c>
      <c r="L6172" t="s">
        <v>17434</v>
      </c>
      <c r="M6172" t="s">
        <v>17435</v>
      </c>
      <c r="N6172">
        <v>1.9444444000000002E-2</v>
      </c>
      <c r="O6172">
        <v>7</v>
      </c>
      <c r="P6172">
        <v>1741</v>
      </c>
      <c r="Q6172">
        <v>0</v>
      </c>
      <c r="R6172">
        <v>23</v>
      </c>
      <c r="S6172">
        <v>4</v>
      </c>
      <c r="T6172">
        <v>185</v>
      </c>
      <c r="U6172">
        <v>0</v>
      </c>
      <c r="V6172">
        <v>1</v>
      </c>
      <c r="W6172">
        <v>2.5068697576824537</v>
      </c>
      <c r="X6172">
        <v>14.864358275841685</v>
      </c>
      <c r="Y6172">
        <v>0</v>
      </c>
      <c r="Z6172">
        <v>0.29985099516338948</v>
      </c>
      <c r="AA6172">
        <v>5.3529591851851936</v>
      </c>
      <c r="AB6172">
        <v>2.8836706201666682</v>
      </c>
      <c r="AC6172">
        <v>0</v>
      </c>
      <c r="AD6172">
        <v>0.28291837892103333</v>
      </c>
      <c r="AE6172">
        <v>26.190627212960422</v>
      </c>
    </row>
    <row r="6173" spans="1:31" x14ac:dyDescent="0.3">
      <c r="A6173">
        <v>2500165</v>
      </c>
      <c r="B6173">
        <v>1</v>
      </c>
      <c r="C6173" t="s">
        <v>80</v>
      </c>
      <c r="D6173" t="s">
        <v>98</v>
      </c>
      <c r="E6173" t="s">
        <v>162</v>
      </c>
      <c r="F6173" t="s">
        <v>17436</v>
      </c>
      <c r="G6173" t="s">
        <v>210</v>
      </c>
      <c r="H6173" t="s">
        <v>135</v>
      </c>
      <c r="I6173" t="s">
        <v>136</v>
      </c>
      <c r="J6173" t="s">
        <v>137</v>
      </c>
      <c r="K6173" t="s">
        <v>144</v>
      </c>
      <c r="L6173" t="s">
        <v>17437</v>
      </c>
      <c r="M6173" t="s">
        <v>17438</v>
      </c>
      <c r="N6173">
        <v>2.1061111110000001</v>
      </c>
      <c r="O6173">
        <v>0</v>
      </c>
      <c r="P6173">
        <v>0</v>
      </c>
      <c r="Q6173">
        <v>0</v>
      </c>
      <c r="R6173">
        <v>1</v>
      </c>
      <c r="S6173">
        <v>0</v>
      </c>
      <c r="T6173">
        <v>1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2.2210864594807713</v>
      </c>
      <c r="AA6173">
        <v>0</v>
      </c>
      <c r="AB6173">
        <v>2.8601784964408337</v>
      </c>
      <c r="AC6173">
        <v>0</v>
      </c>
      <c r="AD6173">
        <v>0</v>
      </c>
      <c r="AE6173">
        <v>5.081264955921605</v>
      </c>
    </row>
    <row r="6174" spans="1:31" x14ac:dyDescent="0.3">
      <c r="A6174">
        <v>2500311</v>
      </c>
      <c r="B6174">
        <v>1</v>
      </c>
      <c r="C6174" t="s">
        <v>80</v>
      </c>
      <c r="D6174" t="s">
        <v>104</v>
      </c>
      <c r="E6174" t="s">
        <v>153</v>
      </c>
      <c r="F6174" t="s">
        <v>17439</v>
      </c>
      <c r="G6174" t="s">
        <v>181</v>
      </c>
      <c r="H6174" t="s">
        <v>135</v>
      </c>
      <c r="I6174" t="s">
        <v>136</v>
      </c>
      <c r="J6174" t="s">
        <v>137</v>
      </c>
      <c r="K6174" t="s">
        <v>144</v>
      </c>
      <c r="L6174" t="s">
        <v>17440</v>
      </c>
      <c r="M6174" t="s">
        <v>17441</v>
      </c>
      <c r="N6174">
        <v>2.9127777770000001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1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1.2070508724101636</v>
      </c>
      <c r="AC6174">
        <v>0</v>
      </c>
      <c r="AD6174">
        <v>0</v>
      </c>
      <c r="AE6174">
        <v>1.2070508724101636</v>
      </c>
    </row>
    <row r="6175" spans="1:31" x14ac:dyDescent="0.3">
      <c r="A6175">
        <v>2499733</v>
      </c>
      <c r="B6175">
        <v>1</v>
      </c>
      <c r="C6175" t="s">
        <v>80</v>
      </c>
      <c r="D6175" t="s">
        <v>90</v>
      </c>
      <c r="E6175" t="s">
        <v>132</v>
      </c>
      <c r="F6175" t="s">
        <v>17442</v>
      </c>
      <c r="G6175" t="s">
        <v>134</v>
      </c>
      <c r="H6175" t="s">
        <v>135</v>
      </c>
      <c r="I6175" t="s">
        <v>136</v>
      </c>
      <c r="J6175" t="s">
        <v>137</v>
      </c>
      <c r="K6175" t="s">
        <v>138</v>
      </c>
      <c r="L6175" t="s">
        <v>17443</v>
      </c>
      <c r="M6175" t="s">
        <v>17444</v>
      </c>
      <c r="N6175">
        <v>1.0008333330000001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12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37.002206391265773</v>
      </c>
      <c r="AC6175">
        <v>0</v>
      </c>
      <c r="AD6175">
        <v>0</v>
      </c>
      <c r="AE6175">
        <v>37.002206391265773</v>
      </c>
    </row>
    <row r="6176" spans="1:31" x14ac:dyDescent="0.3">
      <c r="A6176">
        <v>2500019</v>
      </c>
      <c r="B6176">
        <v>1</v>
      </c>
      <c r="C6176" t="s">
        <v>80</v>
      </c>
      <c r="D6176" t="s">
        <v>90</v>
      </c>
      <c r="E6176" t="s">
        <v>153</v>
      </c>
      <c r="F6176" t="s">
        <v>17445</v>
      </c>
      <c r="G6176" t="s">
        <v>230</v>
      </c>
      <c r="H6176" t="s">
        <v>135</v>
      </c>
      <c r="I6176" t="s">
        <v>136</v>
      </c>
      <c r="J6176" t="s">
        <v>137</v>
      </c>
      <c r="K6176" t="s">
        <v>144</v>
      </c>
      <c r="L6176" t="s">
        <v>17446</v>
      </c>
      <c r="M6176" t="s">
        <v>17447</v>
      </c>
      <c r="N6176">
        <v>3.2411111109999999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1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5.2427592191333332</v>
      </c>
      <c r="AC6176">
        <v>0</v>
      </c>
      <c r="AD6176">
        <v>0</v>
      </c>
      <c r="AE6176">
        <v>5.2427592191333332</v>
      </c>
    </row>
    <row r="6177" spans="1:31" x14ac:dyDescent="0.3">
      <c r="A6177">
        <v>2499687</v>
      </c>
      <c r="B6177">
        <v>1</v>
      </c>
      <c r="C6177" t="s">
        <v>81</v>
      </c>
      <c r="D6177" t="s">
        <v>120</v>
      </c>
      <c r="E6177" t="s">
        <v>184</v>
      </c>
      <c r="F6177" t="s">
        <v>5935</v>
      </c>
      <c r="G6177" t="s">
        <v>134</v>
      </c>
      <c r="H6177" t="s">
        <v>150</v>
      </c>
      <c r="I6177" t="s">
        <v>136</v>
      </c>
      <c r="J6177" t="s">
        <v>137</v>
      </c>
      <c r="K6177" t="s">
        <v>138</v>
      </c>
      <c r="L6177" t="s">
        <v>17448</v>
      </c>
      <c r="M6177" t="s">
        <v>17449</v>
      </c>
      <c r="N6177">
        <v>9.4541666660000008</v>
      </c>
      <c r="O6177">
        <v>0</v>
      </c>
      <c r="P6177">
        <v>96</v>
      </c>
      <c r="Q6177">
        <v>50</v>
      </c>
      <c r="R6177">
        <v>1</v>
      </c>
      <c r="S6177">
        <v>12</v>
      </c>
      <c r="T6177">
        <v>5</v>
      </c>
      <c r="U6177">
        <v>0</v>
      </c>
      <c r="V6177">
        <v>0</v>
      </c>
      <c r="W6177">
        <v>0</v>
      </c>
      <c r="X6177">
        <v>284.1759773192033</v>
      </c>
      <c r="Y6177">
        <v>329.64361503464153</v>
      </c>
      <c r="Z6177">
        <v>0.15636209171269846</v>
      </c>
      <c r="AA6177">
        <v>525.21232753572338</v>
      </c>
      <c r="AB6177">
        <v>37.780043799597358</v>
      </c>
      <c r="AC6177">
        <v>0</v>
      </c>
      <c r="AD6177">
        <v>0</v>
      </c>
      <c r="AE6177">
        <v>1176.9683257808781</v>
      </c>
    </row>
    <row r="6178" spans="1:31" x14ac:dyDescent="0.3">
      <c r="A6178">
        <v>2500228</v>
      </c>
      <c r="B6178">
        <v>1</v>
      </c>
      <c r="C6178" t="s">
        <v>81</v>
      </c>
      <c r="D6178" t="s">
        <v>120</v>
      </c>
      <c r="E6178" t="s">
        <v>184</v>
      </c>
      <c r="F6178" t="s">
        <v>17450</v>
      </c>
      <c r="G6178" t="s">
        <v>149</v>
      </c>
      <c r="H6178" t="s">
        <v>150</v>
      </c>
      <c r="I6178" t="s">
        <v>136</v>
      </c>
      <c r="J6178" t="s">
        <v>137</v>
      </c>
      <c r="K6178" t="s">
        <v>144</v>
      </c>
      <c r="L6178" t="s">
        <v>17451</v>
      </c>
      <c r="M6178" t="s">
        <v>17452</v>
      </c>
      <c r="N6178">
        <v>0.59805555499999996</v>
      </c>
      <c r="O6178">
        <v>0</v>
      </c>
      <c r="P6178">
        <v>3327</v>
      </c>
      <c r="Q6178">
        <v>183</v>
      </c>
      <c r="R6178">
        <v>187</v>
      </c>
      <c r="S6178">
        <v>32</v>
      </c>
      <c r="T6178">
        <v>324</v>
      </c>
      <c r="U6178">
        <v>2</v>
      </c>
      <c r="V6178">
        <v>1</v>
      </c>
      <c r="W6178">
        <v>0</v>
      </c>
      <c r="X6178">
        <v>464.24791545603841</v>
      </c>
      <c r="Y6178">
        <v>51.688582148733637</v>
      </c>
      <c r="Z6178">
        <v>43.422694564726704</v>
      </c>
      <c r="AA6178">
        <v>21.603638661503567</v>
      </c>
      <c r="AB6178">
        <v>93.421960855926841</v>
      </c>
      <c r="AC6178">
        <v>8.3645135075920347</v>
      </c>
      <c r="AD6178">
        <v>45.133466989799999</v>
      </c>
      <c r="AE6178">
        <v>727.8827721843212</v>
      </c>
    </row>
    <row r="6179" spans="1:31" x14ac:dyDescent="0.3">
      <c r="A6179">
        <v>2499630</v>
      </c>
      <c r="B6179">
        <v>1</v>
      </c>
      <c r="C6179" t="s">
        <v>80</v>
      </c>
      <c r="D6179" t="s">
        <v>93</v>
      </c>
      <c r="E6179" t="s">
        <v>132</v>
      </c>
      <c r="F6179" t="s">
        <v>17453</v>
      </c>
      <c r="G6179" t="s">
        <v>134</v>
      </c>
      <c r="H6179" t="s">
        <v>135</v>
      </c>
      <c r="I6179" t="s">
        <v>136</v>
      </c>
      <c r="J6179" t="s">
        <v>137</v>
      </c>
      <c r="K6179" t="s">
        <v>138</v>
      </c>
      <c r="L6179" t="s">
        <v>17454</v>
      </c>
      <c r="M6179" t="s">
        <v>17455</v>
      </c>
      <c r="N6179">
        <v>5.1477777769999999</v>
      </c>
      <c r="O6179">
        <v>0</v>
      </c>
      <c r="P6179">
        <v>308</v>
      </c>
      <c r="Q6179">
        <v>0</v>
      </c>
      <c r="R6179">
        <v>0</v>
      </c>
      <c r="S6179">
        <v>0</v>
      </c>
      <c r="T6179">
        <v>44</v>
      </c>
      <c r="U6179">
        <v>0</v>
      </c>
      <c r="V6179">
        <v>0</v>
      </c>
      <c r="W6179">
        <v>0</v>
      </c>
      <c r="X6179">
        <v>435.60105525072925</v>
      </c>
      <c r="Y6179">
        <v>0</v>
      </c>
      <c r="Z6179">
        <v>0</v>
      </c>
      <c r="AA6179">
        <v>0</v>
      </c>
      <c r="AB6179">
        <v>227.86133367098296</v>
      </c>
      <c r="AC6179">
        <v>0</v>
      </c>
      <c r="AD6179">
        <v>0</v>
      </c>
      <c r="AE6179">
        <v>663.4623889217122</v>
      </c>
    </row>
    <row r="6180" spans="1:31" x14ac:dyDescent="0.3">
      <c r="A6180">
        <v>2499727</v>
      </c>
      <c r="B6180">
        <v>1</v>
      </c>
      <c r="C6180" t="s">
        <v>80</v>
      </c>
      <c r="D6180" t="s">
        <v>96</v>
      </c>
      <c r="E6180" t="s">
        <v>184</v>
      </c>
      <c r="F6180" t="s">
        <v>17456</v>
      </c>
      <c r="G6180" t="s">
        <v>168</v>
      </c>
      <c r="H6180" t="s">
        <v>150</v>
      </c>
      <c r="I6180" t="s">
        <v>136</v>
      </c>
      <c r="J6180" t="s">
        <v>137</v>
      </c>
      <c r="K6180" t="s">
        <v>138</v>
      </c>
      <c r="L6180" t="s">
        <v>17457</v>
      </c>
      <c r="M6180" t="s">
        <v>17458</v>
      </c>
      <c r="N6180">
        <v>1.0152777770000001</v>
      </c>
      <c r="O6180">
        <v>0</v>
      </c>
      <c r="P6180">
        <v>34</v>
      </c>
      <c r="Q6180">
        <v>0</v>
      </c>
      <c r="R6180">
        <v>0</v>
      </c>
      <c r="S6180">
        <v>7</v>
      </c>
      <c r="T6180">
        <v>29</v>
      </c>
      <c r="U6180">
        <v>0</v>
      </c>
      <c r="V6180">
        <v>0</v>
      </c>
      <c r="W6180">
        <v>0</v>
      </c>
      <c r="X6180">
        <v>13.067218495931694</v>
      </c>
      <c r="Y6180">
        <v>0</v>
      </c>
      <c r="Z6180">
        <v>0</v>
      </c>
      <c r="AA6180">
        <v>202.24012412542513</v>
      </c>
      <c r="AB6180">
        <v>149.68347768917954</v>
      </c>
      <c r="AC6180">
        <v>0</v>
      </c>
      <c r="AD6180">
        <v>0</v>
      </c>
      <c r="AE6180">
        <v>364.99082031053638</v>
      </c>
    </row>
    <row r="6181" spans="1:31" x14ac:dyDescent="0.3">
      <c r="A6181">
        <v>2499750</v>
      </c>
      <c r="B6181">
        <v>1</v>
      </c>
      <c r="C6181" t="s">
        <v>81</v>
      </c>
      <c r="D6181" t="s">
        <v>128</v>
      </c>
      <c r="E6181" t="s">
        <v>147</v>
      </c>
      <c r="F6181" t="s">
        <v>17459</v>
      </c>
      <c r="G6181" t="s">
        <v>149</v>
      </c>
      <c r="H6181" t="s">
        <v>150</v>
      </c>
      <c r="I6181" t="s">
        <v>136</v>
      </c>
      <c r="J6181" t="s">
        <v>137</v>
      </c>
      <c r="K6181" t="s">
        <v>144</v>
      </c>
      <c r="L6181" t="s">
        <v>17460</v>
      </c>
      <c r="M6181" t="s">
        <v>17461</v>
      </c>
      <c r="N6181">
        <v>2.3205555549999999</v>
      </c>
      <c r="O6181">
        <v>0</v>
      </c>
      <c r="P6181">
        <v>296</v>
      </c>
      <c r="Q6181">
        <v>1</v>
      </c>
      <c r="R6181">
        <v>7</v>
      </c>
      <c r="S6181">
        <v>1</v>
      </c>
      <c r="T6181">
        <v>29</v>
      </c>
      <c r="U6181">
        <v>0</v>
      </c>
      <c r="V6181">
        <v>0</v>
      </c>
      <c r="W6181">
        <v>0</v>
      </c>
      <c r="X6181">
        <v>111.26810151109387</v>
      </c>
      <c r="Y6181">
        <v>0.92647990549226678</v>
      </c>
      <c r="Z6181">
        <v>1.476717609595702</v>
      </c>
      <c r="AA6181">
        <v>4.3646549834983341</v>
      </c>
      <c r="AB6181">
        <v>43.382480129546003</v>
      </c>
      <c r="AC6181">
        <v>0</v>
      </c>
      <c r="AD6181">
        <v>0</v>
      </c>
      <c r="AE6181">
        <v>161.41843413922618</v>
      </c>
    </row>
    <row r="6182" spans="1:31" x14ac:dyDescent="0.3">
      <c r="A6182">
        <v>2500085</v>
      </c>
      <c r="B6182">
        <v>1</v>
      </c>
      <c r="C6182" t="s">
        <v>80</v>
      </c>
      <c r="D6182" t="s">
        <v>82</v>
      </c>
      <c r="E6182" t="s">
        <v>162</v>
      </c>
      <c r="F6182" t="s">
        <v>2450</v>
      </c>
      <c r="G6182" t="s">
        <v>466</v>
      </c>
      <c r="H6182" t="s">
        <v>135</v>
      </c>
      <c r="I6182" t="s">
        <v>136</v>
      </c>
      <c r="J6182" t="s">
        <v>137</v>
      </c>
      <c r="K6182" t="s">
        <v>144</v>
      </c>
      <c r="L6182" t="s">
        <v>17462</v>
      </c>
      <c r="M6182" t="s">
        <v>17463</v>
      </c>
      <c r="N6182">
        <v>5.1444444440000003</v>
      </c>
      <c r="O6182">
        <v>0</v>
      </c>
      <c r="P6182">
        <v>82</v>
      </c>
      <c r="Q6182">
        <v>0</v>
      </c>
      <c r="R6182">
        <v>0</v>
      </c>
      <c r="S6182">
        <v>0</v>
      </c>
      <c r="T6182">
        <v>2</v>
      </c>
      <c r="U6182">
        <v>0</v>
      </c>
      <c r="V6182">
        <v>0</v>
      </c>
      <c r="W6182">
        <v>0</v>
      </c>
      <c r="X6182">
        <v>191.1473595482592</v>
      </c>
      <c r="Y6182">
        <v>0</v>
      </c>
      <c r="Z6182">
        <v>0</v>
      </c>
      <c r="AA6182">
        <v>0</v>
      </c>
      <c r="AB6182">
        <v>9.1717879684013965</v>
      </c>
      <c r="AC6182">
        <v>0</v>
      </c>
      <c r="AD6182">
        <v>0</v>
      </c>
      <c r="AE6182">
        <v>200.31914751666059</v>
      </c>
    </row>
    <row r="6183" spans="1:31" x14ac:dyDescent="0.3">
      <c r="A6183">
        <v>2499919</v>
      </c>
      <c r="B6183">
        <v>1</v>
      </c>
      <c r="C6183" t="s">
        <v>81</v>
      </c>
      <c r="D6183" t="s">
        <v>116</v>
      </c>
      <c r="E6183" t="s">
        <v>184</v>
      </c>
      <c r="F6183" t="s">
        <v>6551</v>
      </c>
      <c r="G6183" t="s">
        <v>426</v>
      </c>
      <c r="H6183" t="s">
        <v>150</v>
      </c>
      <c r="I6183" t="s">
        <v>136</v>
      </c>
      <c r="J6183" t="s">
        <v>137</v>
      </c>
      <c r="K6183" t="s">
        <v>144</v>
      </c>
      <c r="L6183" t="s">
        <v>17464</v>
      </c>
      <c r="M6183" t="s">
        <v>17465</v>
      </c>
      <c r="N6183">
        <v>1.8363888880000001</v>
      </c>
      <c r="O6183">
        <v>0</v>
      </c>
      <c r="P6183">
        <v>778</v>
      </c>
      <c r="Q6183">
        <v>4</v>
      </c>
      <c r="R6183">
        <v>42</v>
      </c>
      <c r="S6183">
        <v>0</v>
      </c>
      <c r="T6183">
        <v>104</v>
      </c>
      <c r="U6183">
        <v>1</v>
      </c>
      <c r="V6183">
        <v>0</v>
      </c>
      <c r="W6183">
        <v>0</v>
      </c>
      <c r="X6183">
        <v>265.38255172771454</v>
      </c>
      <c r="Y6183">
        <v>12.043606865679354</v>
      </c>
      <c r="Z6183">
        <v>10.352866818595821</v>
      </c>
      <c r="AA6183">
        <v>0</v>
      </c>
      <c r="AB6183">
        <v>80.66036914554374</v>
      </c>
      <c r="AC6183">
        <v>315.603177627695</v>
      </c>
      <c r="AD6183">
        <v>0</v>
      </c>
      <c r="AE6183">
        <v>684.04257218522844</v>
      </c>
    </row>
    <row r="6184" spans="1:31" x14ac:dyDescent="0.3">
      <c r="A6184">
        <v>2499770</v>
      </c>
      <c r="B6184">
        <v>1</v>
      </c>
      <c r="C6184" t="s">
        <v>80</v>
      </c>
      <c r="D6184" t="s">
        <v>104</v>
      </c>
      <c r="E6184" t="s">
        <v>162</v>
      </c>
      <c r="F6184" t="s">
        <v>17466</v>
      </c>
      <c r="G6184" t="s">
        <v>181</v>
      </c>
      <c r="H6184" t="s">
        <v>135</v>
      </c>
      <c r="I6184" t="s">
        <v>136</v>
      </c>
      <c r="J6184" t="s">
        <v>137</v>
      </c>
      <c r="K6184" t="s">
        <v>144</v>
      </c>
      <c r="L6184" t="s">
        <v>17467</v>
      </c>
      <c r="M6184" t="s">
        <v>17468</v>
      </c>
      <c r="N6184">
        <v>1.8458333330000001</v>
      </c>
      <c r="O6184">
        <v>0</v>
      </c>
      <c r="P6184">
        <v>88</v>
      </c>
      <c r="Q6184">
        <v>0</v>
      </c>
      <c r="R6184">
        <v>0</v>
      </c>
      <c r="S6184">
        <v>0</v>
      </c>
      <c r="T6184">
        <v>6</v>
      </c>
      <c r="U6184">
        <v>0</v>
      </c>
      <c r="V6184">
        <v>0</v>
      </c>
      <c r="W6184">
        <v>0</v>
      </c>
      <c r="X6184">
        <v>49.493238199786006</v>
      </c>
      <c r="Y6184">
        <v>0</v>
      </c>
      <c r="Z6184">
        <v>0</v>
      </c>
      <c r="AA6184">
        <v>0</v>
      </c>
      <c r="AB6184">
        <v>5.2981961161877855</v>
      </c>
      <c r="AC6184">
        <v>0</v>
      </c>
      <c r="AD6184">
        <v>0</v>
      </c>
      <c r="AE6184">
        <v>54.791434315973788</v>
      </c>
    </row>
    <row r="6185" spans="1:31" x14ac:dyDescent="0.3">
      <c r="A6185">
        <v>2499793</v>
      </c>
      <c r="B6185">
        <v>1</v>
      </c>
      <c r="C6185" t="s">
        <v>80</v>
      </c>
      <c r="D6185" t="s">
        <v>90</v>
      </c>
      <c r="E6185" t="s">
        <v>132</v>
      </c>
      <c r="F6185" t="s">
        <v>17469</v>
      </c>
      <c r="G6185" t="s">
        <v>134</v>
      </c>
      <c r="H6185" t="s">
        <v>135</v>
      </c>
      <c r="I6185" t="s">
        <v>136</v>
      </c>
      <c r="J6185" t="s">
        <v>137</v>
      </c>
      <c r="K6185" t="s">
        <v>138</v>
      </c>
      <c r="L6185" t="s">
        <v>17470</v>
      </c>
      <c r="M6185" t="s">
        <v>17471</v>
      </c>
      <c r="N6185">
        <v>0.88916666600000005</v>
      </c>
      <c r="O6185">
        <v>0</v>
      </c>
      <c r="P6185">
        <v>739</v>
      </c>
      <c r="Q6185">
        <v>0</v>
      </c>
      <c r="R6185">
        <v>0</v>
      </c>
      <c r="S6185">
        <v>0</v>
      </c>
      <c r="T6185">
        <v>37</v>
      </c>
      <c r="U6185">
        <v>0</v>
      </c>
      <c r="V6185">
        <v>0</v>
      </c>
      <c r="W6185">
        <v>0</v>
      </c>
      <c r="X6185">
        <v>246.31613554751985</v>
      </c>
      <c r="Y6185">
        <v>0</v>
      </c>
      <c r="Z6185">
        <v>0</v>
      </c>
      <c r="AA6185">
        <v>0</v>
      </c>
      <c r="AB6185">
        <v>18.073157675045227</v>
      </c>
      <c r="AC6185">
        <v>0</v>
      </c>
      <c r="AD6185">
        <v>0</v>
      </c>
      <c r="AE6185">
        <v>264.38929322256507</v>
      </c>
    </row>
    <row r="6186" spans="1:31" x14ac:dyDescent="0.3">
      <c r="A6186">
        <v>2500042</v>
      </c>
      <c r="B6186">
        <v>1</v>
      </c>
      <c r="C6186" t="s">
        <v>80</v>
      </c>
      <c r="D6186" t="s">
        <v>107</v>
      </c>
      <c r="E6186" t="s">
        <v>153</v>
      </c>
      <c r="F6186" t="s">
        <v>17472</v>
      </c>
      <c r="G6186" t="s">
        <v>230</v>
      </c>
      <c r="H6186" t="s">
        <v>135</v>
      </c>
      <c r="I6186" t="s">
        <v>136</v>
      </c>
      <c r="J6186" t="s">
        <v>137</v>
      </c>
      <c r="K6186" t="s">
        <v>144</v>
      </c>
      <c r="L6186" t="s">
        <v>17473</v>
      </c>
      <c r="M6186" t="s">
        <v>17474</v>
      </c>
      <c r="N6186">
        <v>2.0944444440000001</v>
      </c>
      <c r="O6186">
        <v>0</v>
      </c>
      <c r="P6186">
        <v>1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0.17461044870074988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0.17461044870074988</v>
      </c>
    </row>
    <row r="6187" spans="1:31" x14ac:dyDescent="0.3">
      <c r="A6187">
        <v>2500254</v>
      </c>
      <c r="B6187">
        <v>1</v>
      </c>
      <c r="C6187" t="s">
        <v>80</v>
      </c>
      <c r="D6187" t="s">
        <v>108</v>
      </c>
      <c r="E6187" t="s">
        <v>153</v>
      </c>
      <c r="F6187" t="s">
        <v>17475</v>
      </c>
      <c r="G6187" t="s">
        <v>155</v>
      </c>
      <c r="H6187" t="s">
        <v>135</v>
      </c>
      <c r="I6187" t="s">
        <v>136</v>
      </c>
      <c r="J6187" t="s">
        <v>137</v>
      </c>
      <c r="K6187" t="s">
        <v>144</v>
      </c>
      <c r="L6187" t="s">
        <v>17476</v>
      </c>
      <c r="M6187" t="s">
        <v>17477</v>
      </c>
      <c r="N6187">
        <v>2.8888888879999999</v>
      </c>
      <c r="O6187">
        <v>0</v>
      </c>
      <c r="P6187">
        <v>2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1.436474994678284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1.436474994678284</v>
      </c>
    </row>
    <row r="6188" spans="1:31" x14ac:dyDescent="0.3">
      <c r="A6188">
        <v>2500291</v>
      </c>
      <c r="B6188">
        <v>1</v>
      </c>
      <c r="C6188" t="s">
        <v>81</v>
      </c>
      <c r="D6188" t="s">
        <v>120</v>
      </c>
      <c r="E6188" t="s">
        <v>162</v>
      </c>
      <c r="F6188" t="s">
        <v>17478</v>
      </c>
      <c r="G6188" t="s">
        <v>210</v>
      </c>
      <c r="H6188" t="s">
        <v>135</v>
      </c>
      <c r="I6188" t="s">
        <v>136</v>
      </c>
      <c r="J6188" t="s">
        <v>137</v>
      </c>
      <c r="K6188" t="s">
        <v>144</v>
      </c>
      <c r="L6188" t="s">
        <v>17479</v>
      </c>
      <c r="M6188" t="s">
        <v>17480</v>
      </c>
      <c r="N6188">
        <v>0.85972222200000004</v>
      </c>
      <c r="O6188">
        <v>0</v>
      </c>
      <c r="P6188">
        <v>2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0.72203934174202089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0.72203934174202089</v>
      </c>
    </row>
    <row r="6189" spans="1:31" x14ac:dyDescent="0.3">
      <c r="A6189">
        <v>2499564</v>
      </c>
      <c r="B6189">
        <v>1</v>
      </c>
      <c r="C6189" t="s">
        <v>81</v>
      </c>
      <c r="D6189" t="s">
        <v>118</v>
      </c>
      <c r="E6189" t="s">
        <v>147</v>
      </c>
      <c r="F6189" t="s">
        <v>17481</v>
      </c>
      <c r="G6189" t="s">
        <v>1962</v>
      </c>
      <c r="H6189" t="s">
        <v>150</v>
      </c>
      <c r="I6189" t="s">
        <v>136</v>
      </c>
      <c r="J6189" t="s">
        <v>3</v>
      </c>
      <c r="K6189" t="s">
        <v>144</v>
      </c>
      <c r="L6189" t="s">
        <v>17482</v>
      </c>
      <c r="M6189" t="s">
        <v>17483</v>
      </c>
      <c r="N6189">
        <v>1.623611111</v>
      </c>
      <c r="O6189">
        <v>0</v>
      </c>
      <c r="P6189">
        <v>0</v>
      </c>
      <c r="Q6189">
        <v>0</v>
      </c>
      <c r="R6189">
        <v>3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3.9011669633597501</v>
      </c>
      <c r="AA6189">
        <v>0</v>
      </c>
      <c r="AB6189">
        <v>0</v>
      </c>
      <c r="AC6189">
        <v>0</v>
      </c>
      <c r="AD6189">
        <v>0</v>
      </c>
      <c r="AE6189">
        <v>3.9011669633597501</v>
      </c>
    </row>
    <row r="6190" spans="1:31" x14ac:dyDescent="0.3">
      <c r="A6190">
        <v>2499956</v>
      </c>
      <c r="B6190">
        <v>1</v>
      </c>
      <c r="C6190" t="s">
        <v>81</v>
      </c>
      <c r="D6190" t="s">
        <v>119</v>
      </c>
      <c r="E6190" t="s">
        <v>132</v>
      </c>
      <c r="F6190" t="s">
        <v>17484</v>
      </c>
      <c r="G6190" t="s">
        <v>296</v>
      </c>
      <c r="H6190" t="s">
        <v>135</v>
      </c>
      <c r="I6190" t="s">
        <v>136</v>
      </c>
      <c r="J6190" t="s">
        <v>137</v>
      </c>
      <c r="K6190" t="s">
        <v>144</v>
      </c>
      <c r="L6190" t="s">
        <v>17485</v>
      </c>
      <c r="M6190" t="s">
        <v>17486</v>
      </c>
      <c r="N6190">
        <v>1.0705555550000001</v>
      </c>
      <c r="O6190">
        <v>0</v>
      </c>
      <c r="P6190">
        <v>6</v>
      </c>
      <c r="Q6190">
        <v>0</v>
      </c>
      <c r="R6190">
        <v>7</v>
      </c>
      <c r="S6190">
        <v>0</v>
      </c>
      <c r="T6190">
        <v>1</v>
      </c>
      <c r="U6190">
        <v>0</v>
      </c>
      <c r="V6190">
        <v>0</v>
      </c>
      <c r="W6190">
        <v>0</v>
      </c>
      <c r="X6190">
        <v>0.11989501306511667</v>
      </c>
      <c r="Y6190">
        <v>0</v>
      </c>
      <c r="Z6190">
        <v>2.1267277278395849</v>
      </c>
      <c r="AA6190">
        <v>0</v>
      </c>
      <c r="AB6190">
        <v>2.0295495569983331</v>
      </c>
      <c r="AC6190">
        <v>0</v>
      </c>
      <c r="AD6190">
        <v>0</v>
      </c>
      <c r="AE6190">
        <v>4.2761722979030345</v>
      </c>
    </row>
    <row r="6191" spans="1:31" x14ac:dyDescent="0.3">
      <c r="A6191">
        <v>2499856</v>
      </c>
      <c r="B6191">
        <v>1</v>
      </c>
      <c r="C6191" t="s">
        <v>81</v>
      </c>
      <c r="D6191" t="s">
        <v>122</v>
      </c>
      <c r="E6191" t="s">
        <v>153</v>
      </c>
      <c r="F6191" t="s">
        <v>17487</v>
      </c>
      <c r="G6191" t="s">
        <v>155</v>
      </c>
      <c r="H6191" t="s">
        <v>135</v>
      </c>
      <c r="I6191" t="s">
        <v>136</v>
      </c>
      <c r="J6191" t="s">
        <v>137</v>
      </c>
      <c r="K6191" t="s">
        <v>144</v>
      </c>
      <c r="L6191" t="s">
        <v>17488</v>
      </c>
      <c r="M6191" t="s">
        <v>17489</v>
      </c>
      <c r="N6191">
        <v>1.3366666659999999</v>
      </c>
      <c r="O6191">
        <v>0</v>
      </c>
      <c r="P6191">
        <v>3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0.94164770315391066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0.94164770315391066</v>
      </c>
    </row>
    <row r="6192" spans="1:31" x14ac:dyDescent="0.3">
      <c r="A6192">
        <v>2499644</v>
      </c>
      <c r="B6192">
        <v>1</v>
      </c>
      <c r="C6192" t="s">
        <v>80</v>
      </c>
      <c r="D6192" t="s">
        <v>97</v>
      </c>
      <c r="E6192" t="s">
        <v>166</v>
      </c>
      <c r="F6192" t="s">
        <v>16459</v>
      </c>
      <c r="G6192" t="s">
        <v>168</v>
      </c>
      <c r="H6192" t="s">
        <v>150</v>
      </c>
      <c r="I6192" t="s">
        <v>136</v>
      </c>
      <c r="J6192" t="s">
        <v>137</v>
      </c>
      <c r="K6192" t="s">
        <v>138</v>
      </c>
      <c r="L6192" t="s">
        <v>17490</v>
      </c>
      <c r="M6192" t="s">
        <v>17491</v>
      </c>
      <c r="N6192">
        <v>6.7308333329999996</v>
      </c>
      <c r="O6192">
        <v>2</v>
      </c>
      <c r="P6192">
        <v>984</v>
      </c>
      <c r="Q6192">
        <v>1</v>
      </c>
      <c r="R6192">
        <v>32</v>
      </c>
      <c r="S6192">
        <v>5</v>
      </c>
      <c r="T6192">
        <v>74</v>
      </c>
      <c r="U6192">
        <v>0</v>
      </c>
      <c r="V6192">
        <v>0</v>
      </c>
      <c r="W6192">
        <v>167.88733078627524</v>
      </c>
      <c r="X6192">
        <v>1213.547473872221</v>
      </c>
      <c r="Y6192">
        <v>0.6822286383177214</v>
      </c>
      <c r="Z6192">
        <v>54.01412847775569</v>
      </c>
      <c r="AA6192">
        <v>56.540790233092935</v>
      </c>
      <c r="AB6192">
        <v>739.59075851204875</v>
      </c>
      <c r="AC6192">
        <v>0</v>
      </c>
      <c r="AD6192">
        <v>0</v>
      </c>
      <c r="AE6192">
        <v>2232.2627105197116</v>
      </c>
    </row>
    <row r="6193" spans="1:31" x14ac:dyDescent="0.3">
      <c r="A6193">
        <v>2499667</v>
      </c>
      <c r="B6193">
        <v>1</v>
      </c>
      <c r="C6193" t="s">
        <v>80</v>
      </c>
      <c r="D6193" t="s">
        <v>111</v>
      </c>
      <c r="E6193" t="s">
        <v>132</v>
      </c>
      <c r="F6193" t="s">
        <v>17492</v>
      </c>
      <c r="G6193" t="s">
        <v>134</v>
      </c>
      <c r="H6193" t="s">
        <v>135</v>
      </c>
      <c r="I6193" t="s">
        <v>136</v>
      </c>
      <c r="J6193" t="s">
        <v>137</v>
      </c>
      <c r="K6193" t="s">
        <v>138</v>
      </c>
      <c r="L6193" t="s">
        <v>17493</v>
      </c>
      <c r="M6193" t="s">
        <v>17494</v>
      </c>
      <c r="N6193">
        <v>0.239166666</v>
      </c>
      <c r="O6193">
        <v>0</v>
      </c>
      <c r="P6193">
        <v>232</v>
      </c>
      <c r="Q6193">
        <v>0</v>
      </c>
      <c r="R6193">
        <v>0</v>
      </c>
      <c r="S6193">
        <v>0</v>
      </c>
      <c r="T6193">
        <v>26</v>
      </c>
      <c r="U6193">
        <v>0</v>
      </c>
      <c r="V6193">
        <v>0</v>
      </c>
      <c r="W6193">
        <v>0</v>
      </c>
      <c r="X6193">
        <v>15.010015384328272</v>
      </c>
      <c r="Y6193">
        <v>0</v>
      </c>
      <c r="Z6193">
        <v>0</v>
      </c>
      <c r="AA6193">
        <v>0</v>
      </c>
      <c r="AB6193">
        <v>15.25192827262036</v>
      </c>
      <c r="AC6193">
        <v>0</v>
      </c>
      <c r="AD6193">
        <v>0</v>
      </c>
      <c r="AE6193">
        <v>30.261943656948631</v>
      </c>
    </row>
    <row r="6194" spans="1:31" x14ac:dyDescent="0.3">
      <c r="A6194">
        <v>2500331</v>
      </c>
      <c r="B6194">
        <v>1</v>
      </c>
      <c r="C6194" t="s">
        <v>80</v>
      </c>
      <c r="D6194" t="s">
        <v>93</v>
      </c>
      <c r="E6194" t="s">
        <v>132</v>
      </c>
      <c r="F6194" t="s">
        <v>17495</v>
      </c>
      <c r="G6194" t="s">
        <v>296</v>
      </c>
      <c r="H6194" t="s">
        <v>135</v>
      </c>
      <c r="I6194" t="s">
        <v>136</v>
      </c>
      <c r="J6194" t="s">
        <v>137</v>
      </c>
      <c r="K6194" t="s">
        <v>144</v>
      </c>
      <c r="L6194" t="s">
        <v>17496</v>
      </c>
      <c r="M6194" t="s">
        <v>17497</v>
      </c>
      <c r="N6194">
        <v>4.3958333329999997</v>
      </c>
      <c r="O6194">
        <v>0</v>
      </c>
      <c r="P6194">
        <v>77</v>
      </c>
      <c r="Q6194">
        <v>0</v>
      </c>
      <c r="R6194">
        <v>11</v>
      </c>
      <c r="S6194">
        <v>0</v>
      </c>
      <c r="T6194">
        <v>16</v>
      </c>
      <c r="U6194">
        <v>0</v>
      </c>
      <c r="V6194">
        <v>0</v>
      </c>
      <c r="W6194">
        <v>0</v>
      </c>
      <c r="X6194">
        <v>46.898782477683881</v>
      </c>
      <c r="Y6194">
        <v>0</v>
      </c>
      <c r="Z6194">
        <v>19.809630130345568</v>
      </c>
      <c r="AA6194">
        <v>0</v>
      </c>
      <c r="AB6194">
        <v>12.277721472295836</v>
      </c>
      <c r="AC6194">
        <v>0</v>
      </c>
      <c r="AD6194">
        <v>0</v>
      </c>
      <c r="AE6194">
        <v>78.986134080325286</v>
      </c>
    </row>
    <row r="6195" spans="1:31" x14ac:dyDescent="0.3">
      <c r="A6195">
        <v>2499690</v>
      </c>
      <c r="B6195">
        <v>1</v>
      </c>
      <c r="C6195" t="s">
        <v>81</v>
      </c>
      <c r="D6195" t="s">
        <v>112</v>
      </c>
      <c r="E6195" t="s">
        <v>166</v>
      </c>
      <c r="F6195" t="s">
        <v>17498</v>
      </c>
      <c r="G6195" t="s">
        <v>134</v>
      </c>
      <c r="H6195" t="s">
        <v>150</v>
      </c>
      <c r="I6195" t="s">
        <v>136</v>
      </c>
      <c r="J6195" t="s">
        <v>137</v>
      </c>
      <c r="K6195" t="s">
        <v>138</v>
      </c>
      <c r="L6195" t="s">
        <v>17499</v>
      </c>
      <c r="M6195" t="s">
        <v>17500</v>
      </c>
      <c r="N6195">
        <v>6.699166666</v>
      </c>
      <c r="O6195">
        <v>0</v>
      </c>
      <c r="P6195">
        <v>1</v>
      </c>
      <c r="Q6195">
        <v>33</v>
      </c>
      <c r="R6195">
        <v>23</v>
      </c>
      <c r="S6195">
        <v>1</v>
      </c>
      <c r="T6195">
        <v>0</v>
      </c>
      <c r="U6195">
        <v>1</v>
      </c>
      <c r="V6195">
        <v>0</v>
      </c>
      <c r="W6195">
        <v>0</v>
      </c>
      <c r="X6195">
        <v>2.1995730020142306</v>
      </c>
      <c r="Y6195">
        <v>173.88221715203275</v>
      </c>
      <c r="Z6195">
        <v>98.895553901666148</v>
      </c>
      <c r="AA6195">
        <v>12.111991886389998</v>
      </c>
      <c r="AB6195">
        <v>0</v>
      </c>
      <c r="AC6195">
        <v>1118.8801739380949</v>
      </c>
      <c r="AD6195">
        <v>0</v>
      </c>
      <c r="AE6195">
        <v>1405.9695098801981</v>
      </c>
    </row>
    <row r="6196" spans="1:31" x14ac:dyDescent="0.3">
      <c r="A6196">
        <v>2500314</v>
      </c>
      <c r="B6196">
        <v>1</v>
      </c>
      <c r="C6196" t="s">
        <v>81</v>
      </c>
      <c r="D6196" t="s">
        <v>120</v>
      </c>
      <c r="E6196" t="s">
        <v>132</v>
      </c>
      <c r="F6196" t="s">
        <v>17501</v>
      </c>
      <c r="G6196" t="s">
        <v>296</v>
      </c>
      <c r="H6196" t="s">
        <v>135</v>
      </c>
      <c r="I6196" t="s">
        <v>136</v>
      </c>
      <c r="J6196" t="s">
        <v>137</v>
      </c>
      <c r="K6196" t="s">
        <v>144</v>
      </c>
      <c r="L6196" t="s">
        <v>17502</v>
      </c>
      <c r="M6196" t="s">
        <v>17503</v>
      </c>
      <c r="N6196">
        <v>2.3419444440000001</v>
      </c>
      <c r="O6196">
        <v>0</v>
      </c>
      <c r="P6196">
        <v>74</v>
      </c>
      <c r="Q6196">
        <v>0</v>
      </c>
      <c r="R6196">
        <v>0</v>
      </c>
      <c r="S6196">
        <v>0</v>
      </c>
      <c r="T6196">
        <v>4</v>
      </c>
      <c r="U6196">
        <v>0</v>
      </c>
      <c r="V6196">
        <v>0</v>
      </c>
      <c r="W6196">
        <v>0</v>
      </c>
      <c r="X6196">
        <v>20.581616253237776</v>
      </c>
      <c r="Y6196">
        <v>0</v>
      </c>
      <c r="Z6196">
        <v>0</v>
      </c>
      <c r="AA6196">
        <v>0</v>
      </c>
      <c r="AB6196">
        <v>2.1909232454312342</v>
      </c>
      <c r="AC6196">
        <v>0</v>
      </c>
      <c r="AD6196">
        <v>0</v>
      </c>
      <c r="AE6196">
        <v>22.772539498669012</v>
      </c>
    </row>
    <row r="6197" spans="1:31" x14ac:dyDescent="0.3">
      <c r="A6197">
        <v>2499627</v>
      </c>
      <c r="B6197">
        <v>1</v>
      </c>
      <c r="C6197" t="s">
        <v>80</v>
      </c>
      <c r="D6197" t="s">
        <v>85</v>
      </c>
      <c r="E6197" t="s">
        <v>153</v>
      </c>
      <c r="F6197" t="s">
        <v>17504</v>
      </c>
      <c r="G6197" t="s">
        <v>230</v>
      </c>
      <c r="H6197" t="s">
        <v>135</v>
      </c>
      <c r="I6197" t="s">
        <v>136</v>
      </c>
      <c r="J6197" t="s">
        <v>137</v>
      </c>
      <c r="K6197" t="s">
        <v>144</v>
      </c>
      <c r="L6197" t="s">
        <v>17505</v>
      </c>
      <c r="M6197" t="s">
        <v>17506</v>
      </c>
      <c r="N6197">
        <v>2.7908333330000001</v>
      </c>
      <c r="O6197">
        <v>0</v>
      </c>
      <c r="P6197">
        <v>11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6.9312868956411826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6.9312868956411826</v>
      </c>
    </row>
    <row r="6198" spans="1:31" x14ac:dyDescent="0.3">
      <c r="A6198">
        <v>2499730</v>
      </c>
      <c r="B6198">
        <v>1</v>
      </c>
      <c r="C6198" t="s">
        <v>80</v>
      </c>
      <c r="D6198" t="s">
        <v>107</v>
      </c>
      <c r="E6198" t="s">
        <v>147</v>
      </c>
      <c r="F6198" t="s">
        <v>17507</v>
      </c>
      <c r="G6198" t="s">
        <v>134</v>
      </c>
      <c r="H6198" t="s">
        <v>150</v>
      </c>
      <c r="I6198" t="s">
        <v>136</v>
      </c>
      <c r="J6198" t="s">
        <v>137</v>
      </c>
      <c r="K6198" t="s">
        <v>138</v>
      </c>
      <c r="L6198" t="s">
        <v>17508</v>
      </c>
      <c r="M6198" t="s">
        <v>17509</v>
      </c>
      <c r="N6198">
        <v>0.48749999999999999</v>
      </c>
      <c r="O6198">
        <v>0</v>
      </c>
      <c r="P6198">
        <v>703</v>
      </c>
      <c r="Q6198">
        <v>0</v>
      </c>
      <c r="R6198">
        <v>0</v>
      </c>
      <c r="S6198">
        <v>0</v>
      </c>
      <c r="T6198">
        <v>18</v>
      </c>
      <c r="U6198">
        <v>0</v>
      </c>
      <c r="V6198">
        <v>0</v>
      </c>
      <c r="W6198">
        <v>0</v>
      </c>
      <c r="X6198">
        <v>131.90404602478134</v>
      </c>
      <c r="Y6198">
        <v>0</v>
      </c>
      <c r="Z6198">
        <v>0</v>
      </c>
      <c r="AA6198">
        <v>0</v>
      </c>
      <c r="AB6198">
        <v>9.9980934400902175</v>
      </c>
      <c r="AC6198">
        <v>0</v>
      </c>
      <c r="AD6198">
        <v>0</v>
      </c>
      <c r="AE6198">
        <v>141.90213946487157</v>
      </c>
    </row>
    <row r="6199" spans="1:31" x14ac:dyDescent="0.3">
      <c r="A6199">
        <v>2499561</v>
      </c>
      <c r="B6199">
        <v>1</v>
      </c>
      <c r="C6199" t="s">
        <v>80</v>
      </c>
      <c r="D6199" t="s">
        <v>100</v>
      </c>
      <c r="E6199" t="s">
        <v>153</v>
      </c>
      <c r="F6199" t="s">
        <v>17510</v>
      </c>
      <c r="G6199" t="s">
        <v>230</v>
      </c>
      <c r="H6199" t="s">
        <v>135</v>
      </c>
      <c r="I6199" t="s">
        <v>136</v>
      </c>
      <c r="J6199" t="s">
        <v>137</v>
      </c>
      <c r="K6199" t="s">
        <v>144</v>
      </c>
      <c r="L6199" t="s">
        <v>17511</v>
      </c>
      <c r="M6199" t="s">
        <v>17512</v>
      </c>
      <c r="N6199">
        <v>6.47</v>
      </c>
      <c r="O6199">
        <v>0</v>
      </c>
      <c r="P6199">
        <v>5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6.6984980390261271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6.6984980390261271</v>
      </c>
    </row>
    <row r="6200" spans="1:31" x14ac:dyDescent="0.3">
      <c r="A6200">
        <v>2499896</v>
      </c>
      <c r="B6200">
        <v>1</v>
      </c>
      <c r="C6200" t="s">
        <v>80</v>
      </c>
      <c r="D6200" t="s">
        <v>107</v>
      </c>
      <c r="E6200" t="s">
        <v>147</v>
      </c>
      <c r="F6200" t="s">
        <v>17513</v>
      </c>
      <c r="G6200" t="s">
        <v>149</v>
      </c>
      <c r="H6200" t="s">
        <v>150</v>
      </c>
      <c r="I6200" t="s">
        <v>136</v>
      </c>
      <c r="J6200" t="s">
        <v>137</v>
      </c>
      <c r="K6200" t="s">
        <v>144</v>
      </c>
      <c r="L6200" t="s">
        <v>17514</v>
      </c>
      <c r="M6200" t="s">
        <v>17515</v>
      </c>
      <c r="N6200">
        <v>1.7427777769999999</v>
      </c>
      <c r="O6200">
        <v>0</v>
      </c>
      <c r="P6200">
        <v>1849</v>
      </c>
      <c r="Q6200">
        <v>0</v>
      </c>
      <c r="R6200">
        <v>0</v>
      </c>
      <c r="S6200">
        <v>0</v>
      </c>
      <c r="T6200">
        <v>46</v>
      </c>
      <c r="U6200">
        <v>0</v>
      </c>
      <c r="V6200">
        <v>0</v>
      </c>
      <c r="W6200">
        <v>0</v>
      </c>
      <c r="X6200">
        <v>656.23504687231423</v>
      </c>
      <c r="Y6200">
        <v>0</v>
      </c>
      <c r="Z6200">
        <v>0</v>
      </c>
      <c r="AA6200">
        <v>0</v>
      </c>
      <c r="AB6200">
        <v>128.90627431596201</v>
      </c>
      <c r="AC6200">
        <v>0</v>
      </c>
      <c r="AD6200">
        <v>0</v>
      </c>
      <c r="AE6200">
        <v>785.14132118827627</v>
      </c>
    </row>
    <row r="6201" spans="1:31" x14ac:dyDescent="0.3">
      <c r="A6201">
        <v>2499796</v>
      </c>
      <c r="B6201">
        <v>1</v>
      </c>
      <c r="C6201" t="s">
        <v>80</v>
      </c>
      <c r="D6201" t="s">
        <v>84</v>
      </c>
      <c r="E6201" t="s">
        <v>132</v>
      </c>
      <c r="F6201" t="s">
        <v>17516</v>
      </c>
      <c r="G6201" t="s">
        <v>134</v>
      </c>
      <c r="H6201" t="s">
        <v>135</v>
      </c>
      <c r="I6201" t="s">
        <v>136</v>
      </c>
      <c r="J6201" t="s">
        <v>137</v>
      </c>
      <c r="K6201" t="s">
        <v>138</v>
      </c>
      <c r="L6201" t="s">
        <v>17517</v>
      </c>
      <c r="M6201" t="s">
        <v>17518</v>
      </c>
      <c r="N6201">
        <v>0.518055555</v>
      </c>
      <c r="O6201">
        <v>0</v>
      </c>
      <c r="P6201">
        <v>293</v>
      </c>
      <c r="Q6201">
        <v>0</v>
      </c>
      <c r="R6201">
        <v>0</v>
      </c>
      <c r="S6201">
        <v>0</v>
      </c>
      <c r="T6201">
        <v>4</v>
      </c>
      <c r="U6201">
        <v>0</v>
      </c>
      <c r="V6201">
        <v>0</v>
      </c>
      <c r="W6201">
        <v>0</v>
      </c>
      <c r="X6201">
        <v>34.969955830658037</v>
      </c>
      <c r="Y6201">
        <v>0</v>
      </c>
      <c r="Z6201">
        <v>0</v>
      </c>
      <c r="AA6201">
        <v>0</v>
      </c>
      <c r="AB6201">
        <v>8.6908115266192993</v>
      </c>
      <c r="AC6201">
        <v>0</v>
      </c>
      <c r="AD6201">
        <v>0</v>
      </c>
      <c r="AE6201">
        <v>43.660767357277336</v>
      </c>
    </row>
    <row r="6202" spans="1:31" x14ac:dyDescent="0.3">
      <c r="A6202">
        <v>2500088</v>
      </c>
      <c r="B6202">
        <v>1</v>
      </c>
      <c r="C6202" t="s">
        <v>81</v>
      </c>
      <c r="D6202" t="s">
        <v>123</v>
      </c>
      <c r="E6202" t="s">
        <v>166</v>
      </c>
      <c r="F6202" t="s">
        <v>8791</v>
      </c>
      <c r="G6202" t="s">
        <v>149</v>
      </c>
      <c r="H6202" t="s">
        <v>150</v>
      </c>
      <c r="I6202" t="s">
        <v>136</v>
      </c>
      <c r="J6202" t="s">
        <v>137</v>
      </c>
      <c r="K6202" t="s">
        <v>144</v>
      </c>
      <c r="L6202" t="s">
        <v>17519</v>
      </c>
      <c r="M6202" t="s">
        <v>17520</v>
      </c>
      <c r="N6202">
        <v>0.521666666</v>
      </c>
      <c r="O6202">
        <v>0</v>
      </c>
      <c r="P6202">
        <v>1119</v>
      </c>
      <c r="Q6202">
        <v>13</v>
      </c>
      <c r="R6202">
        <v>125</v>
      </c>
      <c r="S6202">
        <v>10</v>
      </c>
      <c r="T6202">
        <v>104</v>
      </c>
      <c r="U6202">
        <v>0</v>
      </c>
      <c r="V6202">
        <v>0</v>
      </c>
      <c r="W6202">
        <v>0</v>
      </c>
      <c r="X6202">
        <v>91.687364071897349</v>
      </c>
      <c r="Y6202">
        <v>17.546355109468205</v>
      </c>
      <c r="Z6202">
        <v>18.364760651438349</v>
      </c>
      <c r="AA6202">
        <v>13.923825350240971</v>
      </c>
      <c r="AB6202">
        <v>34.074051339072035</v>
      </c>
      <c r="AC6202">
        <v>0</v>
      </c>
      <c r="AD6202">
        <v>0</v>
      </c>
      <c r="AE6202">
        <v>175.59635652211691</v>
      </c>
    </row>
    <row r="6203" spans="1:31" x14ac:dyDescent="0.3">
      <c r="A6203">
        <v>2499916</v>
      </c>
      <c r="B6203">
        <v>1</v>
      </c>
      <c r="C6203" t="s">
        <v>80</v>
      </c>
      <c r="D6203" t="s">
        <v>83</v>
      </c>
      <c r="E6203" t="s">
        <v>132</v>
      </c>
      <c r="F6203" t="s">
        <v>17521</v>
      </c>
      <c r="G6203" t="s">
        <v>181</v>
      </c>
      <c r="H6203" t="s">
        <v>135</v>
      </c>
      <c r="I6203" t="s">
        <v>136</v>
      </c>
      <c r="J6203" t="s">
        <v>137</v>
      </c>
      <c r="K6203" t="s">
        <v>144</v>
      </c>
      <c r="L6203" t="s">
        <v>17522</v>
      </c>
      <c r="M6203" t="s">
        <v>17523</v>
      </c>
      <c r="N6203">
        <v>0.66749999999999998</v>
      </c>
      <c r="O6203">
        <v>0</v>
      </c>
      <c r="P6203">
        <v>167</v>
      </c>
      <c r="Q6203">
        <v>0</v>
      </c>
      <c r="R6203">
        <v>0</v>
      </c>
      <c r="S6203">
        <v>0</v>
      </c>
      <c r="T6203">
        <v>18</v>
      </c>
      <c r="U6203">
        <v>0</v>
      </c>
      <c r="V6203">
        <v>0</v>
      </c>
      <c r="W6203">
        <v>0</v>
      </c>
      <c r="X6203">
        <v>52.214693141458895</v>
      </c>
      <c r="Y6203">
        <v>0</v>
      </c>
      <c r="Z6203">
        <v>0</v>
      </c>
      <c r="AA6203">
        <v>0</v>
      </c>
      <c r="AB6203">
        <v>14.586616543695436</v>
      </c>
      <c r="AC6203">
        <v>0</v>
      </c>
      <c r="AD6203">
        <v>0</v>
      </c>
      <c r="AE6203">
        <v>66.801309685154337</v>
      </c>
    </row>
    <row r="6204" spans="1:31" x14ac:dyDescent="0.3">
      <c r="A6204">
        <v>2499741</v>
      </c>
      <c r="B6204">
        <v>2</v>
      </c>
      <c r="C6204" t="s">
        <v>80</v>
      </c>
      <c r="D6204" t="s">
        <v>96</v>
      </c>
      <c r="E6204" t="s">
        <v>162</v>
      </c>
      <c r="F6204" t="s">
        <v>4748</v>
      </c>
      <c r="G6204" t="s">
        <v>159</v>
      </c>
      <c r="H6204" t="s">
        <v>135</v>
      </c>
      <c r="I6204" t="s">
        <v>136</v>
      </c>
      <c r="J6204" t="s">
        <v>3</v>
      </c>
      <c r="K6204" t="s">
        <v>144</v>
      </c>
      <c r="L6204" t="s">
        <v>17327</v>
      </c>
      <c r="M6204" t="s">
        <v>17524</v>
      </c>
      <c r="N6204">
        <v>1.196388888</v>
      </c>
      <c r="O6204">
        <v>0</v>
      </c>
      <c r="P6204">
        <v>42</v>
      </c>
      <c r="Q6204">
        <v>0</v>
      </c>
      <c r="R6204">
        <v>0</v>
      </c>
      <c r="S6204">
        <v>0</v>
      </c>
      <c r="T6204">
        <v>5</v>
      </c>
      <c r="U6204">
        <v>0</v>
      </c>
      <c r="V6204">
        <v>0</v>
      </c>
      <c r="W6204">
        <v>0</v>
      </c>
      <c r="X6204">
        <v>52.155055909798065</v>
      </c>
      <c r="Y6204">
        <v>0</v>
      </c>
      <c r="Z6204">
        <v>0</v>
      </c>
      <c r="AA6204">
        <v>0</v>
      </c>
      <c r="AB6204">
        <v>1.565651569622889</v>
      </c>
      <c r="AC6204">
        <v>0</v>
      </c>
      <c r="AD6204">
        <v>0</v>
      </c>
      <c r="AE6204">
        <v>53.720707479420952</v>
      </c>
    </row>
    <row r="6205" spans="1:31" x14ac:dyDescent="0.3">
      <c r="A6205">
        <v>2500337</v>
      </c>
      <c r="B6205">
        <v>1</v>
      </c>
      <c r="C6205" t="s">
        <v>81</v>
      </c>
      <c r="D6205" t="s">
        <v>123</v>
      </c>
      <c r="E6205" t="s">
        <v>166</v>
      </c>
      <c r="F6205" t="s">
        <v>17525</v>
      </c>
      <c r="G6205" t="s">
        <v>181</v>
      </c>
      <c r="H6205" t="s">
        <v>150</v>
      </c>
      <c r="I6205" t="s">
        <v>136</v>
      </c>
      <c r="J6205" t="s">
        <v>137</v>
      </c>
      <c r="K6205" t="s">
        <v>144</v>
      </c>
      <c r="L6205" t="s">
        <v>17526</v>
      </c>
      <c r="M6205" t="s">
        <v>17527</v>
      </c>
      <c r="N6205">
        <v>0.29027777700000001</v>
      </c>
      <c r="O6205">
        <v>8</v>
      </c>
      <c r="P6205">
        <v>2</v>
      </c>
      <c r="Q6205">
        <v>176</v>
      </c>
      <c r="R6205">
        <v>1</v>
      </c>
      <c r="S6205">
        <v>39</v>
      </c>
      <c r="T6205">
        <v>0</v>
      </c>
      <c r="U6205">
        <v>0</v>
      </c>
      <c r="V6205">
        <v>0</v>
      </c>
      <c r="W6205">
        <v>0.36214811725926166</v>
      </c>
      <c r="X6205">
        <v>0.14765659345555557</v>
      </c>
      <c r="Y6205">
        <v>8.078675830042874</v>
      </c>
      <c r="Z6205">
        <v>0</v>
      </c>
      <c r="AA6205">
        <v>3.6512333016977045</v>
      </c>
      <c r="AB6205">
        <v>0</v>
      </c>
      <c r="AC6205">
        <v>0</v>
      </c>
      <c r="AD6205">
        <v>0</v>
      </c>
      <c r="AE6205">
        <v>12.239713842455396</v>
      </c>
    </row>
    <row r="6206" spans="1:31" x14ac:dyDescent="0.3">
      <c r="A6206">
        <v>2500208</v>
      </c>
      <c r="B6206">
        <v>1</v>
      </c>
      <c r="C6206" t="s">
        <v>80</v>
      </c>
      <c r="D6206" t="s">
        <v>86</v>
      </c>
      <c r="E6206" t="s">
        <v>162</v>
      </c>
      <c r="F6206" t="s">
        <v>17528</v>
      </c>
      <c r="G6206" t="s">
        <v>210</v>
      </c>
      <c r="H6206" t="s">
        <v>135</v>
      </c>
      <c r="I6206" t="s">
        <v>136</v>
      </c>
      <c r="J6206" t="s">
        <v>137</v>
      </c>
      <c r="K6206" t="s">
        <v>144</v>
      </c>
      <c r="L6206" t="s">
        <v>17529</v>
      </c>
      <c r="M6206" t="s">
        <v>17530</v>
      </c>
      <c r="N6206">
        <v>1.9097222220000001</v>
      </c>
      <c r="O6206">
        <v>0</v>
      </c>
      <c r="P6206">
        <v>18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7.7872404976453469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7.7872404976453469</v>
      </c>
    </row>
    <row r="6207" spans="1:31" x14ac:dyDescent="0.3">
      <c r="A6207">
        <v>2500294</v>
      </c>
      <c r="B6207">
        <v>1</v>
      </c>
      <c r="C6207" t="s">
        <v>80</v>
      </c>
      <c r="D6207" t="s">
        <v>99</v>
      </c>
      <c r="E6207" t="s">
        <v>162</v>
      </c>
      <c r="F6207" t="s">
        <v>5861</v>
      </c>
      <c r="G6207" t="s">
        <v>210</v>
      </c>
      <c r="H6207" t="s">
        <v>135</v>
      </c>
      <c r="I6207" t="s">
        <v>136</v>
      </c>
      <c r="J6207" t="s">
        <v>137</v>
      </c>
      <c r="K6207" t="s">
        <v>144</v>
      </c>
      <c r="L6207" t="s">
        <v>17531</v>
      </c>
      <c r="M6207" t="s">
        <v>17532</v>
      </c>
      <c r="N6207">
        <v>2.8908333329999998</v>
      </c>
      <c r="O6207">
        <v>0</v>
      </c>
      <c r="P6207">
        <v>33</v>
      </c>
      <c r="Q6207">
        <v>0</v>
      </c>
      <c r="R6207">
        <v>2</v>
      </c>
      <c r="S6207">
        <v>0</v>
      </c>
      <c r="T6207">
        <v>8</v>
      </c>
      <c r="U6207">
        <v>0</v>
      </c>
      <c r="V6207">
        <v>1</v>
      </c>
      <c r="W6207">
        <v>0</v>
      </c>
      <c r="X6207">
        <v>28.955001441140269</v>
      </c>
      <c r="Y6207">
        <v>0</v>
      </c>
      <c r="Z6207">
        <v>1.5512349408557951</v>
      </c>
      <c r="AA6207">
        <v>0</v>
      </c>
      <c r="AB6207">
        <v>10.079708344170287</v>
      </c>
      <c r="AC6207">
        <v>0</v>
      </c>
      <c r="AD6207">
        <v>8.5814596707661348</v>
      </c>
      <c r="AE6207">
        <v>49.16740439693249</v>
      </c>
    </row>
    <row r="6208" spans="1:31" x14ac:dyDescent="0.3">
      <c r="A6208">
        <v>2499753</v>
      </c>
      <c r="B6208">
        <v>1</v>
      </c>
      <c r="C6208" t="s">
        <v>80</v>
      </c>
      <c r="D6208" t="s">
        <v>83</v>
      </c>
      <c r="E6208" t="s">
        <v>153</v>
      </c>
      <c r="F6208" t="s">
        <v>16962</v>
      </c>
      <c r="G6208" t="s">
        <v>230</v>
      </c>
      <c r="H6208" t="s">
        <v>135</v>
      </c>
      <c r="I6208" t="s">
        <v>136</v>
      </c>
      <c r="J6208" t="s">
        <v>137</v>
      </c>
      <c r="K6208" t="s">
        <v>144</v>
      </c>
      <c r="L6208" t="s">
        <v>17533</v>
      </c>
      <c r="M6208" t="s">
        <v>17534</v>
      </c>
      <c r="N6208">
        <v>2.4416666660000002</v>
      </c>
      <c r="O6208">
        <v>0</v>
      </c>
      <c r="P6208">
        <v>9</v>
      </c>
      <c r="Q6208">
        <v>0</v>
      </c>
      <c r="R6208">
        <v>0</v>
      </c>
      <c r="S6208">
        <v>0</v>
      </c>
      <c r="T6208">
        <v>1</v>
      </c>
      <c r="U6208">
        <v>0</v>
      </c>
      <c r="V6208">
        <v>0</v>
      </c>
      <c r="W6208">
        <v>0</v>
      </c>
      <c r="X6208">
        <v>9.4992269689307953</v>
      </c>
      <c r="Y6208">
        <v>0</v>
      </c>
      <c r="Z6208">
        <v>0</v>
      </c>
      <c r="AA6208">
        <v>0</v>
      </c>
      <c r="AB6208">
        <v>6.236684444729117</v>
      </c>
      <c r="AC6208">
        <v>0</v>
      </c>
      <c r="AD6208">
        <v>0</v>
      </c>
      <c r="AE6208">
        <v>15.735911413659913</v>
      </c>
    </row>
    <row r="6209" spans="1:31" x14ac:dyDescent="0.3">
      <c r="A6209">
        <v>2500102</v>
      </c>
      <c r="B6209">
        <v>1</v>
      </c>
      <c r="C6209" t="s">
        <v>80</v>
      </c>
      <c r="D6209" t="s">
        <v>107</v>
      </c>
      <c r="E6209" t="s">
        <v>162</v>
      </c>
      <c r="F6209" t="s">
        <v>2492</v>
      </c>
      <c r="G6209" t="s">
        <v>210</v>
      </c>
      <c r="H6209" t="s">
        <v>135</v>
      </c>
      <c r="I6209" t="s">
        <v>136</v>
      </c>
      <c r="J6209" t="s">
        <v>137</v>
      </c>
      <c r="K6209" t="s">
        <v>144</v>
      </c>
      <c r="L6209" t="s">
        <v>17535</v>
      </c>
      <c r="M6209" t="s">
        <v>17536</v>
      </c>
      <c r="N6209">
        <v>0.87166666599999998</v>
      </c>
      <c r="O6209">
        <v>0</v>
      </c>
      <c r="P6209">
        <v>82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10.147935766135067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10.147935766135067</v>
      </c>
    </row>
    <row r="6210" spans="1:31" x14ac:dyDescent="0.3">
      <c r="A6210">
        <v>2500002</v>
      </c>
      <c r="B6210">
        <v>1</v>
      </c>
      <c r="C6210" t="s">
        <v>80</v>
      </c>
      <c r="D6210" t="s">
        <v>101</v>
      </c>
      <c r="E6210" t="s">
        <v>153</v>
      </c>
      <c r="F6210" t="s">
        <v>17537</v>
      </c>
      <c r="G6210" t="s">
        <v>155</v>
      </c>
      <c r="H6210" t="s">
        <v>135</v>
      </c>
      <c r="I6210" t="s">
        <v>136</v>
      </c>
      <c r="J6210" t="s">
        <v>137</v>
      </c>
      <c r="K6210" t="s">
        <v>144</v>
      </c>
      <c r="L6210" t="s">
        <v>17538</v>
      </c>
      <c r="M6210" t="s">
        <v>17539</v>
      </c>
      <c r="N6210">
        <v>2.375555555</v>
      </c>
      <c r="O6210">
        <v>0</v>
      </c>
      <c r="P6210">
        <v>1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0.18612996077387831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0.18612996077387831</v>
      </c>
    </row>
    <row r="6211" spans="1:31" x14ac:dyDescent="0.3">
      <c r="A6211">
        <v>2500234</v>
      </c>
      <c r="B6211">
        <v>1</v>
      </c>
      <c r="C6211" t="s">
        <v>80</v>
      </c>
      <c r="D6211" t="s">
        <v>91</v>
      </c>
      <c r="E6211" t="s">
        <v>153</v>
      </c>
      <c r="F6211" t="s">
        <v>17540</v>
      </c>
      <c r="G6211" t="s">
        <v>155</v>
      </c>
      <c r="H6211" t="s">
        <v>135</v>
      </c>
      <c r="I6211" t="s">
        <v>136</v>
      </c>
      <c r="J6211" t="s">
        <v>137</v>
      </c>
      <c r="K6211" t="s">
        <v>144</v>
      </c>
      <c r="L6211" t="s">
        <v>17541</v>
      </c>
      <c r="M6211" t="s">
        <v>17542</v>
      </c>
      <c r="N6211">
        <v>1.221944444</v>
      </c>
      <c r="O6211">
        <v>0</v>
      </c>
      <c r="P6211">
        <v>1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0.18492864450107943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0.18492864450107943</v>
      </c>
    </row>
    <row r="6212" spans="1:31" x14ac:dyDescent="0.3">
      <c r="A6212">
        <v>2499570</v>
      </c>
      <c r="B6212">
        <v>1</v>
      </c>
      <c r="C6212" t="s">
        <v>81</v>
      </c>
      <c r="D6212" t="s">
        <v>127</v>
      </c>
      <c r="E6212" t="s">
        <v>184</v>
      </c>
      <c r="F6212" t="s">
        <v>1433</v>
      </c>
      <c r="G6212" t="s">
        <v>149</v>
      </c>
      <c r="H6212" t="s">
        <v>150</v>
      </c>
      <c r="I6212" t="s">
        <v>136</v>
      </c>
      <c r="J6212" t="s">
        <v>137</v>
      </c>
      <c r="K6212" t="s">
        <v>144</v>
      </c>
      <c r="L6212" t="s">
        <v>17543</v>
      </c>
      <c r="M6212" t="s">
        <v>17544</v>
      </c>
      <c r="N6212">
        <v>1.211944444</v>
      </c>
      <c r="O6212">
        <v>2</v>
      </c>
      <c r="P6212">
        <v>3</v>
      </c>
      <c r="Q6212">
        <v>59</v>
      </c>
      <c r="R6212">
        <v>34</v>
      </c>
      <c r="S6212">
        <v>6</v>
      </c>
      <c r="T6212">
        <v>0</v>
      </c>
      <c r="U6212">
        <v>0</v>
      </c>
      <c r="V6212">
        <v>0</v>
      </c>
      <c r="W6212">
        <v>1.5069083529689373</v>
      </c>
      <c r="X6212">
        <v>4.469695095204437</v>
      </c>
      <c r="Y6212">
        <v>29.318003882323495</v>
      </c>
      <c r="Z6212">
        <v>86.077100305018405</v>
      </c>
      <c r="AA6212">
        <v>11.918600330112522</v>
      </c>
      <c r="AB6212">
        <v>0</v>
      </c>
      <c r="AC6212">
        <v>0</v>
      </c>
      <c r="AD6212">
        <v>0</v>
      </c>
      <c r="AE6212">
        <v>133.29030796562779</v>
      </c>
    </row>
    <row r="6213" spans="1:31" x14ac:dyDescent="0.3">
      <c r="A6213">
        <v>2500257</v>
      </c>
      <c r="B6213">
        <v>1</v>
      </c>
      <c r="C6213" t="s">
        <v>81</v>
      </c>
      <c r="D6213" t="s">
        <v>115</v>
      </c>
      <c r="E6213" t="s">
        <v>132</v>
      </c>
      <c r="F6213" t="s">
        <v>17545</v>
      </c>
      <c r="G6213" t="s">
        <v>181</v>
      </c>
      <c r="H6213" t="s">
        <v>135</v>
      </c>
      <c r="I6213" t="s">
        <v>136</v>
      </c>
      <c r="J6213" t="s">
        <v>137</v>
      </c>
      <c r="K6213" t="s">
        <v>144</v>
      </c>
      <c r="L6213" t="s">
        <v>17546</v>
      </c>
      <c r="M6213" t="s">
        <v>17547</v>
      </c>
      <c r="N6213">
        <v>0.24222222199999999</v>
      </c>
      <c r="O6213">
        <v>0</v>
      </c>
      <c r="P6213">
        <v>23</v>
      </c>
      <c r="Q6213">
        <v>0</v>
      </c>
      <c r="R6213">
        <v>1</v>
      </c>
      <c r="S6213">
        <v>0</v>
      </c>
      <c r="T6213">
        <v>3</v>
      </c>
      <c r="U6213">
        <v>0</v>
      </c>
      <c r="V6213">
        <v>0</v>
      </c>
      <c r="W6213">
        <v>0</v>
      </c>
      <c r="X6213">
        <v>0.49374379533441604</v>
      </c>
      <c r="Y6213">
        <v>0</v>
      </c>
      <c r="Z6213">
        <v>1.5149610154346444E-2</v>
      </c>
      <c r="AA6213">
        <v>0</v>
      </c>
      <c r="AB6213">
        <v>0.30526749870409403</v>
      </c>
      <c r="AC6213">
        <v>0</v>
      </c>
      <c r="AD6213">
        <v>0</v>
      </c>
      <c r="AE6213">
        <v>0.81416090419285658</v>
      </c>
    </row>
    <row r="6214" spans="1:31" x14ac:dyDescent="0.3">
      <c r="A6214">
        <v>2499593</v>
      </c>
      <c r="B6214">
        <v>1</v>
      </c>
      <c r="C6214" t="s">
        <v>81</v>
      </c>
      <c r="D6214" t="s">
        <v>123</v>
      </c>
      <c r="E6214" t="s">
        <v>162</v>
      </c>
      <c r="F6214" t="s">
        <v>17548</v>
      </c>
      <c r="G6214" t="s">
        <v>181</v>
      </c>
      <c r="H6214" t="s">
        <v>135</v>
      </c>
      <c r="I6214" t="s">
        <v>136</v>
      </c>
      <c r="J6214" t="s">
        <v>137</v>
      </c>
      <c r="K6214" t="s">
        <v>144</v>
      </c>
      <c r="L6214" t="s">
        <v>17549</v>
      </c>
      <c r="M6214" t="s">
        <v>17550</v>
      </c>
      <c r="N6214">
        <v>1.8547222219999999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1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2.1368014595944103</v>
      </c>
      <c r="AC6214">
        <v>0</v>
      </c>
      <c r="AD6214">
        <v>0</v>
      </c>
      <c r="AE6214">
        <v>2.1368014595944103</v>
      </c>
    </row>
    <row r="6215" spans="1:31" x14ac:dyDescent="0.3">
      <c r="A6215">
        <v>2500280</v>
      </c>
      <c r="B6215">
        <v>1</v>
      </c>
      <c r="C6215" t="s">
        <v>80</v>
      </c>
      <c r="D6215" t="s">
        <v>103</v>
      </c>
      <c r="E6215" t="s">
        <v>213</v>
      </c>
      <c r="F6215" t="s">
        <v>859</v>
      </c>
      <c r="G6215" t="s">
        <v>149</v>
      </c>
      <c r="H6215" t="s">
        <v>150</v>
      </c>
      <c r="I6215" t="s">
        <v>136</v>
      </c>
      <c r="J6215" t="s">
        <v>137</v>
      </c>
      <c r="K6215" t="s">
        <v>144</v>
      </c>
      <c r="L6215" t="s">
        <v>17551</v>
      </c>
      <c r="M6215" t="s">
        <v>17552</v>
      </c>
      <c r="N6215">
        <v>0.77861111100000002</v>
      </c>
      <c r="O6215">
        <v>0</v>
      </c>
      <c r="P6215">
        <v>15531</v>
      </c>
      <c r="Q6215">
        <v>1</v>
      </c>
      <c r="R6215">
        <v>72</v>
      </c>
      <c r="S6215">
        <v>3</v>
      </c>
      <c r="T6215">
        <v>1595</v>
      </c>
      <c r="U6215">
        <v>0</v>
      </c>
      <c r="V6215">
        <v>1</v>
      </c>
      <c r="W6215">
        <v>0</v>
      </c>
      <c r="X6215">
        <v>3385.84149259584</v>
      </c>
      <c r="Y6215">
        <v>11.966381726520043</v>
      </c>
      <c r="Z6215">
        <v>14.856867801480815</v>
      </c>
      <c r="AA6215">
        <v>172.49838513379987</v>
      </c>
      <c r="AB6215">
        <v>1116.0877820815706</v>
      </c>
      <c r="AC6215">
        <v>0</v>
      </c>
      <c r="AD6215">
        <v>51.113560453439995</v>
      </c>
      <c r="AE6215">
        <v>4752.3644697926511</v>
      </c>
    </row>
    <row r="6216" spans="1:31" x14ac:dyDescent="0.3">
      <c r="A6216">
        <v>2500317</v>
      </c>
      <c r="B6216">
        <v>1</v>
      </c>
      <c r="C6216" t="s">
        <v>80</v>
      </c>
      <c r="D6216" t="s">
        <v>95</v>
      </c>
      <c r="E6216" t="s">
        <v>162</v>
      </c>
      <c r="F6216" t="s">
        <v>17553</v>
      </c>
      <c r="G6216" t="s">
        <v>181</v>
      </c>
      <c r="H6216" t="s">
        <v>135</v>
      </c>
      <c r="I6216" t="s">
        <v>136</v>
      </c>
      <c r="J6216" t="s">
        <v>137</v>
      </c>
      <c r="K6216" t="s">
        <v>144</v>
      </c>
      <c r="L6216" t="s">
        <v>17554</v>
      </c>
      <c r="M6216" t="s">
        <v>17555</v>
      </c>
      <c r="N6216">
        <v>1.3888888880000001</v>
      </c>
      <c r="O6216">
        <v>0</v>
      </c>
      <c r="P6216">
        <v>69</v>
      </c>
      <c r="Q6216">
        <v>0</v>
      </c>
      <c r="R6216">
        <v>0</v>
      </c>
      <c r="S6216">
        <v>0</v>
      </c>
      <c r="T6216">
        <v>5</v>
      </c>
      <c r="U6216">
        <v>0</v>
      </c>
      <c r="V6216">
        <v>0</v>
      </c>
      <c r="W6216">
        <v>0</v>
      </c>
      <c r="X6216">
        <v>9.7482656546629833</v>
      </c>
      <c r="Y6216">
        <v>0</v>
      </c>
      <c r="Z6216">
        <v>0</v>
      </c>
      <c r="AA6216">
        <v>0</v>
      </c>
      <c r="AB6216">
        <v>0.80571767055844279</v>
      </c>
      <c r="AC6216">
        <v>0</v>
      </c>
      <c r="AD6216">
        <v>0</v>
      </c>
      <c r="AE6216">
        <v>10.553983325221425</v>
      </c>
    </row>
    <row r="6217" spans="1:31" x14ac:dyDescent="0.3">
      <c r="A6217">
        <v>2499779</v>
      </c>
      <c r="B6217">
        <v>1</v>
      </c>
      <c r="C6217" t="s">
        <v>80</v>
      </c>
      <c r="D6217" t="s">
        <v>99</v>
      </c>
      <c r="E6217" t="s">
        <v>162</v>
      </c>
      <c r="F6217" t="s">
        <v>17556</v>
      </c>
      <c r="G6217" t="s">
        <v>210</v>
      </c>
      <c r="H6217" t="s">
        <v>135</v>
      </c>
      <c r="I6217" t="s">
        <v>136</v>
      </c>
      <c r="J6217" t="s">
        <v>137</v>
      </c>
      <c r="K6217" t="s">
        <v>144</v>
      </c>
      <c r="L6217" t="s">
        <v>17557</v>
      </c>
      <c r="M6217" t="s">
        <v>17558</v>
      </c>
      <c r="N6217">
        <v>3.1630555550000001</v>
      </c>
      <c r="O6217">
        <v>0</v>
      </c>
      <c r="P6217">
        <v>126</v>
      </c>
      <c r="Q6217">
        <v>0</v>
      </c>
      <c r="R6217">
        <v>1</v>
      </c>
      <c r="S6217">
        <v>0</v>
      </c>
      <c r="T6217">
        <v>8</v>
      </c>
      <c r="U6217">
        <v>0</v>
      </c>
      <c r="V6217">
        <v>0</v>
      </c>
      <c r="W6217">
        <v>0</v>
      </c>
      <c r="X6217">
        <v>87.130306085910135</v>
      </c>
      <c r="Y6217">
        <v>0</v>
      </c>
      <c r="Z6217">
        <v>1.1552449732371167E-2</v>
      </c>
      <c r="AA6217">
        <v>0</v>
      </c>
      <c r="AB6217">
        <v>33.203041244704352</v>
      </c>
      <c r="AC6217">
        <v>0</v>
      </c>
      <c r="AD6217">
        <v>0</v>
      </c>
      <c r="AE6217">
        <v>120.34489978034686</v>
      </c>
    </row>
    <row r="6218" spans="1:31" x14ac:dyDescent="0.3">
      <c r="A6218">
        <v>2500111</v>
      </c>
      <c r="B6218">
        <v>1</v>
      </c>
      <c r="C6218" t="s">
        <v>80</v>
      </c>
      <c r="D6218" t="s">
        <v>84</v>
      </c>
      <c r="E6218" t="s">
        <v>162</v>
      </c>
      <c r="F6218" t="s">
        <v>17559</v>
      </c>
      <c r="G6218" t="s">
        <v>159</v>
      </c>
      <c r="H6218" t="s">
        <v>135</v>
      </c>
      <c r="I6218" t="s">
        <v>136</v>
      </c>
      <c r="J6218" t="s">
        <v>3</v>
      </c>
      <c r="K6218" t="s">
        <v>144</v>
      </c>
      <c r="L6218" t="s">
        <v>17560</v>
      </c>
      <c r="M6218" t="s">
        <v>17561</v>
      </c>
      <c r="N6218">
        <v>1.8658333330000001</v>
      </c>
      <c r="O6218">
        <v>0</v>
      </c>
      <c r="P6218">
        <v>3</v>
      </c>
      <c r="Q6218">
        <v>0</v>
      </c>
      <c r="R6218">
        <v>0</v>
      </c>
      <c r="S6218">
        <v>0</v>
      </c>
      <c r="T6218">
        <v>4</v>
      </c>
      <c r="U6218">
        <v>0</v>
      </c>
      <c r="V6218">
        <v>0</v>
      </c>
      <c r="W6218">
        <v>0</v>
      </c>
      <c r="X6218">
        <v>2.8446862548009961</v>
      </c>
      <c r="Y6218">
        <v>0</v>
      </c>
      <c r="Z6218">
        <v>0</v>
      </c>
      <c r="AA6218">
        <v>0</v>
      </c>
      <c r="AB6218">
        <v>14.349582839796334</v>
      </c>
      <c r="AC6218">
        <v>0</v>
      </c>
      <c r="AD6218">
        <v>0</v>
      </c>
      <c r="AE6218">
        <v>17.194269094597331</v>
      </c>
    </row>
    <row r="6219" spans="1:31" x14ac:dyDescent="0.3">
      <c r="A6219">
        <v>2500054</v>
      </c>
      <c r="B6219">
        <v>1</v>
      </c>
      <c r="C6219" t="s">
        <v>80</v>
      </c>
      <c r="D6219" t="s">
        <v>106</v>
      </c>
      <c r="E6219" t="s">
        <v>162</v>
      </c>
      <c r="F6219" t="s">
        <v>17562</v>
      </c>
      <c r="G6219" t="s">
        <v>210</v>
      </c>
      <c r="H6219" t="s">
        <v>135</v>
      </c>
      <c r="I6219" t="s">
        <v>136</v>
      </c>
      <c r="J6219" t="s">
        <v>137</v>
      </c>
      <c r="K6219" t="s">
        <v>144</v>
      </c>
      <c r="L6219" t="s">
        <v>17563</v>
      </c>
      <c r="M6219" t="s">
        <v>17564</v>
      </c>
      <c r="N6219">
        <v>2.4838888880000001</v>
      </c>
      <c r="O6219">
        <v>0</v>
      </c>
      <c r="P6219">
        <v>12</v>
      </c>
      <c r="Q6219">
        <v>0</v>
      </c>
      <c r="R6219">
        <v>2</v>
      </c>
      <c r="S6219">
        <v>0</v>
      </c>
      <c r="T6219">
        <v>14</v>
      </c>
      <c r="U6219">
        <v>0</v>
      </c>
      <c r="V6219">
        <v>0</v>
      </c>
      <c r="W6219">
        <v>0</v>
      </c>
      <c r="X6219">
        <v>4.3459701538479836</v>
      </c>
      <c r="Y6219">
        <v>0</v>
      </c>
      <c r="Z6219">
        <v>8.8682360432318336E-2</v>
      </c>
      <c r="AA6219">
        <v>0</v>
      </c>
      <c r="AB6219">
        <v>5.2511980260248272</v>
      </c>
      <c r="AC6219">
        <v>0</v>
      </c>
      <c r="AD6219">
        <v>0</v>
      </c>
      <c r="AE6219">
        <v>9.6858505403051289</v>
      </c>
    </row>
    <row r="6220" spans="1:31" x14ac:dyDescent="0.3">
      <c r="A6220">
        <v>2499862</v>
      </c>
      <c r="B6220">
        <v>1</v>
      </c>
      <c r="C6220" t="s">
        <v>80</v>
      </c>
      <c r="D6220" t="s">
        <v>90</v>
      </c>
      <c r="E6220" t="s">
        <v>147</v>
      </c>
      <c r="F6220" t="s">
        <v>17565</v>
      </c>
      <c r="G6220" t="s">
        <v>6205</v>
      </c>
      <c r="H6220" t="s">
        <v>150</v>
      </c>
      <c r="I6220" t="s">
        <v>136</v>
      </c>
      <c r="J6220" t="s">
        <v>137</v>
      </c>
      <c r="K6220" t="s">
        <v>144</v>
      </c>
      <c r="L6220" t="s">
        <v>17566</v>
      </c>
      <c r="M6220" t="s">
        <v>17567</v>
      </c>
      <c r="N6220">
        <v>5.2669444439999999</v>
      </c>
      <c r="O6220">
        <v>0</v>
      </c>
      <c r="P6220">
        <v>88</v>
      </c>
      <c r="Q6220">
        <v>0</v>
      </c>
      <c r="R6220">
        <v>0</v>
      </c>
      <c r="S6220">
        <v>0</v>
      </c>
      <c r="T6220">
        <v>1</v>
      </c>
      <c r="U6220">
        <v>0</v>
      </c>
      <c r="V6220">
        <v>0</v>
      </c>
      <c r="W6220">
        <v>0</v>
      </c>
      <c r="X6220">
        <v>109.85193095060357</v>
      </c>
      <c r="Y6220">
        <v>0</v>
      </c>
      <c r="Z6220">
        <v>0</v>
      </c>
      <c r="AA6220">
        <v>0</v>
      </c>
      <c r="AB6220">
        <v>6.0881742067556504</v>
      </c>
      <c r="AC6220">
        <v>0</v>
      </c>
      <c r="AD6220">
        <v>0</v>
      </c>
      <c r="AE6220">
        <v>115.94010515735923</v>
      </c>
    </row>
    <row r="6221" spans="1:31" x14ac:dyDescent="0.3">
      <c r="A6221">
        <v>2500340</v>
      </c>
      <c r="B6221">
        <v>1</v>
      </c>
      <c r="C6221" t="s">
        <v>80</v>
      </c>
      <c r="D6221" t="s">
        <v>96</v>
      </c>
      <c r="E6221" t="s">
        <v>166</v>
      </c>
      <c r="F6221" t="s">
        <v>17568</v>
      </c>
      <c r="G6221" t="s">
        <v>149</v>
      </c>
      <c r="H6221" t="s">
        <v>150</v>
      </c>
      <c r="I6221" t="s">
        <v>136</v>
      </c>
      <c r="J6221" t="s">
        <v>137</v>
      </c>
      <c r="K6221" t="s">
        <v>144</v>
      </c>
      <c r="L6221" t="s">
        <v>17569</v>
      </c>
      <c r="M6221" t="s">
        <v>17570</v>
      </c>
      <c r="N6221">
        <v>0.35944444399999997</v>
      </c>
      <c r="O6221">
        <v>0</v>
      </c>
      <c r="P6221">
        <v>829</v>
      </c>
      <c r="Q6221">
        <v>0</v>
      </c>
      <c r="R6221">
        <v>2</v>
      </c>
      <c r="S6221">
        <v>0</v>
      </c>
      <c r="T6221">
        <v>97</v>
      </c>
      <c r="U6221">
        <v>0</v>
      </c>
      <c r="V6221">
        <v>0</v>
      </c>
      <c r="W6221">
        <v>0</v>
      </c>
      <c r="X6221">
        <v>133.86537403500569</v>
      </c>
      <c r="Y6221">
        <v>0</v>
      </c>
      <c r="Z6221">
        <v>3.3524537032191114E-3</v>
      </c>
      <c r="AA6221">
        <v>0</v>
      </c>
      <c r="AB6221">
        <v>25.3474562707666</v>
      </c>
      <c r="AC6221">
        <v>0</v>
      </c>
      <c r="AD6221">
        <v>0</v>
      </c>
      <c r="AE6221">
        <v>159.21618275947552</v>
      </c>
    </row>
    <row r="6222" spans="1:31" x14ac:dyDescent="0.3">
      <c r="A6222">
        <v>2500303</v>
      </c>
      <c r="B6222">
        <v>1</v>
      </c>
      <c r="C6222" t="s">
        <v>81</v>
      </c>
      <c r="D6222" t="s">
        <v>114</v>
      </c>
      <c r="E6222" t="s">
        <v>162</v>
      </c>
      <c r="F6222" t="s">
        <v>17571</v>
      </c>
      <c r="G6222" t="s">
        <v>210</v>
      </c>
      <c r="H6222" t="s">
        <v>135</v>
      </c>
      <c r="I6222" t="s">
        <v>136</v>
      </c>
      <c r="J6222" t="s">
        <v>137</v>
      </c>
      <c r="K6222" t="s">
        <v>144</v>
      </c>
      <c r="L6222" t="s">
        <v>17572</v>
      </c>
      <c r="M6222" t="s">
        <v>17573</v>
      </c>
      <c r="N6222">
        <v>1.0147222220000001</v>
      </c>
      <c r="O6222">
        <v>0</v>
      </c>
      <c r="P6222">
        <v>17</v>
      </c>
      <c r="Q6222">
        <v>0</v>
      </c>
      <c r="R6222">
        <v>0</v>
      </c>
      <c r="S6222">
        <v>0</v>
      </c>
      <c r="T6222">
        <v>2</v>
      </c>
      <c r="U6222">
        <v>0</v>
      </c>
      <c r="V6222">
        <v>0</v>
      </c>
      <c r="W6222">
        <v>0</v>
      </c>
      <c r="X6222">
        <v>0.91313994920715402</v>
      </c>
      <c r="Y6222">
        <v>0</v>
      </c>
      <c r="Z6222">
        <v>0</v>
      </c>
      <c r="AA6222">
        <v>0</v>
      </c>
      <c r="AB6222">
        <v>4.7888067999109725E-2</v>
      </c>
      <c r="AC6222">
        <v>0</v>
      </c>
      <c r="AD6222">
        <v>0</v>
      </c>
      <c r="AE6222">
        <v>0.96102801720626374</v>
      </c>
    </row>
    <row r="6223" spans="1:31" x14ac:dyDescent="0.3">
      <c r="A6223">
        <v>2500297</v>
      </c>
      <c r="B6223">
        <v>1</v>
      </c>
      <c r="C6223" t="s">
        <v>80</v>
      </c>
      <c r="D6223" t="s">
        <v>105</v>
      </c>
      <c r="E6223" t="s">
        <v>162</v>
      </c>
      <c r="F6223" t="s">
        <v>17574</v>
      </c>
      <c r="G6223" t="s">
        <v>530</v>
      </c>
      <c r="H6223" t="s">
        <v>135</v>
      </c>
      <c r="I6223" t="s">
        <v>136</v>
      </c>
      <c r="J6223" t="s">
        <v>137</v>
      </c>
      <c r="K6223" t="s">
        <v>144</v>
      </c>
      <c r="L6223" t="s">
        <v>17575</v>
      </c>
      <c r="M6223" t="s">
        <v>2643</v>
      </c>
      <c r="N6223">
        <v>1.7450000000000001</v>
      </c>
      <c r="O6223">
        <v>0</v>
      </c>
      <c r="P6223">
        <v>66</v>
      </c>
      <c r="Q6223">
        <v>0</v>
      </c>
      <c r="R6223">
        <v>0</v>
      </c>
      <c r="S6223">
        <v>0</v>
      </c>
      <c r="T6223">
        <v>4</v>
      </c>
      <c r="U6223">
        <v>0</v>
      </c>
      <c r="V6223">
        <v>0</v>
      </c>
      <c r="W6223">
        <v>0</v>
      </c>
      <c r="X6223">
        <v>32.001635212567543</v>
      </c>
      <c r="Y6223">
        <v>0</v>
      </c>
      <c r="Z6223">
        <v>0</v>
      </c>
      <c r="AA6223">
        <v>0</v>
      </c>
      <c r="AB6223">
        <v>3.8662486920498331</v>
      </c>
      <c r="AC6223">
        <v>0</v>
      </c>
      <c r="AD6223">
        <v>0</v>
      </c>
      <c r="AE6223">
        <v>35.867883904617372</v>
      </c>
    </row>
    <row r="6224" spans="1:31" x14ac:dyDescent="0.3">
      <c r="A6224">
        <v>2499756</v>
      </c>
      <c r="B6224">
        <v>1</v>
      </c>
      <c r="C6224" t="s">
        <v>80</v>
      </c>
      <c r="D6224" t="s">
        <v>111</v>
      </c>
      <c r="E6224" t="s">
        <v>132</v>
      </c>
      <c r="F6224" t="s">
        <v>4629</v>
      </c>
      <c r="G6224" t="s">
        <v>134</v>
      </c>
      <c r="H6224" t="s">
        <v>135</v>
      </c>
      <c r="I6224" t="s">
        <v>136</v>
      </c>
      <c r="J6224" t="s">
        <v>137</v>
      </c>
      <c r="K6224" t="s">
        <v>138</v>
      </c>
      <c r="L6224" t="s">
        <v>17576</v>
      </c>
      <c r="M6224" t="s">
        <v>17577</v>
      </c>
      <c r="N6224">
        <v>0.51694444399999995</v>
      </c>
      <c r="O6224">
        <v>0</v>
      </c>
      <c r="P6224">
        <v>253</v>
      </c>
      <c r="Q6224">
        <v>0</v>
      </c>
      <c r="R6224">
        <v>0</v>
      </c>
      <c r="S6224">
        <v>0</v>
      </c>
      <c r="T6224">
        <v>2</v>
      </c>
      <c r="U6224">
        <v>0</v>
      </c>
      <c r="V6224">
        <v>0</v>
      </c>
      <c r="W6224">
        <v>0</v>
      </c>
      <c r="X6224">
        <v>33.128806280274212</v>
      </c>
      <c r="Y6224">
        <v>0</v>
      </c>
      <c r="Z6224">
        <v>0</v>
      </c>
      <c r="AA6224">
        <v>0</v>
      </c>
      <c r="AB6224">
        <v>0.32210646131881782</v>
      </c>
      <c r="AC6224">
        <v>0</v>
      </c>
      <c r="AD6224">
        <v>0</v>
      </c>
      <c r="AE6224">
        <v>33.450912741593029</v>
      </c>
    </row>
    <row r="6225" spans="1:31" x14ac:dyDescent="0.3">
      <c r="A6225">
        <v>2500237</v>
      </c>
      <c r="B6225">
        <v>1</v>
      </c>
      <c r="C6225" t="s">
        <v>81</v>
      </c>
      <c r="D6225" t="s">
        <v>128</v>
      </c>
      <c r="E6225" t="s">
        <v>147</v>
      </c>
      <c r="F6225" t="s">
        <v>17578</v>
      </c>
      <c r="G6225" t="s">
        <v>779</v>
      </c>
      <c r="H6225" t="s">
        <v>150</v>
      </c>
      <c r="I6225" t="s">
        <v>136</v>
      </c>
      <c r="J6225" t="s">
        <v>137</v>
      </c>
      <c r="K6225" t="s">
        <v>144</v>
      </c>
      <c r="L6225" t="s">
        <v>17579</v>
      </c>
      <c r="M6225" t="s">
        <v>17580</v>
      </c>
      <c r="N6225">
        <v>3.832777777</v>
      </c>
      <c r="O6225">
        <v>0</v>
      </c>
      <c r="P6225">
        <v>127</v>
      </c>
      <c r="Q6225">
        <v>0</v>
      </c>
      <c r="R6225">
        <v>0</v>
      </c>
      <c r="S6225">
        <v>0</v>
      </c>
      <c r="T6225">
        <v>11</v>
      </c>
      <c r="U6225">
        <v>0</v>
      </c>
      <c r="V6225">
        <v>0</v>
      </c>
      <c r="W6225">
        <v>0</v>
      </c>
      <c r="X6225">
        <v>56.632169971045649</v>
      </c>
      <c r="Y6225">
        <v>0</v>
      </c>
      <c r="Z6225">
        <v>0</v>
      </c>
      <c r="AA6225">
        <v>0</v>
      </c>
      <c r="AB6225">
        <v>11.210323414801856</v>
      </c>
      <c r="AC6225">
        <v>0</v>
      </c>
      <c r="AD6225">
        <v>0</v>
      </c>
      <c r="AE6225">
        <v>67.842493385847504</v>
      </c>
    </row>
    <row r="6226" spans="1:31" x14ac:dyDescent="0.3">
      <c r="A6226">
        <v>2500091</v>
      </c>
      <c r="B6226">
        <v>1</v>
      </c>
      <c r="C6226" t="s">
        <v>80</v>
      </c>
      <c r="D6226" t="s">
        <v>103</v>
      </c>
      <c r="E6226" t="s">
        <v>153</v>
      </c>
      <c r="F6226" t="s">
        <v>17581</v>
      </c>
      <c r="G6226" t="s">
        <v>155</v>
      </c>
      <c r="H6226" t="s">
        <v>135</v>
      </c>
      <c r="I6226" t="s">
        <v>136</v>
      </c>
      <c r="J6226" t="s">
        <v>137</v>
      </c>
      <c r="K6226" t="s">
        <v>144</v>
      </c>
      <c r="L6226" t="s">
        <v>17582</v>
      </c>
      <c r="M6226" t="s">
        <v>17583</v>
      </c>
      <c r="N6226">
        <v>0.90805555500000001</v>
      </c>
      <c r="O6226">
        <v>0</v>
      </c>
      <c r="P6226">
        <v>1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0.23272047077777774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0.23272047077777774</v>
      </c>
    </row>
    <row r="6227" spans="1:31" x14ac:dyDescent="0.3">
      <c r="A6227">
        <v>2499696</v>
      </c>
      <c r="B6227">
        <v>1</v>
      </c>
      <c r="C6227" t="s">
        <v>80</v>
      </c>
      <c r="D6227" t="s">
        <v>105</v>
      </c>
      <c r="E6227" t="s">
        <v>147</v>
      </c>
      <c r="F6227" t="s">
        <v>17584</v>
      </c>
      <c r="G6227" t="s">
        <v>193</v>
      </c>
      <c r="H6227" t="s">
        <v>150</v>
      </c>
      <c r="I6227" t="s">
        <v>136</v>
      </c>
      <c r="J6227" t="s">
        <v>137</v>
      </c>
      <c r="K6227" t="s">
        <v>144</v>
      </c>
      <c r="L6227" t="s">
        <v>17585</v>
      </c>
      <c r="M6227" t="s">
        <v>17586</v>
      </c>
      <c r="N6227">
        <v>1.7224999999999999</v>
      </c>
      <c r="O6227">
        <v>1</v>
      </c>
      <c r="P6227">
        <v>0</v>
      </c>
      <c r="Q6227">
        <v>7</v>
      </c>
      <c r="R6227">
        <v>0</v>
      </c>
      <c r="S6227">
        <v>3</v>
      </c>
      <c r="T6227">
        <v>0</v>
      </c>
      <c r="U6227">
        <v>0</v>
      </c>
      <c r="V6227">
        <v>0</v>
      </c>
      <c r="W6227">
        <v>0.91632428233609331</v>
      </c>
      <c r="X6227">
        <v>0</v>
      </c>
      <c r="Y6227">
        <v>15.938768043752981</v>
      </c>
      <c r="Z6227">
        <v>0</v>
      </c>
      <c r="AA6227">
        <v>21.543790681373757</v>
      </c>
      <c r="AB6227">
        <v>0</v>
      </c>
      <c r="AC6227">
        <v>0</v>
      </c>
      <c r="AD6227">
        <v>0</v>
      </c>
      <c r="AE6227">
        <v>38.398883007462828</v>
      </c>
    </row>
    <row r="6228" spans="1:31" x14ac:dyDescent="0.3">
      <c r="A6228">
        <v>2500114</v>
      </c>
      <c r="B6228">
        <v>1</v>
      </c>
      <c r="C6228" t="s">
        <v>80</v>
      </c>
      <c r="D6228" t="s">
        <v>104</v>
      </c>
      <c r="E6228" t="s">
        <v>162</v>
      </c>
      <c r="F6228" t="s">
        <v>17587</v>
      </c>
      <c r="G6228" t="s">
        <v>530</v>
      </c>
      <c r="H6228" t="s">
        <v>135</v>
      </c>
      <c r="I6228" t="s">
        <v>136</v>
      </c>
      <c r="J6228" t="s">
        <v>137</v>
      </c>
      <c r="K6228" t="s">
        <v>144</v>
      </c>
      <c r="L6228" t="s">
        <v>17588</v>
      </c>
      <c r="M6228" t="s">
        <v>17589</v>
      </c>
      <c r="N6228">
        <v>5.4733333330000002</v>
      </c>
      <c r="O6228">
        <v>0</v>
      </c>
      <c r="P6228">
        <v>21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21.933546257861337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21.933546257861337</v>
      </c>
    </row>
    <row r="6229" spans="1:31" x14ac:dyDescent="0.3">
      <c r="A6229">
        <v>2500137</v>
      </c>
      <c r="B6229">
        <v>1</v>
      </c>
      <c r="C6229" t="s">
        <v>80</v>
      </c>
      <c r="D6229" t="s">
        <v>90</v>
      </c>
      <c r="E6229" t="s">
        <v>162</v>
      </c>
      <c r="F6229" t="s">
        <v>17590</v>
      </c>
      <c r="G6229" t="s">
        <v>210</v>
      </c>
      <c r="H6229" t="s">
        <v>135</v>
      </c>
      <c r="I6229" t="s">
        <v>136</v>
      </c>
      <c r="J6229" t="s">
        <v>137</v>
      </c>
      <c r="K6229" t="s">
        <v>144</v>
      </c>
      <c r="L6229" t="s">
        <v>17591</v>
      </c>
      <c r="M6229" t="s">
        <v>17592</v>
      </c>
      <c r="N6229">
        <v>1.7538888880000001</v>
      </c>
      <c r="O6229">
        <v>0</v>
      </c>
      <c r="P6229">
        <v>136</v>
      </c>
      <c r="Q6229">
        <v>0</v>
      </c>
      <c r="R6229">
        <v>0</v>
      </c>
      <c r="S6229">
        <v>0</v>
      </c>
      <c r="T6229">
        <v>4</v>
      </c>
      <c r="U6229">
        <v>0</v>
      </c>
      <c r="V6229">
        <v>0</v>
      </c>
      <c r="W6229">
        <v>0</v>
      </c>
      <c r="X6229">
        <v>87.956510455411745</v>
      </c>
      <c r="Y6229">
        <v>0</v>
      </c>
      <c r="Z6229">
        <v>0</v>
      </c>
      <c r="AA6229">
        <v>0</v>
      </c>
      <c r="AB6229">
        <v>1.7928338040615823</v>
      </c>
      <c r="AC6229">
        <v>0</v>
      </c>
      <c r="AD6229">
        <v>0</v>
      </c>
      <c r="AE6229">
        <v>89.749344259473332</v>
      </c>
    </row>
    <row r="6230" spans="1:31" x14ac:dyDescent="0.3">
      <c r="A6230">
        <v>2499719</v>
      </c>
      <c r="B6230">
        <v>1</v>
      </c>
      <c r="C6230" t="s">
        <v>80</v>
      </c>
      <c r="D6230" t="s">
        <v>85</v>
      </c>
      <c r="E6230" t="s">
        <v>132</v>
      </c>
      <c r="F6230" t="s">
        <v>17593</v>
      </c>
      <c r="G6230" t="s">
        <v>134</v>
      </c>
      <c r="H6230" t="s">
        <v>135</v>
      </c>
      <c r="I6230" t="s">
        <v>136</v>
      </c>
      <c r="J6230" t="s">
        <v>137</v>
      </c>
      <c r="K6230" t="s">
        <v>138</v>
      </c>
      <c r="L6230" t="s">
        <v>17594</v>
      </c>
      <c r="M6230" t="s">
        <v>17595</v>
      </c>
      <c r="N6230">
        <v>1.0024999999999999</v>
      </c>
      <c r="O6230">
        <v>0</v>
      </c>
      <c r="P6230">
        <v>612</v>
      </c>
      <c r="Q6230">
        <v>0</v>
      </c>
      <c r="R6230">
        <v>0</v>
      </c>
      <c r="S6230">
        <v>0</v>
      </c>
      <c r="T6230">
        <v>98</v>
      </c>
      <c r="U6230">
        <v>0</v>
      </c>
      <c r="V6230">
        <v>0</v>
      </c>
      <c r="W6230">
        <v>0</v>
      </c>
      <c r="X6230">
        <v>157.68744093473543</v>
      </c>
      <c r="Y6230">
        <v>0</v>
      </c>
      <c r="Z6230">
        <v>0</v>
      </c>
      <c r="AA6230">
        <v>0</v>
      </c>
      <c r="AB6230">
        <v>248.44210702909012</v>
      </c>
      <c r="AC6230">
        <v>0</v>
      </c>
      <c r="AD6230">
        <v>0</v>
      </c>
      <c r="AE6230">
        <v>406.12954796382553</v>
      </c>
    </row>
    <row r="6231" spans="1:31" x14ac:dyDescent="0.3">
      <c r="A6231">
        <v>2500260</v>
      </c>
      <c r="B6231">
        <v>1</v>
      </c>
      <c r="C6231" t="s">
        <v>80</v>
      </c>
      <c r="D6231" t="s">
        <v>83</v>
      </c>
      <c r="E6231" t="s">
        <v>162</v>
      </c>
      <c r="F6231" t="s">
        <v>17596</v>
      </c>
      <c r="G6231" t="s">
        <v>210</v>
      </c>
      <c r="H6231" t="s">
        <v>135</v>
      </c>
      <c r="I6231" t="s">
        <v>136</v>
      </c>
      <c r="J6231" t="s">
        <v>137</v>
      </c>
      <c r="K6231" t="s">
        <v>144</v>
      </c>
      <c r="L6231" t="s">
        <v>17597</v>
      </c>
      <c r="M6231" t="s">
        <v>17598</v>
      </c>
      <c r="N6231">
        <v>1.3075000000000001</v>
      </c>
      <c r="O6231">
        <v>0</v>
      </c>
      <c r="P6231">
        <v>106</v>
      </c>
      <c r="Q6231">
        <v>0</v>
      </c>
      <c r="R6231">
        <v>0</v>
      </c>
      <c r="S6231">
        <v>0</v>
      </c>
      <c r="T6231">
        <v>24</v>
      </c>
      <c r="U6231">
        <v>0</v>
      </c>
      <c r="V6231">
        <v>0</v>
      </c>
      <c r="W6231">
        <v>0</v>
      </c>
      <c r="X6231">
        <v>56.722614677691794</v>
      </c>
      <c r="Y6231">
        <v>0</v>
      </c>
      <c r="Z6231">
        <v>0</v>
      </c>
      <c r="AA6231">
        <v>0</v>
      </c>
      <c r="AB6231">
        <v>14.830182865640714</v>
      </c>
      <c r="AC6231">
        <v>0</v>
      </c>
      <c r="AD6231">
        <v>0</v>
      </c>
      <c r="AE6231">
        <v>71.552797543332503</v>
      </c>
    </row>
    <row r="6232" spans="1:31" x14ac:dyDescent="0.3">
      <c r="A6232">
        <v>2499673</v>
      </c>
      <c r="B6232">
        <v>1</v>
      </c>
      <c r="C6232" t="s">
        <v>81</v>
      </c>
      <c r="D6232" t="s">
        <v>119</v>
      </c>
      <c r="E6232" t="s">
        <v>132</v>
      </c>
      <c r="F6232" t="s">
        <v>16893</v>
      </c>
      <c r="G6232" t="s">
        <v>168</v>
      </c>
      <c r="H6232" t="s">
        <v>135</v>
      </c>
      <c r="I6232" t="s">
        <v>136</v>
      </c>
      <c r="J6232" t="s">
        <v>137</v>
      </c>
      <c r="K6232" t="s">
        <v>138</v>
      </c>
      <c r="L6232" t="s">
        <v>17599</v>
      </c>
      <c r="M6232" t="s">
        <v>17600</v>
      </c>
      <c r="N6232">
        <v>6.824166666</v>
      </c>
      <c r="O6232">
        <v>0</v>
      </c>
      <c r="P6232">
        <v>138</v>
      </c>
      <c r="Q6232">
        <v>0</v>
      </c>
      <c r="R6232">
        <v>13</v>
      </c>
      <c r="S6232">
        <v>0</v>
      </c>
      <c r="T6232">
        <v>7</v>
      </c>
      <c r="U6232">
        <v>0</v>
      </c>
      <c r="V6232">
        <v>0</v>
      </c>
      <c r="W6232">
        <v>0</v>
      </c>
      <c r="X6232">
        <v>172.12820410441617</v>
      </c>
      <c r="Y6232">
        <v>0</v>
      </c>
      <c r="Z6232">
        <v>15.592304057137762</v>
      </c>
      <c r="AA6232">
        <v>0</v>
      </c>
      <c r="AB6232">
        <v>22.350349927701153</v>
      </c>
      <c r="AC6232">
        <v>0</v>
      </c>
      <c r="AD6232">
        <v>0</v>
      </c>
      <c r="AE6232">
        <v>210.0708580892551</v>
      </c>
    </row>
    <row r="6233" spans="1:31" x14ac:dyDescent="0.3">
      <c r="A6233">
        <v>2500220</v>
      </c>
      <c r="B6233">
        <v>1</v>
      </c>
      <c r="C6233" t="s">
        <v>80</v>
      </c>
      <c r="D6233" t="s">
        <v>96</v>
      </c>
      <c r="E6233" t="s">
        <v>132</v>
      </c>
      <c r="F6233" t="s">
        <v>4471</v>
      </c>
      <c r="G6233" t="s">
        <v>296</v>
      </c>
      <c r="H6233" t="s">
        <v>135</v>
      </c>
      <c r="I6233" t="s">
        <v>136</v>
      </c>
      <c r="J6233" t="s">
        <v>137</v>
      </c>
      <c r="K6233" t="s">
        <v>144</v>
      </c>
      <c r="L6233" t="s">
        <v>17601</v>
      </c>
      <c r="M6233" t="s">
        <v>17602</v>
      </c>
      <c r="N6233">
        <v>1.7297222219999999</v>
      </c>
      <c r="O6233">
        <v>0</v>
      </c>
      <c r="P6233">
        <v>261</v>
      </c>
      <c r="Q6233">
        <v>0</v>
      </c>
      <c r="R6233">
        <v>0</v>
      </c>
      <c r="S6233">
        <v>0</v>
      </c>
      <c r="T6233">
        <v>11</v>
      </c>
      <c r="U6233">
        <v>0</v>
      </c>
      <c r="V6233">
        <v>0</v>
      </c>
      <c r="W6233">
        <v>0</v>
      </c>
      <c r="X6233">
        <v>74.738041741020297</v>
      </c>
      <c r="Y6233">
        <v>0</v>
      </c>
      <c r="Z6233">
        <v>0</v>
      </c>
      <c r="AA6233">
        <v>0</v>
      </c>
      <c r="AB6233">
        <v>7.7148121675570538</v>
      </c>
      <c r="AC6233">
        <v>0</v>
      </c>
      <c r="AD6233">
        <v>0</v>
      </c>
      <c r="AE6233">
        <v>82.452853908577353</v>
      </c>
    </row>
    <row r="6234" spans="1:31" x14ac:dyDescent="0.3">
      <c r="A6234">
        <v>2500277</v>
      </c>
      <c r="B6234">
        <v>1</v>
      </c>
      <c r="C6234" t="s">
        <v>80</v>
      </c>
      <c r="D6234" t="s">
        <v>83</v>
      </c>
      <c r="E6234" t="s">
        <v>153</v>
      </c>
      <c r="F6234" t="s">
        <v>16962</v>
      </c>
      <c r="G6234" t="s">
        <v>230</v>
      </c>
      <c r="H6234" t="s">
        <v>135</v>
      </c>
      <c r="I6234" t="s">
        <v>136</v>
      </c>
      <c r="J6234" t="s">
        <v>137</v>
      </c>
      <c r="K6234" t="s">
        <v>144</v>
      </c>
      <c r="L6234" t="s">
        <v>17603</v>
      </c>
      <c r="M6234" t="s">
        <v>17604</v>
      </c>
      <c r="N6234">
        <v>7.9013888879999996</v>
      </c>
      <c r="O6234">
        <v>0</v>
      </c>
      <c r="P6234">
        <v>9</v>
      </c>
      <c r="Q6234">
        <v>0</v>
      </c>
      <c r="R6234">
        <v>0</v>
      </c>
      <c r="S6234">
        <v>0</v>
      </c>
      <c r="T6234">
        <v>1</v>
      </c>
      <c r="U6234">
        <v>0</v>
      </c>
      <c r="V6234">
        <v>0</v>
      </c>
      <c r="W6234">
        <v>0</v>
      </c>
      <c r="X6234">
        <v>27.929622336193148</v>
      </c>
      <c r="Y6234">
        <v>0</v>
      </c>
      <c r="Z6234">
        <v>0</v>
      </c>
      <c r="AA6234">
        <v>0</v>
      </c>
      <c r="AB6234">
        <v>9.2496082844605354</v>
      </c>
      <c r="AC6234">
        <v>0</v>
      </c>
      <c r="AD6234">
        <v>0</v>
      </c>
      <c r="AE6234">
        <v>37.179230620653684</v>
      </c>
    </row>
    <row r="6235" spans="1:31" x14ac:dyDescent="0.3">
      <c r="A6235">
        <v>2500028</v>
      </c>
      <c r="B6235">
        <v>1</v>
      </c>
      <c r="C6235" t="s">
        <v>81</v>
      </c>
      <c r="D6235" t="s">
        <v>122</v>
      </c>
      <c r="E6235" t="s">
        <v>147</v>
      </c>
      <c r="F6235" t="s">
        <v>17328</v>
      </c>
      <c r="G6235" t="s">
        <v>203</v>
      </c>
      <c r="H6235" t="s">
        <v>150</v>
      </c>
      <c r="I6235" t="s">
        <v>136</v>
      </c>
      <c r="J6235" t="s">
        <v>137</v>
      </c>
      <c r="K6235" t="s">
        <v>138</v>
      </c>
      <c r="L6235" t="s">
        <v>17605</v>
      </c>
      <c r="M6235" t="s">
        <v>17606</v>
      </c>
      <c r="N6235">
        <v>0.13388888800000001</v>
      </c>
      <c r="O6235">
        <v>0</v>
      </c>
      <c r="P6235">
        <v>668</v>
      </c>
      <c r="Q6235">
        <v>0</v>
      </c>
      <c r="R6235">
        <v>3</v>
      </c>
      <c r="S6235">
        <v>1</v>
      </c>
      <c r="T6235">
        <v>60</v>
      </c>
      <c r="U6235">
        <v>0</v>
      </c>
      <c r="V6235">
        <v>0</v>
      </c>
      <c r="W6235">
        <v>0</v>
      </c>
      <c r="X6235">
        <v>23.843131870332609</v>
      </c>
      <c r="Y6235">
        <v>0</v>
      </c>
      <c r="Z6235">
        <v>0.26216772952323941</v>
      </c>
      <c r="AA6235">
        <v>2.0344604376214863</v>
      </c>
      <c r="AB6235">
        <v>10.716055470450124</v>
      </c>
      <c r="AC6235">
        <v>0</v>
      </c>
      <c r="AD6235">
        <v>0</v>
      </c>
      <c r="AE6235">
        <v>36.85581550792746</v>
      </c>
    </row>
    <row r="6236" spans="1:31" x14ac:dyDescent="0.3">
      <c r="A6236">
        <v>2499782</v>
      </c>
      <c r="B6236">
        <v>1</v>
      </c>
      <c r="C6236" t="s">
        <v>81</v>
      </c>
      <c r="D6236" t="s">
        <v>123</v>
      </c>
      <c r="E6236" t="s">
        <v>132</v>
      </c>
      <c r="F6236" t="s">
        <v>17607</v>
      </c>
      <c r="G6236" t="s">
        <v>181</v>
      </c>
      <c r="H6236" t="s">
        <v>135</v>
      </c>
      <c r="I6236" t="s">
        <v>136</v>
      </c>
      <c r="J6236" t="s">
        <v>137</v>
      </c>
      <c r="K6236" t="s">
        <v>144</v>
      </c>
      <c r="L6236" t="s">
        <v>17608</v>
      </c>
      <c r="M6236" t="s">
        <v>17609</v>
      </c>
      <c r="N6236">
        <v>0.54916666599999997</v>
      </c>
      <c r="O6236">
        <v>0</v>
      </c>
      <c r="P6236">
        <v>225</v>
      </c>
      <c r="Q6236">
        <v>0</v>
      </c>
      <c r="R6236">
        <v>2</v>
      </c>
      <c r="S6236">
        <v>0</v>
      </c>
      <c r="T6236">
        <v>15</v>
      </c>
      <c r="U6236">
        <v>0</v>
      </c>
      <c r="V6236">
        <v>0</v>
      </c>
      <c r="W6236">
        <v>0</v>
      </c>
      <c r="X6236">
        <v>18.220282439104725</v>
      </c>
      <c r="Y6236">
        <v>0</v>
      </c>
      <c r="Z6236">
        <v>2.9172522746427496E-2</v>
      </c>
      <c r="AA6236">
        <v>0</v>
      </c>
      <c r="AB6236">
        <v>3.9237717057556791</v>
      </c>
      <c r="AC6236">
        <v>0</v>
      </c>
      <c r="AD6236">
        <v>0</v>
      </c>
      <c r="AE6236">
        <v>22.173226667606833</v>
      </c>
    </row>
    <row r="6237" spans="1:31" x14ac:dyDescent="0.3">
      <c r="A6237">
        <v>2500174</v>
      </c>
      <c r="B6237">
        <v>1</v>
      </c>
      <c r="C6237" t="s">
        <v>81</v>
      </c>
      <c r="D6237" t="s">
        <v>113</v>
      </c>
      <c r="E6237" t="s">
        <v>162</v>
      </c>
      <c r="F6237" t="s">
        <v>17610</v>
      </c>
      <c r="G6237" t="s">
        <v>210</v>
      </c>
      <c r="H6237" t="s">
        <v>135</v>
      </c>
      <c r="I6237" t="s">
        <v>136</v>
      </c>
      <c r="J6237" t="s">
        <v>137</v>
      </c>
      <c r="K6237" t="s">
        <v>144</v>
      </c>
      <c r="L6237" t="s">
        <v>17611</v>
      </c>
      <c r="M6237" t="s">
        <v>17612</v>
      </c>
      <c r="N6237">
        <v>2.832222222</v>
      </c>
      <c r="O6237">
        <v>0</v>
      </c>
      <c r="P6237">
        <v>17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3.9081959498172196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3.9081959498172196</v>
      </c>
    </row>
    <row r="6238" spans="1:31" x14ac:dyDescent="0.3">
      <c r="A6238">
        <v>2500131</v>
      </c>
      <c r="B6238">
        <v>1</v>
      </c>
      <c r="C6238" t="s">
        <v>81</v>
      </c>
      <c r="D6238" t="s">
        <v>113</v>
      </c>
      <c r="E6238" t="s">
        <v>153</v>
      </c>
      <c r="F6238" t="s">
        <v>17613</v>
      </c>
      <c r="G6238" t="s">
        <v>155</v>
      </c>
      <c r="H6238" t="s">
        <v>135</v>
      </c>
      <c r="I6238" t="s">
        <v>136</v>
      </c>
      <c r="J6238" t="s">
        <v>137</v>
      </c>
      <c r="K6238" t="s">
        <v>144</v>
      </c>
      <c r="L6238" t="s">
        <v>17614</v>
      </c>
      <c r="M6238" t="s">
        <v>17615</v>
      </c>
      <c r="N6238">
        <v>0.64833333299999996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1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3.7398191643740336E-2</v>
      </c>
      <c r="AC6238">
        <v>0</v>
      </c>
      <c r="AD6238">
        <v>0</v>
      </c>
      <c r="AE6238">
        <v>3.7398191643740336E-2</v>
      </c>
    </row>
    <row r="6239" spans="1:31" x14ac:dyDescent="0.3">
      <c r="A6239">
        <v>2500157</v>
      </c>
      <c r="B6239">
        <v>1</v>
      </c>
      <c r="C6239" t="s">
        <v>81</v>
      </c>
      <c r="D6239" t="s">
        <v>123</v>
      </c>
      <c r="E6239" t="s">
        <v>166</v>
      </c>
      <c r="F6239" t="s">
        <v>17525</v>
      </c>
      <c r="G6239" t="s">
        <v>149</v>
      </c>
      <c r="H6239" t="s">
        <v>150</v>
      </c>
      <c r="I6239" t="s">
        <v>136</v>
      </c>
      <c r="J6239" t="s">
        <v>137</v>
      </c>
      <c r="K6239" t="s">
        <v>144</v>
      </c>
      <c r="L6239" t="s">
        <v>17616</v>
      </c>
      <c r="M6239" t="s">
        <v>17617</v>
      </c>
      <c r="N6239">
        <v>0.48249999999999998</v>
      </c>
      <c r="O6239">
        <v>8</v>
      </c>
      <c r="P6239">
        <v>2</v>
      </c>
      <c r="Q6239">
        <v>176</v>
      </c>
      <c r="R6239">
        <v>1</v>
      </c>
      <c r="S6239">
        <v>39</v>
      </c>
      <c r="T6239">
        <v>0</v>
      </c>
      <c r="U6239">
        <v>0</v>
      </c>
      <c r="V6239">
        <v>0</v>
      </c>
      <c r="W6239">
        <v>0.68864147166728562</v>
      </c>
      <c r="X6239">
        <v>0.28077587311000002</v>
      </c>
      <c r="Y6239">
        <v>15.478486749052129</v>
      </c>
      <c r="Z6239">
        <v>0</v>
      </c>
      <c r="AA6239">
        <v>7.051991370081244</v>
      </c>
      <c r="AB6239">
        <v>0</v>
      </c>
      <c r="AC6239">
        <v>0</v>
      </c>
      <c r="AD6239">
        <v>0</v>
      </c>
      <c r="AE6239">
        <v>23.499895463910658</v>
      </c>
    </row>
    <row r="6240" spans="1:31" x14ac:dyDescent="0.3">
      <c r="A6240">
        <v>2500194</v>
      </c>
      <c r="B6240">
        <v>1</v>
      </c>
      <c r="C6240" t="s">
        <v>81</v>
      </c>
      <c r="D6240" t="s">
        <v>124</v>
      </c>
      <c r="E6240" t="s">
        <v>162</v>
      </c>
      <c r="F6240" t="s">
        <v>17618</v>
      </c>
      <c r="G6240" t="s">
        <v>1101</v>
      </c>
      <c r="H6240" t="s">
        <v>135</v>
      </c>
      <c r="I6240" t="s">
        <v>136</v>
      </c>
      <c r="J6240" t="s">
        <v>137</v>
      </c>
      <c r="K6240" t="s">
        <v>144</v>
      </c>
      <c r="L6240" t="s">
        <v>17619</v>
      </c>
      <c r="M6240" t="s">
        <v>17620</v>
      </c>
      <c r="N6240">
        <v>4.0444444439999998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8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1.929123371893001</v>
      </c>
      <c r="AC6240">
        <v>0</v>
      </c>
      <c r="AD6240">
        <v>0</v>
      </c>
      <c r="AE6240">
        <v>1.929123371893001</v>
      </c>
    </row>
    <row r="6241" spans="1:31" x14ac:dyDescent="0.3">
      <c r="A6241">
        <v>2500008</v>
      </c>
      <c r="B6241">
        <v>1</v>
      </c>
      <c r="C6241" t="s">
        <v>81</v>
      </c>
      <c r="D6241" t="s">
        <v>122</v>
      </c>
      <c r="E6241" t="s">
        <v>166</v>
      </c>
      <c r="F6241" t="s">
        <v>327</v>
      </c>
      <c r="G6241" t="s">
        <v>149</v>
      </c>
      <c r="H6241" t="s">
        <v>150</v>
      </c>
      <c r="I6241" t="s">
        <v>136</v>
      </c>
      <c r="J6241" t="s">
        <v>137</v>
      </c>
      <c r="K6241" t="s">
        <v>144</v>
      </c>
      <c r="L6241" t="s">
        <v>17621</v>
      </c>
      <c r="M6241" t="s">
        <v>17622</v>
      </c>
      <c r="N6241">
        <v>0.86083333299999998</v>
      </c>
      <c r="O6241">
        <v>14</v>
      </c>
      <c r="P6241">
        <v>859</v>
      </c>
      <c r="Q6241">
        <v>2</v>
      </c>
      <c r="R6241">
        <v>25</v>
      </c>
      <c r="S6241">
        <v>3</v>
      </c>
      <c r="T6241">
        <v>64</v>
      </c>
      <c r="U6241">
        <v>1</v>
      </c>
      <c r="V6241">
        <v>0</v>
      </c>
      <c r="W6241">
        <v>1.3029175786667269</v>
      </c>
      <c r="X6241">
        <v>75.374204285274303</v>
      </c>
      <c r="Y6241">
        <v>0.47560949815196996</v>
      </c>
      <c r="Z6241">
        <v>2.7631046641924093</v>
      </c>
      <c r="AA6241">
        <v>4.3764532649475001</v>
      </c>
      <c r="AB6241">
        <v>27.864703165526269</v>
      </c>
      <c r="AC6241">
        <v>3.6465290843406</v>
      </c>
      <c r="AD6241">
        <v>0</v>
      </c>
      <c r="AE6241">
        <v>115.80352154109977</v>
      </c>
    </row>
    <row r="6242" spans="1:31" x14ac:dyDescent="0.3">
      <c r="A6242">
        <v>2499553</v>
      </c>
      <c r="B6242">
        <v>1</v>
      </c>
      <c r="C6242" t="s">
        <v>80</v>
      </c>
      <c r="D6242" t="s">
        <v>105</v>
      </c>
      <c r="E6242" t="s">
        <v>184</v>
      </c>
      <c r="F6242" t="s">
        <v>17623</v>
      </c>
      <c r="G6242" t="s">
        <v>149</v>
      </c>
      <c r="H6242" t="s">
        <v>150</v>
      </c>
      <c r="I6242" t="s">
        <v>136</v>
      </c>
      <c r="J6242" t="s">
        <v>137</v>
      </c>
      <c r="K6242" t="s">
        <v>144</v>
      </c>
      <c r="L6242" t="s">
        <v>17624</v>
      </c>
      <c r="M6242" t="s">
        <v>17625</v>
      </c>
      <c r="N6242">
        <v>0.44527777699999999</v>
      </c>
      <c r="O6242">
        <v>1</v>
      </c>
      <c r="P6242">
        <v>2541</v>
      </c>
      <c r="Q6242">
        <v>4</v>
      </c>
      <c r="R6242">
        <v>334</v>
      </c>
      <c r="S6242">
        <v>37</v>
      </c>
      <c r="T6242">
        <v>363</v>
      </c>
      <c r="U6242">
        <v>6</v>
      </c>
      <c r="V6242">
        <v>2</v>
      </c>
      <c r="W6242">
        <v>0.27419435826125005</v>
      </c>
      <c r="X6242">
        <v>316.4226960331826</v>
      </c>
      <c r="Y6242">
        <v>2.8922095063030513</v>
      </c>
      <c r="Z6242">
        <v>22.861806550827442</v>
      </c>
      <c r="AA6242">
        <v>137.97315319799353</v>
      </c>
      <c r="AB6242">
        <v>139.23813473064442</v>
      </c>
      <c r="AC6242">
        <v>296.93022289675747</v>
      </c>
      <c r="AD6242">
        <v>2.7400908345980168</v>
      </c>
      <c r="AE6242">
        <v>919.33250810856794</v>
      </c>
    </row>
    <row r="6243" spans="1:31" x14ac:dyDescent="0.3">
      <c r="A6243">
        <v>2499610</v>
      </c>
      <c r="B6243">
        <v>1</v>
      </c>
      <c r="C6243" t="s">
        <v>80</v>
      </c>
      <c r="D6243" t="s">
        <v>85</v>
      </c>
      <c r="E6243" t="s">
        <v>162</v>
      </c>
      <c r="F6243" t="s">
        <v>17626</v>
      </c>
      <c r="G6243" t="s">
        <v>134</v>
      </c>
      <c r="H6243" t="s">
        <v>135</v>
      </c>
      <c r="I6243" t="s">
        <v>136</v>
      </c>
      <c r="J6243" t="s">
        <v>137</v>
      </c>
      <c r="K6243" t="s">
        <v>138</v>
      </c>
      <c r="L6243" t="s">
        <v>17627</v>
      </c>
      <c r="M6243" t="s">
        <v>17628</v>
      </c>
      <c r="N6243">
        <v>1.4869444439999999</v>
      </c>
      <c r="O6243">
        <v>0</v>
      </c>
      <c r="P6243">
        <v>156</v>
      </c>
      <c r="Q6243">
        <v>0</v>
      </c>
      <c r="R6243">
        <v>0</v>
      </c>
      <c r="S6243">
        <v>0</v>
      </c>
      <c r="T6243">
        <v>3</v>
      </c>
      <c r="U6243">
        <v>0</v>
      </c>
      <c r="V6243">
        <v>0</v>
      </c>
      <c r="W6243">
        <v>0</v>
      </c>
      <c r="X6243">
        <v>65.946892713129799</v>
      </c>
      <c r="Y6243">
        <v>0</v>
      </c>
      <c r="Z6243">
        <v>0</v>
      </c>
      <c r="AA6243">
        <v>0</v>
      </c>
      <c r="AB6243">
        <v>2.5559965676825143</v>
      </c>
      <c r="AC6243">
        <v>0</v>
      </c>
      <c r="AD6243">
        <v>0</v>
      </c>
      <c r="AE6243">
        <v>68.502889280812312</v>
      </c>
    </row>
    <row r="6244" spans="1:31" x14ac:dyDescent="0.3">
      <c r="A6244">
        <v>2499785</v>
      </c>
      <c r="B6244">
        <v>1</v>
      </c>
      <c r="C6244" t="s">
        <v>80</v>
      </c>
      <c r="D6244" t="s">
        <v>107</v>
      </c>
      <c r="E6244" t="s">
        <v>147</v>
      </c>
      <c r="F6244" t="s">
        <v>17629</v>
      </c>
      <c r="G6244" t="s">
        <v>134</v>
      </c>
      <c r="H6244" t="s">
        <v>150</v>
      </c>
      <c r="I6244" t="s">
        <v>136</v>
      </c>
      <c r="J6244" t="s">
        <v>137</v>
      </c>
      <c r="K6244" t="s">
        <v>138</v>
      </c>
      <c r="L6244" t="s">
        <v>17630</v>
      </c>
      <c r="M6244" t="s">
        <v>17631</v>
      </c>
      <c r="N6244">
        <v>0.44500000000000001</v>
      </c>
      <c r="O6244">
        <v>0</v>
      </c>
      <c r="P6244">
        <v>87</v>
      </c>
      <c r="Q6244">
        <v>0</v>
      </c>
      <c r="R6244">
        <v>5</v>
      </c>
      <c r="S6244">
        <v>0</v>
      </c>
      <c r="T6244">
        <v>28</v>
      </c>
      <c r="U6244">
        <v>0</v>
      </c>
      <c r="V6244">
        <v>0</v>
      </c>
      <c r="W6244">
        <v>0</v>
      </c>
      <c r="X6244">
        <v>16.594731988309771</v>
      </c>
      <c r="Y6244">
        <v>0</v>
      </c>
      <c r="Z6244">
        <v>2.8691994939229621</v>
      </c>
      <c r="AA6244">
        <v>0</v>
      </c>
      <c r="AB6244">
        <v>14.662385748241114</v>
      </c>
      <c r="AC6244">
        <v>0</v>
      </c>
      <c r="AD6244">
        <v>0</v>
      </c>
      <c r="AE6244">
        <v>34.126317230473845</v>
      </c>
    </row>
    <row r="6245" spans="1:31" x14ac:dyDescent="0.3">
      <c r="A6245">
        <v>2500117</v>
      </c>
      <c r="B6245">
        <v>1</v>
      </c>
      <c r="C6245" t="s">
        <v>80</v>
      </c>
      <c r="D6245" t="s">
        <v>95</v>
      </c>
      <c r="E6245" t="s">
        <v>162</v>
      </c>
      <c r="F6245" t="s">
        <v>17632</v>
      </c>
      <c r="G6245" t="s">
        <v>210</v>
      </c>
      <c r="H6245" t="s">
        <v>135</v>
      </c>
      <c r="I6245" t="s">
        <v>136</v>
      </c>
      <c r="J6245" t="s">
        <v>137</v>
      </c>
      <c r="K6245" t="s">
        <v>144</v>
      </c>
      <c r="L6245" t="s">
        <v>17633</v>
      </c>
      <c r="M6245" t="s">
        <v>17634</v>
      </c>
      <c r="N6245">
        <v>1.842222222</v>
      </c>
      <c r="O6245">
        <v>0</v>
      </c>
      <c r="P6245">
        <v>163</v>
      </c>
      <c r="Q6245">
        <v>0</v>
      </c>
      <c r="R6245">
        <v>0</v>
      </c>
      <c r="S6245">
        <v>0</v>
      </c>
      <c r="T6245">
        <v>21</v>
      </c>
      <c r="U6245">
        <v>0</v>
      </c>
      <c r="V6245">
        <v>0</v>
      </c>
      <c r="W6245">
        <v>0</v>
      </c>
      <c r="X6245">
        <v>83.496370467152715</v>
      </c>
      <c r="Y6245">
        <v>0</v>
      </c>
      <c r="Z6245">
        <v>0</v>
      </c>
      <c r="AA6245">
        <v>0</v>
      </c>
      <c r="AB6245">
        <v>26.099147383409775</v>
      </c>
      <c r="AC6245">
        <v>0</v>
      </c>
      <c r="AD6245">
        <v>0</v>
      </c>
      <c r="AE6245">
        <v>109.59551785056249</v>
      </c>
    </row>
    <row r="6246" spans="1:31" x14ac:dyDescent="0.3">
      <c r="A6246">
        <v>2499599</v>
      </c>
      <c r="B6246">
        <v>1</v>
      </c>
      <c r="C6246" t="s">
        <v>81</v>
      </c>
      <c r="D6246" t="s">
        <v>120</v>
      </c>
      <c r="E6246" t="s">
        <v>184</v>
      </c>
      <c r="F6246" t="s">
        <v>17635</v>
      </c>
      <c r="G6246" t="s">
        <v>149</v>
      </c>
      <c r="H6246" t="s">
        <v>150</v>
      </c>
      <c r="I6246" t="s">
        <v>136</v>
      </c>
      <c r="J6246" t="s">
        <v>137</v>
      </c>
      <c r="K6246" t="s">
        <v>144</v>
      </c>
      <c r="L6246" t="s">
        <v>17636</v>
      </c>
      <c r="M6246" t="s">
        <v>17637</v>
      </c>
      <c r="N6246">
        <v>0.36277777700000002</v>
      </c>
      <c r="O6246">
        <v>1</v>
      </c>
      <c r="P6246">
        <v>134</v>
      </c>
      <c r="Q6246">
        <v>36</v>
      </c>
      <c r="R6246">
        <v>11</v>
      </c>
      <c r="S6246">
        <v>1</v>
      </c>
      <c r="T6246">
        <v>20</v>
      </c>
      <c r="U6246">
        <v>0</v>
      </c>
      <c r="V6246">
        <v>0</v>
      </c>
      <c r="W6246">
        <v>0</v>
      </c>
      <c r="X6246">
        <v>8.7723177780389161</v>
      </c>
      <c r="Y6246">
        <v>2.471010689248573</v>
      </c>
      <c r="Z6246">
        <v>2.1515721835013761</v>
      </c>
      <c r="AA6246">
        <v>6.1278408436882675E-2</v>
      </c>
      <c r="AB6246">
        <v>2.4484457429532935</v>
      </c>
      <c r="AC6246">
        <v>0</v>
      </c>
      <c r="AD6246">
        <v>0</v>
      </c>
      <c r="AE6246">
        <v>15.90462480217904</v>
      </c>
    </row>
    <row r="6247" spans="1:31" x14ac:dyDescent="0.3">
      <c r="A6247">
        <v>2500286</v>
      </c>
      <c r="B6247">
        <v>1</v>
      </c>
      <c r="C6247" t="s">
        <v>81</v>
      </c>
      <c r="D6247" t="s">
        <v>127</v>
      </c>
      <c r="E6247" t="s">
        <v>162</v>
      </c>
      <c r="F6247" t="s">
        <v>17638</v>
      </c>
      <c r="G6247" t="s">
        <v>210</v>
      </c>
      <c r="H6247" t="s">
        <v>135</v>
      </c>
      <c r="I6247" t="s">
        <v>136</v>
      </c>
      <c r="J6247" t="s">
        <v>137</v>
      </c>
      <c r="K6247" t="s">
        <v>144</v>
      </c>
      <c r="L6247" t="s">
        <v>17639</v>
      </c>
      <c r="M6247" t="s">
        <v>17640</v>
      </c>
      <c r="N6247">
        <v>1.198055555</v>
      </c>
      <c r="O6247">
        <v>0</v>
      </c>
      <c r="P6247">
        <v>52</v>
      </c>
      <c r="Q6247">
        <v>0</v>
      </c>
      <c r="R6247">
        <v>0</v>
      </c>
      <c r="S6247">
        <v>0</v>
      </c>
      <c r="T6247">
        <v>1</v>
      </c>
      <c r="U6247">
        <v>0</v>
      </c>
      <c r="V6247">
        <v>0</v>
      </c>
      <c r="W6247">
        <v>0</v>
      </c>
      <c r="X6247">
        <v>9.7563532352359719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9.7563532352359719</v>
      </c>
    </row>
    <row r="6248" spans="1:31" x14ac:dyDescent="0.3">
      <c r="A6248">
        <v>2499791</v>
      </c>
      <c r="B6248">
        <v>1</v>
      </c>
      <c r="C6248" t="s">
        <v>80</v>
      </c>
      <c r="D6248" t="s">
        <v>90</v>
      </c>
      <c r="E6248" t="s">
        <v>153</v>
      </c>
      <c r="F6248" t="s">
        <v>16689</v>
      </c>
      <c r="G6248" t="s">
        <v>210</v>
      </c>
      <c r="H6248" t="s">
        <v>135</v>
      </c>
      <c r="I6248" t="s">
        <v>136</v>
      </c>
      <c r="J6248" t="s">
        <v>137</v>
      </c>
      <c r="K6248" t="s">
        <v>144</v>
      </c>
      <c r="L6248" t="s">
        <v>17641</v>
      </c>
      <c r="M6248" t="s">
        <v>17642</v>
      </c>
      <c r="N6248">
        <v>1.7494444440000001</v>
      </c>
      <c r="O6248">
        <v>0</v>
      </c>
      <c r="P6248">
        <v>25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14.067238406428251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14.067238406428251</v>
      </c>
    </row>
    <row r="6249" spans="1:31" x14ac:dyDescent="0.3">
      <c r="A6249">
        <v>2499645</v>
      </c>
      <c r="B6249">
        <v>1</v>
      </c>
      <c r="C6249" t="s">
        <v>80</v>
      </c>
      <c r="D6249" t="s">
        <v>106</v>
      </c>
      <c r="E6249" t="s">
        <v>147</v>
      </c>
      <c r="F6249" t="s">
        <v>17643</v>
      </c>
      <c r="G6249" t="s">
        <v>134</v>
      </c>
      <c r="H6249" t="s">
        <v>150</v>
      </c>
      <c r="I6249" t="s">
        <v>136</v>
      </c>
      <c r="J6249" t="s">
        <v>137</v>
      </c>
      <c r="K6249" t="s">
        <v>138</v>
      </c>
      <c r="L6249" t="s">
        <v>17644</v>
      </c>
      <c r="M6249" t="s">
        <v>17645</v>
      </c>
      <c r="N6249">
        <v>2.946666666</v>
      </c>
      <c r="O6249">
        <v>0</v>
      </c>
      <c r="P6249">
        <v>39</v>
      </c>
      <c r="Q6249">
        <v>0</v>
      </c>
      <c r="R6249">
        <v>2</v>
      </c>
      <c r="S6249">
        <v>0</v>
      </c>
      <c r="T6249">
        <v>15</v>
      </c>
      <c r="U6249">
        <v>0</v>
      </c>
      <c r="V6249">
        <v>0</v>
      </c>
      <c r="W6249">
        <v>0</v>
      </c>
      <c r="X6249">
        <v>19.461691036412173</v>
      </c>
      <c r="Y6249">
        <v>0</v>
      </c>
      <c r="Z6249">
        <v>1.955548508095422</v>
      </c>
      <c r="AA6249">
        <v>0</v>
      </c>
      <c r="AB6249">
        <v>55.081352994124117</v>
      </c>
      <c r="AC6249">
        <v>0</v>
      </c>
      <c r="AD6249">
        <v>0</v>
      </c>
      <c r="AE6249">
        <v>76.498592538631712</v>
      </c>
    </row>
    <row r="6250" spans="1:31" x14ac:dyDescent="0.3">
      <c r="A6250">
        <v>2500309</v>
      </c>
      <c r="B6250">
        <v>1</v>
      </c>
      <c r="C6250" t="s">
        <v>81</v>
      </c>
      <c r="D6250" t="s">
        <v>128</v>
      </c>
      <c r="E6250" t="s">
        <v>184</v>
      </c>
      <c r="F6250" t="s">
        <v>2946</v>
      </c>
      <c r="G6250" t="s">
        <v>924</v>
      </c>
      <c r="H6250" t="s">
        <v>150</v>
      </c>
      <c r="I6250" t="s">
        <v>136</v>
      </c>
      <c r="J6250" t="s">
        <v>137</v>
      </c>
      <c r="K6250" t="s">
        <v>144</v>
      </c>
      <c r="L6250" t="s">
        <v>17646</v>
      </c>
      <c r="M6250" t="s">
        <v>17647</v>
      </c>
      <c r="N6250">
        <v>5.6288888879999996</v>
      </c>
      <c r="O6250">
        <v>0</v>
      </c>
      <c r="P6250">
        <v>168</v>
      </c>
      <c r="Q6250">
        <v>3</v>
      </c>
      <c r="R6250">
        <v>1</v>
      </c>
      <c r="S6250">
        <v>14</v>
      </c>
      <c r="T6250">
        <v>6</v>
      </c>
      <c r="U6250">
        <v>2</v>
      </c>
      <c r="V6250">
        <v>0</v>
      </c>
      <c r="W6250">
        <v>0</v>
      </c>
      <c r="X6250">
        <v>192.61903510056513</v>
      </c>
      <c r="Y6250">
        <v>16.25969588392805</v>
      </c>
      <c r="Z6250">
        <v>0.25418601088715537</v>
      </c>
      <c r="AA6250">
        <v>184.01802361172614</v>
      </c>
      <c r="AB6250">
        <v>10.733764540069288</v>
      </c>
      <c r="AC6250">
        <v>2013.3566125688453</v>
      </c>
      <c r="AD6250">
        <v>0</v>
      </c>
      <c r="AE6250">
        <v>2417.2413177160211</v>
      </c>
    </row>
    <row r="6251" spans="1:31" x14ac:dyDescent="0.3">
      <c r="A6251">
        <v>2499768</v>
      </c>
      <c r="B6251">
        <v>1</v>
      </c>
      <c r="C6251" t="s">
        <v>80</v>
      </c>
      <c r="D6251" t="s">
        <v>93</v>
      </c>
      <c r="E6251" t="s">
        <v>162</v>
      </c>
      <c r="F6251" t="s">
        <v>6903</v>
      </c>
      <c r="G6251" t="s">
        <v>210</v>
      </c>
      <c r="H6251" t="s">
        <v>135</v>
      </c>
      <c r="I6251" t="s">
        <v>136</v>
      </c>
      <c r="J6251" t="s">
        <v>137</v>
      </c>
      <c r="K6251" t="s">
        <v>144</v>
      </c>
      <c r="L6251" t="s">
        <v>17648</v>
      </c>
      <c r="M6251" t="s">
        <v>17649</v>
      </c>
      <c r="N6251">
        <v>0.92388888800000002</v>
      </c>
      <c r="O6251">
        <v>0</v>
      </c>
      <c r="P6251">
        <v>207</v>
      </c>
      <c r="Q6251">
        <v>0</v>
      </c>
      <c r="R6251">
        <v>1</v>
      </c>
      <c r="S6251">
        <v>0</v>
      </c>
      <c r="T6251">
        <v>5</v>
      </c>
      <c r="U6251">
        <v>0</v>
      </c>
      <c r="V6251">
        <v>0</v>
      </c>
      <c r="W6251">
        <v>0</v>
      </c>
      <c r="X6251">
        <v>49.365428632610517</v>
      </c>
      <c r="Y6251">
        <v>0</v>
      </c>
      <c r="Z6251">
        <v>0.71944747187894698</v>
      </c>
      <c r="AA6251">
        <v>0</v>
      </c>
      <c r="AB6251">
        <v>4.6287101239790012</v>
      </c>
      <c r="AC6251">
        <v>0</v>
      </c>
      <c r="AD6251">
        <v>0</v>
      </c>
      <c r="AE6251">
        <v>54.713586228468458</v>
      </c>
    </row>
    <row r="6252" spans="1:31" x14ac:dyDescent="0.3">
      <c r="A6252">
        <v>2500186</v>
      </c>
      <c r="B6252">
        <v>1</v>
      </c>
      <c r="C6252" t="s">
        <v>80</v>
      </c>
      <c r="D6252" t="s">
        <v>97</v>
      </c>
      <c r="E6252" t="s">
        <v>153</v>
      </c>
      <c r="F6252" t="s">
        <v>17650</v>
      </c>
      <c r="G6252" t="s">
        <v>230</v>
      </c>
      <c r="H6252" t="s">
        <v>135</v>
      </c>
      <c r="I6252" t="s">
        <v>136</v>
      </c>
      <c r="J6252" t="s">
        <v>137</v>
      </c>
      <c r="K6252" t="s">
        <v>144</v>
      </c>
      <c r="L6252" t="s">
        <v>17651</v>
      </c>
      <c r="M6252" t="s">
        <v>17652</v>
      </c>
      <c r="N6252">
        <v>1.5933333329999999</v>
      </c>
      <c r="O6252">
        <v>0</v>
      </c>
      <c r="P6252">
        <v>1</v>
      </c>
      <c r="Q6252">
        <v>0</v>
      </c>
      <c r="R6252">
        <v>0</v>
      </c>
      <c r="S6252">
        <v>0</v>
      </c>
      <c r="T6252">
        <v>1</v>
      </c>
      <c r="U6252">
        <v>0</v>
      </c>
      <c r="V6252">
        <v>0</v>
      </c>
      <c r="W6252">
        <v>0</v>
      </c>
      <c r="X6252">
        <v>0.35772317181550128</v>
      </c>
      <c r="Y6252">
        <v>0</v>
      </c>
      <c r="Z6252">
        <v>0</v>
      </c>
      <c r="AA6252">
        <v>0</v>
      </c>
      <c r="AB6252">
        <v>7.1861014342644497E-2</v>
      </c>
      <c r="AC6252">
        <v>0</v>
      </c>
      <c r="AD6252">
        <v>0</v>
      </c>
      <c r="AE6252">
        <v>0.42958418615814575</v>
      </c>
    </row>
    <row r="6253" spans="1:31" x14ac:dyDescent="0.3">
      <c r="A6253">
        <v>2500077</v>
      </c>
      <c r="B6253">
        <v>1</v>
      </c>
      <c r="C6253" t="s">
        <v>81</v>
      </c>
      <c r="D6253" t="s">
        <v>122</v>
      </c>
      <c r="E6253" t="s">
        <v>147</v>
      </c>
      <c r="F6253" t="s">
        <v>12475</v>
      </c>
      <c r="G6253" t="s">
        <v>17653</v>
      </c>
      <c r="H6253" t="s">
        <v>150</v>
      </c>
      <c r="I6253" t="s">
        <v>136</v>
      </c>
      <c r="J6253" t="s">
        <v>137</v>
      </c>
      <c r="K6253" t="s">
        <v>144</v>
      </c>
      <c r="L6253" t="s">
        <v>17654</v>
      </c>
      <c r="M6253" t="s">
        <v>17655</v>
      </c>
      <c r="N6253">
        <v>2.3361111110000001</v>
      </c>
      <c r="O6253">
        <v>0</v>
      </c>
      <c r="P6253">
        <v>598</v>
      </c>
      <c r="Q6253">
        <v>1</v>
      </c>
      <c r="R6253">
        <v>14</v>
      </c>
      <c r="S6253">
        <v>1</v>
      </c>
      <c r="T6253">
        <v>44</v>
      </c>
      <c r="U6253">
        <v>1</v>
      </c>
      <c r="V6253">
        <v>0</v>
      </c>
      <c r="W6253">
        <v>0</v>
      </c>
      <c r="X6253">
        <v>148.47294135808028</v>
      </c>
      <c r="Y6253">
        <v>1.1840844309666667</v>
      </c>
      <c r="Z6253">
        <v>2.1073040227582331</v>
      </c>
      <c r="AA6253">
        <v>3.1594684253</v>
      </c>
      <c r="AB6253">
        <v>46.435029681951512</v>
      </c>
      <c r="AC6253">
        <v>6.4896596187196254</v>
      </c>
      <c r="AD6253">
        <v>0</v>
      </c>
      <c r="AE6253">
        <v>207.84848753777629</v>
      </c>
    </row>
    <row r="6254" spans="1:31" x14ac:dyDescent="0.3">
      <c r="A6254">
        <v>2499831</v>
      </c>
      <c r="B6254">
        <v>1</v>
      </c>
      <c r="C6254" t="s">
        <v>80</v>
      </c>
      <c r="D6254" t="s">
        <v>89</v>
      </c>
      <c r="E6254" t="s">
        <v>147</v>
      </c>
      <c r="F6254" t="s">
        <v>17656</v>
      </c>
      <c r="G6254" t="s">
        <v>149</v>
      </c>
      <c r="H6254" t="s">
        <v>150</v>
      </c>
      <c r="I6254" t="s">
        <v>136</v>
      </c>
      <c r="J6254" t="s">
        <v>137</v>
      </c>
      <c r="K6254" t="s">
        <v>144</v>
      </c>
      <c r="L6254" t="s">
        <v>17657</v>
      </c>
      <c r="M6254" t="s">
        <v>17658</v>
      </c>
      <c r="N6254">
        <v>0.17611111099999999</v>
      </c>
      <c r="O6254">
        <v>0</v>
      </c>
      <c r="P6254">
        <v>2667</v>
      </c>
      <c r="Q6254">
        <v>0</v>
      </c>
      <c r="R6254">
        <v>33</v>
      </c>
      <c r="S6254">
        <v>0</v>
      </c>
      <c r="T6254">
        <v>171</v>
      </c>
      <c r="U6254">
        <v>0</v>
      </c>
      <c r="V6254">
        <v>0</v>
      </c>
      <c r="W6254">
        <v>0</v>
      </c>
      <c r="X6254">
        <v>297.27425638350167</v>
      </c>
      <c r="Y6254">
        <v>0</v>
      </c>
      <c r="Z6254">
        <v>2.0731379099682696</v>
      </c>
      <c r="AA6254">
        <v>0</v>
      </c>
      <c r="AB6254">
        <v>111.78436144178626</v>
      </c>
      <c r="AC6254">
        <v>0</v>
      </c>
      <c r="AD6254">
        <v>0</v>
      </c>
      <c r="AE6254">
        <v>411.13175573525621</v>
      </c>
    </row>
    <row r="6255" spans="1:31" x14ac:dyDescent="0.3">
      <c r="A6255">
        <v>2500269</v>
      </c>
      <c r="B6255">
        <v>1</v>
      </c>
      <c r="C6255" t="s">
        <v>81</v>
      </c>
      <c r="D6255" t="s">
        <v>121</v>
      </c>
      <c r="E6255" t="s">
        <v>162</v>
      </c>
      <c r="F6255" t="s">
        <v>17659</v>
      </c>
      <c r="G6255" t="s">
        <v>210</v>
      </c>
      <c r="H6255" t="s">
        <v>135</v>
      </c>
      <c r="I6255" t="s">
        <v>136</v>
      </c>
      <c r="J6255" t="s">
        <v>137</v>
      </c>
      <c r="K6255" t="s">
        <v>144</v>
      </c>
      <c r="L6255" t="s">
        <v>17660</v>
      </c>
      <c r="M6255" t="s">
        <v>17661</v>
      </c>
      <c r="N6255">
        <v>0.68944444400000005</v>
      </c>
      <c r="O6255">
        <v>0</v>
      </c>
      <c r="P6255">
        <v>24</v>
      </c>
      <c r="Q6255">
        <v>0</v>
      </c>
      <c r="R6255">
        <v>15</v>
      </c>
      <c r="S6255">
        <v>0</v>
      </c>
      <c r="T6255">
        <v>1</v>
      </c>
      <c r="U6255">
        <v>0</v>
      </c>
      <c r="V6255">
        <v>0</v>
      </c>
      <c r="W6255">
        <v>0</v>
      </c>
      <c r="X6255">
        <v>3.1962600139920565</v>
      </c>
      <c r="Y6255">
        <v>0</v>
      </c>
      <c r="Z6255">
        <v>0.29085962120281739</v>
      </c>
      <c r="AA6255">
        <v>0</v>
      </c>
      <c r="AB6255">
        <v>6.1531062457128E-2</v>
      </c>
      <c r="AC6255">
        <v>0</v>
      </c>
      <c r="AD6255">
        <v>0</v>
      </c>
      <c r="AE6255">
        <v>3.5486506976520018</v>
      </c>
    </row>
    <row r="6256" spans="1:31" x14ac:dyDescent="0.3">
      <c r="A6256">
        <v>2499536</v>
      </c>
      <c r="B6256">
        <v>1</v>
      </c>
      <c r="C6256" t="s">
        <v>80</v>
      </c>
      <c r="D6256" t="s">
        <v>108</v>
      </c>
      <c r="E6256" t="s">
        <v>162</v>
      </c>
      <c r="F6256" t="s">
        <v>17662</v>
      </c>
      <c r="G6256" t="s">
        <v>530</v>
      </c>
      <c r="H6256" t="s">
        <v>135</v>
      </c>
      <c r="I6256" t="s">
        <v>136</v>
      </c>
      <c r="J6256" t="s">
        <v>137</v>
      </c>
      <c r="K6256" t="s">
        <v>144</v>
      </c>
      <c r="L6256" t="s">
        <v>17663</v>
      </c>
      <c r="M6256" t="s">
        <v>17664</v>
      </c>
      <c r="N6256">
        <v>2.0536111109999999</v>
      </c>
      <c r="O6256">
        <v>0</v>
      </c>
      <c r="P6256">
        <v>23</v>
      </c>
      <c r="Q6256">
        <v>0</v>
      </c>
      <c r="R6256">
        <v>0</v>
      </c>
      <c r="S6256">
        <v>0</v>
      </c>
      <c r="T6256">
        <v>4</v>
      </c>
      <c r="U6256">
        <v>0</v>
      </c>
      <c r="V6256">
        <v>0</v>
      </c>
      <c r="W6256">
        <v>0</v>
      </c>
      <c r="X6256">
        <v>8.3689727079013991</v>
      </c>
      <c r="Y6256">
        <v>0</v>
      </c>
      <c r="Z6256">
        <v>0</v>
      </c>
      <c r="AA6256">
        <v>0</v>
      </c>
      <c r="AB6256">
        <v>6.6445317761961338</v>
      </c>
      <c r="AC6256">
        <v>0</v>
      </c>
      <c r="AD6256">
        <v>0</v>
      </c>
      <c r="AE6256">
        <v>15.013504484097533</v>
      </c>
    </row>
    <row r="6257" spans="1:31" x14ac:dyDescent="0.3">
      <c r="A6257">
        <v>2499977</v>
      </c>
      <c r="B6257">
        <v>1</v>
      </c>
      <c r="C6257" t="s">
        <v>81</v>
      </c>
      <c r="D6257" t="s">
        <v>128</v>
      </c>
      <c r="E6257" t="s">
        <v>184</v>
      </c>
      <c r="F6257" t="s">
        <v>4546</v>
      </c>
      <c r="G6257" t="s">
        <v>149</v>
      </c>
      <c r="H6257" t="s">
        <v>150</v>
      </c>
      <c r="I6257" t="s">
        <v>136</v>
      </c>
      <c r="J6257" t="s">
        <v>137</v>
      </c>
      <c r="K6257" t="s">
        <v>144</v>
      </c>
      <c r="L6257" t="s">
        <v>17665</v>
      </c>
      <c r="M6257" t="s">
        <v>17666</v>
      </c>
      <c r="N6257">
        <v>0.27333333300000001</v>
      </c>
      <c r="O6257">
        <v>0</v>
      </c>
      <c r="P6257">
        <v>1157</v>
      </c>
      <c r="Q6257">
        <v>4</v>
      </c>
      <c r="R6257">
        <v>2</v>
      </c>
      <c r="S6257">
        <v>10</v>
      </c>
      <c r="T6257">
        <v>83</v>
      </c>
      <c r="U6257">
        <v>0</v>
      </c>
      <c r="V6257">
        <v>0</v>
      </c>
      <c r="W6257">
        <v>0</v>
      </c>
      <c r="X6257">
        <v>32.034057825125906</v>
      </c>
      <c r="Y6257">
        <v>0.76381952756480453</v>
      </c>
      <c r="Z6257">
        <v>3.1974236876E-4</v>
      </c>
      <c r="AA6257">
        <v>9.4832210196439863</v>
      </c>
      <c r="AB6257">
        <v>6.0796814210730457</v>
      </c>
      <c r="AC6257">
        <v>0</v>
      </c>
      <c r="AD6257">
        <v>0</v>
      </c>
      <c r="AE6257">
        <v>48.361099535776503</v>
      </c>
    </row>
    <row r="6258" spans="1:31" x14ac:dyDescent="0.3">
      <c r="A6258">
        <v>2500226</v>
      </c>
      <c r="B6258">
        <v>1</v>
      </c>
      <c r="C6258" t="s">
        <v>80</v>
      </c>
      <c r="D6258" t="s">
        <v>97</v>
      </c>
      <c r="E6258" t="s">
        <v>153</v>
      </c>
      <c r="F6258" t="s">
        <v>17667</v>
      </c>
      <c r="G6258" t="s">
        <v>155</v>
      </c>
      <c r="H6258" t="s">
        <v>135</v>
      </c>
      <c r="I6258" t="s">
        <v>136</v>
      </c>
      <c r="J6258" t="s">
        <v>137</v>
      </c>
      <c r="K6258" t="s">
        <v>144</v>
      </c>
      <c r="L6258" t="s">
        <v>17668</v>
      </c>
      <c r="M6258" t="s">
        <v>2568</v>
      </c>
      <c r="N6258">
        <v>0.77222222200000001</v>
      </c>
      <c r="O6258">
        <v>0</v>
      </c>
      <c r="P6258">
        <v>1</v>
      </c>
      <c r="Q6258">
        <v>0</v>
      </c>
      <c r="R6258">
        <v>0</v>
      </c>
      <c r="S6258">
        <v>0</v>
      </c>
      <c r="T6258">
        <v>1</v>
      </c>
      <c r="U6258">
        <v>0</v>
      </c>
      <c r="V6258">
        <v>0</v>
      </c>
      <c r="W6258">
        <v>0</v>
      </c>
      <c r="X6258">
        <v>0.22435685761500002</v>
      </c>
      <c r="Y6258">
        <v>0</v>
      </c>
      <c r="Z6258">
        <v>0</v>
      </c>
      <c r="AA6258">
        <v>0</v>
      </c>
      <c r="AB6258">
        <v>5.5091662863105559E-2</v>
      </c>
      <c r="AC6258">
        <v>0</v>
      </c>
      <c r="AD6258">
        <v>0</v>
      </c>
      <c r="AE6258">
        <v>0.27944852047810559</v>
      </c>
    </row>
    <row r="6259" spans="1:31" x14ac:dyDescent="0.3">
      <c r="A6259">
        <v>2500203</v>
      </c>
      <c r="B6259">
        <v>1</v>
      </c>
      <c r="C6259" t="s">
        <v>81</v>
      </c>
      <c r="D6259" t="s">
        <v>123</v>
      </c>
      <c r="E6259" t="s">
        <v>184</v>
      </c>
      <c r="F6259" t="s">
        <v>17669</v>
      </c>
      <c r="G6259" t="s">
        <v>149</v>
      </c>
      <c r="H6259" t="s">
        <v>150</v>
      </c>
      <c r="I6259" t="s">
        <v>136</v>
      </c>
      <c r="J6259" t="s">
        <v>137</v>
      </c>
      <c r="K6259" t="s">
        <v>144</v>
      </c>
      <c r="L6259" t="s">
        <v>17670</v>
      </c>
      <c r="M6259" t="s">
        <v>17671</v>
      </c>
      <c r="N6259">
        <v>8.4752777770000005</v>
      </c>
      <c r="O6259">
        <v>0</v>
      </c>
      <c r="P6259">
        <v>750</v>
      </c>
      <c r="Q6259">
        <v>6</v>
      </c>
      <c r="R6259">
        <v>35</v>
      </c>
      <c r="S6259">
        <v>4</v>
      </c>
      <c r="T6259">
        <v>58</v>
      </c>
      <c r="U6259">
        <v>0</v>
      </c>
      <c r="V6259">
        <v>0</v>
      </c>
      <c r="W6259">
        <v>0</v>
      </c>
      <c r="X6259">
        <v>849.67920528681043</v>
      </c>
      <c r="Y6259">
        <v>27.068416907992358</v>
      </c>
      <c r="Z6259">
        <v>12.187545720655081</v>
      </c>
      <c r="AA6259">
        <v>96.180109614610231</v>
      </c>
      <c r="AB6259">
        <v>149.88594893825032</v>
      </c>
      <c r="AC6259">
        <v>0</v>
      </c>
      <c r="AD6259">
        <v>0</v>
      </c>
      <c r="AE6259">
        <v>1135.0012264683185</v>
      </c>
    </row>
    <row r="6260" spans="1:31" x14ac:dyDescent="0.3">
      <c r="A6260">
        <v>2499725</v>
      </c>
      <c r="B6260">
        <v>1</v>
      </c>
      <c r="C6260" t="s">
        <v>80</v>
      </c>
      <c r="D6260" t="s">
        <v>85</v>
      </c>
      <c r="E6260" t="s">
        <v>132</v>
      </c>
      <c r="F6260" t="s">
        <v>17672</v>
      </c>
      <c r="G6260" t="s">
        <v>134</v>
      </c>
      <c r="H6260" t="s">
        <v>135</v>
      </c>
      <c r="I6260" t="s">
        <v>136</v>
      </c>
      <c r="J6260" t="s">
        <v>137</v>
      </c>
      <c r="K6260" t="s">
        <v>138</v>
      </c>
      <c r="L6260" t="s">
        <v>17673</v>
      </c>
      <c r="M6260" t="s">
        <v>17674</v>
      </c>
      <c r="N6260">
        <v>0.40500000000000003</v>
      </c>
      <c r="O6260">
        <v>0</v>
      </c>
      <c r="P6260">
        <v>97</v>
      </c>
      <c r="Q6260">
        <v>0</v>
      </c>
      <c r="R6260">
        <v>0</v>
      </c>
      <c r="S6260">
        <v>0</v>
      </c>
      <c r="T6260">
        <v>4</v>
      </c>
      <c r="U6260">
        <v>0</v>
      </c>
      <c r="V6260">
        <v>0</v>
      </c>
      <c r="W6260">
        <v>0</v>
      </c>
      <c r="X6260">
        <v>15.120437039039743</v>
      </c>
      <c r="Y6260">
        <v>0</v>
      </c>
      <c r="Z6260">
        <v>0</v>
      </c>
      <c r="AA6260">
        <v>0</v>
      </c>
      <c r="AB6260">
        <v>15.784446940630469</v>
      </c>
      <c r="AC6260">
        <v>0</v>
      </c>
      <c r="AD6260">
        <v>0</v>
      </c>
      <c r="AE6260">
        <v>30.90488397967021</v>
      </c>
    </row>
    <row r="6261" spans="1:31" x14ac:dyDescent="0.3">
      <c r="A6261">
        <v>2499891</v>
      </c>
      <c r="B6261">
        <v>1</v>
      </c>
      <c r="C6261" t="s">
        <v>80</v>
      </c>
      <c r="D6261" t="s">
        <v>95</v>
      </c>
      <c r="E6261" t="s">
        <v>162</v>
      </c>
      <c r="F6261" t="s">
        <v>11392</v>
      </c>
      <c r="G6261" t="s">
        <v>181</v>
      </c>
      <c r="H6261" t="s">
        <v>135</v>
      </c>
      <c r="I6261" t="s">
        <v>136</v>
      </c>
      <c r="J6261" t="s">
        <v>137</v>
      </c>
      <c r="K6261" t="s">
        <v>144</v>
      </c>
      <c r="L6261" t="s">
        <v>17675</v>
      </c>
      <c r="M6261" t="s">
        <v>17676</v>
      </c>
      <c r="N6261">
        <v>1.4113888880000001</v>
      </c>
      <c r="O6261">
        <v>0</v>
      </c>
      <c r="P6261">
        <v>22</v>
      </c>
      <c r="Q6261">
        <v>0</v>
      </c>
      <c r="R6261">
        <v>1</v>
      </c>
      <c r="S6261">
        <v>0</v>
      </c>
      <c r="T6261">
        <v>3</v>
      </c>
      <c r="U6261">
        <v>0</v>
      </c>
      <c r="V6261">
        <v>0</v>
      </c>
      <c r="W6261">
        <v>0</v>
      </c>
      <c r="X6261">
        <v>8.1367230215225828</v>
      </c>
      <c r="Y6261">
        <v>0</v>
      </c>
      <c r="Z6261">
        <v>0.11445594427184655</v>
      </c>
      <c r="AA6261">
        <v>0</v>
      </c>
      <c r="AB6261">
        <v>8.1822954013992781</v>
      </c>
      <c r="AC6261">
        <v>0</v>
      </c>
      <c r="AD6261">
        <v>0</v>
      </c>
      <c r="AE6261">
        <v>16.433474367193707</v>
      </c>
    </row>
    <row r="6262" spans="1:31" x14ac:dyDescent="0.3">
      <c r="A6262">
        <v>2500160</v>
      </c>
      <c r="B6262">
        <v>1</v>
      </c>
      <c r="C6262" t="s">
        <v>81</v>
      </c>
      <c r="D6262" t="s">
        <v>120</v>
      </c>
      <c r="E6262" t="s">
        <v>162</v>
      </c>
      <c r="F6262" t="s">
        <v>17677</v>
      </c>
      <c r="G6262" t="s">
        <v>210</v>
      </c>
      <c r="H6262" t="s">
        <v>135</v>
      </c>
      <c r="I6262" t="s">
        <v>136</v>
      </c>
      <c r="J6262" t="s">
        <v>137</v>
      </c>
      <c r="K6262" t="s">
        <v>144</v>
      </c>
      <c r="L6262" t="s">
        <v>17678</v>
      </c>
      <c r="M6262" t="s">
        <v>17679</v>
      </c>
      <c r="N6262">
        <v>5.5811111110000002</v>
      </c>
      <c r="O6262">
        <v>0</v>
      </c>
      <c r="P6262">
        <v>77</v>
      </c>
      <c r="Q6262">
        <v>0</v>
      </c>
      <c r="R6262">
        <v>2</v>
      </c>
      <c r="S6262">
        <v>0</v>
      </c>
      <c r="T6262">
        <v>3</v>
      </c>
      <c r="U6262">
        <v>0</v>
      </c>
      <c r="V6262">
        <v>0</v>
      </c>
      <c r="W6262">
        <v>0</v>
      </c>
      <c r="X6262">
        <v>56.127463765974632</v>
      </c>
      <c r="Y6262">
        <v>0</v>
      </c>
      <c r="Z6262">
        <v>1.8777828545170931</v>
      </c>
      <c r="AA6262">
        <v>0</v>
      </c>
      <c r="AB6262">
        <v>25.245544563479228</v>
      </c>
      <c r="AC6262">
        <v>0</v>
      </c>
      <c r="AD6262">
        <v>0</v>
      </c>
      <c r="AE6262">
        <v>83.250791183970961</v>
      </c>
    </row>
    <row r="6263" spans="1:31" x14ac:dyDescent="0.3">
      <c r="A6263">
        <v>2500289</v>
      </c>
      <c r="B6263">
        <v>1</v>
      </c>
      <c r="C6263" t="s">
        <v>80</v>
      </c>
      <c r="D6263" t="s">
        <v>99</v>
      </c>
      <c r="E6263" t="s">
        <v>147</v>
      </c>
      <c r="F6263" t="s">
        <v>17680</v>
      </c>
      <c r="G6263" t="s">
        <v>149</v>
      </c>
      <c r="H6263" t="s">
        <v>150</v>
      </c>
      <c r="I6263" t="s">
        <v>136</v>
      </c>
      <c r="J6263" t="s">
        <v>137</v>
      </c>
      <c r="K6263" t="s">
        <v>144</v>
      </c>
      <c r="L6263" t="s">
        <v>17681</v>
      </c>
      <c r="M6263" t="s">
        <v>17682</v>
      </c>
      <c r="N6263">
        <v>2.7341666660000001</v>
      </c>
      <c r="O6263">
        <v>2</v>
      </c>
      <c r="P6263">
        <v>343</v>
      </c>
      <c r="Q6263">
        <v>0</v>
      </c>
      <c r="R6263">
        <v>33</v>
      </c>
      <c r="S6263">
        <v>1</v>
      </c>
      <c r="T6263">
        <v>38</v>
      </c>
      <c r="U6263">
        <v>0</v>
      </c>
      <c r="V6263">
        <v>0</v>
      </c>
      <c r="W6263">
        <v>17.258170122582936</v>
      </c>
      <c r="X6263">
        <v>187.27675270238544</v>
      </c>
      <c r="Y6263">
        <v>0</v>
      </c>
      <c r="Z6263">
        <v>2.8066569274751725</v>
      </c>
      <c r="AA6263">
        <v>6.1282079623028887</v>
      </c>
      <c r="AB6263">
        <v>45.88220228465196</v>
      </c>
      <c r="AC6263">
        <v>0</v>
      </c>
      <c r="AD6263">
        <v>0</v>
      </c>
      <c r="AE6263">
        <v>259.35198999939837</v>
      </c>
    </row>
    <row r="6264" spans="1:31" x14ac:dyDescent="0.3">
      <c r="A6264">
        <v>2499997</v>
      </c>
      <c r="B6264">
        <v>1</v>
      </c>
      <c r="C6264" t="s">
        <v>81</v>
      </c>
      <c r="D6264" t="s">
        <v>128</v>
      </c>
      <c r="E6264" t="s">
        <v>184</v>
      </c>
      <c r="F6264" t="s">
        <v>4546</v>
      </c>
      <c r="G6264" t="s">
        <v>149</v>
      </c>
      <c r="H6264" t="s">
        <v>150</v>
      </c>
      <c r="I6264" t="s">
        <v>136</v>
      </c>
      <c r="J6264" t="s">
        <v>137</v>
      </c>
      <c r="K6264" t="s">
        <v>144</v>
      </c>
      <c r="L6264" t="s">
        <v>17683</v>
      </c>
      <c r="M6264" t="s">
        <v>17684</v>
      </c>
      <c r="N6264">
        <v>1.307222222</v>
      </c>
      <c r="O6264">
        <v>0</v>
      </c>
      <c r="P6264">
        <v>1157</v>
      </c>
      <c r="Q6264">
        <v>4</v>
      </c>
      <c r="R6264">
        <v>2</v>
      </c>
      <c r="S6264">
        <v>10</v>
      </c>
      <c r="T6264">
        <v>83</v>
      </c>
      <c r="U6264">
        <v>0</v>
      </c>
      <c r="V6264">
        <v>0</v>
      </c>
      <c r="W6264">
        <v>0</v>
      </c>
      <c r="X6264">
        <v>153.20426536946556</v>
      </c>
      <c r="Y6264">
        <v>3.639069128704091</v>
      </c>
      <c r="Z6264">
        <v>1.4946231974093333E-3</v>
      </c>
      <c r="AA6264">
        <v>43.64870189632498</v>
      </c>
      <c r="AB6264">
        <v>28.197568265473038</v>
      </c>
      <c r="AC6264">
        <v>0</v>
      </c>
      <c r="AD6264">
        <v>0</v>
      </c>
      <c r="AE6264">
        <v>228.69109928316504</v>
      </c>
    </row>
    <row r="6265" spans="1:31" x14ac:dyDescent="0.3">
      <c r="A6265">
        <v>2499692</v>
      </c>
      <c r="B6265">
        <v>2</v>
      </c>
      <c r="C6265" t="s">
        <v>80</v>
      </c>
      <c r="D6265" t="s">
        <v>84</v>
      </c>
      <c r="E6265" t="s">
        <v>184</v>
      </c>
      <c r="F6265" t="s">
        <v>17685</v>
      </c>
      <c r="G6265" t="s">
        <v>134</v>
      </c>
      <c r="H6265" t="s">
        <v>150</v>
      </c>
      <c r="I6265" t="s">
        <v>136</v>
      </c>
      <c r="J6265" t="s">
        <v>137</v>
      </c>
      <c r="K6265" t="s">
        <v>138</v>
      </c>
      <c r="L6265" t="s">
        <v>17256</v>
      </c>
      <c r="M6265" t="s">
        <v>17686</v>
      </c>
      <c r="N6265">
        <v>0.92138888799999996</v>
      </c>
      <c r="O6265">
        <v>8</v>
      </c>
      <c r="P6265">
        <v>1871</v>
      </c>
      <c r="Q6265">
        <v>13</v>
      </c>
      <c r="R6265">
        <v>308</v>
      </c>
      <c r="S6265">
        <v>70</v>
      </c>
      <c r="T6265">
        <v>933</v>
      </c>
      <c r="U6265">
        <v>7</v>
      </c>
      <c r="V6265">
        <v>7</v>
      </c>
      <c r="W6265">
        <v>3.3230768816930496</v>
      </c>
      <c r="X6265">
        <v>659.10170239725517</v>
      </c>
      <c r="Y6265">
        <v>16.729013179022989</v>
      </c>
      <c r="Z6265">
        <v>80.52256639453438</v>
      </c>
      <c r="AA6265">
        <v>567.85477512801765</v>
      </c>
      <c r="AB6265">
        <v>1620.9638304758396</v>
      </c>
      <c r="AC6265">
        <v>565.78657081824338</v>
      </c>
      <c r="AD6265">
        <v>371.27528732081458</v>
      </c>
      <c r="AE6265">
        <v>3885.5568225954212</v>
      </c>
    </row>
    <row r="6266" spans="1:31" x14ac:dyDescent="0.3">
      <c r="A6266">
        <v>2500346</v>
      </c>
      <c r="B6266">
        <v>1</v>
      </c>
      <c r="C6266" t="s">
        <v>80</v>
      </c>
      <c r="D6266" t="s">
        <v>104</v>
      </c>
      <c r="E6266" t="s">
        <v>132</v>
      </c>
      <c r="F6266" t="s">
        <v>17687</v>
      </c>
      <c r="G6266" t="s">
        <v>6983</v>
      </c>
      <c r="H6266" t="s">
        <v>135</v>
      </c>
      <c r="I6266" t="s">
        <v>136</v>
      </c>
      <c r="J6266" t="s">
        <v>137</v>
      </c>
      <c r="K6266" t="s">
        <v>144</v>
      </c>
      <c r="L6266" t="s">
        <v>17688</v>
      </c>
      <c r="M6266" t="s">
        <v>17689</v>
      </c>
      <c r="N6266">
        <v>6.3761111110000002</v>
      </c>
      <c r="O6266">
        <v>0</v>
      </c>
      <c r="P6266">
        <v>219</v>
      </c>
      <c r="Q6266">
        <v>0</v>
      </c>
      <c r="R6266">
        <v>0</v>
      </c>
      <c r="S6266">
        <v>0</v>
      </c>
      <c r="T6266">
        <v>13</v>
      </c>
      <c r="U6266">
        <v>0</v>
      </c>
      <c r="V6266">
        <v>0</v>
      </c>
      <c r="W6266">
        <v>0</v>
      </c>
      <c r="X6266">
        <v>287.268623099043</v>
      </c>
      <c r="Y6266">
        <v>0</v>
      </c>
      <c r="Z6266">
        <v>0</v>
      </c>
      <c r="AA6266">
        <v>0</v>
      </c>
      <c r="AB6266">
        <v>3.1343918236043993</v>
      </c>
      <c r="AC6266">
        <v>0</v>
      </c>
      <c r="AD6266">
        <v>0</v>
      </c>
      <c r="AE6266">
        <v>290.4030149226474</v>
      </c>
    </row>
    <row r="6267" spans="1:31" x14ac:dyDescent="0.3">
      <c r="A6267">
        <v>2499805</v>
      </c>
      <c r="B6267">
        <v>1</v>
      </c>
      <c r="C6267" t="s">
        <v>80</v>
      </c>
      <c r="D6267" t="s">
        <v>96</v>
      </c>
      <c r="E6267" t="s">
        <v>147</v>
      </c>
      <c r="F6267" t="s">
        <v>17690</v>
      </c>
      <c r="G6267" t="s">
        <v>149</v>
      </c>
      <c r="H6267" t="s">
        <v>150</v>
      </c>
      <c r="I6267" t="s">
        <v>506</v>
      </c>
      <c r="J6267" t="s">
        <v>137</v>
      </c>
      <c r="K6267" t="s">
        <v>144</v>
      </c>
      <c r="L6267" t="s">
        <v>17691</v>
      </c>
      <c r="M6267" t="s">
        <v>17692</v>
      </c>
      <c r="N6267">
        <v>1.2500000000000001E-2</v>
      </c>
      <c r="O6267">
        <v>0</v>
      </c>
      <c r="P6267">
        <v>866</v>
      </c>
      <c r="Q6267">
        <v>0</v>
      </c>
      <c r="R6267">
        <v>0</v>
      </c>
      <c r="S6267">
        <v>0</v>
      </c>
      <c r="T6267">
        <v>41</v>
      </c>
      <c r="U6267">
        <v>0</v>
      </c>
      <c r="V6267">
        <v>0</v>
      </c>
      <c r="W6267">
        <v>0</v>
      </c>
      <c r="X6267">
        <v>5.0320317692458181</v>
      </c>
      <c r="Y6267">
        <v>0</v>
      </c>
      <c r="Z6267">
        <v>0</v>
      </c>
      <c r="AA6267">
        <v>0</v>
      </c>
      <c r="AB6267">
        <v>0.62158460302467788</v>
      </c>
      <c r="AC6267">
        <v>0</v>
      </c>
      <c r="AD6267">
        <v>0</v>
      </c>
      <c r="AE6267">
        <v>5.6536163722704957</v>
      </c>
    </row>
    <row r="6268" spans="1:31" x14ac:dyDescent="0.3">
      <c r="A6268">
        <v>2500120</v>
      </c>
      <c r="B6268">
        <v>1</v>
      </c>
      <c r="C6268" t="s">
        <v>80</v>
      </c>
      <c r="D6268" t="s">
        <v>95</v>
      </c>
      <c r="E6268" t="s">
        <v>162</v>
      </c>
      <c r="F6268" t="s">
        <v>17693</v>
      </c>
      <c r="G6268" t="s">
        <v>181</v>
      </c>
      <c r="H6268" t="s">
        <v>135</v>
      </c>
      <c r="I6268" t="s">
        <v>136</v>
      </c>
      <c r="J6268" t="s">
        <v>137</v>
      </c>
      <c r="K6268" t="s">
        <v>144</v>
      </c>
      <c r="L6268" t="s">
        <v>17694</v>
      </c>
      <c r="M6268" t="s">
        <v>17695</v>
      </c>
      <c r="N6268">
        <v>0.79861111100000004</v>
      </c>
      <c r="O6268">
        <v>0</v>
      </c>
      <c r="P6268">
        <v>41</v>
      </c>
      <c r="Q6268">
        <v>0</v>
      </c>
      <c r="R6268">
        <v>0</v>
      </c>
      <c r="S6268">
        <v>0</v>
      </c>
      <c r="T6268">
        <v>2</v>
      </c>
      <c r="U6268">
        <v>0</v>
      </c>
      <c r="V6268">
        <v>0</v>
      </c>
      <c r="W6268">
        <v>0</v>
      </c>
      <c r="X6268">
        <v>6.909604325459048</v>
      </c>
      <c r="Y6268">
        <v>0</v>
      </c>
      <c r="Z6268">
        <v>0</v>
      </c>
      <c r="AA6268">
        <v>0</v>
      </c>
      <c r="AB6268">
        <v>8.2767880930483845E-2</v>
      </c>
      <c r="AC6268">
        <v>0</v>
      </c>
      <c r="AD6268">
        <v>0</v>
      </c>
      <c r="AE6268">
        <v>6.9923722063895317</v>
      </c>
    </row>
    <row r="6269" spans="1:31" x14ac:dyDescent="0.3">
      <c r="A6269">
        <v>2499788</v>
      </c>
      <c r="B6269">
        <v>1</v>
      </c>
      <c r="C6269" t="s">
        <v>80</v>
      </c>
      <c r="D6269" t="s">
        <v>88</v>
      </c>
      <c r="E6269" t="s">
        <v>162</v>
      </c>
      <c r="F6269" t="s">
        <v>17696</v>
      </c>
      <c r="G6269" t="s">
        <v>159</v>
      </c>
      <c r="H6269" t="s">
        <v>135</v>
      </c>
      <c r="I6269" t="s">
        <v>136</v>
      </c>
      <c r="J6269" t="s">
        <v>3</v>
      </c>
      <c r="K6269" t="s">
        <v>144</v>
      </c>
      <c r="L6269" t="s">
        <v>17697</v>
      </c>
      <c r="M6269" t="s">
        <v>17698</v>
      </c>
      <c r="N6269">
        <v>1.651944444</v>
      </c>
      <c r="O6269">
        <v>0</v>
      </c>
      <c r="P6269">
        <v>83</v>
      </c>
      <c r="Q6269">
        <v>0</v>
      </c>
      <c r="R6269">
        <v>0</v>
      </c>
      <c r="S6269">
        <v>0</v>
      </c>
      <c r="T6269">
        <v>13</v>
      </c>
      <c r="U6269">
        <v>0</v>
      </c>
      <c r="V6269">
        <v>0</v>
      </c>
      <c r="W6269">
        <v>0</v>
      </c>
      <c r="X6269">
        <v>40.711109411765108</v>
      </c>
      <c r="Y6269">
        <v>0</v>
      </c>
      <c r="Z6269">
        <v>0</v>
      </c>
      <c r="AA6269">
        <v>0</v>
      </c>
      <c r="AB6269">
        <v>46.427892419809993</v>
      </c>
      <c r="AC6269">
        <v>0</v>
      </c>
      <c r="AD6269">
        <v>0</v>
      </c>
      <c r="AE6269">
        <v>87.139001831575101</v>
      </c>
    </row>
    <row r="6270" spans="1:31" x14ac:dyDescent="0.3">
      <c r="A6270">
        <v>2500143</v>
      </c>
      <c r="B6270">
        <v>1</v>
      </c>
      <c r="C6270" t="s">
        <v>81</v>
      </c>
      <c r="D6270" t="s">
        <v>118</v>
      </c>
      <c r="E6270" t="s">
        <v>147</v>
      </c>
      <c r="F6270" t="s">
        <v>17699</v>
      </c>
      <c r="G6270" t="s">
        <v>149</v>
      </c>
      <c r="H6270" t="s">
        <v>150</v>
      </c>
      <c r="I6270" t="s">
        <v>136</v>
      </c>
      <c r="J6270" t="s">
        <v>137</v>
      </c>
      <c r="K6270" t="s">
        <v>144</v>
      </c>
      <c r="L6270" t="s">
        <v>17700</v>
      </c>
      <c r="M6270" t="s">
        <v>17701</v>
      </c>
      <c r="N6270">
        <v>0.86861111099999999</v>
      </c>
      <c r="O6270">
        <v>0</v>
      </c>
      <c r="P6270">
        <v>262</v>
      </c>
      <c r="Q6270">
        <v>0</v>
      </c>
      <c r="R6270">
        <v>14</v>
      </c>
      <c r="S6270">
        <v>1</v>
      </c>
      <c r="T6270">
        <v>21</v>
      </c>
      <c r="U6270">
        <v>0</v>
      </c>
      <c r="V6270">
        <v>0</v>
      </c>
      <c r="W6270">
        <v>0</v>
      </c>
      <c r="X6270">
        <v>51.434266215270043</v>
      </c>
      <c r="Y6270">
        <v>0</v>
      </c>
      <c r="Z6270">
        <v>2.4052565794892091</v>
      </c>
      <c r="AA6270">
        <v>5.1464360335999994E-4</v>
      </c>
      <c r="AB6270">
        <v>11.963309939186709</v>
      </c>
      <c r="AC6270">
        <v>0</v>
      </c>
      <c r="AD6270">
        <v>0</v>
      </c>
      <c r="AE6270">
        <v>65.803347377549329</v>
      </c>
    </row>
    <row r="6271" spans="1:31" x14ac:dyDescent="0.3">
      <c r="A6271">
        <v>2499811</v>
      </c>
      <c r="B6271">
        <v>1</v>
      </c>
      <c r="C6271" t="s">
        <v>80</v>
      </c>
      <c r="D6271" t="s">
        <v>89</v>
      </c>
      <c r="E6271" t="s">
        <v>166</v>
      </c>
      <c r="F6271" t="s">
        <v>17702</v>
      </c>
      <c r="G6271" t="s">
        <v>149</v>
      </c>
      <c r="H6271" t="s">
        <v>150</v>
      </c>
      <c r="I6271" t="s">
        <v>506</v>
      </c>
      <c r="J6271" t="s">
        <v>137</v>
      </c>
      <c r="K6271" t="s">
        <v>144</v>
      </c>
      <c r="L6271" t="s">
        <v>17434</v>
      </c>
      <c r="M6271" t="s">
        <v>17703</v>
      </c>
      <c r="N6271">
        <v>1.2500000000000001E-2</v>
      </c>
      <c r="O6271">
        <v>6</v>
      </c>
      <c r="P6271">
        <v>12164</v>
      </c>
      <c r="Q6271">
        <v>7</v>
      </c>
      <c r="R6271">
        <v>281</v>
      </c>
      <c r="S6271">
        <v>31</v>
      </c>
      <c r="T6271">
        <v>1488</v>
      </c>
      <c r="U6271">
        <v>5</v>
      </c>
      <c r="V6271">
        <v>3</v>
      </c>
      <c r="W6271">
        <v>2.0830069870345795</v>
      </c>
      <c r="X6271">
        <v>88.879297303133328</v>
      </c>
      <c r="Y6271">
        <v>0.22453617988816257</v>
      </c>
      <c r="Z6271">
        <v>0.99143527067259729</v>
      </c>
      <c r="AA6271">
        <v>8.2600902403606788</v>
      </c>
      <c r="AB6271">
        <v>46.208121588298816</v>
      </c>
      <c r="AC6271">
        <v>5.0672871439512299</v>
      </c>
      <c r="AD6271">
        <v>3.039807431985678</v>
      </c>
      <c r="AE6271">
        <v>154.75358214532508</v>
      </c>
    </row>
    <row r="6272" spans="1:31" x14ac:dyDescent="0.3">
      <c r="A6272">
        <v>2500329</v>
      </c>
      <c r="B6272">
        <v>1</v>
      </c>
      <c r="C6272" t="s">
        <v>80</v>
      </c>
      <c r="D6272" t="s">
        <v>95</v>
      </c>
      <c r="E6272" t="s">
        <v>213</v>
      </c>
      <c r="F6272" t="s">
        <v>4525</v>
      </c>
      <c r="G6272" t="s">
        <v>149</v>
      </c>
      <c r="H6272" t="s">
        <v>150</v>
      </c>
      <c r="I6272" t="s">
        <v>136</v>
      </c>
      <c r="J6272" t="s">
        <v>137</v>
      </c>
      <c r="K6272" t="s">
        <v>144</v>
      </c>
      <c r="L6272" t="s">
        <v>17704</v>
      </c>
      <c r="M6272" t="s">
        <v>17705</v>
      </c>
      <c r="N6272">
        <v>1.6411483330000001</v>
      </c>
      <c r="O6272">
        <v>2</v>
      </c>
      <c r="P6272">
        <v>207</v>
      </c>
      <c r="Q6272">
        <v>0</v>
      </c>
      <c r="R6272">
        <v>6</v>
      </c>
      <c r="S6272">
        <v>8</v>
      </c>
      <c r="T6272">
        <v>10</v>
      </c>
      <c r="U6272">
        <v>0</v>
      </c>
      <c r="V6272">
        <v>0</v>
      </c>
      <c r="W6272">
        <v>1.8638459212342571</v>
      </c>
      <c r="X6272">
        <v>52.98107467474621</v>
      </c>
      <c r="Y6272">
        <v>0</v>
      </c>
      <c r="Z6272">
        <v>1.3832823698695114</v>
      </c>
      <c r="AA6272">
        <v>35.091647333924477</v>
      </c>
      <c r="AB6272">
        <v>2.502315895750943</v>
      </c>
      <c r="AC6272">
        <v>0</v>
      </c>
      <c r="AD6272">
        <v>0</v>
      </c>
      <c r="AE6272">
        <v>93.822166195525398</v>
      </c>
    </row>
    <row r="6273" spans="1:31" x14ac:dyDescent="0.3">
      <c r="A6273">
        <v>2499765</v>
      </c>
      <c r="B6273">
        <v>1</v>
      </c>
      <c r="C6273" t="s">
        <v>80</v>
      </c>
      <c r="D6273" t="s">
        <v>107</v>
      </c>
      <c r="E6273" t="s">
        <v>147</v>
      </c>
      <c r="F6273" t="s">
        <v>17706</v>
      </c>
      <c r="G6273" t="s">
        <v>134</v>
      </c>
      <c r="H6273" t="s">
        <v>150</v>
      </c>
      <c r="I6273" t="s">
        <v>136</v>
      </c>
      <c r="J6273" t="s">
        <v>137</v>
      </c>
      <c r="K6273" t="s">
        <v>138</v>
      </c>
      <c r="L6273" t="s">
        <v>17707</v>
      </c>
      <c r="M6273" t="s">
        <v>17708</v>
      </c>
      <c r="N6273">
        <v>0.39583333300000001</v>
      </c>
      <c r="O6273">
        <v>0</v>
      </c>
      <c r="P6273">
        <v>87</v>
      </c>
      <c r="Q6273">
        <v>0</v>
      </c>
      <c r="R6273">
        <v>0</v>
      </c>
      <c r="S6273">
        <v>0</v>
      </c>
      <c r="T6273">
        <v>44</v>
      </c>
      <c r="U6273">
        <v>0</v>
      </c>
      <c r="V6273">
        <v>0</v>
      </c>
      <c r="W6273">
        <v>0</v>
      </c>
      <c r="X6273">
        <v>12.916010615204323</v>
      </c>
      <c r="Y6273">
        <v>0</v>
      </c>
      <c r="Z6273">
        <v>0</v>
      </c>
      <c r="AA6273">
        <v>0</v>
      </c>
      <c r="AB6273">
        <v>24.262912010185222</v>
      </c>
      <c r="AC6273">
        <v>0</v>
      </c>
      <c r="AD6273">
        <v>0</v>
      </c>
      <c r="AE6273">
        <v>37.178922625389546</v>
      </c>
    </row>
    <row r="6274" spans="1:31" x14ac:dyDescent="0.3">
      <c r="A6274">
        <v>2499642</v>
      </c>
      <c r="B6274">
        <v>1</v>
      </c>
      <c r="C6274" t="s">
        <v>81</v>
      </c>
      <c r="D6274" t="s">
        <v>113</v>
      </c>
      <c r="E6274" t="s">
        <v>132</v>
      </c>
      <c r="F6274" t="s">
        <v>2201</v>
      </c>
      <c r="G6274" t="s">
        <v>168</v>
      </c>
      <c r="H6274" t="s">
        <v>135</v>
      </c>
      <c r="I6274" t="s">
        <v>136</v>
      </c>
      <c r="J6274" t="s">
        <v>137</v>
      </c>
      <c r="K6274" t="s">
        <v>138</v>
      </c>
      <c r="L6274" t="s">
        <v>17709</v>
      </c>
      <c r="M6274" t="s">
        <v>17710</v>
      </c>
      <c r="N6274">
        <v>1.919444444</v>
      </c>
      <c r="O6274">
        <v>0</v>
      </c>
      <c r="P6274">
        <v>46</v>
      </c>
      <c r="Q6274">
        <v>0</v>
      </c>
      <c r="R6274">
        <v>6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9.7623086850206899</v>
      </c>
      <c r="Y6274">
        <v>0</v>
      </c>
      <c r="Z6274">
        <v>3.6571400706154238</v>
      </c>
      <c r="AA6274">
        <v>0</v>
      </c>
      <c r="AB6274">
        <v>0</v>
      </c>
      <c r="AC6274">
        <v>0</v>
      </c>
      <c r="AD6274">
        <v>0</v>
      </c>
      <c r="AE6274">
        <v>13.419448755636115</v>
      </c>
    </row>
    <row r="6275" spans="1:31" x14ac:dyDescent="0.3">
      <c r="A6275">
        <v>2499888</v>
      </c>
      <c r="B6275">
        <v>1</v>
      </c>
      <c r="C6275" t="s">
        <v>80</v>
      </c>
      <c r="D6275" t="s">
        <v>107</v>
      </c>
      <c r="E6275" t="s">
        <v>147</v>
      </c>
      <c r="F6275" t="s">
        <v>17711</v>
      </c>
      <c r="G6275" t="s">
        <v>134</v>
      </c>
      <c r="H6275" t="s">
        <v>150</v>
      </c>
      <c r="I6275" t="s">
        <v>136</v>
      </c>
      <c r="J6275" t="s">
        <v>137</v>
      </c>
      <c r="K6275" t="s">
        <v>138</v>
      </c>
      <c r="L6275" t="s">
        <v>17712</v>
      </c>
      <c r="M6275" t="s">
        <v>17713</v>
      </c>
      <c r="N6275">
        <v>0.58138888799999999</v>
      </c>
      <c r="O6275">
        <v>0</v>
      </c>
      <c r="P6275">
        <v>142</v>
      </c>
      <c r="Q6275">
        <v>0</v>
      </c>
      <c r="R6275">
        <v>0</v>
      </c>
      <c r="S6275">
        <v>0</v>
      </c>
      <c r="T6275">
        <v>2</v>
      </c>
      <c r="U6275">
        <v>0</v>
      </c>
      <c r="V6275">
        <v>0</v>
      </c>
      <c r="W6275">
        <v>0</v>
      </c>
      <c r="X6275">
        <v>7.751063490077609</v>
      </c>
      <c r="Y6275">
        <v>0</v>
      </c>
      <c r="Z6275">
        <v>0</v>
      </c>
      <c r="AA6275">
        <v>0</v>
      </c>
      <c r="AB6275">
        <v>1.1339204501624998</v>
      </c>
      <c r="AC6275">
        <v>0</v>
      </c>
      <c r="AD6275">
        <v>0</v>
      </c>
      <c r="AE6275">
        <v>8.8849839402401081</v>
      </c>
    </row>
    <row r="6276" spans="1:31" x14ac:dyDescent="0.3">
      <c r="A6276">
        <v>2500020</v>
      </c>
      <c r="B6276">
        <v>1</v>
      </c>
      <c r="C6276" t="s">
        <v>80</v>
      </c>
      <c r="D6276" t="s">
        <v>96</v>
      </c>
      <c r="E6276" t="s">
        <v>153</v>
      </c>
      <c r="F6276" t="s">
        <v>17714</v>
      </c>
      <c r="G6276" t="s">
        <v>155</v>
      </c>
      <c r="H6276" t="s">
        <v>135</v>
      </c>
      <c r="I6276" t="s">
        <v>136</v>
      </c>
      <c r="J6276" t="s">
        <v>137</v>
      </c>
      <c r="K6276" t="s">
        <v>144</v>
      </c>
      <c r="L6276" t="s">
        <v>17715</v>
      </c>
      <c r="M6276" t="s">
        <v>17716</v>
      </c>
      <c r="N6276">
        <v>2.480555555</v>
      </c>
      <c r="O6276">
        <v>0</v>
      </c>
      <c r="P6276">
        <v>1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0.85094514704232815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0.85094514704232815</v>
      </c>
    </row>
    <row r="6277" spans="1:31" x14ac:dyDescent="0.3">
      <c r="A6277">
        <v>2500266</v>
      </c>
      <c r="B6277">
        <v>1</v>
      </c>
      <c r="C6277" t="s">
        <v>81</v>
      </c>
      <c r="D6277" t="s">
        <v>113</v>
      </c>
      <c r="E6277" t="s">
        <v>153</v>
      </c>
      <c r="F6277" t="s">
        <v>17717</v>
      </c>
      <c r="G6277" t="s">
        <v>155</v>
      </c>
      <c r="H6277" t="s">
        <v>135</v>
      </c>
      <c r="I6277" t="s">
        <v>136</v>
      </c>
      <c r="J6277" t="s">
        <v>137</v>
      </c>
      <c r="K6277" t="s">
        <v>144</v>
      </c>
      <c r="L6277" t="s">
        <v>17718</v>
      </c>
      <c r="M6277" t="s">
        <v>17719</v>
      </c>
      <c r="N6277">
        <v>2.8450000000000002</v>
      </c>
      <c r="O6277">
        <v>0</v>
      </c>
      <c r="P6277">
        <v>0</v>
      </c>
      <c r="Q6277">
        <v>0</v>
      </c>
      <c r="R6277">
        <v>1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6.3750725480551671E-3</v>
      </c>
      <c r="AA6277">
        <v>0</v>
      </c>
      <c r="AB6277">
        <v>0</v>
      </c>
      <c r="AC6277">
        <v>0</v>
      </c>
      <c r="AD6277">
        <v>0</v>
      </c>
      <c r="AE6277">
        <v>6.3750725480551671E-3</v>
      </c>
    </row>
    <row r="6278" spans="1:31" x14ac:dyDescent="0.3">
      <c r="A6278">
        <v>2500080</v>
      </c>
      <c r="B6278">
        <v>1</v>
      </c>
      <c r="C6278" t="s">
        <v>81</v>
      </c>
      <c r="D6278" t="s">
        <v>123</v>
      </c>
      <c r="E6278" t="s">
        <v>162</v>
      </c>
      <c r="F6278" t="s">
        <v>17720</v>
      </c>
      <c r="G6278" t="s">
        <v>210</v>
      </c>
      <c r="H6278" t="s">
        <v>135</v>
      </c>
      <c r="I6278" t="s">
        <v>136</v>
      </c>
      <c r="J6278" t="s">
        <v>137</v>
      </c>
      <c r="K6278" t="s">
        <v>144</v>
      </c>
      <c r="L6278" t="s">
        <v>17721</v>
      </c>
      <c r="M6278" t="s">
        <v>17722</v>
      </c>
      <c r="N6278">
        <v>8.3730555550000005</v>
      </c>
      <c r="O6278">
        <v>0</v>
      </c>
      <c r="P6278">
        <v>51</v>
      </c>
      <c r="Q6278">
        <v>0</v>
      </c>
      <c r="R6278">
        <v>0</v>
      </c>
      <c r="S6278">
        <v>0</v>
      </c>
      <c r="T6278">
        <v>5</v>
      </c>
      <c r="U6278">
        <v>0</v>
      </c>
      <c r="V6278">
        <v>0</v>
      </c>
      <c r="W6278">
        <v>0</v>
      </c>
      <c r="X6278">
        <v>88.869385904043639</v>
      </c>
      <c r="Y6278">
        <v>0</v>
      </c>
      <c r="Z6278">
        <v>0</v>
      </c>
      <c r="AA6278">
        <v>0</v>
      </c>
      <c r="AB6278">
        <v>42.840294385118099</v>
      </c>
      <c r="AC6278">
        <v>0</v>
      </c>
      <c r="AD6278">
        <v>0</v>
      </c>
      <c r="AE6278">
        <v>131.70968028916172</v>
      </c>
    </row>
    <row r="6279" spans="1:31" x14ac:dyDescent="0.3">
      <c r="A6279">
        <v>2499894</v>
      </c>
      <c r="B6279">
        <v>1</v>
      </c>
      <c r="C6279" t="s">
        <v>80</v>
      </c>
      <c r="D6279" t="s">
        <v>108</v>
      </c>
      <c r="E6279" t="s">
        <v>132</v>
      </c>
      <c r="F6279" t="s">
        <v>15959</v>
      </c>
      <c r="G6279" t="s">
        <v>2914</v>
      </c>
      <c r="H6279" t="s">
        <v>135</v>
      </c>
      <c r="I6279" t="s">
        <v>136</v>
      </c>
      <c r="J6279" t="s">
        <v>137</v>
      </c>
      <c r="K6279" t="s">
        <v>144</v>
      </c>
      <c r="L6279" t="s">
        <v>17723</v>
      </c>
      <c r="M6279" t="s">
        <v>17724</v>
      </c>
      <c r="N6279">
        <v>8.8322222220000004</v>
      </c>
      <c r="O6279">
        <v>0</v>
      </c>
      <c r="P6279">
        <v>54</v>
      </c>
      <c r="Q6279">
        <v>0</v>
      </c>
      <c r="R6279">
        <v>16</v>
      </c>
      <c r="S6279">
        <v>0</v>
      </c>
      <c r="T6279">
        <v>6</v>
      </c>
      <c r="U6279">
        <v>0</v>
      </c>
      <c r="V6279">
        <v>0</v>
      </c>
      <c r="W6279">
        <v>0</v>
      </c>
      <c r="X6279">
        <v>62.263921481907303</v>
      </c>
      <c r="Y6279">
        <v>0</v>
      </c>
      <c r="Z6279">
        <v>10.017489071428475</v>
      </c>
      <c r="AA6279">
        <v>0</v>
      </c>
      <c r="AB6279">
        <v>19.152707304853376</v>
      </c>
      <c r="AC6279">
        <v>0</v>
      </c>
      <c r="AD6279">
        <v>0</v>
      </c>
      <c r="AE6279">
        <v>91.434117858189154</v>
      </c>
    </row>
    <row r="6280" spans="1:31" x14ac:dyDescent="0.3">
      <c r="A6280">
        <v>2499536</v>
      </c>
      <c r="B6280">
        <v>2</v>
      </c>
      <c r="C6280" t="s">
        <v>80</v>
      </c>
      <c r="D6280" t="s">
        <v>108</v>
      </c>
      <c r="E6280" t="s">
        <v>132</v>
      </c>
      <c r="F6280" t="s">
        <v>17725</v>
      </c>
      <c r="G6280" t="s">
        <v>530</v>
      </c>
      <c r="H6280" t="s">
        <v>135</v>
      </c>
      <c r="I6280" t="s">
        <v>136</v>
      </c>
      <c r="J6280" t="s">
        <v>137</v>
      </c>
      <c r="K6280" t="s">
        <v>144</v>
      </c>
      <c r="L6280" t="s">
        <v>17664</v>
      </c>
      <c r="M6280" t="s">
        <v>17726</v>
      </c>
      <c r="N6280">
        <v>0.89694444399999995</v>
      </c>
      <c r="O6280">
        <v>0</v>
      </c>
      <c r="P6280">
        <v>91</v>
      </c>
      <c r="Q6280">
        <v>0</v>
      </c>
      <c r="R6280">
        <v>4</v>
      </c>
      <c r="S6280">
        <v>0</v>
      </c>
      <c r="T6280">
        <v>12</v>
      </c>
      <c r="U6280">
        <v>0</v>
      </c>
      <c r="V6280">
        <v>0</v>
      </c>
      <c r="W6280">
        <v>0</v>
      </c>
      <c r="X6280">
        <v>8.7939421088363954</v>
      </c>
      <c r="Y6280">
        <v>0</v>
      </c>
      <c r="Z6280">
        <v>0.7164154651012693</v>
      </c>
      <c r="AA6280">
        <v>0</v>
      </c>
      <c r="AB6280">
        <v>4.6101356801989546</v>
      </c>
      <c r="AC6280">
        <v>0</v>
      </c>
      <c r="AD6280">
        <v>0</v>
      </c>
      <c r="AE6280">
        <v>14.120493254136619</v>
      </c>
    </row>
    <row r="6281" spans="1:31" x14ac:dyDescent="0.3">
      <c r="A6281">
        <v>2500057</v>
      </c>
      <c r="B6281">
        <v>1</v>
      </c>
      <c r="C6281" t="s">
        <v>80</v>
      </c>
      <c r="D6281" t="s">
        <v>104</v>
      </c>
      <c r="E6281" t="s">
        <v>184</v>
      </c>
      <c r="F6281" t="s">
        <v>12413</v>
      </c>
      <c r="G6281" t="s">
        <v>149</v>
      </c>
      <c r="H6281" t="s">
        <v>150</v>
      </c>
      <c r="I6281" t="s">
        <v>136</v>
      </c>
      <c r="J6281" t="s">
        <v>137</v>
      </c>
      <c r="K6281" t="s">
        <v>144</v>
      </c>
      <c r="L6281" t="s">
        <v>17727</v>
      </c>
      <c r="M6281" t="s">
        <v>17728</v>
      </c>
      <c r="N6281">
        <v>1.2508333330000001</v>
      </c>
      <c r="O6281">
        <v>0</v>
      </c>
      <c r="P6281">
        <v>33</v>
      </c>
      <c r="Q6281">
        <v>0</v>
      </c>
      <c r="R6281">
        <v>59</v>
      </c>
      <c r="S6281">
        <v>2</v>
      </c>
      <c r="T6281">
        <v>14</v>
      </c>
      <c r="U6281">
        <v>4</v>
      </c>
      <c r="V6281">
        <v>0</v>
      </c>
      <c r="W6281">
        <v>0</v>
      </c>
      <c r="X6281">
        <v>11.348372299256228</v>
      </c>
      <c r="Y6281">
        <v>0</v>
      </c>
      <c r="Z6281">
        <v>23.527927396407712</v>
      </c>
      <c r="AA6281">
        <v>35.331821930054069</v>
      </c>
      <c r="AB6281">
        <v>10.070434902719068</v>
      </c>
      <c r="AC6281">
        <v>1412.841649350358</v>
      </c>
      <c r="AD6281">
        <v>0</v>
      </c>
      <c r="AE6281">
        <v>1493.1202058787951</v>
      </c>
    </row>
    <row r="6282" spans="1:31" x14ac:dyDescent="0.3">
      <c r="A6282">
        <v>2500014</v>
      </c>
      <c r="B6282">
        <v>1</v>
      </c>
      <c r="C6282" t="s">
        <v>80</v>
      </c>
      <c r="D6282" t="s">
        <v>92</v>
      </c>
      <c r="E6282" t="s">
        <v>153</v>
      </c>
      <c r="F6282" t="s">
        <v>16878</v>
      </c>
      <c r="G6282" t="s">
        <v>230</v>
      </c>
      <c r="H6282" t="s">
        <v>135</v>
      </c>
      <c r="I6282" t="s">
        <v>136</v>
      </c>
      <c r="J6282" t="s">
        <v>137</v>
      </c>
      <c r="K6282" t="s">
        <v>144</v>
      </c>
      <c r="L6282" t="s">
        <v>17729</v>
      </c>
      <c r="M6282" t="s">
        <v>17730</v>
      </c>
      <c r="N6282">
        <v>4.0508333329999999</v>
      </c>
      <c r="O6282">
        <v>0</v>
      </c>
      <c r="P6282">
        <v>3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0.39069635127881835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0.39069635127881835</v>
      </c>
    </row>
    <row r="6283" spans="1:31" x14ac:dyDescent="0.3">
      <c r="A6283">
        <v>2500243</v>
      </c>
      <c r="B6283">
        <v>1</v>
      </c>
      <c r="C6283" t="s">
        <v>80</v>
      </c>
      <c r="D6283" t="s">
        <v>99</v>
      </c>
      <c r="E6283" t="s">
        <v>132</v>
      </c>
      <c r="F6283" t="s">
        <v>17731</v>
      </c>
      <c r="G6283" t="s">
        <v>296</v>
      </c>
      <c r="H6283" t="s">
        <v>135</v>
      </c>
      <c r="I6283" t="s">
        <v>136</v>
      </c>
      <c r="J6283" t="s">
        <v>137</v>
      </c>
      <c r="K6283" t="s">
        <v>144</v>
      </c>
      <c r="L6283" t="s">
        <v>17732</v>
      </c>
      <c r="M6283" t="s">
        <v>17733</v>
      </c>
      <c r="N6283">
        <v>2.898055555</v>
      </c>
      <c r="O6283">
        <v>0</v>
      </c>
      <c r="P6283">
        <v>159</v>
      </c>
      <c r="Q6283">
        <v>0</v>
      </c>
      <c r="R6283">
        <v>5</v>
      </c>
      <c r="S6283">
        <v>0</v>
      </c>
      <c r="T6283">
        <v>11</v>
      </c>
      <c r="U6283">
        <v>0</v>
      </c>
      <c r="V6283">
        <v>0</v>
      </c>
      <c r="W6283">
        <v>0</v>
      </c>
      <c r="X6283">
        <v>169.78962409330782</v>
      </c>
      <c r="Y6283">
        <v>0</v>
      </c>
      <c r="Z6283">
        <v>0.5389969583812575</v>
      </c>
      <c r="AA6283">
        <v>0</v>
      </c>
      <c r="AB6283">
        <v>19.387719717174676</v>
      </c>
      <c r="AC6283">
        <v>0</v>
      </c>
      <c r="AD6283">
        <v>0</v>
      </c>
      <c r="AE6283">
        <v>189.71634076886374</v>
      </c>
    </row>
    <row r="6284" spans="1:31" x14ac:dyDescent="0.3">
      <c r="A6284">
        <v>2499957</v>
      </c>
      <c r="B6284">
        <v>1</v>
      </c>
      <c r="C6284" t="s">
        <v>81</v>
      </c>
      <c r="D6284" t="s">
        <v>128</v>
      </c>
      <c r="E6284" t="s">
        <v>184</v>
      </c>
      <c r="F6284" t="s">
        <v>4546</v>
      </c>
      <c r="G6284" t="s">
        <v>149</v>
      </c>
      <c r="H6284" t="s">
        <v>150</v>
      </c>
      <c r="I6284" t="s">
        <v>136</v>
      </c>
      <c r="J6284" t="s">
        <v>137</v>
      </c>
      <c r="K6284" t="s">
        <v>144</v>
      </c>
      <c r="L6284" t="s">
        <v>17734</v>
      </c>
      <c r="M6284" t="s">
        <v>17735</v>
      </c>
      <c r="N6284">
        <v>0.18083333300000001</v>
      </c>
      <c r="O6284">
        <v>0</v>
      </c>
      <c r="P6284">
        <v>1157</v>
      </c>
      <c r="Q6284">
        <v>4</v>
      </c>
      <c r="R6284">
        <v>2</v>
      </c>
      <c r="S6284">
        <v>10</v>
      </c>
      <c r="T6284">
        <v>83</v>
      </c>
      <c r="U6284">
        <v>0</v>
      </c>
      <c r="V6284">
        <v>0</v>
      </c>
      <c r="W6284">
        <v>0</v>
      </c>
      <c r="X6284">
        <v>21.319034013704467</v>
      </c>
      <c r="Y6284">
        <v>0.505766322122708</v>
      </c>
      <c r="Z6284">
        <v>2.1535394033100002E-4</v>
      </c>
      <c r="AA6284">
        <v>6.3357456997571164</v>
      </c>
      <c r="AB6284">
        <v>4.056957785240928</v>
      </c>
      <c r="AC6284">
        <v>0</v>
      </c>
      <c r="AD6284">
        <v>0</v>
      </c>
      <c r="AE6284">
        <v>32.217719174765548</v>
      </c>
    </row>
    <row r="6285" spans="1:31" x14ac:dyDescent="0.3">
      <c r="A6285">
        <v>2500206</v>
      </c>
      <c r="B6285">
        <v>1</v>
      </c>
      <c r="C6285" t="s">
        <v>80</v>
      </c>
      <c r="D6285" t="s">
        <v>105</v>
      </c>
      <c r="E6285" t="s">
        <v>162</v>
      </c>
      <c r="F6285" t="s">
        <v>17736</v>
      </c>
      <c r="G6285" t="s">
        <v>210</v>
      </c>
      <c r="H6285" t="s">
        <v>135</v>
      </c>
      <c r="I6285" t="s">
        <v>136</v>
      </c>
      <c r="J6285" t="s">
        <v>137</v>
      </c>
      <c r="K6285" t="s">
        <v>144</v>
      </c>
      <c r="L6285" t="s">
        <v>17737</v>
      </c>
      <c r="M6285" t="s">
        <v>17738</v>
      </c>
      <c r="N6285">
        <v>4.0347222220000001</v>
      </c>
      <c r="O6285">
        <v>0</v>
      </c>
      <c r="P6285">
        <v>118</v>
      </c>
      <c r="Q6285">
        <v>0</v>
      </c>
      <c r="R6285">
        <v>0</v>
      </c>
      <c r="S6285">
        <v>0</v>
      </c>
      <c r="T6285">
        <v>5</v>
      </c>
      <c r="U6285">
        <v>0</v>
      </c>
      <c r="V6285">
        <v>0</v>
      </c>
      <c r="W6285">
        <v>0</v>
      </c>
      <c r="X6285">
        <v>134.97138050871067</v>
      </c>
      <c r="Y6285">
        <v>0</v>
      </c>
      <c r="Z6285">
        <v>0</v>
      </c>
      <c r="AA6285">
        <v>0</v>
      </c>
      <c r="AB6285">
        <v>5.5276978785724511</v>
      </c>
      <c r="AC6285">
        <v>0</v>
      </c>
      <c r="AD6285">
        <v>0</v>
      </c>
      <c r="AE6285">
        <v>140.49907838728311</v>
      </c>
    </row>
    <row r="6286" spans="1:31" x14ac:dyDescent="0.3">
      <c r="A6286">
        <v>2499808</v>
      </c>
      <c r="B6286">
        <v>1</v>
      </c>
      <c r="C6286" t="s">
        <v>80</v>
      </c>
      <c r="D6286" t="s">
        <v>85</v>
      </c>
      <c r="E6286" t="s">
        <v>132</v>
      </c>
      <c r="F6286" t="s">
        <v>17739</v>
      </c>
      <c r="G6286" t="s">
        <v>134</v>
      </c>
      <c r="H6286" t="s">
        <v>135</v>
      </c>
      <c r="I6286" t="s">
        <v>136</v>
      </c>
      <c r="J6286" t="s">
        <v>137</v>
      </c>
      <c r="K6286" t="s">
        <v>138</v>
      </c>
      <c r="L6286" t="s">
        <v>17740</v>
      </c>
      <c r="M6286" t="s">
        <v>17741</v>
      </c>
      <c r="N6286">
        <v>0.51472222199999995</v>
      </c>
      <c r="O6286">
        <v>0</v>
      </c>
      <c r="P6286">
        <v>89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11.735794839350129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11.735794839350129</v>
      </c>
    </row>
    <row r="6287" spans="1:31" x14ac:dyDescent="0.3">
      <c r="A6287">
        <v>2500200</v>
      </c>
      <c r="B6287">
        <v>1</v>
      </c>
      <c r="C6287" t="s">
        <v>81</v>
      </c>
      <c r="D6287" t="s">
        <v>123</v>
      </c>
      <c r="E6287" t="s">
        <v>162</v>
      </c>
      <c r="F6287" t="s">
        <v>17742</v>
      </c>
      <c r="G6287" t="s">
        <v>210</v>
      </c>
      <c r="H6287" t="s">
        <v>135</v>
      </c>
      <c r="I6287" t="s">
        <v>136</v>
      </c>
      <c r="J6287" t="s">
        <v>137</v>
      </c>
      <c r="K6287" t="s">
        <v>144</v>
      </c>
      <c r="L6287" t="s">
        <v>17743</v>
      </c>
      <c r="M6287" t="s">
        <v>17744</v>
      </c>
      <c r="N6287">
        <v>1.659166666</v>
      </c>
      <c r="O6287">
        <v>0</v>
      </c>
      <c r="P6287">
        <v>70</v>
      </c>
      <c r="Q6287">
        <v>0</v>
      </c>
      <c r="R6287">
        <v>1</v>
      </c>
      <c r="S6287">
        <v>0</v>
      </c>
      <c r="T6287">
        <v>5</v>
      </c>
      <c r="U6287">
        <v>0</v>
      </c>
      <c r="V6287">
        <v>0</v>
      </c>
      <c r="W6287">
        <v>0</v>
      </c>
      <c r="X6287">
        <v>28.276626348835737</v>
      </c>
      <c r="Y6287">
        <v>0</v>
      </c>
      <c r="Z6287">
        <v>2.1517794142197112E-2</v>
      </c>
      <c r="AA6287">
        <v>0</v>
      </c>
      <c r="AB6287">
        <v>5.622007637813855</v>
      </c>
      <c r="AC6287">
        <v>0</v>
      </c>
      <c r="AD6287">
        <v>0</v>
      </c>
      <c r="AE6287">
        <v>33.920151780791791</v>
      </c>
    </row>
    <row r="6288" spans="1:31" x14ac:dyDescent="0.3">
      <c r="A6288">
        <v>2500401</v>
      </c>
      <c r="B6288">
        <v>1</v>
      </c>
      <c r="C6288" t="s">
        <v>80</v>
      </c>
      <c r="D6288" t="s">
        <v>82</v>
      </c>
      <c r="E6288" t="s">
        <v>213</v>
      </c>
      <c r="F6288" t="s">
        <v>17745</v>
      </c>
      <c r="G6288" t="s">
        <v>203</v>
      </c>
      <c r="H6288" t="s">
        <v>150</v>
      </c>
      <c r="I6288" t="s">
        <v>136</v>
      </c>
      <c r="J6288" t="s">
        <v>137</v>
      </c>
      <c r="K6288" t="s">
        <v>138</v>
      </c>
      <c r="L6288" t="s">
        <v>17746</v>
      </c>
      <c r="M6288" t="s">
        <v>17747</v>
      </c>
      <c r="N6288">
        <v>0.19055555499999999</v>
      </c>
      <c r="O6288">
        <v>0</v>
      </c>
      <c r="P6288">
        <v>5</v>
      </c>
      <c r="Q6288">
        <v>0</v>
      </c>
      <c r="R6288">
        <v>0</v>
      </c>
      <c r="S6288">
        <v>7</v>
      </c>
      <c r="T6288">
        <v>338</v>
      </c>
      <c r="U6288">
        <v>0</v>
      </c>
      <c r="V6288">
        <v>0</v>
      </c>
      <c r="W6288">
        <v>0</v>
      </c>
      <c r="X6288">
        <v>0.23446534979083383</v>
      </c>
      <c r="Y6288">
        <v>0</v>
      </c>
      <c r="Z6288">
        <v>0</v>
      </c>
      <c r="AA6288">
        <v>30.507109809016544</v>
      </c>
      <c r="AB6288">
        <v>38.855076077582488</v>
      </c>
      <c r="AC6288">
        <v>0</v>
      </c>
      <c r="AD6288">
        <v>0</v>
      </c>
      <c r="AE6288">
        <v>69.596651236389874</v>
      </c>
    </row>
    <row r="6289" spans="1:31" x14ac:dyDescent="0.3">
      <c r="A6289">
        <v>2500710</v>
      </c>
      <c r="B6289">
        <v>1</v>
      </c>
      <c r="C6289" t="s">
        <v>81</v>
      </c>
      <c r="D6289" t="s">
        <v>114</v>
      </c>
      <c r="E6289" t="s">
        <v>213</v>
      </c>
      <c r="F6289" t="s">
        <v>17748</v>
      </c>
      <c r="G6289" t="s">
        <v>149</v>
      </c>
      <c r="H6289" t="s">
        <v>150</v>
      </c>
      <c r="I6289" t="s">
        <v>136</v>
      </c>
      <c r="J6289" t="s">
        <v>137</v>
      </c>
      <c r="K6289" t="s">
        <v>144</v>
      </c>
      <c r="L6289" t="s">
        <v>17749</v>
      </c>
      <c r="M6289" t="s">
        <v>17750</v>
      </c>
      <c r="N6289">
        <v>0.15055555500000001</v>
      </c>
      <c r="O6289">
        <v>3</v>
      </c>
      <c r="P6289">
        <v>9434</v>
      </c>
      <c r="Q6289">
        <v>14</v>
      </c>
      <c r="R6289">
        <v>403</v>
      </c>
      <c r="S6289">
        <v>70</v>
      </c>
      <c r="T6289">
        <v>858</v>
      </c>
      <c r="U6289">
        <v>0</v>
      </c>
      <c r="V6289">
        <v>0</v>
      </c>
      <c r="W6289">
        <v>2.1507873606963167E-2</v>
      </c>
      <c r="X6289">
        <v>133.73511544592796</v>
      </c>
      <c r="Y6289">
        <v>3.0313727241143336</v>
      </c>
      <c r="Z6289">
        <v>14.182393540778389</v>
      </c>
      <c r="AA6289">
        <v>43.579644176413886</v>
      </c>
      <c r="AB6289">
        <v>70.69395007366704</v>
      </c>
      <c r="AC6289">
        <v>0</v>
      </c>
      <c r="AD6289">
        <v>0</v>
      </c>
      <c r="AE6289">
        <v>265.24398383450858</v>
      </c>
    </row>
    <row r="6290" spans="1:31" x14ac:dyDescent="0.3">
      <c r="A6290">
        <v>2500378</v>
      </c>
      <c r="B6290">
        <v>1</v>
      </c>
      <c r="C6290" t="s">
        <v>81</v>
      </c>
      <c r="D6290" t="s">
        <v>123</v>
      </c>
      <c r="E6290" t="s">
        <v>184</v>
      </c>
      <c r="F6290" t="s">
        <v>2596</v>
      </c>
      <c r="G6290" t="s">
        <v>149</v>
      </c>
      <c r="H6290" t="s">
        <v>150</v>
      </c>
      <c r="I6290" t="s">
        <v>136</v>
      </c>
      <c r="J6290" t="s">
        <v>137</v>
      </c>
      <c r="K6290" t="s">
        <v>144</v>
      </c>
      <c r="L6290" t="s">
        <v>17751</v>
      </c>
      <c r="M6290" t="s">
        <v>17752</v>
      </c>
      <c r="N6290">
        <v>0.38277777699999999</v>
      </c>
      <c r="O6290">
        <v>2</v>
      </c>
      <c r="P6290">
        <v>210</v>
      </c>
      <c r="Q6290">
        <v>24</v>
      </c>
      <c r="R6290">
        <v>52</v>
      </c>
      <c r="S6290">
        <v>0</v>
      </c>
      <c r="T6290">
        <v>22</v>
      </c>
      <c r="U6290">
        <v>1</v>
      </c>
      <c r="V6290">
        <v>0</v>
      </c>
      <c r="W6290">
        <v>2.0372094069401365</v>
      </c>
      <c r="X6290">
        <v>15.616830880337895</v>
      </c>
      <c r="Y6290">
        <v>4.1810073494475359</v>
      </c>
      <c r="Z6290">
        <v>5.4234447313510188</v>
      </c>
      <c r="AA6290">
        <v>0</v>
      </c>
      <c r="AB6290">
        <v>4.5720177481813407</v>
      </c>
      <c r="AC6290">
        <v>9.3700477972166833</v>
      </c>
      <c r="AD6290">
        <v>0</v>
      </c>
      <c r="AE6290">
        <v>41.200557913474611</v>
      </c>
    </row>
    <row r="6291" spans="1:31" x14ac:dyDescent="0.3">
      <c r="A6291">
        <v>2500902</v>
      </c>
      <c r="B6291">
        <v>1</v>
      </c>
      <c r="C6291" t="s">
        <v>80</v>
      </c>
      <c r="D6291" t="s">
        <v>99</v>
      </c>
      <c r="E6291" t="s">
        <v>162</v>
      </c>
      <c r="F6291" t="s">
        <v>17753</v>
      </c>
      <c r="G6291" t="s">
        <v>181</v>
      </c>
      <c r="H6291" t="s">
        <v>135</v>
      </c>
      <c r="I6291" t="s">
        <v>136</v>
      </c>
      <c r="J6291" t="s">
        <v>137</v>
      </c>
      <c r="K6291" t="s">
        <v>144</v>
      </c>
      <c r="L6291" t="s">
        <v>17754</v>
      </c>
      <c r="M6291" t="s">
        <v>17755</v>
      </c>
      <c r="N6291">
        <v>7.5011111110000002</v>
      </c>
      <c r="O6291">
        <v>0</v>
      </c>
      <c r="P6291">
        <v>39</v>
      </c>
      <c r="Q6291">
        <v>0</v>
      </c>
      <c r="R6291">
        <v>11</v>
      </c>
      <c r="S6291">
        <v>0</v>
      </c>
      <c r="T6291">
        <v>9</v>
      </c>
      <c r="U6291">
        <v>0</v>
      </c>
      <c r="V6291">
        <v>0</v>
      </c>
      <c r="W6291">
        <v>0</v>
      </c>
      <c r="X6291">
        <v>53.909666618934793</v>
      </c>
      <c r="Y6291">
        <v>0</v>
      </c>
      <c r="Z6291">
        <v>7.983079722194196</v>
      </c>
      <c r="AA6291">
        <v>0</v>
      </c>
      <c r="AB6291">
        <v>35.082302937457349</v>
      </c>
      <c r="AC6291">
        <v>0</v>
      </c>
      <c r="AD6291">
        <v>0</v>
      </c>
      <c r="AE6291">
        <v>96.97504927858634</v>
      </c>
    </row>
    <row r="6292" spans="1:31" x14ac:dyDescent="0.3">
      <c r="A6292">
        <v>2500361</v>
      </c>
      <c r="B6292">
        <v>1</v>
      </c>
      <c r="C6292" t="s">
        <v>80</v>
      </c>
      <c r="D6292" t="s">
        <v>82</v>
      </c>
      <c r="E6292" t="s">
        <v>166</v>
      </c>
      <c r="F6292" t="s">
        <v>17756</v>
      </c>
      <c r="G6292" t="s">
        <v>203</v>
      </c>
      <c r="H6292" t="s">
        <v>150</v>
      </c>
      <c r="I6292" t="s">
        <v>136</v>
      </c>
      <c r="J6292" t="s">
        <v>137</v>
      </c>
      <c r="K6292" t="s">
        <v>138</v>
      </c>
      <c r="L6292" t="s">
        <v>17757</v>
      </c>
      <c r="M6292" t="s">
        <v>17758</v>
      </c>
      <c r="N6292">
        <v>0.133611111</v>
      </c>
      <c r="O6292">
        <v>0</v>
      </c>
      <c r="P6292">
        <v>3789</v>
      </c>
      <c r="Q6292">
        <v>0</v>
      </c>
      <c r="R6292">
        <v>0</v>
      </c>
      <c r="S6292">
        <v>0</v>
      </c>
      <c r="T6292">
        <v>1087</v>
      </c>
      <c r="U6292">
        <v>0</v>
      </c>
      <c r="V6292">
        <v>0</v>
      </c>
      <c r="W6292">
        <v>0</v>
      </c>
      <c r="X6292">
        <v>116.70590636065903</v>
      </c>
      <c r="Y6292">
        <v>0</v>
      </c>
      <c r="Z6292">
        <v>0</v>
      </c>
      <c r="AA6292">
        <v>0</v>
      </c>
      <c r="AB6292">
        <v>68.064805030728792</v>
      </c>
      <c r="AC6292">
        <v>0</v>
      </c>
      <c r="AD6292">
        <v>0</v>
      </c>
      <c r="AE6292">
        <v>184.77071139138781</v>
      </c>
    </row>
    <row r="6293" spans="1:31" x14ac:dyDescent="0.3">
      <c r="A6293">
        <v>2500670</v>
      </c>
      <c r="B6293">
        <v>1</v>
      </c>
      <c r="C6293" t="s">
        <v>81</v>
      </c>
      <c r="D6293" t="s">
        <v>119</v>
      </c>
      <c r="E6293" t="s">
        <v>132</v>
      </c>
      <c r="F6293" t="s">
        <v>16893</v>
      </c>
      <c r="G6293" t="s">
        <v>168</v>
      </c>
      <c r="H6293" t="s">
        <v>135</v>
      </c>
      <c r="I6293" t="s">
        <v>136</v>
      </c>
      <c r="J6293" t="s">
        <v>137</v>
      </c>
      <c r="K6293" t="s">
        <v>138</v>
      </c>
      <c r="L6293" t="s">
        <v>17759</v>
      </c>
      <c r="M6293" t="s">
        <v>17760</v>
      </c>
      <c r="N6293">
        <v>5.5238888880000001</v>
      </c>
      <c r="O6293">
        <v>0</v>
      </c>
      <c r="P6293">
        <v>138</v>
      </c>
      <c r="Q6293">
        <v>0</v>
      </c>
      <c r="R6293">
        <v>13</v>
      </c>
      <c r="S6293">
        <v>0</v>
      </c>
      <c r="T6293">
        <v>7</v>
      </c>
      <c r="U6293">
        <v>0</v>
      </c>
      <c r="V6293">
        <v>0</v>
      </c>
      <c r="W6293">
        <v>0</v>
      </c>
      <c r="X6293">
        <v>139.06172951379088</v>
      </c>
      <c r="Y6293">
        <v>0</v>
      </c>
      <c r="Z6293">
        <v>12.458455352747436</v>
      </c>
      <c r="AA6293">
        <v>0</v>
      </c>
      <c r="AB6293">
        <v>18.372726105142984</v>
      </c>
      <c r="AC6293">
        <v>0</v>
      </c>
      <c r="AD6293">
        <v>0</v>
      </c>
      <c r="AE6293">
        <v>169.89291097168132</v>
      </c>
    </row>
    <row r="6294" spans="1:31" x14ac:dyDescent="0.3">
      <c r="A6294">
        <v>2501251</v>
      </c>
      <c r="B6294">
        <v>1</v>
      </c>
      <c r="C6294" t="s">
        <v>81</v>
      </c>
      <c r="D6294" t="s">
        <v>112</v>
      </c>
      <c r="E6294" t="s">
        <v>166</v>
      </c>
      <c r="F6294" t="s">
        <v>17761</v>
      </c>
      <c r="G6294" t="s">
        <v>149</v>
      </c>
      <c r="H6294" t="s">
        <v>150</v>
      </c>
      <c r="I6294" t="s">
        <v>136</v>
      </c>
      <c r="J6294" t="s">
        <v>137</v>
      </c>
      <c r="K6294" t="s">
        <v>144</v>
      </c>
      <c r="L6294" t="s">
        <v>17762</v>
      </c>
      <c r="M6294" t="s">
        <v>17763</v>
      </c>
      <c r="N6294">
        <v>1.974444444</v>
      </c>
      <c r="O6294">
        <v>0</v>
      </c>
      <c r="P6294">
        <v>1</v>
      </c>
      <c r="Q6294">
        <v>33</v>
      </c>
      <c r="R6294">
        <v>23</v>
      </c>
      <c r="S6294">
        <v>1</v>
      </c>
      <c r="T6294">
        <v>0</v>
      </c>
      <c r="U6294">
        <v>1</v>
      </c>
      <c r="V6294">
        <v>0</v>
      </c>
      <c r="W6294">
        <v>0</v>
      </c>
      <c r="X6294">
        <v>0.70520974306283024</v>
      </c>
      <c r="Y6294">
        <v>47.389287096671133</v>
      </c>
      <c r="Z6294">
        <v>28.486246637688197</v>
      </c>
      <c r="AA6294">
        <v>2.5543240283000004</v>
      </c>
      <c r="AB6294">
        <v>0</v>
      </c>
      <c r="AC6294">
        <v>154.54280657094003</v>
      </c>
      <c r="AD6294">
        <v>0</v>
      </c>
      <c r="AE6294">
        <v>233.67787407666219</v>
      </c>
    </row>
    <row r="6295" spans="1:31" x14ac:dyDescent="0.3">
      <c r="A6295">
        <v>2501105</v>
      </c>
      <c r="B6295">
        <v>1</v>
      </c>
      <c r="C6295" t="s">
        <v>80</v>
      </c>
      <c r="D6295" t="s">
        <v>108</v>
      </c>
      <c r="E6295" t="s">
        <v>184</v>
      </c>
      <c r="F6295" t="s">
        <v>17764</v>
      </c>
      <c r="G6295" t="s">
        <v>149</v>
      </c>
      <c r="H6295" t="s">
        <v>150</v>
      </c>
      <c r="I6295" t="s">
        <v>136</v>
      </c>
      <c r="J6295" t="s">
        <v>137</v>
      </c>
      <c r="K6295" t="s">
        <v>144</v>
      </c>
      <c r="L6295" t="s">
        <v>17765</v>
      </c>
      <c r="M6295" t="s">
        <v>17766</v>
      </c>
      <c r="N6295">
        <v>0.91638888799999996</v>
      </c>
      <c r="O6295">
        <v>0</v>
      </c>
      <c r="P6295">
        <v>541</v>
      </c>
      <c r="Q6295">
        <v>1</v>
      </c>
      <c r="R6295">
        <v>78</v>
      </c>
      <c r="S6295">
        <v>2</v>
      </c>
      <c r="T6295">
        <v>94</v>
      </c>
      <c r="U6295">
        <v>0</v>
      </c>
      <c r="V6295">
        <v>0</v>
      </c>
      <c r="W6295">
        <v>0</v>
      </c>
      <c r="X6295">
        <v>62.623951908058224</v>
      </c>
      <c r="Y6295">
        <v>0.46235820800333327</v>
      </c>
      <c r="Z6295">
        <v>11.156385906300008</v>
      </c>
      <c r="AA6295">
        <v>7.0635149680345153</v>
      </c>
      <c r="AB6295">
        <v>66.964440190693566</v>
      </c>
      <c r="AC6295">
        <v>0</v>
      </c>
      <c r="AD6295">
        <v>0</v>
      </c>
      <c r="AE6295">
        <v>148.27065118108965</v>
      </c>
    </row>
    <row r="6296" spans="1:31" x14ac:dyDescent="0.3">
      <c r="A6296">
        <v>2500418</v>
      </c>
      <c r="B6296">
        <v>1</v>
      </c>
      <c r="C6296" t="s">
        <v>81</v>
      </c>
      <c r="D6296" t="s">
        <v>112</v>
      </c>
      <c r="E6296" t="s">
        <v>132</v>
      </c>
      <c r="F6296" t="s">
        <v>17767</v>
      </c>
      <c r="G6296" t="s">
        <v>296</v>
      </c>
      <c r="H6296" t="s">
        <v>135</v>
      </c>
      <c r="I6296" t="s">
        <v>136</v>
      </c>
      <c r="J6296" t="s">
        <v>137</v>
      </c>
      <c r="K6296" t="s">
        <v>144</v>
      </c>
      <c r="L6296" t="s">
        <v>17768</v>
      </c>
      <c r="M6296" t="s">
        <v>17769</v>
      </c>
      <c r="N6296">
        <v>0.70166666600000005</v>
      </c>
      <c r="O6296">
        <v>0</v>
      </c>
      <c r="P6296">
        <v>168</v>
      </c>
      <c r="Q6296">
        <v>0</v>
      </c>
      <c r="R6296">
        <v>2</v>
      </c>
      <c r="S6296">
        <v>0</v>
      </c>
      <c r="T6296">
        <v>31</v>
      </c>
      <c r="U6296">
        <v>0</v>
      </c>
      <c r="V6296">
        <v>0</v>
      </c>
      <c r="W6296">
        <v>0</v>
      </c>
      <c r="X6296">
        <v>23.097862001245677</v>
      </c>
      <c r="Y6296">
        <v>0</v>
      </c>
      <c r="Z6296">
        <v>0.45695533869615002</v>
      </c>
      <c r="AA6296">
        <v>0</v>
      </c>
      <c r="AB6296">
        <v>5.5283906392589168</v>
      </c>
      <c r="AC6296">
        <v>0</v>
      </c>
      <c r="AD6296">
        <v>0</v>
      </c>
      <c r="AE6296">
        <v>29.083207979200743</v>
      </c>
    </row>
    <row r="6297" spans="1:31" x14ac:dyDescent="0.3">
      <c r="A6297">
        <v>2501211</v>
      </c>
      <c r="B6297">
        <v>1</v>
      </c>
      <c r="C6297" t="s">
        <v>80</v>
      </c>
      <c r="D6297" t="s">
        <v>97</v>
      </c>
      <c r="E6297" t="s">
        <v>147</v>
      </c>
      <c r="F6297" t="s">
        <v>17770</v>
      </c>
      <c r="G6297" t="s">
        <v>193</v>
      </c>
      <c r="H6297" t="s">
        <v>150</v>
      </c>
      <c r="I6297" t="s">
        <v>136</v>
      </c>
      <c r="J6297" t="s">
        <v>137</v>
      </c>
      <c r="K6297" t="s">
        <v>144</v>
      </c>
      <c r="L6297" t="s">
        <v>17771</v>
      </c>
      <c r="M6297" t="s">
        <v>17772</v>
      </c>
      <c r="N6297">
        <v>1.7283333329999999</v>
      </c>
      <c r="O6297">
        <v>0</v>
      </c>
      <c r="P6297">
        <v>196</v>
      </c>
      <c r="Q6297">
        <v>0</v>
      </c>
      <c r="R6297">
        <v>3</v>
      </c>
      <c r="S6297">
        <v>0</v>
      </c>
      <c r="T6297">
        <v>18</v>
      </c>
      <c r="U6297">
        <v>0</v>
      </c>
      <c r="V6297">
        <v>0</v>
      </c>
      <c r="W6297">
        <v>0</v>
      </c>
      <c r="X6297">
        <v>138.48325711073284</v>
      </c>
      <c r="Y6297">
        <v>0</v>
      </c>
      <c r="Z6297">
        <v>0.88081169691016936</v>
      </c>
      <c r="AA6297">
        <v>0</v>
      </c>
      <c r="AB6297">
        <v>21.742527231040267</v>
      </c>
      <c r="AC6297">
        <v>0</v>
      </c>
      <c r="AD6297">
        <v>0</v>
      </c>
      <c r="AE6297">
        <v>161.10659603868328</v>
      </c>
    </row>
    <row r="6298" spans="1:31" x14ac:dyDescent="0.3">
      <c r="A6298">
        <v>2500438</v>
      </c>
      <c r="B6298">
        <v>1</v>
      </c>
      <c r="C6298" t="s">
        <v>81</v>
      </c>
      <c r="D6298" t="s">
        <v>128</v>
      </c>
      <c r="E6298" t="s">
        <v>166</v>
      </c>
      <c r="F6298" t="s">
        <v>17773</v>
      </c>
      <c r="G6298" t="s">
        <v>149</v>
      </c>
      <c r="H6298" t="s">
        <v>150</v>
      </c>
      <c r="I6298" t="s">
        <v>136</v>
      </c>
      <c r="J6298" t="s">
        <v>137</v>
      </c>
      <c r="K6298" t="s">
        <v>144</v>
      </c>
      <c r="L6298" t="s">
        <v>17774</v>
      </c>
      <c r="M6298" t="s">
        <v>17775</v>
      </c>
      <c r="N6298">
        <v>0.83527777700000005</v>
      </c>
      <c r="O6298">
        <v>2</v>
      </c>
      <c r="P6298">
        <v>100</v>
      </c>
      <c r="Q6298">
        <v>0</v>
      </c>
      <c r="R6298">
        <v>0</v>
      </c>
      <c r="S6298">
        <v>99</v>
      </c>
      <c r="T6298">
        <v>6</v>
      </c>
      <c r="U6298">
        <v>0</v>
      </c>
      <c r="V6298">
        <v>0</v>
      </c>
      <c r="W6298">
        <v>0.38288431161111103</v>
      </c>
      <c r="X6298">
        <v>25.55753399264141</v>
      </c>
      <c r="Y6298">
        <v>0</v>
      </c>
      <c r="Z6298">
        <v>0</v>
      </c>
      <c r="AA6298">
        <v>154.45437109105197</v>
      </c>
      <c r="AB6298">
        <v>7.2219301413964869</v>
      </c>
      <c r="AC6298">
        <v>0</v>
      </c>
      <c r="AD6298">
        <v>0</v>
      </c>
      <c r="AE6298">
        <v>187.61671953670097</v>
      </c>
    </row>
    <row r="6299" spans="1:31" x14ac:dyDescent="0.3">
      <c r="A6299">
        <v>2501314</v>
      </c>
      <c r="B6299">
        <v>1</v>
      </c>
      <c r="C6299" t="s">
        <v>81</v>
      </c>
      <c r="D6299" t="s">
        <v>118</v>
      </c>
      <c r="E6299" t="s">
        <v>184</v>
      </c>
      <c r="F6299" t="s">
        <v>17776</v>
      </c>
      <c r="G6299" t="s">
        <v>149</v>
      </c>
      <c r="H6299" t="s">
        <v>150</v>
      </c>
      <c r="I6299" t="s">
        <v>136</v>
      </c>
      <c r="J6299" t="s">
        <v>137</v>
      </c>
      <c r="K6299" t="s">
        <v>144</v>
      </c>
      <c r="L6299" t="s">
        <v>17777</v>
      </c>
      <c r="M6299" t="s">
        <v>17778</v>
      </c>
      <c r="N6299">
        <v>0.94888888800000004</v>
      </c>
      <c r="O6299">
        <v>1</v>
      </c>
      <c r="P6299">
        <v>172</v>
      </c>
      <c r="Q6299">
        <v>24</v>
      </c>
      <c r="R6299">
        <v>19</v>
      </c>
      <c r="S6299">
        <v>7</v>
      </c>
      <c r="T6299">
        <v>21</v>
      </c>
      <c r="U6299">
        <v>1</v>
      </c>
      <c r="V6299">
        <v>0</v>
      </c>
      <c r="W6299">
        <v>9.8487780733154645E-2</v>
      </c>
      <c r="X6299">
        <v>26.243323062367807</v>
      </c>
      <c r="Y6299">
        <v>5.1568020202181835</v>
      </c>
      <c r="Z6299">
        <v>2.4397447507135754</v>
      </c>
      <c r="AA6299">
        <v>52.09082184305997</v>
      </c>
      <c r="AB6299">
        <v>9.343698329477947</v>
      </c>
      <c r="AC6299">
        <v>13.424913230341023</v>
      </c>
      <c r="AD6299">
        <v>0</v>
      </c>
      <c r="AE6299">
        <v>108.79779101691165</v>
      </c>
    </row>
    <row r="6300" spans="1:31" x14ac:dyDescent="0.3">
      <c r="A6300">
        <v>2500464</v>
      </c>
      <c r="B6300">
        <v>1</v>
      </c>
      <c r="C6300" t="s">
        <v>80</v>
      </c>
      <c r="D6300" t="s">
        <v>108</v>
      </c>
      <c r="E6300" t="s">
        <v>162</v>
      </c>
      <c r="F6300" t="s">
        <v>17779</v>
      </c>
      <c r="G6300" t="s">
        <v>210</v>
      </c>
      <c r="H6300" t="s">
        <v>135</v>
      </c>
      <c r="I6300" t="s">
        <v>136</v>
      </c>
      <c r="J6300" t="s">
        <v>137</v>
      </c>
      <c r="K6300" t="s">
        <v>144</v>
      </c>
      <c r="L6300" t="s">
        <v>17780</v>
      </c>
      <c r="M6300" t="s">
        <v>17781</v>
      </c>
      <c r="N6300">
        <v>0.90083333300000001</v>
      </c>
      <c r="O6300">
        <v>0</v>
      </c>
      <c r="P6300">
        <v>21</v>
      </c>
      <c r="Q6300">
        <v>0</v>
      </c>
      <c r="R6300">
        <v>10</v>
      </c>
      <c r="S6300">
        <v>0</v>
      </c>
      <c r="T6300">
        <v>11</v>
      </c>
      <c r="U6300">
        <v>0</v>
      </c>
      <c r="V6300">
        <v>0</v>
      </c>
      <c r="W6300">
        <v>0</v>
      </c>
      <c r="X6300">
        <v>2.7434518079726327</v>
      </c>
      <c r="Y6300">
        <v>0</v>
      </c>
      <c r="Z6300">
        <v>0.96895984226620135</v>
      </c>
      <c r="AA6300">
        <v>0</v>
      </c>
      <c r="AB6300">
        <v>9.9843160857835667</v>
      </c>
      <c r="AC6300">
        <v>0</v>
      </c>
      <c r="AD6300">
        <v>0</v>
      </c>
      <c r="AE6300">
        <v>13.6967277360224</v>
      </c>
    </row>
    <row r="6301" spans="1:31" x14ac:dyDescent="0.3">
      <c r="A6301">
        <v>2501128</v>
      </c>
      <c r="B6301">
        <v>1</v>
      </c>
      <c r="C6301" t="s">
        <v>81</v>
      </c>
      <c r="D6301" t="s">
        <v>118</v>
      </c>
      <c r="E6301" t="s">
        <v>184</v>
      </c>
      <c r="F6301" t="s">
        <v>17782</v>
      </c>
      <c r="G6301" t="s">
        <v>426</v>
      </c>
      <c r="H6301" t="s">
        <v>150</v>
      </c>
      <c r="I6301" t="s">
        <v>136</v>
      </c>
      <c r="J6301" t="s">
        <v>137</v>
      </c>
      <c r="K6301" t="s">
        <v>144</v>
      </c>
      <c r="L6301" t="s">
        <v>17783</v>
      </c>
      <c r="M6301" t="s">
        <v>17784</v>
      </c>
      <c r="N6301">
        <v>3.088055555</v>
      </c>
      <c r="O6301">
        <v>1</v>
      </c>
      <c r="P6301">
        <v>172</v>
      </c>
      <c r="Q6301">
        <v>24</v>
      </c>
      <c r="R6301">
        <v>19</v>
      </c>
      <c r="S6301">
        <v>7</v>
      </c>
      <c r="T6301">
        <v>21</v>
      </c>
      <c r="U6301">
        <v>1</v>
      </c>
      <c r="V6301">
        <v>0</v>
      </c>
      <c r="W6301">
        <v>0.29756699197001851</v>
      </c>
      <c r="X6301">
        <v>85.478416052032514</v>
      </c>
      <c r="Y6301">
        <v>18.813523375970558</v>
      </c>
      <c r="Z6301">
        <v>9.9970219333101333</v>
      </c>
      <c r="AA6301">
        <v>194.02093346098565</v>
      </c>
      <c r="AB6301">
        <v>40.625000540125811</v>
      </c>
      <c r="AC6301">
        <v>68.518584138484243</v>
      </c>
      <c r="AD6301">
        <v>0</v>
      </c>
      <c r="AE6301">
        <v>417.75104649287891</v>
      </c>
    </row>
    <row r="6302" spans="1:31" x14ac:dyDescent="0.3">
      <c r="A6302">
        <v>2500673</v>
      </c>
      <c r="B6302">
        <v>1</v>
      </c>
      <c r="C6302" t="s">
        <v>81</v>
      </c>
      <c r="D6302" t="s">
        <v>115</v>
      </c>
      <c r="E6302" t="s">
        <v>162</v>
      </c>
      <c r="F6302" t="s">
        <v>17785</v>
      </c>
      <c r="G6302" t="s">
        <v>210</v>
      </c>
      <c r="H6302" t="s">
        <v>135</v>
      </c>
      <c r="I6302" t="s">
        <v>136</v>
      </c>
      <c r="J6302" t="s">
        <v>137</v>
      </c>
      <c r="K6302" t="s">
        <v>144</v>
      </c>
      <c r="L6302" t="s">
        <v>17786</v>
      </c>
      <c r="M6302" t="s">
        <v>17787</v>
      </c>
      <c r="N6302">
        <v>0.57388888800000004</v>
      </c>
      <c r="O6302">
        <v>0</v>
      </c>
      <c r="P6302">
        <v>13</v>
      </c>
      <c r="Q6302">
        <v>0</v>
      </c>
      <c r="R6302">
        <v>1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0.31244358544036094</v>
      </c>
      <c r="Y6302">
        <v>0</v>
      </c>
      <c r="Z6302">
        <v>3.1345357803913114E-2</v>
      </c>
      <c r="AA6302">
        <v>0</v>
      </c>
      <c r="AB6302">
        <v>0</v>
      </c>
      <c r="AC6302">
        <v>0</v>
      </c>
      <c r="AD6302">
        <v>0</v>
      </c>
      <c r="AE6302">
        <v>0.34378894324427406</v>
      </c>
    </row>
    <row r="6303" spans="1:31" x14ac:dyDescent="0.3">
      <c r="A6303">
        <v>2500607</v>
      </c>
      <c r="B6303">
        <v>1</v>
      </c>
      <c r="C6303" t="s">
        <v>80</v>
      </c>
      <c r="D6303" t="s">
        <v>91</v>
      </c>
      <c r="E6303" t="s">
        <v>166</v>
      </c>
      <c r="F6303" t="s">
        <v>13903</v>
      </c>
      <c r="G6303" t="s">
        <v>168</v>
      </c>
      <c r="H6303" t="s">
        <v>150</v>
      </c>
      <c r="I6303" t="s">
        <v>136</v>
      </c>
      <c r="J6303" t="s">
        <v>137</v>
      </c>
      <c r="K6303" t="s">
        <v>138</v>
      </c>
      <c r="L6303" t="s">
        <v>17788</v>
      </c>
      <c r="M6303" t="s">
        <v>17789</v>
      </c>
      <c r="N6303">
        <v>7.7149999999999999</v>
      </c>
      <c r="O6303">
        <v>0</v>
      </c>
      <c r="P6303">
        <v>776</v>
      </c>
      <c r="Q6303">
        <v>0</v>
      </c>
      <c r="R6303">
        <v>21</v>
      </c>
      <c r="S6303">
        <v>0</v>
      </c>
      <c r="T6303">
        <v>121</v>
      </c>
      <c r="U6303">
        <v>0</v>
      </c>
      <c r="V6303">
        <v>0</v>
      </c>
      <c r="W6303">
        <v>0</v>
      </c>
      <c r="X6303">
        <v>1348.1003049268859</v>
      </c>
      <c r="Y6303">
        <v>0</v>
      </c>
      <c r="Z6303">
        <v>58.334521713361426</v>
      </c>
      <c r="AA6303">
        <v>0</v>
      </c>
      <c r="AB6303">
        <v>715.97183599864195</v>
      </c>
      <c r="AC6303">
        <v>0</v>
      </c>
      <c r="AD6303">
        <v>0</v>
      </c>
      <c r="AE6303">
        <v>2122.4066626388894</v>
      </c>
    </row>
    <row r="6304" spans="1:31" x14ac:dyDescent="0.3">
      <c r="A6304">
        <v>2500481</v>
      </c>
      <c r="B6304">
        <v>1</v>
      </c>
      <c r="C6304" t="s">
        <v>81</v>
      </c>
      <c r="D6304" t="s">
        <v>127</v>
      </c>
      <c r="E6304" t="s">
        <v>132</v>
      </c>
      <c r="F6304" t="s">
        <v>17790</v>
      </c>
      <c r="G6304" t="s">
        <v>296</v>
      </c>
      <c r="H6304" t="s">
        <v>135</v>
      </c>
      <c r="I6304" t="s">
        <v>136</v>
      </c>
      <c r="J6304" t="s">
        <v>137</v>
      </c>
      <c r="K6304" t="s">
        <v>144</v>
      </c>
      <c r="L6304" t="s">
        <v>17791</v>
      </c>
      <c r="M6304" t="s">
        <v>17792</v>
      </c>
      <c r="N6304">
        <v>5.6283333329999996</v>
      </c>
      <c r="O6304">
        <v>0</v>
      </c>
      <c r="P6304">
        <v>46</v>
      </c>
      <c r="Q6304">
        <v>0</v>
      </c>
      <c r="R6304">
        <v>10</v>
      </c>
      <c r="S6304">
        <v>0</v>
      </c>
      <c r="T6304">
        <v>6</v>
      </c>
      <c r="U6304">
        <v>0</v>
      </c>
      <c r="V6304">
        <v>0</v>
      </c>
      <c r="W6304">
        <v>0</v>
      </c>
      <c r="X6304">
        <v>36.188717115579799</v>
      </c>
      <c r="Y6304">
        <v>0</v>
      </c>
      <c r="Z6304">
        <v>22.857549395436408</v>
      </c>
      <c r="AA6304">
        <v>0</v>
      </c>
      <c r="AB6304">
        <v>23.099926235005661</v>
      </c>
      <c r="AC6304">
        <v>0</v>
      </c>
      <c r="AD6304">
        <v>0</v>
      </c>
      <c r="AE6304">
        <v>82.146192746021867</v>
      </c>
    </row>
    <row r="6305" spans="1:31" x14ac:dyDescent="0.3">
      <c r="A6305">
        <v>2501148</v>
      </c>
      <c r="B6305">
        <v>1</v>
      </c>
      <c r="C6305" t="s">
        <v>81</v>
      </c>
      <c r="D6305" t="s">
        <v>120</v>
      </c>
      <c r="E6305" t="s">
        <v>162</v>
      </c>
      <c r="F6305" t="s">
        <v>17793</v>
      </c>
      <c r="G6305" t="s">
        <v>210</v>
      </c>
      <c r="H6305" t="s">
        <v>135</v>
      </c>
      <c r="I6305" t="s">
        <v>136</v>
      </c>
      <c r="J6305" t="s">
        <v>137</v>
      </c>
      <c r="K6305" t="s">
        <v>144</v>
      </c>
      <c r="L6305" t="s">
        <v>17794</v>
      </c>
      <c r="M6305" t="s">
        <v>17795</v>
      </c>
      <c r="N6305">
        <v>2.5641666660000002</v>
      </c>
      <c r="O6305">
        <v>0</v>
      </c>
      <c r="P6305">
        <v>147</v>
      </c>
      <c r="Q6305">
        <v>0</v>
      </c>
      <c r="R6305">
        <v>5</v>
      </c>
      <c r="S6305">
        <v>0</v>
      </c>
      <c r="T6305">
        <v>19</v>
      </c>
      <c r="U6305">
        <v>0</v>
      </c>
      <c r="V6305">
        <v>0</v>
      </c>
      <c r="W6305">
        <v>0</v>
      </c>
      <c r="X6305">
        <v>68.647168448580473</v>
      </c>
      <c r="Y6305">
        <v>0</v>
      </c>
      <c r="Z6305">
        <v>3.4878248857809959</v>
      </c>
      <c r="AA6305">
        <v>0</v>
      </c>
      <c r="AB6305">
        <v>5.9646992495116598</v>
      </c>
      <c r="AC6305">
        <v>0</v>
      </c>
      <c r="AD6305">
        <v>0</v>
      </c>
      <c r="AE6305">
        <v>78.099692583873122</v>
      </c>
    </row>
    <row r="6306" spans="1:31" x14ac:dyDescent="0.3">
      <c r="A6306">
        <v>2500630</v>
      </c>
      <c r="B6306">
        <v>1</v>
      </c>
      <c r="C6306" t="s">
        <v>81</v>
      </c>
      <c r="D6306" t="s">
        <v>113</v>
      </c>
      <c r="E6306" t="s">
        <v>147</v>
      </c>
      <c r="F6306" t="s">
        <v>17796</v>
      </c>
      <c r="G6306" t="s">
        <v>193</v>
      </c>
      <c r="H6306" t="s">
        <v>150</v>
      </c>
      <c r="I6306" t="s">
        <v>136</v>
      </c>
      <c r="J6306" t="s">
        <v>137</v>
      </c>
      <c r="K6306" t="s">
        <v>144</v>
      </c>
      <c r="L6306" t="s">
        <v>17797</v>
      </c>
      <c r="M6306" t="s">
        <v>17798</v>
      </c>
      <c r="N6306">
        <v>8.7097222219999999</v>
      </c>
      <c r="O6306">
        <v>0</v>
      </c>
      <c r="P6306">
        <v>0</v>
      </c>
      <c r="Q6306">
        <v>2</v>
      </c>
      <c r="R6306">
        <v>60</v>
      </c>
      <c r="S6306">
        <v>1</v>
      </c>
      <c r="T6306">
        <v>1</v>
      </c>
      <c r="U6306">
        <v>0</v>
      </c>
      <c r="V6306">
        <v>0</v>
      </c>
      <c r="W6306">
        <v>0</v>
      </c>
      <c r="X6306">
        <v>0</v>
      </c>
      <c r="Y6306">
        <v>12.540510981009067</v>
      </c>
      <c r="Z6306">
        <v>235.97741086958581</v>
      </c>
      <c r="AA6306">
        <v>0.91074476365570745</v>
      </c>
      <c r="AB6306">
        <v>0.69793158858459381</v>
      </c>
      <c r="AC6306">
        <v>0</v>
      </c>
      <c r="AD6306">
        <v>0</v>
      </c>
      <c r="AE6306">
        <v>250.1265982028352</v>
      </c>
    </row>
    <row r="6307" spans="1:31" x14ac:dyDescent="0.3">
      <c r="A6307">
        <v>2500458</v>
      </c>
      <c r="B6307">
        <v>1</v>
      </c>
      <c r="C6307" t="s">
        <v>80</v>
      </c>
      <c r="D6307" t="s">
        <v>102</v>
      </c>
      <c r="E6307" t="s">
        <v>166</v>
      </c>
      <c r="F6307" t="s">
        <v>17799</v>
      </c>
      <c r="G6307" t="s">
        <v>149</v>
      </c>
      <c r="H6307" t="s">
        <v>150</v>
      </c>
      <c r="I6307" t="s">
        <v>136</v>
      </c>
      <c r="J6307" t="s">
        <v>137</v>
      </c>
      <c r="K6307" t="s">
        <v>144</v>
      </c>
      <c r="L6307" t="s">
        <v>17800</v>
      </c>
      <c r="M6307" t="s">
        <v>17801</v>
      </c>
      <c r="N6307">
        <v>0.69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1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108.60881975511207</v>
      </c>
      <c r="AD6307">
        <v>0</v>
      </c>
      <c r="AE6307">
        <v>108.60881975511207</v>
      </c>
    </row>
    <row r="6308" spans="1:31" x14ac:dyDescent="0.3">
      <c r="A6308">
        <v>2500444</v>
      </c>
      <c r="B6308">
        <v>1</v>
      </c>
      <c r="C6308" t="s">
        <v>80</v>
      </c>
      <c r="D6308" t="s">
        <v>86</v>
      </c>
      <c r="E6308" t="s">
        <v>132</v>
      </c>
      <c r="F6308" t="s">
        <v>17802</v>
      </c>
      <c r="G6308" t="s">
        <v>296</v>
      </c>
      <c r="H6308" t="s">
        <v>135</v>
      </c>
      <c r="I6308" t="s">
        <v>136</v>
      </c>
      <c r="J6308" t="s">
        <v>137</v>
      </c>
      <c r="K6308" t="s">
        <v>144</v>
      </c>
      <c r="L6308" t="s">
        <v>17803</v>
      </c>
      <c r="M6308" t="s">
        <v>17804</v>
      </c>
      <c r="N6308">
        <v>0.948333333</v>
      </c>
      <c r="O6308">
        <v>0</v>
      </c>
      <c r="P6308">
        <v>21</v>
      </c>
      <c r="Q6308">
        <v>0</v>
      </c>
      <c r="R6308">
        <v>17</v>
      </c>
      <c r="S6308">
        <v>0</v>
      </c>
      <c r="T6308">
        <v>3</v>
      </c>
      <c r="U6308">
        <v>0</v>
      </c>
      <c r="V6308">
        <v>0</v>
      </c>
      <c r="W6308">
        <v>0</v>
      </c>
      <c r="X6308">
        <v>36.666568953693805</v>
      </c>
      <c r="Y6308">
        <v>0</v>
      </c>
      <c r="Z6308">
        <v>4.0170732316276299</v>
      </c>
      <c r="AA6308">
        <v>0</v>
      </c>
      <c r="AB6308">
        <v>1.3612368583503587</v>
      </c>
      <c r="AC6308">
        <v>0</v>
      </c>
      <c r="AD6308">
        <v>0</v>
      </c>
      <c r="AE6308">
        <v>42.044879043671791</v>
      </c>
    </row>
    <row r="6309" spans="1:31" x14ac:dyDescent="0.3">
      <c r="A6309">
        <v>2500836</v>
      </c>
      <c r="B6309">
        <v>1</v>
      </c>
      <c r="C6309" t="s">
        <v>81</v>
      </c>
      <c r="D6309" t="s">
        <v>113</v>
      </c>
      <c r="E6309" t="s">
        <v>147</v>
      </c>
      <c r="F6309" t="s">
        <v>14343</v>
      </c>
      <c r="G6309" t="s">
        <v>276</v>
      </c>
      <c r="H6309" t="s">
        <v>150</v>
      </c>
      <c r="I6309" t="s">
        <v>136</v>
      </c>
      <c r="J6309" t="s">
        <v>137</v>
      </c>
      <c r="K6309" t="s">
        <v>144</v>
      </c>
      <c r="L6309" t="s">
        <v>17805</v>
      </c>
      <c r="M6309" t="s">
        <v>17806</v>
      </c>
      <c r="N6309">
        <v>9.2444444440000009</v>
      </c>
      <c r="O6309">
        <v>0</v>
      </c>
      <c r="P6309">
        <v>2</v>
      </c>
      <c r="Q6309">
        <v>7</v>
      </c>
      <c r="R6309">
        <v>12</v>
      </c>
      <c r="S6309">
        <v>0</v>
      </c>
      <c r="T6309">
        <v>1</v>
      </c>
      <c r="U6309">
        <v>0</v>
      </c>
      <c r="V6309">
        <v>0</v>
      </c>
      <c r="W6309">
        <v>0</v>
      </c>
      <c r="X6309">
        <v>4.3478840806213332E-3</v>
      </c>
      <c r="Y6309">
        <v>29.340127388669107</v>
      </c>
      <c r="Z6309">
        <v>1.1730175531935771</v>
      </c>
      <c r="AA6309">
        <v>0</v>
      </c>
      <c r="AB6309">
        <v>15.092919976126669</v>
      </c>
      <c r="AC6309">
        <v>0</v>
      </c>
      <c r="AD6309">
        <v>0</v>
      </c>
      <c r="AE6309">
        <v>45.610412802069973</v>
      </c>
    </row>
    <row r="6310" spans="1:31" x14ac:dyDescent="0.3">
      <c r="A6310">
        <v>2500979</v>
      </c>
      <c r="B6310">
        <v>1</v>
      </c>
      <c r="C6310" t="s">
        <v>81</v>
      </c>
      <c r="D6310" t="s">
        <v>113</v>
      </c>
      <c r="E6310" t="s">
        <v>147</v>
      </c>
      <c r="F6310" t="s">
        <v>17807</v>
      </c>
      <c r="G6310" t="s">
        <v>149</v>
      </c>
      <c r="H6310" t="s">
        <v>150</v>
      </c>
      <c r="I6310" t="s">
        <v>136</v>
      </c>
      <c r="J6310" t="s">
        <v>137</v>
      </c>
      <c r="K6310" t="s">
        <v>144</v>
      </c>
      <c r="L6310" t="s">
        <v>17808</v>
      </c>
      <c r="M6310" t="s">
        <v>17809</v>
      </c>
      <c r="N6310">
        <v>2.1563888879999999</v>
      </c>
      <c r="O6310">
        <v>0</v>
      </c>
      <c r="P6310">
        <v>171</v>
      </c>
      <c r="Q6310">
        <v>0</v>
      </c>
      <c r="R6310">
        <v>8</v>
      </c>
      <c r="S6310">
        <v>0</v>
      </c>
      <c r="T6310">
        <v>14</v>
      </c>
      <c r="U6310">
        <v>0</v>
      </c>
      <c r="V6310">
        <v>0</v>
      </c>
      <c r="W6310">
        <v>0</v>
      </c>
      <c r="X6310">
        <v>33.352163995412063</v>
      </c>
      <c r="Y6310">
        <v>0</v>
      </c>
      <c r="Z6310">
        <v>1.3907560412092752</v>
      </c>
      <c r="AA6310">
        <v>0</v>
      </c>
      <c r="AB6310">
        <v>18.593962038934922</v>
      </c>
      <c r="AC6310">
        <v>0</v>
      </c>
      <c r="AD6310">
        <v>0</v>
      </c>
      <c r="AE6310">
        <v>53.336882075556261</v>
      </c>
    </row>
    <row r="6311" spans="1:31" x14ac:dyDescent="0.3">
      <c r="A6311">
        <v>2501190</v>
      </c>
      <c r="B6311">
        <v>2</v>
      </c>
      <c r="C6311" t="s">
        <v>80</v>
      </c>
      <c r="D6311" t="s">
        <v>110</v>
      </c>
      <c r="E6311" t="s">
        <v>147</v>
      </c>
      <c r="F6311" t="s">
        <v>17810</v>
      </c>
      <c r="G6311" t="s">
        <v>193</v>
      </c>
      <c r="H6311" t="s">
        <v>150</v>
      </c>
      <c r="I6311" t="s">
        <v>136</v>
      </c>
      <c r="J6311" t="s">
        <v>137</v>
      </c>
      <c r="K6311" t="s">
        <v>144</v>
      </c>
      <c r="L6311" t="s">
        <v>17811</v>
      </c>
      <c r="M6311" t="s">
        <v>17812</v>
      </c>
      <c r="N6311">
        <v>0.37277777699999998</v>
      </c>
      <c r="O6311">
        <v>0</v>
      </c>
      <c r="P6311">
        <v>1587</v>
      </c>
      <c r="Q6311">
        <v>0</v>
      </c>
      <c r="R6311">
        <v>0</v>
      </c>
      <c r="S6311">
        <v>0</v>
      </c>
      <c r="T6311">
        <v>121</v>
      </c>
      <c r="U6311">
        <v>0</v>
      </c>
      <c r="V6311">
        <v>0</v>
      </c>
      <c r="W6311">
        <v>0</v>
      </c>
      <c r="X6311">
        <v>247.00643050684499</v>
      </c>
      <c r="Y6311">
        <v>0</v>
      </c>
      <c r="Z6311">
        <v>0</v>
      </c>
      <c r="AA6311">
        <v>0</v>
      </c>
      <c r="AB6311">
        <v>21.814062360879362</v>
      </c>
      <c r="AC6311">
        <v>0</v>
      </c>
      <c r="AD6311">
        <v>0</v>
      </c>
      <c r="AE6311">
        <v>268.82049286772434</v>
      </c>
    </row>
    <row r="6312" spans="1:31" x14ac:dyDescent="0.3">
      <c r="A6312">
        <v>2500587</v>
      </c>
      <c r="B6312">
        <v>1</v>
      </c>
      <c r="C6312" t="s">
        <v>80</v>
      </c>
      <c r="D6312" t="s">
        <v>91</v>
      </c>
      <c r="E6312" t="s">
        <v>166</v>
      </c>
      <c r="F6312" t="s">
        <v>17813</v>
      </c>
      <c r="G6312" t="s">
        <v>168</v>
      </c>
      <c r="H6312" t="s">
        <v>150</v>
      </c>
      <c r="I6312" t="s">
        <v>136</v>
      </c>
      <c r="J6312" t="s">
        <v>137</v>
      </c>
      <c r="K6312" t="s">
        <v>138</v>
      </c>
      <c r="L6312" t="s">
        <v>17814</v>
      </c>
      <c r="M6312" t="s">
        <v>17815</v>
      </c>
      <c r="N6312">
        <v>7.9952777770000001</v>
      </c>
      <c r="O6312">
        <v>2</v>
      </c>
      <c r="P6312">
        <v>0</v>
      </c>
      <c r="Q6312">
        <v>16</v>
      </c>
      <c r="R6312">
        <v>23</v>
      </c>
      <c r="S6312">
        <v>10</v>
      </c>
      <c r="T6312">
        <v>4</v>
      </c>
      <c r="U6312">
        <v>0</v>
      </c>
      <c r="V6312">
        <v>0</v>
      </c>
      <c r="W6312">
        <v>10.214177684536834</v>
      </c>
      <c r="X6312">
        <v>0</v>
      </c>
      <c r="Y6312">
        <v>202.7964028721259</v>
      </c>
      <c r="Z6312">
        <v>46.410341068210862</v>
      </c>
      <c r="AA6312">
        <v>553.27626741164363</v>
      </c>
      <c r="AB6312">
        <v>118.68563217133456</v>
      </c>
      <c r="AC6312">
        <v>0</v>
      </c>
      <c r="AD6312">
        <v>0</v>
      </c>
      <c r="AE6312">
        <v>931.38282120785175</v>
      </c>
    </row>
    <row r="6313" spans="1:31" x14ac:dyDescent="0.3">
      <c r="A6313">
        <v>2500985</v>
      </c>
      <c r="B6313">
        <v>1</v>
      </c>
      <c r="C6313" t="s">
        <v>80</v>
      </c>
      <c r="D6313" t="s">
        <v>87</v>
      </c>
      <c r="E6313" t="s">
        <v>132</v>
      </c>
      <c r="F6313" t="s">
        <v>17816</v>
      </c>
      <c r="G6313" t="s">
        <v>134</v>
      </c>
      <c r="H6313" t="s">
        <v>135</v>
      </c>
      <c r="I6313" t="s">
        <v>136</v>
      </c>
      <c r="J6313" t="s">
        <v>137</v>
      </c>
      <c r="K6313" t="s">
        <v>138</v>
      </c>
      <c r="L6313" t="s">
        <v>17817</v>
      </c>
      <c r="M6313" t="s">
        <v>2854</v>
      </c>
      <c r="N6313">
        <v>0.36249999999999999</v>
      </c>
      <c r="O6313">
        <v>0</v>
      </c>
      <c r="P6313">
        <v>499</v>
      </c>
      <c r="Q6313">
        <v>0</v>
      </c>
      <c r="R6313">
        <v>0</v>
      </c>
      <c r="S6313">
        <v>0</v>
      </c>
      <c r="T6313">
        <v>29</v>
      </c>
      <c r="U6313">
        <v>0</v>
      </c>
      <c r="V6313">
        <v>0</v>
      </c>
      <c r="W6313">
        <v>0</v>
      </c>
      <c r="X6313">
        <v>47.293711709177849</v>
      </c>
      <c r="Y6313">
        <v>0</v>
      </c>
      <c r="Z6313">
        <v>0</v>
      </c>
      <c r="AA6313">
        <v>0</v>
      </c>
      <c r="AB6313">
        <v>8.8713790871546507</v>
      </c>
      <c r="AC6313">
        <v>0</v>
      </c>
      <c r="AD6313">
        <v>0</v>
      </c>
      <c r="AE6313">
        <v>56.1650907963325</v>
      </c>
    </row>
    <row r="6314" spans="1:31" x14ac:dyDescent="0.3">
      <c r="A6314">
        <v>2501234</v>
      </c>
      <c r="B6314">
        <v>1</v>
      </c>
      <c r="C6314" t="s">
        <v>80</v>
      </c>
      <c r="D6314" t="s">
        <v>93</v>
      </c>
      <c r="E6314" t="s">
        <v>162</v>
      </c>
      <c r="F6314" t="s">
        <v>17818</v>
      </c>
      <c r="G6314" t="s">
        <v>210</v>
      </c>
      <c r="H6314" t="s">
        <v>135</v>
      </c>
      <c r="I6314" t="s">
        <v>136</v>
      </c>
      <c r="J6314" t="s">
        <v>137</v>
      </c>
      <c r="K6314" t="s">
        <v>144</v>
      </c>
      <c r="L6314" t="s">
        <v>17819</v>
      </c>
      <c r="M6314" t="s">
        <v>17820</v>
      </c>
      <c r="N6314">
        <v>5.2744444440000002</v>
      </c>
      <c r="O6314">
        <v>0</v>
      </c>
      <c r="P6314">
        <v>9</v>
      </c>
      <c r="Q6314">
        <v>0</v>
      </c>
      <c r="R6314">
        <v>10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18.84104147511859</v>
      </c>
      <c r="Y6314">
        <v>0</v>
      </c>
      <c r="Z6314">
        <v>6.5483787286974113</v>
      </c>
      <c r="AA6314">
        <v>0</v>
      </c>
      <c r="AB6314">
        <v>0</v>
      </c>
      <c r="AC6314">
        <v>0</v>
      </c>
      <c r="AD6314">
        <v>0</v>
      </c>
      <c r="AE6314">
        <v>25.389420203816002</v>
      </c>
    </row>
    <row r="6315" spans="1:31" x14ac:dyDescent="0.3">
      <c r="A6315">
        <v>2500544</v>
      </c>
      <c r="B6315">
        <v>1</v>
      </c>
      <c r="C6315" t="s">
        <v>80</v>
      </c>
      <c r="D6315" t="s">
        <v>102</v>
      </c>
      <c r="E6315" t="s">
        <v>166</v>
      </c>
      <c r="F6315" t="s">
        <v>17821</v>
      </c>
      <c r="G6315" t="s">
        <v>149</v>
      </c>
      <c r="H6315" t="s">
        <v>150</v>
      </c>
      <c r="I6315" t="s">
        <v>136</v>
      </c>
      <c r="J6315" t="s">
        <v>137</v>
      </c>
      <c r="K6315" t="s">
        <v>144</v>
      </c>
      <c r="L6315" t="s">
        <v>17822</v>
      </c>
      <c r="M6315" t="s">
        <v>17823</v>
      </c>
      <c r="N6315">
        <v>0.183888888</v>
      </c>
      <c r="O6315">
        <v>1</v>
      </c>
      <c r="P6315">
        <v>1758</v>
      </c>
      <c r="Q6315">
        <v>9</v>
      </c>
      <c r="R6315">
        <v>533</v>
      </c>
      <c r="S6315">
        <v>14</v>
      </c>
      <c r="T6315">
        <v>321</v>
      </c>
      <c r="U6315">
        <v>10</v>
      </c>
      <c r="V6315">
        <v>2</v>
      </c>
      <c r="W6315">
        <v>1.5695115148885833E-2</v>
      </c>
      <c r="X6315">
        <v>49.450336662119497</v>
      </c>
      <c r="Y6315">
        <v>2.6221853608936776</v>
      </c>
      <c r="Z6315">
        <v>31.529715782663924</v>
      </c>
      <c r="AA6315">
        <v>52.103916526472432</v>
      </c>
      <c r="AB6315">
        <v>63.276542688031284</v>
      </c>
      <c r="AC6315">
        <v>375.22875039805734</v>
      </c>
      <c r="AD6315">
        <v>15.75505535392899</v>
      </c>
      <c r="AE6315">
        <v>589.98219788731603</v>
      </c>
    </row>
    <row r="6316" spans="1:31" x14ac:dyDescent="0.3">
      <c r="A6316">
        <v>2500853</v>
      </c>
      <c r="B6316">
        <v>1</v>
      </c>
      <c r="C6316" t="s">
        <v>81</v>
      </c>
      <c r="D6316" t="s">
        <v>118</v>
      </c>
      <c r="E6316" t="s">
        <v>162</v>
      </c>
      <c r="F6316" t="s">
        <v>17824</v>
      </c>
      <c r="G6316" t="s">
        <v>210</v>
      </c>
      <c r="H6316" t="s">
        <v>135</v>
      </c>
      <c r="I6316" t="s">
        <v>136</v>
      </c>
      <c r="J6316" t="s">
        <v>137</v>
      </c>
      <c r="K6316" t="s">
        <v>144</v>
      </c>
      <c r="L6316" t="s">
        <v>17825</v>
      </c>
      <c r="M6316" t="s">
        <v>17826</v>
      </c>
      <c r="N6316">
        <v>7.591388888</v>
      </c>
      <c r="O6316">
        <v>0</v>
      </c>
      <c r="P6316">
        <v>7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5.423732768274145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5.423732768274145</v>
      </c>
    </row>
    <row r="6317" spans="1:31" x14ac:dyDescent="0.3">
      <c r="A6317">
        <v>2501068</v>
      </c>
      <c r="B6317">
        <v>1</v>
      </c>
      <c r="C6317" t="s">
        <v>81</v>
      </c>
      <c r="D6317" t="s">
        <v>115</v>
      </c>
      <c r="E6317" t="s">
        <v>184</v>
      </c>
      <c r="F6317" t="s">
        <v>17827</v>
      </c>
      <c r="G6317" t="s">
        <v>149</v>
      </c>
      <c r="H6317" t="s">
        <v>150</v>
      </c>
      <c r="I6317" t="s">
        <v>136</v>
      </c>
      <c r="J6317" t="s">
        <v>137</v>
      </c>
      <c r="K6317" t="s">
        <v>144</v>
      </c>
      <c r="L6317" t="s">
        <v>17828</v>
      </c>
      <c r="M6317" t="s">
        <v>17829</v>
      </c>
      <c r="N6317">
        <v>2.1694444439999998</v>
      </c>
      <c r="O6317">
        <v>0</v>
      </c>
      <c r="P6317">
        <v>410</v>
      </c>
      <c r="Q6317">
        <v>2</v>
      </c>
      <c r="R6317">
        <v>20</v>
      </c>
      <c r="S6317">
        <v>1</v>
      </c>
      <c r="T6317">
        <v>24</v>
      </c>
      <c r="U6317">
        <v>0</v>
      </c>
      <c r="V6317">
        <v>0</v>
      </c>
      <c r="W6317">
        <v>0</v>
      </c>
      <c r="X6317">
        <v>66.319560895754279</v>
      </c>
      <c r="Y6317">
        <v>11.013762520361952</v>
      </c>
      <c r="Z6317">
        <v>3.8741411517670938</v>
      </c>
      <c r="AA6317">
        <v>7.3510514192142606</v>
      </c>
      <c r="AB6317">
        <v>12.536915203252935</v>
      </c>
      <c r="AC6317">
        <v>0</v>
      </c>
      <c r="AD6317">
        <v>0</v>
      </c>
      <c r="AE6317">
        <v>101.09543119035051</v>
      </c>
    </row>
    <row r="6318" spans="1:31" x14ac:dyDescent="0.3">
      <c r="A6318">
        <v>2500358</v>
      </c>
      <c r="B6318">
        <v>1</v>
      </c>
      <c r="C6318" t="s">
        <v>81</v>
      </c>
      <c r="D6318" t="s">
        <v>122</v>
      </c>
      <c r="E6318" t="s">
        <v>162</v>
      </c>
      <c r="F6318" t="s">
        <v>13576</v>
      </c>
      <c r="G6318" t="s">
        <v>2766</v>
      </c>
      <c r="H6318" t="s">
        <v>135</v>
      </c>
      <c r="I6318" t="s">
        <v>136</v>
      </c>
      <c r="J6318" t="s">
        <v>137</v>
      </c>
      <c r="K6318" t="s">
        <v>144</v>
      </c>
      <c r="L6318" t="s">
        <v>17830</v>
      </c>
      <c r="M6318" t="s">
        <v>17831</v>
      </c>
      <c r="N6318">
        <v>1.652222222</v>
      </c>
      <c r="O6318">
        <v>0</v>
      </c>
      <c r="P6318">
        <v>82</v>
      </c>
      <c r="Q6318">
        <v>0</v>
      </c>
      <c r="R6318">
        <v>0</v>
      </c>
      <c r="S6318">
        <v>0</v>
      </c>
      <c r="T6318">
        <v>9</v>
      </c>
      <c r="U6318">
        <v>0</v>
      </c>
      <c r="V6318">
        <v>0</v>
      </c>
      <c r="W6318">
        <v>0</v>
      </c>
      <c r="X6318">
        <v>23.511453089653855</v>
      </c>
      <c r="Y6318">
        <v>0</v>
      </c>
      <c r="Z6318">
        <v>0</v>
      </c>
      <c r="AA6318">
        <v>0</v>
      </c>
      <c r="AB6318">
        <v>2.4899461206976778</v>
      </c>
      <c r="AC6318">
        <v>0</v>
      </c>
      <c r="AD6318">
        <v>0</v>
      </c>
      <c r="AE6318">
        <v>26.001399210351533</v>
      </c>
    </row>
    <row r="6319" spans="1:31" x14ac:dyDescent="0.3">
      <c r="A6319">
        <v>2500922</v>
      </c>
      <c r="B6319">
        <v>1</v>
      </c>
      <c r="C6319" t="s">
        <v>80</v>
      </c>
      <c r="D6319" t="s">
        <v>106</v>
      </c>
      <c r="E6319" t="s">
        <v>162</v>
      </c>
      <c r="F6319" t="s">
        <v>17832</v>
      </c>
      <c r="G6319" t="s">
        <v>210</v>
      </c>
      <c r="H6319" t="s">
        <v>135</v>
      </c>
      <c r="I6319" t="s">
        <v>136</v>
      </c>
      <c r="J6319" t="s">
        <v>137</v>
      </c>
      <c r="K6319" t="s">
        <v>144</v>
      </c>
      <c r="L6319" t="s">
        <v>17833</v>
      </c>
      <c r="M6319" t="s">
        <v>17834</v>
      </c>
      <c r="N6319">
        <v>2.0249999999999999</v>
      </c>
      <c r="O6319">
        <v>0</v>
      </c>
      <c r="P6319">
        <v>98</v>
      </c>
      <c r="Q6319">
        <v>0</v>
      </c>
      <c r="R6319">
        <v>0</v>
      </c>
      <c r="S6319">
        <v>0</v>
      </c>
      <c r="T6319">
        <v>10</v>
      </c>
      <c r="U6319">
        <v>0</v>
      </c>
      <c r="V6319">
        <v>0</v>
      </c>
      <c r="W6319">
        <v>0</v>
      </c>
      <c r="X6319">
        <v>35.380391774156152</v>
      </c>
      <c r="Y6319">
        <v>0</v>
      </c>
      <c r="Z6319">
        <v>0</v>
      </c>
      <c r="AA6319">
        <v>0</v>
      </c>
      <c r="AB6319">
        <v>7.2734235072677533</v>
      </c>
      <c r="AC6319">
        <v>0</v>
      </c>
      <c r="AD6319">
        <v>0</v>
      </c>
      <c r="AE6319">
        <v>42.653815281423903</v>
      </c>
    </row>
    <row r="6320" spans="1:31" x14ac:dyDescent="0.3">
      <c r="A6320">
        <v>2501045</v>
      </c>
      <c r="B6320">
        <v>1</v>
      </c>
      <c r="C6320" t="s">
        <v>80</v>
      </c>
      <c r="D6320" t="s">
        <v>105</v>
      </c>
      <c r="E6320" t="s">
        <v>141</v>
      </c>
      <c r="F6320" t="s">
        <v>2765</v>
      </c>
      <c r="G6320" t="s">
        <v>530</v>
      </c>
      <c r="H6320" t="s">
        <v>135</v>
      </c>
      <c r="I6320" t="s">
        <v>136</v>
      </c>
      <c r="J6320" t="s">
        <v>137</v>
      </c>
      <c r="K6320" t="s">
        <v>144</v>
      </c>
      <c r="L6320" t="s">
        <v>17835</v>
      </c>
      <c r="M6320" t="s">
        <v>17836</v>
      </c>
      <c r="N6320">
        <v>2.9336111109999998</v>
      </c>
      <c r="O6320">
        <v>0</v>
      </c>
      <c r="P6320">
        <v>21</v>
      </c>
      <c r="Q6320">
        <v>0</v>
      </c>
      <c r="R6320">
        <v>0</v>
      </c>
      <c r="S6320">
        <v>0</v>
      </c>
      <c r="T6320">
        <v>15</v>
      </c>
      <c r="U6320">
        <v>0</v>
      </c>
      <c r="V6320">
        <v>0</v>
      </c>
      <c r="W6320">
        <v>0</v>
      </c>
      <c r="X6320">
        <v>17.871849474062742</v>
      </c>
      <c r="Y6320">
        <v>0</v>
      </c>
      <c r="Z6320">
        <v>0</v>
      </c>
      <c r="AA6320">
        <v>0</v>
      </c>
      <c r="AB6320">
        <v>277.55584967046735</v>
      </c>
      <c r="AC6320">
        <v>0</v>
      </c>
      <c r="AD6320">
        <v>0</v>
      </c>
      <c r="AE6320">
        <v>295.4276991445301</v>
      </c>
    </row>
    <row r="6321" spans="1:31" x14ac:dyDescent="0.3">
      <c r="A6321">
        <v>2500381</v>
      </c>
      <c r="B6321">
        <v>1</v>
      </c>
      <c r="C6321" t="s">
        <v>80</v>
      </c>
      <c r="D6321" t="s">
        <v>82</v>
      </c>
      <c r="E6321" t="s">
        <v>153</v>
      </c>
      <c r="F6321" t="s">
        <v>17837</v>
      </c>
      <c r="G6321" t="s">
        <v>155</v>
      </c>
      <c r="H6321" t="s">
        <v>135</v>
      </c>
      <c r="I6321" t="s">
        <v>136</v>
      </c>
      <c r="J6321" t="s">
        <v>137</v>
      </c>
      <c r="K6321" t="s">
        <v>144</v>
      </c>
      <c r="L6321" t="s">
        <v>17838</v>
      </c>
      <c r="M6321" t="s">
        <v>17839</v>
      </c>
      <c r="N6321">
        <v>1.1158333330000001</v>
      </c>
      <c r="O6321">
        <v>0</v>
      </c>
      <c r="P6321">
        <v>1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0.25526624086388888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0.25526624086388888</v>
      </c>
    </row>
    <row r="6322" spans="1:31" x14ac:dyDescent="0.3">
      <c r="A6322">
        <v>2500876</v>
      </c>
      <c r="B6322">
        <v>1</v>
      </c>
      <c r="C6322" t="s">
        <v>80</v>
      </c>
      <c r="D6322" t="s">
        <v>100</v>
      </c>
      <c r="E6322" t="s">
        <v>166</v>
      </c>
      <c r="F6322" t="s">
        <v>11519</v>
      </c>
      <c r="G6322" t="s">
        <v>149</v>
      </c>
      <c r="H6322" t="s">
        <v>150</v>
      </c>
      <c r="I6322" t="s">
        <v>136</v>
      </c>
      <c r="J6322" t="s">
        <v>137</v>
      </c>
      <c r="K6322" t="s">
        <v>144</v>
      </c>
      <c r="L6322" t="s">
        <v>17840</v>
      </c>
      <c r="M6322" t="s">
        <v>17841</v>
      </c>
      <c r="N6322">
        <v>0.67666666600000003</v>
      </c>
      <c r="O6322">
        <v>1</v>
      </c>
      <c r="P6322">
        <v>1467</v>
      </c>
      <c r="Q6322">
        <v>18</v>
      </c>
      <c r="R6322">
        <v>460</v>
      </c>
      <c r="S6322">
        <v>14</v>
      </c>
      <c r="T6322">
        <v>305</v>
      </c>
      <c r="U6322">
        <v>0</v>
      </c>
      <c r="V6322">
        <v>1</v>
      </c>
      <c r="W6322">
        <v>0.84470906189556605</v>
      </c>
      <c r="X6322">
        <v>278.3263223499888</v>
      </c>
      <c r="Y6322">
        <v>38.120148803258111</v>
      </c>
      <c r="Z6322">
        <v>128.09825953054946</v>
      </c>
      <c r="AA6322">
        <v>65.783802957878834</v>
      </c>
      <c r="AB6322">
        <v>164.25359666132596</v>
      </c>
      <c r="AC6322">
        <v>0</v>
      </c>
      <c r="AD6322">
        <v>2.364725812473444</v>
      </c>
      <c r="AE6322">
        <v>677.79156517737022</v>
      </c>
    </row>
    <row r="6323" spans="1:31" x14ac:dyDescent="0.3">
      <c r="A6323">
        <v>2500999</v>
      </c>
      <c r="B6323">
        <v>1</v>
      </c>
      <c r="C6323" t="s">
        <v>81</v>
      </c>
      <c r="D6323" t="s">
        <v>122</v>
      </c>
      <c r="E6323" t="s">
        <v>162</v>
      </c>
      <c r="F6323" t="s">
        <v>17842</v>
      </c>
      <c r="G6323" t="s">
        <v>210</v>
      </c>
      <c r="H6323" t="s">
        <v>135</v>
      </c>
      <c r="I6323" t="s">
        <v>136</v>
      </c>
      <c r="J6323" t="s">
        <v>137</v>
      </c>
      <c r="K6323" t="s">
        <v>144</v>
      </c>
      <c r="L6323" t="s">
        <v>17843</v>
      </c>
      <c r="M6323" t="s">
        <v>17844</v>
      </c>
      <c r="N6323">
        <v>1.5161111110000001</v>
      </c>
      <c r="O6323">
        <v>0</v>
      </c>
      <c r="P6323">
        <v>5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3.9609883330181332E-2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3.9609883330181332E-2</v>
      </c>
    </row>
    <row r="6324" spans="1:31" x14ac:dyDescent="0.3">
      <c r="A6324">
        <v>2500527</v>
      </c>
      <c r="B6324">
        <v>1</v>
      </c>
      <c r="C6324" t="s">
        <v>80</v>
      </c>
      <c r="D6324" t="s">
        <v>94</v>
      </c>
      <c r="E6324" t="s">
        <v>166</v>
      </c>
      <c r="F6324" t="s">
        <v>17845</v>
      </c>
      <c r="G6324" t="s">
        <v>149</v>
      </c>
      <c r="H6324" t="s">
        <v>150</v>
      </c>
      <c r="I6324" t="s">
        <v>136</v>
      </c>
      <c r="J6324" t="s">
        <v>137</v>
      </c>
      <c r="K6324" t="s">
        <v>144</v>
      </c>
      <c r="L6324" t="s">
        <v>17846</v>
      </c>
      <c r="M6324" t="s">
        <v>17847</v>
      </c>
      <c r="N6324">
        <v>0.50749999999999995</v>
      </c>
      <c r="O6324">
        <v>0</v>
      </c>
      <c r="P6324">
        <v>721</v>
      </c>
      <c r="Q6324">
        <v>8</v>
      </c>
      <c r="R6324">
        <v>27</v>
      </c>
      <c r="S6324">
        <v>31</v>
      </c>
      <c r="T6324">
        <v>95</v>
      </c>
      <c r="U6324">
        <v>0</v>
      </c>
      <c r="V6324">
        <v>0</v>
      </c>
      <c r="W6324">
        <v>0</v>
      </c>
      <c r="X6324">
        <v>85.551045153285273</v>
      </c>
      <c r="Y6324">
        <v>3.5443398606242549</v>
      </c>
      <c r="Z6324">
        <v>3.3768981449230435</v>
      </c>
      <c r="AA6324">
        <v>89.480144287159661</v>
      </c>
      <c r="AB6324">
        <v>79.272589990797414</v>
      </c>
      <c r="AC6324">
        <v>0</v>
      </c>
      <c r="AD6324">
        <v>0</v>
      </c>
      <c r="AE6324">
        <v>261.22501743678964</v>
      </c>
    </row>
    <row r="6325" spans="1:31" x14ac:dyDescent="0.3">
      <c r="A6325">
        <v>2501108</v>
      </c>
      <c r="B6325">
        <v>1</v>
      </c>
      <c r="C6325" t="s">
        <v>81</v>
      </c>
      <c r="D6325" t="s">
        <v>122</v>
      </c>
      <c r="E6325" t="s">
        <v>147</v>
      </c>
      <c r="F6325" t="s">
        <v>17848</v>
      </c>
      <c r="G6325" t="s">
        <v>193</v>
      </c>
      <c r="H6325" t="s">
        <v>150</v>
      </c>
      <c r="I6325" t="s">
        <v>136</v>
      </c>
      <c r="J6325" t="s">
        <v>137</v>
      </c>
      <c r="K6325" t="s">
        <v>144</v>
      </c>
      <c r="L6325" t="s">
        <v>17849</v>
      </c>
      <c r="M6325" t="s">
        <v>17850</v>
      </c>
      <c r="N6325">
        <v>1.3274999999999999</v>
      </c>
      <c r="O6325">
        <v>0</v>
      </c>
      <c r="P6325">
        <v>67</v>
      </c>
      <c r="Q6325">
        <v>0</v>
      </c>
      <c r="R6325">
        <v>0</v>
      </c>
      <c r="S6325">
        <v>1</v>
      </c>
      <c r="T6325">
        <v>4</v>
      </c>
      <c r="U6325">
        <v>0</v>
      </c>
      <c r="V6325">
        <v>0</v>
      </c>
      <c r="W6325">
        <v>0</v>
      </c>
      <c r="X6325">
        <v>13.24968099781411</v>
      </c>
      <c r="Y6325">
        <v>0</v>
      </c>
      <c r="Z6325">
        <v>0</v>
      </c>
      <c r="AA6325">
        <v>1.9204910796499999</v>
      </c>
      <c r="AB6325">
        <v>1.0694195724139244</v>
      </c>
      <c r="AC6325">
        <v>0</v>
      </c>
      <c r="AD6325">
        <v>0</v>
      </c>
      <c r="AE6325">
        <v>16.239591649878037</v>
      </c>
    </row>
    <row r="6326" spans="1:31" x14ac:dyDescent="0.3">
      <c r="A6326">
        <v>2501168</v>
      </c>
      <c r="B6326">
        <v>1</v>
      </c>
      <c r="C6326" t="s">
        <v>80</v>
      </c>
      <c r="D6326" t="s">
        <v>82</v>
      </c>
      <c r="E6326" t="s">
        <v>132</v>
      </c>
      <c r="F6326" t="s">
        <v>17851</v>
      </c>
      <c r="G6326" t="s">
        <v>181</v>
      </c>
      <c r="H6326" t="s">
        <v>135</v>
      </c>
      <c r="I6326" t="s">
        <v>136</v>
      </c>
      <c r="J6326" t="s">
        <v>137</v>
      </c>
      <c r="K6326" t="s">
        <v>144</v>
      </c>
      <c r="L6326" t="s">
        <v>17852</v>
      </c>
      <c r="M6326" t="s">
        <v>17853</v>
      </c>
      <c r="N6326">
        <v>0.192222222</v>
      </c>
      <c r="O6326">
        <v>0</v>
      </c>
      <c r="P6326">
        <v>640</v>
      </c>
      <c r="Q6326">
        <v>0</v>
      </c>
      <c r="R6326">
        <v>0</v>
      </c>
      <c r="S6326">
        <v>0</v>
      </c>
      <c r="T6326">
        <v>16</v>
      </c>
      <c r="U6326">
        <v>0</v>
      </c>
      <c r="V6326">
        <v>0</v>
      </c>
      <c r="W6326">
        <v>0</v>
      </c>
      <c r="X6326">
        <v>44.293253691478228</v>
      </c>
      <c r="Y6326">
        <v>0</v>
      </c>
      <c r="Z6326">
        <v>0</v>
      </c>
      <c r="AA6326">
        <v>0</v>
      </c>
      <c r="AB6326">
        <v>3.4927663268428599</v>
      </c>
      <c r="AC6326">
        <v>0</v>
      </c>
      <c r="AD6326">
        <v>0</v>
      </c>
      <c r="AE6326">
        <v>47.786020018321089</v>
      </c>
    </row>
    <row r="6327" spans="1:31" x14ac:dyDescent="0.3">
      <c r="A6327">
        <v>2501214</v>
      </c>
      <c r="B6327">
        <v>1</v>
      </c>
      <c r="C6327" t="s">
        <v>80</v>
      </c>
      <c r="D6327" t="s">
        <v>95</v>
      </c>
      <c r="E6327" t="s">
        <v>162</v>
      </c>
      <c r="F6327" t="s">
        <v>2111</v>
      </c>
      <c r="G6327" t="s">
        <v>210</v>
      </c>
      <c r="H6327" t="s">
        <v>135</v>
      </c>
      <c r="I6327" t="s">
        <v>136</v>
      </c>
      <c r="J6327" t="s">
        <v>137</v>
      </c>
      <c r="K6327" t="s">
        <v>144</v>
      </c>
      <c r="L6327" t="s">
        <v>17854</v>
      </c>
      <c r="M6327" t="s">
        <v>17855</v>
      </c>
      <c r="N6327">
        <v>3.136111111</v>
      </c>
      <c r="O6327">
        <v>0</v>
      </c>
      <c r="P6327">
        <v>3</v>
      </c>
      <c r="Q6327">
        <v>0</v>
      </c>
      <c r="R6327">
        <v>0</v>
      </c>
      <c r="S6327">
        <v>0</v>
      </c>
      <c r="T6327">
        <v>2</v>
      </c>
      <c r="U6327">
        <v>0</v>
      </c>
      <c r="V6327">
        <v>0</v>
      </c>
      <c r="W6327">
        <v>0</v>
      </c>
      <c r="X6327">
        <v>0.34003291189566942</v>
      </c>
      <c r="Y6327">
        <v>0</v>
      </c>
      <c r="Z6327">
        <v>0</v>
      </c>
      <c r="AA6327">
        <v>0</v>
      </c>
      <c r="AB6327">
        <v>4.2851811682900003</v>
      </c>
      <c r="AC6327">
        <v>0</v>
      </c>
      <c r="AD6327">
        <v>0</v>
      </c>
      <c r="AE6327">
        <v>4.6252140801856694</v>
      </c>
    </row>
    <row r="6328" spans="1:31" x14ac:dyDescent="0.3">
      <c r="A6328">
        <v>2501354</v>
      </c>
      <c r="B6328">
        <v>1</v>
      </c>
      <c r="C6328" t="s">
        <v>80</v>
      </c>
      <c r="D6328" t="s">
        <v>91</v>
      </c>
      <c r="E6328" t="s">
        <v>162</v>
      </c>
      <c r="F6328" t="s">
        <v>17856</v>
      </c>
      <c r="G6328" t="s">
        <v>210</v>
      </c>
      <c r="H6328" t="s">
        <v>135</v>
      </c>
      <c r="I6328" t="s">
        <v>136</v>
      </c>
      <c r="J6328" t="s">
        <v>137</v>
      </c>
      <c r="K6328" t="s">
        <v>144</v>
      </c>
      <c r="L6328" t="s">
        <v>17857</v>
      </c>
      <c r="M6328" t="s">
        <v>17858</v>
      </c>
      <c r="N6328">
        <v>1.235833333</v>
      </c>
      <c r="O6328">
        <v>0</v>
      </c>
      <c r="P6328">
        <v>36</v>
      </c>
      <c r="Q6328">
        <v>0</v>
      </c>
      <c r="R6328">
        <v>1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7.4594643100240097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7.4594643100240097</v>
      </c>
    </row>
    <row r="6329" spans="1:31" x14ac:dyDescent="0.3">
      <c r="A6329">
        <v>2500916</v>
      </c>
      <c r="B6329">
        <v>1</v>
      </c>
      <c r="C6329" t="s">
        <v>81</v>
      </c>
      <c r="D6329" t="s">
        <v>122</v>
      </c>
      <c r="E6329" t="s">
        <v>147</v>
      </c>
      <c r="F6329" t="s">
        <v>13697</v>
      </c>
      <c r="G6329" t="s">
        <v>193</v>
      </c>
      <c r="H6329" t="s">
        <v>150</v>
      </c>
      <c r="I6329" t="s">
        <v>136</v>
      </c>
      <c r="J6329" t="s">
        <v>137</v>
      </c>
      <c r="K6329" t="s">
        <v>144</v>
      </c>
      <c r="L6329" t="s">
        <v>17859</v>
      </c>
      <c r="M6329" t="s">
        <v>17860</v>
      </c>
      <c r="N6329">
        <v>1.090833333</v>
      </c>
      <c r="O6329">
        <v>0</v>
      </c>
      <c r="P6329">
        <v>1056</v>
      </c>
      <c r="Q6329">
        <v>6</v>
      </c>
      <c r="R6329">
        <v>24</v>
      </c>
      <c r="S6329">
        <v>1</v>
      </c>
      <c r="T6329">
        <v>148</v>
      </c>
      <c r="U6329">
        <v>1</v>
      </c>
      <c r="V6329">
        <v>0</v>
      </c>
      <c r="W6329">
        <v>0</v>
      </c>
      <c r="X6329">
        <v>203.40264593717112</v>
      </c>
      <c r="Y6329">
        <v>1.3917206265515887</v>
      </c>
      <c r="Z6329">
        <v>9.6958831514223522</v>
      </c>
      <c r="AA6329">
        <v>2.0136107040775002</v>
      </c>
      <c r="AB6329">
        <v>135.80825418036258</v>
      </c>
      <c r="AC6329">
        <v>2.3518193173161999</v>
      </c>
      <c r="AD6329">
        <v>0</v>
      </c>
      <c r="AE6329">
        <v>354.66393391690133</v>
      </c>
    </row>
    <row r="6330" spans="1:31" x14ac:dyDescent="0.3">
      <c r="A6330">
        <v>2500375</v>
      </c>
      <c r="B6330">
        <v>1</v>
      </c>
      <c r="C6330" t="s">
        <v>80</v>
      </c>
      <c r="D6330" t="s">
        <v>94</v>
      </c>
      <c r="E6330" t="s">
        <v>213</v>
      </c>
      <c r="F6330" t="s">
        <v>422</v>
      </c>
      <c r="G6330" t="s">
        <v>149</v>
      </c>
      <c r="H6330" t="s">
        <v>150</v>
      </c>
      <c r="I6330" t="s">
        <v>136</v>
      </c>
      <c r="J6330" t="s">
        <v>137</v>
      </c>
      <c r="K6330" t="s">
        <v>144</v>
      </c>
      <c r="L6330" t="s">
        <v>17861</v>
      </c>
      <c r="M6330" t="s">
        <v>17862</v>
      </c>
      <c r="N6330">
        <v>1.989166666</v>
      </c>
      <c r="O6330">
        <v>6</v>
      </c>
      <c r="P6330">
        <v>48</v>
      </c>
      <c r="Q6330">
        <v>45</v>
      </c>
      <c r="R6330">
        <v>150</v>
      </c>
      <c r="S6330">
        <v>6</v>
      </c>
      <c r="T6330">
        <v>51</v>
      </c>
      <c r="U6330">
        <v>2</v>
      </c>
      <c r="V6330">
        <v>0</v>
      </c>
      <c r="W6330">
        <v>1.5787565260075</v>
      </c>
      <c r="X6330">
        <v>12.120223598786229</v>
      </c>
      <c r="Y6330">
        <v>22.462489440476158</v>
      </c>
      <c r="Z6330">
        <v>88.529059609287359</v>
      </c>
      <c r="AA6330">
        <v>15.041774832615651</v>
      </c>
      <c r="AB6330">
        <v>35.096181310538647</v>
      </c>
      <c r="AC6330">
        <v>104.241248165597</v>
      </c>
      <c r="AD6330">
        <v>0</v>
      </c>
      <c r="AE6330">
        <v>279.06973348330854</v>
      </c>
    </row>
    <row r="6331" spans="1:31" x14ac:dyDescent="0.3">
      <c r="A6331">
        <v>2501062</v>
      </c>
      <c r="B6331">
        <v>1</v>
      </c>
      <c r="C6331" t="s">
        <v>80</v>
      </c>
      <c r="D6331" t="s">
        <v>98</v>
      </c>
      <c r="E6331" t="s">
        <v>162</v>
      </c>
      <c r="F6331" t="s">
        <v>17863</v>
      </c>
      <c r="G6331" t="s">
        <v>210</v>
      </c>
      <c r="H6331" t="s">
        <v>135</v>
      </c>
      <c r="I6331" t="s">
        <v>136</v>
      </c>
      <c r="J6331" t="s">
        <v>137</v>
      </c>
      <c r="K6331" t="s">
        <v>144</v>
      </c>
      <c r="L6331" t="s">
        <v>17864</v>
      </c>
      <c r="M6331" t="s">
        <v>17865</v>
      </c>
      <c r="N6331">
        <v>2.6636111109999998</v>
      </c>
      <c r="O6331">
        <v>0</v>
      </c>
      <c r="P6331">
        <v>0</v>
      </c>
      <c r="Q6331">
        <v>0</v>
      </c>
      <c r="R6331">
        <v>5</v>
      </c>
      <c r="S6331">
        <v>0</v>
      </c>
      <c r="T6331">
        <v>2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5.1590795292066902</v>
      </c>
      <c r="AA6331">
        <v>0</v>
      </c>
      <c r="AB6331">
        <v>1.9765514336197123</v>
      </c>
      <c r="AC6331">
        <v>0</v>
      </c>
      <c r="AD6331">
        <v>0</v>
      </c>
      <c r="AE6331">
        <v>7.1356309628264025</v>
      </c>
    </row>
    <row r="6332" spans="1:31" x14ac:dyDescent="0.3">
      <c r="A6332">
        <v>2500813</v>
      </c>
      <c r="B6332">
        <v>1</v>
      </c>
      <c r="C6332" t="s">
        <v>80</v>
      </c>
      <c r="D6332" t="s">
        <v>96</v>
      </c>
      <c r="E6332" t="s">
        <v>162</v>
      </c>
      <c r="F6332" t="s">
        <v>17866</v>
      </c>
      <c r="G6332" t="s">
        <v>210</v>
      </c>
      <c r="H6332" t="s">
        <v>135</v>
      </c>
      <c r="I6332" t="s">
        <v>136</v>
      </c>
      <c r="J6332" t="s">
        <v>137</v>
      </c>
      <c r="K6332" t="s">
        <v>144</v>
      </c>
      <c r="L6332" t="s">
        <v>17867</v>
      </c>
      <c r="M6332" t="s">
        <v>17868</v>
      </c>
      <c r="N6332">
        <v>2.2108333330000001</v>
      </c>
      <c r="O6332">
        <v>0</v>
      </c>
      <c r="P6332">
        <v>129</v>
      </c>
      <c r="Q6332">
        <v>0</v>
      </c>
      <c r="R6332">
        <v>0</v>
      </c>
      <c r="S6332">
        <v>0</v>
      </c>
      <c r="T6332">
        <v>13</v>
      </c>
      <c r="U6332">
        <v>0</v>
      </c>
      <c r="V6332">
        <v>0</v>
      </c>
      <c r="W6332">
        <v>0</v>
      </c>
      <c r="X6332">
        <v>101.5407433239541</v>
      </c>
      <c r="Y6332">
        <v>0</v>
      </c>
      <c r="Z6332">
        <v>0</v>
      </c>
      <c r="AA6332">
        <v>0</v>
      </c>
      <c r="AB6332">
        <v>49.710235999717121</v>
      </c>
      <c r="AC6332">
        <v>0</v>
      </c>
      <c r="AD6332">
        <v>0</v>
      </c>
      <c r="AE6332">
        <v>151.25097932367123</v>
      </c>
    </row>
    <row r="6333" spans="1:31" x14ac:dyDescent="0.3">
      <c r="A6333">
        <v>2500962</v>
      </c>
      <c r="B6333">
        <v>1</v>
      </c>
      <c r="C6333" t="s">
        <v>80</v>
      </c>
      <c r="D6333" t="s">
        <v>100</v>
      </c>
      <c r="E6333" t="s">
        <v>184</v>
      </c>
      <c r="F6333" t="s">
        <v>17869</v>
      </c>
      <c r="G6333" t="s">
        <v>149</v>
      </c>
      <c r="H6333" t="s">
        <v>150</v>
      </c>
      <c r="I6333" t="s">
        <v>136</v>
      </c>
      <c r="J6333" t="s">
        <v>137</v>
      </c>
      <c r="K6333" t="s">
        <v>144</v>
      </c>
      <c r="L6333" t="s">
        <v>17870</v>
      </c>
      <c r="M6333" t="s">
        <v>17871</v>
      </c>
      <c r="N6333">
        <v>0.74555555500000004</v>
      </c>
      <c r="O6333">
        <v>4</v>
      </c>
      <c r="P6333">
        <v>470</v>
      </c>
      <c r="Q6333">
        <v>8</v>
      </c>
      <c r="R6333">
        <v>91</v>
      </c>
      <c r="S6333">
        <v>3</v>
      </c>
      <c r="T6333">
        <v>75</v>
      </c>
      <c r="U6333">
        <v>2</v>
      </c>
      <c r="V6333">
        <v>0</v>
      </c>
      <c r="W6333">
        <v>0.5829475824463809</v>
      </c>
      <c r="X6333">
        <v>69.887024557252474</v>
      </c>
      <c r="Y6333">
        <v>1.7482853915329977</v>
      </c>
      <c r="Z6333">
        <v>13.98780016775507</v>
      </c>
      <c r="AA6333">
        <v>5.8696216498051452</v>
      </c>
      <c r="AB6333">
        <v>39.906309818531611</v>
      </c>
      <c r="AC6333">
        <v>306.71345546448202</v>
      </c>
      <c r="AD6333">
        <v>0</v>
      </c>
      <c r="AE6333">
        <v>438.69544463180569</v>
      </c>
    </row>
    <row r="6334" spans="1:31" x14ac:dyDescent="0.3">
      <c r="A6334">
        <v>2500667</v>
      </c>
      <c r="B6334">
        <v>1</v>
      </c>
      <c r="C6334" t="s">
        <v>80</v>
      </c>
      <c r="D6334" t="s">
        <v>85</v>
      </c>
      <c r="E6334" t="s">
        <v>162</v>
      </c>
      <c r="F6334" t="s">
        <v>17872</v>
      </c>
      <c r="G6334" t="s">
        <v>181</v>
      </c>
      <c r="H6334" t="s">
        <v>135</v>
      </c>
      <c r="I6334" t="s">
        <v>136</v>
      </c>
      <c r="J6334" t="s">
        <v>137</v>
      </c>
      <c r="K6334" t="s">
        <v>144</v>
      </c>
      <c r="L6334" t="s">
        <v>17873</v>
      </c>
      <c r="M6334" t="s">
        <v>17874</v>
      </c>
      <c r="N6334">
        <v>4.2297222220000004</v>
      </c>
      <c r="O6334">
        <v>0</v>
      </c>
      <c r="P6334">
        <v>56</v>
      </c>
      <c r="Q6334">
        <v>0</v>
      </c>
      <c r="R6334">
        <v>0</v>
      </c>
      <c r="S6334">
        <v>0</v>
      </c>
      <c r="T6334">
        <v>8</v>
      </c>
      <c r="U6334">
        <v>0</v>
      </c>
      <c r="V6334">
        <v>0</v>
      </c>
      <c r="W6334">
        <v>0</v>
      </c>
      <c r="X6334">
        <v>56.027095047575955</v>
      </c>
      <c r="Y6334">
        <v>0</v>
      </c>
      <c r="Z6334">
        <v>0</v>
      </c>
      <c r="AA6334">
        <v>0</v>
      </c>
      <c r="AB6334">
        <v>19.657418365240169</v>
      </c>
      <c r="AC6334">
        <v>0</v>
      </c>
      <c r="AD6334">
        <v>0</v>
      </c>
      <c r="AE6334">
        <v>75.684513412816131</v>
      </c>
    </row>
    <row r="6335" spans="1:31" x14ac:dyDescent="0.3">
      <c r="A6335">
        <v>2501208</v>
      </c>
      <c r="B6335">
        <v>1</v>
      </c>
      <c r="C6335" t="s">
        <v>80</v>
      </c>
      <c r="D6335" t="s">
        <v>106</v>
      </c>
      <c r="E6335" t="s">
        <v>162</v>
      </c>
      <c r="F6335" t="s">
        <v>17875</v>
      </c>
      <c r="G6335" t="s">
        <v>210</v>
      </c>
      <c r="H6335" t="s">
        <v>135</v>
      </c>
      <c r="I6335" t="s">
        <v>136</v>
      </c>
      <c r="J6335" t="s">
        <v>137</v>
      </c>
      <c r="K6335" t="s">
        <v>144</v>
      </c>
      <c r="L6335" t="s">
        <v>17876</v>
      </c>
      <c r="M6335" t="s">
        <v>17877</v>
      </c>
      <c r="N6335">
        <v>1.7736111109999999</v>
      </c>
      <c r="O6335">
        <v>0</v>
      </c>
      <c r="P6335">
        <v>51</v>
      </c>
      <c r="Q6335">
        <v>0</v>
      </c>
      <c r="R6335">
        <v>0</v>
      </c>
      <c r="S6335">
        <v>0</v>
      </c>
      <c r="T6335">
        <v>7</v>
      </c>
      <c r="U6335">
        <v>0</v>
      </c>
      <c r="V6335">
        <v>1</v>
      </c>
      <c r="W6335">
        <v>0</v>
      </c>
      <c r="X6335">
        <v>21.97263461819329</v>
      </c>
      <c r="Y6335">
        <v>0</v>
      </c>
      <c r="Z6335">
        <v>0</v>
      </c>
      <c r="AA6335">
        <v>0</v>
      </c>
      <c r="AB6335">
        <v>1.244709401435304</v>
      </c>
      <c r="AC6335">
        <v>0</v>
      </c>
      <c r="AD6335">
        <v>3.3706052397438943E-2</v>
      </c>
      <c r="AE6335">
        <v>23.251050072026032</v>
      </c>
    </row>
    <row r="6336" spans="1:31" x14ac:dyDescent="0.3">
      <c r="A6336">
        <v>2500770</v>
      </c>
      <c r="B6336">
        <v>1</v>
      </c>
      <c r="C6336" t="s">
        <v>81</v>
      </c>
      <c r="D6336" t="s">
        <v>120</v>
      </c>
      <c r="E6336" t="s">
        <v>147</v>
      </c>
      <c r="F6336" t="s">
        <v>17878</v>
      </c>
      <c r="G6336" t="s">
        <v>276</v>
      </c>
      <c r="H6336" t="s">
        <v>150</v>
      </c>
      <c r="I6336" t="s">
        <v>136</v>
      </c>
      <c r="J6336" t="s">
        <v>137</v>
      </c>
      <c r="K6336" t="s">
        <v>144</v>
      </c>
      <c r="L6336" t="s">
        <v>17879</v>
      </c>
      <c r="M6336" t="s">
        <v>17880</v>
      </c>
      <c r="N6336">
        <v>2.381388888</v>
      </c>
      <c r="O6336">
        <v>0</v>
      </c>
      <c r="P6336">
        <v>143</v>
      </c>
      <c r="Q6336">
        <v>0</v>
      </c>
      <c r="R6336">
        <v>1</v>
      </c>
      <c r="S6336">
        <v>0</v>
      </c>
      <c r="T6336">
        <v>23</v>
      </c>
      <c r="U6336">
        <v>0</v>
      </c>
      <c r="V6336">
        <v>0</v>
      </c>
      <c r="W6336">
        <v>0</v>
      </c>
      <c r="X6336">
        <v>43.236576589442684</v>
      </c>
      <c r="Y6336">
        <v>0</v>
      </c>
      <c r="Z6336">
        <v>5.0068923342777778E-4</v>
      </c>
      <c r="AA6336">
        <v>0</v>
      </c>
      <c r="AB6336">
        <v>38.200532339597167</v>
      </c>
      <c r="AC6336">
        <v>0</v>
      </c>
      <c r="AD6336">
        <v>0</v>
      </c>
      <c r="AE6336">
        <v>81.437609618273285</v>
      </c>
    </row>
    <row r="6337" spans="1:31" x14ac:dyDescent="0.3">
      <c r="A6337">
        <v>2500604</v>
      </c>
      <c r="B6337">
        <v>1</v>
      </c>
      <c r="C6337" t="s">
        <v>80</v>
      </c>
      <c r="D6337" t="s">
        <v>103</v>
      </c>
      <c r="E6337" t="s">
        <v>153</v>
      </c>
      <c r="F6337" t="s">
        <v>17881</v>
      </c>
      <c r="G6337" t="s">
        <v>155</v>
      </c>
      <c r="H6337" t="s">
        <v>135</v>
      </c>
      <c r="I6337" t="s">
        <v>136</v>
      </c>
      <c r="J6337" t="s">
        <v>137</v>
      </c>
      <c r="K6337" t="s">
        <v>144</v>
      </c>
      <c r="L6337" t="s">
        <v>17882</v>
      </c>
      <c r="M6337" t="s">
        <v>17883</v>
      </c>
      <c r="N6337">
        <v>0.34194444400000001</v>
      </c>
      <c r="O6337">
        <v>0</v>
      </c>
      <c r="P6337">
        <v>1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9.6701427263888889E-2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9.6701427263888889E-2</v>
      </c>
    </row>
    <row r="6338" spans="1:31" x14ac:dyDescent="0.3">
      <c r="A6338">
        <v>2500461</v>
      </c>
      <c r="B6338">
        <v>1</v>
      </c>
      <c r="C6338" t="s">
        <v>81</v>
      </c>
      <c r="D6338" t="s">
        <v>113</v>
      </c>
      <c r="E6338" t="s">
        <v>184</v>
      </c>
      <c r="F6338" t="s">
        <v>6330</v>
      </c>
      <c r="G6338" t="s">
        <v>149</v>
      </c>
      <c r="H6338" t="s">
        <v>150</v>
      </c>
      <c r="I6338" t="s">
        <v>136</v>
      </c>
      <c r="J6338" t="s">
        <v>137</v>
      </c>
      <c r="K6338" t="s">
        <v>144</v>
      </c>
      <c r="L6338" t="s">
        <v>17884</v>
      </c>
      <c r="M6338" t="s">
        <v>17885</v>
      </c>
      <c r="N6338">
        <v>0.65333333299999996</v>
      </c>
      <c r="O6338">
        <v>0</v>
      </c>
      <c r="P6338">
        <v>26</v>
      </c>
      <c r="Q6338">
        <v>4</v>
      </c>
      <c r="R6338">
        <v>53</v>
      </c>
      <c r="S6338">
        <v>1</v>
      </c>
      <c r="T6338">
        <v>9</v>
      </c>
      <c r="U6338">
        <v>0</v>
      </c>
      <c r="V6338">
        <v>0</v>
      </c>
      <c r="W6338">
        <v>0</v>
      </c>
      <c r="X6338">
        <v>2.8939013570182204</v>
      </c>
      <c r="Y6338">
        <v>1.9626930932374307</v>
      </c>
      <c r="Z6338">
        <v>17.90358498720509</v>
      </c>
      <c r="AA6338">
        <v>1.0296495906491667</v>
      </c>
      <c r="AB6338">
        <v>5.5399823055991817</v>
      </c>
      <c r="AC6338">
        <v>0</v>
      </c>
      <c r="AD6338">
        <v>0</v>
      </c>
      <c r="AE6338">
        <v>29.329811333709092</v>
      </c>
    </row>
    <row r="6339" spans="1:31" x14ac:dyDescent="0.3">
      <c r="A6339">
        <v>2500627</v>
      </c>
      <c r="B6339">
        <v>1</v>
      </c>
      <c r="C6339" t="s">
        <v>80</v>
      </c>
      <c r="D6339" t="s">
        <v>94</v>
      </c>
      <c r="E6339" t="s">
        <v>162</v>
      </c>
      <c r="F6339" t="s">
        <v>17886</v>
      </c>
      <c r="G6339" t="s">
        <v>210</v>
      </c>
      <c r="H6339" t="s">
        <v>135</v>
      </c>
      <c r="I6339" t="s">
        <v>136</v>
      </c>
      <c r="J6339" t="s">
        <v>137</v>
      </c>
      <c r="K6339" t="s">
        <v>144</v>
      </c>
      <c r="L6339" t="s">
        <v>17887</v>
      </c>
      <c r="M6339" t="s">
        <v>17888</v>
      </c>
      <c r="N6339">
        <v>1.0075000000000001</v>
      </c>
      <c r="O6339">
        <v>0</v>
      </c>
      <c r="P6339">
        <v>16</v>
      </c>
      <c r="Q6339">
        <v>0</v>
      </c>
      <c r="R6339">
        <v>0</v>
      </c>
      <c r="S6339">
        <v>0</v>
      </c>
      <c r="T6339">
        <v>3</v>
      </c>
      <c r="U6339">
        <v>0</v>
      </c>
      <c r="V6339">
        <v>0</v>
      </c>
      <c r="W6339">
        <v>0</v>
      </c>
      <c r="X6339">
        <v>4.017039018224434</v>
      </c>
      <c r="Y6339">
        <v>0</v>
      </c>
      <c r="Z6339">
        <v>0</v>
      </c>
      <c r="AA6339">
        <v>0</v>
      </c>
      <c r="AB6339">
        <v>0.46299849397025039</v>
      </c>
      <c r="AC6339">
        <v>0</v>
      </c>
      <c r="AD6339">
        <v>0</v>
      </c>
      <c r="AE6339">
        <v>4.4800375121946843</v>
      </c>
    </row>
    <row r="6340" spans="1:31" x14ac:dyDescent="0.3">
      <c r="A6340">
        <v>2501337</v>
      </c>
      <c r="B6340">
        <v>1</v>
      </c>
      <c r="C6340" t="s">
        <v>80</v>
      </c>
      <c r="D6340" t="s">
        <v>91</v>
      </c>
      <c r="E6340" t="s">
        <v>162</v>
      </c>
      <c r="F6340" t="s">
        <v>17889</v>
      </c>
      <c r="G6340" t="s">
        <v>210</v>
      </c>
      <c r="H6340" t="s">
        <v>135</v>
      </c>
      <c r="I6340" t="s">
        <v>136</v>
      </c>
      <c r="J6340" t="s">
        <v>137</v>
      </c>
      <c r="K6340" t="s">
        <v>144</v>
      </c>
      <c r="L6340" t="s">
        <v>17890</v>
      </c>
      <c r="M6340" t="s">
        <v>17891</v>
      </c>
      <c r="N6340">
        <v>0.55249999999999999</v>
      </c>
      <c r="O6340">
        <v>0</v>
      </c>
      <c r="P6340">
        <v>31</v>
      </c>
      <c r="Q6340">
        <v>0</v>
      </c>
      <c r="R6340">
        <v>0</v>
      </c>
      <c r="S6340">
        <v>0</v>
      </c>
      <c r="T6340">
        <v>1</v>
      </c>
      <c r="U6340">
        <v>0</v>
      </c>
      <c r="V6340">
        <v>0</v>
      </c>
      <c r="W6340">
        <v>0</v>
      </c>
      <c r="X6340">
        <v>3.2358937057419785</v>
      </c>
      <c r="Y6340">
        <v>0</v>
      </c>
      <c r="Z6340">
        <v>0</v>
      </c>
      <c r="AA6340">
        <v>0</v>
      </c>
      <c r="AB6340">
        <v>2.1469478571841446E-2</v>
      </c>
      <c r="AC6340">
        <v>0</v>
      </c>
      <c r="AD6340">
        <v>0</v>
      </c>
      <c r="AE6340">
        <v>3.25736318431382</v>
      </c>
    </row>
    <row r="6341" spans="1:31" x14ac:dyDescent="0.3">
      <c r="A6341">
        <v>2500584</v>
      </c>
      <c r="B6341">
        <v>1</v>
      </c>
      <c r="C6341" t="s">
        <v>81</v>
      </c>
      <c r="D6341" t="s">
        <v>127</v>
      </c>
      <c r="E6341" t="s">
        <v>184</v>
      </c>
      <c r="F6341" t="s">
        <v>17892</v>
      </c>
      <c r="G6341" t="s">
        <v>149</v>
      </c>
      <c r="H6341" t="s">
        <v>150</v>
      </c>
      <c r="I6341" t="s">
        <v>136</v>
      </c>
      <c r="J6341" t="s">
        <v>137</v>
      </c>
      <c r="K6341" t="s">
        <v>144</v>
      </c>
      <c r="L6341" t="s">
        <v>17893</v>
      </c>
      <c r="M6341" t="s">
        <v>17894</v>
      </c>
      <c r="N6341">
        <v>5.5463888880000001</v>
      </c>
      <c r="O6341">
        <v>3</v>
      </c>
      <c r="P6341">
        <v>33</v>
      </c>
      <c r="Q6341">
        <v>90</v>
      </c>
      <c r="R6341">
        <v>131</v>
      </c>
      <c r="S6341">
        <v>13</v>
      </c>
      <c r="T6341">
        <v>7</v>
      </c>
      <c r="U6341">
        <v>0</v>
      </c>
      <c r="V6341">
        <v>0</v>
      </c>
      <c r="W6341">
        <v>2.0875930139343954</v>
      </c>
      <c r="X6341">
        <v>18.158001043439558</v>
      </c>
      <c r="Y6341">
        <v>121.95282688351108</v>
      </c>
      <c r="Z6341">
        <v>115.01196488883934</v>
      </c>
      <c r="AA6341">
        <v>232.86152855447071</v>
      </c>
      <c r="AB6341">
        <v>47.745433879368008</v>
      </c>
      <c r="AC6341">
        <v>0</v>
      </c>
      <c r="AD6341">
        <v>0</v>
      </c>
      <c r="AE6341">
        <v>537.81734826356308</v>
      </c>
    </row>
    <row r="6342" spans="1:31" x14ac:dyDescent="0.3">
      <c r="A6342">
        <v>2501317</v>
      </c>
      <c r="B6342">
        <v>1</v>
      </c>
      <c r="C6342" t="s">
        <v>81</v>
      </c>
      <c r="D6342" t="s">
        <v>128</v>
      </c>
      <c r="E6342" t="s">
        <v>153</v>
      </c>
      <c r="F6342" t="s">
        <v>17895</v>
      </c>
      <c r="G6342" t="s">
        <v>155</v>
      </c>
      <c r="H6342" t="s">
        <v>135</v>
      </c>
      <c r="I6342" t="s">
        <v>136</v>
      </c>
      <c r="J6342" t="s">
        <v>137</v>
      </c>
      <c r="K6342" t="s">
        <v>144</v>
      </c>
      <c r="L6342" t="s">
        <v>17896</v>
      </c>
      <c r="M6342" t="s">
        <v>17897</v>
      </c>
      <c r="N6342">
        <v>1.2002777769999999</v>
      </c>
      <c r="O6342">
        <v>0</v>
      </c>
      <c r="P6342">
        <v>9</v>
      </c>
      <c r="Q6342">
        <v>0</v>
      </c>
      <c r="R6342">
        <v>0</v>
      </c>
      <c r="S6342">
        <v>0</v>
      </c>
      <c r="T6342">
        <v>2</v>
      </c>
      <c r="U6342">
        <v>0</v>
      </c>
      <c r="V6342">
        <v>0</v>
      </c>
      <c r="W6342">
        <v>0</v>
      </c>
      <c r="X6342">
        <v>2.3966699451611402</v>
      </c>
      <c r="Y6342">
        <v>0</v>
      </c>
      <c r="Z6342">
        <v>0</v>
      </c>
      <c r="AA6342">
        <v>0</v>
      </c>
      <c r="AB6342">
        <v>3.9922676641691854</v>
      </c>
      <c r="AC6342">
        <v>0</v>
      </c>
      <c r="AD6342">
        <v>0</v>
      </c>
      <c r="AE6342">
        <v>6.3889376093303252</v>
      </c>
    </row>
    <row r="6343" spans="1:31" x14ac:dyDescent="0.3">
      <c r="A6343">
        <v>2501025</v>
      </c>
      <c r="B6343">
        <v>1</v>
      </c>
      <c r="C6343" t="s">
        <v>81</v>
      </c>
      <c r="D6343" t="s">
        <v>128</v>
      </c>
      <c r="E6343" t="s">
        <v>153</v>
      </c>
      <c r="F6343" t="s">
        <v>17898</v>
      </c>
      <c r="G6343" t="s">
        <v>244</v>
      </c>
      <c r="H6343" t="s">
        <v>135</v>
      </c>
      <c r="I6343" t="s">
        <v>136</v>
      </c>
      <c r="J6343" t="s">
        <v>137</v>
      </c>
      <c r="K6343" t="s">
        <v>144</v>
      </c>
      <c r="L6343" t="s">
        <v>17899</v>
      </c>
      <c r="M6343" t="s">
        <v>17900</v>
      </c>
      <c r="N6343">
        <v>3.5988888879999998</v>
      </c>
      <c r="O6343">
        <v>0</v>
      </c>
      <c r="P6343">
        <v>9</v>
      </c>
      <c r="Q6343">
        <v>0</v>
      </c>
      <c r="R6343">
        <v>0</v>
      </c>
      <c r="S6343">
        <v>0</v>
      </c>
      <c r="T6343">
        <v>1</v>
      </c>
      <c r="U6343">
        <v>0</v>
      </c>
      <c r="V6343">
        <v>0</v>
      </c>
      <c r="W6343">
        <v>0</v>
      </c>
      <c r="X6343">
        <v>5.3535582342777346</v>
      </c>
      <c r="Y6343">
        <v>0</v>
      </c>
      <c r="Z6343">
        <v>0</v>
      </c>
      <c r="AA6343">
        <v>0</v>
      </c>
      <c r="AB6343">
        <v>0.82182870634291671</v>
      </c>
      <c r="AC6343">
        <v>0</v>
      </c>
      <c r="AD6343">
        <v>0</v>
      </c>
      <c r="AE6343">
        <v>6.1753869406206512</v>
      </c>
    </row>
    <row r="6344" spans="1:31" x14ac:dyDescent="0.3">
      <c r="A6344">
        <v>2500896</v>
      </c>
      <c r="B6344">
        <v>1</v>
      </c>
      <c r="C6344" t="s">
        <v>80</v>
      </c>
      <c r="D6344" t="s">
        <v>88</v>
      </c>
      <c r="E6344" t="s">
        <v>153</v>
      </c>
      <c r="F6344" t="s">
        <v>17901</v>
      </c>
      <c r="G6344" t="s">
        <v>155</v>
      </c>
      <c r="H6344" t="s">
        <v>135</v>
      </c>
      <c r="I6344" t="s">
        <v>136</v>
      </c>
      <c r="J6344" t="s">
        <v>137</v>
      </c>
      <c r="K6344" t="s">
        <v>144</v>
      </c>
      <c r="L6344" t="s">
        <v>17902</v>
      </c>
      <c r="M6344" t="s">
        <v>17903</v>
      </c>
      <c r="N6344">
        <v>0.89749999999999996</v>
      </c>
      <c r="O6344">
        <v>0</v>
      </c>
      <c r="P6344">
        <v>1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6.2791963170487991E-2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6.2791963170487991E-2</v>
      </c>
    </row>
    <row r="6345" spans="1:31" x14ac:dyDescent="0.3">
      <c r="A6345">
        <v>2500647</v>
      </c>
      <c r="B6345">
        <v>1</v>
      </c>
      <c r="C6345" t="s">
        <v>80</v>
      </c>
      <c r="D6345" t="s">
        <v>83</v>
      </c>
      <c r="E6345" t="s">
        <v>132</v>
      </c>
      <c r="F6345" t="s">
        <v>17904</v>
      </c>
      <c r="G6345" t="s">
        <v>134</v>
      </c>
      <c r="H6345" t="s">
        <v>135</v>
      </c>
      <c r="I6345" t="s">
        <v>136</v>
      </c>
      <c r="J6345" t="s">
        <v>137</v>
      </c>
      <c r="K6345" t="s">
        <v>138</v>
      </c>
      <c r="L6345" t="s">
        <v>17905</v>
      </c>
      <c r="M6345" t="s">
        <v>17906</v>
      </c>
      <c r="N6345">
        <v>0.33444444400000001</v>
      </c>
      <c r="O6345">
        <v>0</v>
      </c>
      <c r="P6345">
        <v>678</v>
      </c>
      <c r="Q6345">
        <v>0</v>
      </c>
      <c r="R6345">
        <v>0</v>
      </c>
      <c r="S6345">
        <v>0</v>
      </c>
      <c r="T6345">
        <v>44</v>
      </c>
      <c r="U6345">
        <v>0</v>
      </c>
      <c r="V6345">
        <v>0</v>
      </c>
      <c r="W6345">
        <v>0</v>
      </c>
      <c r="X6345">
        <v>66.169140984715341</v>
      </c>
      <c r="Y6345">
        <v>0</v>
      </c>
      <c r="Z6345">
        <v>0</v>
      </c>
      <c r="AA6345">
        <v>0</v>
      </c>
      <c r="AB6345">
        <v>13.251387598097944</v>
      </c>
      <c r="AC6345">
        <v>0</v>
      </c>
      <c r="AD6345">
        <v>0</v>
      </c>
      <c r="AE6345">
        <v>79.42052858281329</v>
      </c>
    </row>
    <row r="6346" spans="1:31" x14ac:dyDescent="0.3">
      <c r="A6346">
        <v>2501082</v>
      </c>
      <c r="B6346">
        <v>1</v>
      </c>
      <c r="C6346" t="s">
        <v>80</v>
      </c>
      <c r="D6346" t="s">
        <v>102</v>
      </c>
      <c r="E6346" t="s">
        <v>162</v>
      </c>
      <c r="F6346" t="s">
        <v>13321</v>
      </c>
      <c r="G6346" t="s">
        <v>210</v>
      </c>
      <c r="H6346" t="s">
        <v>135</v>
      </c>
      <c r="I6346" t="s">
        <v>136</v>
      </c>
      <c r="J6346" t="s">
        <v>137</v>
      </c>
      <c r="K6346" t="s">
        <v>144</v>
      </c>
      <c r="L6346" t="s">
        <v>17907</v>
      </c>
      <c r="M6346" t="s">
        <v>17908</v>
      </c>
      <c r="N6346">
        <v>2.5980555550000002</v>
      </c>
      <c r="O6346">
        <v>0</v>
      </c>
      <c r="P6346">
        <v>18</v>
      </c>
      <c r="Q6346">
        <v>0</v>
      </c>
      <c r="R6346">
        <v>14</v>
      </c>
      <c r="S6346">
        <v>0</v>
      </c>
      <c r="T6346">
        <v>3</v>
      </c>
      <c r="U6346">
        <v>0</v>
      </c>
      <c r="V6346">
        <v>0</v>
      </c>
      <c r="W6346">
        <v>0</v>
      </c>
      <c r="X6346">
        <v>13.59238256548236</v>
      </c>
      <c r="Y6346">
        <v>0</v>
      </c>
      <c r="Z6346">
        <v>21.243673517792871</v>
      </c>
      <c r="AA6346">
        <v>0</v>
      </c>
      <c r="AB6346">
        <v>1.0612377268288933</v>
      </c>
      <c r="AC6346">
        <v>0</v>
      </c>
      <c r="AD6346">
        <v>0</v>
      </c>
      <c r="AE6346">
        <v>35.897293810104124</v>
      </c>
    </row>
    <row r="6347" spans="1:31" x14ac:dyDescent="0.3">
      <c r="A6347">
        <v>2500547</v>
      </c>
      <c r="B6347">
        <v>1</v>
      </c>
      <c r="C6347" t="s">
        <v>81</v>
      </c>
      <c r="D6347" t="s">
        <v>118</v>
      </c>
      <c r="E6347" t="s">
        <v>162</v>
      </c>
      <c r="F6347" t="s">
        <v>17909</v>
      </c>
      <c r="G6347" t="s">
        <v>210</v>
      </c>
      <c r="H6347" t="s">
        <v>135</v>
      </c>
      <c r="I6347" t="s">
        <v>136</v>
      </c>
      <c r="J6347" t="s">
        <v>137</v>
      </c>
      <c r="K6347" t="s">
        <v>144</v>
      </c>
      <c r="L6347" t="s">
        <v>17910</v>
      </c>
      <c r="M6347" t="s">
        <v>17911</v>
      </c>
      <c r="N6347">
        <v>5.8713888880000003</v>
      </c>
      <c r="O6347">
        <v>0</v>
      </c>
      <c r="P6347">
        <v>54</v>
      </c>
      <c r="Q6347">
        <v>0</v>
      </c>
      <c r="R6347">
        <v>1</v>
      </c>
      <c r="S6347">
        <v>0</v>
      </c>
      <c r="T6347">
        <v>8</v>
      </c>
      <c r="U6347">
        <v>0</v>
      </c>
      <c r="V6347">
        <v>0</v>
      </c>
      <c r="W6347">
        <v>0</v>
      </c>
      <c r="X6347">
        <v>57.373968921912279</v>
      </c>
      <c r="Y6347">
        <v>0</v>
      </c>
      <c r="Z6347">
        <v>3.2757685715551335E-2</v>
      </c>
      <c r="AA6347">
        <v>0</v>
      </c>
      <c r="AB6347">
        <v>21.285857143676669</v>
      </c>
      <c r="AC6347">
        <v>0</v>
      </c>
      <c r="AD6347">
        <v>0</v>
      </c>
      <c r="AE6347">
        <v>78.692583751304497</v>
      </c>
    </row>
    <row r="6348" spans="1:31" x14ac:dyDescent="0.3">
      <c r="A6348">
        <v>2500948</v>
      </c>
      <c r="B6348">
        <v>1</v>
      </c>
      <c r="C6348" t="s">
        <v>80</v>
      </c>
      <c r="D6348" t="s">
        <v>83</v>
      </c>
      <c r="E6348" t="s">
        <v>132</v>
      </c>
      <c r="F6348" t="s">
        <v>17912</v>
      </c>
      <c r="G6348" t="s">
        <v>134</v>
      </c>
      <c r="H6348" t="s">
        <v>135</v>
      </c>
      <c r="I6348" t="s">
        <v>136</v>
      </c>
      <c r="J6348" t="s">
        <v>137</v>
      </c>
      <c r="K6348" t="s">
        <v>138</v>
      </c>
      <c r="L6348" t="s">
        <v>17913</v>
      </c>
      <c r="M6348" t="s">
        <v>17914</v>
      </c>
      <c r="N6348">
        <v>0.48111111099999998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19</v>
      </c>
      <c r="U6348">
        <v>0</v>
      </c>
      <c r="V6348">
        <v>6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36.640578076664958</v>
      </c>
      <c r="AC6348">
        <v>0</v>
      </c>
      <c r="AD6348">
        <v>91.696281578562605</v>
      </c>
      <c r="AE6348">
        <v>128.33685965522756</v>
      </c>
    </row>
    <row r="6349" spans="1:31" x14ac:dyDescent="0.3">
      <c r="A6349">
        <v>2500616</v>
      </c>
      <c r="B6349">
        <v>1</v>
      </c>
      <c r="C6349" t="s">
        <v>80</v>
      </c>
      <c r="D6349" t="s">
        <v>96</v>
      </c>
      <c r="E6349" t="s">
        <v>184</v>
      </c>
      <c r="F6349" t="s">
        <v>330</v>
      </c>
      <c r="G6349" t="s">
        <v>181</v>
      </c>
      <c r="H6349" t="s">
        <v>150</v>
      </c>
      <c r="I6349" t="s">
        <v>136</v>
      </c>
      <c r="J6349" t="s">
        <v>137</v>
      </c>
      <c r="K6349" t="s">
        <v>144</v>
      </c>
      <c r="L6349" t="s">
        <v>17915</v>
      </c>
      <c r="M6349" t="s">
        <v>17916</v>
      </c>
      <c r="N6349">
        <v>2.6858333330000002</v>
      </c>
      <c r="O6349">
        <v>0</v>
      </c>
      <c r="P6349">
        <v>0</v>
      </c>
      <c r="Q6349">
        <v>0</v>
      </c>
      <c r="R6349">
        <v>0</v>
      </c>
      <c r="S6349">
        <v>2</v>
      </c>
      <c r="T6349">
        <v>0</v>
      </c>
      <c r="U6349">
        <v>1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160.38573471002806</v>
      </c>
      <c r="AB6349">
        <v>0</v>
      </c>
      <c r="AC6349">
        <v>478.94728809367501</v>
      </c>
      <c r="AD6349">
        <v>0</v>
      </c>
      <c r="AE6349">
        <v>639.3330228037031</v>
      </c>
    </row>
    <row r="6350" spans="1:31" x14ac:dyDescent="0.3">
      <c r="A6350">
        <v>2500639</v>
      </c>
      <c r="B6350">
        <v>1</v>
      </c>
      <c r="C6350" t="s">
        <v>80</v>
      </c>
      <c r="D6350" t="s">
        <v>105</v>
      </c>
      <c r="E6350" t="s">
        <v>162</v>
      </c>
      <c r="F6350" t="s">
        <v>17917</v>
      </c>
      <c r="G6350" t="s">
        <v>168</v>
      </c>
      <c r="H6350" t="s">
        <v>135</v>
      </c>
      <c r="I6350" t="s">
        <v>136</v>
      </c>
      <c r="J6350" t="s">
        <v>137</v>
      </c>
      <c r="K6350" t="s">
        <v>138</v>
      </c>
      <c r="L6350" t="s">
        <v>17918</v>
      </c>
      <c r="M6350" t="s">
        <v>17919</v>
      </c>
      <c r="N6350">
        <v>8.5194444439999995</v>
      </c>
      <c r="O6350">
        <v>0</v>
      </c>
      <c r="P6350">
        <v>85</v>
      </c>
      <c r="Q6350">
        <v>0</v>
      </c>
      <c r="R6350">
        <v>0</v>
      </c>
      <c r="S6350">
        <v>0</v>
      </c>
      <c r="T6350">
        <v>6</v>
      </c>
      <c r="U6350">
        <v>0</v>
      </c>
      <c r="V6350">
        <v>0</v>
      </c>
      <c r="W6350">
        <v>0</v>
      </c>
      <c r="X6350">
        <v>214.17439498792177</v>
      </c>
      <c r="Y6350">
        <v>0</v>
      </c>
      <c r="Z6350">
        <v>0</v>
      </c>
      <c r="AA6350">
        <v>0</v>
      </c>
      <c r="AB6350">
        <v>21.823878797704179</v>
      </c>
      <c r="AC6350">
        <v>0</v>
      </c>
      <c r="AD6350">
        <v>0</v>
      </c>
      <c r="AE6350">
        <v>235.99827378562594</v>
      </c>
    </row>
    <row r="6351" spans="1:31" x14ac:dyDescent="0.3">
      <c r="A6351">
        <v>2500971</v>
      </c>
      <c r="B6351">
        <v>1</v>
      </c>
      <c r="C6351" t="s">
        <v>80</v>
      </c>
      <c r="D6351" t="s">
        <v>90</v>
      </c>
      <c r="E6351" t="s">
        <v>153</v>
      </c>
      <c r="F6351" t="s">
        <v>17920</v>
      </c>
      <c r="G6351" t="s">
        <v>155</v>
      </c>
      <c r="H6351" t="s">
        <v>135</v>
      </c>
      <c r="I6351" t="s">
        <v>136</v>
      </c>
      <c r="J6351" t="s">
        <v>137</v>
      </c>
      <c r="K6351" t="s">
        <v>144</v>
      </c>
      <c r="L6351" t="s">
        <v>17921</v>
      </c>
      <c r="M6351" t="s">
        <v>17922</v>
      </c>
      <c r="N6351">
        <v>1.112777777</v>
      </c>
      <c r="O6351">
        <v>0</v>
      </c>
      <c r="P6351">
        <v>5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1.0882173157520347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1.0882173157520347</v>
      </c>
    </row>
    <row r="6352" spans="1:31" x14ac:dyDescent="0.3">
      <c r="A6352">
        <v>2500779</v>
      </c>
      <c r="B6352">
        <v>1</v>
      </c>
      <c r="C6352" t="s">
        <v>80</v>
      </c>
      <c r="D6352" t="s">
        <v>87</v>
      </c>
      <c r="E6352" t="s">
        <v>132</v>
      </c>
      <c r="F6352" t="s">
        <v>17923</v>
      </c>
      <c r="G6352" t="s">
        <v>134</v>
      </c>
      <c r="H6352" t="s">
        <v>135</v>
      </c>
      <c r="I6352" t="s">
        <v>136</v>
      </c>
      <c r="J6352" t="s">
        <v>137</v>
      </c>
      <c r="K6352" t="s">
        <v>138</v>
      </c>
      <c r="L6352" t="s">
        <v>17924</v>
      </c>
      <c r="M6352" t="s">
        <v>17925</v>
      </c>
      <c r="N6352">
        <v>0.38750000000000001</v>
      </c>
      <c r="O6352">
        <v>0</v>
      </c>
      <c r="P6352">
        <v>114</v>
      </c>
      <c r="Q6352">
        <v>0</v>
      </c>
      <c r="R6352">
        <v>0</v>
      </c>
      <c r="S6352">
        <v>0</v>
      </c>
      <c r="T6352">
        <v>1</v>
      </c>
      <c r="U6352">
        <v>0</v>
      </c>
      <c r="V6352">
        <v>0</v>
      </c>
      <c r="W6352">
        <v>0</v>
      </c>
      <c r="X6352">
        <v>12.720256534794418</v>
      </c>
      <c r="Y6352">
        <v>0</v>
      </c>
      <c r="Z6352">
        <v>0</v>
      </c>
      <c r="AA6352">
        <v>0</v>
      </c>
      <c r="AB6352">
        <v>0.79286622689999997</v>
      </c>
      <c r="AC6352">
        <v>0</v>
      </c>
      <c r="AD6352">
        <v>0</v>
      </c>
      <c r="AE6352">
        <v>13.513122761694417</v>
      </c>
    </row>
    <row r="6353" spans="1:31" x14ac:dyDescent="0.3">
      <c r="A6353">
        <v>2501117</v>
      </c>
      <c r="B6353">
        <v>1</v>
      </c>
      <c r="C6353" t="s">
        <v>81</v>
      </c>
      <c r="D6353" t="s">
        <v>128</v>
      </c>
      <c r="E6353" t="s">
        <v>166</v>
      </c>
      <c r="F6353" t="s">
        <v>4079</v>
      </c>
      <c r="G6353" t="s">
        <v>149</v>
      </c>
      <c r="H6353" t="s">
        <v>150</v>
      </c>
      <c r="I6353" t="s">
        <v>136</v>
      </c>
      <c r="J6353" t="s">
        <v>137</v>
      </c>
      <c r="K6353" t="s">
        <v>144</v>
      </c>
      <c r="L6353" t="s">
        <v>17926</v>
      </c>
      <c r="M6353" t="s">
        <v>17927</v>
      </c>
      <c r="N6353">
        <v>0.13305555499999999</v>
      </c>
      <c r="O6353">
        <v>21</v>
      </c>
      <c r="P6353">
        <v>137</v>
      </c>
      <c r="Q6353">
        <v>301</v>
      </c>
      <c r="R6353">
        <v>96</v>
      </c>
      <c r="S6353">
        <v>10</v>
      </c>
      <c r="T6353">
        <v>7</v>
      </c>
      <c r="U6353">
        <v>0</v>
      </c>
      <c r="V6353">
        <v>0</v>
      </c>
      <c r="W6353">
        <v>0.43948061291954521</v>
      </c>
      <c r="X6353">
        <v>4.6014293225274177</v>
      </c>
      <c r="Y6353">
        <v>11.121575521483653</v>
      </c>
      <c r="Z6353">
        <v>4.1247410042516925</v>
      </c>
      <c r="AA6353">
        <v>1.0402386405274628</v>
      </c>
      <c r="AB6353">
        <v>1.1137861922521022</v>
      </c>
      <c r="AC6353">
        <v>0</v>
      </c>
      <c r="AD6353">
        <v>0</v>
      </c>
      <c r="AE6353">
        <v>22.441251293961873</v>
      </c>
    </row>
    <row r="6354" spans="1:31" x14ac:dyDescent="0.3">
      <c r="A6354">
        <v>2500430</v>
      </c>
      <c r="B6354">
        <v>1</v>
      </c>
      <c r="C6354" t="s">
        <v>81</v>
      </c>
      <c r="D6354" t="s">
        <v>116</v>
      </c>
      <c r="E6354" t="s">
        <v>132</v>
      </c>
      <c r="F6354" t="s">
        <v>17928</v>
      </c>
      <c r="G6354" t="s">
        <v>296</v>
      </c>
      <c r="H6354" t="s">
        <v>135</v>
      </c>
      <c r="I6354" t="s">
        <v>136</v>
      </c>
      <c r="J6354" t="s">
        <v>137</v>
      </c>
      <c r="K6354" t="s">
        <v>144</v>
      </c>
      <c r="L6354" t="s">
        <v>17929</v>
      </c>
      <c r="M6354" t="s">
        <v>17930</v>
      </c>
      <c r="N6354">
        <v>1.3430555550000001</v>
      </c>
      <c r="O6354">
        <v>0</v>
      </c>
      <c r="P6354">
        <v>11</v>
      </c>
      <c r="Q6354">
        <v>0</v>
      </c>
      <c r="R6354">
        <v>0</v>
      </c>
      <c r="S6354">
        <v>0</v>
      </c>
      <c r="T6354">
        <v>2</v>
      </c>
      <c r="U6354">
        <v>0</v>
      </c>
      <c r="V6354">
        <v>0</v>
      </c>
      <c r="W6354">
        <v>0</v>
      </c>
      <c r="X6354">
        <v>2.3919383341942924</v>
      </c>
      <c r="Y6354">
        <v>0</v>
      </c>
      <c r="Z6354">
        <v>0</v>
      </c>
      <c r="AA6354">
        <v>0</v>
      </c>
      <c r="AB6354">
        <v>1.261550481439375</v>
      </c>
      <c r="AC6354">
        <v>0</v>
      </c>
      <c r="AD6354">
        <v>0</v>
      </c>
      <c r="AE6354">
        <v>3.6534888156336676</v>
      </c>
    </row>
    <row r="6355" spans="1:31" x14ac:dyDescent="0.3">
      <c r="A6355">
        <v>2501094</v>
      </c>
      <c r="B6355">
        <v>1</v>
      </c>
      <c r="C6355" t="s">
        <v>80</v>
      </c>
      <c r="D6355" t="s">
        <v>105</v>
      </c>
      <c r="E6355" t="s">
        <v>162</v>
      </c>
      <c r="F6355" t="s">
        <v>17931</v>
      </c>
      <c r="G6355" t="s">
        <v>210</v>
      </c>
      <c r="H6355" t="s">
        <v>135</v>
      </c>
      <c r="I6355" t="s">
        <v>136</v>
      </c>
      <c r="J6355" t="s">
        <v>137</v>
      </c>
      <c r="K6355" t="s">
        <v>144</v>
      </c>
      <c r="L6355" t="s">
        <v>17932</v>
      </c>
      <c r="M6355" t="s">
        <v>17933</v>
      </c>
      <c r="N6355">
        <v>5.9102777770000001</v>
      </c>
      <c r="O6355">
        <v>0</v>
      </c>
      <c r="P6355">
        <v>31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57.01340934634932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57.01340934634932</v>
      </c>
    </row>
    <row r="6356" spans="1:31" x14ac:dyDescent="0.3">
      <c r="A6356">
        <v>2500825</v>
      </c>
      <c r="B6356">
        <v>1</v>
      </c>
      <c r="C6356" t="s">
        <v>81</v>
      </c>
      <c r="D6356" t="s">
        <v>127</v>
      </c>
      <c r="E6356" t="s">
        <v>213</v>
      </c>
      <c r="F6356" t="s">
        <v>17934</v>
      </c>
      <c r="G6356" t="s">
        <v>149</v>
      </c>
      <c r="H6356" t="s">
        <v>150</v>
      </c>
      <c r="I6356" t="s">
        <v>136</v>
      </c>
      <c r="J6356" t="s">
        <v>137</v>
      </c>
      <c r="K6356" t="s">
        <v>144</v>
      </c>
      <c r="L6356" t="s">
        <v>17935</v>
      </c>
      <c r="M6356" t="s">
        <v>17936</v>
      </c>
      <c r="N6356">
        <v>0.18833333299999999</v>
      </c>
      <c r="O6356">
        <v>0</v>
      </c>
      <c r="P6356">
        <v>1442</v>
      </c>
      <c r="Q6356">
        <v>0</v>
      </c>
      <c r="R6356">
        <v>1</v>
      </c>
      <c r="S6356">
        <v>40</v>
      </c>
      <c r="T6356">
        <v>79</v>
      </c>
      <c r="U6356">
        <v>43</v>
      </c>
      <c r="V6356">
        <v>48</v>
      </c>
      <c r="W6356">
        <v>0</v>
      </c>
      <c r="X6356">
        <v>77.591552589902449</v>
      </c>
      <c r="Y6356">
        <v>0</v>
      </c>
      <c r="Z6356">
        <v>0</v>
      </c>
      <c r="AA6356">
        <v>130.35799596357296</v>
      </c>
      <c r="AB6356">
        <v>136.03249115802751</v>
      </c>
      <c r="AC6356">
        <v>1434.6227639340127</v>
      </c>
      <c r="AD6356">
        <v>704.65259444103901</v>
      </c>
      <c r="AE6356">
        <v>2483.2573980865545</v>
      </c>
    </row>
    <row r="6357" spans="1:31" x14ac:dyDescent="0.3">
      <c r="A6357">
        <v>2500802</v>
      </c>
      <c r="B6357">
        <v>1</v>
      </c>
      <c r="C6357" t="s">
        <v>81</v>
      </c>
      <c r="D6357" t="s">
        <v>112</v>
      </c>
      <c r="E6357" t="s">
        <v>166</v>
      </c>
      <c r="F6357" t="s">
        <v>17498</v>
      </c>
      <c r="G6357" t="s">
        <v>149</v>
      </c>
      <c r="H6357" t="s">
        <v>150</v>
      </c>
      <c r="I6357" t="s">
        <v>136</v>
      </c>
      <c r="J6357" t="s">
        <v>137</v>
      </c>
      <c r="K6357" t="s">
        <v>144</v>
      </c>
      <c r="L6357" t="s">
        <v>17937</v>
      </c>
      <c r="M6357" t="s">
        <v>17938</v>
      </c>
      <c r="N6357">
        <v>1.721666666</v>
      </c>
      <c r="O6357">
        <v>0</v>
      </c>
      <c r="P6357">
        <v>1</v>
      </c>
      <c r="Q6357">
        <v>33</v>
      </c>
      <c r="R6357">
        <v>23</v>
      </c>
      <c r="S6357">
        <v>1</v>
      </c>
      <c r="T6357">
        <v>0</v>
      </c>
      <c r="U6357">
        <v>1</v>
      </c>
      <c r="V6357">
        <v>0</v>
      </c>
      <c r="W6357">
        <v>0</v>
      </c>
      <c r="X6357">
        <v>0.57493016222304971</v>
      </c>
      <c r="Y6357">
        <v>45.665950189021402</v>
      </c>
      <c r="Z6357">
        <v>26.006694095656549</v>
      </c>
      <c r="AA6357">
        <v>3.2233604137350005</v>
      </c>
      <c r="AB6357">
        <v>0</v>
      </c>
      <c r="AC6357">
        <v>284.80854881863502</v>
      </c>
      <c r="AD6357">
        <v>0</v>
      </c>
      <c r="AE6357">
        <v>360.27948367927104</v>
      </c>
    </row>
    <row r="6358" spans="1:31" x14ac:dyDescent="0.3">
      <c r="A6358">
        <v>2500762</v>
      </c>
      <c r="B6358">
        <v>1</v>
      </c>
      <c r="C6358" t="s">
        <v>80</v>
      </c>
      <c r="D6358" t="s">
        <v>85</v>
      </c>
      <c r="E6358" t="s">
        <v>132</v>
      </c>
      <c r="F6358" t="s">
        <v>17939</v>
      </c>
      <c r="G6358" t="s">
        <v>134</v>
      </c>
      <c r="H6358" t="s">
        <v>135</v>
      </c>
      <c r="I6358" t="s">
        <v>136</v>
      </c>
      <c r="J6358" t="s">
        <v>137</v>
      </c>
      <c r="K6358" t="s">
        <v>138</v>
      </c>
      <c r="L6358" t="s">
        <v>17940</v>
      </c>
      <c r="M6358" t="s">
        <v>17941</v>
      </c>
      <c r="N6358">
        <v>1.764444444</v>
      </c>
      <c r="O6358">
        <v>0</v>
      </c>
      <c r="P6358">
        <v>338</v>
      </c>
      <c r="Q6358">
        <v>0</v>
      </c>
      <c r="R6358">
        <v>0</v>
      </c>
      <c r="S6358">
        <v>0</v>
      </c>
      <c r="T6358">
        <v>59</v>
      </c>
      <c r="U6358">
        <v>0</v>
      </c>
      <c r="V6358">
        <v>0</v>
      </c>
      <c r="W6358">
        <v>0</v>
      </c>
      <c r="X6358">
        <v>173.21092663784808</v>
      </c>
      <c r="Y6358">
        <v>0</v>
      </c>
      <c r="Z6358">
        <v>0</v>
      </c>
      <c r="AA6358">
        <v>0</v>
      </c>
      <c r="AB6358">
        <v>205.25728970310513</v>
      </c>
      <c r="AC6358">
        <v>0</v>
      </c>
      <c r="AD6358">
        <v>0</v>
      </c>
      <c r="AE6358">
        <v>378.46821634095318</v>
      </c>
    </row>
    <row r="6359" spans="1:31" x14ac:dyDescent="0.3">
      <c r="A6359">
        <v>2500424</v>
      </c>
      <c r="B6359">
        <v>1</v>
      </c>
      <c r="C6359" t="s">
        <v>80</v>
      </c>
      <c r="D6359" t="s">
        <v>93</v>
      </c>
      <c r="E6359" t="s">
        <v>166</v>
      </c>
      <c r="F6359" t="s">
        <v>17942</v>
      </c>
      <c r="G6359" t="s">
        <v>149</v>
      </c>
      <c r="H6359" t="s">
        <v>150</v>
      </c>
      <c r="I6359" t="s">
        <v>136</v>
      </c>
      <c r="J6359" t="s">
        <v>137</v>
      </c>
      <c r="K6359" t="s">
        <v>144</v>
      </c>
      <c r="L6359" t="s">
        <v>17943</v>
      </c>
      <c r="M6359" t="s">
        <v>17944</v>
      </c>
      <c r="N6359">
        <v>0.273888888</v>
      </c>
      <c r="O6359">
        <v>0</v>
      </c>
      <c r="P6359">
        <v>251</v>
      </c>
      <c r="Q6359">
        <v>2</v>
      </c>
      <c r="R6359">
        <v>167</v>
      </c>
      <c r="S6359">
        <v>0</v>
      </c>
      <c r="T6359">
        <v>92</v>
      </c>
      <c r="U6359">
        <v>0</v>
      </c>
      <c r="V6359">
        <v>0</v>
      </c>
      <c r="W6359">
        <v>0</v>
      </c>
      <c r="X6359">
        <v>9.6781050403606255</v>
      </c>
      <c r="Y6359">
        <v>0.50272420857186451</v>
      </c>
      <c r="Z6359">
        <v>11.834477807035409</v>
      </c>
      <c r="AA6359">
        <v>0</v>
      </c>
      <c r="AB6359">
        <v>8.2029224247661645</v>
      </c>
      <c r="AC6359">
        <v>0</v>
      </c>
      <c r="AD6359">
        <v>0</v>
      </c>
      <c r="AE6359">
        <v>30.218229480734063</v>
      </c>
    </row>
    <row r="6360" spans="1:31" x14ac:dyDescent="0.3">
      <c r="A6360">
        <v>2500470</v>
      </c>
      <c r="B6360">
        <v>1</v>
      </c>
      <c r="C6360" t="s">
        <v>81</v>
      </c>
      <c r="D6360" t="s">
        <v>113</v>
      </c>
      <c r="E6360" t="s">
        <v>166</v>
      </c>
      <c r="F6360" t="s">
        <v>17945</v>
      </c>
      <c r="G6360" t="s">
        <v>149</v>
      </c>
      <c r="H6360" t="s">
        <v>150</v>
      </c>
      <c r="I6360" t="s">
        <v>136</v>
      </c>
      <c r="J6360" t="s">
        <v>137</v>
      </c>
      <c r="K6360" t="s">
        <v>144</v>
      </c>
      <c r="L6360" t="s">
        <v>17946</v>
      </c>
      <c r="M6360" t="s">
        <v>17947</v>
      </c>
      <c r="N6360">
        <v>5.3538888880000002</v>
      </c>
      <c r="O6360">
        <v>0</v>
      </c>
      <c r="P6360">
        <v>1302</v>
      </c>
      <c r="Q6360">
        <v>2</v>
      </c>
      <c r="R6360">
        <v>422</v>
      </c>
      <c r="S6360">
        <v>5</v>
      </c>
      <c r="T6360">
        <v>76</v>
      </c>
      <c r="U6360">
        <v>0</v>
      </c>
      <c r="V6360">
        <v>0</v>
      </c>
      <c r="W6360">
        <v>0</v>
      </c>
      <c r="X6360">
        <v>739.42213557201296</v>
      </c>
      <c r="Y6360">
        <v>4.2404409748261802</v>
      </c>
      <c r="Z6360">
        <v>202.55370512391752</v>
      </c>
      <c r="AA6360">
        <v>37.31552094682381</v>
      </c>
      <c r="AB6360">
        <v>376.42564633452224</v>
      </c>
      <c r="AC6360">
        <v>0</v>
      </c>
      <c r="AD6360">
        <v>0</v>
      </c>
      <c r="AE6360">
        <v>1359.9574489521026</v>
      </c>
    </row>
    <row r="6361" spans="1:31" x14ac:dyDescent="0.3">
      <c r="A6361">
        <v>2501011</v>
      </c>
      <c r="B6361">
        <v>1</v>
      </c>
      <c r="C6361" t="s">
        <v>81</v>
      </c>
      <c r="D6361" t="s">
        <v>118</v>
      </c>
      <c r="E6361" t="s">
        <v>162</v>
      </c>
      <c r="F6361" t="s">
        <v>17948</v>
      </c>
      <c r="G6361" t="s">
        <v>210</v>
      </c>
      <c r="H6361" t="s">
        <v>135</v>
      </c>
      <c r="I6361" t="s">
        <v>136</v>
      </c>
      <c r="J6361" t="s">
        <v>137</v>
      </c>
      <c r="K6361" t="s">
        <v>144</v>
      </c>
      <c r="L6361" t="s">
        <v>17949</v>
      </c>
      <c r="M6361" t="s">
        <v>17950</v>
      </c>
      <c r="N6361">
        <v>4.176111111</v>
      </c>
      <c r="O6361">
        <v>0</v>
      </c>
      <c r="P6361">
        <v>3</v>
      </c>
      <c r="Q6361">
        <v>0</v>
      </c>
      <c r="R6361">
        <v>7</v>
      </c>
      <c r="S6361">
        <v>0</v>
      </c>
      <c r="T6361">
        <v>2</v>
      </c>
      <c r="U6361">
        <v>0</v>
      </c>
      <c r="V6361">
        <v>0</v>
      </c>
      <c r="W6361">
        <v>0</v>
      </c>
      <c r="X6361">
        <v>7.8509842801228533</v>
      </c>
      <c r="Y6361">
        <v>0</v>
      </c>
      <c r="Z6361">
        <v>2.0168679037293704</v>
      </c>
      <c r="AA6361">
        <v>0</v>
      </c>
      <c r="AB6361">
        <v>1.5399356241621565</v>
      </c>
      <c r="AC6361">
        <v>0</v>
      </c>
      <c r="AD6361">
        <v>0</v>
      </c>
      <c r="AE6361">
        <v>11.40778780801438</v>
      </c>
    </row>
    <row r="6362" spans="1:31" x14ac:dyDescent="0.3">
      <c r="A6362">
        <v>2500699</v>
      </c>
      <c r="B6362">
        <v>1</v>
      </c>
      <c r="C6362" t="s">
        <v>80</v>
      </c>
      <c r="D6362" t="s">
        <v>103</v>
      </c>
      <c r="E6362" t="s">
        <v>162</v>
      </c>
      <c r="F6362" t="s">
        <v>17951</v>
      </c>
      <c r="G6362" t="s">
        <v>1101</v>
      </c>
      <c r="H6362" t="s">
        <v>135</v>
      </c>
      <c r="I6362" t="s">
        <v>136</v>
      </c>
      <c r="J6362" t="s">
        <v>137</v>
      </c>
      <c r="K6362" t="s">
        <v>144</v>
      </c>
      <c r="L6362" t="s">
        <v>17952</v>
      </c>
      <c r="M6362" t="s">
        <v>17953</v>
      </c>
      <c r="N6362">
        <v>1.748611111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46</v>
      </c>
      <c r="U6362">
        <v>0</v>
      </c>
      <c r="V6362">
        <v>1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73.549592209919794</v>
      </c>
      <c r="AC6362">
        <v>0</v>
      </c>
      <c r="AD6362">
        <v>0.31013072385224971</v>
      </c>
      <c r="AE6362">
        <v>73.859722933772048</v>
      </c>
    </row>
    <row r="6363" spans="1:31" x14ac:dyDescent="0.3">
      <c r="A6363">
        <v>2500487</v>
      </c>
      <c r="B6363">
        <v>1</v>
      </c>
      <c r="C6363" t="s">
        <v>81</v>
      </c>
      <c r="D6363" t="s">
        <v>113</v>
      </c>
      <c r="E6363" t="s">
        <v>162</v>
      </c>
      <c r="F6363" t="s">
        <v>17954</v>
      </c>
      <c r="G6363" t="s">
        <v>210</v>
      </c>
      <c r="H6363" t="s">
        <v>135</v>
      </c>
      <c r="I6363" t="s">
        <v>136</v>
      </c>
      <c r="J6363" t="s">
        <v>137</v>
      </c>
      <c r="K6363" t="s">
        <v>144</v>
      </c>
      <c r="L6363" t="s">
        <v>17955</v>
      </c>
      <c r="M6363" t="s">
        <v>17956</v>
      </c>
      <c r="N6363">
        <v>8.33</v>
      </c>
      <c r="O6363">
        <v>0</v>
      </c>
      <c r="P6363">
        <v>15</v>
      </c>
      <c r="Q6363">
        <v>0</v>
      </c>
      <c r="R6363">
        <v>2</v>
      </c>
      <c r="S6363">
        <v>0</v>
      </c>
      <c r="T6363">
        <v>1</v>
      </c>
      <c r="U6363">
        <v>0</v>
      </c>
      <c r="V6363">
        <v>0</v>
      </c>
      <c r="W6363">
        <v>0</v>
      </c>
      <c r="X6363">
        <v>17.984367340346971</v>
      </c>
      <c r="Y6363">
        <v>0</v>
      </c>
      <c r="Z6363">
        <v>1.2598539841796614</v>
      </c>
      <c r="AA6363">
        <v>0</v>
      </c>
      <c r="AB6363">
        <v>10.832906056847067</v>
      </c>
      <c r="AC6363">
        <v>0</v>
      </c>
      <c r="AD6363">
        <v>0</v>
      </c>
      <c r="AE6363">
        <v>30.0771273813737</v>
      </c>
    </row>
    <row r="6364" spans="1:31" x14ac:dyDescent="0.3">
      <c r="A6364">
        <v>2520739</v>
      </c>
      <c r="B6364">
        <v>1</v>
      </c>
      <c r="C6364" t="s">
        <v>80</v>
      </c>
      <c r="D6364" t="s">
        <v>94</v>
      </c>
      <c r="E6364" t="s">
        <v>166</v>
      </c>
      <c r="F6364" t="s">
        <v>17957</v>
      </c>
      <c r="G6364" t="s">
        <v>149</v>
      </c>
      <c r="H6364" t="s">
        <v>150</v>
      </c>
      <c r="I6364" t="s">
        <v>136</v>
      </c>
      <c r="J6364" t="s">
        <v>137</v>
      </c>
      <c r="K6364" t="s">
        <v>144</v>
      </c>
      <c r="L6364" t="s">
        <v>17958</v>
      </c>
      <c r="M6364" t="s">
        <v>17959</v>
      </c>
      <c r="N6364">
        <v>0.100833333</v>
      </c>
      <c r="O6364">
        <v>0</v>
      </c>
      <c r="P6364">
        <v>510</v>
      </c>
      <c r="Q6364">
        <v>5</v>
      </c>
      <c r="R6364">
        <v>47</v>
      </c>
      <c r="S6364">
        <v>2</v>
      </c>
      <c r="T6364">
        <v>52</v>
      </c>
      <c r="U6364">
        <v>2</v>
      </c>
      <c r="V6364">
        <v>0</v>
      </c>
      <c r="W6364">
        <v>0</v>
      </c>
      <c r="X6364">
        <v>7.810321596557519</v>
      </c>
      <c r="Y6364">
        <v>8.7156149086138002E-2</v>
      </c>
      <c r="Z6364">
        <v>1.0744854135939559</v>
      </c>
      <c r="AA6364">
        <v>0.41021355430818407</v>
      </c>
      <c r="AB6364">
        <v>4.6089125241919584</v>
      </c>
      <c r="AC6364">
        <v>2.7917320882215098</v>
      </c>
      <c r="AD6364">
        <v>0</v>
      </c>
      <c r="AE6364">
        <v>16.782821325959269</v>
      </c>
    </row>
    <row r="6365" spans="1:31" x14ac:dyDescent="0.3">
      <c r="A6365">
        <v>2500722</v>
      </c>
      <c r="B6365">
        <v>1</v>
      </c>
      <c r="C6365" t="s">
        <v>80</v>
      </c>
      <c r="D6365" t="s">
        <v>90</v>
      </c>
      <c r="E6365" t="s">
        <v>132</v>
      </c>
      <c r="F6365" t="s">
        <v>17960</v>
      </c>
      <c r="G6365" t="s">
        <v>134</v>
      </c>
      <c r="H6365" t="s">
        <v>135</v>
      </c>
      <c r="I6365" t="s">
        <v>136</v>
      </c>
      <c r="J6365" t="s">
        <v>137</v>
      </c>
      <c r="K6365" t="s">
        <v>138</v>
      </c>
      <c r="L6365" t="s">
        <v>17961</v>
      </c>
      <c r="M6365" t="s">
        <v>17962</v>
      </c>
      <c r="N6365">
        <v>1.2375</v>
      </c>
      <c r="O6365">
        <v>0</v>
      </c>
      <c r="P6365">
        <v>822</v>
      </c>
      <c r="Q6365">
        <v>0</v>
      </c>
      <c r="R6365">
        <v>0</v>
      </c>
      <c r="S6365">
        <v>0</v>
      </c>
      <c r="T6365">
        <v>17</v>
      </c>
      <c r="U6365">
        <v>0</v>
      </c>
      <c r="V6365">
        <v>0</v>
      </c>
      <c r="W6365">
        <v>0</v>
      </c>
      <c r="X6365">
        <v>275.7277247863754</v>
      </c>
      <c r="Y6365">
        <v>0</v>
      </c>
      <c r="Z6365">
        <v>0</v>
      </c>
      <c r="AA6365">
        <v>0</v>
      </c>
      <c r="AB6365">
        <v>29.345508903383774</v>
      </c>
      <c r="AC6365">
        <v>0</v>
      </c>
      <c r="AD6365">
        <v>0</v>
      </c>
      <c r="AE6365">
        <v>305.07323368975915</v>
      </c>
    </row>
    <row r="6366" spans="1:31" x14ac:dyDescent="0.3">
      <c r="A6366">
        <v>2500364</v>
      </c>
      <c r="B6366">
        <v>1</v>
      </c>
      <c r="C6366" t="s">
        <v>81</v>
      </c>
      <c r="D6366" t="s">
        <v>125</v>
      </c>
      <c r="E6366" t="s">
        <v>166</v>
      </c>
      <c r="F6366" t="s">
        <v>17963</v>
      </c>
      <c r="G6366" t="s">
        <v>149</v>
      </c>
      <c r="H6366" t="s">
        <v>150</v>
      </c>
      <c r="I6366" t="s">
        <v>136</v>
      </c>
      <c r="J6366" t="s">
        <v>137</v>
      </c>
      <c r="K6366" t="s">
        <v>144</v>
      </c>
      <c r="L6366" t="s">
        <v>17964</v>
      </c>
      <c r="M6366" t="s">
        <v>17965</v>
      </c>
      <c r="N6366">
        <v>1.4113888880000001</v>
      </c>
      <c r="O6366">
        <v>1</v>
      </c>
      <c r="P6366">
        <v>729</v>
      </c>
      <c r="Q6366">
        <v>104</v>
      </c>
      <c r="R6366">
        <v>529</v>
      </c>
      <c r="S6366">
        <v>15</v>
      </c>
      <c r="T6366">
        <v>58</v>
      </c>
      <c r="U6366">
        <v>1</v>
      </c>
      <c r="V6366">
        <v>0</v>
      </c>
      <c r="W6366">
        <v>0.47543148151181441</v>
      </c>
      <c r="X6366">
        <v>96.722910254743752</v>
      </c>
      <c r="Y6366">
        <v>38.275814151223877</v>
      </c>
      <c r="Z6366">
        <v>127.28230657073308</v>
      </c>
      <c r="AA6366">
        <v>60.202106486896618</v>
      </c>
      <c r="AB6366">
        <v>19.891096163624745</v>
      </c>
      <c r="AC6366">
        <v>85.264837007934986</v>
      </c>
      <c r="AD6366">
        <v>0</v>
      </c>
      <c r="AE6366">
        <v>428.11450211666892</v>
      </c>
    </row>
    <row r="6367" spans="1:31" x14ac:dyDescent="0.3">
      <c r="A6367">
        <v>2500530</v>
      </c>
      <c r="B6367">
        <v>1</v>
      </c>
      <c r="C6367" t="s">
        <v>81</v>
      </c>
      <c r="D6367" t="s">
        <v>112</v>
      </c>
      <c r="E6367" t="s">
        <v>162</v>
      </c>
      <c r="F6367" t="s">
        <v>17966</v>
      </c>
      <c r="G6367" t="s">
        <v>210</v>
      </c>
      <c r="H6367" t="s">
        <v>135</v>
      </c>
      <c r="I6367" t="s">
        <v>136</v>
      </c>
      <c r="J6367" t="s">
        <v>137</v>
      </c>
      <c r="K6367" t="s">
        <v>144</v>
      </c>
      <c r="L6367" t="s">
        <v>17967</v>
      </c>
      <c r="M6367" t="s">
        <v>17968</v>
      </c>
      <c r="N6367">
        <v>1.431944444</v>
      </c>
      <c r="O6367">
        <v>0</v>
      </c>
      <c r="P6367">
        <v>1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0.3514051674652347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0.3514051674652347</v>
      </c>
    </row>
    <row r="6368" spans="1:31" x14ac:dyDescent="0.3">
      <c r="A6368">
        <v>2500656</v>
      </c>
      <c r="B6368">
        <v>1</v>
      </c>
      <c r="C6368" t="s">
        <v>81</v>
      </c>
      <c r="D6368" t="s">
        <v>120</v>
      </c>
      <c r="E6368" t="s">
        <v>162</v>
      </c>
      <c r="F6368" t="s">
        <v>17969</v>
      </c>
      <c r="G6368" t="s">
        <v>210</v>
      </c>
      <c r="H6368" t="s">
        <v>135</v>
      </c>
      <c r="I6368" t="s">
        <v>136</v>
      </c>
      <c r="J6368" t="s">
        <v>137</v>
      </c>
      <c r="K6368" t="s">
        <v>144</v>
      </c>
      <c r="L6368" t="s">
        <v>17970</v>
      </c>
      <c r="M6368" t="s">
        <v>17971</v>
      </c>
      <c r="N6368">
        <v>0.40972222200000002</v>
      </c>
      <c r="O6368">
        <v>0</v>
      </c>
      <c r="P6368">
        <v>46</v>
      </c>
      <c r="Q6368">
        <v>0</v>
      </c>
      <c r="R6368">
        <v>0</v>
      </c>
      <c r="S6368">
        <v>0</v>
      </c>
      <c r="T6368">
        <v>2</v>
      </c>
      <c r="U6368">
        <v>0</v>
      </c>
      <c r="V6368">
        <v>0</v>
      </c>
      <c r="W6368">
        <v>0</v>
      </c>
      <c r="X6368">
        <v>3.2091989347044647</v>
      </c>
      <c r="Y6368">
        <v>0</v>
      </c>
      <c r="Z6368">
        <v>0</v>
      </c>
      <c r="AA6368">
        <v>0</v>
      </c>
      <c r="AB6368">
        <v>0.91393888581564697</v>
      </c>
      <c r="AC6368">
        <v>0</v>
      </c>
      <c r="AD6368">
        <v>0</v>
      </c>
      <c r="AE6368">
        <v>4.1231378205201121</v>
      </c>
    </row>
    <row r="6369" spans="1:31" x14ac:dyDescent="0.3">
      <c r="A6369">
        <v>2501320</v>
      </c>
      <c r="B6369">
        <v>1</v>
      </c>
      <c r="C6369" t="s">
        <v>80</v>
      </c>
      <c r="D6369" t="s">
        <v>101</v>
      </c>
      <c r="E6369" t="s">
        <v>162</v>
      </c>
      <c r="F6369" t="s">
        <v>5711</v>
      </c>
      <c r="G6369" t="s">
        <v>181</v>
      </c>
      <c r="H6369" t="s">
        <v>135</v>
      </c>
      <c r="I6369" t="s">
        <v>136</v>
      </c>
      <c r="J6369" t="s">
        <v>137</v>
      </c>
      <c r="K6369" t="s">
        <v>144</v>
      </c>
      <c r="L6369" t="s">
        <v>17972</v>
      </c>
      <c r="M6369" t="s">
        <v>17973</v>
      </c>
      <c r="N6369">
        <v>0.56388888800000003</v>
      </c>
      <c r="O6369">
        <v>0</v>
      </c>
      <c r="P6369">
        <v>125</v>
      </c>
      <c r="Q6369">
        <v>0</v>
      </c>
      <c r="R6369">
        <v>0</v>
      </c>
      <c r="S6369">
        <v>0</v>
      </c>
      <c r="T6369">
        <v>8</v>
      </c>
      <c r="U6369">
        <v>0</v>
      </c>
      <c r="V6369">
        <v>0</v>
      </c>
      <c r="W6369">
        <v>0</v>
      </c>
      <c r="X6369">
        <v>13.41051039806478</v>
      </c>
      <c r="Y6369">
        <v>0</v>
      </c>
      <c r="Z6369">
        <v>0</v>
      </c>
      <c r="AA6369">
        <v>0</v>
      </c>
      <c r="AB6369">
        <v>0.74001758179481192</v>
      </c>
      <c r="AC6369">
        <v>0</v>
      </c>
      <c r="AD6369">
        <v>0</v>
      </c>
      <c r="AE6369">
        <v>14.150527979859591</v>
      </c>
    </row>
    <row r="6370" spans="1:31" x14ac:dyDescent="0.3">
      <c r="A6370">
        <v>2501220</v>
      </c>
      <c r="B6370">
        <v>1</v>
      </c>
      <c r="C6370" t="s">
        <v>80</v>
      </c>
      <c r="D6370" t="s">
        <v>102</v>
      </c>
      <c r="E6370" t="s">
        <v>132</v>
      </c>
      <c r="F6370" t="s">
        <v>17974</v>
      </c>
      <c r="G6370" t="s">
        <v>296</v>
      </c>
      <c r="H6370" t="s">
        <v>135</v>
      </c>
      <c r="I6370" t="s">
        <v>136</v>
      </c>
      <c r="J6370" t="s">
        <v>137</v>
      </c>
      <c r="K6370" t="s">
        <v>144</v>
      </c>
      <c r="L6370" t="s">
        <v>17975</v>
      </c>
      <c r="M6370" t="s">
        <v>17976</v>
      </c>
      <c r="N6370">
        <v>1.118333333</v>
      </c>
      <c r="O6370">
        <v>0</v>
      </c>
      <c r="P6370">
        <v>0</v>
      </c>
      <c r="Q6370">
        <v>0</v>
      </c>
      <c r="R6370">
        <v>25</v>
      </c>
      <c r="S6370">
        <v>0</v>
      </c>
      <c r="T6370">
        <v>9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2.2902782418414329</v>
      </c>
      <c r="AA6370">
        <v>0</v>
      </c>
      <c r="AB6370">
        <v>4.2046808141256093</v>
      </c>
      <c r="AC6370">
        <v>0</v>
      </c>
      <c r="AD6370">
        <v>0</v>
      </c>
      <c r="AE6370">
        <v>6.4949590559670423</v>
      </c>
    </row>
    <row r="6371" spans="1:31" x14ac:dyDescent="0.3">
      <c r="A6371">
        <v>2500991</v>
      </c>
      <c r="B6371">
        <v>1</v>
      </c>
      <c r="C6371" t="s">
        <v>81</v>
      </c>
      <c r="D6371" t="s">
        <v>118</v>
      </c>
      <c r="E6371" t="s">
        <v>162</v>
      </c>
      <c r="F6371" t="s">
        <v>17977</v>
      </c>
      <c r="G6371" t="s">
        <v>210</v>
      </c>
      <c r="H6371" t="s">
        <v>135</v>
      </c>
      <c r="I6371" t="s">
        <v>136</v>
      </c>
      <c r="J6371" t="s">
        <v>137</v>
      </c>
      <c r="K6371" t="s">
        <v>144</v>
      </c>
      <c r="L6371" t="s">
        <v>17978</v>
      </c>
      <c r="M6371" t="s">
        <v>17979</v>
      </c>
      <c r="N6371">
        <v>6.9483333329999999</v>
      </c>
      <c r="O6371">
        <v>0</v>
      </c>
      <c r="P6371">
        <v>6</v>
      </c>
      <c r="Q6371">
        <v>0</v>
      </c>
      <c r="R6371">
        <v>3</v>
      </c>
      <c r="S6371">
        <v>0</v>
      </c>
      <c r="T6371">
        <v>1</v>
      </c>
      <c r="U6371">
        <v>0</v>
      </c>
      <c r="V6371">
        <v>0</v>
      </c>
      <c r="W6371">
        <v>0</v>
      </c>
      <c r="X6371">
        <v>5.9153639798357283</v>
      </c>
      <c r="Y6371">
        <v>0</v>
      </c>
      <c r="Z6371">
        <v>13.343524072989666</v>
      </c>
      <c r="AA6371">
        <v>0</v>
      </c>
      <c r="AB6371">
        <v>0</v>
      </c>
      <c r="AC6371">
        <v>0</v>
      </c>
      <c r="AD6371">
        <v>0</v>
      </c>
      <c r="AE6371">
        <v>19.258888052825395</v>
      </c>
    </row>
    <row r="6372" spans="1:31" x14ac:dyDescent="0.3">
      <c r="A6372">
        <v>2501240</v>
      </c>
      <c r="B6372">
        <v>1</v>
      </c>
      <c r="C6372" t="s">
        <v>80</v>
      </c>
      <c r="D6372" t="s">
        <v>85</v>
      </c>
      <c r="E6372" t="s">
        <v>162</v>
      </c>
      <c r="F6372" t="s">
        <v>17980</v>
      </c>
      <c r="G6372" t="s">
        <v>159</v>
      </c>
      <c r="H6372" t="s">
        <v>135</v>
      </c>
      <c r="I6372" t="s">
        <v>136</v>
      </c>
      <c r="J6372" t="s">
        <v>3</v>
      </c>
      <c r="K6372" t="s">
        <v>144</v>
      </c>
      <c r="L6372" t="s">
        <v>17981</v>
      </c>
      <c r="M6372" t="s">
        <v>17982</v>
      </c>
      <c r="N6372">
        <v>5.1069444439999998</v>
      </c>
      <c r="O6372">
        <v>0</v>
      </c>
      <c r="P6372">
        <v>43</v>
      </c>
      <c r="Q6372">
        <v>0</v>
      </c>
      <c r="R6372">
        <v>0</v>
      </c>
      <c r="S6372">
        <v>0</v>
      </c>
      <c r="T6372">
        <v>6</v>
      </c>
      <c r="U6372">
        <v>0</v>
      </c>
      <c r="V6372">
        <v>0</v>
      </c>
      <c r="W6372">
        <v>0</v>
      </c>
      <c r="X6372">
        <v>54.710571254639063</v>
      </c>
      <c r="Y6372">
        <v>0</v>
      </c>
      <c r="Z6372">
        <v>0</v>
      </c>
      <c r="AA6372">
        <v>0</v>
      </c>
      <c r="AB6372">
        <v>27.170148985010353</v>
      </c>
      <c r="AC6372">
        <v>0</v>
      </c>
      <c r="AD6372">
        <v>0</v>
      </c>
      <c r="AE6372">
        <v>81.88072023964942</v>
      </c>
    </row>
    <row r="6373" spans="1:31" x14ac:dyDescent="0.3">
      <c r="A6373">
        <v>2501034</v>
      </c>
      <c r="B6373">
        <v>1</v>
      </c>
      <c r="C6373" t="s">
        <v>80</v>
      </c>
      <c r="D6373" t="s">
        <v>103</v>
      </c>
      <c r="E6373" t="s">
        <v>132</v>
      </c>
      <c r="F6373" t="s">
        <v>17983</v>
      </c>
      <c r="G6373" t="s">
        <v>296</v>
      </c>
      <c r="H6373" t="s">
        <v>135</v>
      </c>
      <c r="I6373" t="s">
        <v>136</v>
      </c>
      <c r="J6373" t="s">
        <v>137</v>
      </c>
      <c r="K6373" t="s">
        <v>144</v>
      </c>
      <c r="L6373" t="s">
        <v>17984</v>
      </c>
      <c r="M6373" t="s">
        <v>17985</v>
      </c>
      <c r="N6373">
        <v>0.91749999999999998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24</v>
      </c>
      <c r="U6373">
        <v>0</v>
      </c>
      <c r="V6373">
        <v>3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97.394246801788896</v>
      </c>
      <c r="AC6373">
        <v>0</v>
      </c>
      <c r="AD6373">
        <v>42.658049941803036</v>
      </c>
      <c r="AE6373">
        <v>140.05229674359194</v>
      </c>
    </row>
    <row r="6374" spans="1:31" x14ac:dyDescent="0.3">
      <c r="A6374">
        <v>2500785</v>
      </c>
      <c r="B6374">
        <v>1</v>
      </c>
      <c r="C6374" t="s">
        <v>81</v>
      </c>
      <c r="D6374" t="s">
        <v>116</v>
      </c>
      <c r="E6374" t="s">
        <v>184</v>
      </c>
      <c r="F6374" t="s">
        <v>6551</v>
      </c>
      <c r="G6374" t="s">
        <v>134</v>
      </c>
      <c r="H6374" t="s">
        <v>150</v>
      </c>
      <c r="I6374" t="s">
        <v>136</v>
      </c>
      <c r="J6374" t="s">
        <v>137</v>
      </c>
      <c r="K6374" t="s">
        <v>138</v>
      </c>
      <c r="L6374" t="s">
        <v>17986</v>
      </c>
      <c r="M6374" t="s">
        <v>17987</v>
      </c>
      <c r="N6374">
        <v>2.6833333330000002</v>
      </c>
      <c r="O6374">
        <v>0</v>
      </c>
      <c r="P6374">
        <v>779</v>
      </c>
      <c r="Q6374">
        <v>4</v>
      </c>
      <c r="R6374">
        <v>42</v>
      </c>
      <c r="S6374">
        <v>0</v>
      </c>
      <c r="T6374">
        <v>104</v>
      </c>
      <c r="U6374">
        <v>1</v>
      </c>
      <c r="V6374">
        <v>0</v>
      </c>
      <c r="W6374">
        <v>0</v>
      </c>
      <c r="X6374">
        <v>400.61684424610684</v>
      </c>
      <c r="Y6374">
        <v>17.825475133990395</v>
      </c>
      <c r="Z6374">
        <v>15.765024163865096</v>
      </c>
      <c r="AA6374">
        <v>0</v>
      </c>
      <c r="AB6374">
        <v>123.36508138111559</v>
      </c>
      <c r="AC6374">
        <v>455.28411689986001</v>
      </c>
      <c r="AD6374">
        <v>0</v>
      </c>
      <c r="AE6374">
        <v>1012.8565418249379</v>
      </c>
    </row>
    <row r="6375" spans="1:31" x14ac:dyDescent="0.3">
      <c r="A6375">
        <v>2501277</v>
      </c>
      <c r="B6375">
        <v>1</v>
      </c>
      <c r="C6375" t="s">
        <v>81</v>
      </c>
      <c r="D6375" t="s">
        <v>113</v>
      </c>
      <c r="E6375" t="s">
        <v>153</v>
      </c>
      <c r="F6375" t="s">
        <v>17988</v>
      </c>
      <c r="G6375" t="s">
        <v>155</v>
      </c>
      <c r="H6375" t="s">
        <v>135</v>
      </c>
      <c r="I6375" t="s">
        <v>136</v>
      </c>
      <c r="J6375" t="s">
        <v>137</v>
      </c>
      <c r="K6375" t="s">
        <v>144</v>
      </c>
      <c r="L6375" t="s">
        <v>17989</v>
      </c>
      <c r="M6375" t="s">
        <v>17990</v>
      </c>
      <c r="N6375">
        <v>4.9588888879999997</v>
      </c>
      <c r="O6375">
        <v>0</v>
      </c>
      <c r="P6375">
        <v>1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0.37374116988687178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0.37374116988687178</v>
      </c>
    </row>
    <row r="6376" spans="1:31" x14ac:dyDescent="0.3">
      <c r="A6376">
        <v>2500885</v>
      </c>
      <c r="B6376">
        <v>1</v>
      </c>
      <c r="C6376" t="s">
        <v>81</v>
      </c>
      <c r="D6376" t="s">
        <v>120</v>
      </c>
      <c r="E6376" t="s">
        <v>184</v>
      </c>
      <c r="F6376" t="s">
        <v>17991</v>
      </c>
      <c r="G6376" t="s">
        <v>1791</v>
      </c>
      <c r="H6376" t="s">
        <v>150</v>
      </c>
      <c r="I6376" t="s">
        <v>136</v>
      </c>
      <c r="J6376" t="s">
        <v>137</v>
      </c>
      <c r="K6376" t="s">
        <v>144</v>
      </c>
      <c r="L6376" t="s">
        <v>17992</v>
      </c>
      <c r="M6376" t="s">
        <v>17993</v>
      </c>
      <c r="N6376">
        <v>5.738611111</v>
      </c>
      <c r="O6376">
        <v>0</v>
      </c>
      <c r="P6376">
        <v>205</v>
      </c>
      <c r="Q6376">
        <v>50</v>
      </c>
      <c r="R6376">
        <v>18</v>
      </c>
      <c r="S6376">
        <v>6</v>
      </c>
      <c r="T6376">
        <v>17</v>
      </c>
      <c r="U6376">
        <v>0</v>
      </c>
      <c r="V6376">
        <v>0</v>
      </c>
      <c r="W6376">
        <v>0</v>
      </c>
      <c r="X6376">
        <v>188.84123163484688</v>
      </c>
      <c r="Y6376">
        <v>47.090245669987581</v>
      </c>
      <c r="Z6376">
        <v>19.375227618366594</v>
      </c>
      <c r="AA6376">
        <v>38.489180608510026</v>
      </c>
      <c r="AB6376">
        <v>25.811020517818434</v>
      </c>
      <c r="AC6376">
        <v>0</v>
      </c>
      <c r="AD6376">
        <v>0</v>
      </c>
      <c r="AE6376">
        <v>319.60690604952947</v>
      </c>
    </row>
    <row r="6377" spans="1:31" x14ac:dyDescent="0.3">
      <c r="A6377">
        <v>2500742</v>
      </c>
      <c r="B6377">
        <v>1</v>
      </c>
      <c r="C6377" t="s">
        <v>80</v>
      </c>
      <c r="D6377" t="s">
        <v>85</v>
      </c>
      <c r="E6377" t="s">
        <v>132</v>
      </c>
      <c r="F6377" t="s">
        <v>17994</v>
      </c>
      <c r="G6377" t="s">
        <v>134</v>
      </c>
      <c r="H6377" t="s">
        <v>135</v>
      </c>
      <c r="I6377" t="s">
        <v>136</v>
      </c>
      <c r="J6377" t="s">
        <v>137</v>
      </c>
      <c r="K6377" t="s">
        <v>138</v>
      </c>
      <c r="L6377" t="s">
        <v>17995</v>
      </c>
      <c r="M6377" t="s">
        <v>17996</v>
      </c>
      <c r="N6377">
        <v>0.27361111100000002</v>
      </c>
      <c r="O6377">
        <v>0</v>
      </c>
      <c r="P6377">
        <v>385</v>
      </c>
      <c r="Q6377">
        <v>0</v>
      </c>
      <c r="R6377">
        <v>0</v>
      </c>
      <c r="S6377">
        <v>0</v>
      </c>
      <c r="T6377">
        <v>42</v>
      </c>
      <c r="U6377">
        <v>0</v>
      </c>
      <c r="V6377">
        <v>0</v>
      </c>
      <c r="W6377">
        <v>0</v>
      </c>
      <c r="X6377">
        <v>28.775735564823787</v>
      </c>
      <c r="Y6377">
        <v>0</v>
      </c>
      <c r="Z6377">
        <v>0</v>
      </c>
      <c r="AA6377">
        <v>0</v>
      </c>
      <c r="AB6377">
        <v>6.7377251721518228</v>
      </c>
      <c r="AC6377">
        <v>0</v>
      </c>
      <c r="AD6377">
        <v>0</v>
      </c>
      <c r="AE6377">
        <v>35.51346073697561</v>
      </c>
    </row>
    <row r="6378" spans="1:31" x14ac:dyDescent="0.3">
      <c r="A6378">
        <v>2500593</v>
      </c>
      <c r="B6378">
        <v>1</v>
      </c>
      <c r="C6378" t="s">
        <v>80</v>
      </c>
      <c r="D6378" t="s">
        <v>99</v>
      </c>
      <c r="E6378" t="s">
        <v>132</v>
      </c>
      <c r="F6378" t="s">
        <v>15555</v>
      </c>
      <c r="G6378" t="s">
        <v>168</v>
      </c>
      <c r="H6378" t="s">
        <v>135</v>
      </c>
      <c r="I6378" t="s">
        <v>136</v>
      </c>
      <c r="J6378" t="s">
        <v>137</v>
      </c>
      <c r="K6378" t="s">
        <v>138</v>
      </c>
      <c r="L6378" t="s">
        <v>17997</v>
      </c>
      <c r="M6378" t="s">
        <v>17998</v>
      </c>
      <c r="N6378">
        <v>3.9938888879999999</v>
      </c>
      <c r="O6378">
        <v>0</v>
      </c>
      <c r="P6378">
        <v>24</v>
      </c>
      <c r="Q6378">
        <v>0</v>
      </c>
      <c r="R6378">
        <v>4</v>
      </c>
      <c r="S6378">
        <v>0</v>
      </c>
      <c r="T6378">
        <v>12</v>
      </c>
      <c r="U6378">
        <v>0</v>
      </c>
      <c r="V6378">
        <v>0</v>
      </c>
      <c r="W6378">
        <v>0</v>
      </c>
      <c r="X6378">
        <v>24.314880008254974</v>
      </c>
      <c r="Y6378">
        <v>0</v>
      </c>
      <c r="Z6378">
        <v>2.267192841892558</v>
      </c>
      <c r="AA6378">
        <v>0</v>
      </c>
      <c r="AB6378">
        <v>40.375039893752557</v>
      </c>
      <c r="AC6378">
        <v>0</v>
      </c>
      <c r="AD6378">
        <v>0</v>
      </c>
      <c r="AE6378">
        <v>66.957112743900097</v>
      </c>
    </row>
    <row r="6379" spans="1:31" x14ac:dyDescent="0.3">
      <c r="A6379">
        <v>2501134</v>
      </c>
      <c r="B6379">
        <v>1</v>
      </c>
      <c r="C6379" t="s">
        <v>80</v>
      </c>
      <c r="D6379" t="s">
        <v>94</v>
      </c>
      <c r="E6379" t="s">
        <v>162</v>
      </c>
      <c r="F6379" t="s">
        <v>17999</v>
      </c>
      <c r="G6379" t="s">
        <v>2514</v>
      </c>
      <c r="H6379" t="s">
        <v>135</v>
      </c>
      <c r="I6379" t="s">
        <v>136</v>
      </c>
      <c r="J6379" t="s">
        <v>137</v>
      </c>
      <c r="K6379" t="s">
        <v>144</v>
      </c>
      <c r="L6379" t="s">
        <v>18000</v>
      </c>
      <c r="M6379" t="s">
        <v>18001</v>
      </c>
      <c r="N6379">
        <v>3.378333333</v>
      </c>
      <c r="O6379">
        <v>0</v>
      </c>
      <c r="P6379">
        <v>12</v>
      </c>
      <c r="Q6379">
        <v>0</v>
      </c>
      <c r="R6379">
        <v>11</v>
      </c>
      <c r="S6379">
        <v>0</v>
      </c>
      <c r="T6379">
        <v>3</v>
      </c>
      <c r="U6379">
        <v>0</v>
      </c>
      <c r="V6379">
        <v>0</v>
      </c>
      <c r="W6379">
        <v>0</v>
      </c>
      <c r="X6379">
        <v>2.6793507361400564</v>
      </c>
      <c r="Y6379">
        <v>0</v>
      </c>
      <c r="Z6379">
        <v>11.230078245211017</v>
      </c>
      <c r="AA6379">
        <v>0</v>
      </c>
      <c r="AB6379">
        <v>5.1912440101903217</v>
      </c>
      <c r="AC6379">
        <v>0</v>
      </c>
      <c r="AD6379">
        <v>0</v>
      </c>
      <c r="AE6379">
        <v>19.100672991541394</v>
      </c>
    </row>
    <row r="6380" spans="1:31" x14ac:dyDescent="0.3">
      <c r="A6380">
        <v>2500450</v>
      </c>
      <c r="B6380">
        <v>1</v>
      </c>
      <c r="C6380" t="s">
        <v>80</v>
      </c>
      <c r="D6380" t="s">
        <v>104</v>
      </c>
      <c r="E6380" t="s">
        <v>162</v>
      </c>
      <c r="F6380" t="s">
        <v>12999</v>
      </c>
      <c r="G6380" t="s">
        <v>210</v>
      </c>
      <c r="H6380" t="s">
        <v>135</v>
      </c>
      <c r="I6380" t="s">
        <v>136</v>
      </c>
      <c r="J6380" t="s">
        <v>137</v>
      </c>
      <c r="K6380" t="s">
        <v>144</v>
      </c>
      <c r="L6380" t="s">
        <v>18002</v>
      </c>
      <c r="M6380" t="s">
        <v>18003</v>
      </c>
      <c r="N6380">
        <v>3.4788888880000002</v>
      </c>
      <c r="O6380">
        <v>0</v>
      </c>
      <c r="P6380">
        <v>3</v>
      </c>
      <c r="Q6380">
        <v>0</v>
      </c>
      <c r="R6380">
        <v>2</v>
      </c>
      <c r="S6380">
        <v>0</v>
      </c>
      <c r="T6380">
        <v>6</v>
      </c>
      <c r="U6380">
        <v>0</v>
      </c>
      <c r="V6380">
        <v>0</v>
      </c>
      <c r="W6380">
        <v>0</v>
      </c>
      <c r="X6380">
        <v>3.5619338013645234</v>
      </c>
      <c r="Y6380">
        <v>0</v>
      </c>
      <c r="Z6380">
        <v>0.6426048288800521</v>
      </c>
      <c r="AA6380">
        <v>0</v>
      </c>
      <c r="AB6380">
        <v>26.519713166558709</v>
      </c>
      <c r="AC6380">
        <v>0</v>
      </c>
      <c r="AD6380">
        <v>0</v>
      </c>
      <c r="AE6380">
        <v>30.724251796803287</v>
      </c>
    </row>
    <row r="6381" spans="1:31" x14ac:dyDescent="0.3">
      <c r="A6381">
        <v>2501137</v>
      </c>
      <c r="B6381">
        <v>1</v>
      </c>
      <c r="C6381" t="s">
        <v>81</v>
      </c>
      <c r="D6381" t="s">
        <v>112</v>
      </c>
      <c r="E6381" t="s">
        <v>162</v>
      </c>
      <c r="F6381" t="s">
        <v>18004</v>
      </c>
      <c r="G6381" t="s">
        <v>210</v>
      </c>
      <c r="H6381" t="s">
        <v>135</v>
      </c>
      <c r="I6381" t="s">
        <v>136</v>
      </c>
      <c r="J6381" t="s">
        <v>137</v>
      </c>
      <c r="K6381" t="s">
        <v>144</v>
      </c>
      <c r="L6381" t="s">
        <v>18005</v>
      </c>
      <c r="M6381" t="s">
        <v>18006</v>
      </c>
      <c r="N6381">
        <v>3.8208333329999999</v>
      </c>
      <c r="O6381">
        <v>0</v>
      </c>
      <c r="P6381">
        <v>3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1.2297674320937857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1.2297674320937857</v>
      </c>
    </row>
    <row r="6382" spans="1:31" x14ac:dyDescent="0.3">
      <c r="A6382">
        <v>2500473</v>
      </c>
      <c r="B6382">
        <v>1</v>
      </c>
      <c r="C6382" t="s">
        <v>81</v>
      </c>
      <c r="D6382" t="s">
        <v>113</v>
      </c>
      <c r="E6382" t="s">
        <v>147</v>
      </c>
      <c r="F6382" t="s">
        <v>18007</v>
      </c>
      <c r="G6382" t="s">
        <v>193</v>
      </c>
      <c r="H6382" t="s">
        <v>150</v>
      </c>
      <c r="I6382" t="s">
        <v>136</v>
      </c>
      <c r="J6382" t="s">
        <v>137</v>
      </c>
      <c r="K6382" t="s">
        <v>144</v>
      </c>
      <c r="L6382" t="s">
        <v>18008</v>
      </c>
      <c r="M6382" t="s">
        <v>18009</v>
      </c>
      <c r="N6382">
        <v>2.105277777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2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303.73480361088514</v>
      </c>
      <c r="AD6382">
        <v>0</v>
      </c>
      <c r="AE6382">
        <v>303.73480361088514</v>
      </c>
    </row>
    <row r="6383" spans="1:31" x14ac:dyDescent="0.3">
      <c r="A6383">
        <v>2500427</v>
      </c>
      <c r="B6383">
        <v>1</v>
      </c>
      <c r="C6383" t="s">
        <v>81</v>
      </c>
      <c r="D6383" t="s">
        <v>114</v>
      </c>
      <c r="E6383" t="s">
        <v>147</v>
      </c>
      <c r="F6383" t="s">
        <v>18010</v>
      </c>
      <c r="G6383" t="s">
        <v>149</v>
      </c>
      <c r="H6383" t="s">
        <v>150</v>
      </c>
      <c r="I6383" t="s">
        <v>136</v>
      </c>
      <c r="J6383" t="s">
        <v>137</v>
      </c>
      <c r="K6383" t="s">
        <v>144</v>
      </c>
      <c r="L6383" t="s">
        <v>18011</v>
      </c>
      <c r="M6383" t="s">
        <v>18012</v>
      </c>
      <c r="N6383">
        <v>1.569722222</v>
      </c>
      <c r="O6383">
        <v>0</v>
      </c>
      <c r="P6383">
        <v>253</v>
      </c>
      <c r="Q6383">
        <v>0</v>
      </c>
      <c r="R6383">
        <v>3</v>
      </c>
      <c r="S6383">
        <v>2</v>
      </c>
      <c r="T6383">
        <v>65</v>
      </c>
      <c r="U6383">
        <v>0</v>
      </c>
      <c r="V6383">
        <v>0</v>
      </c>
      <c r="W6383">
        <v>0</v>
      </c>
      <c r="X6383">
        <v>44.067318241217436</v>
      </c>
      <c r="Y6383">
        <v>0</v>
      </c>
      <c r="Z6383">
        <v>1.811286213775402</v>
      </c>
      <c r="AA6383">
        <v>3.5986031807733339</v>
      </c>
      <c r="AB6383">
        <v>23.700930462179155</v>
      </c>
      <c r="AC6383">
        <v>0</v>
      </c>
      <c r="AD6383">
        <v>0</v>
      </c>
      <c r="AE6383">
        <v>73.178138097945322</v>
      </c>
    </row>
    <row r="6384" spans="1:31" x14ac:dyDescent="0.3">
      <c r="A6384">
        <v>2500467</v>
      </c>
      <c r="B6384">
        <v>1</v>
      </c>
      <c r="C6384" t="s">
        <v>81</v>
      </c>
      <c r="D6384" t="s">
        <v>122</v>
      </c>
      <c r="E6384" t="s">
        <v>166</v>
      </c>
      <c r="F6384" t="s">
        <v>1604</v>
      </c>
      <c r="G6384" t="s">
        <v>149</v>
      </c>
      <c r="H6384" t="s">
        <v>150</v>
      </c>
      <c r="I6384" t="s">
        <v>136</v>
      </c>
      <c r="J6384" t="s">
        <v>137</v>
      </c>
      <c r="K6384" t="s">
        <v>144</v>
      </c>
      <c r="L6384" t="s">
        <v>18013</v>
      </c>
      <c r="M6384" t="s">
        <v>18014</v>
      </c>
      <c r="N6384">
        <v>0.46861111100000002</v>
      </c>
      <c r="O6384">
        <v>10</v>
      </c>
      <c r="P6384">
        <v>859</v>
      </c>
      <c r="Q6384">
        <v>70</v>
      </c>
      <c r="R6384">
        <v>41</v>
      </c>
      <c r="S6384">
        <v>22</v>
      </c>
      <c r="T6384">
        <v>55</v>
      </c>
      <c r="U6384">
        <v>0</v>
      </c>
      <c r="V6384">
        <v>1</v>
      </c>
      <c r="W6384">
        <v>0.57770561176140167</v>
      </c>
      <c r="X6384">
        <v>50.264787220392549</v>
      </c>
      <c r="Y6384">
        <v>32.90593754951977</v>
      </c>
      <c r="Z6384">
        <v>4.1001542422896282</v>
      </c>
      <c r="AA6384">
        <v>39.837460306699555</v>
      </c>
      <c r="AB6384">
        <v>15.971423043125132</v>
      </c>
      <c r="AC6384">
        <v>0</v>
      </c>
      <c r="AD6384">
        <v>0.11207306856585972</v>
      </c>
      <c r="AE6384">
        <v>143.76954104235389</v>
      </c>
    </row>
    <row r="6385" spans="1:31" x14ac:dyDescent="0.3">
      <c r="A6385">
        <v>2501014</v>
      </c>
      <c r="B6385">
        <v>1</v>
      </c>
      <c r="C6385" t="s">
        <v>80</v>
      </c>
      <c r="D6385" t="s">
        <v>110</v>
      </c>
      <c r="E6385" t="s">
        <v>132</v>
      </c>
      <c r="F6385" t="s">
        <v>18015</v>
      </c>
      <c r="G6385" t="s">
        <v>237</v>
      </c>
      <c r="H6385" t="s">
        <v>135</v>
      </c>
      <c r="I6385" t="s">
        <v>136</v>
      </c>
      <c r="J6385" t="s">
        <v>137</v>
      </c>
      <c r="K6385" t="s">
        <v>144</v>
      </c>
      <c r="L6385" t="s">
        <v>18016</v>
      </c>
      <c r="M6385" t="s">
        <v>18017</v>
      </c>
      <c r="N6385">
        <v>0.50638888800000004</v>
      </c>
      <c r="O6385">
        <v>0</v>
      </c>
      <c r="P6385">
        <v>408</v>
      </c>
      <c r="Q6385">
        <v>0</v>
      </c>
      <c r="R6385">
        <v>0</v>
      </c>
      <c r="S6385">
        <v>0</v>
      </c>
      <c r="T6385">
        <v>46</v>
      </c>
      <c r="U6385">
        <v>0</v>
      </c>
      <c r="V6385">
        <v>0</v>
      </c>
      <c r="W6385">
        <v>0</v>
      </c>
      <c r="X6385">
        <v>61.650956077274159</v>
      </c>
      <c r="Y6385">
        <v>0</v>
      </c>
      <c r="Z6385">
        <v>0</v>
      </c>
      <c r="AA6385">
        <v>0</v>
      </c>
      <c r="AB6385">
        <v>19.936451588653412</v>
      </c>
      <c r="AC6385">
        <v>0</v>
      </c>
      <c r="AD6385">
        <v>0</v>
      </c>
      <c r="AE6385">
        <v>81.587407665927572</v>
      </c>
    </row>
    <row r="6386" spans="1:31" x14ac:dyDescent="0.3">
      <c r="A6386">
        <v>2500659</v>
      </c>
      <c r="B6386">
        <v>1</v>
      </c>
      <c r="C6386" t="s">
        <v>81</v>
      </c>
      <c r="D6386" t="s">
        <v>112</v>
      </c>
      <c r="E6386" t="s">
        <v>166</v>
      </c>
      <c r="F6386" t="s">
        <v>17353</v>
      </c>
      <c r="G6386" t="s">
        <v>149</v>
      </c>
      <c r="H6386" t="s">
        <v>150</v>
      </c>
      <c r="I6386" t="s">
        <v>136</v>
      </c>
      <c r="J6386" t="s">
        <v>137</v>
      </c>
      <c r="K6386" t="s">
        <v>144</v>
      </c>
      <c r="L6386" t="s">
        <v>18018</v>
      </c>
      <c r="M6386" t="s">
        <v>18019</v>
      </c>
      <c r="N6386">
        <v>0.83333333300000001</v>
      </c>
      <c r="O6386">
        <v>0</v>
      </c>
      <c r="P6386">
        <v>2310</v>
      </c>
      <c r="Q6386">
        <v>268</v>
      </c>
      <c r="R6386">
        <v>252</v>
      </c>
      <c r="S6386">
        <v>34</v>
      </c>
      <c r="T6386">
        <v>289</v>
      </c>
      <c r="U6386">
        <v>2</v>
      </c>
      <c r="V6386">
        <v>1</v>
      </c>
      <c r="W6386">
        <v>0</v>
      </c>
      <c r="X6386">
        <v>277.02892205713283</v>
      </c>
      <c r="Y6386">
        <v>29.970482226505723</v>
      </c>
      <c r="Z6386">
        <v>31.078540710999238</v>
      </c>
      <c r="AA6386">
        <v>104.09760882032135</v>
      </c>
      <c r="AB6386">
        <v>110.69109930176927</v>
      </c>
      <c r="AC6386">
        <v>104.08842229616207</v>
      </c>
      <c r="AD6386">
        <v>1.2069052595784369</v>
      </c>
      <c r="AE6386">
        <v>658.16198067246899</v>
      </c>
    </row>
    <row r="6387" spans="1:31" x14ac:dyDescent="0.3">
      <c r="A6387">
        <v>2500513</v>
      </c>
      <c r="B6387">
        <v>1</v>
      </c>
      <c r="C6387" t="s">
        <v>81</v>
      </c>
      <c r="D6387" t="s">
        <v>122</v>
      </c>
      <c r="E6387" t="s">
        <v>184</v>
      </c>
      <c r="F6387" t="s">
        <v>1560</v>
      </c>
      <c r="G6387" t="s">
        <v>149</v>
      </c>
      <c r="H6387" t="s">
        <v>150</v>
      </c>
      <c r="I6387" t="s">
        <v>136</v>
      </c>
      <c r="J6387" t="s">
        <v>137</v>
      </c>
      <c r="K6387" t="s">
        <v>144</v>
      </c>
      <c r="L6387" t="s">
        <v>18020</v>
      </c>
      <c r="M6387" t="s">
        <v>18021</v>
      </c>
      <c r="N6387">
        <v>0.55916666599999998</v>
      </c>
      <c r="O6387">
        <v>2</v>
      </c>
      <c r="P6387">
        <v>904</v>
      </c>
      <c r="Q6387">
        <v>15</v>
      </c>
      <c r="R6387">
        <v>3</v>
      </c>
      <c r="S6387">
        <v>19</v>
      </c>
      <c r="T6387">
        <v>59</v>
      </c>
      <c r="U6387">
        <v>0</v>
      </c>
      <c r="V6387">
        <v>0</v>
      </c>
      <c r="W6387">
        <v>0.19522060200046248</v>
      </c>
      <c r="X6387">
        <v>47.68685365200983</v>
      </c>
      <c r="Y6387">
        <v>2.6123848689612412</v>
      </c>
      <c r="Z6387">
        <v>3.0525911824960752E-2</v>
      </c>
      <c r="AA6387">
        <v>14.99525144120544</v>
      </c>
      <c r="AB6387">
        <v>13.947603710362147</v>
      </c>
      <c r="AC6387">
        <v>0</v>
      </c>
      <c r="AD6387">
        <v>0</v>
      </c>
      <c r="AE6387">
        <v>79.467840186364086</v>
      </c>
    </row>
    <row r="6388" spans="1:31" x14ac:dyDescent="0.3">
      <c r="A6388">
        <v>2500968</v>
      </c>
      <c r="B6388">
        <v>1</v>
      </c>
      <c r="C6388" t="s">
        <v>80</v>
      </c>
      <c r="D6388" t="s">
        <v>93</v>
      </c>
      <c r="E6388" t="s">
        <v>162</v>
      </c>
      <c r="F6388" t="s">
        <v>18022</v>
      </c>
      <c r="G6388" t="s">
        <v>210</v>
      </c>
      <c r="H6388" t="s">
        <v>135</v>
      </c>
      <c r="I6388" t="s">
        <v>136</v>
      </c>
      <c r="J6388" t="s">
        <v>137</v>
      </c>
      <c r="K6388" t="s">
        <v>144</v>
      </c>
      <c r="L6388" t="s">
        <v>18023</v>
      </c>
      <c r="M6388" t="s">
        <v>18024</v>
      </c>
      <c r="N6388">
        <v>2.1477777769999999</v>
      </c>
      <c r="O6388">
        <v>0</v>
      </c>
      <c r="P6388">
        <v>20</v>
      </c>
      <c r="Q6388">
        <v>0</v>
      </c>
      <c r="R6388">
        <v>1</v>
      </c>
      <c r="S6388">
        <v>0</v>
      </c>
      <c r="T6388">
        <v>3</v>
      </c>
      <c r="U6388">
        <v>0</v>
      </c>
      <c r="V6388">
        <v>0</v>
      </c>
      <c r="W6388">
        <v>0</v>
      </c>
      <c r="X6388">
        <v>2.6416906854090829</v>
      </c>
      <c r="Y6388">
        <v>0</v>
      </c>
      <c r="Z6388">
        <v>0.29076367745891324</v>
      </c>
      <c r="AA6388">
        <v>0</v>
      </c>
      <c r="AB6388">
        <v>0.52521267043957487</v>
      </c>
      <c r="AC6388">
        <v>0</v>
      </c>
      <c r="AD6388">
        <v>0</v>
      </c>
      <c r="AE6388">
        <v>3.4576670333075707</v>
      </c>
    </row>
    <row r="6389" spans="1:31" x14ac:dyDescent="0.3">
      <c r="A6389">
        <v>2500613</v>
      </c>
      <c r="B6389">
        <v>1</v>
      </c>
      <c r="C6389" t="s">
        <v>80</v>
      </c>
      <c r="D6389" t="s">
        <v>106</v>
      </c>
      <c r="E6389" t="s">
        <v>132</v>
      </c>
      <c r="F6389" t="s">
        <v>18025</v>
      </c>
      <c r="G6389" t="s">
        <v>134</v>
      </c>
      <c r="H6389" t="s">
        <v>135</v>
      </c>
      <c r="I6389" t="s">
        <v>136</v>
      </c>
      <c r="J6389" t="s">
        <v>137</v>
      </c>
      <c r="K6389" t="s">
        <v>138</v>
      </c>
      <c r="L6389" t="s">
        <v>18026</v>
      </c>
      <c r="M6389" t="s">
        <v>18027</v>
      </c>
      <c r="N6389">
        <v>1.7327777769999999</v>
      </c>
      <c r="O6389">
        <v>0</v>
      </c>
      <c r="P6389">
        <v>1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0.48674456660944443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0.48674456660944443</v>
      </c>
    </row>
    <row r="6390" spans="1:31" x14ac:dyDescent="0.3">
      <c r="A6390">
        <v>2501260</v>
      </c>
      <c r="B6390">
        <v>1</v>
      </c>
      <c r="C6390" t="s">
        <v>80</v>
      </c>
      <c r="D6390" t="s">
        <v>97</v>
      </c>
      <c r="E6390" t="s">
        <v>162</v>
      </c>
      <c r="F6390" t="s">
        <v>18028</v>
      </c>
      <c r="G6390" t="s">
        <v>181</v>
      </c>
      <c r="H6390" t="s">
        <v>135</v>
      </c>
      <c r="I6390" t="s">
        <v>136</v>
      </c>
      <c r="J6390" t="s">
        <v>137</v>
      </c>
      <c r="K6390" t="s">
        <v>144</v>
      </c>
      <c r="L6390" t="s">
        <v>18029</v>
      </c>
      <c r="M6390" t="s">
        <v>18030</v>
      </c>
      <c r="N6390">
        <v>0.80027777700000002</v>
      </c>
      <c r="O6390">
        <v>0</v>
      </c>
      <c r="P6390">
        <v>48</v>
      </c>
      <c r="Q6390">
        <v>0</v>
      </c>
      <c r="R6390">
        <v>1</v>
      </c>
      <c r="S6390">
        <v>0</v>
      </c>
      <c r="T6390">
        <v>2</v>
      </c>
      <c r="U6390">
        <v>0</v>
      </c>
      <c r="V6390">
        <v>0</v>
      </c>
      <c r="W6390">
        <v>0</v>
      </c>
      <c r="X6390">
        <v>41.572516054142781</v>
      </c>
      <c r="Y6390">
        <v>0</v>
      </c>
      <c r="Z6390">
        <v>6.2576163739743507E-2</v>
      </c>
      <c r="AA6390">
        <v>0</v>
      </c>
      <c r="AB6390">
        <v>1.3810318529242869</v>
      </c>
      <c r="AC6390">
        <v>0</v>
      </c>
      <c r="AD6390">
        <v>0</v>
      </c>
      <c r="AE6390">
        <v>43.016124070806811</v>
      </c>
    </row>
    <row r="6391" spans="1:31" x14ac:dyDescent="0.3">
      <c r="A6391">
        <v>2500367</v>
      </c>
      <c r="B6391">
        <v>1</v>
      </c>
      <c r="C6391" t="s">
        <v>81</v>
      </c>
      <c r="D6391" t="s">
        <v>127</v>
      </c>
      <c r="E6391" t="s">
        <v>132</v>
      </c>
      <c r="F6391" t="s">
        <v>4290</v>
      </c>
      <c r="G6391" t="s">
        <v>296</v>
      </c>
      <c r="H6391" t="s">
        <v>135</v>
      </c>
      <c r="I6391" t="s">
        <v>136</v>
      </c>
      <c r="J6391" t="s">
        <v>137</v>
      </c>
      <c r="K6391" t="s">
        <v>144</v>
      </c>
      <c r="L6391" t="s">
        <v>18031</v>
      </c>
      <c r="M6391" t="s">
        <v>18032</v>
      </c>
      <c r="N6391">
        <v>5.8180555549999999</v>
      </c>
      <c r="O6391">
        <v>0</v>
      </c>
      <c r="P6391">
        <v>82</v>
      </c>
      <c r="Q6391">
        <v>0</v>
      </c>
      <c r="R6391">
        <v>5</v>
      </c>
      <c r="S6391">
        <v>0</v>
      </c>
      <c r="T6391">
        <v>5</v>
      </c>
      <c r="U6391">
        <v>0</v>
      </c>
      <c r="V6391">
        <v>0</v>
      </c>
      <c r="W6391">
        <v>0</v>
      </c>
      <c r="X6391">
        <v>66.317710645060615</v>
      </c>
      <c r="Y6391">
        <v>0</v>
      </c>
      <c r="Z6391">
        <v>4.6596942900252389E-2</v>
      </c>
      <c r="AA6391">
        <v>0</v>
      </c>
      <c r="AB6391">
        <v>26.827298328455296</v>
      </c>
      <c r="AC6391">
        <v>0</v>
      </c>
      <c r="AD6391">
        <v>0</v>
      </c>
      <c r="AE6391">
        <v>93.191605916416165</v>
      </c>
    </row>
    <row r="6392" spans="1:31" x14ac:dyDescent="0.3">
      <c r="A6392">
        <v>2501008</v>
      </c>
      <c r="B6392">
        <v>1</v>
      </c>
      <c r="C6392" t="s">
        <v>80</v>
      </c>
      <c r="D6392" t="s">
        <v>98</v>
      </c>
      <c r="E6392" t="s">
        <v>132</v>
      </c>
      <c r="F6392" t="s">
        <v>18033</v>
      </c>
      <c r="G6392" t="s">
        <v>181</v>
      </c>
      <c r="H6392" t="s">
        <v>135</v>
      </c>
      <c r="I6392" t="s">
        <v>136</v>
      </c>
      <c r="J6392" t="s">
        <v>137</v>
      </c>
      <c r="K6392" t="s">
        <v>144</v>
      </c>
      <c r="L6392" t="s">
        <v>18034</v>
      </c>
      <c r="M6392" t="s">
        <v>18035</v>
      </c>
      <c r="N6392">
        <v>0.591388888</v>
      </c>
      <c r="O6392">
        <v>0</v>
      </c>
      <c r="P6392">
        <v>188</v>
      </c>
      <c r="Q6392">
        <v>0</v>
      </c>
      <c r="R6392">
        <v>0</v>
      </c>
      <c r="S6392">
        <v>0</v>
      </c>
      <c r="T6392">
        <v>14</v>
      </c>
      <c r="U6392">
        <v>0</v>
      </c>
      <c r="V6392">
        <v>0</v>
      </c>
      <c r="W6392">
        <v>0</v>
      </c>
      <c r="X6392">
        <v>9.2682759545159055</v>
      </c>
      <c r="Y6392">
        <v>0</v>
      </c>
      <c r="Z6392">
        <v>0</v>
      </c>
      <c r="AA6392">
        <v>0</v>
      </c>
      <c r="AB6392">
        <v>3.2884419109709606</v>
      </c>
      <c r="AC6392">
        <v>0</v>
      </c>
      <c r="AD6392">
        <v>0</v>
      </c>
      <c r="AE6392">
        <v>12.556717865486867</v>
      </c>
    </row>
    <row r="6393" spans="1:31" x14ac:dyDescent="0.3">
      <c r="A6393">
        <v>2500676</v>
      </c>
      <c r="B6393">
        <v>1</v>
      </c>
      <c r="C6393" t="s">
        <v>81</v>
      </c>
      <c r="D6393" t="s">
        <v>113</v>
      </c>
      <c r="E6393" t="s">
        <v>162</v>
      </c>
      <c r="F6393" t="s">
        <v>18036</v>
      </c>
      <c r="G6393" t="s">
        <v>530</v>
      </c>
      <c r="H6393" t="s">
        <v>135</v>
      </c>
      <c r="I6393" t="s">
        <v>136</v>
      </c>
      <c r="J6393" t="s">
        <v>137</v>
      </c>
      <c r="K6393" t="s">
        <v>144</v>
      </c>
      <c r="L6393" t="s">
        <v>18037</v>
      </c>
      <c r="M6393" t="s">
        <v>18038</v>
      </c>
      <c r="N6393">
        <v>7.56</v>
      </c>
      <c r="O6393">
        <v>0</v>
      </c>
      <c r="P6393">
        <v>10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4.2771360306294222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4.2771360306294222</v>
      </c>
    </row>
    <row r="6394" spans="1:31" x14ac:dyDescent="0.3">
      <c r="A6394">
        <v>2501051</v>
      </c>
      <c r="B6394">
        <v>1</v>
      </c>
      <c r="C6394" t="s">
        <v>80</v>
      </c>
      <c r="D6394" t="s">
        <v>85</v>
      </c>
      <c r="E6394" t="s">
        <v>132</v>
      </c>
      <c r="F6394" t="s">
        <v>6714</v>
      </c>
      <c r="G6394" t="s">
        <v>134</v>
      </c>
      <c r="H6394" t="s">
        <v>135</v>
      </c>
      <c r="I6394" t="s">
        <v>136</v>
      </c>
      <c r="J6394" t="s">
        <v>137</v>
      </c>
      <c r="K6394" t="s">
        <v>138</v>
      </c>
      <c r="L6394" t="s">
        <v>18039</v>
      </c>
      <c r="M6394" t="s">
        <v>18040</v>
      </c>
      <c r="N6394">
        <v>1.4555555549999999</v>
      </c>
      <c r="O6394">
        <v>0</v>
      </c>
      <c r="P6394">
        <v>864</v>
      </c>
      <c r="Q6394">
        <v>0</v>
      </c>
      <c r="R6394">
        <v>0</v>
      </c>
      <c r="S6394">
        <v>0</v>
      </c>
      <c r="T6394">
        <v>95</v>
      </c>
      <c r="U6394">
        <v>0</v>
      </c>
      <c r="V6394">
        <v>2</v>
      </c>
      <c r="W6394">
        <v>0</v>
      </c>
      <c r="X6394">
        <v>364.17192076224393</v>
      </c>
      <c r="Y6394">
        <v>0</v>
      </c>
      <c r="Z6394">
        <v>0</v>
      </c>
      <c r="AA6394">
        <v>0</v>
      </c>
      <c r="AB6394">
        <v>102.9595124284631</v>
      </c>
      <c r="AC6394">
        <v>0</v>
      </c>
      <c r="AD6394">
        <v>219.61583440324529</v>
      </c>
      <c r="AE6394">
        <v>686.7472675939523</v>
      </c>
    </row>
    <row r="6395" spans="1:31" x14ac:dyDescent="0.3">
      <c r="A6395">
        <v>2501074</v>
      </c>
      <c r="B6395">
        <v>1</v>
      </c>
      <c r="C6395" t="s">
        <v>80</v>
      </c>
      <c r="D6395" t="s">
        <v>87</v>
      </c>
      <c r="E6395" t="s">
        <v>132</v>
      </c>
      <c r="F6395" t="s">
        <v>18041</v>
      </c>
      <c r="G6395" t="s">
        <v>134</v>
      </c>
      <c r="H6395" t="s">
        <v>135</v>
      </c>
      <c r="I6395" t="s">
        <v>136</v>
      </c>
      <c r="J6395" t="s">
        <v>137</v>
      </c>
      <c r="K6395" t="s">
        <v>138</v>
      </c>
      <c r="L6395" t="s">
        <v>18042</v>
      </c>
      <c r="M6395" t="s">
        <v>18043</v>
      </c>
      <c r="N6395">
        <v>0.2225</v>
      </c>
      <c r="O6395">
        <v>0</v>
      </c>
      <c r="P6395">
        <v>190</v>
      </c>
      <c r="Q6395">
        <v>0</v>
      </c>
      <c r="R6395">
        <v>0</v>
      </c>
      <c r="S6395">
        <v>0</v>
      </c>
      <c r="T6395">
        <v>8</v>
      </c>
      <c r="U6395">
        <v>0</v>
      </c>
      <c r="V6395">
        <v>0</v>
      </c>
      <c r="W6395">
        <v>0</v>
      </c>
      <c r="X6395">
        <v>11.882164824964605</v>
      </c>
      <c r="Y6395">
        <v>0</v>
      </c>
      <c r="Z6395">
        <v>0</v>
      </c>
      <c r="AA6395">
        <v>0</v>
      </c>
      <c r="AB6395">
        <v>2.1586413986399036</v>
      </c>
      <c r="AC6395">
        <v>0</v>
      </c>
      <c r="AD6395">
        <v>0</v>
      </c>
      <c r="AE6395">
        <v>14.040806223604509</v>
      </c>
    </row>
    <row r="6396" spans="1:31" x14ac:dyDescent="0.3">
      <c r="A6396">
        <v>2500633</v>
      </c>
      <c r="B6396">
        <v>1</v>
      </c>
      <c r="C6396" t="s">
        <v>80</v>
      </c>
      <c r="D6396" t="s">
        <v>87</v>
      </c>
      <c r="E6396" t="s">
        <v>132</v>
      </c>
      <c r="F6396" t="s">
        <v>18044</v>
      </c>
      <c r="G6396" t="s">
        <v>134</v>
      </c>
      <c r="H6396" t="s">
        <v>135</v>
      </c>
      <c r="I6396" t="s">
        <v>136</v>
      </c>
      <c r="J6396" t="s">
        <v>137</v>
      </c>
      <c r="K6396" t="s">
        <v>138</v>
      </c>
      <c r="L6396" t="s">
        <v>18045</v>
      </c>
      <c r="M6396" t="s">
        <v>18046</v>
      </c>
      <c r="N6396">
        <v>0.60722222199999998</v>
      </c>
      <c r="O6396">
        <v>0</v>
      </c>
      <c r="P6396">
        <v>339</v>
      </c>
      <c r="Q6396">
        <v>0</v>
      </c>
      <c r="R6396">
        <v>0</v>
      </c>
      <c r="S6396">
        <v>0</v>
      </c>
      <c r="T6396">
        <v>17</v>
      </c>
      <c r="U6396">
        <v>0</v>
      </c>
      <c r="V6396">
        <v>0</v>
      </c>
      <c r="W6396">
        <v>0</v>
      </c>
      <c r="X6396">
        <v>58.536017430558161</v>
      </c>
      <c r="Y6396">
        <v>0</v>
      </c>
      <c r="Z6396">
        <v>0</v>
      </c>
      <c r="AA6396">
        <v>0</v>
      </c>
      <c r="AB6396">
        <v>16.035619029475839</v>
      </c>
      <c r="AC6396">
        <v>0</v>
      </c>
      <c r="AD6396">
        <v>0</v>
      </c>
      <c r="AE6396">
        <v>74.571636460034</v>
      </c>
    </row>
    <row r="6397" spans="1:31" x14ac:dyDescent="0.3">
      <c r="A6397">
        <v>2501180</v>
      </c>
      <c r="B6397">
        <v>1</v>
      </c>
      <c r="C6397" t="s">
        <v>81</v>
      </c>
      <c r="D6397" t="s">
        <v>121</v>
      </c>
      <c r="E6397" t="s">
        <v>162</v>
      </c>
      <c r="F6397" t="s">
        <v>18047</v>
      </c>
      <c r="G6397" t="s">
        <v>210</v>
      </c>
      <c r="H6397" t="s">
        <v>135</v>
      </c>
      <c r="I6397" t="s">
        <v>136</v>
      </c>
      <c r="J6397" t="s">
        <v>137</v>
      </c>
      <c r="K6397" t="s">
        <v>144</v>
      </c>
      <c r="L6397" t="s">
        <v>18048</v>
      </c>
      <c r="M6397" t="s">
        <v>18049</v>
      </c>
      <c r="N6397">
        <v>5.1238888879999998</v>
      </c>
      <c r="O6397">
        <v>0</v>
      </c>
      <c r="P6397">
        <v>24</v>
      </c>
      <c r="Q6397">
        <v>0</v>
      </c>
      <c r="R6397">
        <v>0</v>
      </c>
      <c r="S6397">
        <v>0</v>
      </c>
      <c r="T6397">
        <v>3</v>
      </c>
      <c r="U6397">
        <v>0</v>
      </c>
      <c r="V6397">
        <v>0</v>
      </c>
      <c r="W6397">
        <v>0</v>
      </c>
      <c r="X6397">
        <v>17.706544536919409</v>
      </c>
      <c r="Y6397">
        <v>0</v>
      </c>
      <c r="Z6397">
        <v>0</v>
      </c>
      <c r="AA6397">
        <v>0</v>
      </c>
      <c r="AB6397">
        <v>6.9694069862789965</v>
      </c>
      <c r="AC6397">
        <v>0</v>
      </c>
      <c r="AD6397">
        <v>0</v>
      </c>
      <c r="AE6397">
        <v>24.675951523198407</v>
      </c>
    </row>
    <row r="6398" spans="1:31" x14ac:dyDescent="0.3">
      <c r="A6398">
        <v>2501237</v>
      </c>
      <c r="B6398">
        <v>1</v>
      </c>
      <c r="C6398" t="s">
        <v>81</v>
      </c>
      <c r="D6398" t="s">
        <v>112</v>
      </c>
      <c r="E6398" t="s">
        <v>162</v>
      </c>
      <c r="F6398" t="s">
        <v>18050</v>
      </c>
      <c r="G6398" t="s">
        <v>2766</v>
      </c>
      <c r="H6398" t="s">
        <v>135</v>
      </c>
      <c r="I6398" t="s">
        <v>136</v>
      </c>
      <c r="J6398" t="s">
        <v>137</v>
      </c>
      <c r="K6398" t="s">
        <v>144</v>
      </c>
      <c r="L6398" t="s">
        <v>18051</v>
      </c>
      <c r="M6398" t="s">
        <v>18052</v>
      </c>
      <c r="N6398">
        <v>2.9088888879999999</v>
      </c>
      <c r="O6398">
        <v>0</v>
      </c>
      <c r="P6398">
        <v>102</v>
      </c>
      <c r="Q6398">
        <v>0</v>
      </c>
      <c r="R6398">
        <v>7</v>
      </c>
      <c r="S6398">
        <v>0</v>
      </c>
      <c r="T6398">
        <v>5</v>
      </c>
      <c r="U6398">
        <v>0</v>
      </c>
      <c r="V6398">
        <v>0</v>
      </c>
      <c r="W6398">
        <v>0</v>
      </c>
      <c r="X6398">
        <v>65.765077164834267</v>
      </c>
      <c r="Y6398">
        <v>0</v>
      </c>
      <c r="Z6398">
        <v>2.1984074549839292</v>
      </c>
      <c r="AA6398">
        <v>0</v>
      </c>
      <c r="AB6398">
        <v>11.774034844428407</v>
      </c>
      <c r="AC6398">
        <v>0</v>
      </c>
      <c r="AD6398">
        <v>0</v>
      </c>
      <c r="AE6398">
        <v>79.737519464246589</v>
      </c>
    </row>
    <row r="6399" spans="1:31" x14ac:dyDescent="0.3">
      <c r="A6399">
        <v>2500696</v>
      </c>
      <c r="B6399">
        <v>1</v>
      </c>
      <c r="C6399" t="s">
        <v>81</v>
      </c>
      <c r="D6399" t="s">
        <v>115</v>
      </c>
      <c r="E6399" t="s">
        <v>132</v>
      </c>
      <c r="F6399" t="s">
        <v>18053</v>
      </c>
      <c r="G6399" t="s">
        <v>296</v>
      </c>
      <c r="H6399" t="s">
        <v>135</v>
      </c>
      <c r="I6399" t="s">
        <v>136</v>
      </c>
      <c r="J6399" t="s">
        <v>137</v>
      </c>
      <c r="K6399" t="s">
        <v>144</v>
      </c>
      <c r="L6399" t="s">
        <v>18054</v>
      </c>
      <c r="M6399" t="s">
        <v>18055</v>
      </c>
      <c r="N6399">
        <v>1.006388888</v>
      </c>
      <c r="O6399">
        <v>0</v>
      </c>
      <c r="P6399">
        <v>26</v>
      </c>
      <c r="Q6399">
        <v>0</v>
      </c>
      <c r="R6399">
        <v>3</v>
      </c>
      <c r="S6399">
        <v>0</v>
      </c>
      <c r="T6399">
        <v>2</v>
      </c>
      <c r="U6399">
        <v>0</v>
      </c>
      <c r="V6399">
        <v>0</v>
      </c>
      <c r="W6399">
        <v>0</v>
      </c>
      <c r="X6399">
        <v>4.902434547738693</v>
      </c>
      <c r="Y6399">
        <v>0</v>
      </c>
      <c r="Z6399">
        <v>4.0123923458504664E-2</v>
      </c>
      <c r="AA6399">
        <v>0</v>
      </c>
      <c r="AB6399">
        <v>0.59911083536113396</v>
      </c>
      <c r="AC6399">
        <v>0</v>
      </c>
      <c r="AD6399">
        <v>0</v>
      </c>
      <c r="AE6399">
        <v>5.5416693065583313</v>
      </c>
    </row>
    <row r="6400" spans="1:31" x14ac:dyDescent="0.3">
      <c r="A6400">
        <v>2500447</v>
      </c>
      <c r="B6400">
        <v>1</v>
      </c>
      <c r="C6400" t="s">
        <v>80</v>
      </c>
      <c r="D6400" t="s">
        <v>106</v>
      </c>
      <c r="E6400" t="s">
        <v>184</v>
      </c>
      <c r="F6400" t="s">
        <v>18056</v>
      </c>
      <c r="G6400" t="s">
        <v>149</v>
      </c>
      <c r="H6400" t="s">
        <v>150</v>
      </c>
      <c r="I6400" t="s">
        <v>136</v>
      </c>
      <c r="J6400" t="s">
        <v>137</v>
      </c>
      <c r="K6400" t="s">
        <v>144</v>
      </c>
      <c r="L6400" t="s">
        <v>18057</v>
      </c>
      <c r="M6400" t="s">
        <v>18058</v>
      </c>
      <c r="N6400">
        <v>1.058333333</v>
      </c>
      <c r="O6400">
        <v>0</v>
      </c>
      <c r="P6400">
        <v>21</v>
      </c>
      <c r="Q6400">
        <v>8</v>
      </c>
      <c r="R6400">
        <v>26</v>
      </c>
      <c r="S6400">
        <v>4</v>
      </c>
      <c r="T6400">
        <v>13</v>
      </c>
      <c r="U6400">
        <v>0</v>
      </c>
      <c r="V6400">
        <v>0</v>
      </c>
      <c r="W6400">
        <v>0</v>
      </c>
      <c r="X6400">
        <v>6.0246691688108065</v>
      </c>
      <c r="Y6400">
        <v>14.950330798507435</v>
      </c>
      <c r="Z6400">
        <v>30.559724789961553</v>
      </c>
      <c r="AA6400">
        <v>6.712237560287929</v>
      </c>
      <c r="AB6400">
        <v>2.6033747698183123</v>
      </c>
      <c r="AC6400">
        <v>0</v>
      </c>
      <c r="AD6400">
        <v>0</v>
      </c>
      <c r="AE6400">
        <v>60.850337087386031</v>
      </c>
    </row>
    <row r="6401" spans="1:31" x14ac:dyDescent="0.3">
      <c r="A6401">
        <v>2500739</v>
      </c>
      <c r="B6401">
        <v>1</v>
      </c>
      <c r="C6401" t="s">
        <v>81</v>
      </c>
      <c r="D6401" t="s">
        <v>128</v>
      </c>
      <c r="E6401" t="s">
        <v>166</v>
      </c>
      <c r="F6401" t="s">
        <v>4079</v>
      </c>
      <c r="G6401" t="s">
        <v>149</v>
      </c>
      <c r="H6401" t="s">
        <v>150</v>
      </c>
      <c r="I6401" t="s">
        <v>136</v>
      </c>
      <c r="J6401" t="s">
        <v>137</v>
      </c>
      <c r="K6401" t="s">
        <v>144</v>
      </c>
      <c r="L6401" t="s">
        <v>18059</v>
      </c>
      <c r="M6401" t="s">
        <v>18060</v>
      </c>
      <c r="N6401">
        <v>0.13305555499999999</v>
      </c>
      <c r="O6401">
        <v>21</v>
      </c>
      <c r="P6401">
        <v>137</v>
      </c>
      <c r="Q6401">
        <v>301</v>
      </c>
      <c r="R6401">
        <v>96</v>
      </c>
      <c r="S6401">
        <v>10</v>
      </c>
      <c r="T6401">
        <v>7</v>
      </c>
      <c r="U6401">
        <v>0</v>
      </c>
      <c r="V6401">
        <v>0</v>
      </c>
      <c r="W6401">
        <v>0.46348713995223845</v>
      </c>
      <c r="X6401">
        <v>5.0667756291840682</v>
      </c>
      <c r="Y6401">
        <v>12.361012905018608</v>
      </c>
      <c r="Z6401">
        <v>4.5965852042554438</v>
      </c>
      <c r="AA6401">
        <v>1.3964090411208483</v>
      </c>
      <c r="AB6401">
        <v>1.4319471220095858</v>
      </c>
      <c r="AC6401">
        <v>0</v>
      </c>
      <c r="AD6401">
        <v>0</v>
      </c>
      <c r="AE6401">
        <v>25.316217041540792</v>
      </c>
    </row>
    <row r="6402" spans="1:31" x14ac:dyDescent="0.3">
      <c r="A6402">
        <v>2500662</v>
      </c>
      <c r="B6402">
        <v>1</v>
      </c>
      <c r="C6402" t="s">
        <v>81</v>
      </c>
      <c r="D6402" t="s">
        <v>112</v>
      </c>
      <c r="E6402" t="s">
        <v>147</v>
      </c>
      <c r="F6402" t="s">
        <v>18061</v>
      </c>
      <c r="G6402" t="s">
        <v>193</v>
      </c>
      <c r="H6402" t="s">
        <v>150</v>
      </c>
      <c r="I6402" t="s">
        <v>136</v>
      </c>
      <c r="J6402" t="s">
        <v>137</v>
      </c>
      <c r="K6402" t="s">
        <v>144</v>
      </c>
      <c r="L6402" t="s">
        <v>18062</v>
      </c>
      <c r="M6402" t="s">
        <v>18063</v>
      </c>
      <c r="N6402">
        <v>1.321111111</v>
      </c>
      <c r="O6402">
        <v>0</v>
      </c>
      <c r="P6402">
        <v>24</v>
      </c>
      <c r="Q6402">
        <v>0</v>
      </c>
      <c r="R6402">
        <v>4</v>
      </c>
      <c r="S6402">
        <v>0</v>
      </c>
      <c r="T6402">
        <v>1</v>
      </c>
      <c r="U6402">
        <v>0</v>
      </c>
      <c r="V6402">
        <v>0</v>
      </c>
      <c r="W6402">
        <v>0</v>
      </c>
      <c r="X6402">
        <v>3.100889590542959</v>
      </c>
      <c r="Y6402">
        <v>0</v>
      </c>
      <c r="Z6402">
        <v>0.26671409297833604</v>
      </c>
      <c r="AA6402">
        <v>0</v>
      </c>
      <c r="AB6402">
        <v>2.7619610231766667</v>
      </c>
      <c r="AC6402">
        <v>0</v>
      </c>
      <c r="AD6402">
        <v>0</v>
      </c>
      <c r="AE6402">
        <v>6.1295647066979617</v>
      </c>
    </row>
    <row r="6403" spans="1:31" x14ac:dyDescent="0.3">
      <c r="A6403">
        <v>2500831</v>
      </c>
      <c r="B6403">
        <v>1</v>
      </c>
      <c r="C6403" t="s">
        <v>80</v>
      </c>
      <c r="D6403" t="s">
        <v>98</v>
      </c>
      <c r="E6403" t="s">
        <v>153</v>
      </c>
      <c r="F6403" t="s">
        <v>18064</v>
      </c>
      <c r="G6403" t="s">
        <v>155</v>
      </c>
      <c r="H6403" t="s">
        <v>135</v>
      </c>
      <c r="I6403" t="s">
        <v>136</v>
      </c>
      <c r="J6403" t="s">
        <v>137</v>
      </c>
      <c r="K6403" t="s">
        <v>144</v>
      </c>
      <c r="L6403" t="s">
        <v>18065</v>
      </c>
      <c r="M6403" t="s">
        <v>18066</v>
      </c>
      <c r="N6403">
        <v>2.6472222219999999</v>
      </c>
      <c r="O6403">
        <v>0</v>
      </c>
      <c r="P6403">
        <v>1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0.9098661700883619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0.9098661700883619</v>
      </c>
    </row>
    <row r="6404" spans="1:31" x14ac:dyDescent="0.3">
      <c r="A6404">
        <v>2500685</v>
      </c>
      <c r="B6404">
        <v>1</v>
      </c>
      <c r="C6404" t="s">
        <v>80</v>
      </c>
      <c r="D6404" t="s">
        <v>100</v>
      </c>
      <c r="E6404" t="s">
        <v>147</v>
      </c>
      <c r="F6404" t="s">
        <v>18067</v>
      </c>
      <c r="G6404" t="s">
        <v>193</v>
      </c>
      <c r="H6404" t="s">
        <v>150</v>
      </c>
      <c r="I6404" t="s">
        <v>136</v>
      </c>
      <c r="J6404" t="s">
        <v>137</v>
      </c>
      <c r="K6404" t="s">
        <v>144</v>
      </c>
      <c r="L6404" t="s">
        <v>18068</v>
      </c>
      <c r="M6404" t="s">
        <v>18069</v>
      </c>
      <c r="N6404">
        <v>2.9166666659999998</v>
      </c>
      <c r="O6404">
        <v>0</v>
      </c>
      <c r="P6404">
        <v>5</v>
      </c>
      <c r="Q6404">
        <v>0</v>
      </c>
      <c r="R6404">
        <v>16</v>
      </c>
      <c r="S6404">
        <v>1</v>
      </c>
      <c r="T6404">
        <v>6</v>
      </c>
      <c r="U6404">
        <v>0</v>
      </c>
      <c r="V6404">
        <v>0</v>
      </c>
      <c r="W6404">
        <v>0</v>
      </c>
      <c r="X6404">
        <v>2.9824350573367235</v>
      </c>
      <c r="Y6404">
        <v>0</v>
      </c>
      <c r="Z6404">
        <v>13.951730736157543</v>
      </c>
      <c r="AA6404">
        <v>16.875218848044796</v>
      </c>
      <c r="AB6404">
        <v>5.9033523682960709</v>
      </c>
      <c r="AC6404">
        <v>0</v>
      </c>
      <c r="AD6404">
        <v>0</v>
      </c>
      <c r="AE6404">
        <v>39.712737009835131</v>
      </c>
    </row>
    <row r="6405" spans="1:31" x14ac:dyDescent="0.3">
      <c r="A6405">
        <v>2501349</v>
      </c>
      <c r="B6405">
        <v>1</v>
      </c>
      <c r="C6405" t="s">
        <v>80</v>
      </c>
      <c r="D6405" t="s">
        <v>85</v>
      </c>
      <c r="E6405" t="s">
        <v>153</v>
      </c>
      <c r="F6405" t="s">
        <v>18070</v>
      </c>
      <c r="G6405" t="s">
        <v>244</v>
      </c>
      <c r="H6405" t="s">
        <v>135</v>
      </c>
      <c r="I6405" t="s">
        <v>136</v>
      </c>
      <c r="J6405" t="s">
        <v>137</v>
      </c>
      <c r="K6405" t="s">
        <v>144</v>
      </c>
      <c r="L6405" t="s">
        <v>18071</v>
      </c>
      <c r="M6405" t="s">
        <v>18072</v>
      </c>
      <c r="N6405">
        <v>1.4580555550000001</v>
      </c>
      <c r="O6405">
        <v>0</v>
      </c>
      <c r="P6405">
        <v>11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3.9046682378664546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3.9046682378664546</v>
      </c>
    </row>
    <row r="6406" spans="1:31" x14ac:dyDescent="0.3">
      <c r="A6406">
        <v>2500453</v>
      </c>
      <c r="B6406">
        <v>1</v>
      </c>
      <c r="C6406" t="s">
        <v>80</v>
      </c>
      <c r="D6406" t="s">
        <v>94</v>
      </c>
      <c r="E6406" t="s">
        <v>166</v>
      </c>
      <c r="F6406" t="s">
        <v>18073</v>
      </c>
      <c r="G6406" t="s">
        <v>149</v>
      </c>
      <c r="H6406" t="s">
        <v>150</v>
      </c>
      <c r="I6406" t="s">
        <v>136</v>
      </c>
      <c r="J6406" t="s">
        <v>137</v>
      </c>
      <c r="K6406" t="s">
        <v>144</v>
      </c>
      <c r="L6406" t="s">
        <v>18074</v>
      </c>
      <c r="M6406" t="s">
        <v>18075</v>
      </c>
      <c r="N6406">
        <v>0.14277777699999999</v>
      </c>
      <c r="O6406">
        <v>4</v>
      </c>
      <c r="P6406">
        <v>2159</v>
      </c>
      <c r="Q6406">
        <v>25</v>
      </c>
      <c r="R6406">
        <v>20</v>
      </c>
      <c r="S6406">
        <v>17</v>
      </c>
      <c r="T6406">
        <v>188</v>
      </c>
      <c r="U6406">
        <v>0</v>
      </c>
      <c r="V6406">
        <v>0</v>
      </c>
      <c r="W6406">
        <v>6.3260249051972001E-2</v>
      </c>
      <c r="X6406">
        <v>24.43841187283666</v>
      </c>
      <c r="Y6406">
        <v>1.0943045397975319</v>
      </c>
      <c r="Z6406">
        <v>0.65708756342874386</v>
      </c>
      <c r="AA6406">
        <v>4.0239613304506765</v>
      </c>
      <c r="AB6406">
        <v>6.1806166631005262</v>
      </c>
      <c r="AC6406">
        <v>0</v>
      </c>
      <c r="AD6406">
        <v>0</v>
      </c>
      <c r="AE6406">
        <v>36.457642218666109</v>
      </c>
    </row>
    <row r="6407" spans="1:31" x14ac:dyDescent="0.3">
      <c r="A6407">
        <v>2501000</v>
      </c>
      <c r="B6407">
        <v>1</v>
      </c>
      <c r="C6407" t="s">
        <v>81</v>
      </c>
      <c r="D6407" t="s">
        <v>118</v>
      </c>
      <c r="E6407" t="s">
        <v>147</v>
      </c>
      <c r="F6407" t="s">
        <v>18076</v>
      </c>
      <c r="G6407" t="s">
        <v>193</v>
      </c>
      <c r="H6407" t="s">
        <v>150</v>
      </c>
      <c r="I6407" t="s">
        <v>136</v>
      </c>
      <c r="J6407" t="s">
        <v>137</v>
      </c>
      <c r="K6407" t="s">
        <v>144</v>
      </c>
      <c r="L6407" t="s">
        <v>18077</v>
      </c>
      <c r="M6407" t="s">
        <v>18078</v>
      </c>
      <c r="N6407">
        <v>4.9063888880000004</v>
      </c>
      <c r="O6407">
        <v>13</v>
      </c>
      <c r="P6407">
        <v>3</v>
      </c>
      <c r="Q6407">
        <v>62</v>
      </c>
      <c r="R6407">
        <v>18</v>
      </c>
      <c r="S6407">
        <v>6</v>
      </c>
      <c r="T6407">
        <v>2</v>
      </c>
      <c r="U6407">
        <v>0</v>
      </c>
      <c r="V6407">
        <v>0</v>
      </c>
      <c r="W6407">
        <v>3.3080198884593961</v>
      </c>
      <c r="X6407">
        <v>0.43107957806793623</v>
      </c>
      <c r="Y6407">
        <v>87.29340142096008</v>
      </c>
      <c r="Z6407">
        <v>20.08227803866378</v>
      </c>
      <c r="AA6407">
        <v>127.16364490991919</v>
      </c>
      <c r="AB6407">
        <v>3.3259313082855558E-3</v>
      </c>
      <c r="AC6407">
        <v>0</v>
      </c>
      <c r="AD6407">
        <v>0</v>
      </c>
      <c r="AE6407">
        <v>238.28174976737867</v>
      </c>
    </row>
    <row r="6408" spans="1:31" x14ac:dyDescent="0.3">
      <c r="A6408">
        <v>2500954</v>
      </c>
      <c r="B6408">
        <v>1</v>
      </c>
      <c r="C6408" t="s">
        <v>80</v>
      </c>
      <c r="D6408" t="s">
        <v>85</v>
      </c>
      <c r="E6408" t="s">
        <v>132</v>
      </c>
      <c r="F6408" t="s">
        <v>13618</v>
      </c>
      <c r="G6408" t="s">
        <v>134</v>
      </c>
      <c r="H6408" t="s">
        <v>135</v>
      </c>
      <c r="I6408" t="s">
        <v>136</v>
      </c>
      <c r="J6408" t="s">
        <v>137</v>
      </c>
      <c r="K6408" t="s">
        <v>138</v>
      </c>
      <c r="L6408" t="s">
        <v>18079</v>
      </c>
      <c r="M6408" t="s">
        <v>18080</v>
      </c>
      <c r="N6408">
        <v>0.54777777699999997</v>
      </c>
      <c r="O6408">
        <v>0</v>
      </c>
      <c r="P6408">
        <v>469</v>
      </c>
      <c r="Q6408">
        <v>0</v>
      </c>
      <c r="R6408">
        <v>0</v>
      </c>
      <c r="S6408">
        <v>0</v>
      </c>
      <c r="T6408">
        <v>47</v>
      </c>
      <c r="U6408">
        <v>0</v>
      </c>
      <c r="V6408">
        <v>0</v>
      </c>
      <c r="W6408">
        <v>0</v>
      </c>
      <c r="X6408">
        <v>62.898090212286576</v>
      </c>
      <c r="Y6408">
        <v>0</v>
      </c>
      <c r="Z6408">
        <v>0</v>
      </c>
      <c r="AA6408">
        <v>0</v>
      </c>
      <c r="AB6408">
        <v>42.807233691370975</v>
      </c>
      <c r="AC6408">
        <v>0</v>
      </c>
      <c r="AD6408">
        <v>0</v>
      </c>
      <c r="AE6408">
        <v>105.70532390365756</v>
      </c>
    </row>
    <row r="6409" spans="1:31" x14ac:dyDescent="0.3">
      <c r="A6409">
        <v>2500622</v>
      </c>
      <c r="B6409">
        <v>1</v>
      </c>
      <c r="C6409" t="s">
        <v>80</v>
      </c>
      <c r="D6409" t="s">
        <v>85</v>
      </c>
      <c r="E6409" t="s">
        <v>132</v>
      </c>
      <c r="F6409" t="s">
        <v>18081</v>
      </c>
      <c r="G6409" t="s">
        <v>134</v>
      </c>
      <c r="H6409" t="s">
        <v>135</v>
      </c>
      <c r="I6409" t="s">
        <v>136</v>
      </c>
      <c r="J6409" t="s">
        <v>137</v>
      </c>
      <c r="K6409" t="s">
        <v>138</v>
      </c>
      <c r="L6409" t="s">
        <v>18082</v>
      </c>
      <c r="M6409" t="s">
        <v>18083</v>
      </c>
      <c r="N6409">
        <v>0.65444444400000001</v>
      </c>
      <c r="O6409">
        <v>0</v>
      </c>
      <c r="P6409">
        <v>185</v>
      </c>
      <c r="Q6409">
        <v>0</v>
      </c>
      <c r="R6409">
        <v>0</v>
      </c>
      <c r="S6409">
        <v>0</v>
      </c>
      <c r="T6409">
        <v>29</v>
      </c>
      <c r="U6409">
        <v>0</v>
      </c>
      <c r="V6409">
        <v>0</v>
      </c>
      <c r="W6409">
        <v>0</v>
      </c>
      <c r="X6409">
        <v>33.06761512505674</v>
      </c>
      <c r="Y6409">
        <v>0</v>
      </c>
      <c r="Z6409">
        <v>0</v>
      </c>
      <c r="AA6409">
        <v>0</v>
      </c>
      <c r="AB6409">
        <v>27.002033394251626</v>
      </c>
      <c r="AC6409">
        <v>0</v>
      </c>
      <c r="AD6409">
        <v>0</v>
      </c>
      <c r="AE6409">
        <v>60.069648519308366</v>
      </c>
    </row>
    <row r="6410" spans="1:31" x14ac:dyDescent="0.3">
      <c r="A6410">
        <v>2500376</v>
      </c>
      <c r="B6410">
        <v>1</v>
      </c>
      <c r="C6410" t="s">
        <v>80</v>
      </c>
      <c r="D6410" t="s">
        <v>94</v>
      </c>
      <c r="E6410" t="s">
        <v>132</v>
      </c>
      <c r="F6410" t="s">
        <v>12100</v>
      </c>
      <c r="G6410" t="s">
        <v>1101</v>
      </c>
      <c r="H6410" t="s">
        <v>135</v>
      </c>
      <c r="I6410" t="s">
        <v>136</v>
      </c>
      <c r="J6410" t="s">
        <v>137</v>
      </c>
      <c r="K6410" t="s">
        <v>144</v>
      </c>
      <c r="L6410" t="s">
        <v>18084</v>
      </c>
      <c r="M6410" t="s">
        <v>18085</v>
      </c>
      <c r="N6410">
        <v>6.6094444440000002</v>
      </c>
      <c r="O6410">
        <v>0</v>
      </c>
      <c r="P6410">
        <v>148</v>
      </c>
      <c r="Q6410">
        <v>0</v>
      </c>
      <c r="R6410">
        <v>9</v>
      </c>
      <c r="S6410">
        <v>0</v>
      </c>
      <c r="T6410">
        <v>10</v>
      </c>
      <c r="U6410">
        <v>0</v>
      </c>
      <c r="V6410">
        <v>0</v>
      </c>
      <c r="W6410">
        <v>0</v>
      </c>
      <c r="X6410">
        <v>160.00921240884938</v>
      </c>
      <c r="Y6410">
        <v>0</v>
      </c>
      <c r="Z6410">
        <v>5.1709142815330793</v>
      </c>
      <c r="AA6410">
        <v>0</v>
      </c>
      <c r="AB6410">
        <v>60.340447501589139</v>
      </c>
      <c r="AC6410">
        <v>0</v>
      </c>
      <c r="AD6410">
        <v>0</v>
      </c>
      <c r="AE6410">
        <v>225.5205741919716</v>
      </c>
    </row>
    <row r="6411" spans="1:31" x14ac:dyDescent="0.3">
      <c r="A6411">
        <v>2500768</v>
      </c>
      <c r="B6411">
        <v>1</v>
      </c>
      <c r="C6411" t="s">
        <v>80</v>
      </c>
      <c r="D6411" t="s">
        <v>83</v>
      </c>
      <c r="E6411" t="s">
        <v>132</v>
      </c>
      <c r="F6411" t="s">
        <v>18086</v>
      </c>
      <c r="G6411" t="s">
        <v>134</v>
      </c>
      <c r="H6411" t="s">
        <v>135</v>
      </c>
      <c r="I6411" t="s">
        <v>136</v>
      </c>
      <c r="J6411" t="s">
        <v>137</v>
      </c>
      <c r="K6411" t="s">
        <v>138</v>
      </c>
      <c r="L6411" t="s">
        <v>18087</v>
      </c>
      <c r="M6411" t="s">
        <v>18088</v>
      </c>
      <c r="N6411">
        <v>0.72888888799999996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69</v>
      </c>
      <c r="U6411">
        <v>0</v>
      </c>
      <c r="V6411">
        <v>1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52.378171522648138</v>
      </c>
      <c r="AC6411">
        <v>0</v>
      </c>
      <c r="AD6411">
        <v>6.7066823601286965</v>
      </c>
      <c r="AE6411">
        <v>59.084853882776834</v>
      </c>
    </row>
    <row r="6412" spans="1:31" x14ac:dyDescent="0.3">
      <c r="A6412">
        <v>2501057</v>
      </c>
      <c r="B6412">
        <v>1</v>
      </c>
      <c r="C6412" t="s">
        <v>80</v>
      </c>
      <c r="D6412" t="s">
        <v>107</v>
      </c>
      <c r="E6412" t="s">
        <v>147</v>
      </c>
      <c r="F6412" t="s">
        <v>18089</v>
      </c>
      <c r="G6412" t="s">
        <v>193</v>
      </c>
      <c r="H6412" t="s">
        <v>150</v>
      </c>
      <c r="I6412" t="s">
        <v>136</v>
      </c>
      <c r="J6412" t="s">
        <v>137</v>
      </c>
      <c r="K6412" t="s">
        <v>144</v>
      </c>
      <c r="L6412" t="s">
        <v>18090</v>
      </c>
      <c r="M6412" t="s">
        <v>18091</v>
      </c>
      <c r="N6412">
        <v>1.0652777769999999</v>
      </c>
      <c r="O6412">
        <v>0</v>
      </c>
      <c r="P6412">
        <v>424</v>
      </c>
      <c r="Q6412">
        <v>0</v>
      </c>
      <c r="R6412">
        <v>5</v>
      </c>
      <c r="S6412">
        <v>1</v>
      </c>
      <c r="T6412">
        <v>23</v>
      </c>
      <c r="U6412">
        <v>0</v>
      </c>
      <c r="V6412">
        <v>0</v>
      </c>
      <c r="W6412">
        <v>0</v>
      </c>
      <c r="X6412">
        <v>122.50008525374108</v>
      </c>
      <c r="Y6412">
        <v>0</v>
      </c>
      <c r="Z6412">
        <v>0.59161970924266094</v>
      </c>
      <c r="AA6412">
        <v>12.487420881215122</v>
      </c>
      <c r="AB6412">
        <v>33.703843094955523</v>
      </c>
      <c r="AC6412">
        <v>0</v>
      </c>
      <c r="AD6412">
        <v>0</v>
      </c>
      <c r="AE6412">
        <v>169.28296893915439</v>
      </c>
    </row>
    <row r="6413" spans="1:31" x14ac:dyDescent="0.3">
      <c r="A6413">
        <v>2501063</v>
      </c>
      <c r="B6413">
        <v>1</v>
      </c>
      <c r="C6413" t="s">
        <v>80</v>
      </c>
      <c r="D6413" t="s">
        <v>92</v>
      </c>
      <c r="E6413" t="s">
        <v>153</v>
      </c>
      <c r="F6413" t="s">
        <v>18092</v>
      </c>
      <c r="G6413" t="s">
        <v>230</v>
      </c>
      <c r="H6413" t="s">
        <v>135</v>
      </c>
      <c r="I6413" t="s">
        <v>136</v>
      </c>
      <c r="J6413" t="s">
        <v>137</v>
      </c>
      <c r="K6413" t="s">
        <v>144</v>
      </c>
      <c r="L6413" t="s">
        <v>18093</v>
      </c>
      <c r="M6413" t="s">
        <v>18094</v>
      </c>
      <c r="N6413">
        <v>2.3458333329999999</v>
      </c>
      <c r="O6413">
        <v>0</v>
      </c>
      <c r="P6413">
        <v>5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5.8252444897189646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5.8252444897189646</v>
      </c>
    </row>
    <row r="6414" spans="1:31" x14ac:dyDescent="0.3">
      <c r="A6414">
        <v>2501126</v>
      </c>
      <c r="B6414">
        <v>1</v>
      </c>
      <c r="C6414" t="s">
        <v>80</v>
      </c>
      <c r="D6414" t="s">
        <v>100</v>
      </c>
      <c r="E6414" t="s">
        <v>153</v>
      </c>
      <c r="F6414" t="s">
        <v>18095</v>
      </c>
      <c r="G6414" t="s">
        <v>244</v>
      </c>
      <c r="H6414" t="s">
        <v>135</v>
      </c>
      <c r="I6414" t="s">
        <v>136</v>
      </c>
      <c r="J6414" t="s">
        <v>137</v>
      </c>
      <c r="K6414" t="s">
        <v>144</v>
      </c>
      <c r="L6414" t="s">
        <v>18096</v>
      </c>
      <c r="M6414" t="s">
        <v>18097</v>
      </c>
      <c r="N6414">
        <v>2.923888888</v>
      </c>
      <c r="O6414">
        <v>0</v>
      </c>
      <c r="P6414">
        <v>7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6.281428432009748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6.281428432009748</v>
      </c>
    </row>
    <row r="6415" spans="1:31" x14ac:dyDescent="0.3">
      <c r="A6415">
        <v>2501077</v>
      </c>
      <c r="B6415">
        <v>1</v>
      </c>
      <c r="C6415" t="s">
        <v>80</v>
      </c>
      <c r="D6415" t="s">
        <v>106</v>
      </c>
      <c r="E6415" t="s">
        <v>166</v>
      </c>
      <c r="F6415" t="s">
        <v>8404</v>
      </c>
      <c r="G6415" t="s">
        <v>149</v>
      </c>
      <c r="H6415" t="s">
        <v>150</v>
      </c>
      <c r="I6415" t="s">
        <v>136</v>
      </c>
      <c r="J6415" t="s">
        <v>137</v>
      </c>
      <c r="K6415" t="s">
        <v>144</v>
      </c>
      <c r="L6415" t="s">
        <v>18098</v>
      </c>
      <c r="M6415" t="s">
        <v>18099</v>
      </c>
      <c r="N6415">
        <v>8.3611111000000002E-2</v>
      </c>
      <c r="O6415">
        <v>1</v>
      </c>
      <c r="P6415">
        <v>4</v>
      </c>
      <c r="Q6415">
        <v>68</v>
      </c>
      <c r="R6415">
        <v>327</v>
      </c>
      <c r="S6415">
        <v>28</v>
      </c>
      <c r="T6415">
        <v>63</v>
      </c>
      <c r="U6415">
        <v>0</v>
      </c>
      <c r="V6415">
        <v>0</v>
      </c>
      <c r="W6415">
        <v>2.9363976261301303E-2</v>
      </c>
      <c r="X6415">
        <v>0.16794820814813066</v>
      </c>
      <c r="Y6415">
        <v>26.349284865450162</v>
      </c>
      <c r="Z6415">
        <v>23.208755358369675</v>
      </c>
      <c r="AA6415">
        <v>4.1893265651233342</v>
      </c>
      <c r="AB6415">
        <v>10.58424359272473</v>
      </c>
      <c r="AC6415">
        <v>0</v>
      </c>
      <c r="AD6415">
        <v>0</v>
      </c>
      <c r="AE6415">
        <v>64.528922566077341</v>
      </c>
    </row>
    <row r="6416" spans="1:31" x14ac:dyDescent="0.3">
      <c r="A6416">
        <v>2500771</v>
      </c>
      <c r="B6416">
        <v>1</v>
      </c>
      <c r="C6416" t="s">
        <v>81</v>
      </c>
      <c r="D6416" t="s">
        <v>128</v>
      </c>
      <c r="E6416" t="s">
        <v>147</v>
      </c>
      <c r="F6416" t="s">
        <v>3627</v>
      </c>
      <c r="G6416" t="s">
        <v>149</v>
      </c>
      <c r="H6416" t="s">
        <v>150</v>
      </c>
      <c r="I6416" t="s">
        <v>136</v>
      </c>
      <c r="J6416" t="s">
        <v>137</v>
      </c>
      <c r="K6416" t="s">
        <v>144</v>
      </c>
      <c r="L6416" t="s">
        <v>18100</v>
      </c>
      <c r="M6416" t="s">
        <v>18101</v>
      </c>
      <c r="N6416">
        <v>1.345555555</v>
      </c>
      <c r="O6416">
        <v>1</v>
      </c>
      <c r="P6416">
        <v>0</v>
      </c>
      <c r="Q6416">
        <v>0</v>
      </c>
      <c r="R6416">
        <v>0</v>
      </c>
      <c r="S6416">
        <v>6</v>
      </c>
      <c r="T6416">
        <v>232</v>
      </c>
      <c r="U6416">
        <v>3</v>
      </c>
      <c r="V6416">
        <v>22</v>
      </c>
      <c r="W6416">
        <v>0.3175418555366667</v>
      </c>
      <c r="X6416">
        <v>0</v>
      </c>
      <c r="Y6416">
        <v>0</v>
      </c>
      <c r="Z6416">
        <v>0</v>
      </c>
      <c r="AA6416">
        <v>40.550363259039628</v>
      </c>
      <c r="AB6416">
        <v>486.50208674243191</v>
      </c>
      <c r="AC6416">
        <v>125.618947364023</v>
      </c>
      <c r="AD6416">
        <v>1047.4770270904214</v>
      </c>
      <c r="AE6416">
        <v>1700.4659663114526</v>
      </c>
    </row>
    <row r="6417" spans="1:31" x14ac:dyDescent="0.3">
      <c r="A6417">
        <v>2500536</v>
      </c>
      <c r="B6417">
        <v>1</v>
      </c>
      <c r="C6417" t="s">
        <v>80</v>
      </c>
      <c r="D6417" t="s">
        <v>104</v>
      </c>
      <c r="E6417" t="s">
        <v>162</v>
      </c>
      <c r="F6417" t="s">
        <v>18102</v>
      </c>
      <c r="G6417" t="s">
        <v>210</v>
      </c>
      <c r="H6417" t="s">
        <v>135</v>
      </c>
      <c r="I6417" t="s">
        <v>136</v>
      </c>
      <c r="J6417" t="s">
        <v>137</v>
      </c>
      <c r="K6417" t="s">
        <v>144</v>
      </c>
      <c r="L6417" t="s">
        <v>18103</v>
      </c>
      <c r="M6417" t="s">
        <v>18104</v>
      </c>
      <c r="N6417">
        <v>0.41611111099999998</v>
      </c>
      <c r="O6417">
        <v>0</v>
      </c>
      <c r="P6417">
        <v>181</v>
      </c>
      <c r="Q6417">
        <v>0</v>
      </c>
      <c r="R6417">
        <v>1</v>
      </c>
      <c r="S6417">
        <v>0</v>
      </c>
      <c r="T6417">
        <v>10</v>
      </c>
      <c r="U6417">
        <v>0</v>
      </c>
      <c r="V6417">
        <v>0</v>
      </c>
      <c r="W6417">
        <v>0</v>
      </c>
      <c r="X6417">
        <v>22.108495924415255</v>
      </c>
      <c r="Y6417">
        <v>0</v>
      </c>
      <c r="Z6417">
        <v>1.1311119438075532</v>
      </c>
      <c r="AA6417">
        <v>0</v>
      </c>
      <c r="AB6417">
        <v>4.9835881235519484</v>
      </c>
      <c r="AC6417">
        <v>0</v>
      </c>
      <c r="AD6417">
        <v>0</v>
      </c>
      <c r="AE6417">
        <v>28.223195991774759</v>
      </c>
    </row>
    <row r="6418" spans="1:31" x14ac:dyDescent="0.3">
      <c r="A6418">
        <v>2501246</v>
      </c>
      <c r="B6418">
        <v>1</v>
      </c>
      <c r="C6418" t="s">
        <v>81</v>
      </c>
      <c r="D6418" t="s">
        <v>115</v>
      </c>
      <c r="E6418" t="s">
        <v>147</v>
      </c>
      <c r="F6418" t="s">
        <v>18105</v>
      </c>
      <c r="G6418" t="s">
        <v>193</v>
      </c>
      <c r="H6418" t="s">
        <v>150</v>
      </c>
      <c r="I6418" t="s">
        <v>136</v>
      </c>
      <c r="J6418" t="s">
        <v>137</v>
      </c>
      <c r="K6418" t="s">
        <v>144</v>
      </c>
      <c r="L6418" t="s">
        <v>18106</v>
      </c>
      <c r="M6418" t="s">
        <v>18107</v>
      </c>
      <c r="N6418">
        <v>1.393333333</v>
      </c>
      <c r="O6418">
        <v>0</v>
      </c>
      <c r="P6418">
        <v>139</v>
      </c>
      <c r="Q6418">
        <v>1</v>
      </c>
      <c r="R6418">
        <v>53</v>
      </c>
      <c r="S6418">
        <v>2</v>
      </c>
      <c r="T6418">
        <v>8</v>
      </c>
      <c r="U6418">
        <v>0</v>
      </c>
      <c r="V6418">
        <v>0</v>
      </c>
      <c r="W6418">
        <v>0</v>
      </c>
      <c r="X6418">
        <v>15.531111406582216</v>
      </c>
      <c r="Y6418">
        <v>2.9742041515724136</v>
      </c>
      <c r="Z6418">
        <v>12.395495014790489</v>
      </c>
      <c r="AA6418">
        <v>3.6402686056366673</v>
      </c>
      <c r="AB6418">
        <v>3.2594092377849195</v>
      </c>
      <c r="AC6418">
        <v>0</v>
      </c>
      <c r="AD6418">
        <v>0</v>
      </c>
      <c r="AE6418">
        <v>37.800488416366711</v>
      </c>
    </row>
    <row r="6419" spans="1:31" x14ac:dyDescent="0.3">
      <c r="A6419">
        <v>2500728</v>
      </c>
      <c r="B6419">
        <v>1</v>
      </c>
      <c r="C6419" t="s">
        <v>80</v>
      </c>
      <c r="D6419" t="s">
        <v>93</v>
      </c>
      <c r="E6419" t="s">
        <v>184</v>
      </c>
      <c r="F6419" t="s">
        <v>18108</v>
      </c>
      <c r="G6419" t="s">
        <v>149</v>
      </c>
      <c r="H6419" t="s">
        <v>150</v>
      </c>
      <c r="I6419" t="s">
        <v>136</v>
      </c>
      <c r="J6419" t="s">
        <v>137</v>
      </c>
      <c r="K6419" t="s">
        <v>144</v>
      </c>
      <c r="L6419" t="s">
        <v>18109</v>
      </c>
      <c r="M6419" t="s">
        <v>18110</v>
      </c>
      <c r="N6419">
        <v>1.6936111110000001</v>
      </c>
      <c r="O6419">
        <v>0</v>
      </c>
      <c r="P6419">
        <v>212</v>
      </c>
      <c r="Q6419">
        <v>11</v>
      </c>
      <c r="R6419">
        <v>84</v>
      </c>
      <c r="S6419">
        <v>5</v>
      </c>
      <c r="T6419">
        <v>28</v>
      </c>
      <c r="U6419">
        <v>0</v>
      </c>
      <c r="V6419">
        <v>0</v>
      </c>
      <c r="W6419">
        <v>0</v>
      </c>
      <c r="X6419">
        <v>26.224793003821031</v>
      </c>
      <c r="Y6419">
        <v>1.7285931412538593</v>
      </c>
      <c r="Z6419">
        <v>19.662942133580049</v>
      </c>
      <c r="AA6419">
        <v>8.5809938818761164</v>
      </c>
      <c r="AB6419">
        <v>25.911836251117531</v>
      </c>
      <c r="AC6419">
        <v>0</v>
      </c>
      <c r="AD6419">
        <v>0</v>
      </c>
      <c r="AE6419">
        <v>82.109158411648593</v>
      </c>
    </row>
    <row r="6420" spans="1:31" x14ac:dyDescent="0.3">
      <c r="A6420">
        <v>2500605</v>
      </c>
      <c r="B6420">
        <v>1</v>
      </c>
      <c r="C6420" t="s">
        <v>81</v>
      </c>
      <c r="D6420" t="s">
        <v>120</v>
      </c>
      <c r="E6420" t="s">
        <v>141</v>
      </c>
      <c r="F6420" t="s">
        <v>18111</v>
      </c>
      <c r="G6420" t="s">
        <v>143</v>
      </c>
      <c r="H6420" t="s">
        <v>135</v>
      </c>
      <c r="I6420" t="s">
        <v>136</v>
      </c>
      <c r="J6420" t="s">
        <v>137</v>
      </c>
      <c r="K6420" t="s">
        <v>144</v>
      </c>
      <c r="L6420" t="s">
        <v>18112</v>
      </c>
      <c r="M6420" t="s">
        <v>18113</v>
      </c>
      <c r="N6420">
        <v>1.559722222</v>
      </c>
      <c r="O6420">
        <v>0</v>
      </c>
      <c r="P6420">
        <v>74</v>
      </c>
      <c r="Q6420">
        <v>0</v>
      </c>
      <c r="R6420">
        <v>0</v>
      </c>
      <c r="S6420">
        <v>0</v>
      </c>
      <c r="T6420">
        <v>18</v>
      </c>
      <c r="U6420">
        <v>0</v>
      </c>
      <c r="V6420">
        <v>0</v>
      </c>
      <c r="W6420">
        <v>0</v>
      </c>
      <c r="X6420">
        <v>25.969763003091625</v>
      </c>
      <c r="Y6420">
        <v>0</v>
      </c>
      <c r="Z6420">
        <v>0</v>
      </c>
      <c r="AA6420">
        <v>0</v>
      </c>
      <c r="AB6420">
        <v>23.1722881559783</v>
      </c>
      <c r="AC6420">
        <v>0</v>
      </c>
      <c r="AD6420">
        <v>0</v>
      </c>
      <c r="AE6420">
        <v>49.142051159069922</v>
      </c>
    </row>
    <row r="6421" spans="1:31" x14ac:dyDescent="0.3">
      <c r="A6421">
        <v>2500599</v>
      </c>
      <c r="B6421">
        <v>1</v>
      </c>
      <c r="C6421" t="s">
        <v>80</v>
      </c>
      <c r="D6421" t="s">
        <v>87</v>
      </c>
      <c r="E6421" t="s">
        <v>132</v>
      </c>
      <c r="F6421" t="s">
        <v>18114</v>
      </c>
      <c r="G6421" t="s">
        <v>134</v>
      </c>
      <c r="H6421" t="s">
        <v>135</v>
      </c>
      <c r="I6421" t="s">
        <v>136</v>
      </c>
      <c r="J6421" t="s">
        <v>137</v>
      </c>
      <c r="K6421" t="s">
        <v>138</v>
      </c>
      <c r="L6421" t="s">
        <v>18115</v>
      </c>
      <c r="M6421" t="s">
        <v>18116</v>
      </c>
      <c r="N6421">
        <v>0.44055555499999999</v>
      </c>
      <c r="O6421">
        <v>0</v>
      </c>
      <c r="P6421">
        <v>303</v>
      </c>
      <c r="Q6421">
        <v>0</v>
      </c>
      <c r="R6421">
        <v>0</v>
      </c>
      <c r="S6421">
        <v>0</v>
      </c>
      <c r="T6421">
        <v>5</v>
      </c>
      <c r="U6421">
        <v>0</v>
      </c>
      <c r="V6421">
        <v>0</v>
      </c>
      <c r="W6421">
        <v>0</v>
      </c>
      <c r="X6421">
        <v>35.724493446990728</v>
      </c>
      <c r="Y6421">
        <v>0</v>
      </c>
      <c r="Z6421">
        <v>0</v>
      </c>
      <c r="AA6421">
        <v>0</v>
      </c>
      <c r="AB6421">
        <v>5.1073398303172652</v>
      </c>
      <c r="AC6421">
        <v>0</v>
      </c>
      <c r="AD6421">
        <v>0</v>
      </c>
      <c r="AE6421">
        <v>40.831833277307993</v>
      </c>
    </row>
    <row r="6422" spans="1:31" x14ac:dyDescent="0.3">
      <c r="A6422">
        <v>2501332</v>
      </c>
      <c r="B6422">
        <v>1</v>
      </c>
      <c r="C6422" t="s">
        <v>81</v>
      </c>
      <c r="D6422" t="s">
        <v>113</v>
      </c>
      <c r="E6422" t="s">
        <v>184</v>
      </c>
      <c r="F6422" t="s">
        <v>2489</v>
      </c>
      <c r="G6422" t="s">
        <v>149</v>
      </c>
      <c r="H6422" t="s">
        <v>150</v>
      </c>
      <c r="I6422" t="s">
        <v>136</v>
      </c>
      <c r="J6422" t="s">
        <v>137</v>
      </c>
      <c r="K6422" t="s">
        <v>144</v>
      </c>
      <c r="L6422" t="s">
        <v>18117</v>
      </c>
      <c r="M6422" t="s">
        <v>18118</v>
      </c>
      <c r="N6422">
        <v>0.91277777699999996</v>
      </c>
      <c r="O6422">
        <v>0</v>
      </c>
      <c r="P6422">
        <v>358</v>
      </c>
      <c r="Q6422">
        <v>13</v>
      </c>
      <c r="R6422">
        <v>3</v>
      </c>
      <c r="S6422">
        <v>9</v>
      </c>
      <c r="T6422">
        <v>10</v>
      </c>
      <c r="U6422">
        <v>2</v>
      </c>
      <c r="V6422">
        <v>0</v>
      </c>
      <c r="W6422">
        <v>0</v>
      </c>
      <c r="X6422">
        <v>53.331798027945915</v>
      </c>
      <c r="Y6422">
        <v>15.843510622342297</v>
      </c>
      <c r="Z6422">
        <v>0.56431518481721155</v>
      </c>
      <c r="AA6422">
        <v>10.430296931573531</v>
      </c>
      <c r="AB6422">
        <v>3.0777884537167481</v>
      </c>
      <c r="AC6422">
        <v>98.817637561212933</v>
      </c>
      <c r="AD6422">
        <v>0</v>
      </c>
      <c r="AE6422">
        <v>182.06534678160864</v>
      </c>
    </row>
    <row r="6423" spans="1:31" x14ac:dyDescent="0.3">
      <c r="A6423">
        <v>2500642</v>
      </c>
      <c r="B6423">
        <v>1</v>
      </c>
      <c r="C6423" t="s">
        <v>80</v>
      </c>
      <c r="D6423" t="s">
        <v>105</v>
      </c>
      <c r="E6423" t="s">
        <v>166</v>
      </c>
      <c r="F6423" t="s">
        <v>18119</v>
      </c>
      <c r="G6423" t="s">
        <v>149</v>
      </c>
      <c r="H6423" t="s">
        <v>150</v>
      </c>
      <c r="I6423" t="s">
        <v>136</v>
      </c>
      <c r="J6423" t="s">
        <v>137</v>
      </c>
      <c r="K6423" t="s">
        <v>144</v>
      </c>
      <c r="L6423" t="s">
        <v>18120</v>
      </c>
      <c r="M6423" t="s">
        <v>18121</v>
      </c>
      <c r="N6423">
        <v>0.96361111099999996</v>
      </c>
      <c r="O6423">
        <v>0</v>
      </c>
      <c r="P6423">
        <v>846</v>
      </c>
      <c r="Q6423">
        <v>0</v>
      </c>
      <c r="R6423">
        <v>1</v>
      </c>
      <c r="S6423">
        <v>0</v>
      </c>
      <c r="T6423">
        <v>70</v>
      </c>
      <c r="U6423">
        <v>0</v>
      </c>
      <c r="V6423">
        <v>0</v>
      </c>
      <c r="W6423">
        <v>0</v>
      </c>
      <c r="X6423">
        <v>236.18144436021117</v>
      </c>
      <c r="Y6423">
        <v>0</v>
      </c>
      <c r="Z6423">
        <v>0.41597756814556724</v>
      </c>
      <c r="AA6423">
        <v>0</v>
      </c>
      <c r="AB6423">
        <v>100.16712931577023</v>
      </c>
      <c r="AC6423">
        <v>0</v>
      </c>
      <c r="AD6423">
        <v>0</v>
      </c>
      <c r="AE6423">
        <v>336.76455124412695</v>
      </c>
    </row>
    <row r="6424" spans="1:31" x14ac:dyDescent="0.3">
      <c r="A6424">
        <v>2501183</v>
      </c>
      <c r="B6424">
        <v>1</v>
      </c>
      <c r="C6424" t="s">
        <v>80</v>
      </c>
      <c r="D6424" t="s">
        <v>96</v>
      </c>
      <c r="E6424" t="s">
        <v>153</v>
      </c>
      <c r="F6424" t="s">
        <v>18122</v>
      </c>
      <c r="G6424" t="s">
        <v>155</v>
      </c>
      <c r="H6424" t="s">
        <v>135</v>
      </c>
      <c r="I6424" t="s">
        <v>136</v>
      </c>
      <c r="J6424" t="s">
        <v>137</v>
      </c>
      <c r="K6424" t="s">
        <v>144</v>
      </c>
      <c r="L6424" t="s">
        <v>18123</v>
      </c>
      <c r="M6424" t="s">
        <v>18124</v>
      </c>
      <c r="N6424">
        <v>4.9808333329999996</v>
      </c>
      <c r="O6424">
        <v>0</v>
      </c>
      <c r="P6424">
        <v>1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5.1136093817779376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5.1136093817779376</v>
      </c>
    </row>
    <row r="6425" spans="1:31" x14ac:dyDescent="0.3">
      <c r="A6425">
        <v>2501352</v>
      </c>
      <c r="B6425">
        <v>1</v>
      </c>
      <c r="C6425" t="s">
        <v>80</v>
      </c>
      <c r="D6425" t="s">
        <v>85</v>
      </c>
      <c r="E6425" t="s">
        <v>153</v>
      </c>
      <c r="F6425" t="s">
        <v>18125</v>
      </c>
      <c r="G6425" t="s">
        <v>244</v>
      </c>
      <c r="H6425" t="s">
        <v>135</v>
      </c>
      <c r="I6425" t="s">
        <v>136</v>
      </c>
      <c r="J6425" t="s">
        <v>137</v>
      </c>
      <c r="K6425" t="s">
        <v>144</v>
      </c>
      <c r="L6425" t="s">
        <v>18126</v>
      </c>
      <c r="M6425" t="s">
        <v>18127</v>
      </c>
      <c r="N6425">
        <v>1.8430555550000001</v>
      </c>
      <c r="O6425">
        <v>0</v>
      </c>
      <c r="P6425">
        <v>10</v>
      </c>
      <c r="Q6425">
        <v>0</v>
      </c>
      <c r="R6425">
        <v>0</v>
      </c>
      <c r="S6425">
        <v>0</v>
      </c>
      <c r="T6425">
        <v>2</v>
      </c>
      <c r="U6425">
        <v>0</v>
      </c>
      <c r="V6425">
        <v>0</v>
      </c>
      <c r="W6425">
        <v>0</v>
      </c>
      <c r="X6425">
        <v>4.3625606497095744</v>
      </c>
      <c r="Y6425">
        <v>0</v>
      </c>
      <c r="Z6425">
        <v>0</v>
      </c>
      <c r="AA6425">
        <v>0</v>
      </c>
      <c r="AB6425">
        <v>0.90545376038307568</v>
      </c>
      <c r="AC6425">
        <v>0</v>
      </c>
      <c r="AD6425">
        <v>0</v>
      </c>
      <c r="AE6425">
        <v>5.2680144100926505</v>
      </c>
    </row>
    <row r="6426" spans="1:31" x14ac:dyDescent="0.3">
      <c r="A6426">
        <v>2501020</v>
      </c>
      <c r="B6426">
        <v>1</v>
      </c>
      <c r="C6426" t="s">
        <v>80</v>
      </c>
      <c r="D6426" t="s">
        <v>94</v>
      </c>
      <c r="E6426" t="s">
        <v>147</v>
      </c>
      <c r="F6426" t="s">
        <v>18128</v>
      </c>
      <c r="G6426" t="s">
        <v>193</v>
      </c>
      <c r="H6426" t="s">
        <v>150</v>
      </c>
      <c r="I6426" t="s">
        <v>136</v>
      </c>
      <c r="J6426" t="s">
        <v>137</v>
      </c>
      <c r="K6426" t="s">
        <v>144</v>
      </c>
      <c r="L6426" t="s">
        <v>18129</v>
      </c>
      <c r="M6426" t="s">
        <v>18130</v>
      </c>
      <c r="N6426">
        <v>6.2166666660000001</v>
      </c>
      <c r="O6426">
        <v>0</v>
      </c>
      <c r="P6426">
        <v>148</v>
      </c>
      <c r="Q6426">
        <v>0</v>
      </c>
      <c r="R6426">
        <v>9</v>
      </c>
      <c r="S6426">
        <v>0</v>
      </c>
      <c r="T6426">
        <v>10</v>
      </c>
      <c r="U6426">
        <v>0</v>
      </c>
      <c r="V6426">
        <v>0</v>
      </c>
      <c r="W6426">
        <v>0</v>
      </c>
      <c r="X6426">
        <v>170.44631105535888</v>
      </c>
      <c r="Y6426">
        <v>0</v>
      </c>
      <c r="Z6426">
        <v>5.6428433532773594</v>
      </c>
      <c r="AA6426">
        <v>0</v>
      </c>
      <c r="AB6426">
        <v>107.2383274126323</v>
      </c>
      <c r="AC6426">
        <v>0</v>
      </c>
      <c r="AD6426">
        <v>0</v>
      </c>
      <c r="AE6426">
        <v>283.32748182126852</v>
      </c>
    </row>
    <row r="6427" spans="1:31" x14ac:dyDescent="0.3">
      <c r="A6427">
        <v>2500356</v>
      </c>
      <c r="B6427">
        <v>1</v>
      </c>
      <c r="C6427" t="s">
        <v>81</v>
      </c>
      <c r="D6427" t="s">
        <v>125</v>
      </c>
      <c r="E6427" t="s">
        <v>184</v>
      </c>
      <c r="F6427" t="s">
        <v>15935</v>
      </c>
      <c r="G6427" t="s">
        <v>149</v>
      </c>
      <c r="H6427" t="s">
        <v>150</v>
      </c>
      <c r="I6427" t="s">
        <v>136</v>
      </c>
      <c r="J6427" t="s">
        <v>137</v>
      </c>
      <c r="K6427" t="s">
        <v>144</v>
      </c>
      <c r="L6427" t="s">
        <v>18131</v>
      </c>
      <c r="M6427" t="s">
        <v>18132</v>
      </c>
      <c r="N6427">
        <v>2.259166666</v>
      </c>
      <c r="O6427">
        <v>0</v>
      </c>
      <c r="P6427">
        <v>419</v>
      </c>
      <c r="Q6427">
        <v>25</v>
      </c>
      <c r="R6427">
        <v>56</v>
      </c>
      <c r="S6427">
        <v>1</v>
      </c>
      <c r="T6427">
        <v>38</v>
      </c>
      <c r="U6427">
        <v>0</v>
      </c>
      <c r="V6427">
        <v>0</v>
      </c>
      <c r="W6427">
        <v>0</v>
      </c>
      <c r="X6427">
        <v>140.50580362879677</v>
      </c>
      <c r="Y6427">
        <v>55.589406167731575</v>
      </c>
      <c r="Z6427">
        <v>20.531409102190853</v>
      </c>
      <c r="AA6427">
        <v>2.3588440033949998</v>
      </c>
      <c r="AB6427">
        <v>23.523547168077705</v>
      </c>
      <c r="AC6427">
        <v>0</v>
      </c>
      <c r="AD6427">
        <v>0</v>
      </c>
      <c r="AE6427">
        <v>242.50901007019189</v>
      </c>
    </row>
    <row r="6428" spans="1:31" x14ac:dyDescent="0.3">
      <c r="A6428">
        <v>2500974</v>
      </c>
      <c r="B6428">
        <v>1</v>
      </c>
      <c r="C6428" t="s">
        <v>80</v>
      </c>
      <c r="D6428" t="s">
        <v>95</v>
      </c>
      <c r="E6428" t="s">
        <v>162</v>
      </c>
      <c r="F6428" t="s">
        <v>18133</v>
      </c>
      <c r="G6428" t="s">
        <v>280</v>
      </c>
      <c r="H6428" t="s">
        <v>135</v>
      </c>
      <c r="I6428" t="s">
        <v>136</v>
      </c>
      <c r="J6428" t="s">
        <v>137</v>
      </c>
      <c r="K6428" t="s">
        <v>144</v>
      </c>
      <c r="L6428" t="s">
        <v>18134</v>
      </c>
      <c r="M6428" t="s">
        <v>18135</v>
      </c>
      <c r="N6428">
        <v>0.85472222200000003</v>
      </c>
      <c r="O6428">
        <v>0</v>
      </c>
      <c r="P6428">
        <v>38</v>
      </c>
      <c r="Q6428">
        <v>0</v>
      </c>
      <c r="R6428">
        <v>0</v>
      </c>
      <c r="S6428">
        <v>0</v>
      </c>
      <c r="T6428">
        <v>3</v>
      </c>
      <c r="U6428">
        <v>0</v>
      </c>
      <c r="V6428">
        <v>0</v>
      </c>
      <c r="W6428">
        <v>0</v>
      </c>
      <c r="X6428">
        <v>9.1423588825545021</v>
      </c>
      <c r="Y6428">
        <v>0</v>
      </c>
      <c r="Z6428">
        <v>0</v>
      </c>
      <c r="AA6428">
        <v>0</v>
      </c>
      <c r="AB6428">
        <v>3.9298705890203123</v>
      </c>
      <c r="AC6428">
        <v>0</v>
      </c>
      <c r="AD6428">
        <v>0</v>
      </c>
      <c r="AE6428">
        <v>13.072229471574815</v>
      </c>
    </row>
    <row r="6429" spans="1:31" x14ac:dyDescent="0.3">
      <c r="A6429">
        <v>2500479</v>
      </c>
      <c r="B6429">
        <v>1</v>
      </c>
      <c r="C6429" t="s">
        <v>80</v>
      </c>
      <c r="D6429" t="s">
        <v>83</v>
      </c>
      <c r="E6429" t="s">
        <v>153</v>
      </c>
      <c r="F6429" t="s">
        <v>18136</v>
      </c>
      <c r="G6429" t="s">
        <v>155</v>
      </c>
      <c r="H6429" t="s">
        <v>135</v>
      </c>
      <c r="I6429" t="s">
        <v>136</v>
      </c>
      <c r="J6429" t="s">
        <v>137</v>
      </c>
      <c r="K6429" t="s">
        <v>144</v>
      </c>
      <c r="L6429" t="s">
        <v>18137</v>
      </c>
      <c r="M6429" t="s">
        <v>18138</v>
      </c>
      <c r="N6429">
        <v>3.5016666660000002</v>
      </c>
      <c r="O6429">
        <v>0</v>
      </c>
      <c r="P6429">
        <v>1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1.5129190062647702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1.5129190062647702</v>
      </c>
    </row>
    <row r="6430" spans="1:31" x14ac:dyDescent="0.3">
      <c r="A6430">
        <v>2501166</v>
      </c>
      <c r="B6430">
        <v>1</v>
      </c>
      <c r="C6430" t="s">
        <v>81</v>
      </c>
      <c r="D6430" t="s">
        <v>123</v>
      </c>
      <c r="E6430" t="s">
        <v>162</v>
      </c>
      <c r="F6430" t="s">
        <v>3342</v>
      </c>
      <c r="G6430" t="s">
        <v>210</v>
      </c>
      <c r="H6430" t="s">
        <v>135</v>
      </c>
      <c r="I6430" t="s">
        <v>136</v>
      </c>
      <c r="J6430" t="s">
        <v>137</v>
      </c>
      <c r="K6430" t="s">
        <v>144</v>
      </c>
      <c r="L6430" t="s">
        <v>18139</v>
      </c>
      <c r="M6430" t="s">
        <v>18140</v>
      </c>
      <c r="N6430">
        <v>1.851111111</v>
      </c>
      <c r="O6430">
        <v>0</v>
      </c>
      <c r="P6430">
        <v>79</v>
      </c>
      <c r="Q6430">
        <v>0</v>
      </c>
      <c r="R6430">
        <v>2</v>
      </c>
      <c r="S6430">
        <v>0</v>
      </c>
      <c r="T6430">
        <v>16</v>
      </c>
      <c r="U6430">
        <v>0</v>
      </c>
      <c r="V6430">
        <v>0</v>
      </c>
      <c r="W6430">
        <v>0</v>
      </c>
      <c r="X6430">
        <v>35.286302753001408</v>
      </c>
      <c r="Y6430">
        <v>0</v>
      </c>
      <c r="Z6430">
        <v>0.73051388362901959</v>
      </c>
      <c r="AA6430">
        <v>0</v>
      </c>
      <c r="AB6430">
        <v>17.903383962736218</v>
      </c>
      <c r="AC6430">
        <v>0</v>
      </c>
      <c r="AD6430">
        <v>0</v>
      </c>
      <c r="AE6430">
        <v>53.920200599366652</v>
      </c>
    </row>
    <row r="6431" spans="1:31" x14ac:dyDescent="0.3">
      <c r="A6431">
        <v>2501312</v>
      </c>
      <c r="B6431">
        <v>1</v>
      </c>
      <c r="C6431" t="s">
        <v>80</v>
      </c>
      <c r="D6431" t="s">
        <v>94</v>
      </c>
      <c r="E6431" t="s">
        <v>162</v>
      </c>
      <c r="F6431" t="s">
        <v>18141</v>
      </c>
      <c r="G6431" t="s">
        <v>181</v>
      </c>
      <c r="H6431" t="s">
        <v>135</v>
      </c>
      <c r="I6431" t="s">
        <v>136</v>
      </c>
      <c r="J6431" t="s">
        <v>137</v>
      </c>
      <c r="K6431" t="s">
        <v>144</v>
      </c>
      <c r="L6431" t="s">
        <v>18142</v>
      </c>
      <c r="M6431" t="s">
        <v>18143</v>
      </c>
      <c r="N6431">
        <v>0.32305555499999999</v>
      </c>
      <c r="O6431">
        <v>0</v>
      </c>
      <c r="P6431">
        <v>52</v>
      </c>
      <c r="Q6431">
        <v>0</v>
      </c>
      <c r="R6431">
        <v>0</v>
      </c>
      <c r="S6431">
        <v>0</v>
      </c>
      <c r="T6431">
        <v>1</v>
      </c>
      <c r="U6431">
        <v>0</v>
      </c>
      <c r="V6431">
        <v>0</v>
      </c>
      <c r="W6431">
        <v>0</v>
      </c>
      <c r="X6431">
        <v>4.5435312263481622</v>
      </c>
      <c r="Y6431">
        <v>0</v>
      </c>
      <c r="Z6431">
        <v>0</v>
      </c>
      <c r="AA6431">
        <v>0</v>
      </c>
      <c r="AB6431">
        <v>0.11584551253401375</v>
      </c>
      <c r="AC6431">
        <v>0</v>
      </c>
      <c r="AD6431">
        <v>0</v>
      </c>
      <c r="AE6431">
        <v>4.6593767388821759</v>
      </c>
    </row>
    <row r="6432" spans="1:31" x14ac:dyDescent="0.3">
      <c r="A6432">
        <v>2500619</v>
      </c>
      <c r="B6432">
        <v>1</v>
      </c>
      <c r="C6432" t="s">
        <v>80</v>
      </c>
      <c r="D6432" t="s">
        <v>105</v>
      </c>
      <c r="E6432" t="s">
        <v>213</v>
      </c>
      <c r="F6432" t="s">
        <v>3610</v>
      </c>
      <c r="G6432" t="s">
        <v>149</v>
      </c>
      <c r="H6432" t="s">
        <v>150</v>
      </c>
      <c r="I6432" t="s">
        <v>136</v>
      </c>
      <c r="J6432" t="s">
        <v>137</v>
      </c>
      <c r="K6432" t="s">
        <v>144</v>
      </c>
      <c r="L6432" t="s">
        <v>18144</v>
      </c>
      <c r="M6432" t="s">
        <v>18145</v>
      </c>
      <c r="N6432">
        <v>0.273888888</v>
      </c>
      <c r="O6432">
        <v>0</v>
      </c>
      <c r="P6432">
        <v>8322</v>
      </c>
      <c r="Q6432">
        <v>0</v>
      </c>
      <c r="R6432">
        <v>1</v>
      </c>
      <c r="S6432">
        <v>0</v>
      </c>
      <c r="T6432">
        <v>423</v>
      </c>
      <c r="U6432">
        <v>0</v>
      </c>
      <c r="V6432">
        <v>0</v>
      </c>
      <c r="W6432">
        <v>0</v>
      </c>
      <c r="X6432">
        <v>787.37206235438555</v>
      </c>
      <c r="Y6432">
        <v>0</v>
      </c>
      <c r="Z6432">
        <v>0.11991709208610003</v>
      </c>
      <c r="AA6432">
        <v>0</v>
      </c>
      <c r="AB6432">
        <v>226.79740699042563</v>
      </c>
      <c r="AC6432">
        <v>0</v>
      </c>
      <c r="AD6432">
        <v>0</v>
      </c>
      <c r="AE6432">
        <v>1014.2893864368973</v>
      </c>
    </row>
    <row r="6433" spans="1:31" x14ac:dyDescent="0.3">
      <c r="A6433">
        <v>2501206</v>
      </c>
      <c r="B6433">
        <v>1</v>
      </c>
      <c r="C6433" t="s">
        <v>80</v>
      </c>
      <c r="D6433" t="s">
        <v>100</v>
      </c>
      <c r="E6433" t="s">
        <v>184</v>
      </c>
      <c r="F6433" t="s">
        <v>18146</v>
      </c>
      <c r="G6433" t="s">
        <v>149</v>
      </c>
      <c r="H6433" t="s">
        <v>150</v>
      </c>
      <c r="I6433" t="s">
        <v>136</v>
      </c>
      <c r="J6433" t="s">
        <v>137</v>
      </c>
      <c r="K6433" t="s">
        <v>144</v>
      </c>
      <c r="L6433" t="s">
        <v>18147</v>
      </c>
      <c r="M6433" t="s">
        <v>18148</v>
      </c>
      <c r="N6433">
        <v>0.33027777699999999</v>
      </c>
      <c r="O6433">
        <v>0</v>
      </c>
      <c r="P6433">
        <v>2</v>
      </c>
      <c r="Q6433">
        <v>16</v>
      </c>
      <c r="R6433">
        <v>72</v>
      </c>
      <c r="S6433">
        <v>1</v>
      </c>
      <c r="T6433">
        <v>6</v>
      </c>
      <c r="U6433">
        <v>0</v>
      </c>
      <c r="V6433">
        <v>0</v>
      </c>
      <c r="W6433">
        <v>0</v>
      </c>
      <c r="X6433">
        <v>0.17101193324777778</v>
      </c>
      <c r="Y6433">
        <v>13.134528809375178</v>
      </c>
      <c r="Z6433">
        <v>39.825500550091199</v>
      </c>
      <c r="AA6433">
        <v>3.6171537159333328E-2</v>
      </c>
      <c r="AB6433">
        <v>1.802582972325109</v>
      </c>
      <c r="AC6433">
        <v>0</v>
      </c>
      <c r="AD6433">
        <v>0</v>
      </c>
      <c r="AE6433">
        <v>54.969795802198604</v>
      </c>
    </row>
    <row r="6434" spans="1:31" x14ac:dyDescent="0.3">
      <c r="A6434">
        <v>2500914</v>
      </c>
      <c r="B6434">
        <v>1</v>
      </c>
      <c r="C6434" t="s">
        <v>81</v>
      </c>
      <c r="D6434" t="s">
        <v>128</v>
      </c>
      <c r="E6434" t="s">
        <v>184</v>
      </c>
      <c r="F6434" t="s">
        <v>18149</v>
      </c>
      <c r="G6434" t="s">
        <v>149</v>
      </c>
      <c r="H6434" t="s">
        <v>150</v>
      </c>
      <c r="I6434" t="s">
        <v>136</v>
      </c>
      <c r="J6434" t="s">
        <v>137</v>
      </c>
      <c r="K6434" t="s">
        <v>144</v>
      </c>
      <c r="L6434" t="s">
        <v>18150</v>
      </c>
      <c r="M6434" t="s">
        <v>18151</v>
      </c>
      <c r="N6434">
        <v>0.66083333300000002</v>
      </c>
      <c r="O6434">
        <v>0</v>
      </c>
      <c r="P6434">
        <v>0</v>
      </c>
      <c r="Q6434">
        <v>0</v>
      </c>
      <c r="R6434">
        <v>0</v>
      </c>
      <c r="S6434">
        <v>3</v>
      </c>
      <c r="T6434">
        <v>0</v>
      </c>
      <c r="U6434">
        <v>1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20.550778965523435</v>
      </c>
      <c r="AB6434">
        <v>0</v>
      </c>
      <c r="AC6434">
        <v>58.033994043698549</v>
      </c>
      <c r="AD6434">
        <v>0</v>
      </c>
      <c r="AE6434">
        <v>78.584773009221976</v>
      </c>
    </row>
    <row r="6435" spans="1:31" x14ac:dyDescent="0.3">
      <c r="A6435">
        <v>2500911</v>
      </c>
      <c r="B6435">
        <v>1</v>
      </c>
      <c r="C6435" t="s">
        <v>80</v>
      </c>
      <c r="D6435" t="s">
        <v>94</v>
      </c>
      <c r="E6435" t="s">
        <v>162</v>
      </c>
      <c r="F6435" t="s">
        <v>18152</v>
      </c>
      <c r="G6435" t="s">
        <v>210</v>
      </c>
      <c r="H6435" t="s">
        <v>135</v>
      </c>
      <c r="I6435" t="s">
        <v>136</v>
      </c>
      <c r="J6435" t="s">
        <v>137</v>
      </c>
      <c r="K6435" t="s">
        <v>144</v>
      </c>
      <c r="L6435" t="s">
        <v>18153</v>
      </c>
      <c r="M6435" t="s">
        <v>18154</v>
      </c>
      <c r="N6435">
        <v>1.5677777770000001</v>
      </c>
      <c r="O6435">
        <v>0</v>
      </c>
      <c r="P6435">
        <v>0</v>
      </c>
      <c r="Q6435">
        <v>0</v>
      </c>
      <c r="R6435">
        <v>25</v>
      </c>
      <c r="S6435">
        <v>0</v>
      </c>
      <c r="T6435">
        <v>4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6.8068192554747933</v>
      </c>
      <c r="AA6435">
        <v>0</v>
      </c>
      <c r="AB6435">
        <v>6.5277097111213562</v>
      </c>
      <c r="AC6435">
        <v>0</v>
      </c>
      <c r="AD6435">
        <v>0</v>
      </c>
      <c r="AE6435">
        <v>13.33452896659615</v>
      </c>
    </row>
    <row r="6436" spans="1:31" x14ac:dyDescent="0.3">
      <c r="A6436">
        <v>2500665</v>
      </c>
      <c r="B6436">
        <v>1</v>
      </c>
      <c r="C6436" t="s">
        <v>81</v>
      </c>
      <c r="D6436" t="s">
        <v>127</v>
      </c>
      <c r="E6436" t="s">
        <v>147</v>
      </c>
      <c r="F6436" t="s">
        <v>18155</v>
      </c>
      <c r="G6436" t="s">
        <v>149</v>
      </c>
      <c r="H6436" t="s">
        <v>150</v>
      </c>
      <c r="I6436" t="s">
        <v>136</v>
      </c>
      <c r="J6436" t="s">
        <v>137</v>
      </c>
      <c r="K6436" t="s">
        <v>144</v>
      </c>
      <c r="L6436" t="s">
        <v>18156</v>
      </c>
      <c r="M6436" t="s">
        <v>18157</v>
      </c>
      <c r="N6436">
        <v>5.0880555550000004</v>
      </c>
      <c r="O6436">
        <v>0</v>
      </c>
      <c r="P6436">
        <v>390</v>
      </c>
      <c r="Q6436">
        <v>8</v>
      </c>
      <c r="R6436">
        <v>17</v>
      </c>
      <c r="S6436">
        <v>1</v>
      </c>
      <c r="T6436">
        <v>70</v>
      </c>
      <c r="U6436">
        <v>0</v>
      </c>
      <c r="V6436">
        <v>0</v>
      </c>
      <c r="W6436">
        <v>0</v>
      </c>
      <c r="X6436">
        <v>641.85441584875775</v>
      </c>
      <c r="Y6436">
        <v>9.1943281177168981</v>
      </c>
      <c r="Z6436">
        <v>16.537778653014556</v>
      </c>
      <c r="AA6436">
        <v>9.5724070502775014</v>
      </c>
      <c r="AB6436">
        <v>360.38504481129735</v>
      </c>
      <c r="AC6436">
        <v>0</v>
      </c>
      <c r="AD6436">
        <v>0</v>
      </c>
      <c r="AE6436">
        <v>1037.5439744810642</v>
      </c>
    </row>
    <row r="6437" spans="1:31" x14ac:dyDescent="0.3">
      <c r="A6437">
        <v>2501160</v>
      </c>
      <c r="B6437">
        <v>1</v>
      </c>
      <c r="C6437" t="s">
        <v>81</v>
      </c>
      <c r="D6437" t="s">
        <v>119</v>
      </c>
      <c r="E6437" t="s">
        <v>132</v>
      </c>
      <c r="F6437" t="s">
        <v>2744</v>
      </c>
      <c r="G6437" t="s">
        <v>296</v>
      </c>
      <c r="H6437" t="s">
        <v>135</v>
      </c>
      <c r="I6437" t="s">
        <v>136</v>
      </c>
      <c r="J6437" t="s">
        <v>137</v>
      </c>
      <c r="K6437" t="s">
        <v>144</v>
      </c>
      <c r="L6437" t="s">
        <v>18158</v>
      </c>
      <c r="M6437" t="s">
        <v>18159</v>
      </c>
      <c r="N6437">
        <v>3.1063888880000001</v>
      </c>
      <c r="O6437">
        <v>0</v>
      </c>
      <c r="P6437">
        <v>38</v>
      </c>
      <c r="Q6437">
        <v>0</v>
      </c>
      <c r="R6437">
        <v>9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5.3199589414832715</v>
      </c>
      <c r="Y6437">
        <v>0</v>
      </c>
      <c r="Z6437">
        <v>5.2434959652417676</v>
      </c>
      <c r="AA6437">
        <v>0</v>
      </c>
      <c r="AB6437">
        <v>0</v>
      </c>
      <c r="AC6437">
        <v>0</v>
      </c>
      <c r="AD6437">
        <v>0</v>
      </c>
      <c r="AE6437">
        <v>10.563454906725038</v>
      </c>
    </row>
    <row r="6438" spans="1:31" x14ac:dyDescent="0.3">
      <c r="A6438">
        <v>2500765</v>
      </c>
      <c r="B6438">
        <v>1</v>
      </c>
      <c r="C6438" t="s">
        <v>81</v>
      </c>
      <c r="D6438" t="s">
        <v>112</v>
      </c>
      <c r="E6438" t="s">
        <v>153</v>
      </c>
      <c r="F6438" t="s">
        <v>18160</v>
      </c>
      <c r="G6438" t="s">
        <v>230</v>
      </c>
      <c r="H6438" t="s">
        <v>135</v>
      </c>
      <c r="I6438" t="s">
        <v>136</v>
      </c>
      <c r="J6438" t="s">
        <v>137</v>
      </c>
      <c r="K6438" t="s">
        <v>144</v>
      </c>
      <c r="L6438" t="s">
        <v>18161</v>
      </c>
      <c r="M6438" t="s">
        <v>18162</v>
      </c>
      <c r="N6438">
        <v>4.6124999999999998</v>
      </c>
      <c r="O6438">
        <v>0</v>
      </c>
      <c r="P6438">
        <v>1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1.2036926076877776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1.2036926076877776</v>
      </c>
    </row>
    <row r="6439" spans="1:31" x14ac:dyDescent="0.3">
      <c r="A6439">
        <v>2501080</v>
      </c>
      <c r="B6439">
        <v>1</v>
      </c>
      <c r="C6439" t="s">
        <v>80</v>
      </c>
      <c r="D6439" t="s">
        <v>83</v>
      </c>
      <c r="E6439" t="s">
        <v>132</v>
      </c>
      <c r="F6439" t="s">
        <v>18163</v>
      </c>
      <c r="G6439" t="s">
        <v>134</v>
      </c>
      <c r="H6439" t="s">
        <v>135</v>
      </c>
      <c r="I6439" t="s">
        <v>136</v>
      </c>
      <c r="J6439" t="s">
        <v>137</v>
      </c>
      <c r="K6439" t="s">
        <v>138</v>
      </c>
      <c r="L6439" t="s">
        <v>17844</v>
      </c>
      <c r="M6439" t="s">
        <v>18164</v>
      </c>
      <c r="N6439">
        <v>0.332777777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53</v>
      </c>
      <c r="U6439">
        <v>0</v>
      </c>
      <c r="V6439">
        <v>6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53.085564631961994</v>
      </c>
      <c r="AC6439">
        <v>0</v>
      </c>
      <c r="AD6439">
        <v>14.329453081582813</v>
      </c>
      <c r="AE6439">
        <v>67.415017713544813</v>
      </c>
    </row>
    <row r="6440" spans="1:31" x14ac:dyDescent="0.3">
      <c r="A6440">
        <v>2500416</v>
      </c>
      <c r="B6440">
        <v>1</v>
      </c>
      <c r="C6440" t="s">
        <v>81</v>
      </c>
      <c r="D6440" t="s">
        <v>112</v>
      </c>
      <c r="E6440" t="s">
        <v>153</v>
      </c>
      <c r="F6440" t="s">
        <v>18165</v>
      </c>
      <c r="G6440" t="s">
        <v>244</v>
      </c>
      <c r="H6440" t="s">
        <v>135</v>
      </c>
      <c r="I6440" t="s">
        <v>136</v>
      </c>
      <c r="J6440" t="s">
        <v>137</v>
      </c>
      <c r="K6440" t="s">
        <v>144</v>
      </c>
      <c r="L6440" t="s">
        <v>18166</v>
      </c>
      <c r="M6440" t="s">
        <v>18167</v>
      </c>
      <c r="N6440">
        <v>1.219166666</v>
      </c>
      <c r="O6440">
        <v>0</v>
      </c>
      <c r="P6440">
        <v>4</v>
      </c>
      <c r="Q6440">
        <v>0</v>
      </c>
      <c r="R6440">
        <v>0</v>
      </c>
      <c r="S6440">
        <v>0</v>
      </c>
      <c r="T6440">
        <v>1</v>
      </c>
      <c r="U6440">
        <v>0</v>
      </c>
      <c r="V6440">
        <v>0</v>
      </c>
      <c r="W6440">
        <v>0</v>
      </c>
      <c r="X6440">
        <v>0.70414750908123402</v>
      </c>
      <c r="Y6440">
        <v>0</v>
      </c>
      <c r="Z6440">
        <v>0</v>
      </c>
      <c r="AA6440">
        <v>0</v>
      </c>
      <c r="AB6440">
        <v>0.12292628326248417</v>
      </c>
      <c r="AC6440">
        <v>0</v>
      </c>
      <c r="AD6440">
        <v>0</v>
      </c>
      <c r="AE6440">
        <v>0.82707379234371814</v>
      </c>
    </row>
    <row r="6441" spans="1:31" x14ac:dyDescent="0.3">
      <c r="A6441">
        <v>2500745</v>
      </c>
      <c r="B6441">
        <v>1</v>
      </c>
      <c r="C6441" t="s">
        <v>81</v>
      </c>
      <c r="D6441" t="s">
        <v>112</v>
      </c>
      <c r="E6441" t="s">
        <v>147</v>
      </c>
      <c r="F6441" t="s">
        <v>18168</v>
      </c>
      <c r="G6441" t="s">
        <v>134</v>
      </c>
      <c r="H6441" t="s">
        <v>150</v>
      </c>
      <c r="I6441" t="s">
        <v>136</v>
      </c>
      <c r="J6441" t="s">
        <v>137</v>
      </c>
      <c r="K6441" t="s">
        <v>138</v>
      </c>
      <c r="L6441" t="s">
        <v>18169</v>
      </c>
      <c r="M6441" t="s">
        <v>18170</v>
      </c>
      <c r="N6441">
        <v>6.4824999999999999</v>
      </c>
      <c r="O6441">
        <v>0</v>
      </c>
      <c r="P6441">
        <v>19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9.88768420376846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9.88768420376846</v>
      </c>
    </row>
    <row r="6442" spans="1:31" x14ac:dyDescent="0.3">
      <c r="A6442">
        <v>2500459</v>
      </c>
      <c r="B6442">
        <v>1</v>
      </c>
      <c r="C6442" t="s">
        <v>80</v>
      </c>
      <c r="D6442" t="s">
        <v>102</v>
      </c>
      <c r="E6442" t="s">
        <v>166</v>
      </c>
      <c r="F6442" t="s">
        <v>18171</v>
      </c>
      <c r="G6442" t="s">
        <v>149</v>
      </c>
      <c r="H6442" t="s">
        <v>150</v>
      </c>
      <c r="I6442" t="s">
        <v>136</v>
      </c>
      <c r="J6442" t="s">
        <v>137</v>
      </c>
      <c r="K6442" t="s">
        <v>144</v>
      </c>
      <c r="L6442" t="s">
        <v>18172</v>
      </c>
      <c r="M6442" t="s">
        <v>18173</v>
      </c>
      <c r="N6442">
        <v>0.75916666600000005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1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11312.033512375945</v>
      </c>
      <c r="AD6442">
        <v>0</v>
      </c>
      <c r="AE6442">
        <v>11312.033512375945</v>
      </c>
    </row>
    <row r="6443" spans="1:31" x14ac:dyDescent="0.3">
      <c r="A6443">
        <v>2500625</v>
      </c>
      <c r="B6443">
        <v>1</v>
      </c>
      <c r="C6443" t="s">
        <v>80</v>
      </c>
      <c r="D6443" t="s">
        <v>105</v>
      </c>
      <c r="E6443" t="s">
        <v>132</v>
      </c>
      <c r="F6443" t="s">
        <v>18174</v>
      </c>
      <c r="G6443" t="s">
        <v>134</v>
      </c>
      <c r="H6443" t="s">
        <v>135</v>
      </c>
      <c r="I6443" t="s">
        <v>136</v>
      </c>
      <c r="J6443" t="s">
        <v>137</v>
      </c>
      <c r="K6443" t="s">
        <v>138</v>
      </c>
      <c r="L6443" t="s">
        <v>18175</v>
      </c>
      <c r="M6443" t="s">
        <v>18176</v>
      </c>
      <c r="N6443">
        <v>0.65555555499999996</v>
      </c>
      <c r="O6443">
        <v>0</v>
      </c>
      <c r="P6443">
        <v>160</v>
      </c>
      <c r="Q6443">
        <v>0</v>
      </c>
      <c r="R6443">
        <v>0</v>
      </c>
      <c r="S6443">
        <v>0</v>
      </c>
      <c r="T6443">
        <v>43</v>
      </c>
      <c r="U6443">
        <v>0</v>
      </c>
      <c r="V6443">
        <v>0</v>
      </c>
      <c r="W6443">
        <v>0</v>
      </c>
      <c r="X6443">
        <v>35.728828985067814</v>
      </c>
      <c r="Y6443">
        <v>0</v>
      </c>
      <c r="Z6443">
        <v>0</v>
      </c>
      <c r="AA6443">
        <v>0</v>
      </c>
      <c r="AB6443">
        <v>80.244905814375244</v>
      </c>
      <c r="AC6443">
        <v>0</v>
      </c>
      <c r="AD6443">
        <v>0</v>
      </c>
      <c r="AE6443">
        <v>115.97373479944306</v>
      </c>
    </row>
    <row r="6444" spans="1:31" x14ac:dyDescent="0.3">
      <c r="A6444">
        <v>2500702</v>
      </c>
      <c r="B6444">
        <v>1</v>
      </c>
      <c r="C6444" t="s">
        <v>80</v>
      </c>
      <c r="D6444" t="s">
        <v>96</v>
      </c>
      <c r="E6444" t="s">
        <v>132</v>
      </c>
      <c r="F6444" t="s">
        <v>18177</v>
      </c>
      <c r="G6444" t="s">
        <v>168</v>
      </c>
      <c r="H6444" t="s">
        <v>135</v>
      </c>
      <c r="I6444" t="s">
        <v>136</v>
      </c>
      <c r="J6444" t="s">
        <v>137</v>
      </c>
      <c r="K6444" t="s">
        <v>138</v>
      </c>
      <c r="L6444" t="s">
        <v>18178</v>
      </c>
      <c r="M6444" t="s">
        <v>18179</v>
      </c>
      <c r="N6444">
        <v>4.5038888879999996</v>
      </c>
      <c r="O6444">
        <v>0</v>
      </c>
      <c r="P6444">
        <v>262</v>
      </c>
      <c r="Q6444">
        <v>0</v>
      </c>
      <c r="R6444">
        <v>0</v>
      </c>
      <c r="S6444">
        <v>0</v>
      </c>
      <c r="T6444">
        <v>10</v>
      </c>
      <c r="U6444">
        <v>0</v>
      </c>
      <c r="V6444">
        <v>0</v>
      </c>
      <c r="W6444">
        <v>0</v>
      </c>
      <c r="X6444">
        <v>533.76625986316969</v>
      </c>
      <c r="Y6444">
        <v>0</v>
      </c>
      <c r="Z6444">
        <v>0</v>
      </c>
      <c r="AA6444">
        <v>0</v>
      </c>
      <c r="AB6444">
        <v>102.79114260647796</v>
      </c>
      <c r="AC6444">
        <v>0</v>
      </c>
      <c r="AD6444">
        <v>0</v>
      </c>
      <c r="AE6444">
        <v>636.55740246964763</v>
      </c>
    </row>
    <row r="6445" spans="1:31" x14ac:dyDescent="0.3">
      <c r="A6445">
        <v>2501266</v>
      </c>
      <c r="B6445">
        <v>1</v>
      </c>
      <c r="C6445" t="s">
        <v>81</v>
      </c>
      <c r="D6445" t="s">
        <v>118</v>
      </c>
      <c r="E6445" t="s">
        <v>162</v>
      </c>
      <c r="F6445" t="s">
        <v>18180</v>
      </c>
      <c r="G6445" t="s">
        <v>210</v>
      </c>
      <c r="H6445" t="s">
        <v>135</v>
      </c>
      <c r="I6445" t="s">
        <v>136</v>
      </c>
      <c r="J6445" t="s">
        <v>137</v>
      </c>
      <c r="K6445" t="s">
        <v>144</v>
      </c>
      <c r="L6445" t="s">
        <v>18181</v>
      </c>
      <c r="M6445" t="s">
        <v>18182</v>
      </c>
      <c r="N6445">
        <v>3.9611111110000001</v>
      </c>
      <c r="O6445">
        <v>0</v>
      </c>
      <c r="P6445">
        <v>1</v>
      </c>
      <c r="Q6445">
        <v>0</v>
      </c>
      <c r="R6445">
        <v>1</v>
      </c>
      <c r="S6445">
        <v>0</v>
      </c>
      <c r="T6445">
        <v>7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1.430182133808771</v>
      </c>
      <c r="AA6445">
        <v>0</v>
      </c>
      <c r="AB6445">
        <v>24.696603325276509</v>
      </c>
      <c r="AC6445">
        <v>0</v>
      </c>
      <c r="AD6445">
        <v>0</v>
      </c>
      <c r="AE6445">
        <v>26.12678545908528</v>
      </c>
    </row>
    <row r="6446" spans="1:31" x14ac:dyDescent="0.3">
      <c r="A6446">
        <v>2500602</v>
      </c>
      <c r="B6446">
        <v>1</v>
      </c>
      <c r="C6446" t="s">
        <v>80</v>
      </c>
      <c r="D6446" t="s">
        <v>106</v>
      </c>
      <c r="E6446" t="s">
        <v>132</v>
      </c>
      <c r="F6446" t="s">
        <v>18183</v>
      </c>
      <c r="G6446" t="s">
        <v>134</v>
      </c>
      <c r="H6446" t="s">
        <v>135</v>
      </c>
      <c r="I6446" t="s">
        <v>136</v>
      </c>
      <c r="J6446" t="s">
        <v>137</v>
      </c>
      <c r="K6446" t="s">
        <v>138</v>
      </c>
      <c r="L6446" t="s">
        <v>18184</v>
      </c>
      <c r="M6446" t="s">
        <v>18185</v>
      </c>
      <c r="N6446">
        <v>2.9366666659999998</v>
      </c>
      <c r="O6446">
        <v>0</v>
      </c>
      <c r="P6446">
        <v>2</v>
      </c>
      <c r="Q6446">
        <v>0</v>
      </c>
      <c r="R6446">
        <v>6</v>
      </c>
      <c r="S6446">
        <v>0</v>
      </c>
      <c r="T6446">
        <v>3</v>
      </c>
      <c r="U6446">
        <v>0</v>
      </c>
      <c r="V6446">
        <v>1</v>
      </c>
      <c r="W6446">
        <v>0</v>
      </c>
      <c r="X6446">
        <v>4.4707985028750947</v>
      </c>
      <c r="Y6446">
        <v>0</v>
      </c>
      <c r="Z6446">
        <v>5.225952517536701</v>
      </c>
      <c r="AA6446">
        <v>0</v>
      </c>
      <c r="AB6446">
        <v>11.18719266678786</v>
      </c>
      <c r="AC6446">
        <v>0</v>
      </c>
      <c r="AD6446">
        <v>48.2772349559975</v>
      </c>
      <c r="AE6446">
        <v>69.161178643197161</v>
      </c>
    </row>
    <row r="6447" spans="1:31" x14ac:dyDescent="0.3">
      <c r="A6447">
        <v>2501100</v>
      </c>
      <c r="B6447">
        <v>1</v>
      </c>
      <c r="C6447" t="s">
        <v>81</v>
      </c>
      <c r="D6447" t="s">
        <v>112</v>
      </c>
      <c r="E6447" t="s">
        <v>147</v>
      </c>
      <c r="F6447" t="s">
        <v>18186</v>
      </c>
      <c r="G6447" t="s">
        <v>276</v>
      </c>
      <c r="H6447" t="s">
        <v>150</v>
      </c>
      <c r="I6447" t="s">
        <v>136</v>
      </c>
      <c r="J6447" t="s">
        <v>137</v>
      </c>
      <c r="K6447" t="s">
        <v>144</v>
      </c>
      <c r="L6447" t="s">
        <v>18187</v>
      </c>
      <c r="M6447" t="s">
        <v>18188</v>
      </c>
      <c r="N6447">
        <v>2.957777777</v>
      </c>
      <c r="O6447">
        <v>0</v>
      </c>
      <c r="P6447">
        <v>424</v>
      </c>
      <c r="Q6447">
        <v>8</v>
      </c>
      <c r="R6447">
        <v>53</v>
      </c>
      <c r="S6447">
        <v>4</v>
      </c>
      <c r="T6447">
        <v>18</v>
      </c>
      <c r="U6447">
        <v>0</v>
      </c>
      <c r="V6447">
        <v>0</v>
      </c>
      <c r="W6447">
        <v>0</v>
      </c>
      <c r="X6447">
        <v>92.227823912576014</v>
      </c>
      <c r="Y6447">
        <v>81.631955296167476</v>
      </c>
      <c r="Z6447">
        <v>6.7939130450703065</v>
      </c>
      <c r="AA6447">
        <v>25.318643040693598</v>
      </c>
      <c r="AB6447">
        <v>28.94424252153663</v>
      </c>
      <c r="AC6447">
        <v>0</v>
      </c>
      <c r="AD6447">
        <v>0</v>
      </c>
      <c r="AE6447">
        <v>234.916577816044</v>
      </c>
    </row>
    <row r="6448" spans="1:31" x14ac:dyDescent="0.3">
      <c r="A6448">
        <v>2500582</v>
      </c>
      <c r="B6448">
        <v>1</v>
      </c>
      <c r="C6448" t="s">
        <v>81</v>
      </c>
      <c r="D6448" t="s">
        <v>117</v>
      </c>
      <c r="E6448" t="s">
        <v>162</v>
      </c>
      <c r="F6448" t="s">
        <v>18189</v>
      </c>
      <c r="G6448" t="s">
        <v>530</v>
      </c>
      <c r="H6448" t="s">
        <v>135</v>
      </c>
      <c r="I6448" t="s">
        <v>136</v>
      </c>
      <c r="J6448" t="s">
        <v>137</v>
      </c>
      <c r="K6448" t="s">
        <v>144</v>
      </c>
      <c r="L6448" t="s">
        <v>18190</v>
      </c>
      <c r="M6448" t="s">
        <v>18191</v>
      </c>
      <c r="N6448">
        <v>3.3308333330000002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6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78.311930596237772</v>
      </c>
      <c r="AC6448">
        <v>0</v>
      </c>
      <c r="AD6448">
        <v>0</v>
      </c>
      <c r="AE6448">
        <v>78.311930596237772</v>
      </c>
    </row>
    <row r="6449" spans="1:31" x14ac:dyDescent="0.3">
      <c r="A6449">
        <v>2520768</v>
      </c>
      <c r="B6449">
        <v>1</v>
      </c>
      <c r="C6449" t="s">
        <v>80</v>
      </c>
      <c r="D6449" t="s">
        <v>94</v>
      </c>
      <c r="E6449" t="s">
        <v>213</v>
      </c>
      <c r="F6449" t="s">
        <v>18192</v>
      </c>
      <c r="G6449" t="s">
        <v>149</v>
      </c>
      <c r="H6449" t="s">
        <v>150</v>
      </c>
      <c r="I6449" t="s">
        <v>136</v>
      </c>
      <c r="J6449" t="s">
        <v>137</v>
      </c>
      <c r="K6449" t="s">
        <v>144</v>
      </c>
      <c r="L6449" t="s">
        <v>18193</v>
      </c>
      <c r="M6449" t="s">
        <v>18194</v>
      </c>
      <c r="N6449">
        <v>0.16666666599999999</v>
      </c>
      <c r="O6449">
        <v>2</v>
      </c>
      <c r="P6449">
        <v>1930</v>
      </c>
      <c r="Q6449">
        <v>40</v>
      </c>
      <c r="R6449">
        <v>411</v>
      </c>
      <c r="S6449">
        <v>48</v>
      </c>
      <c r="T6449">
        <v>239</v>
      </c>
      <c r="U6449">
        <v>13</v>
      </c>
      <c r="V6449">
        <v>0</v>
      </c>
      <c r="W6449">
        <v>1.00756412902575</v>
      </c>
      <c r="X6449">
        <v>60.094810402923919</v>
      </c>
      <c r="Y6449">
        <v>1.8491967093182</v>
      </c>
      <c r="Z6449">
        <v>49.25995152207858</v>
      </c>
      <c r="AA6449">
        <v>67.639657880681924</v>
      </c>
      <c r="AB6449">
        <v>26.60208191440573</v>
      </c>
      <c r="AC6449">
        <v>1340.170624494644</v>
      </c>
      <c r="AD6449">
        <v>0</v>
      </c>
      <c r="AE6449">
        <v>1546.6238870530781</v>
      </c>
    </row>
    <row r="6450" spans="1:31" x14ac:dyDescent="0.3">
      <c r="A6450">
        <v>2500788</v>
      </c>
      <c r="B6450">
        <v>1</v>
      </c>
      <c r="C6450" t="s">
        <v>81</v>
      </c>
      <c r="D6450" t="s">
        <v>120</v>
      </c>
      <c r="E6450" t="s">
        <v>184</v>
      </c>
      <c r="F6450" t="s">
        <v>5743</v>
      </c>
      <c r="G6450" t="s">
        <v>134</v>
      </c>
      <c r="H6450" t="s">
        <v>150</v>
      </c>
      <c r="I6450" t="s">
        <v>136</v>
      </c>
      <c r="J6450" t="s">
        <v>137</v>
      </c>
      <c r="K6450" t="s">
        <v>138</v>
      </c>
      <c r="L6450" t="s">
        <v>18088</v>
      </c>
      <c r="M6450" t="s">
        <v>18195</v>
      </c>
      <c r="N6450">
        <v>5.5755555550000002</v>
      </c>
      <c r="O6450">
        <v>0</v>
      </c>
      <c r="P6450">
        <v>96</v>
      </c>
      <c r="Q6450">
        <v>50</v>
      </c>
      <c r="R6450">
        <v>1</v>
      </c>
      <c r="S6450">
        <v>12</v>
      </c>
      <c r="T6450">
        <v>5</v>
      </c>
      <c r="U6450">
        <v>0</v>
      </c>
      <c r="V6450">
        <v>0</v>
      </c>
      <c r="W6450">
        <v>0</v>
      </c>
      <c r="X6450">
        <v>161.61780153106278</v>
      </c>
      <c r="Y6450">
        <v>193.80792483181341</v>
      </c>
      <c r="Z6450">
        <v>8.7646096299372006E-2</v>
      </c>
      <c r="AA6450">
        <v>322.25802117893136</v>
      </c>
      <c r="AB6450">
        <v>22.960410121257286</v>
      </c>
      <c r="AC6450">
        <v>0</v>
      </c>
      <c r="AD6450">
        <v>0</v>
      </c>
      <c r="AE6450">
        <v>700.7318037593642</v>
      </c>
    </row>
    <row r="6451" spans="1:31" x14ac:dyDescent="0.3">
      <c r="A6451">
        <v>2501037</v>
      </c>
      <c r="B6451">
        <v>1</v>
      </c>
      <c r="C6451" t="s">
        <v>80</v>
      </c>
      <c r="D6451" t="s">
        <v>85</v>
      </c>
      <c r="E6451" t="s">
        <v>132</v>
      </c>
      <c r="F6451" t="s">
        <v>18196</v>
      </c>
      <c r="G6451" t="s">
        <v>251</v>
      </c>
      <c r="H6451" t="s">
        <v>135</v>
      </c>
      <c r="I6451" t="s">
        <v>136</v>
      </c>
      <c r="J6451" t="s">
        <v>137</v>
      </c>
      <c r="K6451" t="s">
        <v>138</v>
      </c>
      <c r="L6451" t="s">
        <v>18197</v>
      </c>
      <c r="M6451" t="s">
        <v>18198</v>
      </c>
      <c r="N6451">
        <v>0.54333333299999997</v>
      </c>
      <c r="O6451">
        <v>0</v>
      </c>
      <c r="P6451">
        <v>718</v>
      </c>
      <c r="Q6451">
        <v>0</v>
      </c>
      <c r="R6451">
        <v>0</v>
      </c>
      <c r="S6451">
        <v>0</v>
      </c>
      <c r="T6451">
        <v>63</v>
      </c>
      <c r="U6451">
        <v>0</v>
      </c>
      <c r="V6451">
        <v>0</v>
      </c>
      <c r="W6451">
        <v>0</v>
      </c>
      <c r="X6451">
        <v>97.924511239569625</v>
      </c>
      <c r="Y6451">
        <v>0</v>
      </c>
      <c r="Z6451">
        <v>0</v>
      </c>
      <c r="AA6451">
        <v>0</v>
      </c>
      <c r="AB6451">
        <v>34.89777128934859</v>
      </c>
      <c r="AC6451">
        <v>0</v>
      </c>
      <c r="AD6451">
        <v>0</v>
      </c>
      <c r="AE6451">
        <v>132.82228252891821</v>
      </c>
    </row>
    <row r="6452" spans="1:31" x14ac:dyDescent="0.3">
      <c r="A6452">
        <v>2500682</v>
      </c>
      <c r="B6452">
        <v>1</v>
      </c>
      <c r="C6452" t="s">
        <v>80</v>
      </c>
      <c r="D6452" t="s">
        <v>84</v>
      </c>
      <c r="E6452" t="s">
        <v>147</v>
      </c>
      <c r="F6452" t="s">
        <v>2376</v>
      </c>
      <c r="G6452" t="s">
        <v>168</v>
      </c>
      <c r="H6452" t="s">
        <v>150</v>
      </c>
      <c r="I6452" t="s">
        <v>136</v>
      </c>
      <c r="J6452" t="s">
        <v>137</v>
      </c>
      <c r="K6452" t="s">
        <v>138</v>
      </c>
      <c r="L6452" t="s">
        <v>18199</v>
      </c>
      <c r="M6452" t="s">
        <v>18200</v>
      </c>
      <c r="N6452">
        <v>7.4725000000000001</v>
      </c>
      <c r="O6452">
        <v>0</v>
      </c>
      <c r="P6452">
        <v>354</v>
      </c>
      <c r="Q6452">
        <v>0</v>
      </c>
      <c r="R6452">
        <v>0</v>
      </c>
      <c r="S6452">
        <v>0</v>
      </c>
      <c r="T6452">
        <v>7</v>
      </c>
      <c r="U6452">
        <v>0</v>
      </c>
      <c r="V6452">
        <v>0</v>
      </c>
      <c r="W6452">
        <v>0</v>
      </c>
      <c r="X6452">
        <v>594.59504262417272</v>
      </c>
      <c r="Y6452">
        <v>0</v>
      </c>
      <c r="Z6452">
        <v>0</v>
      </c>
      <c r="AA6452">
        <v>0</v>
      </c>
      <c r="AB6452">
        <v>21.394577147855593</v>
      </c>
      <c r="AC6452">
        <v>0</v>
      </c>
      <c r="AD6452">
        <v>0</v>
      </c>
      <c r="AE6452">
        <v>615.98961977202828</v>
      </c>
    </row>
    <row r="6453" spans="1:31" x14ac:dyDescent="0.3">
      <c r="A6453">
        <v>2500496</v>
      </c>
      <c r="B6453">
        <v>1</v>
      </c>
      <c r="C6453" t="s">
        <v>80</v>
      </c>
      <c r="D6453" t="s">
        <v>93</v>
      </c>
      <c r="E6453" t="s">
        <v>162</v>
      </c>
      <c r="F6453" t="s">
        <v>18201</v>
      </c>
      <c r="G6453" t="s">
        <v>210</v>
      </c>
      <c r="H6453" t="s">
        <v>135</v>
      </c>
      <c r="I6453" t="s">
        <v>136</v>
      </c>
      <c r="J6453" t="s">
        <v>137</v>
      </c>
      <c r="K6453" t="s">
        <v>144</v>
      </c>
      <c r="L6453" t="s">
        <v>2836</v>
      </c>
      <c r="M6453" t="s">
        <v>18202</v>
      </c>
      <c r="N6453">
        <v>2.6263888880000001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1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10.663492407899566</v>
      </c>
      <c r="AC6453">
        <v>0</v>
      </c>
      <c r="AD6453">
        <v>0</v>
      </c>
      <c r="AE6453">
        <v>10.663492407899566</v>
      </c>
    </row>
    <row r="6454" spans="1:31" x14ac:dyDescent="0.3">
      <c r="A6454">
        <v>2501329</v>
      </c>
      <c r="B6454">
        <v>1</v>
      </c>
      <c r="C6454" t="s">
        <v>81</v>
      </c>
      <c r="D6454" t="s">
        <v>127</v>
      </c>
      <c r="E6454" t="s">
        <v>147</v>
      </c>
      <c r="F6454" t="s">
        <v>18155</v>
      </c>
      <c r="G6454" t="s">
        <v>149</v>
      </c>
      <c r="H6454" t="s">
        <v>150</v>
      </c>
      <c r="I6454" t="s">
        <v>136</v>
      </c>
      <c r="J6454" t="s">
        <v>137</v>
      </c>
      <c r="K6454" t="s">
        <v>144</v>
      </c>
      <c r="L6454" t="s">
        <v>18203</v>
      </c>
      <c r="M6454" t="s">
        <v>18204</v>
      </c>
      <c r="N6454">
        <v>0.73194444400000003</v>
      </c>
      <c r="O6454">
        <v>0</v>
      </c>
      <c r="P6454">
        <v>390</v>
      </c>
      <c r="Q6454">
        <v>8</v>
      </c>
      <c r="R6454">
        <v>17</v>
      </c>
      <c r="S6454">
        <v>1</v>
      </c>
      <c r="T6454">
        <v>70</v>
      </c>
      <c r="U6454">
        <v>0</v>
      </c>
      <c r="V6454">
        <v>0</v>
      </c>
      <c r="W6454">
        <v>0</v>
      </c>
      <c r="X6454">
        <v>90.223437738869279</v>
      </c>
      <c r="Y6454">
        <v>1.1047534308870313</v>
      </c>
      <c r="Z6454">
        <v>1.8407287330015474</v>
      </c>
      <c r="AA6454">
        <v>0.84956334494166652</v>
      </c>
      <c r="AB6454">
        <v>25.683282972825282</v>
      </c>
      <c r="AC6454">
        <v>0</v>
      </c>
      <c r="AD6454">
        <v>0</v>
      </c>
      <c r="AE6454">
        <v>119.7017662205248</v>
      </c>
    </row>
    <row r="6455" spans="1:31" x14ac:dyDescent="0.3">
      <c r="A6455">
        <v>2500937</v>
      </c>
      <c r="B6455">
        <v>1</v>
      </c>
      <c r="C6455" t="s">
        <v>81</v>
      </c>
      <c r="D6455" t="s">
        <v>127</v>
      </c>
      <c r="E6455" t="s">
        <v>147</v>
      </c>
      <c r="F6455" t="s">
        <v>687</v>
      </c>
      <c r="G6455" t="s">
        <v>382</v>
      </c>
      <c r="H6455" t="s">
        <v>150</v>
      </c>
      <c r="I6455" t="s">
        <v>136</v>
      </c>
      <c r="J6455" t="s">
        <v>137</v>
      </c>
      <c r="K6455" t="s">
        <v>144</v>
      </c>
      <c r="L6455" t="s">
        <v>18205</v>
      </c>
      <c r="M6455" t="s">
        <v>18206</v>
      </c>
      <c r="N6455">
        <v>3.4397222219999999</v>
      </c>
      <c r="O6455">
        <v>2</v>
      </c>
      <c r="P6455">
        <v>7</v>
      </c>
      <c r="Q6455">
        <v>39</v>
      </c>
      <c r="R6455">
        <v>156</v>
      </c>
      <c r="S6455">
        <v>4</v>
      </c>
      <c r="T6455">
        <v>13</v>
      </c>
      <c r="U6455">
        <v>0</v>
      </c>
      <c r="V6455">
        <v>0</v>
      </c>
      <c r="W6455">
        <v>1.8388964239998635</v>
      </c>
      <c r="X6455">
        <v>17.713898651201024</v>
      </c>
      <c r="Y6455">
        <v>32.863322672442187</v>
      </c>
      <c r="Z6455">
        <v>131.39457884597024</v>
      </c>
      <c r="AA6455">
        <v>3.3328506590020721</v>
      </c>
      <c r="AB6455">
        <v>26.964422481774871</v>
      </c>
      <c r="AC6455">
        <v>0</v>
      </c>
      <c r="AD6455">
        <v>0</v>
      </c>
      <c r="AE6455">
        <v>214.10796973439028</v>
      </c>
    </row>
    <row r="6456" spans="1:31" x14ac:dyDescent="0.3">
      <c r="A6456">
        <v>2501046</v>
      </c>
      <c r="B6456">
        <v>1</v>
      </c>
      <c r="C6456" t="s">
        <v>81</v>
      </c>
      <c r="D6456" t="s">
        <v>127</v>
      </c>
      <c r="E6456" t="s">
        <v>147</v>
      </c>
      <c r="F6456" t="s">
        <v>18207</v>
      </c>
      <c r="G6456" t="s">
        <v>149</v>
      </c>
      <c r="H6456" t="s">
        <v>150</v>
      </c>
      <c r="I6456" t="s">
        <v>136</v>
      </c>
      <c r="J6456" t="s">
        <v>137</v>
      </c>
      <c r="K6456" t="s">
        <v>144</v>
      </c>
      <c r="L6456" t="s">
        <v>18208</v>
      </c>
      <c r="M6456" t="s">
        <v>18209</v>
      </c>
      <c r="N6456">
        <v>1.592222222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1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264.52410652152003</v>
      </c>
      <c r="AD6456">
        <v>0</v>
      </c>
      <c r="AE6456">
        <v>264.52410652152003</v>
      </c>
    </row>
    <row r="6457" spans="1:31" x14ac:dyDescent="0.3">
      <c r="A6457">
        <v>2501069</v>
      </c>
      <c r="B6457">
        <v>1</v>
      </c>
      <c r="C6457" t="s">
        <v>80</v>
      </c>
      <c r="D6457" t="s">
        <v>108</v>
      </c>
      <c r="E6457" t="s">
        <v>184</v>
      </c>
      <c r="F6457" t="s">
        <v>18210</v>
      </c>
      <c r="G6457" t="s">
        <v>149</v>
      </c>
      <c r="H6457" t="s">
        <v>150</v>
      </c>
      <c r="I6457" t="s">
        <v>136</v>
      </c>
      <c r="J6457" t="s">
        <v>137</v>
      </c>
      <c r="K6457" t="s">
        <v>144</v>
      </c>
      <c r="L6457" t="s">
        <v>18211</v>
      </c>
      <c r="M6457" t="s">
        <v>18212</v>
      </c>
      <c r="N6457">
        <v>0.22055555499999999</v>
      </c>
      <c r="O6457">
        <v>0</v>
      </c>
      <c r="P6457">
        <v>3390</v>
      </c>
      <c r="Q6457">
        <v>3</v>
      </c>
      <c r="R6457">
        <v>750</v>
      </c>
      <c r="S6457">
        <v>23</v>
      </c>
      <c r="T6457">
        <v>555</v>
      </c>
      <c r="U6457">
        <v>0</v>
      </c>
      <c r="V6457">
        <v>0</v>
      </c>
      <c r="W6457">
        <v>0</v>
      </c>
      <c r="X6457">
        <v>92.794883980613037</v>
      </c>
      <c r="Y6457">
        <v>8.1190668122021599</v>
      </c>
      <c r="Z6457">
        <v>19.605154104206886</v>
      </c>
      <c r="AA6457">
        <v>32.007940035021448</v>
      </c>
      <c r="AB6457">
        <v>79.94931112856338</v>
      </c>
      <c r="AC6457">
        <v>0</v>
      </c>
      <c r="AD6457">
        <v>0</v>
      </c>
      <c r="AE6457">
        <v>232.47635606060692</v>
      </c>
    </row>
    <row r="6458" spans="1:31" x14ac:dyDescent="0.3">
      <c r="A6458">
        <v>2500946</v>
      </c>
      <c r="B6458">
        <v>1</v>
      </c>
      <c r="C6458" t="s">
        <v>80</v>
      </c>
      <c r="D6458" t="s">
        <v>105</v>
      </c>
      <c r="E6458" t="s">
        <v>132</v>
      </c>
      <c r="F6458" t="s">
        <v>18213</v>
      </c>
      <c r="G6458" t="s">
        <v>134</v>
      </c>
      <c r="H6458" t="s">
        <v>135</v>
      </c>
      <c r="I6458" t="s">
        <v>136</v>
      </c>
      <c r="J6458" t="s">
        <v>137</v>
      </c>
      <c r="K6458" t="s">
        <v>138</v>
      </c>
      <c r="L6458" t="s">
        <v>18214</v>
      </c>
      <c r="M6458" t="s">
        <v>18215</v>
      </c>
      <c r="N6458">
        <v>0.152777777</v>
      </c>
      <c r="O6458">
        <v>0</v>
      </c>
      <c r="P6458">
        <v>225</v>
      </c>
      <c r="Q6458">
        <v>0</v>
      </c>
      <c r="R6458">
        <v>0</v>
      </c>
      <c r="S6458">
        <v>0</v>
      </c>
      <c r="T6458">
        <v>10</v>
      </c>
      <c r="U6458">
        <v>0</v>
      </c>
      <c r="V6458">
        <v>0</v>
      </c>
      <c r="W6458">
        <v>0</v>
      </c>
      <c r="X6458">
        <v>10.17824791817881</v>
      </c>
      <c r="Y6458">
        <v>0</v>
      </c>
      <c r="Z6458">
        <v>0</v>
      </c>
      <c r="AA6458">
        <v>0</v>
      </c>
      <c r="AB6458">
        <v>7.819891140439875</v>
      </c>
      <c r="AC6458">
        <v>0</v>
      </c>
      <c r="AD6458">
        <v>0</v>
      </c>
      <c r="AE6458">
        <v>17.998139058618683</v>
      </c>
    </row>
    <row r="6459" spans="1:31" x14ac:dyDescent="0.3">
      <c r="A6459">
        <v>2500923</v>
      </c>
      <c r="B6459">
        <v>1</v>
      </c>
      <c r="C6459" t="s">
        <v>80</v>
      </c>
      <c r="D6459" t="s">
        <v>95</v>
      </c>
      <c r="E6459" t="s">
        <v>184</v>
      </c>
      <c r="F6459" t="s">
        <v>18216</v>
      </c>
      <c r="G6459" t="s">
        <v>181</v>
      </c>
      <c r="H6459" t="s">
        <v>150</v>
      </c>
      <c r="I6459" t="s">
        <v>136</v>
      </c>
      <c r="J6459" t="s">
        <v>137</v>
      </c>
      <c r="K6459" t="s">
        <v>144</v>
      </c>
      <c r="L6459" t="s">
        <v>18217</v>
      </c>
      <c r="M6459" t="s">
        <v>18218</v>
      </c>
      <c r="N6459">
        <v>1.1597222220000001</v>
      </c>
      <c r="O6459">
        <v>1</v>
      </c>
      <c r="P6459">
        <v>0</v>
      </c>
      <c r="Q6459">
        <v>2</v>
      </c>
      <c r="R6459">
        <v>0</v>
      </c>
      <c r="S6459">
        <v>20</v>
      </c>
      <c r="T6459">
        <v>0</v>
      </c>
      <c r="U6459">
        <v>1</v>
      </c>
      <c r="V6459">
        <v>0</v>
      </c>
      <c r="W6459">
        <v>0.24513336279762132</v>
      </c>
      <c r="X6459">
        <v>0</v>
      </c>
      <c r="Y6459">
        <v>15.984090847518466</v>
      </c>
      <c r="Z6459">
        <v>0</v>
      </c>
      <c r="AA6459">
        <v>368.13728014074104</v>
      </c>
      <c r="AB6459">
        <v>0</v>
      </c>
      <c r="AC6459">
        <v>143.07613859912595</v>
      </c>
      <c r="AD6459">
        <v>0</v>
      </c>
      <c r="AE6459">
        <v>527.44264295018309</v>
      </c>
    </row>
    <row r="6460" spans="1:31" x14ac:dyDescent="0.3">
      <c r="A6460">
        <v>2501215</v>
      </c>
      <c r="B6460">
        <v>1</v>
      </c>
      <c r="C6460" t="s">
        <v>81</v>
      </c>
      <c r="D6460" t="s">
        <v>112</v>
      </c>
      <c r="E6460" t="s">
        <v>162</v>
      </c>
      <c r="F6460" t="s">
        <v>18219</v>
      </c>
      <c r="G6460" t="s">
        <v>652</v>
      </c>
      <c r="H6460" t="s">
        <v>135</v>
      </c>
      <c r="I6460" t="s">
        <v>136</v>
      </c>
      <c r="J6460" t="s">
        <v>137</v>
      </c>
      <c r="K6460" t="s">
        <v>144</v>
      </c>
      <c r="L6460" t="s">
        <v>18220</v>
      </c>
      <c r="M6460" t="s">
        <v>18221</v>
      </c>
      <c r="N6460">
        <v>1.1502777769999999</v>
      </c>
      <c r="O6460">
        <v>0</v>
      </c>
      <c r="P6460">
        <v>375</v>
      </c>
      <c r="Q6460">
        <v>0</v>
      </c>
      <c r="R6460">
        <v>0</v>
      </c>
      <c r="S6460">
        <v>0</v>
      </c>
      <c r="T6460">
        <v>9</v>
      </c>
      <c r="U6460">
        <v>0</v>
      </c>
      <c r="V6460">
        <v>0</v>
      </c>
      <c r="W6460">
        <v>0</v>
      </c>
      <c r="X6460">
        <v>87.544388074050076</v>
      </c>
      <c r="Y6460">
        <v>0</v>
      </c>
      <c r="Z6460">
        <v>0</v>
      </c>
      <c r="AA6460">
        <v>0</v>
      </c>
      <c r="AB6460">
        <v>8.778166161305629</v>
      </c>
      <c r="AC6460">
        <v>0</v>
      </c>
      <c r="AD6460">
        <v>0</v>
      </c>
      <c r="AE6460">
        <v>96.32255423535571</v>
      </c>
    </row>
    <row r="6461" spans="1:31" x14ac:dyDescent="0.3">
      <c r="A6461">
        <v>2500528</v>
      </c>
      <c r="B6461">
        <v>1</v>
      </c>
      <c r="C6461" t="s">
        <v>80</v>
      </c>
      <c r="D6461" t="s">
        <v>92</v>
      </c>
      <c r="E6461" t="s">
        <v>162</v>
      </c>
      <c r="F6461" t="s">
        <v>18222</v>
      </c>
      <c r="G6461" t="s">
        <v>530</v>
      </c>
      <c r="H6461" t="s">
        <v>135</v>
      </c>
      <c r="I6461" t="s">
        <v>136</v>
      </c>
      <c r="J6461" t="s">
        <v>137</v>
      </c>
      <c r="K6461" t="s">
        <v>144</v>
      </c>
      <c r="L6461" t="s">
        <v>18223</v>
      </c>
      <c r="M6461" t="s">
        <v>18224</v>
      </c>
      <c r="N6461">
        <v>3.0038888880000001</v>
      </c>
      <c r="O6461">
        <v>0</v>
      </c>
      <c r="P6461">
        <v>7</v>
      </c>
      <c r="Q6461">
        <v>0</v>
      </c>
      <c r="R6461">
        <v>8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1.7854559390016227</v>
      </c>
      <c r="Y6461">
        <v>0</v>
      </c>
      <c r="Z6461">
        <v>1.1218675150241788</v>
      </c>
      <c r="AA6461">
        <v>0</v>
      </c>
      <c r="AB6461">
        <v>0</v>
      </c>
      <c r="AC6461">
        <v>0</v>
      </c>
      <c r="AD6461">
        <v>0</v>
      </c>
      <c r="AE6461">
        <v>2.9073234540258017</v>
      </c>
    </row>
    <row r="6462" spans="1:31" x14ac:dyDescent="0.3">
      <c r="A6462">
        <v>2500963</v>
      </c>
      <c r="B6462">
        <v>1</v>
      </c>
      <c r="C6462" t="s">
        <v>81</v>
      </c>
      <c r="D6462" t="s">
        <v>128</v>
      </c>
      <c r="E6462" t="s">
        <v>162</v>
      </c>
      <c r="F6462" t="s">
        <v>18225</v>
      </c>
      <c r="G6462" t="s">
        <v>210</v>
      </c>
      <c r="H6462" t="s">
        <v>135</v>
      </c>
      <c r="I6462" t="s">
        <v>136</v>
      </c>
      <c r="J6462" t="s">
        <v>137</v>
      </c>
      <c r="K6462" t="s">
        <v>144</v>
      </c>
      <c r="L6462" t="s">
        <v>18226</v>
      </c>
      <c r="M6462" t="s">
        <v>18227</v>
      </c>
      <c r="N6462">
        <v>3.9941666659999999</v>
      </c>
      <c r="O6462">
        <v>0</v>
      </c>
      <c r="P6462">
        <v>66</v>
      </c>
      <c r="Q6462">
        <v>0</v>
      </c>
      <c r="R6462">
        <v>0</v>
      </c>
      <c r="S6462">
        <v>0</v>
      </c>
      <c r="T6462">
        <v>6</v>
      </c>
      <c r="U6462">
        <v>0</v>
      </c>
      <c r="V6462">
        <v>0</v>
      </c>
      <c r="W6462">
        <v>0</v>
      </c>
      <c r="X6462">
        <v>51.798444417810444</v>
      </c>
      <c r="Y6462">
        <v>0</v>
      </c>
      <c r="Z6462">
        <v>0</v>
      </c>
      <c r="AA6462">
        <v>0</v>
      </c>
      <c r="AB6462">
        <v>11.901298024354812</v>
      </c>
      <c r="AC6462">
        <v>0</v>
      </c>
      <c r="AD6462">
        <v>0</v>
      </c>
      <c r="AE6462">
        <v>63.69974244216526</v>
      </c>
    </row>
    <row r="6463" spans="1:31" x14ac:dyDescent="0.3">
      <c r="A6463">
        <v>2500714</v>
      </c>
      <c r="B6463">
        <v>1</v>
      </c>
      <c r="C6463" t="s">
        <v>80</v>
      </c>
      <c r="D6463" t="s">
        <v>96</v>
      </c>
      <c r="E6463" t="s">
        <v>147</v>
      </c>
      <c r="F6463" t="s">
        <v>18228</v>
      </c>
      <c r="G6463" t="s">
        <v>134</v>
      </c>
      <c r="H6463" t="s">
        <v>150</v>
      </c>
      <c r="I6463" t="s">
        <v>136</v>
      </c>
      <c r="J6463" t="s">
        <v>137</v>
      </c>
      <c r="K6463" t="s">
        <v>138</v>
      </c>
      <c r="L6463" t="s">
        <v>18229</v>
      </c>
      <c r="M6463" t="s">
        <v>18230</v>
      </c>
      <c r="N6463">
        <v>1.8877777769999999</v>
      </c>
      <c r="O6463">
        <v>0</v>
      </c>
      <c r="P6463">
        <v>242</v>
      </c>
      <c r="Q6463">
        <v>0</v>
      </c>
      <c r="R6463">
        <v>1</v>
      </c>
      <c r="S6463">
        <v>0</v>
      </c>
      <c r="T6463">
        <v>6</v>
      </c>
      <c r="U6463">
        <v>0</v>
      </c>
      <c r="V6463">
        <v>0</v>
      </c>
      <c r="W6463">
        <v>0</v>
      </c>
      <c r="X6463">
        <v>230.28945952075563</v>
      </c>
      <c r="Y6463">
        <v>0</v>
      </c>
      <c r="Z6463">
        <v>0.13934218955104632</v>
      </c>
      <c r="AA6463">
        <v>0</v>
      </c>
      <c r="AB6463">
        <v>31.867923928259266</v>
      </c>
      <c r="AC6463">
        <v>0</v>
      </c>
      <c r="AD6463">
        <v>0</v>
      </c>
      <c r="AE6463">
        <v>262.29672563856593</v>
      </c>
    </row>
    <row r="6464" spans="1:31" x14ac:dyDescent="0.3">
      <c r="A6464">
        <v>2501255</v>
      </c>
      <c r="B6464">
        <v>1</v>
      </c>
      <c r="C6464" t="s">
        <v>81</v>
      </c>
      <c r="D6464" t="s">
        <v>127</v>
      </c>
      <c r="E6464" t="s">
        <v>147</v>
      </c>
      <c r="F6464" t="s">
        <v>14887</v>
      </c>
      <c r="G6464" t="s">
        <v>276</v>
      </c>
      <c r="H6464" t="s">
        <v>150</v>
      </c>
      <c r="I6464" t="s">
        <v>136</v>
      </c>
      <c r="J6464" t="s">
        <v>137</v>
      </c>
      <c r="K6464" t="s">
        <v>144</v>
      </c>
      <c r="L6464" t="s">
        <v>18231</v>
      </c>
      <c r="M6464" t="s">
        <v>18232</v>
      </c>
      <c r="N6464">
        <v>2.634166666</v>
      </c>
      <c r="O6464">
        <v>1</v>
      </c>
      <c r="P6464">
        <v>495</v>
      </c>
      <c r="Q6464">
        <v>9</v>
      </c>
      <c r="R6464">
        <v>7</v>
      </c>
      <c r="S6464">
        <v>5</v>
      </c>
      <c r="T6464">
        <v>24</v>
      </c>
      <c r="U6464">
        <v>0</v>
      </c>
      <c r="V6464">
        <v>0</v>
      </c>
      <c r="W6464">
        <v>0.84222000238807904</v>
      </c>
      <c r="X6464">
        <v>154.72399292693649</v>
      </c>
      <c r="Y6464">
        <v>4.5513501670693328</v>
      </c>
      <c r="Z6464">
        <v>1.2322125024248027</v>
      </c>
      <c r="AA6464">
        <v>40.00863233549633</v>
      </c>
      <c r="AB6464">
        <v>27.90688347832387</v>
      </c>
      <c r="AC6464">
        <v>0</v>
      </c>
      <c r="AD6464">
        <v>0</v>
      </c>
      <c r="AE6464">
        <v>229.2652914126389</v>
      </c>
    </row>
    <row r="6465" spans="1:31" x14ac:dyDescent="0.3">
      <c r="A6465">
        <v>2500422</v>
      </c>
      <c r="B6465">
        <v>1</v>
      </c>
      <c r="C6465" t="s">
        <v>81</v>
      </c>
      <c r="D6465" t="s">
        <v>115</v>
      </c>
      <c r="E6465" t="s">
        <v>132</v>
      </c>
      <c r="F6465" t="s">
        <v>18233</v>
      </c>
      <c r="G6465" t="s">
        <v>296</v>
      </c>
      <c r="H6465" t="s">
        <v>135</v>
      </c>
      <c r="I6465" t="s">
        <v>136</v>
      </c>
      <c r="J6465" t="s">
        <v>137</v>
      </c>
      <c r="K6465" t="s">
        <v>144</v>
      </c>
      <c r="L6465" t="s">
        <v>18234</v>
      </c>
      <c r="M6465" t="s">
        <v>18235</v>
      </c>
      <c r="N6465">
        <v>0.74277777700000003</v>
      </c>
      <c r="O6465">
        <v>0</v>
      </c>
      <c r="P6465">
        <v>35</v>
      </c>
      <c r="Q6465">
        <v>0</v>
      </c>
      <c r="R6465">
        <v>1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1.6413407369308344</v>
      </c>
      <c r="Y6465">
        <v>0</v>
      </c>
      <c r="Z6465">
        <v>0.37739563097664741</v>
      </c>
      <c r="AA6465">
        <v>0</v>
      </c>
      <c r="AB6465">
        <v>0</v>
      </c>
      <c r="AC6465">
        <v>0</v>
      </c>
      <c r="AD6465">
        <v>0</v>
      </c>
      <c r="AE6465">
        <v>2.0187363679074819</v>
      </c>
    </row>
    <row r="6466" spans="1:31" x14ac:dyDescent="0.3">
      <c r="A6466">
        <v>2500568</v>
      </c>
      <c r="B6466">
        <v>1</v>
      </c>
      <c r="C6466" t="s">
        <v>80</v>
      </c>
      <c r="D6466" t="s">
        <v>82</v>
      </c>
      <c r="E6466" t="s">
        <v>162</v>
      </c>
      <c r="F6466" t="s">
        <v>18236</v>
      </c>
      <c r="G6466" t="s">
        <v>530</v>
      </c>
      <c r="H6466" t="s">
        <v>135</v>
      </c>
      <c r="I6466" t="s">
        <v>136</v>
      </c>
      <c r="J6466" t="s">
        <v>137</v>
      </c>
      <c r="K6466" t="s">
        <v>144</v>
      </c>
      <c r="L6466" t="s">
        <v>18237</v>
      </c>
      <c r="M6466" t="s">
        <v>18238</v>
      </c>
      <c r="N6466">
        <v>0.24194444400000001</v>
      </c>
      <c r="O6466">
        <v>0</v>
      </c>
      <c r="P6466">
        <v>8</v>
      </c>
      <c r="Q6466">
        <v>0</v>
      </c>
      <c r="R6466">
        <v>0</v>
      </c>
      <c r="S6466">
        <v>0</v>
      </c>
      <c r="T6466">
        <v>68</v>
      </c>
      <c r="U6466">
        <v>0</v>
      </c>
      <c r="V6466">
        <v>0</v>
      </c>
      <c r="W6466">
        <v>0</v>
      </c>
      <c r="X6466">
        <v>0.80381595047183563</v>
      </c>
      <c r="Y6466">
        <v>0</v>
      </c>
      <c r="Z6466">
        <v>0</v>
      </c>
      <c r="AA6466">
        <v>0</v>
      </c>
      <c r="AB6466">
        <v>15.301093448087917</v>
      </c>
      <c r="AC6466">
        <v>0</v>
      </c>
      <c r="AD6466">
        <v>0</v>
      </c>
      <c r="AE6466">
        <v>16.104909398559752</v>
      </c>
    </row>
    <row r="6467" spans="1:31" x14ac:dyDescent="0.3">
      <c r="A6467">
        <v>2500462</v>
      </c>
      <c r="B6467">
        <v>1</v>
      </c>
      <c r="C6467" t="s">
        <v>81</v>
      </c>
      <c r="D6467" t="s">
        <v>121</v>
      </c>
      <c r="E6467" t="s">
        <v>184</v>
      </c>
      <c r="F6467" t="s">
        <v>4681</v>
      </c>
      <c r="G6467" t="s">
        <v>149</v>
      </c>
      <c r="H6467" t="s">
        <v>150</v>
      </c>
      <c r="I6467" t="s">
        <v>136</v>
      </c>
      <c r="J6467" t="s">
        <v>137</v>
      </c>
      <c r="K6467" t="s">
        <v>144</v>
      </c>
      <c r="L6467" t="s">
        <v>18239</v>
      </c>
      <c r="M6467" t="s">
        <v>18240</v>
      </c>
      <c r="N6467">
        <v>0.41222222200000003</v>
      </c>
      <c r="O6467">
        <v>0</v>
      </c>
      <c r="P6467">
        <v>715</v>
      </c>
      <c r="Q6467">
        <v>0</v>
      </c>
      <c r="R6467">
        <v>12</v>
      </c>
      <c r="S6467">
        <v>4</v>
      </c>
      <c r="T6467">
        <v>52</v>
      </c>
      <c r="U6467">
        <v>0</v>
      </c>
      <c r="V6467">
        <v>0</v>
      </c>
      <c r="W6467">
        <v>0</v>
      </c>
      <c r="X6467">
        <v>26.214014486210122</v>
      </c>
      <c r="Y6467">
        <v>0</v>
      </c>
      <c r="Z6467">
        <v>0.47198717719758709</v>
      </c>
      <c r="AA6467">
        <v>2.485555227796667</v>
      </c>
      <c r="AB6467">
        <v>7.9859646871090968</v>
      </c>
      <c r="AC6467">
        <v>0</v>
      </c>
      <c r="AD6467">
        <v>0</v>
      </c>
      <c r="AE6467">
        <v>37.157521578313471</v>
      </c>
    </row>
    <row r="6468" spans="1:31" x14ac:dyDescent="0.3">
      <c r="A6468">
        <v>2500628</v>
      </c>
      <c r="B6468">
        <v>1</v>
      </c>
      <c r="C6468" t="s">
        <v>81</v>
      </c>
      <c r="D6468" t="s">
        <v>112</v>
      </c>
      <c r="E6468" t="s">
        <v>162</v>
      </c>
      <c r="F6468" t="s">
        <v>18241</v>
      </c>
      <c r="G6468" t="s">
        <v>466</v>
      </c>
      <c r="H6468" t="s">
        <v>135</v>
      </c>
      <c r="I6468" t="s">
        <v>136</v>
      </c>
      <c r="J6468" t="s">
        <v>137</v>
      </c>
      <c r="K6468" t="s">
        <v>144</v>
      </c>
      <c r="L6468" t="s">
        <v>18242</v>
      </c>
      <c r="M6468" t="s">
        <v>18243</v>
      </c>
      <c r="N6468">
        <v>1.120833333</v>
      </c>
      <c r="O6468">
        <v>0</v>
      </c>
      <c r="P6468">
        <v>114</v>
      </c>
      <c r="Q6468">
        <v>0</v>
      </c>
      <c r="R6468">
        <v>0</v>
      </c>
      <c r="S6468">
        <v>0</v>
      </c>
      <c r="T6468">
        <v>29</v>
      </c>
      <c r="U6468">
        <v>0</v>
      </c>
      <c r="V6468">
        <v>0</v>
      </c>
      <c r="W6468">
        <v>0</v>
      </c>
      <c r="X6468">
        <v>23.868394076529828</v>
      </c>
      <c r="Y6468">
        <v>0</v>
      </c>
      <c r="Z6468">
        <v>0</v>
      </c>
      <c r="AA6468">
        <v>0</v>
      </c>
      <c r="AB6468">
        <v>40.943142190737348</v>
      </c>
      <c r="AC6468">
        <v>0</v>
      </c>
      <c r="AD6468">
        <v>0</v>
      </c>
      <c r="AE6468">
        <v>64.811536267267172</v>
      </c>
    </row>
    <row r="6469" spans="1:31" x14ac:dyDescent="0.3">
      <c r="A6469">
        <v>2500983</v>
      </c>
      <c r="B6469">
        <v>1</v>
      </c>
      <c r="C6469" t="s">
        <v>81</v>
      </c>
      <c r="D6469" t="s">
        <v>128</v>
      </c>
      <c r="E6469" t="s">
        <v>184</v>
      </c>
      <c r="F6469" t="s">
        <v>18244</v>
      </c>
      <c r="G6469" t="s">
        <v>924</v>
      </c>
      <c r="H6469" t="s">
        <v>150</v>
      </c>
      <c r="I6469" t="s">
        <v>136</v>
      </c>
      <c r="J6469" t="s">
        <v>137</v>
      </c>
      <c r="K6469" t="s">
        <v>144</v>
      </c>
      <c r="L6469" t="s">
        <v>18245</v>
      </c>
      <c r="M6469" t="s">
        <v>18246</v>
      </c>
      <c r="N6469">
        <v>4.676388888</v>
      </c>
      <c r="O6469">
        <v>1</v>
      </c>
      <c r="P6469">
        <v>581</v>
      </c>
      <c r="Q6469">
        <v>39</v>
      </c>
      <c r="R6469">
        <v>29</v>
      </c>
      <c r="S6469">
        <v>7</v>
      </c>
      <c r="T6469">
        <v>67</v>
      </c>
      <c r="U6469">
        <v>0</v>
      </c>
      <c r="V6469">
        <v>0</v>
      </c>
      <c r="W6469">
        <v>0.13691668624833334</v>
      </c>
      <c r="X6469">
        <v>473.51514786641661</v>
      </c>
      <c r="Y6469">
        <v>126.39291133022775</v>
      </c>
      <c r="Z6469">
        <v>23.839385904996</v>
      </c>
      <c r="AA6469">
        <v>35.629185789438218</v>
      </c>
      <c r="AB6469">
        <v>192.50111046139611</v>
      </c>
      <c r="AC6469">
        <v>0</v>
      </c>
      <c r="AD6469">
        <v>0</v>
      </c>
      <c r="AE6469">
        <v>852.01465803872304</v>
      </c>
    </row>
    <row r="6470" spans="1:31" x14ac:dyDescent="0.3">
      <c r="A6470">
        <v>2500485</v>
      </c>
      <c r="B6470">
        <v>1</v>
      </c>
      <c r="C6470" t="s">
        <v>81</v>
      </c>
      <c r="D6470" t="s">
        <v>117</v>
      </c>
      <c r="E6470" t="s">
        <v>162</v>
      </c>
      <c r="F6470" t="s">
        <v>18247</v>
      </c>
      <c r="G6470" t="s">
        <v>210</v>
      </c>
      <c r="H6470" t="s">
        <v>135</v>
      </c>
      <c r="I6470" t="s">
        <v>136</v>
      </c>
      <c r="J6470" t="s">
        <v>137</v>
      </c>
      <c r="K6470" t="s">
        <v>144</v>
      </c>
      <c r="L6470" t="s">
        <v>18248</v>
      </c>
      <c r="M6470" t="s">
        <v>18249</v>
      </c>
      <c r="N6470">
        <v>1.511111111</v>
      </c>
      <c r="O6470">
        <v>0</v>
      </c>
      <c r="P6470">
        <v>8</v>
      </c>
      <c r="Q6470">
        <v>0</v>
      </c>
      <c r="R6470">
        <v>2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1.7601469269535421</v>
      </c>
      <c r="Y6470">
        <v>0</v>
      </c>
      <c r="Z6470">
        <v>7.4994673939723686E-2</v>
      </c>
      <c r="AA6470">
        <v>0</v>
      </c>
      <c r="AB6470">
        <v>0</v>
      </c>
      <c r="AC6470">
        <v>0</v>
      </c>
      <c r="AD6470">
        <v>0</v>
      </c>
      <c r="AE6470">
        <v>1.8351416008932657</v>
      </c>
    </row>
    <row r="6471" spans="1:31" x14ac:dyDescent="0.3">
      <c r="A6471">
        <v>2501295</v>
      </c>
      <c r="B6471">
        <v>1</v>
      </c>
      <c r="C6471" t="s">
        <v>80</v>
      </c>
      <c r="D6471" t="s">
        <v>101</v>
      </c>
      <c r="E6471" t="s">
        <v>162</v>
      </c>
      <c r="F6471" t="s">
        <v>18250</v>
      </c>
      <c r="G6471" t="s">
        <v>181</v>
      </c>
      <c r="H6471" t="s">
        <v>135</v>
      </c>
      <c r="I6471" t="s">
        <v>136</v>
      </c>
      <c r="J6471" t="s">
        <v>137</v>
      </c>
      <c r="K6471" t="s">
        <v>144</v>
      </c>
      <c r="L6471" t="s">
        <v>18251</v>
      </c>
      <c r="M6471" t="s">
        <v>18252</v>
      </c>
      <c r="N6471">
        <v>0.75694444400000005</v>
      </c>
      <c r="O6471">
        <v>0</v>
      </c>
      <c r="P6471">
        <v>122</v>
      </c>
      <c r="Q6471">
        <v>0</v>
      </c>
      <c r="R6471">
        <v>0</v>
      </c>
      <c r="S6471">
        <v>0</v>
      </c>
      <c r="T6471">
        <v>2</v>
      </c>
      <c r="U6471">
        <v>0</v>
      </c>
      <c r="V6471">
        <v>0</v>
      </c>
      <c r="W6471">
        <v>0</v>
      </c>
      <c r="X6471">
        <v>20.908181805959622</v>
      </c>
      <c r="Y6471">
        <v>0</v>
      </c>
      <c r="Z6471">
        <v>0</v>
      </c>
      <c r="AA6471">
        <v>0</v>
      </c>
      <c r="AB6471">
        <v>0.22667917807448998</v>
      </c>
      <c r="AC6471">
        <v>0</v>
      </c>
      <c r="AD6471">
        <v>0</v>
      </c>
      <c r="AE6471">
        <v>21.134860984034113</v>
      </c>
    </row>
    <row r="6472" spans="1:31" x14ac:dyDescent="0.3">
      <c r="A6472">
        <v>2500797</v>
      </c>
      <c r="B6472">
        <v>1</v>
      </c>
      <c r="C6472" t="s">
        <v>80</v>
      </c>
      <c r="D6472" t="s">
        <v>90</v>
      </c>
      <c r="E6472" t="s">
        <v>153</v>
      </c>
      <c r="F6472" t="s">
        <v>18253</v>
      </c>
      <c r="G6472" t="s">
        <v>155</v>
      </c>
      <c r="H6472" t="s">
        <v>135</v>
      </c>
      <c r="I6472" t="s">
        <v>136</v>
      </c>
      <c r="J6472" t="s">
        <v>137</v>
      </c>
      <c r="K6472" t="s">
        <v>144</v>
      </c>
      <c r="L6472" t="s">
        <v>18254</v>
      </c>
      <c r="M6472" t="s">
        <v>18255</v>
      </c>
      <c r="N6472">
        <v>0.98222222199999998</v>
      </c>
      <c r="O6472">
        <v>0</v>
      </c>
      <c r="P6472">
        <v>2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0.53102563950222226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0.53102563950222226</v>
      </c>
    </row>
    <row r="6473" spans="1:31" x14ac:dyDescent="0.3">
      <c r="A6473">
        <v>2500505</v>
      </c>
      <c r="B6473">
        <v>1</v>
      </c>
      <c r="C6473" t="s">
        <v>80</v>
      </c>
      <c r="D6473" t="s">
        <v>94</v>
      </c>
      <c r="E6473" t="s">
        <v>166</v>
      </c>
      <c r="F6473" t="s">
        <v>18256</v>
      </c>
      <c r="G6473" t="s">
        <v>149</v>
      </c>
      <c r="H6473" t="s">
        <v>150</v>
      </c>
      <c r="I6473" t="s">
        <v>136</v>
      </c>
      <c r="J6473" t="s">
        <v>137</v>
      </c>
      <c r="K6473" t="s">
        <v>144</v>
      </c>
      <c r="L6473" t="s">
        <v>18257</v>
      </c>
      <c r="M6473" t="s">
        <v>18258</v>
      </c>
      <c r="N6473">
        <v>0.33861111100000002</v>
      </c>
      <c r="O6473">
        <v>0</v>
      </c>
      <c r="P6473">
        <v>1</v>
      </c>
      <c r="Q6473">
        <v>9</v>
      </c>
      <c r="R6473">
        <v>165</v>
      </c>
      <c r="S6473">
        <v>1</v>
      </c>
      <c r="T6473">
        <v>19</v>
      </c>
      <c r="U6473">
        <v>1</v>
      </c>
      <c r="V6473">
        <v>0</v>
      </c>
      <c r="W6473">
        <v>0</v>
      </c>
      <c r="X6473">
        <v>3.6738761468228111E-2</v>
      </c>
      <c r="Y6473">
        <v>0.25362488950273532</v>
      </c>
      <c r="Z6473">
        <v>41.520861816469548</v>
      </c>
      <c r="AA6473">
        <v>5.2159124163347919</v>
      </c>
      <c r="AB6473">
        <v>11.335173898957128</v>
      </c>
      <c r="AC6473">
        <v>60.664789971325</v>
      </c>
      <c r="AD6473">
        <v>0</v>
      </c>
      <c r="AE6473">
        <v>119.02710175405743</v>
      </c>
    </row>
    <row r="6474" spans="1:31" x14ac:dyDescent="0.3">
      <c r="A6474">
        <v>2500654</v>
      </c>
      <c r="B6474">
        <v>1</v>
      </c>
      <c r="C6474" t="s">
        <v>81</v>
      </c>
      <c r="D6474" t="s">
        <v>128</v>
      </c>
      <c r="E6474" t="s">
        <v>147</v>
      </c>
      <c r="F6474" t="s">
        <v>3627</v>
      </c>
      <c r="G6474" t="s">
        <v>149</v>
      </c>
      <c r="H6474" t="s">
        <v>150</v>
      </c>
      <c r="I6474" t="s">
        <v>136</v>
      </c>
      <c r="J6474" t="s">
        <v>137</v>
      </c>
      <c r="K6474" t="s">
        <v>144</v>
      </c>
      <c r="L6474" t="s">
        <v>18259</v>
      </c>
      <c r="M6474" t="s">
        <v>18260</v>
      </c>
      <c r="N6474">
        <v>0.512222222</v>
      </c>
      <c r="O6474">
        <v>1</v>
      </c>
      <c r="P6474">
        <v>0</v>
      </c>
      <c r="Q6474">
        <v>0</v>
      </c>
      <c r="R6474">
        <v>0</v>
      </c>
      <c r="S6474">
        <v>6</v>
      </c>
      <c r="T6474">
        <v>232</v>
      </c>
      <c r="U6474">
        <v>3</v>
      </c>
      <c r="V6474">
        <v>22</v>
      </c>
      <c r="W6474">
        <v>0.12921888012333332</v>
      </c>
      <c r="X6474">
        <v>0</v>
      </c>
      <c r="Y6474">
        <v>0</v>
      </c>
      <c r="Z6474">
        <v>0</v>
      </c>
      <c r="AA6474">
        <v>16.51936652978139</v>
      </c>
      <c r="AB6474">
        <v>190.61680203343457</v>
      </c>
      <c r="AC6474">
        <v>54.361547249500546</v>
      </c>
      <c r="AD6474">
        <v>441.46786666801177</v>
      </c>
      <c r="AE6474">
        <v>703.09480136085153</v>
      </c>
    </row>
    <row r="6475" spans="1:31" x14ac:dyDescent="0.3">
      <c r="A6475">
        <v>2501195</v>
      </c>
      <c r="B6475">
        <v>1</v>
      </c>
      <c r="C6475" t="s">
        <v>81</v>
      </c>
      <c r="D6475" t="s">
        <v>115</v>
      </c>
      <c r="E6475" t="s">
        <v>162</v>
      </c>
      <c r="F6475" t="s">
        <v>18261</v>
      </c>
      <c r="G6475" t="s">
        <v>210</v>
      </c>
      <c r="H6475" t="s">
        <v>135</v>
      </c>
      <c r="I6475" t="s">
        <v>136</v>
      </c>
      <c r="J6475" t="s">
        <v>137</v>
      </c>
      <c r="K6475" t="s">
        <v>144</v>
      </c>
      <c r="L6475" t="s">
        <v>18262</v>
      </c>
      <c r="M6475" t="s">
        <v>18263</v>
      </c>
      <c r="N6475">
        <v>3.485833333</v>
      </c>
      <c r="O6475">
        <v>0</v>
      </c>
      <c r="P6475">
        <v>2</v>
      </c>
      <c r="Q6475">
        <v>0</v>
      </c>
      <c r="R6475">
        <v>2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0.43318996697748458</v>
      </c>
      <c r="Y6475">
        <v>0</v>
      </c>
      <c r="Z6475">
        <v>2.1056502610725421</v>
      </c>
      <c r="AA6475">
        <v>0</v>
      </c>
      <c r="AB6475">
        <v>0</v>
      </c>
      <c r="AC6475">
        <v>0</v>
      </c>
      <c r="AD6475">
        <v>0</v>
      </c>
      <c r="AE6475">
        <v>2.5388402280500264</v>
      </c>
    </row>
    <row r="6476" spans="1:31" x14ac:dyDescent="0.3">
      <c r="A6476">
        <v>2500634</v>
      </c>
      <c r="B6476">
        <v>1</v>
      </c>
      <c r="C6476" t="s">
        <v>80</v>
      </c>
      <c r="D6476" t="s">
        <v>105</v>
      </c>
      <c r="E6476" t="s">
        <v>184</v>
      </c>
      <c r="F6476" t="s">
        <v>18264</v>
      </c>
      <c r="G6476" t="s">
        <v>149</v>
      </c>
      <c r="H6476" t="s">
        <v>150</v>
      </c>
      <c r="I6476" t="s">
        <v>136</v>
      </c>
      <c r="J6476" t="s">
        <v>137</v>
      </c>
      <c r="K6476" t="s">
        <v>144</v>
      </c>
      <c r="L6476" t="s">
        <v>18265</v>
      </c>
      <c r="M6476" t="s">
        <v>18266</v>
      </c>
      <c r="N6476">
        <v>1.3166666659999999</v>
      </c>
      <c r="O6476">
        <v>2</v>
      </c>
      <c r="P6476">
        <v>1511</v>
      </c>
      <c r="Q6476">
        <v>4</v>
      </c>
      <c r="R6476">
        <v>116</v>
      </c>
      <c r="S6476">
        <v>8</v>
      </c>
      <c r="T6476">
        <v>151</v>
      </c>
      <c r="U6476">
        <v>0</v>
      </c>
      <c r="V6476">
        <v>0</v>
      </c>
      <c r="W6476">
        <v>1.7402421625096287</v>
      </c>
      <c r="X6476">
        <v>509.78180698162618</v>
      </c>
      <c r="Y6476">
        <v>78.933206412798995</v>
      </c>
      <c r="Z6476">
        <v>15.91998476254696</v>
      </c>
      <c r="AA6476">
        <v>114.67024924811992</v>
      </c>
      <c r="AB6476">
        <v>191.35362086515218</v>
      </c>
      <c r="AC6476">
        <v>0</v>
      </c>
      <c r="AD6476">
        <v>0</v>
      </c>
      <c r="AE6476">
        <v>912.3991104327539</v>
      </c>
    </row>
    <row r="6477" spans="1:31" x14ac:dyDescent="0.3">
      <c r="A6477">
        <v>2501132</v>
      </c>
      <c r="B6477">
        <v>1</v>
      </c>
      <c r="C6477" t="s">
        <v>80</v>
      </c>
      <c r="D6477" t="s">
        <v>111</v>
      </c>
      <c r="E6477" t="s">
        <v>132</v>
      </c>
      <c r="F6477" t="s">
        <v>18267</v>
      </c>
      <c r="G6477" t="s">
        <v>181</v>
      </c>
      <c r="H6477" t="s">
        <v>135</v>
      </c>
      <c r="I6477" t="s">
        <v>136</v>
      </c>
      <c r="J6477" t="s">
        <v>137</v>
      </c>
      <c r="K6477" t="s">
        <v>144</v>
      </c>
      <c r="L6477" t="s">
        <v>18268</v>
      </c>
      <c r="M6477" t="s">
        <v>18269</v>
      </c>
      <c r="N6477">
        <v>0.65583333300000002</v>
      </c>
      <c r="O6477">
        <v>0</v>
      </c>
      <c r="P6477">
        <v>55</v>
      </c>
      <c r="Q6477">
        <v>0</v>
      </c>
      <c r="R6477">
        <v>0</v>
      </c>
      <c r="S6477">
        <v>0</v>
      </c>
      <c r="T6477">
        <v>13</v>
      </c>
      <c r="U6477">
        <v>0</v>
      </c>
      <c r="V6477">
        <v>0</v>
      </c>
      <c r="W6477">
        <v>0</v>
      </c>
      <c r="X6477">
        <v>22.829565658833591</v>
      </c>
      <c r="Y6477">
        <v>0</v>
      </c>
      <c r="Z6477">
        <v>0</v>
      </c>
      <c r="AA6477">
        <v>0</v>
      </c>
      <c r="AB6477">
        <v>8.9372832890312495</v>
      </c>
      <c r="AC6477">
        <v>0</v>
      </c>
      <c r="AD6477">
        <v>0</v>
      </c>
      <c r="AE6477">
        <v>31.76684894786484</v>
      </c>
    </row>
    <row r="6478" spans="1:31" x14ac:dyDescent="0.3">
      <c r="A6478">
        <v>2500648</v>
      </c>
      <c r="B6478">
        <v>1</v>
      </c>
      <c r="C6478" t="s">
        <v>81</v>
      </c>
      <c r="D6478" t="s">
        <v>120</v>
      </c>
      <c r="E6478" t="s">
        <v>162</v>
      </c>
      <c r="F6478" t="s">
        <v>18270</v>
      </c>
      <c r="G6478" t="s">
        <v>210</v>
      </c>
      <c r="H6478" t="s">
        <v>135</v>
      </c>
      <c r="I6478" t="s">
        <v>136</v>
      </c>
      <c r="J6478" t="s">
        <v>137</v>
      </c>
      <c r="K6478" t="s">
        <v>144</v>
      </c>
      <c r="L6478" t="s">
        <v>18271</v>
      </c>
      <c r="M6478" t="s">
        <v>18272</v>
      </c>
      <c r="N6478">
        <v>1.9511111109999999</v>
      </c>
      <c r="O6478">
        <v>0</v>
      </c>
      <c r="P6478">
        <v>45</v>
      </c>
      <c r="Q6478">
        <v>0</v>
      </c>
      <c r="R6478">
        <v>1</v>
      </c>
      <c r="S6478">
        <v>0</v>
      </c>
      <c r="T6478">
        <v>13</v>
      </c>
      <c r="U6478">
        <v>0</v>
      </c>
      <c r="V6478">
        <v>0</v>
      </c>
      <c r="W6478">
        <v>0</v>
      </c>
      <c r="X6478">
        <v>12.103979019678778</v>
      </c>
      <c r="Y6478">
        <v>0</v>
      </c>
      <c r="Z6478">
        <v>6.3831187105799995E-4</v>
      </c>
      <c r="AA6478">
        <v>0</v>
      </c>
      <c r="AB6478">
        <v>15.432398606672566</v>
      </c>
      <c r="AC6478">
        <v>0</v>
      </c>
      <c r="AD6478">
        <v>0</v>
      </c>
      <c r="AE6478">
        <v>27.537015938222403</v>
      </c>
    </row>
    <row r="6479" spans="1:31" x14ac:dyDescent="0.3">
      <c r="A6479">
        <v>2500399</v>
      </c>
      <c r="B6479">
        <v>1</v>
      </c>
      <c r="C6479" t="s">
        <v>80</v>
      </c>
      <c r="D6479" t="s">
        <v>82</v>
      </c>
      <c r="E6479" t="s">
        <v>213</v>
      </c>
      <c r="F6479" t="s">
        <v>18273</v>
      </c>
      <c r="G6479" t="s">
        <v>203</v>
      </c>
      <c r="H6479" t="s">
        <v>150</v>
      </c>
      <c r="I6479" t="s">
        <v>136</v>
      </c>
      <c r="J6479" t="s">
        <v>137</v>
      </c>
      <c r="K6479" t="s">
        <v>138</v>
      </c>
      <c r="L6479" t="s">
        <v>18274</v>
      </c>
      <c r="M6479" t="s">
        <v>18275</v>
      </c>
      <c r="N6479">
        <v>0.226944444</v>
      </c>
      <c r="O6479">
        <v>0</v>
      </c>
      <c r="P6479">
        <v>1630</v>
      </c>
      <c r="Q6479">
        <v>0</v>
      </c>
      <c r="R6479">
        <v>0</v>
      </c>
      <c r="S6479">
        <v>0</v>
      </c>
      <c r="T6479">
        <v>970</v>
      </c>
      <c r="U6479">
        <v>0</v>
      </c>
      <c r="V6479">
        <v>0</v>
      </c>
      <c r="W6479">
        <v>0</v>
      </c>
      <c r="X6479">
        <v>124.06697751358546</v>
      </c>
      <c r="Y6479">
        <v>0</v>
      </c>
      <c r="Z6479">
        <v>0</v>
      </c>
      <c r="AA6479">
        <v>0</v>
      </c>
      <c r="AB6479">
        <v>186.02104584280573</v>
      </c>
      <c r="AC6479">
        <v>0</v>
      </c>
      <c r="AD6479">
        <v>0</v>
      </c>
      <c r="AE6479">
        <v>310.0880233563912</v>
      </c>
    </row>
    <row r="6480" spans="1:31" x14ac:dyDescent="0.3">
      <c r="A6480">
        <v>2500591</v>
      </c>
      <c r="B6480">
        <v>1</v>
      </c>
      <c r="C6480" t="s">
        <v>81</v>
      </c>
      <c r="D6480" t="s">
        <v>117</v>
      </c>
      <c r="E6480" t="s">
        <v>162</v>
      </c>
      <c r="F6480" t="s">
        <v>18276</v>
      </c>
      <c r="G6480" t="s">
        <v>530</v>
      </c>
      <c r="H6480" t="s">
        <v>135</v>
      </c>
      <c r="I6480" t="s">
        <v>136</v>
      </c>
      <c r="J6480" t="s">
        <v>137</v>
      </c>
      <c r="K6480" t="s">
        <v>144</v>
      </c>
      <c r="L6480" t="s">
        <v>18277</v>
      </c>
      <c r="M6480" t="s">
        <v>18278</v>
      </c>
      <c r="N6480">
        <v>1.1797222220000001</v>
      </c>
      <c r="O6480">
        <v>0</v>
      </c>
      <c r="P6480">
        <v>9</v>
      </c>
      <c r="Q6480">
        <v>0</v>
      </c>
      <c r="R6480">
        <v>2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1.4453295154928472</v>
      </c>
      <c r="Y6480">
        <v>0</v>
      </c>
      <c r="Z6480">
        <v>1.3640781350866666</v>
      </c>
      <c r="AA6480">
        <v>0</v>
      </c>
      <c r="AB6480">
        <v>0</v>
      </c>
      <c r="AC6480">
        <v>0</v>
      </c>
      <c r="AD6480">
        <v>0</v>
      </c>
      <c r="AE6480">
        <v>2.809407650579514</v>
      </c>
    </row>
    <row r="6481" spans="1:31" x14ac:dyDescent="0.3">
      <c r="A6481">
        <v>2500691</v>
      </c>
      <c r="B6481">
        <v>1</v>
      </c>
      <c r="C6481" t="s">
        <v>81</v>
      </c>
      <c r="D6481" t="s">
        <v>113</v>
      </c>
      <c r="E6481" t="s">
        <v>162</v>
      </c>
      <c r="F6481" t="s">
        <v>18279</v>
      </c>
      <c r="G6481" t="s">
        <v>537</v>
      </c>
      <c r="H6481" t="s">
        <v>135</v>
      </c>
      <c r="I6481" t="s">
        <v>136</v>
      </c>
      <c r="J6481" t="s">
        <v>137</v>
      </c>
      <c r="K6481" t="s">
        <v>144</v>
      </c>
      <c r="L6481" t="s">
        <v>18280</v>
      </c>
      <c r="M6481" t="s">
        <v>18281</v>
      </c>
      <c r="N6481">
        <v>7.0194444440000003</v>
      </c>
      <c r="O6481">
        <v>0</v>
      </c>
      <c r="P6481">
        <v>30</v>
      </c>
      <c r="Q6481">
        <v>0</v>
      </c>
      <c r="R6481">
        <v>0</v>
      </c>
      <c r="S6481">
        <v>0</v>
      </c>
      <c r="T6481">
        <v>2</v>
      </c>
      <c r="U6481">
        <v>0</v>
      </c>
      <c r="V6481">
        <v>0</v>
      </c>
      <c r="W6481">
        <v>0</v>
      </c>
      <c r="X6481">
        <v>65.670160467911984</v>
      </c>
      <c r="Y6481">
        <v>0</v>
      </c>
      <c r="Z6481">
        <v>0</v>
      </c>
      <c r="AA6481">
        <v>0</v>
      </c>
      <c r="AB6481">
        <v>6.8292796996348395</v>
      </c>
      <c r="AC6481">
        <v>0</v>
      </c>
      <c r="AD6481">
        <v>0</v>
      </c>
      <c r="AE6481">
        <v>72.499440167546823</v>
      </c>
    </row>
    <row r="6482" spans="1:31" x14ac:dyDescent="0.3">
      <c r="A6482">
        <v>2501232</v>
      </c>
      <c r="B6482">
        <v>1</v>
      </c>
      <c r="C6482" t="s">
        <v>81</v>
      </c>
      <c r="D6482" t="s">
        <v>113</v>
      </c>
      <c r="E6482" t="s">
        <v>184</v>
      </c>
      <c r="F6482" t="s">
        <v>18282</v>
      </c>
      <c r="G6482" t="s">
        <v>203</v>
      </c>
      <c r="H6482" t="s">
        <v>150</v>
      </c>
      <c r="I6482" t="s">
        <v>136</v>
      </c>
      <c r="J6482" t="s">
        <v>137</v>
      </c>
      <c r="K6482" t="s">
        <v>144</v>
      </c>
      <c r="L6482" t="s">
        <v>18283</v>
      </c>
      <c r="M6482" t="s">
        <v>18284</v>
      </c>
      <c r="N6482">
        <v>0.448333333</v>
      </c>
      <c r="O6482">
        <v>0</v>
      </c>
      <c r="P6482">
        <v>242</v>
      </c>
      <c r="Q6482">
        <v>26</v>
      </c>
      <c r="R6482">
        <v>62</v>
      </c>
      <c r="S6482">
        <v>0</v>
      </c>
      <c r="T6482">
        <v>12</v>
      </c>
      <c r="U6482">
        <v>0</v>
      </c>
      <c r="V6482">
        <v>0</v>
      </c>
      <c r="W6482">
        <v>0</v>
      </c>
      <c r="X6482">
        <v>25.698885812462507</v>
      </c>
      <c r="Y6482">
        <v>9.1550076637666535</v>
      </c>
      <c r="Z6482">
        <v>16.841667671853635</v>
      </c>
      <c r="AA6482">
        <v>0</v>
      </c>
      <c r="AB6482">
        <v>2.019351230528823</v>
      </c>
      <c r="AC6482">
        <v>0</v>
      </c>
      <c r="AD6482">
        <v>0</v>
      </c>
      <c r="AE6482">
        <v>53.714912378611615</v>
      </c>
    </row>
    <row r="6483" spans="1:31" x14ac:dyDescent="0.3">
      <c r="A6483">
        <v>2500311</v>
      </c>
      <c r="B6483">
        <v>2</v>
      </c>
      <c r="C6483" t="s">
        <v>80</v>
      </c>
      <c r="D6483" t="s">
        <v>104</v>
      </c>
      <c r="E6483" t="s">
        <v>184</v>
      </c>
      <c r="F6483" t="s">
        <v>12700</v>
      </c>
      <c r="G6483" t="s">
        <v>181</v>
      </c>
      <c r="H6483" t="s">
        <v>150</v>
      </c>
      <c r="I6483" t="s">
        <v>136</v>
      </c>
      <c r="J6483" t="s">
        <v>137</v>
      </c>
      <c r="K6483" t="s">
        <v>144</v>
      </c>
      <c r="L6483" t="s">
        <v>18285</v>
      </c>
      <c r="M6483" t="s">
        <v>18286</v>
      </c>
      <c r="N6483">
        <v>0.81638888799999998</v>
      </c>
      <c r="O6483">
        <v>2</v>
      </c>
      <c r="P6483">
        <v>419</v>
      </c>
      <c r="Q6483">
        <v>6</v>
      </c>
      <c r="R6483">
        <v>30</v>
      </c>
      <c r="S6483">
        <v>6</v>
      </c>
      <c r="T6483">
        <v>77</v>
      </c>
      <c r="U6483">
        <v>0</v>
      </c>
      <c r="V6483">
        <v>0</v>
      </c>
      <c r="W6483">
        <v>0.71969167264822231</v>
      </c>
      <c r="X6483">
        <v>56.585013123996561</v>
      </c>
      <c r="Y6483">
        <v>0.73168872894355563</v>
      </c>
      <c r="Z6483">
        <v>5.1530456051896305</v>
      </c>
      <c r="AA6483">
        <v>5.2100650405981028</v>
      </c>
      <c r="AB6483">
        <v>12.353951175958581</v>
      </c>
      <c r="AC6483">
        <v>0</v>
      </c>
      <c r="AD6483">
        <v>0</v>
      </c>
      <c r="AE6483">
        <v>80.753455347334651</v>
      </c>
    </row>
    <row r="6484" spans="1:31" x14ac:dyDescent="0.3">
      <c r="A6484">
        <v>2500711</v>
      </c>
      <c r="B6484">
        <v>1</v>
      </c>
      <c r="C6484" t="s">
        <v>81</v>
      </c>
      <c r="D6484" t="s">
        <v>112</v>
      </c>
      <c r="E6484" t="s">
        <v>147</v>
      </c>
      <c r="F6484" t="s">
        <v>18287</v>
      </c>
      <c r="G6484" t="s">
        <v>134</v>
      </c>
      <c r="H6484" t="s">
        <v>150</v>
      </c>
      <c r="I6484" t="s">
        <v>136</v>
      </c>
      <c r="J6484" t="s">
        <v>137</v>
      </c>
      <c r="K6484" t="s">
        <v>138</v>
      </c>
      <c r="L6484" t="s">
        <v>18288</v>
      </c>
      <c r="M6484" t="s">
        <v>18289</v>
      </c>
      <c r="N6484">
        <v>7.2744444440000002</v>
      </c>
      <c r="O6484">
        <v>0</v>
      </c>
      <c r="P6484">
        <v>17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7.4326847713922275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7.4326847713922275</v>
      </c>
    </row>
    <row r="6485" spans="1:31" x14ac:dyDescent="0.3">
      <c r="A6485">
        <v>2500425</v>
      </c>
      <c r="B6485">
        <v>1</v>
      </c>
      <c r="C6485" t="s">
        <v>81</v>
      </c>
      <c r="D6485" t="s">
        <v>128</v>
      </c>
      <c r="E6485" t="s">
        <v>166</v>
      </c>
      <c r="F6485" t="s">
        <v>18290</v>
      </c>
      <c r="G6485" t="s">
        <v>149</v>
      </c>
      <c r="H6485" t="s">
        <v>150</v>
      </c>
      <c r="I6485" t="s">
        <v>136</v>
      </c>
      <c r="J6485" t="s">
        <v>137</v>
      </c>
      <c r="K6485" t="s">
        <v>144</v>
      </c>
      <c r="L6485" t="s">
        <v>18291</v>
      </c>
      <c r="M6485" t="s">
        <v>18292</v>
      </c>
      <c r="N6485">
        <v>1.5947222219999999</v>
      </c>
      <c r="O6485">
        <v>0</v>
      </c>
      <c r="P6485">
        <v>19</v>
      </c>
      <c r="Q6485">
        <v>0</v>
      </c>
      <c r="R6485">
        <v>1</v>
      </c>
      <c r="S6485">
        <v>38</v>
      </c>
      <c r="T6485">
        <v>43</v>
      </c>
      <c r="U6485">
        <v>42</v>
      </c>
      <c r="V6485">
        <v>48</v>
      </c>
      <c r="W6485">
        <v>0</v>
      </c>
      <c r="X6485">
        <v>10.501070265433526</v>
      </c>
      <c r="Y6485">
        <v>0</v>
      </c>
      <c r="Z6485">
        <v>0</v>
      </c>
      <c r="AA6485">
        <v>511.24801594717945</v>
      </c>
      <c r="AB6485">
        <v>495.95335647027008</v>
      </c>
      <c r="AC6485">
        <v>4708.3547223407995</v>
      </c>
      <c r="AD6485">
        <v>2401.3947310390477</v>
      </c>
      <c r="AE6485">
        <v>8127.4518960627302</v>
      </c>
    </row>
    <row r="6486" spans="1:31" x14ac:dyDescent="0.3">
      <c r="A6486">
        <v>2501089</v>
      </c>
      <c r="B6486">
        <v>1</v>
      </c>
      <c r="C6486" t="s">
        <v>80</v>
      </c>
      <c r="D6486" t="s">
        <v>96</v>
      </c>
      <c r="E6486" t="s">
        <v>153</v>
      </c>
      <c r="F6486" t="s">
        <v>18293</v>
      </c>
      <c r="G6486" t="s">
        <v>244</v>
      </c>
      <c r="H6486" t="s">
        <v>135</v>
      </c>
      <c r="I6486" t="s">
        <v>136</v>
      </c>
      <c r="J6486" t="s">
        <v>137</v>
      </c>
      <c r="K6486" t="s">
        <v>144</v>
      </c>
      <c r="L6486" t="s">
        <v>18294</v>
      </c>
      <c r="M6486" t="s">
        <v>18295</v>
      </c>
      <c r="N6486">
        <v>4.0680555549999999</v>
      </c>
      <c r="O6486">
        <v>0</v>
      </c>
      <c r="P6486">
        <v>1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48.024334251886934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48.024334251886934</v>
      </c>
    </row>
    <row r="6487" spans="1:31" x14ac:dyDescent="0.3">
      <c r="A6487">
        <v>2500734</v>
      </c>
      <c r="B6487">
        <v>1</v>
      </c>
      <c r="C6487" t="s">
        <v>81</v>
      </c>
      <c r="D6487" t="s">
        <v>112</v>
      </c>
      <c r="E6487" t="s">
        <v>166</v>
      </c>
      <c r="F6487" t="s">
        <v>18296</v>
      </c>
      <c r="G6487" t="s">
        <v>149</v>
      </c>
      <c r="H6487" t="s">
        <v>150</v>
      </c>
      <c r="I6487" t="s">
        <v>136</v>
      </c>
      <c r="J6487" t="s">
        <v>137</v>
      </c>
      <c r="K6487" t="s">
        <v>144</v>
      </c>
      <c r="L6487" t="s">
        <v>18297</v>
      </c>
      <c r="M6487" t="s">
        <v>18298</v>
      </c>
      <c r="N6487">
        <v>0.41666666600000002</v>
      </c>
      <c r="O6487">
        <v>1</v>
      </c>
      <c r="P6487">
        <v>5039</v>
      </c>
      <c r="Q6487">
        <v>678</v>
      </c>
      <c r="R6487">
        <v>761</v>
      </c>
      <c r="S6487">
        <v>92</v>
      </c>
      <c r="T6487">
        <v>911</v>
      </c>
      <c r="U6487">
        <v>14</v>
      </c>
      <c r="V6487">
        <v>6</v>
      </c>
      <c r="W6487">
        <v>1.5240745907249999E-2</v>
      </c>
      <c r="X6487">
        <v>333.56955539052655</v>
      </c>
      <c r="Y6487">
        <v>57.111473220531686</v>
      </c>
      <c r="Z6487">
        <v>42.599658008215734</v>
      </c>
      <c r="AA6487">
        <v>243.77225582040836</v>
      </c>
      <c r="AB6487">
        <v>223.14623347913385</v>
      </c>
      <c r="AC6487">
        <v>480.23859358036128</v>
      </c>
      <c r="AD6487">
        <v>37.795902154650008</v>
      </c>
      <c r="AE6487">
        <v>1418.2489123997348</v>
      </c>
    </row>
    <row r="6488" spans="1:31" x14ac:dyDescent="0.3">
      <c r="A6488">
        <v>2501066</v>
      </c>
      <c r="B6488">
        <v>1</v>
      </c>
      <c r="C6488" t="s">
        <v>81</v>
      </c>
      <c r="D6488" t="s">
        <v>113</v>
      </c>
      <c r="E6488" t="s">
        <v>162</v>
      </c>
      <c r="F6488" t="s">
        <v>18299</v>
      </c>
      <c r="G6488" t="s">
        <v>210</v>
      </c>
      <c r="H6488" t="s">
        <v>135</v>
      </c>
      <c r="I6488" t="s">
        <v>136</v>
      </c>
      <c r="J6488" t="s">
        <v>137</v>
      </c>
      <c r="K6488" t="s">
        <v>144</v>
      </c>
      <c r="L6488" t="s">
        <v>18300</v>
      </c>
      <c r="M6488" t="s">
        <v>18301</v>
      </c>
      <c r="N6488">
        <v>3.9441666660000001</v>
      </c>
      <c r="O6488">
        <v>0</v>
      </c>
      <c r="P6488">
        <v>95</v>
      </c>
      <c r="Q6488">
        <v>0</v>
      </c>
      <c r="R6488">
        <v>0</v>
      </c>
      <c r="S6488">
        <v>0</v>
      </c>
      <c r="T6488">
        <v>7</v>
      </c>
      <c r="U6488">
        <v>0</v>
      </c>
      <c r="V6488">
        <v>0</v>
      </c>
      <c r="W6488">
        <v>0</v>
      </c>
      <c r="X6488">
        <v>107.72413548200085</v>
      </c>
      <c r="Y6488">
        <v>0</v>
      </c>
      <c r="Z6488">
        <v>0</v>
      </c>
      <c r="AA6488">
        <v>0</v>
      </c>
      <c r="AB6488">
        <v>10.94367838329304</v>
      </c>
      <c r="AC6488">
        <v>0</v>
      </c>
      <c r="AD6488">
        <v>0</v>
      </c>
      <c r="AE6488">
        <v>118.66781386529388</v>
      </c>
    </row>
    <row r="6489" spans="1:31" x14ac:dyDescent="0.3">
      <c r="A6489">
        <v>2500402</v>
      </c>
      <c r="B6489">
        <v>1</v>
      </c>
      <c r="C6489" t="s">
        <v>80</v>
      </c>
      <c r="D6489" t="s">
        <v>93</v>
      </c>
      <c r="E6489" t="s">
        <v>162</v>
      </c>
      <c r="F6489" t="s">
        <v>18302</v>
      </c>
      <c r="G6489" t="s">
        <v>210</v>
      </c>
      <c r="H6489" t="s">
        <v>135</v>
      </c>
      <c r="I6489" t="s">
        <v>136</v>
      </c>
      <c r="J6489" t="s">
        <v>137</v>
      </c>
      <c r="K6489" t="s">
        <v>144</v>
      </c>
      <c r="L6489" t="s">
        <v>18303</v>
      </c>
      <c r="M6489" t="s">
        <v>18304</v>
      </c>
      <c r="N6489">
        <v>6.329722222</v>
      </c>
      <c r="O6489">
        <v>0</v>
      </c>
      <c r="P6489">
        <v>9</v>
      </c>
      <c r="Q6489">
        <v>0</v>
      </c>
      <c r="R6489">
        <v>4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7.1934089256474962</v>
      </c>
      <c r="Y6489">
        <v>0</v>
      </c>
      <c r="Z6489">
        <v>4.668916237811553</v>
      </c>
      <c r="AA6489">
        <v>0</v>
      </c>
      <c r="AB6489">
        <v>0</v>
      </c>
      <c r="AC6489">
        <v>0</v>
      </c>
      <c r="AD6489">
        <v>0</v>
      </c>
      <c r="AE6489">
        <v>11.862325163459049</v>
      </c>
    </row>
    <row r="6490" spans="1:31" x14ac:dyDescent="0.3">
      <c r="A6490">
        <v>2500780</v>
      </c>
      <c r="B6490">
        <v>1</v>
      </c>
      <c r="C6490" t="s">
        <v>81</v>
      </c>
      <c r="D6490" t="s">
        <v>121</v>
      </c>
      <c r="E6490" t="s">
        <v>162</v>
      </c>
      <c r="F6490" t="s">
        <v>17659</v>
      </c>
      <c r="G6490" t="s">
        <v>210</v>
      </c>
      <c r="H6490" t="s">
        <v>135</v>
      </c>
      <c r="I6490" t="s">
        <v>136</v>
      </c>
      <c r="J6490" t="s">
        <v>137</v>
      </c>
      <c r="K6490" t="s">
        <v>144</v>
      </c>
      <c r="L6490" t="s">
        <v>18305</v>
      </c>
      <c r="M6490" t="s">
        <v>18306</v>
      </c>
      <c r="N6490">
        <v>4.1488888880000001</v>
      </c>
      <c r="O6490">
        <v>0</v>
      </c>
      <c r="P6490">
        <v>24</v>
      </c>
      <c r="Q6490">
        <v>0</v>
      </c>
      <c r="R6490">
        <v>15</v>
      </c>
      <c r="S6490">
        <v>0</v>
      </c>
      <c r="T6490">
        <v>1</v>
      </c>
      <c r="U6490">
        <v>0</v>
      </c>
      <c r="V6490">
        <v>0</v>
      </c>
      <c r="W6490">
        <v>0</v>
      </c>
      <c r="X6490">
        <v>17.934236991537961</v>
      </c>
      <c r="Y6490">
        <v>0</v>
      </c>
      <c r="Z6490">
        <v>2.0288206315440007</v>
      </c>
      <c r="AA6490">
        <v>0</v>
      </c>
      <c r="AB6490">
        <v>0.65961787352347201</v>
      </c>
      <c r="AC6490">
        <v>0</v>
      </c>
      <c r="AD6490">
        <v>0</v>
      </c>
      <c r="AE6490">
        <v>20.622675496605435</v>
      </c>
    </row>
    <row r="6491" spans="1:31" x14ac:dyDescent="0.3">
      <c r="A6491">
        <v>2500717</v>
      </c>
      <c r="B6491">
        <v>1</v>
      </c>
      <c r="C6491" t="s">
        <v>80</v>
      </c>
      <c r="D6491" t="s">
        <v>87</v>
      </c>
      <c r="E6491" t="s">
        <v>132</v>
      </c>
      <c r="F6491" t="s">
        <v>18307</v>
      </c>
      <c r="G6491" t="s">
        <v>134</v>
      </c>
      <c r="H6491" t="s">
        <v>135</v>
      </c>
      <c r="I6491" t="s">
        <v>136</v>
      </c>
      <c r="J6491" t="s">
        <v>137</v>
      </c>
      <c r="K6491" t="s">
        <v>138</v>
      </c>
      <c r="L6491" t="s">
        <v>18308</v>
      </c>
      <c r="M6491" t="s">
        <v>18309</v>
      </c>
      <c r="N6491">
        <v>0.43305555499999998</v>
      </c>
      <c r="O6491">
        <v>0</v>
      </c>
      <c r="P6491">
        <v>175</v>
      </c>
      <c r="Q6491">
        <v>0</v>
      </c>
      <c r="R6491">
        <v>0</v>
      </c>
      <c r="S6491">
        <v>0</v>
      </c>
      <c r="T6491">
        <v>9</v>
      </c>
      <c r="U6491">
        <v>0</v>
      </c>
      <c r="V6491">
        <v>0</v>
      </c>
      <c r="W6491">
        <v>0</v>
      </c>
      <c r="X6491">
        <v>22.017135987679097</v>
      </c>
      <c r="Y6491">
        <v>0</v>
      </c>
      <c r="Z6491">
        <v>0</v>
      </c>
      <c r="AA6491">
        <v>0</v>
      </c>
      <c r="AB6491">
        <v>5.6749518447129788</v>
      </c>
      <c r="AC6491">
        <v>0</v>
      </c>
      <c r="AD6491">
        <v>0</v>
      </c>
      <c r="AE6491">
        <v>27.692087832392076</v>
      </c>
    </row>
    <row r="6492" spans="1:31" x14ac:dyDescent="0.3">
      <c r="A6492">
        <v>2500966</v>
      </c>
      <c r="B6492">
        <v>1</v>
      </c>
      <c r="C6492" t="s">
        <v>80</v>
      </c>
      <c r="D6492" t="s">
        <v>106</v>
      </c>
      <c r="E6492" t="s">
        <v>166</v>
      </c>
      <c r="F6492" t="s">
        <v>18310</v>
      </c>
      <c r="G6492" t="s">
        <v>149</v>
      </c>
      <c r="H6492" t="s">
        <v>150</v>
      </c>
      <c r="I6492" t="s">
        <v>136</v>
      </c>
      <c r="J6492" t="s">
        <v>137</v>
      </c>
      <c r="K6492" t="s">
        <v>144</v>
      </c>
      <c r="L6492" t="s">
        <v>18311</v>
      </c>
      <c r="M6492" t="s">
        <v>18312</v>
      </c>
      <c r="N6492">
        <v>0.317222222</v>
      </c>
      <c r="O6492">
        <v>0</v>
      </c>
      <c r="P6492">
        <v>383</v>
      </c>
      <c r="Q6492">
        <v>0</v>
      </c>
      <c r="R6492">
        <v>8</v>
      </c>
      <c r="S6492">
        <v>3</v>
      </c>
      <c r="T6492">
        <v>29</v>
      </c>
      <c r="U6492">
        <v>0</v>
      </c>
      <c r="V6492">
        <v>0</v>
      </c>
      <c r="W6492">
        <v>0</v>
      </c>
      <c r="X6492">
        <v>23.79057148027092</v>
      </c>
      <c r="Y6492">
        <v>0</v>
      </c>
      <c r="Z6492">
        <v>0.386654969201008</v>
      </c>
      <c r="AA6492">
        <v>8.0252164693331771</v>
      </c>
      <c r="AB6492">
        <v>12.598093591835383</v>
      </c>
      <c r="AC6492">
        <v>0</v>
      </c>
      <c r="AD6492">
        <v>0</v>
      </c>
      <c r="AE6492">
        <v>44.800536510640484</v>
      </c>
    </row>
    <row r="6493" spans="1:31" x14ac:dyDescent="0.3">
      <c r="A6493">
        <v>2501358</v>
      </c>
      <c r="B6493">
        <v>1</v>
      </c>
      <c r="C6493" t="s">
        <v>80</v>
      </c>
      <c r="D6493" t="s">
        <v>104</v>
      </c>
      <c r="E6493" t="s">
        <v>166</v>
      </c>
      <c r="F6493" t="s">
        <v>18313</v>
      </c>
      <c r="G6493" t="s">
        <v>149</v>
      </c>
      <c r="H6493" t="s">
        <v>150</v>
      </c>
      <c r="I6493" t="s">
        <v>136</v>
      </c>
      <c r="J6493" t="s">
        <v>137</v>
      </c>
      <c r="K6493" t="s">
        <v>144</v>
      </c>
      <c r="L6493" t="s">
        <v>18314</v>
      </c>
      <c r="M6493" t="s">
        <v>18315</v>
      </c>
      <c r="N6493">
        <v>1.845277777</v>
      </c>
      <c r="O6493">
        <v>0</v>
      </c>
      <c r="P6493">
        <v>0</v>
      </c>
      <c r="Q6493">
        <v>4</v>
      </c>
      <c r="R6493">
        <v>4</v>
      </c>
      <c r="S6493">
        <v>3</v>
      </c>
      <c r="T6493">
        <v>2</v>
      </c>
      <c r="U6493">
        <v>6</v>
      </c>
      <c r="V6493">
        <v>0</v>
      </c>
      <c r="W6493">
        <v>0</v>
      </c>
      <c r="X6493">
        <v>0</v>
      </c>
      <c r="Y6493">
        <v>3.2099928869163215</v>
      </c>
      <c r="Z6493">
        <v>5.3821182059476964</v>
      </c>
      <c r="AA6493">
        <v>312.62822499727952</v>
      </c>
      <c r="AB6493">
        <v>0</v>
      </c>
      <c r="AC6493">
        <v>696.53053579266691</v>
      </c>
      <c r="AD6493">
        <v>0</v>
      </c>
      <c r="AE6493">
        <v>1017.7508718828104</v>
      </c>
    </row>
    <row r="6494" spans="1:31" x14ac:dyDescent="0.3">
      <c r="A6494">
        <v>2500920</v>
      </c>
      <c r="B6494">
        <v>1</v>
      </c>
      <c r="C6494" t="s">
        <v>80</v>
      </c>
      <c r="D6494" t="s">
        <v>96</v>
      </c>
      <c r="E6494" t="s">
        <v>184</v>
      </c>
      <c r="F6494" t="s">
        <v>330</v>
      </c>
      <c r="G6494" t="s">
        <v>203</v>
      </c>
      <c r="H6494" t="s">
        <v>150</v>
      </c>
      <c r="I6494" t="s">
        <v>136</v>
      </c>
      <c r="J6494" t="s">
        <v>137</v>
      </c>
      <c r="K6494" t="s">
        <v>144</v>
      </c>
      <c r="L6494" t="s">
        <v>18316</v>
      </c>
      <c r="M6494" t="s">
        <v>18317</v>
      </c>
      <c r="N6494">
        <v>1.6944444439999999</v>
      </c>
      <c r="O6494">
        <v>0</v>
      </c>
      <c r="P6494">
        <v>0</v>
      </c>
      <c r="Q6494">
        <v>0</v>
      </c>
      <c r="R6494">
        <v>0</v>
      </c>
      <c r="S6494">
        <v>2</v>
      </c>
      <c r="T6494">
        <v>0</v>
      </c>
      <c r="U6494">
        <v>1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93.508679786967207</v>
      </c>
      <c r="AB6494">
        <v>0</v>
      </c>
      <c r="AC6494">
        <v>295.91015598104997</v>
      </c>
      <c r="AD6494">
        <v>0</v>
      </c>
      <c r="AE6494">
        <v>389.41883576801717</v>
      </c>
    </row>
    <row r="6495" spans="1:31" x14ac:dyDescent="0.3">
      <c r="A6495">
        <v>2500671</v>
      </c>
      <c r="B6495">
        <v>1</v>
      </c>
      <c r="C6495" t="s">
        <v>81</v>
      </c>
      <c r="D6495" t="s">
        <v>118</v>
      </c>
      <c r="E6495" t="s">
        <v>162</v>
      </c>
      <c r="F6495" t="s">
        <v>18318</v>
      </c>
      <c r="G6495" t="s">
        <v>530</v>
      </c>
      <c r="H6495" t="s">
        <v>135</v>
      </c>
      <c r="I6495" t="s">
        <v>136</v>
      </c>
      <c r="J6495" t="s">
        <v>137</v>
      </c>
      <c r="K6495" t="s">
        <v>144</v>
      </c>
      <c r="L6495" t="s">
        <v>18319</v>
      </c>
      <c r="M6495" t="s">
        <v>18320</v>
      </c>
      <c r="N6495">
        <v>2.3197222219999998</v>
      </c>
      <c r="O6495">
        <v>0</v>
      </c>
      <c r="P6495">
        <v>6</v>
      </c>
      <c r="Q6495">
        <v>0</v>
      </c>
      <c r="R6495">
        <v>3</v>
      </c>
      <c r="S6495">
        <v>0</v>
      </c>
      <c r="T6495">
        <v>5</v>
      </c>
      <c r="U6495">
        <v>0</v>
      </c>
      <c r="V6495">
        <v>0</v>
      </c>
      <c r="W6495">
        <v>0</v>
      </c>
      <c r="X6495">
        <v>1.3792005892391126</v>
      </c>
      <c r="Y6495">
        <v>0</v>
      </c>
      <c r="Z6495">
        <v>4.6604114516354223</v>
      </c>
      <c r="AA6495">
        <v>0</v>
      </c>
      <c r="AB6495">
        <v>3.888781194129471</v>
      </c>
      <c r="AC6495">
        <v>0</v>
      </c>
      <c r="AD6495">
        <v>0</v>
      </c>
      <c r="AE6495">
        <v>9.9283932350040054</v>
      </c>
    </row>
    <row r="6496" spans="1:31" x14ac:dyDescent="0.3">
      <c r="A6496">
        <v>2501112</v>
      </c>
      <c r="B6496">
        <v>1</v>
      </c>
      <c r="C6496" t="s">
        <v>81</v>
      </c>
      <c r="D6496" t="s">
        <v>113</v>
      </c>
      <c r="E6496" t="s">
        <v>162</v>
      </c>
      <c r="F6496" t="s">
        <v>18321</v>
      </c>
      <c r="G6496" t="s">
        <v>210</v>
      </c>
      <c r="H6496" t="s">
        <v>135</v>
      </c>
      <c r="I6496" t="s">
        <v>136</v>
      </c>
      <c r="J6496" t="s">
        <v>137</v>
      </c>
      <c r="K6496" t="s">
        <v>144</v>
      </c>
      <c r="L6496" t="s">
        <v>18322</v>
      </c>
      <c r="M6496" t="s">
        <v>18323</v>
      </c>
      <c r="N6496">
        <v>6.29</v>
      </c>
      <c r="O6496">
        <v>0</v>
      </c>
      <c r="P6496">
        <v>3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1.9949362303750513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1.9949362303750513</v>
      </c>
    </row>
    <row r="6497" spans="1:31" x14ac:dyDescent="0.3">
      <c r="A6497">
        <v>2500419</v>
      </c>
      <c r="B6497">
        <v>1</v>
      </c>
      <c r="C6497" t="s">
        <v>81</v>
      </c>
      <c r="D6497" t="s">
        <v>118</v>
      </c>
      <c r="E6497" t="s">
        <v>184</v>
      </c>
      <c r="F6497" t="s">
        <v>18324</v>
      </c>
      <c r="G6497" t="s">
        <v>149</v>
      </c>
      <c r="H6497" t="s">
        <v>150</v>
      </c>
      <c r="I6497" t="s">
        <v>136</v>
      </c>
      <c r="J6497" t="s">
        <v>137</v>
      </c>
      <c r="K6497" t="s">
        <v>144</v>
      </c>
      <c r="L6497" t="s">
        <v>18325</v>
      </c>
      <c r="M6497" t="s">
        <v>18326</v>
      </c>
      <c r="N6497">
        <v>3.696388888</v>
      </c>
      <c r="O6497">
        <v>1</v>
      </c>
      <c r="P6497">
        <v>0</v>
      </c>
      <c r="Q6497">
        <v>32</v>
      </c>
      <c r="R6497">
        <v>0</v>
      </c>
      <c r="S6497">
        <v>7</v>
      </c>
      <c r="T6497">
        <v>0</v>
      </c>
      <c r="U6497">
        <v>3</v>
      </c>
      <c r="V6497">
        <v>0</v>
      </c>
      <c r="W6497">
        <v>1.9832801525482986</v>
      </c>
      <c r="X6497">
        <v>0</v>
      </c>
      <c r="Y6497">
        <v>78.782032693453218</v>
      </c>
      <c r="Z6497">
        <v>0</v>
      </c>
      <c r="AA6497">
        <v>69.733805566841298</v>
      </c>
      <c r="AB6497">
        <v>0</v>
      </c>
      <c r="AC6497">
        <v>620.13448121217425</v>
      </c>
      <c r="AD6497">
        <v>0</v>
      </c>
      <c r="AE6497">
        <v>770.63359962501704</v>
      </c>
    </row>
    <row r="6498" spans="1:31" x14ac:dyDescent="0.3">
      <c r="A6498">
        <v>2500794</v>
      </c>
      <c r="B6498">
        <v>1</v>
      </c>
      <c r="C6498" t="s">
        <v>80</v>
      </c>
      <c r="D6498" t="s">
        <v>84</v>
      </c>
      <c r="E6498" t="s">
        <v>132</v>
      </c>
      <c r="F6498" t="s">
        <v>18327</v>
      </c>
      <c r="G6498" t="s">
        <v>181</v>
      </c>
      <c r="H6498" t="s">
        <v>135</v>
      </c>
      <c r="I6498" t="s">
        <v>136</v>
      </c>
      <c r="J6498" t="s">
        <v>137</v>
      </c>
      <c r="K6498" t="s">
        <v>144</v>
      </c>
      <c r="L6498" t="s">
        <v>18328</v>
      </c>
      <c r="M6498" t="s">
        <v>18329</v>
      </c>
      <c r="N6498">
        <v>0.384444444</v>
      </c>
      <c r="O6498">
        <v>0</v>
      </c>
      <c r="P6498">
        <v>26</v>
      </c>
      <c r="Q6498">
        <v>0</v>
      </c>
      <c r="R6498">
        <v>0</v>
      </c>
      <c r="S6498">
        <v>0</v>
      </c>
      <c r="T6498">
        <v>56</v>
      </c>
      <c r="U6498">
        <v>0</v>
      </c>
      <c r="V6498">
        <v>0</v>
      </c>
      <c r="W6498">
        <v>0</v>
      </c>
      <c r="X6498">
        <v>4.7710546848291271</v>
      </c>
      <c r="Y6498">
        <v>0</v>
      </c>
      <c r="Z6498">
        <v>0</v>
      </c>
      <c r="AA6498">
        <v>0</v>
      </c>
      <c r="AB6498">
        <v>39.411098964806307</v>
      </c>
      <c r="AC6498">
        <v>0</v>
      </c>
      <c r="AD6498">
        <v>0</v>
      </c>
      <c r="AE6498">
        <v>44.182153649635431</v>
      </c>
    </row>
    <row r="6499" spans="1:31" x14ac:dyDescent="0.3">
      <c r="A6499">
        <v>2500817</v>
      </c>
      <c r="B6499">
        <v>1</v>
      </c>
      <c r="C6499" t="s">
        <v>80</v>
      </c>
      <c r="D6499" t="s">
        <v>104</v>
      </c>
      <c r="E6499" t="s">
        <v>132</v>
      </c>
      <c r="F6499" t="s">
        <v>18330</v>
      </c>
      <c r="G6499" t="s">
        <v>296</v>
      </c>
      <c r="H6499" t="s">
        <v>135</v>
      </c>
      <c r="I6499" t="s">
        <v>136</v>
      </c>
      <c r="J6499" t="s">
        <v>137</v>
      </c>
      <c r="K6499" t="s">
        <v>144</v>
      </c>
      <c r="L6499" t="s">
        <v>18331</v>
      </c>
      <c r="M6499" t="s">
        <v>18332</v>
      </c>
      <c r="N6499">
        <v>2.7344444440000002</v>
      </c>
      <c r="O6499">
        <v>0</v>
      </c>
      <c r="P6499">
        <v>4</v>
      </c>
      <c r="Q6499">
        <v>0</v>
      </c>
      <c r="R6499">
        <v>12</v>
      </c>
      <c r="S6499">
        <v>0</v>
      </c>
      <c r="T6499">
        <v>18</v>
      </c>
      <c r="U6499">
        <v>0</v>
      </c>
      <c r="V6499">
        <v>0</v>
      </c>
      <c r="W6499">
        <v>0</v>
      </c>
      <c r="X6499">
        <v>24.734245037105435</v>
      </c>
      <c r="Y6499">
        <v>0</v>
      </c>
      <c r="Z6499">
        <v>20.158018760414969</v>
      </c>
      <c r="AA6499">
        <v>0</v>
      </c>
      <c r="AB6499">
        <v>80.040481597420282</v>
      </c>
      <c r="AC6499">
        <v>0</v>
      </c>
      <c r="AD6499">
        <v>0</v>
      </c>
      <c r="AE6499">
        <v>124.93274539494068</v>
      </c>
    </row>
    <row r="6500" spans="1:31" x14ac:dyDescent="0.3">
      <c r="A6500">
        <v>2500651</v>
      </c>
      <c r="B6500">
        <v>1</v>
      </c>
      <c r="C6500" t="s">
        <v>80</v>
      </c>
      <c r="D6500" t="s">
        <v>82</v>
      </c>
      <c r="E6500" t="s">
        <v>132</v>
      </c>
      <c r="F6500" t="s">
        <v>18333</v>
      </c>
      <c r="G6500" t="s">
        <v>134</v>
      </c>
      <c r="H6500" t="s">
        <v>135</v>
      </c>
      <c r="I6500" t="s">
        <v>136</v>
      </c>
      <c r="J6500" t="s">
        <v>137</v>
      </c>
      <c r="K6500" t="s">
        <v>138</v>
      </c>
      <c r="L6500" t="s">
        <v>18334</v>
      </c>
      <c r="M6500" t="s">
        <v>18335</v>
      </c>
      <c r="N6500">
        <v>0.91055555499999996</v>
      </c>
      <c r="O6500">
        <v>0</v>
      </c>
      <c r="P6500">
        <v>6</v>
      </c>
      <c r="Q6500">
        <v>0</v>
      </c>
      <c r="R6500">
        <v>0</v>
      </c>
      <c r="S6500">
        <v>0</v>
      </c>
      <c r="T6500">
        <v>410</v>
      </c>
      <c r="U6500">
        <v>0</v>
      </c>
      <c r="V6500">
        <v>0</v>
      </c>
      <c r="W6500">
        <v>0</v>
      </c>
      <c r="X6500">
        <v>3.0593800555639614</v>
      </c>
      <c r="Y6500">
        <v>0</v>
      </c>
      <c r="Z6500">
        <v>0</v>
      </c>
      <c r="AA6500">
        <v>0</v>
      </c>
      <c r="AB6500">
        <v>273.86556074792179</v>
      </c>
      <c r="AC6500">
        <v>0</v>
      </c>
      <c r="AD6500">
        <v>0</v>
      </c>
      <c r="AE6500">
        <v>276.92494080348575</v>
      </c>
    </row>
    <row r="6501" spans="1:31" x14ac:dyDescent="0.3">
      <c r="A6501">
        <v>2501149</v>
      </c>
      <c r="B6501">
        <v>1</v>
      </c>
      <c r="C6501" t="s">
        <v>80</v>
      </c>
      <c r="D6501" t="s">
        <v>108</v>
      </c>
      <c r="E6501" t="s">
        <v>162</v>
      </c>
      <c r="F6501" t="s">
        <v>18336</v>
      </c>
      <c r="G6501" t="s">
        <v>210</v>
      </c>
      <c r="H6501" t="s">
        <v>135</v>
      </c>
      <c r="I6501" t="s">
        <v>136</v>
      </c>
      <c r="J6501" t="s">
        <v>137</v>
      </c>
      <c r="K6501" t="s">
        <v>144</v>
      </c>
      <c r="L6501" t="s">
        <v>18337</v>
      </c>
      <c r="M6501" t="s">
        <v>18338</v>
      </c>
      <c r="N6501">
        <v>1.244444444</v>
      </c>
      <c r="O6501">
        <v>0</v>
      </c>
      <c r="P6501">
        <v>14</v>
      </c>
      <c r="Q6501">
        <v>0</v>
      </c>
      <c r="R6501">
        <v>4</v>
      </c>
      <c r="S6501">
        <v>0</v>
      </c>
      <c r="T6501">
        <v>2</v>
      </c>
      <c r="U6501">
        <v>0</v>
      </c>
      <c r="V6501">
        <v>0</v>
      </c>
      <c r="W6501">
        <v>0</v>
      </c>
      <c r="X6501">
        <v>3.5904703600545176</v>
      </c>
      <c r="Y6501">
        <v>0</v>
      </c>
      <c r="Z6501">
        <v>0.96982667634690123</v>
      </c>
      <c r="AA6501">
        <v>0</v>
      </c>
      <c r="AB6501">
        <v>1.8303403211195572</v>
      </c>
      <c r="AC6501">
        <v>0</v>
      </c>
      <c r="AD6501">
        <v>0</v>
      </c>
      <c r="AE6501">
        <v>6.3906373575209763</v>
      </c>
    </row>
    <row r="6502" spans="1:31" x14ac:dyDescent="0.3">
      <c r="A6502">
        <v>2500674</v>
      </c>
      <c r="B6502">
        <v>1</v>
      </c>
      <c r="C6502" t="s">
        <v>80</v>
      </c>
      <c r="D6502" t="s">
        <v>83</v>
      </c>
      <c r="E6502" t="s">
        <v>132</v>
      </c>
      <c r="F6502" t="s">
        <v>18339</v>
      </c>
      <c r="G6502" t="s">
        <v>537</v>
      </c>
      <c r="H6502" t="s">
        <v>135</v>
      </c>
      <c r="I6502" t="s">
        <v>136</v>
      </c>
      <c r="J6502" t="s">
        <v>137</v>
      </c>
      <c r="K6502" t="s">
        <v>144</v>
      </c>
      <c r="L6502" t="s">
        <v>18340</v>
      </c>
      <c r="M6502" t="s">
        <v>18341</v>
      </c>
      <c r="N6502">
        <v>1.1174999999999999</v>
      </c>
      <c r="O6502">
        <v>0</v>
      </c>
      <c r="P6502">
        <v>489</v>
      </c>
      <c r="Q6502">
        <v>0</v>
      </c>
      <c r="R6502">
        <v>0</v>
      </c>
      <c r="S6502">
        <v>0</v>
      </c>
      <c r="T6502">
        <v>33</v>
      </c>
      <c r="U6502">
        <v>0</v>
      </c>
      <c r="V6502">
        <v>0</v>
      </c>
      <c r="W6502">
        <v>0</v>
      </c>
      <c r="X6502">
        <v>192.71062681753929</v>
      </c>
      <c r="Y6502">
        <v>0</v>
      </c>
      <c r="Z6502">
        <v>0</v>
      </c>
      <c r="AA6502">
        <v>0</v>
      </c>
      <c r="AB6502">
        <v>30.448220266121041</v>
      </c>
      <c r="AC6502">
        <v>0</v>
      </c>
      <c r="AD6502">
        <v>0</v>
      </c>
      <c r="AE6502">
        <v>223.15884708366033</v>
      </c>
    </row>
    <row r="6503" spans="1:31" x14ac:dyDescent="0.3">
      <c r="A6503">
        <v>2500488</v>
      </c>
      <c r="B6503">
        <v>1</v>
      </c>
      <c r="C6503" t="s">
        <v>80</v>
      </c>
      <c r="D6503" t="s">
        <v>104</v>
      </c>
      <c r="E6503" t="s">
        <v>213</v>
      </c>
      <c r="F6503" t="s">
        <v>18342</v>
      </c>
      <c r="G6503" t="s">
        <v>149</v>
      </c>
      <c r="H6503" t="s">
        <v>150</v>
      </c>
      <c r="I6503" t="s">
        <v>136</v>
      </c>
      <c r="J6503" t="s">
        <v>137</v>
      </c>
      <c r="K6503" t="s">
        <v>144</v>
      </c>
      <c r="L6503" t="s">
        <v>18343</v>
      </c>
      <c r="M6503" t="s">
        <v>2798</v>
      </c>
      <c r="N6503">
        <v>0.13027777700000001</v>
      </c>
      <c r="O6503">
        <v>8</v>
      </c>
      <c r="P6503">
        <v>3031</v>
      </c>
      <c r="Q6503">
        <v>9</v>
      </c>
      <c r="R6503">
        <v>37</v>
      </c>
      <c r="S6503">
        <v>1</v>
      </c>
      <c r="T6503">
        <v>236</v>
      </c>
      <c r="U6503">
        <v>1</v>
      </c>
      <c r="V6503">
        <v>0</v>
      </c>
      <c r="W6503">
        <v>0.7011954431281967</v>
      </c>
      <c r="X6503">
        <v>103.17009979097517</v>
      </c>
      <c r="Y6503">
        <v>0.77126416741340509</v>
      </c>
      <c r="Z6503">
        <v>0.73020294985862377</v>
      </c>
      <c r="AA6503">
        <v>1.4469743761965874</v>
      </c>
      <c r="AB6503">
        <v>31.460130306017696</v>
      </c>
      <c r="AC6503">
        <v>7.6063401472832011</v>
      </c>
      <c r="AD6503">
        <v>0</v>
      </c>
      <c r="AE6503">
        <v>145.88620718087287</v>
      </c>
    </row>
    <row r="6504" spans="1:31" x14ac:dyDescent="0.3">
      <c r="A6504">
        <v>2501172</v>
      </c>
      <c r="B6504">
        <v>1</v>
      </c>
      <c r="C6504" t="s">
        <v>80</v>
      </c>
      <c r="D6504" t="s">
        <v>95</v>
      </c>
      <c r="E6504" t="s">
        <v>147</v>
      </c>
      <c r="F6504" t="s">
        <v>3917</v>
      </c>
      <c r="G6504" t="s">
        <v>193</v>
      </c>
      <c r="H6504" t="s">
        <v>150</v>
      </c>
      <c r="I6504" t="s">
        <v>136</v>
      </c>
      <c r="J6504" t="s">
        <v>137</v>
      </c>
      <c r="K6504" t="s">
        <v>144</v>
      </c>
      <c r="L6504" t="s">
        <v>18344</v>
      </c>
      <c r="M6504" t="s">
        <v>18345</v>
      </c>
      <c r="N6504">
        <v>0.79361111100000004</v>
      </c>
      <c r="O6504">
        <v>4</v>
      </c>
      <c r="P6504">
        <v>236</v>
      </c>
      <c r="Q6504">
        <v>4</v>
      </c>
      <c r="R6504">
        <v>29</v>
      </c>
      <c r="S6504">
        <v>9</v>
      </c>
      <c r="T6504">
        <v>26</v>
      </c>
      <c r="U6504">
        <v>0</v>
      </c>
      <c r="V6504">
        <v>0</v>
      </c>
      <c r="W6504">
        <v>4.0855140291570962</v>
      </c>
      <c r="X6504">
        <v>46.107930134690498</v>
      </c>
      <c r="Y6504">
        <v>15.485153843142658</v>
      </c>
      <c r="Z6504">
        <v>5.381153963203956</v>
      </c>
      <c r="AA6504">
        <v>41.0613526491708</v>
      </c>
      <c r="AB6504">
        <v>17.095685665446933</v>
      </c>
      <c r="AC6504">
        <v>0</v>
      </c>
      <c r="AD6504">
        <v>0</v>
      </c>
      <c r="AE6504">
        <v>129.21679028481194</v>
      </c>
    </row>
    <row r="6505" spans="1:31" x14ac:dyDescent="0.3">
      <c r="A6505">
        <v>2500508</v>
      </c>
      <c r="B6505">
        <v>1</v>
      </c>
      <c r="C6505" t="s">
        <v>80</v>
      </c>
      <c r="D6505" t="s">
        <v>108</v>
      </c>
      <c r="E6505" t="s">
        <v>162</v>
      </c>
      <c r="F6505" t="s">
        <v>7895</v>
      </c>
      <c r="G6505" t="s">
        <v>210</v>
      </c>
      <c r="H6505" t="s">
        <v>135</v>
      </c>
      <c r="I6505" t="s">
        <v>136</v>
      </c>
      <c r="J6505" t="s">
        <v>137</v>
      </c>
      <c r="K6505" t="s">
        <v>144</v>
      </c>
      <c r="L6505" t="s">
        <v>18346</v>
      </c>
      <c r="M6505" t="s">
        <v>18347</v>
      </c>
      <c r="N6505">
        <v>2.5722222220000002</v>
      </c>
      <c r="O6505">
        <v>0</v>
      </c>
      <c r="P6505">
        <v>9</v>
      </c>
      <c r="Q6505">
        <v>0</v>
      </c>
      <c r="R6505">
        <v>4</v>
      </c>
      <c r="S6505">
        <v>0</v>
      </c>
      <c r="T6505">
        <v>2</v>
      </c>
      <c r="U6505">
        <v>0</v>
      </c>
      <c r="V6505">
        <v>0</v>
      </c>
      <c r="W6505">
        <v>0</v>
      </c>
      <c r="X6505">
        <v>4.1357492085844489</v>
      </c>
      <c r="Y6505">
        <v>0</v>
      </c>
      <c r="Z6505">
        <v>0.54719900960630197</v>
      </c>
      <c r="AA6505">
        <v>0</v>
      </c>
      <c r="AB6505">
        <v>0.11399990141053334</v>
      </c>
      <c r="AC6505">
        <v>0</v>
      </c>
      <c r="AD6505">
        <v>0</v>
      </c>
      <c r="AE6505">
        <v>4.796948119601284</v>
      </c>
    </row>
    <row r="6506" spans="1:31" x14ac:dyDescent="0.3">
      <c r="A6506">
        <v>2500482</v>
      </c>
      <c r="B6506">
        <v>1</v>
      </c>
      <c r="C6506" t="s">
        <v>80</v>
      </c>
      <c r="D6506" t="s">
        <v>104</v>
      </c>
      <c r="E6506" t="s">
        <v>132</v>
      </c>
      <c r="F6506" t="s">
        <v>18348</v>
      </c>
      <c r="G6506" t="s">
        <v>181</v>
      </c>
      <c r="H6506" t="s">
        <v>135</v>
      </c>
      <c r="I6506" t="s">
        <v>136</v>
      </c>
      <c r="J6506" t="s">
        <v>137</v>
      </c>
      <c r="K6506" t="s">
        <v>144</v>
      </c>
      <c r="L6506" t="s">
        <v>18349</v>
      </c>
      <c r="M6506" t="s">
        <v>18350</v>
      </c>
      <c r="N6506">
        <v>0.26472222200000001</v>
      </c>
      <c r="O6506">
        <v>0</v>
      </c>
      <c r="P6506">
        <v>13</v>
      </c>
      <c r="Q6506">
        <v>0</v>
      </c>
      <c r="R6506">
        <v>9</v>
      </c>
      <c r="S6506">
        <v>0</v>
      </c>
      <c r="T6506">
        <v>4</v>
      </c>
      <c r="U6506">
        <v>0</v>
      </c>
      <c r="V6506">
        <v>0</v>
      </c>
      <c r="W6506">
        <v>0</v>
      </c>
      <c r="X6506">
        <v>2.154782797472993</v>
      </c>
      <c r="Y6506">
        <v>0</v>
      </c>
      <c r="Z6506">
        <v>0.68110320921821454</v>
      </c>
      <c r="AA6506">
        <v>0</v>
      </c>
      <c r="AB6506">
        <v>0.38434786075943411</v>
      </c>
      <c r="AC6506">
        <v>0</v>
      </c>
      <c r="AD6506">
        <v>0</v>
      </c>
      <c r="AE6506">
        <v>3.2202338674506414</v>
      </c>
    </row>
    <row r="6507" spans="1:31" x14ac:dyDescent="0.3">
      <c r="A6507">
        <v>2500800</v>
      </c>
      <c r="B6507">
        <v>1</v>
      </c>
      <c r="C6507" t="s">
        <v>80</v>
      </c>
      <c r="D6507" t="s">
        <v>103</v>
      </c>
      <c r="E6507" t="s">
        <v>162</v>
      </c>
      <c r="F6507" t="s">
        <v>18351</v>
      </c>
      <c r="G6507" t="s">
        <v>210</v>
      </c>
      <c r="H6507" t="s">
        <v>135</v>
      </c>
      <c r="I6507" t="s">
        <v>136</v>
      </c>
      <c r="J6507" t="s">
        <v>137</v>
      </c>
      <c r="K6507" t="s">
        <v>144</v>
      </c>
      <c r="L6507" t="s">
        <v>18352</v>
      </c>
      <c r="M6507" t="s">
        <v>18353</v>
      </c>
      <c r="N6507">
        <v>0.87749999999999995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1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0.64632301371929435</v>
      </c>
      <c r="AC6507">
        <v>0</v>
      </c>
      <c r="AD6507">
        <v>0</v>
      </c>
      <c r="AE6507">
        <v>0.64632301371929435</v>
      </c>
    </row>
    <row r="6508" spans="1:31" x14ac:dyDescent="0.3">
      <c r="A6508">
        <v>2500694</v>
      </c>
      <c r="B6508">
        <v>1</v>
      </c>
      <c r="C6508" t="s">
        <v>80</v>
      </c>
      <c r="D6508" t="s">
        <v>85</v>
      </c>
      <c r="E6508" t="s">
        <v>132</v>
      </c>
      <c r="F6508" t="s">
        <v>18354</v>
      </c>
      <c r="G6508" t="s">
        <v>134</v>
      </c>
      <c r="H6508" t="s">
        <v>135</v>
      </c>
      <c r="I6508" t="s">
        <v>136</v>
      </c>
      <c r="J6508" t="s">
        <v>137</v>
      </c>
      <c r="K6508" t="s">
        <v>138</v>
      </c>
      <c r="L6508" t="s">
        <v>18355</v>
      </c>
      <c r="M6508" t="s">
        <v>18356</v>
      </c>
      <c r="N6508">
        <v>0.26388888799999999</v>
      </c>
      <c r="O6508">
        <v>0</v>
      </c>
      <c r="P6508">
        <v>583</v>
      </c>
      <c r="Q6508">
        <v>0</v>
      </c>
      <c r="R6508">
        <v>0</v>
      </c>
      <c r="S6508">
        <v>0</v>
      </c>
      <c r="T6508">
        <v>33</v>
      </c>
      <c r="U6508">
        <v>0</v>
      </c>
      <c r="V6508">
        <v>0</v>
      </c>
      <c r="W6508">
        <v>0</v>
      </c>
      <c r="X6508">
        <v>41.134971502253023</v>
      </c>
      <c r="Y6508">
        <v>0</v>
      </c>
      <c r="Z6508">
        <v>0</v>
      </c>
      <c r="AA6508">
        <v>0</v>
      </c>
      <c r="AB6508">
        <v>6.1747069585179135</v>
      </c>
      <c r="AC6508">
        <v>0</v>
      </c>
      <c r="AD6508">
        <v>0</v>
      </c>
      <c r="AE6508">
        <v>47.30967846077094</v>
      </c>
    </row>
    <row r="6509" spans="1:31" x14ac:dyDescent="0.3">
      <c r="A6509">
        <v>2501321</v>
      </c>
      <c r="B6509">
        <v>1</v>
      </c>
      <c r="C6509" t="s">
        <v>81</v>
      </c>
      <c r="D6509" t="s">
        <v>118</v>
      </c>
      <c r="E6509" t="s">
        <v>184</v>
      </c>
      <c r="F6509" t="s">
        <v>18357</v>
      </c>
      <c r="G6509" t="s">
        <v>149</v>
      </c>
      <c r="H6509" t="s">
        <v>150</v>
      </c>
      <c r="I6509" t="s">
        <v>136</v>
      </c>
      <c r="J6509" t="s">
        <v>137</v>
      </c>
      <c r="K6509" t="s">
        <v>144</v>
      </c>
      <c r="L6509" t="s">
        <v>18358</v>
      </c>
      <c r="M6509" t="s">
        <v>18359</v>
      </c>
      <c r="N6509">
        <v>1.1363888879999999</v>
      </c>
      <c r="O6509">
        <v>0</v>
      </c>
      <c r="P6509">
        <v>0</v>
      </c>
      <c r="Q6509">
        <v>30</v>
      </c>
      <c r="R6509">
        <v>45</v>
      </c>
      <c r="S6509">
        <v>4</v>
      </c>
      <c r="T6509">
        <v>4</v>
      </c>
      <c r="U6509">
        <v>0</v>
      </c>
      <c r="V6509">
        <v>0</v>
      </c>
      <c r="W6509">
        <v>0</v>
      </c>
      <c r="X6509">
        <v>0</v>
      </c>
      <c r="Y6509">
        <v>7.5719619498959432</v>
      </c>
      <c r="Z6509">
        <v>7.563885017209854</v>
      </c>
      <c r="AA6509">
        <v>10.012768308340636</v>
      </c>
      <c r="AB6509">
        <v>1.8798163625615483</v>
      </c>
      <c r="AC6509">
        <v>0</v>
      </c>
      <c r="AD6509">
        <v>0</v>
      </c>
      <c r="AE6509">
        <v>27.02843163800798</v>
      </c>
    </row>
    <row r="6510" spans="1:31" x14ac:dyDescent="0.3">
      <c r="A6510">
        <v>2500943</v>
      </c>
      <c r="B6510">
        <v>1</v>
      </c>
      <c r="C6510" t="s">
        <v>80</v>
      </c>
      <c r="D6510" t="s">
        <v>96</v>
      </c>
      <c r="E6510" t="s">
        <v>153</v>
      </c>
      <c r="F6510" t="s">
        <v>18360</v>
      </c>
      <c r="G6510" t="s">
        <v>230</v>
      </c>
      <c r="H6510" t="s">
        <v>135</v>
      </c>
      <c r="I6510" t="s">
        <v>136</v>
      </c>
      <c r="J6510" t="s">
        <v>137</v>
      </c>
      <c r="K6510" t="s">
        <v>144</v>
      </c>
      <c r="L6510" t="s">
        <v>18361</v>
      </c>
      <c r="M6510" t="s">
        <v>18362</v>
      </c>
      <c r="N6510">
        <v>0.85083333299999997</v>
      </c>
      <c r="O6510">
        <v>0</v>
      </c>
      <c r="P6510">
        <v>1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0.91142063489901548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0.91142063489901548</v>
      </c>
    </row>
    <row r="6511" spans="1:31" x14ac:dyDescent="0.3">
      <c r="A6511">
        <v>2501129</v>
      </c>
      <c r="B6511">
        <v>1</v>
      </c>
      <c r="C6511" t="s">
        <v>80</v>
      </c>
      <c r="D6511" t="s">
        <v>100</v>
      </c>
      <c r="E6511" t="s">
        <v>184</v>
      </c>
      <c r="F6511" t="s">
        <v>2844</v>
      </c>
      <c r="G6511" t="s">
        <v>149</v>
      </c>
      <c r="H6511" t="s">
        <v>150</v>
      </c>
      <c r="I6511" t="s">
        <v>136</v>
      </c>
      <c r="J6511" t="s">
        <v>137</v>
      </c>
      <c r="K6511" t="s">
        <v>144</v>
      </c>
      <c r="L6511" t="s">
        <v>18363</v>
      </c>
      <c r="M6511" t="s">
        <v>18364</v>
      </c>
      <c r="N6511">
        <v>2.0175000000000001</v>
      </c>
      <c r="O6511">
        <v>4</v>
      </c>
      <c r="P6511">
        <v>489</v>
      </c>
      <c r="Q6511">
        <v>8</v>
      </c>
      <c r="R6511">
        <v>99</v>
      </c>
      <c r="S6511">
        <v>3</v>
      </c>
      <c r="T6511">
        <v>75</v>
      </c>
      <c r="U6511">
        <v>1</v>
      </c>
      <c r="V6511">
        <v>0</v>
      </c>
      <c r="W6511">
        <v>1.8387934735683087</v>
      </c>
      <c r="X6511">
        <v>203.10850584702982</v>
      </c>
      <c r="Y6511">
        <v>4.4882628291024291</v>
      </c>
      <c r="Z6511">
        <v>48.195673935030669</v>
      </c>
      <c r="AA6511">
        <v>11.873882508988908</v>
      </c>
      <c r="AB6511">
        <v>85.82337705607253</v>
      </c>
      <c r="AC6511">
        <v>363.46771955001878</v>
      </c>
      <c r="AD6511">
        <v>0</v>
      </c>
      <c r="AE6511">
        <v>718.79621519981151</v>
      </c>
    </row>
    <row r="6512" spans="1:31" x14ac:dyDescent="0.3">
      <c r="A6512">
        <v>2500986</v>
      </c>
      <c r="B6512">
        <v>1</v>
      </c>
      <c r="C6512" t="s">
        <v>80</v>
      </c>
      <c r="D6512" t="s">
        <v>85</v>
      </c>
      <c r="E6512" t="s">
        <v>132</v>
      </c>
      <c r="F6512" t="s">
        <v>18365</v>
      </c>
      <c r="G6512" t="s">
        <v>134</v>
      </c>
      <c r="H6512" t="s">
        <v>135</v>
      </c>
      <c r="I6512" t="s">
        <v>136</v>
      </c>
      <c r="J6512" t="s">
        <v>137</v>
      </c>
      <c r="K6512" t="s">
        <v>138</v>
      </c>
      <c r="L6512" t="s">
        <v>18366</v>
      </c>
      <c r="M6512" t="s">
        <v>18367</v>
      </c>
      <c r="N6512">
        <v>0.64722222200000001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7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28.58041994477761</v>
      </c>
      <c r="AC6512">
        <v>0</v>
      </c>
      <c r="AD6512">
        <v>0</v>
      </c>
      <c r="AE6512">
        <v>28.58041994477761</v>
      </c>
    </row>
    <row r="6513" spans="1:31" x14ac:dyDescent="0.3">
      <c r="A6513">
        <v>2501138</v>
      </c>
      <c r="B6513">
        <v>1</v>
      </c>
      <c r="C6513" t="s">
        <v>80</v>
      </c>
      <c r="D6513" t="s">
        <v>105</v>
      </c>
      <c r="E6513" t="s">
        <v>166</v>
      </c>
      <c r="F6513" t="s">
        <v>18368</v>
      </c>
      <c r="G6513" t="s">
        <v>149</v>
      </c>
      <c r="H6513" t="s">
        <v>150</v>
      </c>
      <c r="I6513" t="s">
        <v>136</v>
      </c>
      <c r="J6513" t="s">
        <v>137</v>
      </c>
      <c r="K6513" t="s">
        <v>144</v>
      </c>
      <c r="L6513" t="s">
        <v>18369</v>
      </c>
      <c r="M6513" t="s">
        <v>18370</v>
      </c>
      <c r="N6513">
        <v>0.15416666600000001</v>
      </c>
      <c r="O6513">
        <v>0</v>
      </c>
      <c r="P6513">
        <v>6067</v>
      </c>
      <c r="Q6513">
        <v>0</v>
      </c>
      <c r="R6513">
        <v>0</v>
      </c>
      <c r="S6513">
        <v>1</v>
      </c>
      <c r="T6513">
        <v>487</v>
      </c>
      <c r="U6513">
        <v>0</v>
      </c>
      <c r="V6513">
        <v>0</v>
      </c>
      <c r="W6513">
        <v>0</v>
      </c>
      <c r="X6513">
        <v>249.90544599807833</v>
      </c>
      <c r="Y6513">
        <v>0</v>
      </c>
      <c r="Z6513">
        <v>0</v>
      </c>
      <c r="AA6513">
        <v>1.1916335902125377</v>
      </c>
      <c r="AB6513">
        <v>63.604747290086131</v>
      </c>
      <c r="AC6513">
        <v>0</v>
      </c>
      <c r="AD6513">
        <v>0</v>
      </c>
      <c r="AE6513">
        <v>314.70182687837701</v>
      </c>
    </row>
    <row r="6514" spans="1:31" x14ac:dyDescent="0.3">
      <c r="A6514">
        <v>2500474</v>
      </c>
      <c r="B6514">
        <v>1</v>
      </c>
      <c r="C6514" t="s">
        <v>80</v>
      </c>
      <c r="D6514" t="s">
        <v>104</v>
      </c>
      <c r="E6514" t="s">
        <v>153</v>
      </c>
      <c r="F6514" t="s">
        <v>18371</v>
      </c>
      <c r="G6514" t="s">
        <v>244</v>
      </c>
      <c r="H6514" t="s">
        <v>135</v>
      </c>
      <c r="I6514" t="s">
        <v>136</v>
      </c>
      <c r="J6514" t="s">
        <v>137</v>
      </c>
      <c r="K6514" t="s">
        <v>144</v>
      </c>
      <c r="L6514" t="s">
        <v>18372</v>
      </c>
      <c r="M6514" t="s">
        <v>18373</v>
      </c>
      <c r="N6514">
        <v>1.8830555550000001</v>
      </c>
      <c r="O6514">
        <v>0</v>
      </c>
      <c r="P6514">
        <v>1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0.49184797989019224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0.49184797989019224</v>
      </c>
    </row>
    <row r="6515" spans="1:31" x14ac:dyDescent="0.3">
      <c r="A6515">
        <v>2500428</v>
      </c>
      <c r="B6515">
        <v>1</v>
      </c>
      <c r="C6515" t="s">
        <v>80</v>
      </c>
      <c r="D6515" t="s">
        <v>108</v>
      </c>
      <c r="E6515" t="s">
        <v>162</v>
      </c>
      <c r="F6515" t="s">
        <v>18374</v>
      </c>
      <c r="G6515" t="s">
        <v>210</v>
      </c>
      <c r="H6515" t="s">
        <v>135</v>
      </c>
      <c r="I6515" t="s">
        <v>136</v>
      </c>
      <c r="J6515" t="s">
        <v>137</v>
      </c>
      <c r="K6515" t="s">
        <v>144</v>
      </c>
      <c r="L6515" t="s">
        <v>18375</v>
      </c>
      <c r="M6515" t="s">
        <v>18376</v>
      </c>
      <c r="N6515">
        <v>1.7925</v>
      </c>
      <c r="O6515">
        <v>0</v>
      </c>
      <c r="P6515">
        <v>12</v>
      </c>
      <c r="Q6515">
        <v>0</v>
      </c>
      <c r="R6515">
        <v>9</v>
      </c>
      <c r="S6515">
        <v>0</v>
      </c>
      <c r="T6515">
        <v>4</v>
      </c>
      <c r="U6515">
        <v>0</v>
      </c>
      <c r="V6515">
        <v>0</v>
      </c>
      <c r="W6515">
        <v>0</v>
      </c>
      <c r="X6515">
        <v>2.1952338604629693</v>
      </c>
      <c r="Y6515">
        <v>0</v>
      </c>
      <c r="Z6515">
        <v>2.0514064980322413</v>
      </c>
      <c r="AA6515">
        <v>0</v>
      </c>
      <c r="AB6515">
        <v>7.2969333384118831E-2</v>
      </c>
      <c r="AC6515">
        <v>0</v>
      </c>
      <c r="AD6515">
        <v>0</v>
      </c>
      <c r="AE6515">
        <v>4.3196096918793296</v>
      </c>
    </row>
    <row r="6516" spans="1:31" x14ac:dyDescent="0.3">
      <c r="A6516">
        <v>2501115</v>
      </c>
      <c r="B6516">
        <v>1</v>
      </c>
      <c r="C6516" t="s">
        <v>80</v>
      </c>
      <c r="D6516" t="s">
        <v>108</v>
      </c>
      <c r="E6516" t="s">
        <v>147</v>
      </c>
      <c r="F6516" t="s">
        <v>18377</v>
      </c>
      <c r="G6516" t="s">
        <v>193</v>
      </c>
      <c r="H6516" t="s">
        <v>150</v>
      </c>
      <c r="I6516" t="s">
        <v>136</v>
      </c>
      <c r="J6516" t="s">
        <v>137</v>
      </c>
      <c r="K6516" t="s">
        <v>144</v>
      </c>
      <c r="L6516" t="s">
        <v>18378</v>
      </c>
      <c r="M6516" t="s">
        <v>18379</v>
      </c>
      <c r="N6516">
        <v>5.2597222219999997</v>
      </c>
      <c r="O6516">
        <v>0</v>
      </c>
      <c r="P6516">
        <v>2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0.65226493926421913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0.65226493926421913</v>
      </c>
    </row>
    <row r="6517" spans="1:31" x14ac:dyDescent="0.3">
      <c r="A6517">
        <v>2500969</v>
      </c>
      <c r="B6517">
        <v>1</v>
      </c>
      <c r="C6517" t="s">
        <v>81</v>
      </c>
      <c r="D6517" t="s">
        <v>126</v>
      </c>
      <c r="E6517" t="s">
        <v>162</v>
      </c>
      <c r="F6517" t="s">
        <v>18380</v>
      </c>
      <c r="G6517" t="s">
        <v>210</v>
      </c>
      <c r="H6517" t="s">
        <v>135</v>
      </c>
      <c r="I6517" t="s">
        <v>136</v>
      </c>
      <c r="J6517" t="s">
        <v>137</v>
      </c>
      <c r="K6517" t="s">
        <v>144</v>
      </c>
      <c r="L6517" t="s">
        <v>18381</v>
      </c>
      <c r="M6517" t="s">
        <v>18382</v>
      </c>
      <c r="N6517">
        <v>1.73</v>
      </c>
      <c r="O6517">
        <v>0</v>
      </c>
      <c r="P6517">
        <v>22</v>
      </c>
      <c r="Q6517">
        <v>0</v>
      </c>
      <c r="R6517">
        <v>12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3.6742930292846889</v>
      </c>
      <c r="Y6517">
        <v>0</v>
      </c>
      <c r="Z6517">
        <v>0.8228149241504803</v>
      </c>
      <c r="AA6517">
        <v>0</v>
      </c>
      <c r="AB6517">
        <v>0</v>
      </c>
      <c r="AC6517">
        <v>0</v>
      </c>
      <c r="AD6517">
        <v>0</v>
      </c>
      <c r="AE6517">
        <v>4.4971079534351688</v>
      </c>
    </row>
    <row r="6518" spans="1:31" x14ac:dyDescent="0.3">
      <c r="A6518">
        <v>2500975</v>
      </c>
      <c r="B6518">
        <v>1</v>
      </c>
      <c r="C6518" t="s">
        <v>80</v>
      </c>
      <c r="D6518" t="s">
        <v>90</v>
      </c>
      <c r="E6518" t="s">
        <v>153</v>
      </c>
      <c r="F6518" t="s">
        <v>18383</v>
      </c>
      <c r="G6518" t="s">
        <v>155</v>
      </c>
      <c r="H6518" t="s">
        <v>135</v>
      </c>
      <c r="I6518" t="s">
        <v>136</v>
      </c>
      <c r="J6518" t="s">
        <v>137</v>
      </c>
      <c r="K6518" t="s">
        <v>144</v>
      </c>
      <c r="L6518" t="s">
        <v>18384</v>
      </c>
      <c r="M6518" t="s">
        <v>18385</v>
      </c>
      <c r="N6518">
        <v>0.9375</v>
      </c>
      <c r="O6518">
        <v>0</v>
      </c>
      <c r="P6518">
        <v>6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1.0554084805681376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1.0554084805681376</v>
      </c>
    </row>
    <row r="6519" spans="1:31" x14ac:dyDescent="0.3">
      <c r="A6519">
        <v>2500468</v>
      </c>
      <c r="B6519">
        <v>1</v>
      </c>
      <c r="C6519" t="s">
        <v>80</v>
      </c>
      <c r="D6519" t="s">
        <v>83</v>
      </c>
      <c r="E6519" t="s">
        <v>147</v>
      </c>
      <c r="F6519" t="s">
        <v>18386</v>
      </c>
      <c r="G6519" t="s">
        <v>149</v>
      </c>
      <c r="H6519" t="s">
        <v>150</v>
      </c>
      <c r="I6519" t="s">
        <v>136</v>
      </c>
      <c r="J6519" t="s">
        <v>137</v>
      </c>
      <c r="K6519" t="s">
        <v>144</v>
      </c>
      <c r="L6519" t="s">
        <v>18387</v>
      </c>
      <c r="M6519" t="s">
        <v>18388</v>
      </c>
      <c r="N6519">
        <v>1.2594444440000001</v>
      </c>
      <c r="O6519">
        <v>0</v>
      </c>
      <c r="P6519">
        <v>0</v>
      </c>
      <c r="Q6519">
        <v>0</v>
      </c>
      <c r="R6519">
        <v>0</v>
      </c>
      <c r="S6519">
        <v>6</v>
      </c>
      <c r="T6519">
        <v>0</v>
      </c>
      <c r="U6519">
        <v>5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54.461413993471083</v>
      </c>
      <c r="AB6519">
        <v>0</v>
      </c>
      <c r="AC6519">
        <v>703.75958261124094</v>
      </c>
      <c r="AD6519">
        <v>0</v>
      </c>
      <c r="AE6519">
        <v>758.22099660471201</v>
      </c>
    </row>
    <row r="6520" spans="1:31" x14ac:dyDescent="0.3">
      <c r="A6520">
        <v>2501261</v>
      </c>
      <c r="B6520">
        <v>1</v>
      </c>
      <c r="C6520" t="s">
        <v>80</v>
      </c>
      <c r="D6520" t="s">
        <v>99</v>
      </c>
      <c r="E6520" t="s">
        <v>153</v>
      </c>
      <c r="F6520" t="s">
        <v>18389</v>
      </c>
      <c r="G6520" t="s">
        <v>230</v>
      </c>
      <c r="H6520" t="s">
        <v>135</v>
      </c>
      <c r="I6520" t="s">
        <v>136</v>
      </c>
      <c r="J6520" t="s">
        <v>137</v>
      </c>
      <c r="K6520" t="s">
        <v>144</v>
      </c>
      <c r="L6520" t="s">
        <v>18390</v>
      </c>
      <c r="M6520" t="s">
        <v>18391</v>
      </c>
      <c r="N6520">
        <v>4.0744444440000001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5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16.779246718032542</v>
      </c>
      <c r="AC6520">
        <v>0</v>
      </c>
      <c r="AD6520">
        <v>0</v>
      </c>
      <c r="AE6520">
        <v>16.779246718032542</v>
      </c>
    </row>
    <row r="6521" spans="1:31" x14ac:dyDescent="0.3">
      <c r="A6521">
        <v>2500514</v>
      </c>
      <c r="B6521">
        <v>1</v>
      </c>
      <c r="C6521" t="s">
        <v>81</v>
      </c>
      <c r="D6521" t="s">
        <v>113</v>
      </c>
      <c r="E6521" t="s">
        <v>147</v>
      </c>
      <c r="F6521" t="s">
        <v>12057</v>
      </c>
      <c r="G6521" t="s">
        <v>193</v>
      </c>
      <c r="H6521" t="s">
        <v>150</v>
      </c>
      <c r="I6521" t="s">
        <v>136</v>
      </c>
      <c r="J6521" t="s">
        <v>137</v>
      </c>
      <c r="K6521" t="s">
        <v>144</v>
      </c>
      <c r="L6521" t="s">
        <v>18392</v>
      </c>
      <c r="M6521" t="s">
        <v>18393</v>
      </c>
      <c r="N6521">
        <v>1.278333333</v>
      </c>
      <c r="O6521">
        <v>0</v>
      </c>
      <c r="P6521">
        <v>0</v>
      </c>
      <c r="Q6521">
        <v>0</v>
      </c>
      <c r="R6521">
        <v>12</v>
      </c>
      <c r="S6521">
        <v>0</v>
      </c>
      <c r="T6521">
        <v>1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8.4733924027118892</v>
      </c>
      <c r="AA6521">
        <v>0</v>
      </c>
      <c r="AB6521">
        <v>2.5664430779350003</v>
      </c>
      <c r="AC6521">
        <v>0</v>
      </c>
      <c r="AD6521">
        <v>0</v>
      </c>
      <c r="AE6521">
        <v>11.039835480646889</v>
      </c>
    </row>
    <row r="6522" spans="1:31" x14ac:dyDescent="0.3">
      <c r="A6522">
        <v>2500660</v>
      </c>
      <c r="B6522">
        <v>1</v>
      </c>
      <c r="C6522" t="s">
        <v>81</v>
      </c>
      <c r="D6522" t="s">
        <v>118</v>
      </c>
      <c r="E6522" t="s">
        <v>147</v>
      </c>
      <c r="F6522" t="s">
        <v>18394</v>
      </c>
      <c r="G6522" t="s">
        <v>193</v>
      </c>
      <c r="H6522" t="s">
        <v>150</v>
      </c>
      <c r="I6522" t="s">
        <v>136</v>
      </c>
      <c r="J6522" t="s">
        <v>137</v>
      </c>
      <c r="K6522" t="s">
        <v>144</v>
      </c>
      <c r="L6522" t="s">
        <v>18395</v>
      </c>
      <c r="M6522" t="s">
        <v>18396</v>
      </c>
      <c r="N6522">
        <v>3.9383333330000001</v>
      </c>
      <c r="O6522">
        <v>2</v>
      </c>
      <c r="P6522">
        <v>3</v>
      </c>
      <c r="Q6522">
        <v>48</v>
      </c>
      <c r="R6522">
        <v>14</v>
      </c>
      <c r="S6522">
        <v>4</v>
      </c>
      <c r="T6522">
        <v>0</v>
      </c>
      <c r="U6522">
        <v>0</v>
      </c>
      <c r="V6522">
        <v>0</v>
      </c>
      <c r="W6522">
        <v>1.8700543166677779</v>
      </c>
      <c r="X6522">
        <v>9.1790727170271008E-2</v>
      </c>
      <c r="Y6522">
        <v>143.21835553685321</v>
      </c>
      <c r="Z6522">
        <v>13.392218599285044</v>
      </c>
      <c r="AA6522">
        <v>20.051060696639777</v>
      </c>
      <c r="AB6522">
        <v>0</v>
      </c>
      <c r="AC6522">
        <v>0</v>
      </c>
      <c r="AD6522">
        <v>0</v>
      </c>
      <c r="AE6522">
        <v>178.62347987661607</v>
      </c>
    </row>
    <row r="6523" spans="1:31" x14ac:dyDescent="0.3">
      <c r="A6523">
        <v>2501201</v>
      </c>
      <c r="B6523">
        <v>1</v>
      </c>
      <c r="C6523" t="s">
        <v>80</v>
      </c>
      <c r="D6523" t="s">
        <v>111</v>
      </c>
      <c r="E6523" t="s">
        <v>153</v>
      </c>
      <c r="F6523" t="s">
        <v>18397</v>
      </c>
      <c r="G6523" t="s">
        <v>155</v>
      </c>
      <c r="H6523" t="s">
        <v>135</v>
      </c>
      <c r="I6523" t="s">
        <v>136</v>
      </c>
      <c r="J6523" t="s">
        <v>137</v>
      </c>
      <c r="K6523" t="s">
        <v>144</v>
      </c>
      <c r="L6523" t="s">
        <v>18398</v>
      </c>
      <c r="M6523" t="s">
        <v>18399</v>
      </c>
      <c r="N6523">
        <v>1.7113888880000001</v>
      </c>
      <c r="O6523">
        <v>0</v>
      </c>
      <c r="P6523">
        <v>5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2.8140267667675096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2.8140267667675096</v>
      </c>
    </row>
    <row r="6524" spans="1:31" x14ac:dyDescent="0.3">
      <c r="A6524">
        <v>2500614</v>
      </c>
      <c r="B6524">
        <v>1</v>
      </c>
      <c r="C6524" t="s">
        <v>81</v>
      </c>
      <c r="D6524" t="s">
        <v>117</v>
      </c>
      <c r="E6524" t="s">
        <v>162</v>
      </c>
      <c r="F6524" t="s">
        <v>18400</v>
      </c>
      <c r="G6524" t="s">
        <v>530</v>
      </c>
      <c r="H6524" t="s">
        <v>135</v>
      </c>
      <c r="I6524" t="s">
        <v>136</v>
      </c>
      <c r="J6524" t="s">
        <v>137</v>
      </c>
      <c r="K6524" t="s">
        <v>144</v>
      </c>
      <c r="L6524" t="s">
        <v>18401</v>
      </c>
      <c r="M6524" t="s">
        <v>18402</v>
      </c>
      <c r="N6524">
        <v>5.7816666659999996</v>
      </c>
      <c r="O6524">
        <v>0</v>
      </c>
      <c r="P6524">
        <v>27</v>
      </c>
      <c r="Q6524">
        <v>0</v>
      </c>
      <c r="R6524">
        <v>0</v>
      </c>
      <c r="S6524">
        <v>0</v>
      </c>
      <c r="T6524">
        <v>4</v>
      </c>
      <c r="U6524">
        <v>0</v>
      </c>
      <c r="V6524">
        <v>0</v>
      </c>
      <c r="W6524">
        <v>0</v>
      </c>
      <c r="X6524">
        <v>11.947829472891472</v>
      </c>
      <c r="Y6524">
        <v>0</v>
      </c>
      <c r="Z6524">
        <v>0</v>
      </c>
      <c r="AA6524">
        <v>0</v>
      </c>
      <c r="AB6524">
        <v>13.820045088988939</v>
      </c>
      <c r="AC6524">
        <v>0</v>
      </c>
      <c r="AD6524">
        <v>0</v>
      </c>
      <c r="AE6524">
        <v>25.767874561880411</v>
      </c>
    </row>
    <row r="6525" spans="1:31" x14ac:dyDescent="0.3">
      <c r="A6525">
        <v>2500620</v>
      </c>
      <c r="B6525">
        <v>1</v>
      </c>
      <c r="C6525" t="s">
        <v>81</v>
      </c>
      <c r="D6525" t="s">
        <v>115</v>
      </c>
      <c r="E6525" t="s">
        <v>162</v>
      </c>
      <c r="F6525" t="s">
        <v>18403</v>
      </c>
      <c r="G6525" t="s">
        <v>210</v>
      </c>
      <c r="H6525" t="s">
        <v>135</v>
      </c>
      <c r="I6525" t="s">
        <v>136</v>
      </c>
      <c r="J6525" t="s">
        <v>137</v>
      </c>
      <c r="K6525" t="s">
        <v>144</v>
      </c>
      <c r="L6525" t="s">
        <v>18404</v>
      </c>
      <c r="M6525" t="s">
        <v>18405</v>
      </c>
      <c r="N6525">
        <v>1.7552777770000001</v>
      </c>
      <c r="O6525">
        <v>0</v>
      </c>
      <c r="P6525">
        <v>7</v>
      </c>
      <c r="Q6525">
        <v>0</v>
      </c>
      <c r="R6525">
        <v>1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0.79020700631971563</v>
      </c>
      <c r="Y6525">
        <v>0</v>
      </c>
      <c r="Z6525">
        <v>0.26923364954941803</v>
      </c>
      <c r="AA6525">
        <v>0</v>
      </c>
      <c r="AB6525">
        <v>0</v>
      </c>
      <c r="AC6525">
        <v>0</v>
      </c>
      <c r="AD6525">
        <v>0</v>
      </c>
      <c r="AE6525">
        <v>1.0594406558691336</v>
      </c>
    </row>
    <row r="6526" spans="1:31" x14ac:dyDescent="0.3">
      <c r="A6526">
        <v>2501009</v>
      </c>
      <c r="B6526">
        <v>1</v>
      </c>
      <c r="C6526" t="s">
        <v>81</v>
      </c>
      <c r="D6526" t="s">
        <v>113</v>
      </c>
      <c r="E6526" t="s">
        <v>166</v>
      </c>
      <c r="F6526" t="s">
        <v>18406</v>
      </c>
      <c r="G6526" t="s">
        <v>149</v>
      </c>
      <c r="H6526" t="s">
        <v>150</v>
      </c>
      <c r="I6526" t="s">
        <v>136</v>
      </c>
      <c r="J6526" t="s">
        <v>137</v>
      </c>
      <c r="K6526" t="s">
        <v>144</v>
      </c>
      <c r="L6526" t="s">
        <v>18407</v>
      </c>
      <c r="M6526" t="s">
        <v>18408</v>
      </c>
      <c r="N6526">
        <v>3.5436111110000001</v>
      </c>
      <c r="O6526">
        <v>0</v>
      </c>
      <c r="P6526">
        <v>139</v>
      </c>
      <c r="Q6526">
        <v>10</v>
      </c>
      <c r="R6526">
        <v>30</v>
      </c>
      <c r="S6526">
        <v>1</v>
      </c>
      <c r="T6526">
        <v>11</v>
      </c>
      <c r="U6526">
        <v>1</v>
      </c>
      <c r="V6526">
        <v>0</v>
      </c>
      <c r="W6526">
        <v>0</v>
      </c>
      <c r="X6526">
        <v>82.967446207734312</v>
      </c>
      <c r="Y6526">
        <v>68.999850842363799</v>
      </c>
      <c r="Z6526">
        <v>31.670976825841926</v>
      </c>
      <c r="AA6526">
        <v>2.4795891777824774</v>
      </c>
      <c r="AB6526">
        <v>46.617860972240244</v>
      </c>
      <c r="AC6526">
        <v>262.28480899751025</v>
      </c>
      <c r="AD6526">
        <v>0</v>
      </c>
      <c r="AE6526">
        <v>495.02053302347304</v>
      </c>
    </row>
    <row r="6527" spans="1:31" x14ac:dyDescent="0.3">
      <c r="A6527">
        <v>2500766</v>
      </c>
      <c r="B6527">
        <v>1</v>
      </c>
      <c r="C6527" t="s">
        <v>81</v>
      </c>
      <c r="D6527" t="s">
        <v>117</v>
      </c>
      <c r="E6527" t="s">
        <v>166</v>
      </c>
      <c r="F6527" t="s">
        <v>18409</v>
      </c>
      <c r="G6527" t="s">
        <v>149</v>
      </c>
      <c r="H6527" t="s">
        <v>150</v>
      </c>
      <c r="I6527" t="s">
        <v>136</v>
      </c>
      <c r="J6527" t="s">
        <v>137</v>
      </c>
      <c r="K6527" t="s">
        <v>144</v>
      </c>
      <c r="L6527" t="s">
        <v>18410</v>
      </c>
      <c r="M6527" t="s">
        <v>18411</v>
      </c>
      <c r="N6527">
        <v>0.204444444</v>
      </c>
      <c r="O6527">
        <v>3</v>
      </c>
      <c r="P6527">
        <v>2237</v>
      </c>
      <c r="Q6527">
        <v>87</v>
      </c>
      <c r="R6527">
        <v>249</v>
      </c>
      <c r="S6527">
        <v>28</v>
      </c>
      <c r="T6527">
        <v>110</v>
      </c>
      <c r="U6527">
        <v>0</v>
      </c>
      <c r="V6527">
        <v>0</v>
      </c>
      <c r="W6527">
        <v>6.4324991420936006E-2</v>
      </c>
      <c r="X6527">
        <v>46.12250376510503</v>
      </c>
      <c r="Y6527">
        <v>15.715706323633507</v>
      </c>
      <c r="Z6527">
        <v>5.2180144085322553</v>
      </c>
      <c r="AA6527">
        <v>11.672036756667694</v>
      </c>
      <c r="AB6527">
        <v>13.439583848989951</v>
      </c>
      <c r="AC6527">
        <v>0</v>
      </c>
      <c r="AD6527">
        <v>0</v>
      </c>
      <c r="AE6527">
        <v>92.232170094349371</v>
      </c>
    </row>
    <row r="6528" spans="1:31" x14ac:dyDescent="0.3">
      <c r="A6528">
        <v>2500889</v>
      </c>
      <c r="B6528">
        <v>1</v>
      </c>
      <c r="C6528" t="s">
        <v>80</v>
      </c>
      <c r="D6528" t="s">
        <v>105</v>
      </c>
      <c r="E6528" t="s">
        <v>132</v>
      </c>
      <c r="F6528" t="s">
        <v>18412</v>
      </c>
      <c r="G6528" t="s">
        <v>134</v>
      </c>
      <c r="H6528" t="s">
        <v>135</v>
      </c>
      <c r="I6528" t="s">
        <v>136</v>
      </c>
      <c r="J6528" t="s">
        <v>137</v>
      </c>
      <c r="K6528" t="s">
        <v>138</v>
      </c>
      <c r="L6528" t="s">
        <v>18413</v>
      </c>
      <c r="M6528" t="s">
        <v>18414</v>
      </c>
      <c r="N6528">
        <v>0.378611111</v>
      </c>
      <c r="O6528">
        <v>0</v>
      </c>
      <c r="P6528">
        <v>364</v>
      </c>
      <c r="Q6528">
        <v>0</v>
      </c>
      <c r="R6528">
        <v>0</v>
      </c>
      <c r="S6528">
        <v>0</v>
      </c>
      <c r="T6528">
        <v>12</v>
      </c>
      <c r="U6528">
        <v>0</v>
      </c>
      <c r="V6528">
        <v>0</v>
      </c>
      <c r="W6528">
        <v>0</v>
      </c>
      <c r="X6528">
        <v>36.018114173519628</v>
      </c>
      <c r="Y6528">
        <v>0</v>
      </c>
      <c r="Z6528">
        <v>0</v>
      </c>
      <c r="AA6528">
        <v>0</v>
      </c>
      <c r="AB6528">
        <v>0.82832685536508499</v>
      </c>
      <c r="AC6528">
        <v>0</v>
      </c>
      <c r="AD6528">
        <v>0</v>
      </c>
      <c r="AE6528">
        <v>36.846441028884712</v>
      </c>
    </row>
    <row r="6529" spans="1:31" x14ac:dyDescent="0.3">
      <c r="A6529">
        <v>2500391</v>
      </c>
      <c r="B6529">
        <v>1</v>
      </c>
      <c r="C6529" t="s">
        <v>80</v>
      </c>
      <c r="D6529" t="s">
        <v>103</v>
      </c>
      <c r="E6529" t="s">
        <v>147</v>
      </c>
      <c r="F6529" t="s">
        <v>17275</v>
      </c>
      <c r="G6529" t="s">
        <v>149</v>
      </c>
      <c r="H6529" t="s">
        <v>150</v>
      </c>
      <c r="I6529" t="s">
        <v>136</v>
      </c>
      <c r="J6529" t="s">
        <v>137</v>
      </c>
      <c r="K6529" t="s">
        <v>144</v>
      </c>
      <c r="L6529" t="s">
        <v>18415</v>
      </c>
      <c r="M6529" t="s">
        <v>18416</v>
      </c>
      <c r="N6529">
        <v>0.41583333300000003</v>
      </c>
      <c r="O6529">
        <v>0</v>
      </c>
      <c r="P6529">
        <v>0</v>
      </c>
      <c r="Q6529">
        <v>0</v>
      </c>
      <c r="R6529">
        <v>0</v>
      </c>
      <c r="S6529">
        <v>1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122.25505225049777</v>
      </c>
      <c r="AB6529">
        <v>0</v>
      </c>
      <c r="AC6529">
        <v>0</v>
      </c>
      <c r="AD6529">
        <v>0</v>
      </c>
      <c r="AE6529">
        <v>122.25505225049777</v>
      </c>
    </row>
    <row r="6530" spans="1:31" x14ac:dyDescent="0.3">
      <c r="A6530">
        <v>2500511</v>
      </c>
      <c r="B6530">
        <v>1</v>
      </c>
      <c r="C6530" t="s">
        <v>80</v>
      </c>
      <c r="D6530" t="s">
        <v>95</v>
      </c>
      <c r="E6530" t="s">
        <v>132</v>
      </c>
      <c r="F6530" t="s">
        <v>18417</v>
      </c>
      <c r="G6530" t="s">
        <v>296</v>
      </c>
      <c r="H6530" t="s">
        <v>135</v>
      </c>
      <c r="I6530" t="s">
        <v>136</v>
      </c>
      <c r="J6530" t="s">
        <v>137</v>
      </c>
      <c r="K6530" t="s">
        <v>144</v>
      </c>
      <c r="L6530" t="s">
        <v>18418</v>
      </c>
      <c r="M6530" t="s">
        <v>18419</v>
      </c>
      <c r="N6530">
        <v>1.2241666659999999</v>
      </c>
      <c r="O6530">
        <v>0</v>
      </c>
      <c r="P6530">
        <v>66</v>
      </c>
      <c r="Q6530">
        <v>0</v>
      </c>
      <c r="R6530">
        <v>0</v>
      </c>
      <c r="S6530">
        <v>0</v>
      </c>
      <c r="T6530">
        <v>4</v>
      </c>
      <c r="U6530">
        <v>0</v>
      </c>
      <c r="V6530">
        <v>0</v>
      </c>
      <c r="W6530">
        <v>0</v>
      </c>
      <c r="X6530">
        <v>8.3152579758683913</v>
      </c>
      <c r="Y6530">
        <v>0</v>
      </c>
      <c r="Z6530">
        <v>0</v>
      </c>
      <c r="AA6530">
        <v>0</v>
      </c>
      <c r="AB6530">
        <v>4.4936937662926484</v>
      </c>
      <c r="AC6530">
        <v>0</v>
      </c>
      <c r="AD6530">
        <v>0</v>
      </c>
      <c r="AE6530">
        <v>12.808951742161039</v>
      </c>
    </row>
    <row r="6531" spans="1:31" x14ac:dyDescent="0.3">
      <c r="A6531">
        <v>2500697</v>
      </c>
      <c r="B6531">
        <v>1</v>
      </c>
      <c r="C6531" t="s">
        <v>80</v>
      </c>
      <c r="D6531" t="s">
        <v>91</v>
      </c>
      <c r="E6531" t="s">
        <v>132</v>
      </c>
      <c r="F6531" t="s">
        <v>18420</v>
      </c>
      <c r="G6531" t="s">
        <v>134</v>
      </c>
      <c r="H6531" t="s">
        <v>135</v>
      </c>
      <c r="I6531" t="s">
        <v>136</v>
      </c>
      <c r="J6531" t="s">
        <v>137</v>
      </c>
      <c r="K6531" t="s">
        <v>138</v>
      </c>
      <c r="L6531" t="s">
        <v>18421</v>
      </c>
      <c r="M6531" t="s">
        <v>18422</v>
      </c>
      <c r="N6531">
        <v>4.1002777769999996</v>
      </c>
      <c r="O6531">
        <v>0</v>
      </c>
      <c r="P6531">
        <v>1</v>
      </c>
      <c r="Q6531">
        <v>0</v>
      </c>
      <c r="R6531">
        <v>10</v>
      </c>
      <c r="S6531">
        <v>0</v>
      </c>
      <c r="T6531">
        <v>1</v>
      </c>
      <c r="U6531">
        <v>0</v>
      </c>
      <c r="V6531">
        <v>0</v>
      </c>
      <c r="W6531">
        <v>0</v>
      </c>
      <c r="X6531">
        <v>1.100884536910427</v>
      </c>
      <c r="Y6531">
        <v>0</v>
      </c>
      <c r="Z6531">
        <v>4.0759911542647274</v>
      </c>
      <c r="AA6531">
        <v>0</v>
      </c>
      <c r="AB6531">
        <v>2.5304803084253251</v>
      </c>
      <c r="AC6531">
        <v>0</v>
      </c>
      <c r="AD6531">
        <v>0</v>
      </c>
      <c r="AE6531">
        <v>7.7073559996004795</v>
      </c>
    </row>
    <row r="6532" spans="1:31" x14ac:dyDescent="0.3">
      <c r="A6532">
        <v>2500554</v>
      </c>
      <c r="B6532">
        <v>1</v>
      </c>
      <c r="C6532" t="s">
        <v>81</v>
      </c>
      <c r="D6532" t="s">
        <v>123</v>
      </c>
      <c r="E6532" t="s">
        <v>132</v>
      </c>
      <c r="F6532" t="s">
        <v>18423</v>
      </c>
      <c r="G6532" t="s">
        <v>1532</v>
      </c>
      <c r="H6532" t="s">
        <v>135</v>
      </c>
      <c r="I6532" t="s">
        <v>136</v>
      </c>
      <c r="J6532" t="s">
        <v>137</v>
      </c>
      <c r="K6532" t="s">
        <v>144</v>
      </c>
      <c r="L6532" t="s">
        <v>18424</v>
      </c>
      <c r="M6532" t="s">
        <v>18425</v>
      </c>
      <c r="N6532">
        <v>1.508888888</v>
      </c>
      <c r="O6532">
        <v>0</v>
      </c>
      <c r="P6532">
        <v>100</v>
      </c>
      <c r="Q6532">
        <v>0</v>
      </c>
      <c r="R6532">
        <v>9</v>
      </c>
      <c r="S6532">
        <v>0</v>
      </c>
      <c r="T6532">
        <v>7</v>
      </c>
      <c r="U6532">
        <v>0</v>
      </c>
      <c r="V6532">
        <v>0</v>
      </c>
      <c r="W6532">
        <v>0</v>
      </c>
      <c r="X6532">
        <v>15.495386444156972</v>
      </c>
      <c r="Y6532">
        <v>0</v>
      </c>
      <c r="Z6532">
        <v>3.2942391043204453</v>
      </c>
      <c r="AA6532">
        <v>0</v>
      </c>
      <c r="AB6532">
        <v>9.9283662864413351</v>
      </c>
      <c r="AC6532">
        <v>0</v>
      </c>
      <c r="AD6532">
        <v>0</v>
      </c>
      <c r="AE6532">
        <v>28.717991834918752</v>
      </c>
    </row>
    <row r="6533" spans="1:31" x14ac:dyDescent="0.3">
      <c r="A6533">
        <v>2501224</v>
      </c>
      <c r="B6533">
        <v>1</v>
      </c>
      <c r="C6533" t="s">
        <v>80</v>
      </c>
      <c r="D6533" t="s">
        <v>99</v>
      </c>
      <c r="E6533" t="s">
        <v>162</v>
      </c>
      <c r="F6533" t="s">
        <v>3601</v>
      </c>
      <c r="G6533" t="s">
        <v>210</v>
      </c>
      <c r="H6533" t="s">
        <v>135</v>
      </c>
      <c r="I6533" t="s">
        <v>136</v>
      </c>
      <c r="J6533" t="s">
        <v>137</v>
      </c>
      <c r="K6533" t="s">
        <v>144</v>
      </c>
      <c r="L6533" t="s">
        <v>18426</v>
      </c>
      <c r="M6533" t="s">
        <v>18427</v>
      </c>
      <c r="N6533">
        <v>4.1472222219999999</v>
      </c>
      <c r="O6533">
        <v>0</v>
      </c>
      <c r="P6533">
        <v>48</v>
      </c>
      <c r="Q6533">
        <v>0</v>
      </c>
      <c r="R6533">
        <v>0</v>
      </c>
      <c r="S6533">
        <v>0</v>
      </c>
      <c r="T6533">
        <v>6</v>
      </c>
      <c r="U6533">
        <v>0</v>
      </c>
      <c r="V6533">
        <v>0</v>
      </c>
      <c r="W6533">
        <v>0</v>
      </c>
      <c r="X6533">
        <v>65.426940786235846</v>
      </c>
      <c r="Y6533">
        <v>0</v>
      </c>
      <c r="Z6533">
        <v>0</v>
      </c>
      <c r="AA6533">
        <v>0</v>
      </c>
      <c r="AB6533">
        <v>81.708617899173561</v>
      </c>
      <c r="AC6533">
        <v>0</v>
      </c>
      <c r="AD6533">
        <v>0</v>
      </c>
      <c r="AE6533">
        <v>147.13555868540942</v>
      </c>
    </row>
    <row r="6534" spans="1:31" x14ac:dyDescent="0.3">
      <c r="A6534">
        <v>2501075</v>
      </c>
      <c r="B6534">
        <v>1</v>
      </c>
      <c r="C6534" t="s">
        <v>81</v>
      </c>
      <c r="D6534" t="s">
        <v>114</v>
      </c>
      <c r="E6534" t="s">
        <v>162</v>
      </c>
      <c r="F6534" t="s">
        <v>18428</v>
      </c>
      <c r="G6534" t="s">
        <v>210</v>
      </c>
      <c r="H6534" t="s">
        <v>135</v>
      </c>
      <c r="I6534" t="s">
        <v>136</v>
      </c>
      <c r="J6534" t="s">
        <v>137</v>
      </c>
      <c r="K6534" t="s">
        <v>144</v>
      </c>
      <c r="L6534" t="s">
        <v>18429</v>
      </c>
      <c r="M6534" t="s">
        <v>18430</v>
      </c>
      <c r="N6534">
        <v>2.2336111110000001</v>
      </c>
      <c r="O6534">
        <v>0</v>
      </c>
      <c r="P6534">
        <v>25</v>
      </c>
      <c r="Q6534">
        <v>0</v>
      </c>
      <c r="R6534">
        <v>0</v>
      </c>
      <c r="S6534">
        <v>0</v>
      </c>
      <c r="T6534">
        <v>4</v>
      </c>
      <c r="U6534">
        <v>0</v>
      </c>
      <c r="V6534">
        <v>0</v>
      </c>
      <c r="W6534">
        <v>0</v>
      </c>
      <c r="X6534">
        <v>5.0427785535232115</v>
      </c>
      <c r="Y6534">
        <v>0</v>
      </c>
      <c r="Z6534">
        <v>0</v>
      </c>
      <c r="AA6534">
        <v>0</v>
      </c>
      <c r="AB6534">
        <v>6.277201137547598</v>
      </c>
      <c r="AC6534">
        <v>0</v>
      </c>
      <c r="AD6534">
        <v>0</v>
      </c>
      <c r="AE6534">
        <v>11.319979691070809</v>
      </c>
    </row>
    <row r="6535" spans="1:31" x14ac:dyDescent="0.3">
      <c r="A6535">
        <v>2500411</v>
      </c>
      <c r="B6535">
        <v>1</v>
      </c>
      <c r="C6535" t="s">
        <v>81</v>
      </c>
      <c r="D6535" t="s">
        <v>114</v>
      </c>
      <c r="E6535" t="s">
        <v>166</v>
      </c>
      <c r="F6535" t="s">
        <v>15390</v>
      </c>
      <c r="G6535" t="s">
        <v>149</v>
      </c>
      <c r="H6535" t="s">
        <v>150</v>
      </c>
      <c r="I6535" t="s">
        <v>136</v>
      </c>
      <c r="J6535" t="s">
        <v>137</v>
      </c>
      <c r="K6535" t="s">
        <v>144</v>
      </c>
      <c r="L6535" t="s">
        <v>18431</v>
      </c>
      <c r="M6535" t="s">
        <v>18432</v>
      </c>
      <c r="N6535">
        <v>0.103888888</v>
      </c>
      <c r="O6535">
        <v>0</v>
      </c>
      <c r="P6535">
        <v>779</v>
      </c>
      <c r="Q6535">
        <v>2</v>
      </c>
      <c r="R6535">
        <v>18</v>
      </c>
      <c r="S6535">
        <v>11</v>
      </c>
      <c r="T6535">
        <v>81</v>
      </c>
      <c r="U6535">
        <v>0</v>
      </c>
      <c r="V6535">
        <v>0</v>
      </c>
      <c r="W6535">
        <v>0</v>
      </c>
      <c r="X6535">
        <v>5.6707987400515902</v>
      </c>
      <c r="Y6535">
        <v>5.0933316361510002E-2</v>
      </c>
      <c r="Z6535">
        <v>0.12395786783944669</v>
      </c>
      <c r="AA6535">
        <v>1.3294525850943479</v>
      </c>
      <c r="AB6535">
        <v>1.0371134578574135</v>
      </c>
      <c r="AC6535">
        <v>0</v>
      </c>
      <c r="AD6535">
        <v>0</v>
      </c>
      <c r="AE6535">
        <v>8.2122559672043085</v>
      </c>
    </row>
    <row r="6536" spans="1:31" x14ac:dyDescent="0.3">
      <c r="A6536">
        <v>2500577</v>
      </c>
      <c r="B6536">
        <v>1</v>
      </c>
      <c r="C6536" t="s">
        <v>81</v>
      </c>
      <c r="D6536" t="s">
        <v>118</v>
      </c>
      <c r="E6536" t="s">
        <v>147</v>
      </c>
      <c r="F6536" t="s">
        <v>18433</v>
      </c>
      <c r="G6536" t="s">
        <v>193</v>
      </c>
      <c r="H6536" t="s">
        <v>150</v>
      </c>
      <c r="I6536" t="s">
        <v>136</v>
      </c>
      <c r="J6536" t="s">
        <v>137</v>
      </c>
      <c r="K6536" t="s">
        <v>144</v>
      </c>
      <c r="L6536" t="s">
        <v>18434</v>
      </c>
      <c r="M6536" t="s">
        <v>18435</v>
      </c>
      <c r="N6536">
        <v>6.0719444439999997</v>
      </c>
      <c r="O6536">
        <v>0</v>
      </c>
      <c r="P6536">
        <v>4</v>
      </c>
      <c r="Q6536">
        <v>17</v>
      </c>
      <c r="R6536">
        <v>11</v>
      </c>
      <c r="S6536">
        <v>2</v>
      </c>
      <c r="T6536">
        <v>0</v>
      </c>
      <c r="U6536">
        <v>0</v>
      </c>
      <c r="V6536">
        <v>0</v>
      </c>
      <c r="W6536">
        <v>0</v>
      </c>
      <c r="X6536">
        <v>8.1875994906138683</v>
      </c>
      <c r="Y6536">
        <v>72.16893450931687</v>
      </c>
      <c r="Z6536">
        <v>17.58131737439307</v>
      </c>
      <c r="AA6536">
        <v>12.438248799238742</v>
      </c>
      <c r="AB6536">
        <v>0</v>
      </c>
      <c r="AC6536">
        <v>0</v>
      </c>
      <c r="AD6536">
        <v>0</v>
      </c>
      <c r="AE6536">
        <v>110.37610017356255</v>
      </c>
    </row>
    <row r="6537" spans="1:31" x14ac:dyDescent="0.3">
      <c r="A6537">
        <v>2500434</v>
      </c>
      <c r="B6537">
        <v>1</v>
      </c>
      <c r="C6537" t="s">
        <v>81</v>
      </c>
      <c r="D6537" t="s">
        <v>123</v>
      </c>
      <c r="E6537" t="s">
        <v>166</v>
      </c>
      <c r="F6537" t="s">
        <v>18436</v>
      </c>
      <c r="G6537" t="s">
        <v>149</v>
      </c>
      <c r="H6537" t="s">
        <v>150</v>
      </c>
      <c r="I6537" t="s">
        <v>136</v>
      </c>
      <c r="J6537" t="s">
        <v>137</v>
      </c>
      <c r="K6537" t="s">
        <v>144</v>
      </c>
      <c r="L6537" t="s">
        <v>18437</v>
      </c>
      <c r="M6537" t="s">
        <v>18438</v>
      </c>
      <c r="N6537">
        <v>1.889444444</v>
      </c>
      <c r="O6537">
        <v>10</v>
      </c>
      <c r="P6537">
        <v>2379</v>
      </c>
      <c r="Q6537">
        <v>81</v>
      </c>
      <c r="R6537">
        <v>12</v>
      </c>
      <c r="S6537">
        <v>39</v>
      </c>
      <c r="T6537">
        <v>181</v>
      </c>
      <c r="U6537">
        <v>3</v>
      </c>
      <c r="V6537">
        <v>0</v>
      </c>
      <c r="W6537">
        <v>4.4343334298140418</v>
      </c>
      <c r="X6537">
        <v>1055.6544467476849</v>
      </c>
      <c r="Y6537">
        <v>63.020826174926086</v>
      </c>
      <c r="Z6537">
        <v>3.5038283448282441</v>
      </c>
      <c r="AA6537">
        <v>158.65796928691216</v>
      </c>
      <c r="AB6537">
        <v>335.52729966188883</v>
      </c>
      <c r="AC6537">
        <v>1564.5208276896906</v>
      </c>
      <c r="AD6537">
        <v>0</v>
      </c>
      <c r="AE6537">
        <v>3185.3195313357446</v>
      </c>
    </row>
    <row r="6538" spans="1:31" x14ac:dyDescent="0.3">
      <c r="A6538">
        <v>2500677</v>
      </c>
      <c r="B6538">
        <v>1</v>
      </c>
      <c r="C6538" t="s">
        <v>81</v>
      </c>
      <c r="D6538" t="s">
        <v>124</v>
      </c>
      <c r="E6538" t="s">
        <v>132</v>
      </c>
      <c r="F6538" t="s">
        <v>18439</v>
      </c>
      <c r="G6538" t="s">
        <v>530</v>
      </c>
      <c r="H6538" t="s">
        <v>135</v>
      </c>
      <c r="I6538" t="s">
        <v>136</v>
      </c>
      <c r="J6538" t="s">
        <v>137</v>
      </c>
      <c r="K6538" t="s">
        <v>144</v>
      </c>
      <c r="L6538" t="s">
        <v>18440</v>
      </c>
      <c r="M6538" t="s">
        <v>18441</v>
      </c>
      <c r="N6538">
        <v>3.088055555</v>
      </c>
      <c r="O6538">
        <v>0</v>
      </c>
      <c r="P6538">
        <v>43</v>
      </c>
      <c r="Q6538">
        <v>0</v>
      </c>
      <c r="R6538">
        <v>5</v>
      </c>
      <c r="S6538">
        <v>0</v>
      </c>
      <c r="T6538">
        <v>24</v>
      </c>
      <c r="U6538">
        <v>0</v>
      </c>
      <c r="V6538">
        <v>0</v>
      </c>
      <c r="W6538">
        <v>0</v>
      </c>
      <c r="X6538">
        <v>33.853478067616848</v>
      </c>
      <c r="Y6538">
        <v>0</v>
      </c>
      <c r="Z6538">
        <v>4.3928542254049461</v>
      </c>
      <c r="AA6538">
        <v>0</v>
      </c>
      <c r="AB6538">
        <v>110.19440043832566</v>
      </c>
      <c r="AC6538">
        <v>0</v>
      </c>
      <c r="AD6538">
        <v>0</v>
      </c>
      <c r="AE6538">
        <v>148.44073273134745</v>
      </c>
    </row>
    <row r="6539" spans="1:31" x14ac:dyDescent="0.3">
      <c r="A6539">
        <v>2500385</v>
      </c>
      <c r="B6539">
        <v>1</v>
      </c>
      <c r="C6539" t="s">
        <v>80</v>
      </c>
      <c r="D6539" t="s">
        <v>95</v>
      </c>
      <c r="E6539" t="s">
        <v>184</v>
      </c>
      <c r="F6539" t="s">
        <v>18442</v>
      </c>
      <c r="G6539" t="s">
        <v>149</v>
      </c>
      <c r="H6539" t="s">
        <v>150</v>
      </c>
      <c r="I6539" t="s">
        <v>136</v>
      </c>
      <c r="J6539" t="s">
        <v>137</v>
      </c>
      <c r="K6539" t="s">
        <v>144</v>
      </c>
      <c r="L6539" t="s">
        <v>18443</v>
      </c>
      <c r="M6539" t="s">
        <v>18444</v>
      </c>
      <c r="N6539">
        <v>0.33805555500000001</v>
      </c>
      <c r="O6539">
        <v>1</v>
      </c>
      <c r="P6539">
        <v>192</v>
      </c>
      <c r="Q6539">
        <v>0</v>
      </c>
      <c r="R6539">
        <v>2</v>
      </c>
      <c r="S6539">
        <v>18</v>
      </c>
      <c r="T6539">
        <v>19</v>
      </c>
      <c r="U6539">
        <v>2</v>
      </c>
      <c r="V6539">
        <v>0</v>
      </c>
      <c r="W6539">
        <v>0.10107299885597813</v>
      </c>
      <c r="X6539">
        <v>7.0397728893740679</v>
      </c>
      <c r="Y6539">
        <v>0</v>
      </c>
      <c r="Z6539">
        <v>0.13428177775103334</v>
      </c>
      <c r="AA6539">
        <v>6.6498149499605201</v>
      </c>
      <c r="AB6539">
        <v>1.6028417322449</v>
      </c>
      <c r="AC6539">
        <v>20.445609205463455</v>
      </c>
      <c r="AD6539">
        <v>0</v>
      </c>
      <c r="AE6539">
        <v>35.973393553649956</v>
      </c>
    </row>
    <row r="6540" spans="1:31" x14ac:dyDescent="0.3">
      <c r="A6540">
        <v>2500989</v>
      </c>
      <c r="B6540">
        <v>1</v>
      </c>
      <c r="C6540" t="s">
        <v>81</v>
      </c>
      <c r="D6540" t="s">
        <v>128</v>
      </c>
      <c r="E6540" t="s">
        <v>162</v>
      </c>
      <c r="F6540" t="s">
        <v>18445</v>
      </c>
      <c r="G6540" t="s">
        <v>210</v>
      </c>
      <c r="H6540" t="s">
        <v>135</v>
      </c>
      <c r="I6540" t="s">
        <v>136</v>
      </c>
      <c r="J6540" t="s">
        <v>137</v>
      </c>
      <c r="K6540" t="s">
        <v>144</v>
      </c>
      <c r="L6540" t="s">
        <v>18446</v>
      </c>
      <c r="M6540" t="s">
        <v>18447</v>
      </c>
      <c r="N6540">
        <v>1.8658333330000001</v>
      </c>
      <c r="O6540">
        <v>0</v>
      </c>
      <c r="P6540">
        <v>39</v>
      </c>
      <c r="Q6540">
        <v>0</v>
      </c>
      <c r="R6540">
        <v>0</v>
      </c>
      <c r="S6540">
        <v>0</v>
      </c>
      <c r="T6540">
        <v>1</v>
      </c>
      <c r="U6540">
        <v>0</v>
      </c>
      <c r="V6540">
        <v>0</v>
      </c>
      <c r="W6540">
        <v>0</v>
      </c>
      <c r="X6540">
        <v>9.4794919714915409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9.4794919714915409</v>
      </c>
    </row>
    <row r="6541" spans="1:31" x14ac:dyDescent="0.3">
      <c r="A6541">
        <v>2500491</v>
      </c>
      <c r="B6541">
        <v>1</v>
      </c>
      <c r="C6541" t="s">
        <v>80</v>
      </c>
      <c r="D6541" t="s">
        <v>88</v>
      </c>
      <c r="E6541" t="s">
        <v>153</v>
      </c>
      <c r="F6541" t="s">
        <v>18448</v>
      </c>
      <c r="G6541" t="s">
        <v>155</v>
      </c>
      <c r="H6541" t="s">
        <v>135</v>
      </c>
      <c r="I6541" t="s">
        <v>136</v>
      </c>
      <c r="J6541" t="s">
        <v>137</v>
      </c>
      <c r="K6541" t="s">
        <v>144</v>
      </c>
      <c r="L6541" t="s">
        <v>18449</v>
      </c>
      <c r="M6541" t="s">
        <v>18450</v>
      </c>
      <c r="N6541">
        <v>1.483333333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1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0.48351174118930385</v>
      </c>
      <c r="AC6541">
        <v>0</v>
      </c>
      <c r="AD6541">
        <v>0</v>
      </c>
      <c r="AE6541">
        <v>0.48351174118930385</v>
      </c>
    </row>
    <row r="6542" spans="1:31" x14ac:dyDescent="0.3">
      <c r="A6542">
        <v>2500597</v>
      </c>
      <c r="B6542">
        <v>1</v>
      </c>
      <c r="C6542" t="s">
        <v>80</v>
      </c>
      <c r="D6542" t="s">
        <v>94</v>
      </c>
      <c r="E6542" t="s">
        <v>162</v>
      </c>
      <c r="F6542" t="s">
        <v>18451</v>
      </c>
      <c r="G6542" t="s">
        <v>210</v>
      </c>
      <c r="H6542" t="s">
        <v>135</v>
      </c>
      <c r="I6542" t="s">
        <v>136</v>
      </c>
      <c r="J6542" t="s">
        <v>137</v>
      </c>
      <c r="K6542" t="s">
        <v>144</v>
      </c>
      <c r="L6542" t="s">
        <v>18452</v>
      </c>
      <c r="M6542" t="s">
        <v>18453</v>
      </c>
      <c r="N6542">
        <v>8.8419444439999992</v>
      </c>
      <c r="O6542">
        <v>0</v>
      </c>
      <c r="P6542">
        <v>4</v>
      </c>
      <c r="Q6542">
        <v>0</v>
      </c>
      <c r="R6542">
        <v>3</v>
      </c>
      <c r="S6542">
        <v>0</v>
      </c>
      <c r="T6542">
        <v>17</v>
      </c>
      <c r="U6542">
        <v>0</v>
      </c>
      <c r="V6542">
        <v>0</v>
      </c>
      <c r="W6542">
        <v>0</v>
      </c>
      <c r="X6542">
        <v>6.1817593380975762</v>
      </c>
      <c r="Y6542">
        <v>0</v>
      </c>
      <c r="Z6542">
        <v>3.2434933698985446</v>
      </c>
      <c r="AA6542">
        <v>0</v>
      </c>
      <c r="AB6542">
        <v>48.75643284125703</v>
      </c>
      <c r="AC6542">
        <v>0</v>
      </c>
      <c r="AD6542">
        <v>0</v>
      </c>
      <c r="AE6542">
        <v>58.181685549253153</v>
      </c>
    </row>
    <row r="6543" spans="1:31" x14ac:dyDescent="0.3">
      <c r="A6543">
        <v>2500932</v>
      </c>
      <c r="B6543">
        <v>1</v>
      </c>
      <c r="C6543" t="s">
        <v>80</v>
      </c>
      <c r="D6543" t="s">
        <v>93</v>
      </c>
      <c r="E6543" t="s">
        <v>162</v>
      </c>
      <c r="F6543" t="s">
        <v>18454</v>
      </c>
      <c r="G6543" t="s">
        <v>210</v>
      </c>
      <c r="H6543" t="s">
        <v>135</v>
      </c>
      <c r="I6543" t="s">
        <v>136</v>
      </c>
      <c r="J6543" t="s">
        <v>137</v>
      </c>
      <c r="K6543" t="s">
        <v>144</v>
      </c>
      <c r="L6543" t="s">
        <v>18455</v>
      </c>
      <c r="M6543" t="s">
        <v>18456</v>
      </c>
      <c r="N6543">
        <v>3.2080555550000001</v>
      </c>
      <c r="O6543">
        <v>0</v>
      </c>
      <c r="P6543">
        <v>2</v>
      </c>
      <c r="Q6543">
        <v>0</v>
      </c>
      <c r="R6543">
        <v>2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2.0533236662770946</v>
      </c>
      <c r="Y6543">
        <v>0</v>
      </c>
      <c r="Z6543">
        <v>0.91902003329040272</v>
      </c>
      <c r="AA6543">
        <v>0</v>
      </c>
      <c r="AB6543">
        <v>0</v>
      </c>
      <c r="AC6543">
        <v>0</v>
      </c>
      <c r="AD6543">
        <v>0</v>
      </c>
      <c r="AE6543">
        <v>2.9723436995674972</v>
      </c>
    </row>
    <row r="6544" spans="1:31" x14ac:dyDescent="0.3">
      <c r="A6544">
        <v>2500640</v>
      </c>
      <c r="B6544">
        <v>1</v>
      </c>
      <c r="C6544" t="s">
        <v>80</v>
      </c>
      <c r="D6544" t="s">
        <v>85</v>
      </c>
      <c r="E6544" t="s">
        <v>132</v>
      </c>
      <c r="F6544" t="s">
        <v>18457</v>
      </c>
      <c r="G6544" t="s">
        <v>134</v>
      </c>
      <c r="H6544" t="s">
        <v>135</v>
      </c>
      <c r="I6544" t="s">
        <v>136</v>
      </c>
      <c r="J6544" t="s">
        <v>137</v>
      </c>
      <c r="K6544" t="s">
        <v>138</v>
      </c>
      <c r="L6544" t="s">
        <v>18458</v>
      </c>
      <c r="M6544" t="s">
        <v>18459</v>
      </c>
      <c r="N6544">
        <v>0.19861111100000001</v>
      </c>
      <c r="O6544">
        <v>0</v>
      </c>
      <c r="P6544">
        <v>573</v>
      </c>
      <c r="Q6544">
        <v>0</v>
      </c>
      <c r="R6544">
        <v>0</v>
      </c>
      <c r="S6544">
        <v>0</v>
      </c>
      <c r="T6544">
        <v>32</v>
      </c>
      <c r="U6544">
        <v>0</v>
      </c>
      <c r="V6544">
        <v>0</v>
      </c>
      <c r="W6544">
        <v>0</v>
      </c>
      <c r="X6544">
        <v>30.197617506382834</v>
      </c>
      <c r="Y6544">
        <v>0</v>
      </c>
      <c r="Z6544">
        <v>0</v>
      </c>
      <c r="AA6544">
        <v>0</v>
      </c>
      <c r="AB6544">
        <v>5.7058915062239759</v>
      </c>
      <c r="AC6544">
        <v>0</v>
      </c>
      <c r="AD6544">
        <v>0</v>
      </c>
      <c r="AE6544">
        <v>35.903509012606811</v>
      </c>
    </row>
    <row r="6545" spans="1:31" x14ac:dyDescent="0.3">
      <c r="A6545">
        <v>2500995</v>
      </c>
      <c r="B6545">
        <v>1</v>
      </c>
      <c r="C6545" t="s">
        <v>81</v>
      </c>
      <c r="D6545" t="s">
        <v>118</v>
      </c>
      <c r="E6545" t="s">
        <v>184</v>
      </c>
      <c r="F6545" t="s">
        <v>7620</v>
      </c>
      <c r="G6545" t="s">
        <v>149</v>
      </c>
      <c r="H6545" t="s">
        <v>150</v>
      </c>
      <c r="I6545" t="s">
        <v>136</v>
      </c>
      <c r="J6545" t="s">
        <v>137</v>
      </c>
      <c r="K6545" t="s">
        <v>144</v>
      </c>
      <c r="L6545" t="s">
        <v>18460</v>
      </c>
      <c r="M6545" t="s">
        <v>18461</v>
      </c>
      <c r="N6545">
        <v>0.66138888799999995</v>
      </c>
      <c r="O6545">
        <v>3</v>
      </c>
      <c r="P6545">
        <v>395</v>
      </c>
      <c r="Q6545">
        <v>51</v>
      </c>
      <c r="R6545">
        <v>48</v>
      </c>
      <c r="S6545">
        <v>8</v>
      </c>
      <c r="T6545">
        <v>33</v>
      </c>
      <c r="U6545">
        <v>1</v>
      </c>
      <c r="V6545">
        <v>0</v>
      </c>
      <c r="W6545">
        <v>0.36358018659646418</v>
      </c>
      <c r="X6545">
        <v>40.987797286608149</v>
      </c>
      <c r="Y6545">
        <v>38.369687184420989</v>
      </c>
      <c r="Z6545">
        <v>26.118547568294105</v>
      </c>
      <c r="AA6545">
        <v>8.9499415998833101</v>
      </c>
      <c r="AB6545">
        <v>6.9746131078321554</v>
      </c>
      <c r="AC6545">
        <v>173.81047985846666</v>
      </c>
      <c r="AD6545">
        <v>0</v>
      </c>
      <c r="AE6545">
        <v>295.57464679210182</v>
      </c>
    </row>
    <row r="6546" spans="1:31" x14ac:dyDescent="0.3">
      <c r="A6546">
        <v>2500454</v>
      </c>
      <c r="B6546">
        <v>1</v>
      </c>
      <c r="C6546" t="s">
        <v>81</v>
      </c>
      <c r="D6546" t="s">
        <v>128</v>
      </c>
      <c r="E6546" t="s">
        <v>166</v>
      </c>
      <c r="F6546" t="s">
        <v>18462</v>
      </c>
      <c r="G6546" t="s">
        <v>149</v>
      </c>
      <c r="H6546" t="s">
        <v>150</v>
      </c>
      <c r="I6546" t="s">
        <v>136</v>
      </c>
      <c r="J6546" t="s">
        <v>137</v>
      </c>
      <c r="K6546" t="s">
        <v>144</v>
      </c>
      <c r="L6546" t="s">
        <v>18463</v>
      </c>
      <c r="M6546" t="s">
        <v>18464</v>
      </c>
      <c r="N6546">
        <v>2.21</v>
      </c>
      <c r="O6546">
        <v>2</v>
      </c>
      <c r="P6546">
        <v>100</v>
      </c>
      <c r="Q6546">
        <v>0</v>
      </c>
      <c r="R6546">
        <v>0</v>
      </c>
      <c r="S6546">
        <v>99</v>
      </c>
      <c r="T6546">
        <v>6</v>
      </c>
      <c r="U6546">
        <v>0</v>
      </c>
      <c r="V6546">
        <v>0</v>
      </c>
      <c r="W6546">
        <v>1.0771077123399999</v>
      </c>
      <c r="X6546">
        <v>74.500546745789308</v>
      </c>
      <c r="Y6546">
        <v>0</v>
      </c>
      <c r="Z6546">
        <v>0</v>
      </c>
      <c r="AA6546">
        <v>573.30528741732655</v>
      </c>
      <c r="AB6546">
        <v>29.478906375694415</v>
      </c>
      <c r="AC6546">
        <v>0</v>
      </c>
      <c r="AD6546">
        <v>0</v>
      </c>
      <c r="AE6546">
        <v>678.36184825115026</v>
      </c>
    </row>
    <row r="6547" spans="1:31" x14ac:dyDescent="0.3">
      <c r="A6547">
        <v>2500949</v>
      </c>
      <c r="B6547">
        <v>1</v>
      </c>
      <c r="C6547" t="s">
        <v>81</v>
      </c>
      <c r="D6547" t="s">
        <v>118</v>
      </c>
      <c r="E6547" t="s">
        <v>184</v>
      </c>
      <c r="F6547" t="s">
        <v>7620</v>
      </c>
      <c r="G6547" t="s">
        <v>149</v>
      </c>
      <c r="H6547" t="s">
        <v>150</v>
      </c>
      <c r="I6547" t="s">
        <v>136</v>
      </c>
      <c r="J6547" t="s">
        <v>137</v>
      </c>
      <c r="K6547" t="s">
        <v>144</v>
      </c>
      <c r="L6547" t="s">
        <v>18465</v>
      </c>
      <c r="M6547" t="s">
        <v>18466</v>
      </c>
      <c r="N6547">
        <v>0.54916666599999997</v>
      </c>
      <c r="O6547">
        <v>3</v>
      </c>
      <c r="P6547">
        <v>362</v>
      </c>
      <c r="Q6547">
        <v>51</v>
      </c>
      <c r="R6547">
        <v>48</v>
      </c>
      <c r="S6547">
        <v>8</v>
      </c>
      <c r="T6547">
        <v>33</v>
      </c>
      <c r="U6547">
        <v>1</v>
      </c>
      <c r="V6547">
        <v>0</v>
      </c>
      <c r="W6547">
        <v>0.30632002058398866</v>
      </c>
      <c r="X6547">
        <v>31.096603204057637</v>
      </c>
      <c r="Y6547">
        <v>32.746899443820162</v>
      </c>
      <c r="Z6547">
        <v>21.91667054476822</v>
      </c>
      <c r="AA6547">
        <v>7.7658231709748131</v>
      </c>
      <c r="AB6547">
        <v>6.059548686126254</v>
      </c>
      <c r="AC6547">
        <v>148.24099268029468</v>
      </c>
      <c r="AD6547">
        <v>0</v>
      </c>
      <c r="AE6547">
        <v>248.13285775062576</v>
      </c>
    </row>
    <row r="6548" spans="1:31" x14ac:dyDescent="0.3">
      <c r="A6548">
        <v>2501072</v>
      </c>
      <c r="B6548">
        <v>1</v>
      </c>
      <c r="C6548" t="s">
        <v>81</v>
      </c>
      <c r="D6548" t="s">
        <v>127</v>
      </c>
      <c r="E6548" t="s">
        <v>213</v>
      </c>
      <c r="F6548" t="s">
        <v>18467</v>
      </c>
      <c r="G6548" t="s">
        <v>149</v>
      </c>
      <c r="H6548" t="s">
        <v>1850</v>
      </c>
      <c r="I6548" t="s">
        <v>136</v>
      </c>
      <c r="J6548" t="s">
        <v>137</v>
      </c>
      <c r="K6548" t="s">
        <v>144</v>
      </c>
      <c r="L6548" t="s">
        <v>18468</v>
      </c>
      <c r="M6548" t="s">
        <v>18469</v>
      </c>
      <c r="N6548">
        <v>0.60102861100000005</v>
      </c>
      <c r="O6548">
        <v>0</v>
      </c>
      <c r="P6548">
        <v>14211</v>
      </c>
      <c r="Q6548">
        <v>0</v>
      </c>
      <c r="R6548">
        <v>25</v>
      </c>
      <c r="S6548">
        <v>7</v>
      </c>
      <c r="T6548">
        <v>1020</v>
      </c>
      <c r="U6548">
        <v>4</v>
      </c>
      <c r="V6548">
        <v>5</v>
      </c>
      <c r="W6548">
        <v>0</v>
      </c>
      <c r="X6548">
        <v>1829.3324657606609</v>
      </c>
      <c r="Y6548">
        <v>0</v>
      </c>
      <c r="Z6548">
        <v>5.2034739149949649</v>
      </c>
      <c r="AA6548">
        <v>146.10551753432586</v>
      </c>
      <c r="AB6548">
        <v>767.96711740170497</v>
      </c>
      <c r="AC6548">
        <v>203.87459898375025</v>
      </c>
      <c r="AD6548">
        <v>106.59425473835114</v>
      </c>
      <c r="AE6548">
        <v>3059.0774283337878</v>
      </c>
    </row>
    <row r="6549" spans="1:31" x14ac:dyDescent="0.3">
      <c r="A6549">
        <v>2500826</v>
      </c>
      <c r="B6549">
        <v>1</v>
      </c>
      <c r="C6549" t="s">
        <v>80</v>
      </c>
      <c r="D6549" t="s">
        <v>108</v>
      </c>
      <c r="E6549" t="s">
        <v>132</v>
      </c>
      <c r="F6549" t="s">
        <v>18470</v>
      </c>
      <c r="G6549" t="s">
        <v>296</v>
      </c>
      <c r="H6549" t="s">
        <v>135</v>
      </c>
      <c r="I6549" t="s">
        <v>136</v>
      </c>
      <c r="J6549" t="s">
        <v>137</v>
      </c>
      <c r="K6549" t="s">
        <v>144</v>
      </c>
      <c r="L6549" t="s">
        <v>18471</v>
      </c>
      <c r="M6549" t="s">
        <v>18472</v>
      </c>
      <c r="N6549">
        <v>3.193333333</v>
      </c>
      <c r="O6549">
        <v>0</v>
      </c>
      <c r="P6549">
        <v>35</v>
      </c>
      <c r="Q6549">
        <v>0</v>
      </c>
      <c r="R6549">
        <v>9</v>
      </c>
      <c r="S6549">
        <v>0</v>
      </c>
      <c r="T6549">
        <v>5</v>
      </c>
      <c r="U6549">
        <v>0</v>
      </c>
      <c r="V6549">
        <v>0</v>
      </c>
      <c r="W6549">
        <v>0</v>
      </c>
      <c r="X6549">
        <v>12.999890553387067</v>
      </c>
      <c r="Y6549">
        <v>0</v>
      </c>
      <c r="Z6549">
        <v>3.6494731525583473</v>
      </c>
      <c r="AA6549">
        <v>0</v>
      </c>
      <c r="AB6549">
        <v>0.24871241102750738</v>
      </c>
      <c r="AC6549">
        <v>0</v>
      </c>
      <c r="AD6549">
        <v>0</v>
      </c>
      <c r="AE6549">
        <v>16.898076116972923</v>
      </c>
    </row>
    <row r="6550" spans="1:31" x14ac:dyDescent="0.3">
      <c r="A6550">
        <v>2500657</v>
      </c>
      <c r="B6550">
        <v>1</v>
      </c>
      <c r="C6550" t="s">
        <v>80</v>
      </c>
      <c r="D6550" t="s">
        <v>104</v>
      </c>
      <c r="E6550" t="s">
        <v>132</v>
      </c>
      <c r="F6550" t="s">
        <v>18473</v>
      </c>
      <c r="G6550" t="s">
        <v>296</v>
      </c>
      <c r="H6550" t="s">
        <v>135</v>
      </c>
      <c r="I6550" t="s">
        <v>136</v>
      </c>
      <c r="J6550" t="s">
        <v>137</v>
      </c>
      <c r="K6550" t="s">
        <v>144</v>
      </c>
      <c r="L6550" t="s">
        <v>18474</v>
      </c>
      <c r="M6550" t="s">
        <v>18475</v>
      </c>
      <c r="N6550">
        <v>6.4391666660000002</v>
      </c>
      <c r="O6550">
        <v>0</v>
      </c>
      <c r="P6550">
        <v>1</v>
      </c>
      <c r="Q6550">
        <v>0</v>
      </c>
      <c r="R6550">
        <v>2</v>
      </c>
      <c r="S6550">
        <v>0</v>
      </c>
      <c r="T6550">
        <v>1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2.6881502137302054</v>
      </c>
      <c r="AA6550">
        <v>0</v>
      </c>
      <c r="AB6550">
        <v>12.586603506656669</v>
      </c>
      <c r="AC6550">
        <v>0</v>
      </c>
      <c r="AD6550">
        <v>0</v>
      </c>
      <c r="AE6550">
        <v>15.274753720386874</v>
      </c>
    </row>
    <row r="6551" spans="1:31" x14ac:dyDescent="0.3">
      <c r="A6551">
        <v>2501204</v>
      </c>
      <c r="B6551">
        <v>1</v>
      </c>
      <c r="C6551" t="s">
        <v>80</v>
      </c>
      <c r="D6551" t="s">
        <v>108</v>
      </c>
      <c r="E6551" t="s">
        <v>184</v>
      </c>
      <c r="F6551" t="s">
        <v>18476</v>
      </c>
      <c r="G6551" t="s">
        <v>193</v>
      </c>
      <c r="H6551" t="s">
        <v>150</v>
      </c>
      <c r="I6551" t="s">
        <v>136</v>
      </c>
      <c r="J6551" t="s">
        <v>137</v>
      </c>
      <c r="K6551" t="s">
        <v>144</v>
      </c>
      <c r="L6551" t="s">
        <v>18477</v>
      </c>
      <c r="M6551" t="s">
        <v>18478</v>
      </c>
      <c r="N6551">
        <v>0.98777777700000002</v>
      </c>
      <c r="O6551">
        <v>0</v>
      </c>
      <c r="P6551">
        <v>1009</v>
      </c>
      <c r="Q6551">
        <v>1</v>
      </c>
      <c r="R6551">
        <v>173</v>
      </c>
      <c r="S6551">
        <v>6</v>
      </c>
      <c r="T6551">
        <v>187</v>
      </c>
      <c r="U6551">
        <v>0</v>
      </c>
      <c r="V6551">
        <v>0</v>
      </c>
      <c r="W6551">
        <v>0</v>
      </c>
      <c r="X6551">
        <v>146.38231845312467</v>
      </c>
      <c r="Y6551">
        <v>0.50286885320999997</v>
      </c>
      <c r="Z6551">
        <v>35.262643893089518</v>
      </c>
      <c r="AA6551">
        <v>25.895706063466218</v>
      </c>
      <c r="AB6551">
        <v>121.01170771882654</v>
      </c>
      <c r="AC6551">
        <v>0</v>
      </c>
      <c r="AD6551">
        <v>0</v>
      </c>
      <c r="AE6551">
        <v>329.05524498171695</v>
      </c>
    </row>
    <row r="6552" spans="1:31" x14ac:dyDescent="0.3">
      <c r="A6552">
        <v>2501058</v>
      </c>
      <c r="B6552">
        <v>1</v>
      </c>
      <c r="C6552" t="s">
        <v>81</v>
      </c>
      <c r="D6552" t="s">
        <v>115</v>
      </c>
      <c r="E6552" t="s">
        <v>162</v>
      </c>
      <c r="F6552" t="s">
        <v>18479</v>
      </c>
      <c r="G6552" t="s">
        <v>210</v>
      </c>
      <c r="H6552" t="s">
        <v>135</v>
      </c>
      <c r="I6552" t="s">
        <v>136</v>
      </c>
      <c r="J6552" t="s">
        <v>137</v>
      </c>
      <c r="K6552" t="s">
        <v>144</v>
      </c>
      <c r="L6552" t="s">
        <v>18480</v>
      </c>
      <c r="M6552" t="s">
        <v>18481</v>
      </c>
      <c r="N6552">
        <v>3.4258333329999999</v>
      </c>
      <c r="O6552">
        <v>0</v>
      </c>
      <c r="P6552">
        <v>15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2.6657293982974188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2.6657293982974188</v>
      </c>
    </row>
    <row r="6553" spans="1:31" x14ac:dyDescent="0.3">
      <c r="A6553">
        <v>2500909</v>
      </c>
      <c r="B6553">
        <v>1</v>
      </c>
      <c r="C6553" t="s">
        <v>80</v>
      </c>
      <c r="D6553" t="s">
        <v>104</v>
      </c>
      <c r="E6553" t="s">
        <v>153</v>
      </c>
      <c r="F6553" t="s">
        <v>18482</v>
      </c>
      <c r="G6553" t="s">
        <v>155</v>
      </c>
      <c r="H6553" t="s">
        <v>135</v>
      </c>
      <c r="I6553" t="s">
        <v>136</v>
      </c>
      <c r="J6553" t="s">
        <v>137</v>
      </c>
      <c r="K6553" t="s">
        <v>144</v>
      </c>
      <c r="L6553" t="s">
        <v>18483</v>
      </c>
      <c r="M6553" t="s">
        <v>18484</v>
      </c>
      <c r="N6553">
        <v>1.7213888879999999</v>
      </c>
      <c r="O6553">
        <v>0</v>
      </c>
      <c r="P6553">
        <v>1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0.23941554948202221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0.23941554948202221</v>
      </c>
    </row>
    <row r="6554" spans="1:31" x14ac:dyDescent="0.3">
      <c r="A6554">
        <v>2500371</v>
      </c>
      <c r="B6554">
        <v>1</v>
      </c>
      <c r="C6554" t="s">
        <v>80</v>
      </c>
      <c r="D6554" t="s">
        <v>97</v>
      </c>
      <c r="E6554" t="s">
        <v>166</v>
      </c>
      <c r="F6554" t="s">
        <v>18485</v>
      </c>
      <c r="G6554" t="s">
        <v>149</v>
      </c>
      <c r="H6554" t="s">
        <v>150</v>
      </c>
      <c r="I6554" t="s">
        <v>136</v>
      </c>
      <c r="J6554" t="s">
        <v>137</v>
      </c>
      <c r="K6554" t="s">
        <v>144</v>
      </c>
      <c r="L6554" t="s">
        <v>18486</v>
      </c>
      <c r="M6554" t="s">
        <v>18487</v>
      </c>
      <c r="N6554">
        <v>0.19888888800000001</v>
      </c>
      <c r="O6554">
        <v>1</v>
      </c>
      <c r="P6554">
        <v>218</v>
      </c>
      <c r="Q6554">
        <v>0</v>
      </c>
      <c r="R6554">
        <v>3</v>
      </c>
      <c r="S6554">
        <v>6</v>
      </c>
      <c r="T6554">
        <v>26</v>
      </c>
      <c r="U6554">
        <v>0</v>
      </c>
      <c r="V6554">
        <v>0</v>
      </c>
      <c r="W6554">
        <v>2.1953578932176274</v>
      </c>
      <c r="X6554">
        <v>8.6155128041426021</v>
      </c>
      <c r="Y6554">
        <v>0</v>
      </c>
      <c r="Z6554">
        <v>6.1449675016166667E-2</v>
      </c>
      <c r="AA6554">
        <v>37.044702040097221</v>
      </c>
      <c r="AB6554">
        <v>0.72591191769807129</v>
      </c>
      <c r="AC6554">
        <v>0</v>
      </c>
      <c r="AD6554">
        <v>0</v>
      </c>
      <c r="AE6554">
        <v>48.642934330171684</v>
      </c>
    </row>
    <row r="6555" spans="1:31" x14ac:dyDescent="0.3">
      <c r="A6555">
        <v>2500617</v>
      </c>
      <c r="B6555">
        <v>1</v>
      </c>
      <c r="C6555" t="s">
        <v>80</v>
      </c>
      <c r="D6555" t="s">
        <v>102</v>
      </c>
      <c r="E6555" t="s">
        <v>147</v>
      </c>
      <c r="F6555" t="s">
        <v>10024</v>
      </c>
      <c r="G6555" t="s">
        <v>193</v>
      </c>
      <c r="H6555" t="s">
        <v>150</v>
      </c>
      <c r="I6555" t="s">
        <v>136</v>
      </c>
      <c r="J6555" t="s">
        <v>137</v>
      </c>
      <c r="K6555" t="s">
        <v>144</v>
      </c>
      <c r="L6555" t="s">
        <v>18488</v>
      </c>
      <c r="M6555" t="s">
        <v>18489</v>
      </c>
      <c r="N6555">
        <v>0.78277777699999995</v>
      </c>
      <c r="O6555">
        <v>0</v>
      </c>
      <c r="P6555">
        <v>824</v>
      </c>
      <c r="Q6555">
        <v>1</v>
      </c>
      <c r="R6555">
        <v>11</v>
      </c>
      <c r="S6555">
        <v>1</v>
      </c>
      <c r="T6555">
        <v>79</v>
      </c>
      <c r="U6555">
        <v>0</v>
      </c>
      <c r="V6555">
        <v>0</v>
      </c>
      <c r="W6555">
        <v>0</v>
      </c>
      <c r="X6555">
        <v>76.882923298502831</v>
      </c>
      <c r="Y6555">
        <v>0.2075941065873978</v>
      </c>
      <c r="Z6555">
        <v>2.9364370392213792</v>
      </c>
      <c r="AA6555">
        <v>1.5820848302233335</v>
      </c>
      <c r="AB6555">
        <v>46.276970081596481</v>
      </c>
      <c r="AC6555">
        <v>0</v>
      </c>
      <c r="AD6555">
        <v>0</v>
      </c>
      <c r="AE6555">
        <v>127.88600935613141</v>
      </c>
    </row>
    <row r="6556" spans="1:31" x14ac:dyDescent="0.3">
      <c r="A6556">
        <v>2501055</v>
      </c>
      <c r="B6556">
        <v>1</v>
      </c>
      <c r="C6556" t="s">
        <v>80</v>
      </c>
      <c r="D6556" t="s">
        <v>103</v>
      </c>
      <c r="E6556" t="s">
        <v>132</v>
      </c>
      <c r="F6556" t="s">
        <v>18490</v>
      </c>
      <c r="G6556" t="s">
        <v>296</v>
      </c>
      <c r="H6556" t="s">
        <v>135</v>
      </c>
      <c r="I6556" t="s">
        <v>136</v>
      </c>
      <c r="J6556" t="s">
        <v>137</v>
      </c>
      <c r="K6556" t="s">
        <v>144</v>
      </c>
      <c r="L6556" t="s">
        <v>18491</v>
      </c>
      <c r="M6556" t="s">
        <v>18492</v>
      </c>
      <c r="N6556">
        <v>1.0963888879999999</v>
      </c>
      <c r="O6556">
        <v>0</v>
      </c>
      <c r="P6556">
        <v>179</v>
      </c>
      <c r="Q6556">
        <v>0</v>
      </c>
      <c r="R6556">
        <v>13</v>
      </c>
      <c r="S6556">
        <v>0</v>
      </c>
      <c r="T6556">
        <v>29</v>
      </c>
      <c r="U6556">
        <v>0</v>
      </c>
      <c r="V6556">
        <v>0</v>
      </c>
      <c r="W6556">
        <v>0</v>
      </c>
      <c r="X6556">
        <v>42.664138451980541</v>
      </c>
      <c r="Y6556">
        <v>0</v>
      </c>
      <c r="Z6556">
        <v>0.78656386128250155</v>
      </c>
      <c r="AA6556">
        <v>0</v>
      </c>
      <c r="AB6556">
        <v>9.8107283410260102</v>
      </c>
      <c r="AC6556">
        <v>0</v>
      </c>
      <c r="AD6556">
        <v>0</v>
      </c>
      <c r="AE6556">
        <v>53.261430654289057</v>
      </c>
    </row>
    <row r="6557" spans="1:31" x14ac:dyDescent="0.3">
      <c r="A6557">
        <v>2500365</v>
      </c>
      <c r="B6557">
        <v>1</v>
      </c>
      <c r="C6557" t="s">
        <v>81</v>
      </c>
      <c r="D6557" t="s">
        <v>126</v>
      </c>
      <c r="E6557" t="s">
        <v>184</v>
      </c>
      <c r="F6557" t="s">
        <v>18493</v>
      </c>
      <c r="G6557" t="s">
        <v>149</v>
      </c>
      <c r="H6557" t="s">
        <v>150</v>
      </c>
      <c r="I6557" t="s">
        <v>136</v>
      </c>
      <c r="J6557" t="s">
        <v>137</v>
      </c>
      <c r="K6557" t="s">
        <v>144</v>
      </c>
      <c r="L6557" t="s">
        <v>18494</v>
      </c>
      <c r="M6557" t="s">
        <v>18495</v>
      </c>
      <c r="N6557">
        <v>0.83361111099999996</v>
      </c>
      <c r="O6557">
        <v>0</v>
      </c>
      <c r="P6557">
        <v>645</v>
      </c>
      <c r="Q6557">
        <v>23</v>
      </c>
      <c r="R6557">
        <v>198</v>
      </c>
      <c r="S6557">
        <v>8</v>
      </c>
      <c r="T6557">
        <v>53</v>
      </c>
      <c r="U6557">
        <v>0</v>
      </c>
      <c r="V6557">
        <v>0</v>
      </c>
      <c r="W6557">
        <v>0</v>
      </c>
      <c r="X6557">
        <v>43.203820042683539</v>
      </c>
      <c r="Y6557">
        <v>31.973037081580841</v>
      </c>
      <c r="Z6557">
        <v>7.7135924148323607</v>
      </c>
      <c r="AA6557">
        <v>19.76633729577965</v>
      </c>
      <c r="AB6557">
        <v>14.149284958492489</v>
      </c>
      <c r="AC6557">
        <v>0</v>
      </c>
      <c r="AD6557">
        <v>0</v>
      </c>
      <c r="AE6557">
        <v>116.80607179336889</v>
      </c>
    </row>
    <row r="6558" spans="1:31" x14ac:dyDescent="0.3">
      <c r="A6558">
        <v>2500388</v>
      </c>
      <c r="B6558">
        <v>1</v>
      </c>
      <c r="C6558" t="s">
        <v>80</v>
      </c>
      <c r="D6558" t="s">
        <v>105</v>
      </c>
      <c r="E6558" t="s">
        <v>162</v>
      </c>
      <c r="F6558" t="s">
        <v>18496</v>
      </c>
      <c r="G6558" t="s">
        <v>210</v>
      </c>
      <c r="H6558" t="s">
        <v>135</v>
      </c>
      <c r="I6558" t="s">
        <v>136</v>
      </c>
      <c r="J6558" t="s">
        <v>137</v>
      </c>
      <c r="K6558" t="s">
        <v>144</v>
      </c>
      <c r="L6558" t="s">
        <v>18497</v>
      </c>
      <c r="M6558" t="s">
        <v>18498</v>
      </c>
      <c r="N6558">
        <v>0.74083333299999998</v>
      </c>
      <c r="O6558">
        <v>0</v>
      </c>
      <c r="P6558">
        <v>22</v>
      </c>
      <c r="Q6558">
        <v>0</v>
      </c>
      <c r="R6558">
        <v>17</v>
      </c>
      <c r="S6558">
        <v>0</v>
      </c>
      <c r="T6558">
        <v>3</v>
      </c>
      <c r="U6558">
        <v>0</v>
      </c>
      <c r="V6558">
        <v>0</v>
      </c>
      <c r="W6558">
        <v>0</v>
      </c>
      <c r="X6558">
        <v>3.4326134265269976</v>
      </c>
      <c r="Y6558">
        <v>0</v>
      </c>
      <c r="Z6558">
        <v>1.0062005687869142</v>
      </c>
      <c r="AA6558">
        <v>0</v>
      </c>
      <c r="AB6558">
        <v>6.4425804516096252E-2</v>
      </c>
      <c r="AC6558">
        <v>0</v>
      </c>
      <c r="AD6558">
        <v>0</v>
      </c>
      <c r="AE6558">
        <v>4.5032397998300082</v>
      </c>
    </row>
    <row r="6559" spans="1:31" x14ac:dyDescent="0.3">
      <c r="A6559">
        <v>2501178</v>
      </c>
      <c r="B6559">
        <v>1</v>
      </c>
      <c r="C6559" t="s">
        <v>80</v>
      </c>
      <c r="D6559" t="s">
        <v>96</v>
      </c>
      <c r="E6559" t="s">
        <v>141</v>
      </c>
      <c r="F6559" t="s">
        <v>18499</v>
      </c>
      <c r="G6559" t="s">
        <v>210</v>
      </c>
      <c r="H6559" t="s">
        <v>135</v>
      </c>
      <c r="I6559" t="s">
        <v>136</v>
      </c>
      <c r="J6559" t="s">
        <v>137</v>
      </c>
      <c r="K6559" t="s">
        <v>144</v>
      </c>
      <c r="L6559" t="s">
        <v>18500</v>
      </c>
      <c r="M6559" t="s">
        <v>18501</v>
      </c>
      <c r="N6559">
        <v>4.693888888</v>
      </c>
      <c r="O6559">
        <v>0</v>
      </c>
      <c r="P6559">
        <v>2</v>
      </c>
      <c r="Q6559">
        <v>0</v>
      </c>
      <c r="R6559">
        <v>0</v>
      </c>
      <c r="S6559">
        <v>0</v>
      </c>
      <c r="T6559">
        <v>13</v>
      </c>
      <c r="U6559">
        <v>0</v>
      </c>
      <c r="V6559">
        <v>0</v>
      </c>
      <c r="W6559">
        <v>0</v>
      </c>
      <c r="X6559">
        <v>5.1332860312442126</v>
      </c>
      <c r="Y6559">
        <v>0</v>
      </c>
      <c r="Z6559">
        <v>0</v>
      </c>
      <c r="AA6559">
        <v>0</v>
      </c>
      <c r="AB6559">
        <v>89.965617024504908</v>
      </c>
      <c r="AC6559">
        <v>0</v>
      </c>
      <c r="AD6559">
        <v>0</v>
      </c>
      <c r="AE6559">
        <v>95.098903055749119</v>
      </c>
    </row>
    <row r="6560" spans="1:31" x14ac:dyDescent="0.3">
      <c r="A6560">
        <v>2500929</v>
      </c>
      <c r="B6560">
        <v>1</v>
      </c>
      <c r="C6560" t="s">
        <v>81</v>
      </c>
      <c r="D6560" t="s">
        <v>116</v>
      </c>
      <c r="E6560" t="s">
        <v>153</v>
      </c>
      <c r="F6560" t="s">
        <v>18502</v>
      </c>
      <c r="G6560" t="s">
        <v>155</v>
      </c>
      <c r="H6560" t="s">
        <v>135</v>
      </c>
      <c r="I6560" t="s">
        <v>136</v>
      </c>
      <c r="J6560" t="s">
        <v>137</v>
      </c>
      <c r="K6560" t="s">
        <v>144</v>
      </c>
      <c r="L6560" t="s">
        <v>18503</v>
      </c>
      <c r="M6560" t="s">
        <v>18504</v>
      </c>
      <c r="N6560">
        <v>4.432222222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1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1.5094097540857658</v>
      </c>
      <c r="AC6560">
        <v>0</v>
      </c>
      <c r="AD6560">
        <v>0</v>
      </c>
      <c r="AE6560">
        <v>1.5094097540857658</v>
      </c>
    </row>
    <row r="6561" spans="1:31" x14ac:dyDescent="0.3">
      <c r="A6561">
        <v>2500600</v>
      </c>
      <c r="B6561">
        <v>1</v>
      </c>
      <c r="C6561" t="s">
        <v>80</v>
      </c>
      <c r="D6561" t="s">
        <v>82</v>
      </c>
      <c r="E6561" t="s">
        <v>132</v>
      </c>
      <c r="F6561" t="s">
        <v>5323</v>
      </c>
      <c r="G6561" t="s">
        <v>181</v>
      </c>
      <c r="H6561" t="s">
        <v>135</v>
      </c>
      <c r="I6561" t="s">
        <v>136</v>
      </c>
      <c r="J6561" t="s">
        <v>137</v>
      </c>
      <c r="K6561" t="s">
        <v>144</v>
      </c>
      <c r="L6561" t="s">
        <v>18238</v>
      </c>
      <c r="M6561" t="s">
        <v>18505</v>
      </c>
      <c r="N6561">
        <v>0.62611111100000005</v>
      </c>
      <c r="O6561">
        <v>0</v>
      </c>
      <c r="P6561">
        <v>10</v>
      </c>
      <c r="Q6561">
        <v>0</v>
      </c>
      <c r="R6561">
        <v>0</v>
      </c>
      <c r="S6561">
        <v>0</v>
      </c>
      <c r="T6561">
        <v>189</v>
      </c>
      <c r="U6561">
        <v>0</v>
      </c>
      <c r="V6561">
        <v>0</v>
      </c>
      <c r="W6561">
        <v>0</v>
      </c>
      <c r="X6561">
        <v>2.2845514297548335</v>
      </c>
      <c r="Y6561">
        <v>0</v>
      </c>
      <c r="Z6561">
        <v>0</v>
      </c>
      <c r="AA6561">
        <v>0</v>
      </c>
      <c r="AB6561">
        <v>100.99568448633643</v>
      </c>
      <c r="AC6561">
        <v>0</v>
      </c>
      <c r="AD6561">
        <v>0</v>
      </c>
      <c r="AE6561">
        <v>103.28023591609126</v>
      </c>
    </row>
    <row r="6562" spans="1:31" x14ac:dyDescent="0.3">
      <c r="A6562">
        <v>2500537</v>
      </c>
      <c r="B6562">
        <v>1</v>
      </c>
      <c r="C6562" t="s">
        <v>80</v>
      </c>
      <c r="D6562" t="s">
        <v>101</v>
      </c>
      <c r="E6562" t="s">
        <v>132</v>
      </c>
      <c r="F6562" t="s">
        <v>10639</v>
      </c>
      <c r="G6562" t="s">
        <v>296</v>
      </c>
      <c r="H6562" t="s">
        <v>135</v>
      </c>
      <c r="I6562" t="s">
        <v>136</v>
      </c>
      <c r="J6562" t="s">
        <v>137</v>
      </c>
      <c r="K6562" t="s">
        <v>144</v>
      </c>
      <c r="L6562" t="s">
        <v>18506</v>
      </c>
      <c r="M6562" t="s">
        <v>18507</v>
      </c>
      <c r="N6562">
        <v>0.93861111100000005</v>
      </c>
      <c r="O6562">
        <v>0</v>
      </c>
      <c r="P6562">
        <v>202</v>
      </c>
      <c r="Q6562">
        <v>0</v>
      </c>
      <c r="R6562">
        <v>16</v>
      </c>
      <c r="S6562">
        <v>0</v>
      </c>
      <c r="T6562">
        <v>38</v>
      </c>
      <c r="U6562">
        <v>0</v>
      </c>
      <c r="V6562">
        <v>0</v>
      </c>
      <c r="W6562">
        <v>0</v>
      </c>
      <c r="X6562">
        <v>74.685581968610492</v>
      </c>
      <c r="Y6562">
        <v>0</v>
      </c>
      <c r="Z6562">
        <v>1.7597786650171092</v>
      </c>
      <c r="AA6562">
        <v>0</v>
      </c>
      <c r="AB6562">
        <v>37.939758022947835</v>
      </c>
      <c r="AC6562">
        <v>0</v>
      </c>
      <c r="AD6562">
        <v>0</v>
      </c>
      <c r="AE6562">
        <v>114.38511865657543</v>
      </c>
    </row>
    <row r="6563" spans="1:31" x14ac:dyDescent="0.3">
      <c r="A6563">
        <v>2501284</v>
      </c>
      <c r="B6563">
        <v>1</v>
      </c>
      <c r="C6563" t="s">
        <v>80</v>
      </c>
      <c r="D6563" t="s">
        <v>93</v>
      </c>
      <c r="E6563" t="s">
        <v>153</v>
      </c>
      <c r="F6563" t="s">
        <v>18508</v>
      </c>
      <c r="G6563" t="s">
        <v>155</v>
      </c>
      <c r="H6563" t="s">
        <v>135</v>
      </c>
      <c r="I6563" t="s">
        <v>136</v>
      </c>
      <c r="J6563" t="s">
        <v>137</v>
      </c>
      <c r="K6563" t="s">
        <v>144</v>
      </c>
      <c r="L6563" t="s">
        <v>18509</v>
      </c>
      <c r="M6563" t="s">
        <v>18510</v>
      </c>
      <c r="N6563">
        <v>4.5327777769999997</v>
      </c>
      <c r="O6563">
        <v>0</v>
      </c>
      <c r="P6563">
        <v>2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1.8060060047227351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1.8060060047227351</v>
      </c>
    </row>
    <row r="6564" spans="1:31" x14ac:dyDescent="0.3">
      <c r="A6564">
        <v>2500594</v>
      </c>
      <c r="B6564">
        <v>1</v>
      </c>
      <c r="C6564" t="s">
        <v>80</v>
      </c>
      <c r="D6564" t="s">
        <v>95</v>
      </c>
      <c r="E6564" t="s">
        <v>147</v>
      </c>
      <c r="F6564" t="s">
        <v>3917</v>
      </c>
      <c r="G6564" t="s">
        <v>193</v>
      </c>
      <c r="H6564" t="s">
        <v>150</v>
      </c>
      <c r="I6564" t="s">
        <v>136</v>
      </c>
      <c r="J6564" t="s">
        <v>137</v>
      </c>
      <c r="K6564" t="s">
        <v>144</v>
      </c>
      <c r="L6564" t="s">
        <v>18511</v>
      </c>
      <c r="M6564" t="s">
        <v>18512</v>
      </c>
      <c r="N6564">
        <v>3.2561111110000001</v>
      </c>
      <c r="O6564">
        <v>4</v>
      </c>
      <c r="P6564">
        <v>234</v>
      </c>
      <c r="Q6564">
        <v>4</v>
      </c>
      <c r="R6564">
        <v>29</v>
      </c>
      <c r="S6564">
        <v>9</v>
      </c>
      <c r="T6564">
        <v>26</v>
      </c>
      <c r="U6564">
        <v>0</v>
      </c>
      <c r="V6564">
        <v>0</v>
      </c>
      <c r="W6564">
        <v>15.235438464860389</v>
      </c>
      <c r="X6564">
        <v>197.99032748812857</v>
      </c>
      <c r="Y6564">
        <v>69.147628535579912</v>
      </c>
      <c r="Z6564">
        <v>22.936499676087415</v>
      </c>
      <c r="AA6564">
        <v>253.78109566352242</v>
      </c>
      <c r="AB6564">
        <v>91.599319717882594</v>
      </c>
      <c r="AC6564">
        <v>0</v>
      </c>
      <c r="AD6564">
        <v>0</v>
      </c>
      <c r="AE6564">
        <v>650.69030954606126</v>
      </c>
    </row>
    <row r="6565" spans="1:31" x14ac:dyDescent="0.3">
      <c r="A6565">
        <v>2500357</v>
      </c>
      <c r="B6565">
        <v>1</v>
      </c>
      <c r="C6565" t="s">
        <v>80</v>
      </c>
      <c r="D6565" t="s">
        <v>88</v>
      </c>
      <c r="E6565" t="s">
        <v>162</v>
      </c>
      <c r="F6565" t="s">
        <v>18513</v>
      </c>
      <c r="G6565" t="s">
        <v>530</v>
      </c>
      <c r="H6565" t="s">
        <v>135</v>
      </c>
      <c r="I6565" t="s">
        <v>136</v>
      </c>
      <c r="J6565" t="s">
        <v>137</v>
      </c>
      <c r="K6565" t="s">
        <v>144</v>
      </c>
      <c r="L6565" t="s">
        <v>18514</v>
      </c>
      <c r="M6565" t="s">
        <v>18515</v>
      </c>
      <c r="N6565">
        <v>1.964444444</v>
      </c>
      <c r="O6565">
        <v>0</v>
      </c>
      <c r="P6565">
        <v>110</v>
      </c>
      <c r="Q6565">
        <v>0</v>
      </c>
      <c r="R6565">
        <v>0</v>
      </c>
      <c r="S6565">
        <v>0</v>
      </c>
      <c r="T6565">
        <v>5</v>
      </c>
      <c r="U6565">
        <v>0</v>
      </c>
      <c r="V6565">
        <v>0</v>
      </c>
      <c r="W6565">
        <v>0</v>
      </c>
      <c r="X6565">
        <v>77.721201524729906</v>
      </c>
      <c r="Y6565">
        <v>0</v>
      </c>
      <c r="Z6565">
        <v>0</v>
      </c>
      <c r="AA6565">
        <v>0</v>
      </c>
      <c r="AB6565">
        <v>6.3164894026982079</v>
      </c>
      <c r="AC6565">
        <v>0</v>
      </c>
      <c r="AD6565">
        <v>0</v>
      </c>
      <c r="AE6565">
        <v>84.037690927428116</v>
      </c>
    </row>
    <row r="6566" spans="1:31" x14ac:dyDescent="0.3">
      <c r="A6566">
        <v>2500875</v>
      </c>
      <c r="B6566">
        <v>1</v>
      </c>
      <c r="C6566" t="s">
        <v>81</v>
      </c>
      <c r="D6566" t="s">
        <v>115</v>
      </c>
      <c r="E6566" t="s">
        <v>147</v>
      </c>
      <c r="F6566" t="s">
        <v>18516</v>
      </c>
      <c r="G6566" t="s">
        <v>193</v>
      </c>
      <c r="H6566" t="s">
        <v>150</v>
      </c>
      <c r="I6566" t="s">
        <v>136</v>
      </c>
      <c r="J6566" t="s">
        <v>137</v>
      </c>
      <c r="K6566" t="s">
        <v>144</v>
      </c>
      <c r="L6566" t="s">
        <v>18517</v>
      </c>
      <c r="M6566" t="s">
        <v>18518</v>
      </c>
      <c r="N6566">
        <v>3.8986111110000001</v>
      </c>
      <c r="O6566">
        <v>0</v>
      </c>
      <c r="P6566">
        <v>266</v>
      </c>
      <c r="Q6566">
        <v>0</v>
      </c>
      <c r="R6566">
        <v>1</v>
      </c>
      <c r="S6566">
        <v>0</v>
      </c>
      <c r="T6566">
        <v>12</v>
      </c>
      <c r="U6566">
        <v>0</v>
      </c>
      <c r="V6566">
        <v>0</v>
      </c>
      <c r="W6566">
        <v>0</v>
      </c>
      <c r="X6566">
        <v>72.168776840598937</v>
      </c>
      <c r="Y6566">
        <v>0</v>
      </c>
      <c r="Z6566">
        <v>3.2004033683726861E-2</v>
      </c>
      <c r="AA6566">
        <v>0</v>
      </c>
      <c r="AB6566">
        <v>20.219009804258281</v>
      </c>
      <c r="AC6566">
        <v>0</v>
      </c>
      <c r="AD6566">
        <v>0</v>
      </c>
      <c r="AE6566">
        <v>92.419790678540949</v>
      </c>
    </row>
    <row r="6567" spans="1:31" x14ac:dyDescent="0.3">
      <c r="A6567">
        <v>2500480</v>
      </c>
      <c r="B6567">
        <v>1</v>
      </c>
      <c r="C6567" t="s">
        <v>81</v>
      </c>
      <c r="D6567" t="s">
        <v>128</v>
      </c>
      <c r="E6567" t="s">
        <v>162</v>
      </c>
      <c r="F6567" t="s">
        <v>18519</v>
      </c>
      <c r="G6567" t="s">
        <v>210</v>
      </c>
      <c r="H6567" t="s">
        <v>135</v>
      </c>
      <c r="I6567" t="s">
        <v>136</v>
      </c>
      <c r="J6567" t="s">
        <v>137</v>
      </c>
      <c r="K6567" t="s">
        <v>144</v>
      </c>
      <c r="L6567" t="s">
        <v>18520</v>
      </c>
      <c r="M6567" t="s">
        <v>18521</v>
      </c>
      <c r="N6567">
        <v>4.8391666659999997</v>
      </c>
      <c r="O6567">
        <v>0</v>
      </c>
      <c r="P6567">
        <v>19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17.094142210002254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17.094142210002254</v>
      </c>
    </row>
    <row r="6568" spans="1:31" x14ac:dyDescent="0.3">
      <c r="A6568">
        <v>2501167</v>
      </c>
      <c r="B6568">
        <v>1</v>
      </c>
      <c r="C6568" t="s">
        <v>80</v>
      </c>
      <c r="D6568" t="s">
        <v>83</v>
      </c>
      <c r="E6568" t="s">
        <v>132</v>
      </c>
      <c r="F6568" t="s">
        <v>6041</v>
      </c>
      <c r="G6568" t="s">
        <v>181</v>
      </c>
      <c r="H6568" t="s">
        <v>135</v>
      </c>
      <c r="I6568" t="s">
        <v>136</v>
      </c>
      <c r="J6568" t="s">
        <v>137</v>
      </c>
      <c r="K6568" t="s">
        <v>144</v>
      </c>
      <c r="L6568" t="s">
        <v>18522</v>
      </c>
      <c r="M6568" t="s">
        <v>18523</v>
      </c>
      <c r="N6568">
        <v>1.6411111110000001</v>
      </c>
      <c r="O6568">
        <v>0</v>
      </c>
      <c r="P6568">
        <v>410</v>
      </c>
      <c r="Q6568">
        <v>0</v>
      </c>
      <c r="R6568">
        <v>0</v>
      </c>
      <c r="S6568">
        <v>0</v>
      </c>
      <c r="T6568">
        <v>24</v>
      </c>
      <c r="U6568">
        <v>0</v>
      </c>
      <c r="V6568">
        <v>0</v>
      </c>
      <c r="W6568">
        <v>0</v>
      </c>
      <c r="X6568">
        <v>333.20535088359043</v>
      </c>
      <c r="Y6568">
        <v>0</v>
      </c>
      <c r="Z6568">
        <v>0</v>
      </c>
      <c r="AA6568">
        <v>0</v>
      </c>
      <c r="AB6568">
        <v>40.951832368726713</v>
      </c>
      <c r="AC6568">
        <v>0</v>
      </c>
      <c r="AD6568">
        <v>0</v>
      </c>
      <c r="AE6568">
        <v>374.15718325231717</v>
      </c>
    </row>
    <row r="6569" spans="1:31" x14ac:dyDescent="0.3">
      <c r="A6569">
        <v>2500374</v>
      </c>
      <c r="B6569">
        <v>1</v>
      </c>
      <c r="C6569" t="s">
        <v>80</v>
      </c>
      <c r="D6569" t="s">
        <v>99</v>
      </c>
      <c r="E6569" t="s">
        <v>162</v>
      </c>
      <c r="F6569" t="s">
        <v>18524</v>
      </c>
      <c r="G6569" t="s">
        <v>530</v>
      </c>
      <c r="H6569" t="s">
        <v>135</v>
      </c>
      <c r="I6569" t="s">
        <v>136</v>
      </c>
      <c r="J6569" t="s">
        <v>137</v>
      </c>
      <c r="K6569" t="s">
        <v>144</v>
      </c>
      <c r="L6569" t="s">
        <v>18525</v>
      </c>
      <c r="M6569" t="s">
        <v>18526</v>
      </c>
      <c r="N6569">
        <v>5.1158333330000003</v>
      </c>
      <c r="O6569">
        <v>0</v>
      </c>
      <c r="P6569">
        <v>92</v>
      </c>
      <c r="Q6569">
        <v>0</v>
      </c>
      <c r="R6569">
        <v>0</v>
      </c>
      <c r="S6569">
        <v>0</v>
      </c>
      <c r="T6569">
        <v>20</v>
      </c>
      <c r="U6569">
        <v>0</v>
      </c>
      <c r="V6569">
        <v>0</v>
      </c>
      <c r="W6569">
        <v>0</v>
      </c>
      <c r="X6569">
        <v>96.037868046964633</v>
      </c>
      <c r="Y6569">
        <v>0</v>
      </c>
      <c r="Z6569">
        <v>0</v>
      </c>
      <c r="AA6569">
        <v>0</v>
      </c>
      <c r="AB6569">
        <v>38.369023161400946</v>
      </c>
      <c r="AC6569">
        <v>0</v>
      </c>
      <c r="AD6569">
        <v>0</v>
      </c>
      <c r="AE6569">
        <v>134.40689120836558</v>
      </c>
    </row>
    <row r="6570" spans="1:31" x14ac:dyDescent="0.3">
      <c r="A6570">
        <v>2500706</v>
      </c>
      <c r="B6570">
        <v>1</v>
      </c>
      <c r="C6570" t="s">
        <v>81</v>
      </c>
      <c r="D6570" t="s">
        <v>121</v>
      </c>
      <c r="E6570" t="s">
        <v>166</v>
      </c>
      <c r="F6570" t="s">
        <v>18527</v>
      </c>
      <c r="G6570" t="s">
        <v>149</v>
      </c>
      <c r="H6570" t="s">
        <v>150</v>
      </c>
      <c r="I6570" t="s">
        <v>136</v>
      </c>
      <c r="J6570" t="s">
        <v>137</v>
      </c>
      <c r="K6570" t="s">
        <v>144</v>
      </c>
      <c r="L6570" t="s">
        <v>18528</v>
      </c>
      <c r="M6570" t="s">
        <v>18529</v>
      </c>
      <c r="N6570">
        <v>0.59750000000000003</v>
      </c>
      <c r="O6570">
        <v>0</v>
      </c>
      <c r="P6570">
        <v>1286</v>
      </c>
      <c r="Q6570">
        <v>4</v>
      </c>
      <c r="R6570">
        <v>123</v>
      </c>
      <c r="S6570">
        <v>13</v>
      </c>
      <c r="T6570">
        <v>98</v>
      </c>
      <c r="U6570">
        <v>0</v>
      </c>
      <c r="V6570">
        <v>0</v>
      </c>
      <c r="W6570">
        <v>0</v>
      </c>
      <c r="X6570">
        <v>74.927994710753339</v>
      </c>
      <c r="Y6570">
        <v>7.0477079899594202</v>
      </c>
      <c r="Z6570">
        <v>9.2067694438933625</v>
      </c>
      <c r="AA6570">
        <v>22.994633255892332</v>
      </c>
      <c r="AB6570">
        <v>35.411103395837038</v>
      </c>
      <c r="AC6570">
        <v>0</v>
      </c>
      <c r="AD6570">
        <v>0</v>
      </c>
      <c r="AE6570">
        <v>149.58820879633549</v>
      </c>
    </row>
    <row r="6571" spans="1:31" x14ac:dyDescent="0.3">
      <c r="A6571">
        <v>2500566</v>
      </c>
      <c r="B6571">
        <v>1</v>
      </c>
      <c r="C6571" t="s">
        <v>81</v>
      </c>
      <c r="D6571" t="s">
        <v>123</v>
      </c>
      <c r="E6571" t="s">
        <v>147</v>
      </c>
      <c r="F6571" t="s">
        <v>1678</v>
      </c>
      <c r="G6571" t="s">
        <v>168</v>
      </c>
      <c r="H6571" t="s">
        <v>150</v>
      </c>
      <c r="I6571" t="s">
        <v>136</v>
      </c>
      <c r="J6571" t="s">
        <v>137</v>
      </c>
      <c r="K6571" t="s">
        <v>138</v>
      </c>
      <c r="L6571" t="s">
        <v>2834</v>
      </c>
      <c r="M6571" t="s">
        <v>18530</v>
      </c>
      <c r="N6571">
        <v>8.7408333329999994</v>
      </c>
      <c r="O6571">
        <v>0</v>
      </c>
      <c r="P6571">
        <v>378</v>
      </c>
      <c r="Q6571">
        <v>0</v>
      </c>
      <c r="R6571">
        <v>13</v>
      </c>
      <c r="S6571">
        <v>0</v>
      </c>
      <c r="T6571">
        <v>17</v>
      </c>
      <c r="U6571">
        <v>0</v>
      </c>
      <c r="V6571">
        <v>0</v>
      </c>
      <c r="W6571">
        <v>0</v>
      </c>
      <c r="X6571">
        <v>667.80918087317013</v>
      </c>
      <c r="Y6571">
        <v>0</v>
      </c>
      <c r="Z6571">
        <v>22.308136438897339</v>
      </c>
      <c r="AA6571">
        <v>0</v>
      </c>
      <c r="AB6571">
        <v>125.7670987898352</v>
      </c>
      <c r="AC6571">
        <v>0</v>
      </c>
      <c r="AD6571">
        <v>0</v>
      </c>
      <c r="AE6571">
        <v>815.88441610190273</v>
      </c>
    </row>
    <row r="6572" spans="1:31" x14ac:dyDescent="0.3">
      <c r="A6572">
        <v>2500958</v>
      </c>
      <c r="B6572">
        <v>1</v>
      </c>
      <c r="C6572" t="s">
        <v>81</v>
      </c>
      <c r="D6572" t="s">
        <v>121</v>
      </c>
      <c r="E6572" t="s">
        <v>184</v>
      </c>
      <c r="F6572" t="s">
        <v>4681</v>
      </c>
      <c r="G6572" t="s">
        <v>779</v>
      </c>
      <c r="H6572" t="s">
        <v>150</v>
      </c>
      <c r="I6572" t="s">
        <v>136</v>
      </c>
      <c r="J6572" t="s">
        <v>137</v>
      </c>
      <c r="K6572" t="s">
        <v>144</v>
      </c>
      <c r="L6572" t="s">
        <v>18531</v>
      </c>
      <c r="M6572" t="s">
        <v>18532</v>
      </c>
      <c r="N6572">
        <v>6</v>
      </c>
      <c r="O6572">
        <v>0</v>
      </c>
      <c r="P6572">
        <v>715</v>
      </c>
      <c r="Q6572">
        <v>0</v>
      </c>
      <c r="R6572">
        <v>12</v>
      </c>
      <c r="S6572">
        <v>4</v>
      </c>
      <c r="T6572">
        <v>52</v>
      </c>
      <c r="U6572">
        <v>0</v>
      </c>
      <c r="V6572">
        <v>0</v>
      </c>
      <c r="W6572">
        <v>0</v>
      </c>
      <c r="X6572">
        <v>383.33309773673085</v>
      </c>
      <c r="Y6572">
        <v>0</v>
      </c>
      <c r="Z6572">
        <v>6.4810929889438844</v>
      </c>
      <c r="AA6572">
        <v>37.69471083400002</v>
      </c>
      <c r="AB6572">
        <v>139.32714790182601</v>
      </c>
      <c r="AC6572">
        <v>0</v>
      </c>
      <c r="AD6572">
        <v>0</v>
      </c>
      <c r="AE6572">
        <v>566.83604946150081</v>
      </c>
    </row>
    <row r="6573" spans="1:31" x14ac:dyDescent="0.3">
      <c r="A6573">
        <v>2501253</v>
      </c>
      <c r="B6573">
        <v>1</v>
      </c>
      <c r="C6573" t="s">
        <v>81</v>
      </c>
      <c r="D6573" t="s">
        <v>114</v>
      </c>
      <c r="E6573" t="s">
        <v>184</v>
      </c>
      <c r="F6573" t="s">
        <v>18533</v>
      </c>
      <c r="G6573" t="s">
        <v>3552</v>
      </c>
      <c r="H6573" t="s">
        <v>150</v>
      </c>
      <c r="I6573" t="s">
        <v>136</v>
      </c>
      <c r="J6573" t="s">
        <v>3</v>
      </c>
      <c r="K6573" t="s">
        <v>144</v>
      </c>
      <c r="L6573" t="s">
        <v>18534</v>
      </c>
      <c r="M6573" t="s">
        <v>18535</v>
      </c>
      <c r="N6573">
        <v>0.65500000000000003</v>
      </c>
      <c r="O6573">
        <v>3</v>
      </c>
      <c r="P6573">
        <v>5795</v>
      </c>
      <c r="Q6573">
        <v>9</v>
      </c>
      <c r="R6573">
        <v>301</v>
      </c>
      <c r="S6573">
        <v>37</v>
      </c>
      <c r="T6573">
        <v>497</v>
      </c>
      <c r="U6573">
        <v>0</v>
      </c>
      <c r="V6573">
        <v>0</v>
      </c>
      <c r="W6573">
        <v>0.11786149577869151</v>
      </c>
      <c r="X6573">
        <v>370.55412973102875</v>
      </c>
      <c r="Y6573">
        <v>10.37081587842348</v>
      </c>
      <c r="Z6573">
        <v>48.355146239402373</v>
      </c>
      <c r="AA6573">
        <v>45.855355043789586</v>
      </c>
      <c r="AB6573">
        <v>102.86376275291401</v>
      </c>
      <c r="AC6573">
        <v>0</v>
      </c>
      <c r="AD6573">
        <v>0</v>
      </c>
      <c r="AE6573">
        <v>578.11707114133685</v>
      </c>
    </row>
    <row r="6574" spans="1:31" x14ac:dyDescent="0.3">
      <c r="A6574">
        <v>2501107</v>
      </c>
      <c r="B6574">
        <v>1</v>
      </c>
      <c r="C6574" t="s">
        <v>80</v>
      </c>
      <c r="D6574" t="s">
        <v>93</v>
      </c>
      <c r="E6574" t="s">
        <v>141</v>
      </c>
      <c r="F6574" t="s">
        <v>18536</v>
      </c>
      <c r="G6574" t="s">
        <v>159</v>
      </c>
      <c r="H6574" t="s">
        <v>135</v>
      </c>
      <c r="I6574" t="s">
        <v>136</v>
      </c>
      <c r="J6574" t="s">
        <v>3</v>
      </c>
      <c r="K6574" t="s">
        <v>144</v>
      </c>
      <c r="L6574" t="s">
        <v>18537</v>
      </c>
      <c r="M6574" t="s">
        <v>18538</v>
      </c>
      <c r="N6574">
        <v>3.0547222220000001</v>
      </c>
      <c r="O6574">
        <v>0</v>
      </c>
      <c r="P6574">
        <v>109</v>
      </c>
      <c r="Q6574">
        <v>0</v>
      </c>
      <c r="R6574">
        <v>0</v>
      </c>
      <c r="S6574">
        <v>0</v>
      </c>
      <c r="T6574">
        <v>14</v>
      </c>
      <c r="U6574">
        <v>0</v>
      </c>
      <c r="V6574">
        <v>0</v>
      </c>
      <c r="W6574">
        <v>0</v>
      </c>
      <c r="X6574">
        <v>88.269211318665739</v>
      </c>
      <c r="Y6574">
        <v>0</v>
      </c>
      <c r="Z6574">
        <v>0</v>
      </c>
      <c r="AA6574">
        <v>0</v>
      </c>
      <c r="AB6574">
        <v>72.021571073226426</v>
      </c>
      <c r="AC6574">
        <v>0</v>
      </c>
      <c r="AD6574">
        <v>0</v>
      </c>
      <c r="AE6574">
        <v>160.29078239189215</v>
      </c>
    </row>
    <row r="6575" spans="1:31" x14ac:dyDescent="0.3">
      <c r="A6575">
        <v>2501353</v>
      </c>
      <c r="B6575">
        <v>1</v>
      </c>
      <c r="C6575" t="s">
        <v>81</v>
      </c>
      <c r="D6575" t="s">
        <v>118</v>
      </c>
      <c r="E6575" t="s">
        <v>132</v>
      </c>
      <c r="F6575" t="s">
        <v>18539</v>
      </c>
      <c r="G6575" t="s">
        <v>181</v>
      </c>
      <c r="H6575" t="s">
        <v>135</v>
      </c>
      <c r="I6575" t="s">
        <v>136</v>
      </c>
      <c r="J6575" t="s">
        <v>137</v>
      </c>
      <c r="K6575" t="s">
        <v>144</v>
      </c>
      <c r="L6575" t="s">
        <v>18540</v>
      </c>
      <c r="M6575" t="s">
        <v>18541</v>
      </c>
      <c r="N6575">
        <v>0.276388888</v>
      </c>
      <c r="O6575">
        <v>0</v>
      </c>
      <c r="P6575">
        <v>88</v>
      </c>
      <c r="Q6575">
        <v>0</v>
      </c>
      <c r="R6575">
        <v>4</v>
      </c>
      <c r="S6575">
        <v>0</v>
      </c>
      <c r="T6575">
        <v>13</v>
      </c>
      <c r="U6575">
        <v>0</v>
      </c>
      <c r="V6575">
        <v>0</v>
      </c>
      <c r="W6575">
        <v>0</v>
      </c>
      <c r="X6575">
        <v>4.681311621127362</v>
      </c>
      <c r="Y6575">
        <v>0</v>
      </c>
      <c r="Z6575">
        <v>0.19670321107953337</v>
      </c>
      <c r="AA6575">
        <v>0</v>
      </c>
      <c r="AB6575">
        <v>1.7244352464965389</v>
      </c>
      <c r="AC6575">
        <v>0</v>
      </c>
      <c r="AD6575">
        <v>0</v>
      </c>
      <c r="AE6575">
        <v>6.6024500787034341</v>
      </c>
    </row>
    <row r="6576" spans="1:31" x14ac:dyDescent="0.3">
      <c r="A6576">
        <v>2501207</v>
      </c>
      <c r="B6576">
        <v>1</v>
      </c>
      <c r="C6576" t="s">
        <v>80</v>
      </c>
      <c r="D6576" t="s">
        <v>83</v>
      </c>
      <c r="E6576" t="s">
        <v>184</v>
      </c>
      <c r="F6576" t="s">
        <v>18542</v>
      </c>
      <c r="G6576" t="s">
        <v>149</v>
      </c>
      <c r="H6576" t="s">
        <v>150</v>
      </c>
      <c r="I6576" t="s">
        <v>136</v>
      </c>
      <c r="J6576" t="s">
        <v>137</v>
      </c>
      <c r="K6576" t="s">
        <v>144</v>
      </c>
      <c r="L6576" t="s">
        <v>18543</v>
      </c>
      <c r="M6576" t="s">
        <v>18544</v>
      </c>
      <c r="N6576">
        <v>6.5833332999999994E-2</v>
      </c>
      <c r="O6576">
        <v>4</v>
      </c>
      <c r="P6576">
        <v>31</v>
      </c>
      <c r="Q6576">
        <v>0</v>
      </c>
      <c r="R6576">
        <v>0</v>
      </c>
      <c r="S6576">
        <v>7</v>
      </c>
      <c r="T6576">
        <v>2</v>
      </c>
      <c r="U6576">
        <v>0</v>
      </c>
      <c r="V6576">
        <v>0</v>
      </c>
      <c r="W6576">
        <v>3.4627059642286939</v>
      </c>
      <c r="X6576">
        <v>2.2498316336821778</v>
      </c>
      <c r="Y6576">
        <v>0</v>
      </c>
      <c r="Z6576">
        <v>0</v>
      </c>
      <c r="AA6576">
        <v>6.9389720256099086</v>
      </c>
      <c r="AB6576">
        <v>4.2645945711347999E-2</v>
      </c>
      <c r="AC6576">
        <v>0</v>
      </c>
      <c r="AD6576">
        <v>0</v>
      </c>
      <c r="AE6576">
        <v>12.694155569232128</v>
      </c>
    </row>
    <row r="6577" spans="1:31" x14ac:dyDescent="0.3">
      <c r="A6577">
        <v>2501101</v>
      </c>
      <c r="B6577">
        <v>1</v>
      </c>
      <c r="C6577" t="s">
        <v>80</v>
      </c>
      <c r="D6577" t="s">
        <v>94</v>
      </c>
      <c r="E6577" t="s">
        <v>147</v>
      </c>
      <c r="F6577" t="s">
        <v>18545</v>
      </c>
      <c r="G6577" t="s">
        <v>193</v>
      </c>
      <c r="H6577" t="s">
        <v>150</v>
      </c>
      <c r="I6577" t="s">
        <v>136</v>
      </c>
      <c r="J6577" t="s">
        <v>137</v>
      </c>
      <c r="K6577" t="s">
        <v>144</v>
      </c>
      <c r="L6577" t="s">
        <v>18546</v>
      </c>
      <c r="M6577" t="s">
        <v>18547</v>
      </c>
      <c r="N6577">
        <v>5.9972222220000004</v>
      </c>
      <c r="O6577">
        <v>0</v>
      </c>
      <c r="P6577">
        <v>82</v>
      </c>
      <c r="Q6577">
        <v>0</v>
      </c>
      <c r="R6577">
        <v>6</v>
      </c>
      <c r="S6577">
        <v>0</v>
      </c>
      <c r="T6577">
        <v>10</v>
      </c>
      <c r="U6577">
        <v>1</v>
      </c>
      <c r="V6577">
        <v>0</v>
      </c>
      <c r="W6577">
        <v>0</v>
      </c>
      <c r="X6577">
        <v>70.122190791474424</v>
      </c>
      <c r="Y6577">
        <v>0</v>
      </c>
      <c r="Z6577">
        <v>20.224627938653441</v>
      </c>
      <c r="AA6577">
        <v>0</v>
      </c>
      <c r="AB6577">
        <v>13.25196657228993</v>
      </c>
      <c r="AC6577">
        <v>3.3959370239111628</v>
      </c>
      <c r="AD6577">
        <v>0</v>
      </c>
      <c r="AE6577">
        <v>106.99472232632895</v>
      </c>
    </row>
    <row r="6578" spans="1:31" x14ac:dyDescent="0.3">
      <c r="A6578">
        <v>2500769</v>
      </c>
      <c r="B6578">
        <v>1</v>
      </c>
      <c r="C6578" t="s">
        <v>81</v>
      </c>
      <c r="D6578" t="s">
        <v>116</v>
      </c>
      <c r="E6578" t="s">
        <v>184</v>
      </c>
      <c r="F6578" t="s">
        <v>18548</v>
      </c>
      <c r="G6578" t="s">
        <v>149</v>
      </c>
      <c r="H6578" t="s">
        <v>150</v>
      </c>
      <c r="I6578" t="s">
        <v>136</v>
      </c>
      <c r="J6578" t="s">
        <v>137</v>
      </c>
      <c r="K6578" t="s">
        <v>144</v>
      </c>
      <c r="L6578" t="s">
        <v>18549</v>
      </c>
      <c r="M6578" t="s">
        <v>18550</v>
      </c>
      <c r="N6578">
        <v>0.211666666</v>
      </c>
      <c r="O6578">
        <v>0</v>
      </c>
      <c r="P6578">
        <v>1459</v>
      </c>
      <c r="Q6578">
        <v>1</v>
      </c>
      <c r="R6578">
        <v>81</v>
      </c>
      <c r="S6578">
        <v>5</v>
      </c>
      <c r="T6578">
        <v>223</v>
      </c>
      <c r="U6578">
        <v>0</v>
      </c>
      <c r="V6578">
        <v>0</v>
      </c>
      <c r="W6578">
        <v>0</v>
      </c>
      <c r="X6578">
        <v>47.541950125302506</v>
      </c>
      <c r="Y6578">
        <v>0.81112905566515336</v>
      </c>
      <c r="Z6578">
        <v>1.6598187377102152</v>
      </c>
      <c r="AA6578">
        <v>18.696580913117717</v>
      </c>
      <c r="AB6578">
        <v>26.830206269847594</v>
      </c>
      <c r="AC6578">
        <v>0</v>
      </c>
      <c r="AD6578">
        <v>0</v>
      </c>
      <c r="AE6578">
        <v>95.539685101643187</v>
      </c>
    </row>
    <row r="6579" spans="1:31" x14ac:dyDescent="0.3">
      <c r="A6579">
        <v>2500795</v>
      </c>
      <c r="B6579">
        <v>1</v>
      </c>
      <c r="C6579" t="s">
        <v>80</v>
      </c>
      <c r="D6579" t="s">
        <v>100</v>
      </c>
      <c r="E6579" t="s">
        <v>184</v>
      </c>
      <c r="F6579" t="s">
        <v>615</v>
      </c>
      <c r="G6579" t="s">
        <v>159</v>
      </c>
      <c r="H6579" t="s">
        <v>150</v>
      </c>
      <c r="I6579" t="s">
        <v>136</v>
      </c>
      <c r="J6579" t="s">
        <v>3</v>
      </c>
      <c r="K6579" t="s">
        <v>144</v>
      </c>
      <c r="L6579" t="s">
        <v>18551</v>
      </c>
      <c r="M6579" t="s">
        <v>18552</v>
      </c>
      <c r="N6579">
        <v>1.092777777</v>
      </c>
      <c r="O6579">
        <v>0</v>
      </c>
      <c r="P6579">
        <v>28</v>
      </c>
      <c r="Q6579">
        <v>1</v>
      </c>
      <c r="R6579">
        <v>12</v>
      </c>
      <c r="S6579">
        <v>8</v>
      </c>
      <c r="T6579">
        <v>19</v>
      </c>
      <c r="U6579">
        <v>3</v>
      </c>
      <c r="V6579">
        <v>0</v>
      </c>
      <c r="W6579">
        <v>0</v>
      </c>
      <c r="X6579">
        <v>7.0015569366394477</v>
      </c>
      <c r="Y6579">
        <v>2.5047590131332189</v>
      </c>
      <c r="Z6579">
        <v>6.8110646016657119</v>
      </c>
      <c r="AA6579">
        <v>51.362044115041812</v>
      </c>
      <c r="AB6579">
        <v>13.28823854359494</v>
      </c>
      <c r="AC6579">
        <v>93.489097497236614</v>
      </c>
      <c r="AD6579">
        <v>0</v>
      </c>
      <c r="AE6579">
        <v>174.45676070731173</v>
      </c>
    </row>
    <row r="6580" spans="1:31" x14ac:dyDescent="0.3">
      <c r="A6580">
        <v>2500560</v>
      </c>
      <c r="B6580">
        <v>1</v>
      </c>
      <c r="C6580" t="s">
        <v>81</v>
      </c>
      <c r="D6580" t="s">
        <v>128</v>
      </c>
      <c r="E6580" t="s">
        <v>184</v>
      </c>
      <c r="F6580" t="s">
        <v>11586</v>
      </c>
      <c r="G6580" t="s">
        <v>149</v>
      </c>
      <c r="H6580" t="s">
        <v>150</v>
      </c>
      <c r="I6580" t="s">
        <v>136</v>
      </c>
      <c r="J6580" t="s">
        <v>137</v>
      </c>
      <c r="K6580" t="s">
        <v>144</v>
      </c>
      <c r="L6580" t="s">
        <v>18553</v>
      </c>
      <c r="M6580" t="s">
        <v>18554</v>
      </c>
      <c r="N6580">
        <v>0.36444444399999998</v>
      </c>
      <c r="O6580">
        <v>0</v>
      </c>
      <c r="P6580">
        <v>1157</v>
      </c>
      <c r="Q6580">
        <v>4</v>
      </c>
      <c r="R6580">
        <v>2</v>
      </c>
      <c r="S6580">
        <v>10</v>
      </c>
      <c r="T6580">
        <v>83</v>
      </c>
      <c r="U6580">
        <v>0</v>
      </c>
      <c r="V6580">
        <v>0</v>
      </c>
      <c r="W6580">
        <v>0</v>
      </c>
      <c r="X6580">
        <v>46.533514903207198</v>
      </c>
      <c r="Y6580">
        <v>1.1266257672124733</v>
      </c>
      <c r="Z6580">
        <v>4.8433880663200008E-4</v>
      </c>
      <c r="AA6580">
        <v>14.098217312867249</v>
      </c>
      <c r="AB6580">
        <v>8.5893307158546204</v>
      </c>
      <c r="AC6580">
        <v>0</v>
      </c>
      <c r="AD6580">
        <v>0</v>
      </c>
      <c r="AE6580">
        <v>70.348173037948172</v>
      </c>
    </row>
    <row r="6581" spans="1:31" x14ac:dyDescent="0.3">
      <c r="A6581">
        <v>2500726</v>
      </c>
      <c r="B6581">
        <v>1</v>
      </c>
      <c r="C6581" t="s">
        <v>80</v>
      </c>
      <c r="D6581" t="s">
        <v>98</v>
      </c>
      <c r="E6581" t="s">
        <v>162</v>
      </c>
      <c r="F6581" t="s">
        <v>13662</v>
      </c>
      <c r="G6581" t="s">
        <v>210</v>
      </c>
      <c r="H6581" t="s">
        <v>135</v>
      </c>
      <c r="I6581" t="s">
        <v>136</v>
      </c>
      <c r="J6581" t="s">
        <v>137</v>
      </c>
      <c r="K6581" t="s">
        <v>144</v>
      </c>
      <c r="L6581" t="s">
        <v>18555</v>
      </c>
      <c r="M6581" t="s">
        <v>18556</v>
      </c>
      <c r="N6581">
        <v>0.78555555499999996</v>
      </c>
      <c r="O6581">
        <v>0</v>
      </c>
      <c r="P6581">
        <v>34</v>
      </c>
      <c r="Q6581">
        <v>0</v>
      </c>
      <c r="R6581">
        <v>1</v>
      </c>
      <c r="S6581">
        <v>0</v>
      </c>
      <c r="T6581">
        <v>2</v>
      </c>
      <c r="U6581">
        <v>0</v>
      </c>
      <c r="V6581">
        <v>0</v>
      </c>
      <c r="W6581">
        <v>0</v>
      </c>
      <c r="X6581">
        <v>9.0142181936963404</v>
      </c>
      <c r="Y6581">
        <v>0</v>
      </c>
      <c r="Z6581">
        <v>0</v>
      </c>
      <c r="AA6581">
        <v>0</v>
      </c>
      <c r="AB6581">
        <v>3.1665960353637397</v>
      </c>
      <c r="AC6581">
        <v>0</v>
      </c>
      <c r="AD6581">
        <v>0</v>
      </c>
      <c r="AE6581">
        <v>12.180814229060079</v>
      </c>
    </row>
    <row r="6582" spans="1:31" x14ac:dyDescent="0.3">
      <c r="A6582">
        <v>2500460</v>
      </c>
      <c r="B6582">
        <v>1</v>
      </c>
      <c r="C6582" t="s">
        <v>80</v>
      </c>
      <c r="D6582" t="s">
        <v>94</v>
      </c>
      <c r="E6582" t="s">
        <v>147</v>
      </c>
      <c r="F6582" t="s">
        <v>18557</v>
      </c>
      <c r="G6582" t="s">
        <v>276</v>
      </c>
      <c r="H6582" t="s">
        <v>150</v>
      </c>
      <c r="I6582" t="s">
        <v>136</v>
      </c>
      <c r="J6582" t="s">
        <v>137</v>
      </c>
      <c r="K6582" t="s">
        <v>144</v>
      </c>
      <c r="L6582" t="s">
        <v>18558</v>
      </c>
      <c r="M6582" t="s">
        <v>18559</v>
      </c>
      <c r="N6582">
        <v>2.1547222220000002</v>
      </c>
      <c r="O6582">
        <v>0</v>
      </c>
      <c r="P6582">
        <v>12</v>
      </c>
      <c r="Q6582">
        <v>4</v>
      </c>
      <c r="R6582">
        <v>92</v>
      </c>
      <c r="S6582">
        <v>0</v>
      </c>
      <c r="T6582">
        <v>19</v>
      </c>
      <c r="U6582">
        <v>0</v>
      </c>
      <c r="V6582">
        <v>0</v>
      </c>
      <c r="W6582">
        <v>0</v>
      </c>
      <c r="X6582">
        <v>7.9373333350508544</v>
      </c>
      <c r="Y6582">
        <v>6.3711937148628817</v>
      </c>
      <c r="Z6582">
        <v>109.41097854701707</v>
      </c>
      <c r="AA6582">
        <v>0</v>
      </c>
      <c r="AB6582">
        <v>33.839727239321014</v>
      </c>
      <c r="AC6582">
        <v>0</v>
      </c>
      <c r="AD6582">
        <v>0</v>
      </c>
      <c r="AE6582">
        <v>157.55923283625182</v>
      </c>
    </row>
    <row r="6583" spans="1:31" x14ac:dyDescent="0.3">
      <c r="A6583">
        <v>2500583</v>
      </c>
      <c r="B6583">
        <v>1</v>
      </c>
      <c r="C6583" t="s">
        <v>80</v>
      </c>
      <c r="D6583" t="s">
        <v>83</v>
      </c>
      <c r="E6583" t="s">
        <v>184</v>
      </c>
      <c r="F6583" t="s">
        <v>18560</v>
      </c>
      <c r="G6583" t="s">
        <v>168</v>
      </c>
      <c r="H6583" t="s">
        <v>150</v>
      </c>
      <c r="I6583" t="s">
        <v>136</v>
      </c>
      <c r="J6583" t="s">
        <v>137</v>
      </c>
      <c r="K6583" t="s">
        <v>138</v>
      </c>
      <c r="L6583" t="s">
        <v>18561</v>
      </c>
      <c r="M6583" t="s">
        <v>18562</v>
      </c>
      <c r="N6583">
        <v>2.7830555549999998</v>
      </c>
      <c r="O6583">
        <v>10</v>
      </c>
      <c r="P6583">
        <v>706</v>
      </c>
      <c r="Q6583">
        <v>13</v>
      </c>
      <c r="R6583">
        <v>42</v>
      </c>
      <c r="S6583">
        <v>30</v>
      </c>
      <c r="T6583">
        <v>52</v>
      </c>
      <c r="U6583">
        <v>1</v>
      </c>
      <c r="V6583">
        <v>0</v>
      </c>
      <c r="W6583">
        <v>33.43440294904773</v>
      </c>
      <c r="X6583">
        <v>719.88462390872621</v>
      </c>
      <c r="Y6583">
        <v>43.020897917810885</v>
      </c>
      <c r="Z6583">
        <v>27.392499449142221</v>
      </c>
      <c r="AA6583">
        <v>726.71939421808258</v>
      </c>
      <c r="AB6583">
        <v>109.04074423543906</v>
      </c>
      <c r="AC6583">
        <v>108.76756172046706</v>
      </c>
      <c r="AD6583">
        <v>0</v>
      </c>
      <c r="AE6583">
        <v>1768.2601243987156</v>
      </c>
    </row>
    <row r="6584" spans="1:31" x14ac:dyDescent="0.3">
      <c r="A6584">
        <v>2501267</v>
      </c>
      <c r="B6584">
        <v>1</v>
      </c>
      <c r="C6584" t="s">
        <v>81</v>
      </c>
      <c r="D6584" t="s">
        <v>112</v>
      </c>
      <c r="E6584" t="s">
        <v>166</v>
      </c>
      <c r="F6584" t="s">
        <v>9773</v>
      </c>
      <c r="G6584" t="s">
        <v>149</v>
      </c>
      <c r="H6584" t="s">
        <v>150</v>
      </c>
      <c r="I6584" t="s">
        <v>136</v>
      </c>
      <c r="J6584" t="s">
        <v>137</v>
      </c>
      <c r="K6584" t="s">
        <v>144</v>
      </c>
      <c r="L6584" t="s">
        <v>18563</v>
      </c>
      <c r="M6584" t="s">
        <v>18564</v>
      </c>
      <c r="N6584">
        <v>8.1944444000000005E-2</v>
      </c>
      <c r="O6584">
        <v>0</v>
      </c>
      <c r="P6584">
        <v>891</v>
      </c>
      <c r="Q6584">
        <v>2</v>
      </c>
      <c r="R6584">
        <v>77</v>
      </c>
      <c r="S6584">
        <v>7</v>
      </c>
      <c r="T6584">
        <v>32</v>
      </c>
      <c r="U6584">
        <v>0</v>
      </c>
      <c r="V6584">
        <v>0</v>
      </c>
      <c r="W6584">
        <v>0</v>
      </c>
      <c r="X6584">
        <v>6.5049733619729073</v>
      </c>
      <c r="Y6584">
        <v>1.0725215414246136</v>
      </c>
      <c r="Z6584">
        <v>1.2761214544562023</v>
      </c>
      <c r="AA6584">
        <v>0.75438321197893876</v>
      </c>
      <c r="AB6584">
        <v>1.3710995217690947</v>
      </c>
      <c r="AC6584">
        <v>0</v>
      </c>
      <c r="AD6584">
        <v>0</v>
      </c>
      <c r="AE6584">
        <v>10.979099091601757</v>
      </c>
    </row>
    <row r="6585" spans="1:31" x14ac:dyDescent="0.3">
      <c r="A6585">
        <v>2500603</v>
      </c>
      <c r="B6585">
        <v>1</v>
      </c>
      <c r="C6585" t="s">
        <v>81</v>
      </c>
      <c r="D6585" t="s">
        <v>113</v>
      </c>
      <c r="E6585" t="s">
        <v>147</v>
      </c>
      <c r="F6585" t="s">
        <v>18565</v>
      </c>
      <c r="G6585" t="s">
        <v>193</v>
      </c>
      <c r="H6585" t="s">
        <v>150</v>
      </c>
      <c r="I6585" t="s">
        <v>136</v>
      </c>
      <c r="J6585" t="s">
        <v>137</v>
      </c>
      <c r="K6585" t="s">
        <v>144</v>
      </c>
      <c r="L6585" t="s">
        <v>18566</v>
      </c>
      <c r="M6585" t="s">
        <v>18567</v>
      </c>
      <c r="N6585">
        <v>9.6119444440000006</v>
      </c>
      <c r="O6585">
        <v>0</v>
      </c>
      <c r="P6585">
        <v>0</v>
      </c>
      <c r="Q6585">
        <v>17</v>
      </c>
      <c r="R6585">
        <v>22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153.39383876581667</v>
      </c>
      <c r="Z6585">
        <v>102.6610730081226</v>
      </c>
      <c r="AA6585">
        <v>0</v>
      </c>
      <c r="AB6585">
        <v>0</v>
      </c>
      <c r="AC6585">
        <v>0</v>
      </c>
      <c r="AD6585">
        <v>0</v>
      </c>
      <c r="AE6585">
        <v>256.05491177393924</v>
      </c>
    </row>
    <row r="6586" spans="1:31" x14ac:dyDescent="0.3">
      <c r="A6586">
        <v>2500752</v>
      </c>
      <c r="B6586">
        <v>1</v>
      </c>
      <c r="C6586" t="s">
        <v>80</v>
      </c>
      <c r="D6586" t="s">
        <v>105</v>
      </c>
      <c r="E6586" t="s">
        <v>162</v>
      </c>
      <c r="F6586" t="s">
        <v>18568</v>
      </c>
      <c r="G6586" t="s">
        <v>168</v>
      </c>
      <c r="H6586" t="s">
        <v>135</v>
      </c>
      <c r="I6586" t="s">
        <v>136</v>
      </c>
      <c r="J6586" t="s">
        <v>137</v>
      </c>
      <c r="K6586" t="s">
        <v>138</v>
      </c>
      <c r="L6586" t="s">
        <v>18569</v>
      </c>
      <c r="M6586" t="s">
        <v>18570</v>
      </c>
      <c r="N6586">
        <v>6.3475000000000001</v>
      </c>
      <c r="O6586">
        <v>0</v>
      </c>
      <c r="P6586">
        <v>186</v>
      </c>
      <c r="Q6586">
        <v>0</v>
      </c>
      <c r="R6586">
        <v>0</v>
      </c>
      <c r="S6586">
        <v>0</v>
      </c>
      <c r="T6586">
        <v>32</v>
      </c>
      <c r="U6586">
        <v>0</v>
      </c>
      <c r="V6586">
        <v>0</v>
      </c>
      <c r="W6586">
        <v>0</v>
      </c>
      <c r="X6586">
        <v>311.25690150197181</v>
      </c>
      <c r="Y6586">
        <v>0</v>
      </c>
      <c r="Z6586">
        <v>0</v>
      </c>
      <c r="AA6586">
        <v>0</v>
      </c>
      <c r="AB6586">
        <v>267.59387233324031</v>
      </c>
      <c r="AC6586">
        <v>0</v>
      </c>
      <c r="AD6586">
        <v>0</v>
      </c>
      <c r="AE6586">
        <v>578.85077383521207</v>
      </c>
    </row>
    <row r="6587" spans="1:31" x14ac:dyDescent="0.3">
      <c r="A6587">
        <v>2500895</v>
      </c>
      <c r="B6587">
        <v>1</v>
      </c>
      <c r="C6587" t="s">
        <v>80</v>
      </c>
      <c r="D6587" t="s">
        <v>101</v>
      </c>
      <c r="E6587" t="s">
        <v>184</v>
      </c>
      <c r="F6587" t="s">
        <v>18571</v>
      </c>
      <c r="G6587" t="s">
        <v>193</v>
      </c>
      <c r="H6587" t="s">
        <v>150</v>
      </c>
      <c r="I6587" t="s">
        <v>136</v>
      </c>
      <c r="J6587" t="s">
        <v>137</v>
      </c>
      <c r="K6587" t="s">
        <v>144</v>
      </c>
      <c r="L6587" t="s">
        <v>18572</v>
      </c>
      <c r="M6587" t="s">
        <v>18573</v>
      </c>
      <c r="N6587">
        <v>3.006388888</v>
      </c>
      <c r="O6587">
        <v>9</v>
      </c>
      <c r="P6587">
        <v>13</v>
      </c>
      <c r="Q6587">
        <v>7</v>
      </c>
      <c r="R6587">
        <v>3</v>
      </c>
      <c r="S6587">
        <v>8</v>
      </c>
      <c r="T6587">
        <v>1</v>
      </c>
      <c r="U6587">
        <v>0</v>
      </c>
      <c r="V6587">
        <v>0</v>
      </c>
      <c r="W6587">
        <v>9.6420381792248868</v>
      </c>
      <c r="X6587">
        <v>9.1298113591995111</v>
      </c>
      <c r="Y6587">
        <v>342.58285120676555</v>
      </c>
      <c r="Z6587">
        <v>1.9501239004844819</v>
      </c>
      <c r="AA6587">
        <v>939.53370531640644</v>
      </c>
      <c r="AB6587">
        <v>0.53243197212838822</v>
      </c>
      <c r="AC6587">
        <v>0</v>
      </c>
      <c r="AD6587">
        <v>0</v>
      </c>
      <c r="AE6587">
        <v>1303.3709619342092</v>
      </c>
    </row>
    <row r="6588" spans="1:31" x14ac:dyDescent="0.3">
      <c r="A6588">
        <v>2500540</v>
      </c>
      <c r="B6588">
        <v>1</v>
      </c>
      <c r="C6588" t="s">
        <v>80</v>
      </c>
      <c r="D6588" t="s">
        <v>95</v>
      </c>
      <c r="E6588" t="s">
        <v>153</v>
      </c>
      <c r="F6588" t="s">
        <v>12209</v>
      </c>
      <c r="G6588" t="s">
        <v>230</v>
      </c>
      <c r="H6588" t="s">
        <v>135</v>
      </c>
      <c r="I6588" t="s">
        <v>136</v>
      </c>
      <c r="J6588" t="s">
        <v>137</v>
      </c>
      <c r="K6588" t="s">
        <v>144</v>
      </c>
      <c r="L6588" t="s">
        <v>18574</v>
      </c>
      <c r="M6588" t="s">
        <v>18575</v>
      </c>
      <c r="N6588">
        <v>2.06</v>
      </c>
      <c r="O6588">
        <v>0</v>
      </c>
      <c r="P6588">
        <v>7</v>
      </c>
      <c r="Q6588">
        <v>0</v>
      </c>
      <c r="R6588">
        <v>0</v>
      </c>
      <c r="S6588">
        <v>0</v>
      </c>
      <c r="T6588">
        <v>5</v>
      </c>
      <c r="U6588">
        <v>0</v>
      </c>
      <c r="V6588">
        <v>0</v>
      </c>
      <c r="W6588">
        <v>0</v>
      </c>
      <c r="X6588">
        <v>5.1568969606713306</v>
      </c>
      <c r="Y6588">
        <v>0</v>
      </c>
      <c r="Z6588">
        <v>0</v>
      </c>
      <c r="AA6588">
        <v>0</v>
      </c>
      <c r="AB6588">
        <v>8.6550652916871122</v>
      </c>
      <c r="AC6588">
        <v>0</v>
      </c>
      <c r="AD6588">
        <v>0</v>
      </c>
      <c r="AE6588">
        <v>13.811962252358443</v>
      </c>
    </row>
    <row r="6589" spans="1:31" x14ac:dyDescent="0.3">
      <c r="A6589">
        <v>2501336</v>
      </c>
      <c r="B6589">
        <v>1</v>
      </c>
      <c r="C6589" t="s">
        <v>81</v>
      </c>
      <c r="D6589" t="s">
        <v>115</v>
      </c>
      <c r="E6589" t="s">
        <v>153</v>
      </c>
      <c r="F6589" t="s">
        <v>18576</v>
      </c>
      <c r="G6589" t="s">
        <v>230</v>
      </c>
      <c r="H6589" t="s">
        <v>135</v>
      </c>
      <c r="I6589" t="s">
        <v>136</v>
      </c>
      <c r="J6589" t="s">
        <v>137</v>
      </c>
      <c r="K6589" t="s">
        <v>144</v>
      </c>
      <c r="L6589" t="s">
        <v>18577</v>
      </c>
      <c r="M6589" t="s">
        <v>18578</v>
      </c>
      <c r="N6589">
        <v>6.2077777770000004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1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5.5036519913100008</v>
      </c>
      <c r="AC6589">
        <v>0</v>
      </c>
      <c r="AD6589">
        <v>0</v>
      </c>
      <c r="AE6589">
        <v>5.5036519913100008</v>
      </c>
    </row>
    <row r="6590" spans="1:31" x14ac:dyDescent="0.3">
      <c r="A6590">
        <v>2500938</v>
      </c>
      <c r="B6590">
        <v>1</v>
      </c>
      <c r="C6590" t="s">
        <v>80</v>
      </c>
      <c r="D6590" t="s">
        <v>108</v>
      </c>
      <c r="E6590" t="s">
        <v>184</v>
      </c>
      <c r="F6590" t="s">
        <v>15052</v>
      </c>
      <c r="G6590" t="s">
        <v>149</v>
      </c>
      <c r="H6590" t="s">
        <v>150</v>
      </c>
      <c r="I6590" t="s">
        <v>136</v>
      </c>
      <c r="J6590" t="s">
        <v>137</v>
      </c>
      <c r="K6590" t="s">
        <v>144</v>
      </c>
      <c r="L6590" t="s">
        <v>18579</v>
      </c>
      <c r="M6590" t="s">
        <v>18580</v>
      </c>
      <c r="N6590">
        <v>0.35944444399999997</v>
      </c>
      <c r="O6590">
        <v>0</v>
      </c>
      <c r="P6590">
        <v>695</v>
      </c>
      <c r="Q6590">
        <v>0</v>
      </c>
      <c r="R6590">
        <v>102</v>
      </c>
      <c r="S6590">
        <v>3</v>
      </c>
      <c r="T6590">
        <v>122</v>
      </c>
      <c r="U6590">
        <v>0</v>
      </c>
      <c r="V6590">
        <v>0</v>
      </c>
      <c r="W6590">
        <v>0</v>
      </c>
      <c r="X6590">
        <v>28.803912575856085</v>
      </c>
      <c r="Y6590">
        <v>0</v>
      </c>
      <c r="Z6590">
        <v>2.9117809570842685</v>
      </c>
      <c r="AA6590">
        <v>3.1335836805847079</v>
      </c>
      <c r="AB6590">
        <v>32.692926931493098</v>
      </c>
      <c r="AC6590">
        <v>0</v>
      </c>
      <c r="AD6590">
        <v>0</v>
      </c>
      <c r="AE6590">
        <v>67.542204145018161</v>
      </c>
    </row>
    <row r="6591" spans="1:31" x14ac:dyDescent="0.3">
      <c r="A6591">
        <v>2500689</v>
      </c>
      <c r="B6591">
        <v>1</v>
      </c>
      <c r="C6591" t="s">
        <v>81</v>
      </c>
      <c r="D6591" t="s">
        <v>126</v>
      </c>
      <c r="E6591" t="s">
        <v>132</v>
      </c>
      <c r="F6591" t="s">
        <v>18581</v>
      </c>
      <c r="G6591" t="s">
        <v>296</v>
      </c>
      <c r="H6591" t="s">
        <v>135</v>
      </c>
      <c r="I6591" t="s">
        <v>136</v>
      </c>
      <c r="J6591" t="s">
        <v>137</v>
      </c>
      <c r="K6591" t="s">
        <v>144</v>
      </c>
      <c r="L6591" t="s">
        <v>18582</v>
      </c>
      <c r="M6591" t="s">
        <v>18583</v>
      </c>
      <c r="N6591">
        <v>1.1333333329999999</v>
      </c>
      <c r="O6591">
        <v>0</v>
      </c>
      <c r="P6591">
        <v>49</v>
      </c>
      <c r="Q6591">
        <v>0</v>
      </c>
      <c r="R6591">
        <v>2</v>
      </c>
      <c r="S6591">
        <v>0</v>
      </c>
      <c r="T6591">
        <v>2</v>
      </c>
      <c r="U6591">
        <v>0</v>
      </c>
      <c r="V6591">
        <v>0</v>
      </c>
      <c r="W6591">
        <v>0</v>
      </c>
      <c r="X6591">
        <v>3.8244730731590177</v>
      </c>
      <c r="Y6591">
        <v>0</v>
      </c>
      <c r="Z6591">
        <v>0.63975569736000004</v>
      </c>
      <c r="AA6591">
        <v>0</v>
      </c>
      <c r="AB6591">
        <v>2.3732541203525006</v>
      </c>
      <c r="AC6591">
        <v>0</v>
      </c>
      <c r="AD6591">
        <v>0</v>
      </c>
      <c r="AE6591">
        <v>6.8374828908715184</v>
      </c>
    </row>
    <row r="6592" spans="1:31" x14ac:dyDescent="0.3">
      <c r="A6592">
        <v>2500789</v>
      </c>
      <c r="B6592">
        <v>1</v>
      </c>
      <c r="C6592" t="s">
        <v>80</v>
      </c>
      <c r="D6592" t="s">
        <v>105</v>
      </c>
      <c r="E6592" t="s">
        <v>147</v>
      </c>
      <c r="F6592" t="s">
        <v>18584</v>
      </c>
      <c r="G6592" t="s">
        <v>134</v>
      </c>
      <c r="H6592" t="s">
        <v>150</v>
      </c>
      <c r="I6592" t="s">
        <v>136</v>
      </c>
      <c r="J6592" t="s">
        <v>137</v>
      </c>
      <c r="K6592" t="s">
        <v>138</v>
      </c>
      <c r="L6592" t="s">
        <v>18585</v>
      </c>
      <c r="M6592" t="s">
        <v>18586</v>
      </c>
      <c r="N6592">
        <v>0.73111111100000004</v>
      </c>
      <c r="O6592">
        <v>0</v>
      </c>
      <c r="P6592">
        <v>0</v>
      </c>
      <c r="Q6592">
        <v>0</v>
      </c>
      <c r="R6592">
        <v>0</v>
      </c>
      <c r="S6592">
        <v>4</v>
      </c>
      <c r="T6592">
        <v>6</v>
      </c>
      <c r="U6592">
        <v>0</v>
      </c>
      <c r="V6592">
        <v>1</v>
      </c>
      <c r="W6592">
        <v>0</v>
      </c>
      <c r="X6592">
        <v>0</v>
      </c>
      <c r="Y6592">
        <v>0</v>
      </c>
      <c r="Z6592">
        <v>0</v>
      </c>
      <c r="AA6592">
        <v>28.638381218201875</v>
      </c>
      <c r="AB6592">
        <v>56.660249664225638</v>
      </c>
      <c r="AC6592">
        <v>0</v>
      </c>
      <c r="AD6592">
        <v>63.732675744964943</v>
      </c>
      <c r="AE6592">
        <v>149.03130662739247</v>
      </c>
    </row>
    <row r="6593" spans="1:31" x14ac:dyDescent="0.3">
      <c r="A6593">
        <v>2501330</v>
      </c>
      <c r="B6593">
        <v>1</v>
      </c>
      <c r="C6593" t="s">
        <v>80</v>
      </c>
      <c r="D6593" t="s">
        <v>92</v>
      </c>
      <c r="E6593" t="s">
        <v>153</v>
      </c>
      <c r="F6593" t="s">
        <v>18587</v>
      </c>
      <c r="G6593" t="s">
        <v>155</v>
      </c>
      <c r="H6593" t="s">
        <v>135</v>
      </c>
      <c r="I6593" t="s">
        <v>136</v>
      </c>
      <c r="J6593" t="s">
        <v>137</v>
      </c>
      <c r="K6593" t="s">
        <v>144</v>
      </c>
      <c r="L6593" t="s">
        <v>18588</v>
      </c>
      <c r="M6593" t="s">
        <v>18589</v>
      </c>
      <c r="N6593">
        <v>0.98472222200000004</v>
      </c>
      <c r="O6593">
        <v>0</v>
      </c>
      <c r="P6593">
        <v>1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1.0527713087097554E-2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1.0527713087097554E-2</v>
      </c>
    </row>
    <row r="6594" spans="1:31" x14ac:dyDescent="0.3">
      <c r="A6594">
        <v>2501210</v>
      </c>
      <c r="B6594">
        <v>1</v>
      </c>
      <c r="C6594" t="s">
        <v>80</v>
      </c>
      <c r="D6594" t="s">
        <v>95</v>
      </c>
      <c r="E6594" t="s">
        <v>141</v>
      </c>
      <c r="F6594" t="s">
        <v>18590</v>
      </c>
      <c r="G6594" t="s">
        <v>181</v>
      </c>
      <c r="H6594" t="s">
        <v>135</v>
      </c>
      <c r="I6594" t="s">
        <v>136</v>
      </c>
      <c r="J6594" t="s">
        <v>137</v>
      </c>
      <c r="K6594" t="s">
        <v>144</v>
      </c>
      <c r="L6594" t="s">
        <v>18591</v>
      </c>
      <c r="M6594" t="s">
        <v>18592</v>
      </c>
      <c r="N6594">
        <v>1.291388888</v>
      </c>
      <c r="O6594">
        <v>0</v>
      </c>
      <c r="P6594">
        <v>30</v>
      </c>
      <c r="Q6594">
        <v>0</v>
      </c>
      <c r="R6594">
        <v>1</v>
      </c>
      <c r="S6594">
        <v>0</v>
      </c>
      <c r="T6594">
        <v>2</v>
      </c>
      <c r="U6594">
        <v>0</v>
      </c>
      <c r="V6594">
        <v>0</v>
      </c>
      <c r="W6594">
        <v>0</v>
      </c>
      <c r="X6594">
        <v>9.1520408066964354</v>
      </c>
      <c r="Y6594">
        <v>0</v>
      </c>
      <c r="Z6594">
        <v>0.27292798301755217</v>
      </c>
      <c r="AA6594">
        <v>0</v>
      </c>
      <c r="AB6594">
        <v>2.6195063745043528</v>
      </c>
      <c r="AC6594">
        <v>0</v>
      </c>
      <c r="AD6594">
        <v>0</v>
      </c>
      <c r="AE6594">
        <v>12.044475164218341</v>
      </c>
    </row>
    <row r="6595" spans="1:31" x14ac:dyDescent="0.3">
      <c r="A6595">
        <v>2500663</v>
      </c>
      <c r="B6595">
        <v>1</v>
      </c>
      <c r="C6595" t="s">
        <v>80</v>
      </c>
      <c r="D6595" t="s">
        <v>109</v>
      </c>
      <c r="E6595" t="s">
        <v>162</v>
      </c>
      <c r="F6595" t="s">
        <v>18593</v>
      </c>
      <c r="G6595" t="s">
        <v>210</v>
      </c>
      <c r="H6595" t="s">
        <v>135</v>
      </c>
      <c r="I6595" t="s">
        <v>136</v>
      </c>
      <c r="J6595" t="s">
        <v>137</v>
      </c>
      <c r="K6595" t="s">
        <v>144</v>
      </c>
      <c r="L6595" t="s">
        <v>18594</v>
      </c>
      <c r="M6595" t="s">
        <v>18595</v>
      </c>
      <c r="N6595">
        <v>0.755</v>
      </c>
      <c r="O6595">
        <v>0</v>
      </c>
      <c r="P6595">
        <v>14</v>
      </c>
      <c r="Q6595">
        <v>0</v>
      </c>
      <c r="R6595">
        <v>0</v>
      </c>
      <c r="S6595">
        <v>0</v>
      </c>
      <c r="T6595">
        <v>2</v>
      </c>
      <c r="U6595">
        <v>0</v>
      </c>
      <c r="V6595">
        <v>0</v>
      </c>
      <c r="W6595">
        <v>0</v>
      </c>
      <c r="X6595">
        <v>0.93913517548313286</v>
      </c>
      <c r="Y6595">
        <v>0</v>
      </c>
      <c r="Z6595">
        <v>0</v>
      </c>
      <c r="AA6595">
        <v>0</v>
      </c>
      <c r="AB6595">
        <v>6.2822395493932731E-2</v>
      </c>
      <c r="AC6595">
        <v>0</v>
      </c>
      <c r="AD6595">
        <v>0</v>
      </c>
      <c r="AE6595">
        <v>1.0019575709770656</v>
      </c>
    </row>
    <row r="6596" spans="1:31" x14ac:dyDescent="0.3">
      <c r="A6596">
        <v>2500523</v>
      </c>
      <c r="B6596">
        <v>1</v>
      </c>
      <c r="C6596" t="s">
        <v>81</v>
      </c>
      <c r="D6596" t="s">
        <v>113</v>
      </c>
      <c r="E6596" t="s">
        <v>166</v>
      </c>
      <c r="F6596" t="s">
        <v>14607</v>
      </c>
      <c r="G6596" t="s">
        <v>149</v>
      </c>
      <c r="H6596" t="s">
        <v>150</v>
      </c>
      <c r="I6596" t="s">
        <v>136</v>
      </c>
      <c r="J6596" t="s">
        <v>137</v>
      </c>
      <c r="K6596" t="s">
        <v>144</v>
      </c>
      <c r="L6596" t="s">
        <v>18596</v>
      </c>
      <c r="M6596" t="s">
        <v>18597</v>
      </c>
      <c r="N6596">
        <v>2.125555555</v>
      </c>
      <c r="O6596">
        <v>16</v>
      </c>
      <c r="P6596">
        <v>373</v>
      </c>
      <c r="Q6596">
        <v>151</v>
      </c>
      <c r="R6596">
        <v>182</v>
      </c>
      <c r="S6596">
        <v>21</v>
      </c>
      <c r="T6596">
        <v>36</v>
      </c>
      <c r="U6596">
        <v>1</v>
      </c>
      <c r="V6596">
        <v>0</v>
      </c>
      <c r="W6596">
        <v>3.2968225571900995</v>
      </c>
      <c r="X6596">
        <v>187.79280258180893</v>
      </c>
      <c r="Y6596">
        <v>147.95468832515556</v>
      </c>
      <c r="Z6596">
        <v>93.947103256107781</v>
      </c>
      <c r="AA6596">
        <v>141.52294094312134</v>
      </c>
      <c r="AB6596">
        <v>41.564435005744741</v>
      </c>
      <c r="AC6596">
        <v>392.49011075295505</v>
      </c>
      <c r="AD6596">
        <v>0</v>
      </c>
      <c r="AE6596">
        <v>1008.5689034220834</v>
      </c>
    </row>
    <row r="6597" spans="1:31" x14ac:dyDescent="0.3">
      <c r="A6597">
        <v>2500686</v>
      </c>
      <c r="B6597">
        <v>1</v>
      </c>
      <c r="C6597" t="s">
        <v>81</v>
      </c>
      <c r="D6597" t="s">
        <v>118</v>
      </c>
      <c r="E6597" t="s">
        <v>147</v>
      </c>
      <c r="F6597" t="s">
        <v>18598</v>
      </c>
      <c r="G6597" t="s">
        <v>193</v>
      </c>
      <c r="H6597" t="s">
        <v>150</v>
      </c>
      <c r="I6597" t="s">
        <v>136</v>
      </c>
      <c r="J6597" t="s">
        <v>137</v>
      </c>
      <c r="K6597" t="s">
        <v>144</v>
      </c>
      <c r="L6597" t="s">
        <v>18599</v>
      </c>
      <c r="M6597" t="s">
        <v>18600</v>
      </c>
      <c r="N6597">
        <v>2.5555555550000002</v>
      </c>
      <c r="O6597">
        <v>1</v>
      </c>
      <c r="P6597">
        <v>0</v>
      </c>
      <c r="Q6597">
        <v>33</v>
      </c>
      <c r="R6597">
        <v>4</v>
      </c>
      <c r="S6597">
        <v>9</v>
      </c>
      <c r="T6597">
        <v>0</v>
      </c>
      <c r="U6597">
        <v>0</v>
      </c>
      <c r="V6597">
        <v>0</v>
      </c>
      <c r="W6597">
        <v>0.90282669400972682</v>
      </c>
      <c r="X6597">
        <v>0</v>
      </c>
      <c r="Y6597">
        <v>51.776719020733964</v>
      </c>
      <c r="Z6597">
        <v>4.1289944058557548</v>
      </c>
      <c r="AA6597">
        <v>94.791477351105996</v>
      </c>
      <c r="AB6597">
        <v>0</v>
      </c>
      <c r="AC6597">
        <v>0</v>
      </c>
      <c r="AD6597">
        <v>0</v>
      </c>
      <c r="AE6597">
        <v>151.60001747170543</v>
      </c>
    </row>
    <row r="6598" spans="1:31" x14ac:dyDescent="0.3">
      <c r="A6598">
        <v>2500832</v>
      </c>
      <c r="B6598">
        <v>1</v>
      </c>
      <c r="C6598" t="s">
        <v>80</v>
      </c>
      <c r="D6598" t="s">
        <v>93</v>
      </c>
      <c r="E6598" t="s">
        <v>162</v>
      </c>
      <c r="F6598" t="s">
        <v>13168</v>
      </c>
      <c r="G6598" t="s">
        <v>210</v>
      </c>
      <c r="H6598" t="s">
        <v>135</v>
      </c>
      <c r="I6598" t="s">
        <v>136</v>
      </c>
      <c r="J6598" t="s">
        <v>137</v>
      </c>
      <c r="K6598" t="s">
        <v>144</v>
      </c>
      <c r="L6598" t="s">
        <v>18601</v>
      </c>
      <c r="M6598" t="s">
        <v>18602</v>
      </c>
      <c r="N6598">
        <v>4.0702777770000003</v>
      </c>
      <c r="O6598">
        <v>0</v>
      </c>
      <c r="P6598">
        <v>20</v>
      </c>
      <c r="Q6598">
        <v>0</v>
      </c>
      <c r="R6598">
        <v>22</v>
      </c>
      <c r="S6598">
        <v>0</v>
      </c>
      <c r="T6598">
        <v>3</v>
      </c>
      <c r="U6598">
        <v>0</v>
      </c>
      <c r="V6598">
        <v>0</v>
      </c>
      <c r="W6598">
        <v>0</v>
      </c>
      <c r="X6598">
        <v>6.7385297405350402</v>
      </c>
      <c r="Y6598">
        <v>0</v>
      </c>
      <c r="Z6598">
        <v>17.511463275379725</v>
      </c>
      <c r="AA6598">
        <v>0</v>
      </c>
      <c r="AB6598">
        <v>8.4330638809494474</v>
      </c>
      <c r="AC6598">
        <v>0</v>
      </c>
      <c r="AD6598">
        <v>0</v>
      </c>
      <c r="AE6598">
        <v>32.683056896864215</v>
      </c>
    </row>
    <row r="6599" spans="1:31" x14ac:dyDescent="0.3">
      <c r="A6599">
        <v>2501041</v>
      </c>
      <c r="B6599">
        <v>1</v>
      </c>
      <c r="C6599" t="s">
        <v>80</v>
      </c>
      <c r="D6599" t="s">
        <v>96</v>
      </c>
      <c r="E6599" t="s">
        <v>153</v>
      </c>
      <c r="F6599" t="s">
        <v>18603</v>
      </c>
      <c r="G6599" t="s">
        <v>230</v>
      </c>
      <c r="H6599" t="s">
        <v>135</v>
      </c>
      <c r="I6599" t="s">
        <v>136</v>
      </c>
      <c r="J6599" t="s">
        <v>137</v>
      </c>
      <c r="K6599" t="s">
        <v>144</v>
      </c>
      <c r="L6599" t="s">
        <v>18604</v>
      </c>
      <c r="M6599" t="s">
        <v>18605</v>
      </c>
      <c r="N6599">
        <v>0.72583333299999997</v>
      </c>
      <c r="O6599">
        <v>0</v>
      </c>
      <c r="P6599">
        <v>1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7.1112581669896038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7.1112581669896038</v>
      </c>
    </row>
    <row r="6600" spans="1:31" x14ac:dyDescent="0.3">
      <c r="A6600">
        <v>2500732</v>
      </c>
      <c r="B6600">
        <v>1</v>
      </c>
      <c r="C6600" t="s">
        <v>81</v>
      </c>
      <c r="D6600" t="s">
        <v>113</v>
      </c>
      <c r="E6600" t="s">
        <v>184</v>
      </c>
      <c r="F6600" t="s">
        <v>18606</v>
      </c>
      <c r="G6600" t="s">
        <v>168</v>
      </c>
      <c r="H6600" t="s">
        <v>150</v>
      </c>
      <c r="I6600" t="s">
        <v>136</v>
      </c>
      <c r="J6600" t="s">
        <v>137</v>
      </c>
      <c r="K6600" t="s">
        <v>138</v>
      </c>
      <c r="L6600" t="s">
        <v>18607</v>
      </c>
      <c r="M6600" t="s">
        <v>18608</v>
      </c>
      <c r="N6600">
        <v>1.6377777769999999</v>
      </c>
      <c r="O6600">
        <v>1</v>
      </c>
      <c r="P6600">
        <v>1585</v>
      </c>
      <c r="Q6600">
        <v>16</v>
      </c>
      <c r="R6600">
        <v>408</v>
      </c>
      <c r="S6600">
        <v>12</v>
      </c>
      <c r="T6600">
        <v>132</v>
      </c>
      <c r="U6600">
        <v>0</v>
      </c>
      <c r="V6600">
        <v>0</v>
      </c>
      <c r="W6600">
        <v>0.85205655853200635</v>
      </c>
      <c r="X6600">
        <v>496.69651243527659</v>
      </c>
      <c r="Y6600">
        <v>9.5872521918452609</v>
      </c>
      <c r="Z6600">
        <v>166.54983014275209</v>
      </c>
      <c r="AA6600">
        <v>93.426717693601091</v>
      </c>
      <c r="AB6600">
        <v>360.82491689874212</v>
      </c>
      <c r="AC6600">
        <v>0</v>
      </c>
      <c r="AD6600">
        <v>0</v>
      </c>
      <c r="AE6600">
        <v>1127.9372859207492</v>
      </c>
    </row>
    <row r="6601" spans="1:31" x14ac:dyDescent="0.3">
      <c r="A6601">
        <v>2500477</v>
      </c>
      <c r="B6601">
        <v>1</v>
      </c>
      <c r="C6601" t="s">
        <v>80</v>
      </c>
      <c r="D6601" t="s">
        <v>94</v>
      </c>
      <c r="E6601" t="s">
        <v>166</v>
      </c>
      <c r="F6601" t="s">
        <v>6471</v>
      </c>
      <c r="G6601" t="s">
        <v>149</v>
      </c>
      <c r="H6601" t="s">
        <v>150</v>
      </c>
      <c r="I6601" t="s">
        <v>136</v>
      </c>
      <c r="J6601" t="s">
        <v>137</v>
      </c>
      <c r="K6601" t="s">
        <v>144</v>
      </c>
      <c r="L6601" t="s">
        <v>18609</v>
      </c>
      <c r="M6601" t="s">
        <v>18610</v>
      </c>
      <c r="N6601">
        <v>2.3958333330000001</v>
      </c>
      <c r="O6601">
        <v>0</v>
      </c>
      <c r="P6601">
        <v>550</v>
      </c>
      <c r="Q6601">
        <v>0</v>
      </c>
      <c r="R6601">
        <v>32</v>
      </c>
      <c r="S6601">
        <v>0</v>
      </c>
      <c r="T6601">
        <v>55</v>
      </c>
      <c r="U6601">
        <v>1</v>
      </c>
      <c r="V6601">
        <v>0</v>
      </c>
      <c r="W6601">
        <v>0</v>
      </c>
      <c r="X6601">
        <v>230.18954338671807</v>
      </c>
      <c r="Y6601">
        <v>0</v>
      </c>
      <c r="Z6601">
        <v>30.390965104454327</v>
      </c>
      <c r="AA6601">
        <v>0</v>
      </c>
      <c r="AB6601">
        <v>119.34199385570655</v>
      </c>
      <c r="AC6601">
        <v>416.37625482109001</v>
      </c>
      <c r="AD6601">
        <v>0</v>
      </c>
      <c r="AE6601">
        <v>796.29875716796892</v>
      </c>
    </row>
    <row r="6602" spans="1:31" x14ac:dyDescent="0.3">
      <c r="A6602">
        <v>2501024</v>
      </c>
      <c r="B6602">
        <v>1</v>
      </c>
      <c r="C6602" t="s">
        <v>81</v>
      </c>
      <c r="D6602" t="s">
        <v>119</v>
      </c>
      <c r="E6602" t="s">
        <v>166</v>
      </c>
      <c r="F6602" t="s">
        <v>14616</v>
      </c>
      <c r="G6602" t="s">
        <v>149</v>
      </c>
      <c r="H6602" t="s">
        <v>150</v>
      </c>
      <c r="I6602" t="s">
        <v>136</v>
      </c>
      <c r="J6602" t="s">
        <v>137</v>
      </c>
      <c r="K6602" t="s">
        <v>144</v>
      </c>
      <c r="L6602" t="s">
        <v>18611</v>
      </c>
      <c r="M6602" t="s">
        <v>18612</v>
      </c>
      <c r="N6602">
        <v>0.171666666</v>
      </c>
      <c r="O6602">
        <v>0</v>
      </c>
      <c r="P6602">
        <v>2625</v>
      </c>
      <c r="Q6602">
        <v>143</v>
      </c>
      <c r="R6602">
        <v>335</v>
      </c>
      <c r="S6602">
        <v>9</v>
      </c>
      <c r="T6602">
        <v>200</v>
      </c>
      <c r="U6602">
        <v>0</v>
      </c>
      <c r="V6602">
        <v>0</v>
      </c>
      <c r="W6602">
        <v>0</v>
      </c>
      <c r="X6602">
        <v>85.15501137062617</v>
      </c>
      <c r="Y6602">
        <v>22.356886051025832</v>
      </c>
      <c r="Z6602">
        <v>23.852487325893019</v>
      </c>
      <c r="AA6602">
        <v>3.4930098355291945</v>
      </c>
      <c r="AB6602">
        <v>21.13480809544459</v>
      </c>
      <c r="AC6602">
        <v>0</v>
      </c>
      <c r="AD6602">
        <v>0</v>
      </c>
      <c r="AE6602">
        <v>155.99220267851879</v>
      </c>
    </row>
    <row r="6603" spans="1:31" x14ac:dyDescent="0.3">
      <c r="A6603">
        <v>2500563</v>
      </c>
      <c r="B6603">
        <v>1</v>
      </c>
      <c r="C6603" t="s">
        <v>81</v>
      </c>
      <c r="D6603" t="s">
        <v>118</v>
      </c>
      <c r="E6603" t="s">
        <v>132</v>
      </c>
      <c r="F6603" t="s">
        <v>18613</v>
      </c>
      <c r="G6603" t="s">
        <v>296</v>
      </c>
      <c r="H6603" t="s">
        <v>135</v>
      </c>
      <c r="I6603" t="s">
        <v>136</v>
      </c>
      <c r="J6603" t="s">
        <v>137</v>
      </c>
      <c r="K6603" t="s">
        <v>144</v>
      </c>
      <c r="L6603" t="s">
        <v>18614</v>
      </c>
      <c r="M6603" t="s">
        <v>18615</v>
      </c>
      <c r="N6603">
        <v>3.2933333330000001</v>
      </c>
      <c r="O6603">
        <v>0</v>
      </c>
      <c r="P6603">
        <v>13</v>
      </c>
      <c r="Q6603">
        <v>0</v>
      </c>
      <c r="R6603">
        <v>2</v>
      </c>
      <c r="S6603">
        <v>0</v>
      </c>
      <c r="T6603">
        <v>2</v>
      </c>
      <c r="U6603">
        <v>0</v>
      </c>
      <c r="V6603">
        <v>0</v>
      </c>
      <c r="W6603">
        <v>0</v>
      </c>
      <c r="X6603">
        <v>3.6239784182727877</v>
      </c>
      <c r="Y6603">
        <v>0</v>
      </c>
      <c r="Z6603">
        <v>1.0361632712645761</v>
      </c>
      <c r="AA6603">
        <v>0</v>
      </c>
      <c r="AB6603">
        <v>13.590768929759999</v>
      </c>
      <c r="AC6603">
        <v>0</v>
      </c>
      <c r="AD6603">
        <v>0</v>
      </c>
      <c r="AE6603">
        <v>18.250910619297365</v>
      </c>
    </row>
    <row r="6604" spans="1:31" x14ac:dyDescent="0.3">
      <c r="A6604">
        <v>2501642</v>
      </c>
      <c r="B6604">
        <v>1</v>
      </c>
      <c r="C6604" t="s">
        <v>80</v>
      </c>
      <c r="D6604" t="s">
        <v>101</v>
      </c>
      <c r="E6604" t="s">
        <v>162</v>
      </c>
      <c r="F6604" t="s">
        <v>11487</v>
      </c>
      <c r="G6604" t="s">
        <v>210</v>
      </c>
      <c r="H6604" t="s">
        <v>135</v>
      </c>
      <c r="I6604" t="s">
        <v>136</v>
      </c>
      <c r="J6604" t="s">
        <v>137</v>
      </c>
      <c r="K6604" t="s">
        <v>144</v>
      </c>
      <c r="L6604" t="s">
        <v>18616</v>
      </c>
      <c r="M6604" t="s">
        <v>18617</v>
      </c>
      <c r="N6604">
        <v>1.424722222</v>
      </c>
      <c r="O6604">
        <v>0</v>
      </c>
      <c r="P6604">
        <v>64</v>
      </c>
      <c r="Q6604">
        <v>0</v>
      </c>
      <c r="R6604">
        <v>11</v>
      </c>
      <c r="S6604">
        <v>0</v>
      </c>
      <c r="T6604">
        <v>25</v>
      </c>
      <c r="U6604">
        <v>0</v>
      </c>
      <c r="V6604">
        <v>0</v>
      </c>
      <c r="W6604">
        <v>0</v>
      </c>
      <c r="X6604">
        <v>29.565762041847211</v>
      </c>
      <c r="Y6604">
        <v>0</v>
      </c>
      <c r="Z6604">
        <v>2.5621200605197343</v>
      </c>
      <c r="AA6604">
        <v>0</v>
      </c>
      <c r="AB6604">
        <v>55.476215287089815</v>
      </c>
      <c r="AC6604">
        <v>0</v>
      </c>
      <c r="AD6604">
        <v>0</v>
      </c>
      <c r="AE6604">
        <v>87.604097389456768</v>
      </c>
    </row>
    <row r="6605" spans="1:31" x14ac:dyDescent="0.3">
      <c r="A6605">
        <v>2500955</v>
      </c>
      <c r="B6605">
        <v>1</v>
      </c>
      <c r="C6605" t="s">
        <v>81</v>
      </c>
      <c r="D6605" t="s">
        <v>127</v>
      </c>
      <c r="E6605" t="s">
        <v>184</v>
      </c>
      <c r="F6605" t="s">
        <v>18618</v>
      </c>
      <c r="G6605" t="s">
        <v>149</v>
      </c>
      <c r="H6605" t="s">
        <v>150</v>
      </c>
      <c r="I6605" t="s">
        <v>136</v>
      </c>
      <c r="J6605" t="s">
        <v>137</v>
      </c>
      <c r="K6605" t="s">
        <v>144</v>
      </c>
      <c r="L6605" t="s">
        <v>18619</v>
      </c>
      <c r="M6605" t="s">
        <v>18620</v>
      </c>
      <c r="N6605">
        <v>1.93</v>
      </c>
      <c r="O6605">
        <v>3</v>
      </c>
      <c r="P6605">
        <v>4</v>
      </c>
      <c r="Q6605">
        <v>45</v>
      </c>
      <c r="R6605">
        <v>20</v>
      </c>
      <c r="S6605">
        <v>2</v>
      </c>
      <c r="T6605">
        <v>2</v>
      </c>
      <c r="U6605">
        <v>0</v>
      </c>
      <c r="V6605">
        <v>0</v>
      </c>
      <c r="W6605">
        <v>0.77390819279555145</v>
      </c>
      <c r="X6605">
        <v>4.6521965493498572</v>
      </c>
      <c r="Y6605">
        <v>38.787803182994196</v>
      </c>
      <c r="Z6605">
        <v>75.563713602333351</v>
      </c>
      <c r="AA6605">
        <v>1.6966188012707442</v>
      </c>
      <c r="AB6605">
        <v>1.6090883378687031</v>
      </c>
      <c r="AC6605">
        <v>0</v>
      </c>
      <c r="AD6605">
        <v>0</v>
      </c>
      <c r="AE6605">
        <v>123.0833286666124</v>
      </c>
    </row>
    <row r="6606" spans="1:31" x14ac:dyDescent="0.3">
      <c r="A6606">
        <v>2500623</v>
      </c>
      <c r="B6606">
        <v>1</v>
      </c>
      <c r="C6606" t="s">
        <v>80</v>
      </c>
      <c r="D6606" t="s">
        <v>83</v>
      </c>
      <c r="E6606" t="s">
        <v>132</v>
      </c>
      <c r="F6606" t="s">
        <v>18621</v>
      </c>
      <c r="G6606" t="s">
        <v>134</v>
      </c>
      <c r="H6606" t="s">
        <v>135</v>
      </c>
      <c r="I6606" t="s">
        <v>136</v>
      </c>
      <c r="J6606" t="s">
        <v>137</v>
      </c>
      <c r="K6606" t="s">
        <v>138</v>
      </c>
      <c r="L6606" t="s">
        <v>18622</v>
      </c>
      <c r="M6606" t="s">
        <v>18623</v>
      </c>
      <c r="N6606">
        <v>0.28722222200000003</v>
      </c>
      <c r="O6606">
        <v>0</v>
      </c>
      <c r="P6606">
        <v>594</v>
      </c>
      <c r="Q6606">
        <v>0</v>
      </c>
      <c r="R6606">
        <v>0</v>
      </c>
      <c r="S6606">
        <v>0</v>
      </c>
      <c r="T6606">
        <v>27</v>
      </c>
      <c r="U6606">
        <v>0</v>
      </c>
      <c r="V6606">
        <v>0</v>
      </c>
      <c r="W6606">
        <v>0</v>
      </c>
      <c r="X6606">
        <v>46.642678547047922</v>
      </c>
      <c r="Y6606">
        <v>0</v>
      </c>
      <c r="Z6606">
        <v>0</v>
      </c>
      <c r="AA6606">
        <v>0</v>
      </c>
      <c r="AB6606">
        <v>8.1050661639475319</v>
      </c>
      <c r="AC6606">
        <v>0</v>
      </c>
      <c r="AD6606">
        <v>0</v>
      </c>
      <c r="AE6606">
        <v>54.747744710995455</v>
      </c>
    </row>
    <row r="6607" spans="1:31" x14ac:dyDescent="0.3">
      <c r="A6607">
        <v>2500815</v>
      </c>
      <c r="B6607">
        <v>1</v>
      </c>
      <c r="C6607" t="s">
        <v>81</v>
      </c>
      <c r="D6607" t="s">
        <v>117</v>
      </c>
      <c r="E6607" t="s">
        <v>162</v>
      </c>
      <c r="F6607" t="s">
        <v>18624</v>
      </c>
      <c r="G6607" t="s">
        <v>210</v>
      </c>
      <c r="H6607" t="s">
        <v>135</v>
      </c>
      <c r="I6607" t="s">
        <v>136</v>
      </c>
      <c r="J6607" t="s">
        <v>137</v>
      </c>
      <c r="K6607" t="s">
        <v>144</v>
      </c>
      <c r="L6607" t="s">
        <v>18625</v>
      </c>
      <c r="M6607" t="s">
        <v>18626</v>
      </c>
      <c r="N6607">
        <v>1.578333333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4</v>
      </c>
      <c r="U6607">
        <v>0</v>
      </c>
      <c r="V6607">
        <v>1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18.986397180145243</v>
      </c>
      <c r="AC6607">
        <v>0</v>
      </c>
      <c r="AD6607">
        <v>19.970859185159696</v>
      </c>
      <c r="AE6607">
        <v>38.957256365304943</v>
      </c>
    </row>
    <row r="6608" spans="1:31" x14ac:dyDescent="0.3">
      <c r="A6608">
        <v>2500417</v>
      </c>
      <c r="B6608">
        <v>1</v>
      </c>
      <c r="C6608" t="s">
        <v>81</v>
      </c>
      <c r="D6608" t="s">
        <v>118</v>
      </c>
      <c r="E6608" t="s">
        <v>184</v>
      </c>
      <c r="F6608" t="s">
        <v>18627</v>
      </c>
      <c r="G6608" t="s">
        <v>149</v>
      </c>
      <c r="H6608" t="s">
        <v>150</v>
      </c>
      <c r="I6608" t="s">
        <v>136</v>
      </c>
      <c r="J6608" t="s">
        <v>137</v>
      </c>
      <c r="K6608" t="s">
        <v>144</v>
      </c>
      <c r="L6608" t="s">
        <v>18628</v>
      </c>
      <c r="M6608" t="s">
        <v>18629</v>
      </c>
      <c r="N6608">
        <v>2.1116666660000001</v>
      </c>
      <c r="O6608">
        <v>1</v>
      </c>
      <c r="P6608">
        <v>124</v>
      </c>
      <c r="Q6608">
        <v>24</v>
      </c>
      <c r="R6608">
        <v>4</v>
      </c>
      <c r="S6608">
        <v>8</v>
      </c>
      <c r="T6608">
        <v>4</v>
      </c>
      <c r="U6608">
        <v>0</v>
      </c>
      <c r="V6608">
        <v>0</v>
      </c>
      <c r="W6608">
        <v>0.46609846020500001</v>
      </c>
      <c r="X6608">
        <v>21.860617839701209</v>
      </c>
      <c r="Y6608">
        <v>20.111229674563702</v>
      </c>
      <c r="Z6608">
        <v>1.9724703085755051</v>
      </c>
      <c r="AA6608">
        <v>13.686124574243708</v>
      </c>
      <c r="AB6608">
        <v>0.87023879446672081</v>
      </c>
      <c r="AC6608">
        <v>0</v>
      </c>
      <c r="AD6608">
        <v>0</v>
      </c>
      <c r="AE6608">
        <v>58.966779651755843</v>
      </c>
    </row>
    <row r="6609" spans="1:31" x14ac:dyDescent="0.3">
      <c r="A6609">
        <v>2500437</v>
      </c>
      <c r="B6609">
        <v>1</v>
      </c>
      <c r="C6609" t="s">
        <v>80</v>
      </c>
      <c r="D6609" t="s">
        <v>94</v>
      </c>
      <c r="E6609" t="s">
        <v>213</v>
      </c>
      <c r="F6609" t="s">
        <v>422</v>
      </c>
      <c r="G6609" t="s">
        <v>149</v>
      </c>
      <c r="H6609" t="s">
        <v>150</v>
      </c>
      <c r="I6609" t="s">
        <v>136</v>
      </c>
      <c r="J6609" t="s">
        <v>137</v>
      </c>
      <c r="K6609" t="s">
        <v>144</v>
      </c>
      <c r="L6609" t="s">
        <v>18630</v>
      </c>
      <c r="M6609" t="s">
        <v>18631</v>
      </c>
      <c r="N6609">
        <v>0.73444444399999997</v>
      </c>
      <c r="O6609">
        <v>6</v>
      </c>
      <c r="P6609">
        <v>48</v>
      </c>
      <c r="Q6609">
        <v>45</v>
      </c>
      <c r="R6609">
        <v>150</v>
      </c>
      <c r="S6609">
        <v>6</v>
      </c>
      <c r="T6609">
        <v>51</v>
      </c>
      <c r="U6609">
        <v>2</v>
      </c>
      <c r="V6609">
        <v>0</v>
      </c>
      <c r="W6609">
        <v>0.64088423814217732</v>
      </c>
      <c r="X6609">
        <v>4.6970537687994121</v>
      </c>
      <c r="Y6609">
        <v>9.6538970284779548</v>
      </c>
      <c r="Z6609">
        <v>44.299182237195211</v>
      </c>
      <c r="AA6609">
        <v>6.4576659956055229</v>
      </c>
      <c r="AB6609">
        <v>16.071186294606843</v>
      </c>
      <c r="AC6609">
        <v>44.966524276344991</v>
      </c>
      <c r="AD6609">
        <v>0</v>
      </c>
      <c r="AE6609">
        <v>126.78639383917212</v>
      </c>
    </row>
    <row r="6610" spans="1:31" x14ac:dyDescent="0.3">
      <c r="A6610">
        <v>2500772</v>
      </c>
      <c r="B6610">
        <v>1</v>
      </c>
      <c r="C6610" t="s">
        <v>80</v>
      </c>
      <c r="D6610" t="s">
        <v>83</v>
      </c>
      <c r="E6610" t="s">
        <v>147</v>
      </c>
      <c r="F6610" t="s">
        <v>18386</v>
      </c>
      <c r="G6610" t="s">
        <v>193</v>
      </c>
      <c r="H6610" t="s">
        <v>150</v>
      </c>
      <c r="I6610" t="s">
        <v>136</v>
      </c>
      <c r="J6610" t="s">
        <v>137</v>
      </c>
      <c r="K6610" t="s">
        <v>144</v>
      </c>
      <c r="L6610" t="s">
        <v>18632</v>
      </c>
      <c r="M6610" t="s">
        <v>18633</v>
      </c>
      <c r="N6610">
        <v>0.81861111099999995</v>
      </c>
      <c r="O6610">
        <v>0</v>
      </c>
      <c r="P6610">
        <v>0</v>
      </c>
      <c r="Q6610">
        <v>0</v>
      </c>
      <c r="R6610">
        <v>0</v>
      </c>
      <c r="S6610">
        <v>6</v>
      </c>
      <c r="T6610">
        <v>0</v>
      </c>
      <c r="U6610">
        <v>5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37.541204490314065</v>
      </c>
      <c r="AB6610">
        <v>0</v>
      </c>
      <c r="AC6610">
        <v>474.34207740225844</v>
      </c>
      <c r="AD6610">
        <v>0</v>
      </c>
      <c r="AE6610">
        <v>511.88328189257248</v>
      </c>
    </row>
    <row r="6611" spans="1:31" x14ac:dyDescent="0.3">
      <c r="A6611">
        <v>2501127</v>
      </c>
      <c r="B6611">
        <v>1</v>
      </c>
      <c r="C6611" t="s">
        <v>80</v>
      </c>
      <c r="D6611" t="s">
        <v>96</v>
      </c>
      <c r="E6611" t="s">
        <v>141</v>
      </c>
      <c r="F6611" t="s">
        <v>18634</v>
      </c>
      <c r="G6611" t="s">
        <v>159</v>
      </c>
      <c r="H6611" t="s">
        <v>135</v>
      </c>
      <c r="I6611" t="s">
        <v>136</v>
      </c>
      <c r="J6611" t="s">
        <v>3</v>
      </c>
      <c r="K6611" t="s">
        <v>144</v>
      </c>
      <c r="L6611" t="s">
        <v>18635</v>
      </c>
      <c r="M6611" t="s">
        <v>18636</v>
      </c>
      <c r="N6611">
        <v>2.386111111</v>
      </c>
      <c r="O6611">
        <v>0</v>
      </c>
      <c r="P6611">
        <v>53</v>
      </c>
      <c r="Q6611">
        <v>0</v>
      </c>
      <c r="R6611">
        <v>0</v>
      </c>
      <c r="S6611">
        <v>0</v>
      </c>
      <c r="T6611">
        <v>60</v>
      </c>
      <c r="U6611">
        <v>0</v>
      </c>
      <c r="V6611">
        <v>0</v>
      </c>
      <c r="W6611">
        <v>0</v>
      </c>
      <c r="X6611">
        <v>54.721899502279932</v>
      </c>
      <c r="Y6611">
        <v>0</v>
      </c>
      <c r="Z6611">
        <v>0</v>
      </c>
      <c r="AA6611">
        <v>0</v>
      </c>
      <c r="AB6611">
        <v>100.61320672861169</v>
      </c>
      <c r="AC6611">
        <v>0</v>
      </c>
      <c r="AD6611">
        <v>0</v>
      </c>
      <c r="AE6611">
        <v>155.33510623089163</v>
      </c>
    </row>
    <row r="6612" spans="1:31" x14ac:dyDescent="0.3">
      <c r="A6612">
        <v>2500414</v>
      </c>
      <c r="B6612">
        <v>1</v>
      </c>
      <c r="C6612" t="s">
        <v>80</v>
      </c>
      <c r="D6612" t="s">
        <v>94</v>
      </c>
      <c r="E6612" t="s">
        <v>147</v>
      </c>
      <c r="F6612" t="s">
        <v>18637</v>
      </c>
      <c r="G6612" t="s">
        <v>149</v>
      </c>
      <c r="H6612" t="s">
        <v>150</v>
      </c>
      <c r="I6612" t="s">
        <v>136</v>
      </c>
      <c r="J6612" t="s">
        <v>137</v>
      </c>
      <c r="K6612" t="s">
        <v>144</v>
      </c>
      <c r="L6612" t="s">
        <v>18638</v>
      </c>
      <c r="M6612" t="s">
        <v>18639</v>
      </c>
      <c r="N6612">
        <v>0.97611111100000003</v>
      </c>
      <c r="O6612">
        <v>0</v>
      </c>
      <c r="P6612">
        <v>149</v>
      </c>
      <c r="Q6612">
        <v>0</v>
      </c>
      <c r="R6612">
        <v>154</v>
      </c>
      <c r="S6612">
        <v>4</v>
      </c>
      <c r="T6612">
        <v>36</v>
      </c>
      <c r="U6612">
        <v>0</v>
      </c>
      <c r="V6612">
        <v>0</v>
      </c>
      <c r="W6612">
        <v>0</v>
      </c>
      <c r="X6612">
        <v>30.948955521030534</v>
      </c>
      <c r="Y6612">
        <v>0</v>
      </c>
      <c r="Z6612">
        <v>43.793964607010352</v>
      </c>
      <c r="AA6612">
        <v>114.12962129237694</v>
      </c>
      <c r="AB6612">
        <v>43.649178153605511</v>
      </c>
      <c r="AC6612">
        <v>0</v>
      </c>
      <c r="AD6612">
        <v>0</v>
      </c>
      <c r="AE6612">
        <v>232.52171957402331</v>
      </c>
    </row>
    <row r="6613" spans="1:31" x14ac:dyDescent="0.3">
      <c r="A6613">
        <v>2500649</v>
      </c>
      <c r="B6613">
        <v>1</v>
      </c>
      <c r="C6613" t="s">
        <v>80</v>
      </c>
      <c r="D6613" t="s">
        <v>93</v>
      </c>
      <c r="E6613" t="s">
        <v>162</v>
      </c>
      <c r="F6613" t="s">
        <v>18640</v>
      </c>
      <c r="G6613" t="s">
        <v>210</v>
      </c>
      <c r="H6613" t="s">
        <v>135</v>
      </c>
      <c r="I6613" t="s">
        <v>136</v>
      </c>
      <c r="J6613" t="s">
        <v>137</v>
      </c>
      <c r="K6613" t="s">
        <v>144</v>
      </c>
      <c r="L6613" t="s">
        <v>18641</v>
      </c>
      <c r="M6613" t="s">
        <v>18642</v>
      </c>
      <c r="N6613">
        <v>4.4236111109999996</v>
      </c>
      <c r="O6613">
        <v>0</v>
      </c>
      <c r="P6613">
        <v>5</v>
      </c>
      <c r="Q6613">
        <v>0</v>
      </c>
      <c r="R6613">
        <v>11</v>
      </c>
      <c r="S6613">
        <v>0</v>
      </c>
      <c r="T6613">
        <v>5</v>
      </c>
      <c r="U6613">
        <v>0</v>
      </c>
      <c r="V6613">
        <v>0</v>
      </c>
      <c r="W6613">
        <v>0</v>
      </c>
      <c r="X6613">
        <v>16.828083827928502</v>
      </c>
      <c r="Y6613">
        <v>0</v>
      </c>
      <c r="Z6613">
        <v>18.559731316969813</v>
      </c>
      <c r="AA6613">
        <v>0</v>
      </c>
      <c r="AB6613">
        <v>11.980303737233381</v>
      </c>
      <c r="AC6613">
        <v>0</v>
      </c>
      <c r="AD6613">
        <v>0</v>
      </c>
      <c r="AE6613">
        <v>47.368118882131697</v>
      </c>
    </row>
    <row r="6614" spans="1:31" x14ac:dyDescent="0.3">
      <c r="A6614">
        <v>2501147</v>
      </c>
      <c r="B6614">
        <v>1</v>
      </c>
      <c r="C6614" t="s">
        <v>80</v>
      </c>
      <c r="D6614" t="s">
        <v>108</v>
      </c>
      <c r="E6614" t="s">
        <v>162</v>
      </c>
      <c r="F6614" t="s">
        <v>18643</v>
      </c>
      <c r="G6614" t="s">
        <v>210</v>
      </c>
      <c r="H6614" t="s">
        <v>135</v>
      </c>
      <c r="I6614" t="s">
        <v>136</v>
      </c>
      <c r="J6614" t="s">
        <v>137</v>
      </c>
      <c r="K6614" t="s">
        <v>144</v>
      </c>
      <c r="L6614" t="s">
        <v>18644</v>
      </c>
      <c r="M6614" t="s">
        <v>18645</v>
      </c>
      <c r="N6614">
        <v>3.1488888880000001</v>
      </c>
      <c r="O6614">
        <v>0</v>
      </c>
      <c r="P6614">
        <v>21</v>
      </c>
      <c r="Q6614">
        <v>0</v>
      </c>
      <c r="R6614">
        <v>14</v>
      </c>
      <c r="S6614">
        <v>0</v>
      </c>
      <c r="T6614">
        <v>2</v>
      </c>
      <c r="U6614">
        <v>0</v>
      </c>
      <c r="V6614">
        <v>0</v>
      </c>
      <c r="W6614">
        <v>0</v>
      </c>
      <c r="X6614">
        <v>17.274043221036987</v>
      </c>
      <c r="Y6614">
        <v>0</v>
      </c>
      <c r="Z6614">
        <v>10.644546922279247</v>
      </c>
      <c r="AA6614">
        <v>0</v>
      </c>
      <c r="AB6614">
        <v>2.4806285750284438</v>
      </c>
      <c r="AC6614">
        <v>0</v>
      </c>
      <c r="AD6614">
        <v>0</v>
      </c>
      <c r="AE6614">
        <v>30.399218718344677</v>
      </c>
    </row>
    <row r="6615" spans="1:31" x14ac:dyDescent="0.3">
      <c r="A6615">
        <v>2500749</v>
      </c>
      <c r="B6615">
        <v>1</v>
      </c>
      <c r="C6615" t="s">
        <v>80</v>
      </c>
      <c r="D6615" t="s">
        <v>96</v>
      </c>
      <c r="E6615" t="s">
        <v>162</v>
      </c>
      <c r="F6615" t="s">
        <v>18646</v>
      </c>
      <c r="G6615" t="s">
        <v>181</v>
      </c>
      <c r="H6615" t="s">
        <v>135</v>
      </c>
      <c r="I6615" t="s">
        <v>136</v>
      </c>
      <c r="J6615" t="s">
        <v>137</v>
      </c>
      <c r="K6615" t="s">
        <v>144</v>
      </c>
      <c r="L6615" t="s">
        <v>18647</v>
      </c>
      <c r="M6615" t="s">
        <v>18648</v>
      </c>
      <c r="N6615">
        <v>0.54416666599999997</v>
      </c>
      <c r="O6615">
        <v>0</v>
      </c>
      <c r="P6615">
        <v>97</v>
      </c>
      <c r="Q6615">
        <v>0</v>
      </c>
      <c r="R6615">
        <v>0</v>
      </c>
      <c r="S6615">
        <v>0</v>
      </c>
      <c r="T6615">
        <v>7</v>
      </c>
      <c r="U6615">
        <v>0</v>
      </c>
      <c r="V6615">
        <v>0</v>
      </c>
      <c r="W6615">
        <v>0</v>
      </c>
      <c r="X6615">
        <v>38.161305252129104</v>
      </c>
      <c r="Y6615">
        <v>0</v>
      </c>
      <c r="Z6615">
        <v>0</v>
      </c>
      <c r="AA6615">
        <v>0</v>
      </c>
      <c r="AB6615">
        <v>4.4838681273784902</v>
      </c>
      <c r="AC6615">
        <v>0</v>
      </c>
      <c r="AD6615">
        <v>0</v>
      </c>
      <c r="AE6615">
        <v>42.645173379507597</v>
      </c>
    </row>
    <row r="6616" spans="1:31" x14ac:dyDescent="0.3">
      <c r="A6616">
        <v>2501270</v>
      </c>
      <c r="B6616">
        <v>1</v>
      </c>
      <c r="C6616" t="s">
        <v>81</v>
      </c>
      <c r="D6616" t="s">
        <v>119</v>
      </c>
      <c r="E6616" t="s">
        <v>162</v>
      </c>
      <c r="F6616" t="s">
        <v>18649</v>
      </c>
      <c r="G6616" t="s">
        <v>210</v>
      </c>
      <c r="H6616" t="s">
        <v>135</v>
      </c>
      <c r="I6616" t="s">
        <v>136</v>
      </c>
      <c r="J6616" t="s">
        <v>137</v>
      </c>
      <c r="K6616" t="s">
        <v>144</v>
      </c>
      <c r="L6616" t="s">
        <v>18650</v>
      </c>
      <c r="M6616" t="s">
        <v>18651</v>
      </c>
      <c r="N6616">
        <v>3.247222222</v>
      </c>
      <c r="O6616">
        <v>0</v>
      </c>
      <c r="P6616">
        <v>16</v>
      </c>
      <c r="Q6616">
        <v>0</v>
      </c>
      <c r="R6616">
        <v>2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8.8795323734221139</v>
      </c>
      <c r="Y6616">
        <v>0</v>
      </c>
      <c r="Z6616">
        <v>0.59075943659490204</v>
      </c>
      <c r="AA6616">
        <v>0</v>
      </c>
      <c r="AB6616">
        <v>0</v>
      </c>
      <c r="AC6616">
        <v>0</v>
      </c>
      <c r="AD6616">
        <v>0</v>
      </c>
      <c r="AE6616">
        <v>9.4702918100170166</v>
      </c>
    </row>
    <row r="6617" spans="1:31" x14ac:dyDescent="0.3">
      <c r="A6617">
        <v>2501170</v>
      </c>
      <c r="B6617">
        <v>1</v>
      </c>
      <c r="C6617" t="s">
        <v>81</v>
      </c>
      <c r="D6617" t="s">
        <v>113</v>
      </c>
      <c r="E6617" t="s">
        <v>162</v>
      </c>
      <c r="F6617" t="s">
        <v>18652</v>
      </c>
      <c r="G6617" t="s">
        <v>210</v>
      </c>
      <c r="H6617" t="s">
        <v>135</v>
      </c>
      <c r="I6617" t="s">
        <v>136</v>
      </c>
      <c r="J6617" t="s">
        <v>137</v>
      </c>
      <c r="K6617" t="s">
        <v>144</v>
      </c>
      <c r="L6617" t="s">
        <v>17766</v>
      </c>
      <c r="M6617" t="s">
        <v>18653</v>
      </c>
      <c r="N6617">
        <v>2.2433333329999998</v>
      </c>
      <c r="O6617">
        <v>0</v>
      </c>
      <c r="P6617">
        <v>56</v>
      </c>
      <c r="Q6617">
        <v>0</v>
      </c>
      <c r="R6617">
        <v>0</v>
      </c>
      <c r="S6617">
        <v>0</v>
      </c>
      <c r="T6617">
        <v>2</v>
      </c>
      <c r="U6617">
        <v>0</v>
      </c>
      <c r="V6617">
        <v>0</v>
      </c>
      <c r="W6617">
        <v>0</v>
      </c>
      <c r="X6617">
        <v>28.997529424092189</v>
      </c>
      <c r="Y6617">
        <v>0</v>
      </c>
      <c r="Z6617">
        <v>0</v>
      </c>
      <c r="AA6617">
        <v>0</v>
      </c>
      <c r="AB6617">
        <v>2.1987645703217966</v>
      </c>
      <c r="AC6617">
        <v>0</v>
      </c>
      <c r="AD6617">
        <v>0</v>
      </c>
      <c r="AE6617">
        <v>31.196293994413985</v>
      </c>
    </row>
    <row r="6618" spans="1:31" x14ac:dyDescent="0.3">
      <c r="A6618">
        <v>2500432</v>
      </c>
      <c r="B6618">
        <v>2</v>
      </c>
      <c r="C6618" t="s">
        <v>80</v>
      </c>
      <c r="D6618" t="s">
        <v>93</v>
      </c>
      <c r="E6618" t="s">
        <v>147</v>
      </c>
      <c r="F6618" t="s">
        <v>9485</v>
      </c>
      <c r="G6618" t="s">
        <v>193</v>
      </c>
      <c r="H6618" t="s">
        <v>150</v>
      </c>
      <c r="I6618" t="s">
        <v>136</v>
      </c>
      <c r="J6618" t="s">
        <v>137</v>
      </c>
      <c r="K6618" t="s">
        <v>144</v>
      </c>
      <c r="L6618" t="s">
        <v>2873</v>
      </c>
      <c r="M6618" t="s">
        <v>18654</v>
      </c>
      <c r="N6618">
        <v>3.1805555550000002</v>
      </c>
      <c r="O6618">
        <v>0</v>
      </c>
      <c r="P6618">
        <v>380</v>
      </c>
      <c r="Q6618">
        <v>5</v>
      </c>
      <c r="R6618">
        <v>116</v>
      </c>
      <c r="S6618">
        <v>3</v>
      </c>
      <c r="T6618">
        <v>95</v>
      </c>
      <c r="U6618">
        <v>0</v>
      </c>
      <c r="V6618">
        <v>1</v>
      </c>
      <c r="W6618">
        <v>0</v>
      </c>
      <c r="X6618">
        <v>191.9408869739714</v>
      </c>
      <c r="Y6618">
        <v>2.7158155147092966</v>
      </c>
      <c r="Z6618">
        <v>169.00934323676904</v>
      </c>
      <c r="AA6618">
        <v>1.6546353072403752</v>
      </c>
      <c r="AB6618">
        <v>213.87206877307906</v>
      </c>
      <c r="AC6618">
        <v>0</v>
      </c>
      <c r="AD6618">
        <v>5.5885811099999996E-4</v>
      </c>
      <c r="AE6618">
        <v>579.1933086638802</v>
      </c>
    </row>
    <row r="6619" spans="1:31" x14ac:dyDescent="0.3">
      <c r="A6619">
        <v>2500580</v>
      </c>
      <c r="B6619">
        <v>1</v>
      </c>
      <c r="C6619" t="s">
        <v>80</v>
      </c>
      <c r="D6619" t="s">
        <v>90</v>
      </c>
      <c r="E6619" t="s">
        <v>153</v>
      </c>
      <c r="F6619" t="s">
        <v>18655</v>
      </c>
      <c r="G6619" t="s">
        <v>230</v>
      </c>
      <c r="H6619" t="s">
        <v>135</v>
      </c>
      <c r="I6619" t="s">
        <v>136</v>
      </c>
      <c r="J6619" t="s">
        <v>137</v>
      </c>
      <c r="K6619" t="s">
        <v>144</v>
      </c>
      <c r="L6619" t="s">
        <v>18656</v>
      </c>
      <c r="M6619" t="s">
        <v>18657</v>
      </c>
      <c r="N6619">
        <v>3.8308333330000002</v>
      </c>
      <c r="O6619">
        <v>0</v>
      </c>
      <c r="P6619">
        <v>18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15.614244825528582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15.614244825528582</v>
      </c>
    </row>
    <row r="6620" spans="1:31" x14ac:dyDescent="0.3">
      <c r="A6620">
        <v>2500978</v>
      </c>
      <c r="B6620">
        <v>1</v>
      </c>
      <c r="C6620" t="s">
        <v>80</v>
      </c>
      <c r="D6620" t="s">
        <v>82</v>
      </c>
      <c r="E6620" t="s">
        <v>132</v>
      </c>
      <c r="F6620" t="s">
        <v>18658</v>
      </c>
      <c r="G6620" t="s">
        <v>134</v>
      </c>
      <c r="H6620" t="s">
        <v>135</v>
      </c>
      <c r="I6620" t="s">
        <v>136</v>
      </c>
      <c r="J6620" t="s">
        <v>137</v>
      </c>
      <c r="K6620" t="s">
        <v>138</v>
      </c>
      <c r="L6620" t="s">
        <v>18659</v>
      </c>
      <c r="M6620" t="s">
        <v>18660</v>
      </c>
      <c r="N6620">
        <v>1.109722222</v>
      </c>
      <c r="O6620">
        <v>0</v>
      </c>
      <c r="P6620">
        <v>9</v>
      </c>
      <c r="Q6620">
        <v>0</v>
      </c>
      <c r="R6620">
        <v>0</v>
      </c>
      <c r="S6620">
        <v>0</v>
      </c>
      <c r="T6620">
        <v>1</v>
      </c>
      <c r="U6620">
        <v>0</v>
      </c>
      <c r="V6620">
        <v>0</v>
      </c>
      <c r="W6620">
        <v>0</v>
      </c>
      <c r="X6620">
        <v>2.4254237962926926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2.4254237962926926</v>
      </c>
    </row>
    <row r="6621" spans="1:31" x14ac:dyDescent="0.3">
      <c r="A6621">
        <v>2500835</v>
      </c>
      <c r="B6621">
        <v>1</v>
      </c>
      <c r="C6621" t="s">
        <v>80</v>
      </c>
      <c r="D6621" t="s">
        <v>85</v>
      </c>
      <c r="E6621" t="s">
        <v>132</v>
      </c>
      <c r="F6621" t="s">
        <v>18661</v>
      </c>
      <c r="G6621" t="s">
        <v>134</v>
      </c>
      <c r="H6621" t="s">
        <v>135</v>
      </c>
      <c r="I6621" t="s">
        <v>136</v>
      </c>
      <c r="J6621" t="s">
        <v>137</v>
      </c>
      <c r="K6621" t="s">
        <v>138</v>
      </c>
      <c r="L6621" t="s">
        <v>18662</v>
      </c>
      <c r="M6621" t="s">
        <v>18185</v>
      </c>
      <c r="N6621">
        <v>0.20388888799999999</v>
      </c>
      <c r="O6621">
        <v>0</v>
      </c>
      <c r="P6621">
        <v>156</v>
      </c>
      <c r="Q6621">
        <v>0</v>
      </c>
      <c r="R6621">
        <v>0</v>
      </c>
      <c r="S6621">
        <v>0</v>
      </c>
      <c r="T6621">
        <v>22</v>
      </c>
      <c r="U6621">
        <v>0</v>
      </c>
      <c r="V6621">
        <v>0</v>
      </c>
      <c r="W6621">
        <v>0</v>
      </c>
      <c r="X6621">
        <v>9.0353053980228815</v>
      </c>
      <c r="Y6621">
        <v>0</v>
      </c>
      <c r="Z6621">
        <v>0</v>
      </c>
      <c r="AA6621">
        <v>0</v>
      </c>
      <c r="AB6621">
        <v>7.7175481809299153</v>
      </c>
      <c r="AC6621">
        <v>0</v>
      </c>
      <c r="AD6621">
        <v>0</v>
      </c>
      <c r="AE6621">
        <v>16.752853578952795</v>
      </c>
    </row>
    <row r="6622" spans="1:31" x14ac:dyDescent="0.3">
      <c r="A6622">
        <v>2501190</v>
      </c>
      <c r="B6622">
        <v>1</v>
      </c>
      <c r="C6622" t="s">
        <v>80</v>
      </c>
      <c r="D6622" t="s">
        <v>110</v>
      </c>
      <c r="E6622" t="s">
        <v>147</v>
      </c>
      <c r="F6622" t="s">
        <v>18663</v>
      </c>
      <c r="G6622" t="s">
        <v>193</v>
      </c>
      <c r="H6622" t="s">
        <v>150</v>
      </c>
      <c r="I6622" t="s">
        <v>136</v>
      </c>
      <c r="J6622" t="s">
        <v>137</v>
      </c>
      <c r="K6622" t="s">
        <v>144</v>
      </c>
      <c r="L6622" t="s">
        <v>18664</v>
      </c>
      <c r="M6622" t="s">
        <v>17811</v>
      </c>
      <c r="N6622">
        <v>0.90916666599999996</v>
      </c>
      <c r="O6622">
        <v>0</v>
      </c>
      <c r="P6622">
        <v>276</v>
      </c>
      <c r="Q6622">
        <v>0</v>
      </c>
      <c r="R6622">
        <v>0</v>
      </c>
      <c r="S6622">
        <v>0</v>
      </c>
      <c r="T6622">
        <v>14</v>
      </c>
      <c r="U6622">
        <v>0</v>
      </c>
      <c r="V6622">
        <v>0</v>
      </c>
      <c r="W6622">
        <v>0</v>
      </c>
      <c r="X6622">
        <v>88.734590044468888</v>
      </c>
      <c r="Y6622">
        <v>0</v>
      </c>
      <c r="Z6622">
        <v>0</v>
      </c>
      <c r="AA6622">
        <v>0</v>
      </c>
      <c r="AB6622">
        <v>8.1816594299279739</v>
      </c>
      <c r="AC6622">
        <v>0</v>
      </c>
      <c r="AD6622">
        <v>0</v>
      </c>
      <c r="AE6622">
        <v>96.916249474396864</v>
      </c>
    </row>
    <row r="6623" spans="1:31" x14ac:dyDescent="0.3">
      <c r="A6623">
        <v>2500400</v>
      </c>
      <c r="B6623">
        <v>1</v>
      </c>
      <c r="C6623" t="s">
        <v>81</v>
      </c>
      <c r="D6623" t="s">
        <v>126</v>
      </c>
      <c r="E6623" t="s">
        <v>184</v>
      </c>
      <c r="F6623" t="s">
        <v>18665</v>
      </c>
      <c r="G6623" t="s">
        <v>149</v>
      </c>
      <c r="H6623" t="s">
        <v>150</v>
      </c>
      <c r="I6623" t="s">
        <v>136</v>
      </c>
      <c r="J6623" t="s">
        <v>137</v>
      </c>
      <c r="K6623" t="s">
        <v>144</v>
      </c>
      <c r="L6623" t="s">
        <v>18666</v>
      </c>
      <c r="M6623" t="s">
        <v>18667</v>
      </c>
      <c r="N6623">
        <v>0.579166666</v>
      </c>
      <c r="O6623">
        <v>2</v>
      </c>
      <c r="P6623">
        <v>299</v>
      </c>
      <c r="Q6623">
        <v>36</v>
      </c>
      <c r="R6623">
        <v>131</v>
      </c>
      <c r="S6623">
        <v>11</v>
      </c>
      <c r="T6623">
        <v>25</v>
      </c>
      <c r="U6623">
        <v>0</v>
      </c>
      <c r="V6623">
        <v>0</v>
      </c>
      <c r="W6623">
        <v>0.87288848972412392</v>
      </c>
      <c r="X6623">
        <v>16.171456509671184</v>
      </c>
      <c r="Y6623">
        <v>51.558741127403913</v>
      </c>
      <c r="Z6623">
        <v>9.7844819852383544</v>
      </c>
      <c r="AA6623">
        <v>9.4702359785329939</v>
      </c>
      <c r="AB6623">
        <v>9.3073062867611966</v>
      </c>
      <c r="AC6623">
        <v>0</v>
      </c>
      <c r="AD6623">
        <v>0</v>
      </c>
      <c r="AE6623">
        <v>97.165110377331757</v>
      </c>
    </row>
    <row r="6624" spans="1:31" x14ac:dyDescent="0.3">
      <c r="A6624">
        <v>2500394</v>
      </c>
      <c r="B6624">
        <v>1</v>
      </c>
      <c r="C6624" t="s">
        <v>80</v>
      </c>
      <c r="D6624" t="s">
        <v>103</v>
      </c>
      <c r="E6624" t="s">
        <v>213</v>
      </c>
      <c r="F6624" t="s">
        <v>18668</v>
      </c>
      <c r="G6624" t="s">
        <v>149</v>
      </c>
      <c r="H6624" t="s">
        <v>150</v>
      </c>
      <c r="I6624" t="s">
        <v>136</v>
      </c>
      <c r="J6624" t="s">
        <v>137</v>
      </c>
      <c r="K6624" t="s">
        <v>144</v>
      </c>
      <c r="L6624" t="s">
        <v>18669</v>
      </c>
      <c r="M6624" t="s">
        <v>18670</v>
      </c>
      <c r="N6624">
        <v>0.24361111099999999</v>
      </c>
      <c r="O6624">
        <v>2</v>
      </c>
      <c r="P6624">
        <v>2274</v>
      </c>
      <c r="Q6624">
        <v>94</v>
      </c>
      <c r="R6624">
        <v>425</v>
      </c>
      <c r="S6624">
        <v>46</v>
      </c>
      <c r="T6624">
        <v>576</v>
      </c>
      <c r="U6624">
        <v>4</v>
      </c>
      <c r="V6624">
        <v>0</v>
      </c>
      <c r="W6624">
        <v>0.14955897350896058</v>
      </c>
      <c r="X6624">
        <v>126.60900575752126</v>
      </c>
      <c r="Y6624">
        <v>8.7900698761189258</v>
      </c>
      <c r="Z6624">
        <v>42.08624125605931</v>
      </c>
      <c r="AA6624">
        <v>44.645171458323361</v>
      </c>
      <c r="AB6624">
        <v>60.597274854074954</v>
      </c>
      <c r="AC6624">
        <v>8.6907592947498866</v>
      </c>
      <c r="AD6624">
        <v>0</v>
      </c>
      <c r="AE6624">
        <v>291.56808147035667</v>
      </c>
    </row>
    <row r="6625" spans="1:31" x14ac:dyDescent="0.3">
      <c r="A6625">
        <v>2500892</v>
      </c>
      <c r="B6625">
        <v>1</v>
      </c>
      <c r="C6625" t="s">
        <v>80</v>
      </c>
      <c r="D6625" t="s">
        <v>94</v>
      </c>
      <c r="E6625" t="s">
        <v>166</v>
      </c>
      <c r="F6625" t="s">
        <v>3684</v>
      </c>
      <c r="G6625" t="s">
        <v>203</v>
      </c>
      <c r="H6625" t="s">
        <v>150</v>
      </c>
      <c r="I6625" t="s">
        <v>136</v>
      </c>
      <c r="J6625" t="s">
        <v>137</v>
      </c>
      <c r="K6625" t="s">
        <v>138</v>
      </c>
      <c r="L6625" t="s">
        <v>18671</v>
      </c>
      <c r="M6625" t="s">
        <v>18672</v>
      </c>
      <c r="N6625">
        <v>0.12</v>
      </c>
      <c r="O6625">
        <v>0</v>
      </c>
      <c r="P6625">
        <v>0</v>
      </c>
      <c r="Q6625">
        <v>1</v>
      </c>
      <c r="R6625">
        <v>130</v>
      </c>
      <c r="S6625">
        <v>0</v>
      </c>
      <c r="T6625">
        <v>6</v>
      </c>
      <c r="U6625">
        <v>0</v>
      </c>
      <c r="V6625">
        <v>0</v>
      </c>
      <c r="W6625">
        <v>0</v>
      </c>
      <c r="X6625">
        <v>0</v>
      </c>
      <c r="Y6625">
        <v>6.3188678880000002E-2</v>
      </c>
      <c r="Z6625">
        <v>15.185450108490958</v>
      </c>
      <c r="AA6625">
        <v>0</v>
      </c>
      <c r="AB6625">
        <v>0.32166031184170796</v>
      </c>
      <c r="AC6625">
        <v>0</v>
      </c>
      <c r="AD6625">
        <v>0</v>
      </c>
      <c r="AE6625">
        <v>15.570299099212665</v>
      </c>
    </row>
    <row r="6626" spans="1:31" x14ac:dyDescent="0.3">
      <c r="A6626">
        <v>2500643</v>
      </c>
      <c r="B6626">
        <v>1</v>
      </c>
      <c r="C6626" t="s">
        <v>80</v>
      </c>
      <c r="D6626" t="s">
        <v>108</v>
      </c>
      <c r="E6626" t="s">
        <v>162</v>
      </c>
      <c r="F6626" t="s">
        <v>18673</v>
      </c>
      <c r="G6626" t="s">
        <v>530</v>
      </c>
      <c r="H6626" t="s">
        <v>135</v>
      </c>
      <c r="I6626" t="s">
        <v>136</v>
      </c>
      <c r="J6626" t="s">
        <v>137</v>
      </c>
      <c r="K6626" t="s">
        <v>144</v>
      </c>
      <c r="L6626" t="s">
        <v>18674</v>
      </c>
      <c r="M6626" t="s">
        <v>18675</v>
      </c>
      <c r="N6626">
        <v>4.0416666660000002</v>
      </c>
      <c r="O6626">
        <v>0</v>
      </c>
      <c r="P6626">
        <v>9</v>
      </c>
      <c r="Q6626">
        <v>0</v>
      </c>
      <c r="R6626">
        <v>16</v>
      </c>
      <c r="S6626">
        <v>0</v>
      </c>
      <c r="T6626">
        <v>5</v>
      </c>
      <c r="U6626">
        <v>0</v>
      </c>
      <c r="V6626">
        <v>0</v>
      </c>
      <c r="W6626">
        <v>0</v>
      </c>
      <c r="X6626">
        <v>16.947043641652108</v>
      </c>
      <c r="Y6626">
        <v>0</v>
      </c>
      <c r="Z6626">
        <v>11.816823916096636</v>
      </c>
      <c r="AA6626">
        <v>0</v>
      </c>
      <c r="AB6626">
        <v>11.306210239368054</v>
      </c>
      <c r="AC6626">
        <v>0</v>
      </c>
      <c r="AD6626">
        <v>0</v>
      </c>
      <c r="AE6626">
        <v>40.070077797116802</v>
      </c>
    </row>
    <row r="6627" spans="1:31" x14ac:dyDescent="0.3">
      <c r="A6627">
        <v>2500735</v>
      </c>
      <c r="B6627">
        <v>1</v>
      </c>
      <c r="C6627" t="s">
        <v>81</v>
      </c>
      <c r="D6627" t="s">
        <v>126</v>
      </c>
      <c r="E6627" t="s">
        <v>184</v>
      </c>
      <c r="F6627" t="s">
        <v>18493</v>
      </c>
      <c r="G6627" t="s">
        <v>649</v>
      </c>
      <c r="H6627" t="s">
        <v>150</v>
      </c>
      <c r="I6627" t="s">
        <v>136</v>
      </c>
      <c r="J6627" t="s">
        <v>137</v>
      </c>
      <c r="K6627" t="s">
        <v>144</v>
      </c>
      <c r="L6627" t="s">
        <v>18676</v>
      </c>
      <c r="M6627" t="s">
        <v>18677</v>
      </c>
      <c r="N6627">
        <v>8.2119444440000002</v>
      </c>
      <c r="O6627">
        <v>0</v>
      </c>
      <c r="P6627">
        <v>645</v>
      </c>
      <c r="Q6627">
        <v>23</v>
      </c>
      <c r="R6627">
        <v>198</v>
      </c>
      <c r="S6627">
        <v>8</v>
      </c>
      <c r="T6627">
        <v>53</v>
      </c>
      <c r="U6627">
        <v>0</v>
      </c>
      <c r="V6627">
        <v>0</v>
      </c>
      <c r="W6627">
        <v>0</v>
      </c>
      <c r="X6627">
        <v>480.93618631173035</v>
      </c>
      <c r="Y6627">
        <v>387.4925891719389</v>
      </c>
      <c r="Z6627">
        <v>104.24274371899799</v>
      </c>
      <c r="AA6627">
        <v>311.24607057539174</v>
      </c>
      <c r="AB6627">
        <v>296.25911159427454</v>
      </c>
      <c r="AC6627">
        <v>0</v>
      </c>
      <c r="AD6627">
        <v>0</v>
      </c>
      <c r="AE6627">
        <v>1580.1767013723336</v>
      </c>
    </row>
    <row r="6628" spans="1:31" x14ac:dyDescent="0.3">
      <c r="A6628">
        <v>2500558</v>
      </c>
      <c r="B6628">
        <v>1</v>
      </c>
      <c r="C6628" t="s">
        <v>81</v>
      </c>
      <c r="D6628" t="s">
        <v>113</v>
      </c>
      <c r="E6628" t="s">
        <v>184</v>
      </c>
      <c r="F6628" t="s">
        <v>18678</v>
      </c>
      <c r="G6628" t="s">
        <v>149</v>
      </c>
      <c r="H6628" t="s">
        <v>150</v>
      </c>
      <c r="I6628" t="s">
        <v>136</v>
      </c>
      <c r="J6628" t="s">
        <v>137</v>
      </c>
      <c r="K6628" t="s">
        <v>144</v>
      </c>
      <c r="L6628" t="s">
        <v>18679</v>
      </c>
      <c r="M6628" t="s">
        <v>18680</v>
      </c>
      <c r="N6628">
        <v>6.130833333</v>
      </c>
      <c r="O6628">
        <v>0</v>
      </c>
      <c r="P6628">
        <v>543</v>
      </c>
      <c r="Q6628">
        <v>2</v>
      </c>
      <c r="R6628">
        <v>37</v>
      </c>
      <c r="S6628">
        <v>2</v>
      </c>
      <c r="T6628">
        <v>17</v>
      </c>
      <c r="U6628">
        <v>0</v>
      </c>
      <c r="V6628">
        <v>0</v>
      </c>
      <c r="W6628">
        <v>0</v>
      </c>
      <c r="X6628">
        <v>328.85031806621453</v>
      </c>
      <c r="Y6628">
        <v>4.0907527578922798</v>
      </c>
      <c r="Z6628">
        <v>64.792245562979659</v>
      </c>
      <c r="AA6628">
        <v>23.350816930136666</v>
      </c>
      <c r="AB6628">
        <v>72.382684927474486</v>
      </c>
      <c r="AC6628">
        <v>0</v>
      </c>
      <c r="AD6628">
        <v>0</v>
      </c>
      <c r="AE6628">
        <v>493.46681824469761</v>
      </c>
    </row>
    <row r="6629" spans="1:31" x14ac:dyDescent="0.3">
      <c r="A6629">
        <v>2501222</v>
      </c>
      <c r="B6629">
        <v>1</v>
      </c>
      <c r="C6629" t="s">
        <v>81</v>
      </c>
      <c r="D6629" t="s">
        <v>115</v>
      </c>
      <c r="E6629" t="s">
        <v>153</v>
      </c>
      <c r="F6629" t="s">
        <v>18681</v>
      </c>
      <c r="G6629" t="s">
        <v>210</v>
      </c>
      <c r="H6629" t="s">
        <v>135</v>
      </c>
      <c r="I6629" t="s">
        <v>136</v>
      </c>
      <c r="J6629" t="s">
        <v>137</v>
      </c>
      <c r="K6629" t="s">
        <v>144</v>
      </c>
      <c r="L6629" t="s">
        <v>18682</v>
      </c>
      <c r="M6629" t="s">
        <v>18683</v>
      </c>
      <c r="N6629">
        <v>1.024444444</v>
      </c>
      <c r="O6629">
        <v>0</v>
      </c>
      <c r="P6629">
        <v>1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0.12927527134114267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0.12927527134114267</v>
      </c>
    </row>
    <row r="6630" spans="1:31" x14ac:dyDescent="0.3">
      <c r="A6630">
        <v>2501199</v>
      </c>
      <c r="B6630">
        <v>1</v>
      </c>
      <c r="C6630" t="s">
        <v>80</v>
      </c>
      <c r="D6630" t="s">
        <v>105</v>
      </c>
      <c r="E6630" t="s">
        <v>166</v>
      </c>
      <c r="F6630" t="s">
        <v>18684</v>
      </c>
      <c r="G6630" t="s">
        <v>149</v>
      </c>
      <c r="H6630" t="s">
        <v>150</v>
      </c>
      <c r="I6630" t="s">
        <v>136</v>
      </c>
      <c r="J6630" t="s">
        <v>137</v>
      </c>
      <c r="K6630" t="s">
        <v>144</v>
      </c>
      <c r="L6630" t="s">
        <v>18685</v>
      </c>
      <c r="M6630" t="s">
        <v>18686</v>
      </c>
      <c r="N6630">
        <v>0.42083333299999998</v>
      </c>
      <c r="O6630">
        <v>0</v>
      </c>
      <c r="P6630">
        <v>2614</v>
      </c>
      <c r="Q6630">
        <v>0</v>
      </c>
      <c r="R6630">
        <v>12</v>
      </c>
      <c r="S6630">
        <v>11</v>
      </c>
      <c r="T6630">
        <v>132</v>
      </c>
      <c r="U6630">
        <v>6</v>
      </c>
      <c r="V6630">
        <v>4</v>
      </c>
      <c r="W6630">
        <v>0</v>
      </c>
      <c r="X6630">
        <v>287.03317395874399</v>
      </c>
      <c r="Y6630">
        <v>0</v>
      </c>
      <c r="Z6630">
        <v>1.1605306969578264</v>
      </c>
      <c r="AA6630">
        <v>33.190187703682199</v>
      </c>
      <c r="AB6630">
        <v>86.040919028905535</v>
      </c>
      <c r="AC6630">
        <v>153.30641656873436</v>
      </c>
      <c r="AD6630">
        <v>8.5222264340851961</v>
      </c>
      <c r="AE6630">
        <v>569.25345439110913</v>
      </c>
    </row>
    <row r="6631" spans="1:31" x14ac:dyDescent="0.3">
      <c r="A6631">
        <v>2501242</v>
      </c>
      <c r="B6631">
        <v>1</v>
      </c>
      <c r="C6631" t="s">
        <v>81</v>
      </c>
      <c r="D6631" t="s">
        <v>115</v>
      </c>
      <c r="E6631" t="s">
        <v>162</v>
      </c>
      <c r="F6631" t="s">
        <v>18687</v>
      </c>
      <c r="G6631" t="s">
        <v>210</v>
      </c>
      <c r="H6631" t="s">
        <v>135</v>
      </c>
      <c r="I6631" t="s">
        <v>136</v>
      </c>
      <c r="J6631" t="s">
        <v>137</v>
      </c>
      <c r="K6631" t="s">
        <v>144</v>
      </c>
      <c r="L6631" t="s">
        <v>18688</v>
      </c>
      <c r="M6631" t="s">
        <v>18689</v>
      </c>
      <c r="N6631">
        <v>4.438055555</v>
      </c>
      <c r="O6631">
        <v>0</v>
      </c>
      <c r="P6631">
        <v>43</v>
      </c>
      <c r="Q6631">
        <v>0</v>
      </c>
      <c r="R6631">
        <v>0</v>
      </c>
      <c r="S6631">
        <v>0</v>
      </c>
      <c r="T6631">
        <v>3</v>
      </c>
      <c r="U6631">
        <v>0</v>
      </c>
      <c r="V6631">
        <v>0</v>
      </c>
      <c r="W6631">
        <v>0</v>
      </c>
      <c r="X6631">
        <v>8.4434606640900807</v>
      </c>
      <c r="Y6631">
        <v>0</v>
      </c>
      <c r="Z6631">
        <v>0</v>
      </c>
      <c r="AA6631">
        <v>0</v>
      </c>
      <c r="AB6631">
        <v>0.11751239651810429</v>
      </c>
      <c r="AC6631">
        <v>0</v>
      </c>
      <c r="AD6631">
        <v>0</v>
      </c>
      <c r="AE6631">
        <v>8.5609730606081857</v>
      </c>
    </row>
    <row r="6632" spans="1:31" x14ac:dyDescent="0.3">
      <c r="A6632">
        <v>2501099</v>
      </c>
      <c r="B6632">
        <v>1</v>
      </c>
      <c r="C6632" t="s">
        <v>80</v>
      </c>
      <c r="D6632" t="s">
        <v>82</v>
      </c>
      <c r="E6632" t="s">
        <v>162</v>
      </c>
      <c r="F6632" t="s">
        <v>18690</v>
      </c>
      <c r="G6632" t="s">
        <v>210</v>
      </c>
      <c r="H6632" t="s">
        <v>135</v>
      </c>
      <c r="I6632" t="s">
        <v>136</v>
      </c>
      <c r="J6632" t="s">
        <v>137</v>
      </c>
      <c r="K6632" t="s">
        <v>144</v>
      </c>
      <c r="L6632" t="s">
        <v>18691</v>
      </c>
      <c r="M6632" t="s">
        <v>18692</v>
      </c>
      <c r="N6632">
        <v>1.3272222220000001</v>
      </c>
      <c r="O6632">
        <v>0</v>
      </c>
      <c r="P6632">
        <v>217</v>
      </c>
      <c r="Q6632">
        <v>0</v>
      </c>
      <c r="R6632">
        <v>0</v>
      </c>
      <c r="S6632">
        <v>0</v>
      </c>
      <c r="T6632">
        <v>4</v>
      </c>
      <c r="U6632">
        <v>0</v>
      </c>
      <c r="V6632">
        <v>0</v>
      </c>
      <c r="W6632">
        <v>0</v>
      </c>
      <c r="X6632">
        <v>108.5100481092331</v>
      </c>
      <c r="Y6632">
        <v>0</v>
      </c>
      <c r="Z6632">
        <v>0</v>
      </c>
      <c r="AA6632">
        <v>0</v>
      </c>
      <c r="AB6632">
        <v>2.3955598474578883</v>
      </c>
      <c r="AC6632">
        <v>0</v>
      </c>
      <c r="AD6632">
        <v>0</v>
      </c>
      <c r="AE6632">
        <v>110.90560795669099</v>
      </c>
    </row>
    <row r="6633" spans="1:31" x14ac:dyDescent="0.3">
      <c r="A6633">
        <v>2500601</v>
      </c>
      <c r="B6633">
        <v>1</v>
      </c>
      <c r="C6633" t="s">
        <v>80</v>
      </c>
      <c r="D6633" t="s">
        <v>101</v>
      </c>
      <c r="E6633" t="s">
        <v>162</v>
      </c>
      <c r="F6633" t="s">
        <v>2943</v>
      </c>
      <c r="G6633" t="s">
        <v>168</v>
      </c>
      <c r="H6633" t="s">
        <v>135</v>
      </c>
      <c r="I6633" t="s">
        <v>136</v>
      </c>
      <c r="J6633" t="s">
        <v>137</v>
      </c>
      <c r="K6633" t="s">
        <v>138</v>
      </c>
      <c r="L6633" t="s">
        <v>18693</v>
      </c>
      <c r="M6633" t="s">
        <v>18694</v>
      </c>
      <c r="N6633">
        <v>6.21</v>
      </c>
      <c r="O6633">
        <v>0</v>
      </c>
      <c r="P6633">
        <v>124</v>
      </c>
      <c r="Q6633">
        <v>0</v>
      </c>
      <c r="R6633">
        <v>0</v>
      </c>
      <c r="S6633">
        <v>0</v>
      </c>
      <c r="T6633">
        <v>2</v>
      </c>
      <c r="U6633">
        <v>0</v>
      </c>
      <c r="V6633">
        <v>0</v>
      </c>
      <c r="W6633">
        <v>0</v>
      </c>
      <c r="X6633">
        <v>111.06794261151016</v>
      </c>
      <c r="Y6633">
        <v>0</v>
      </c>
      <c r="Z6633">
        <v>0</v>
      </c>
      <c r="AA6633">
        <v>0</v>
      </c>
      <c r="AB6633">
        <v>13.286275663083282</v>
      </c>
      <c r="AC6633">
        <v>0</v>
      </c>
      <c r="AD6633">
        <v>0</v>
      </c>
      <c r="AE6633">
        <v>124.35421827459345</v>
      </c>
    </row>
    <row r="6634" spans="1:31" x14ac:dyDescent="0.3">
      <c r="A6634">
        <v>2500701</v>
      </c>
      <c r="B6634">
        <v>1</v>
      </c>
      <c r="C6634" t="s">
        <v>81</v>
      </c>
      <c r="D6634" t="s">
        <v>118</v>
      </c>
      <c r="E6634" t="s">
        <v>162</v>
      </c>
      <c r="F6634" t="s">
        <v>18695</v>
      </c>
      <c r="G6634" t="s">
        <v>210</v>
      </c>
      <c r="H6634" t="s">
        <v>135</v>
      </c>
      <c r="I6634" t="s">
        <v>136</v>
      </c>
      <c r="J6634" t="s">
        <v>137</v>
      </c>
      <c r="K6634" t="s">
        <v>144</v>
      </c>
      <c r="L6634" t="s">
        <v>18696</v>
      </c>
      <c r="M6634" t="s">
        <v>18697</v>
      </c>
      <c r="N6634">
        <v>7.5430555549999996</v>
      </c>
      <c r="O6634">
        <v>0</v>
      </c>
      <c r="P6634">
        <v>17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13.260887403739781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13.260887403739781</v>
      </c>
    </row>
    <row r="6635" spans="1:31" x14ac:dyDescent="0.3">
      <c r="A6635">
        <v>2501122</v>
      </c>
      <c r="B6635">
        <v>1</v>
      </c>
      <c r="C6635" t="s">
        <v>80</v>
      </c>
      <c r="D6635" t="s">
        <v>102</v>
      </c>
      <c r="E6635" t="s">
        <v>162</v>
      </c>
      <c r="F6635" t="s">
        <v>18698</v>
      </c>
      <c r="G6635" t="s">
        <v>210</v>
      </c>
      <c r="H6635" t="s">
        <v>135</v>
      </c>
      <c r="I6635" t="s">
        <v>136</v>
      </c>
      <c r="J6635" t="s">
        <v>137</v>
      </c>
      <c r="K6635" t="s">
        <v>144</v>
      </c>
      <c r="L6635" t="s">
        <v>18699</v>
      </c>
      <c r="M6635" t="s">
        <v>18700</v>
      </c>
      <c r="N6635">
        <v>1.958611111</v>
      </c>
      <c r="O6635">
        <v>0</v>
      </c>
      <c r="P6635">
        <v>6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0.1203770800939144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0.1203770800939144</v>
      </c>
    </row>
    <row r="6636" spans="1:31" x14ac:dyDescent="0.3">
      <c r="A6636">
        <v>2501179</v>
      </c>
      <c r="B6636">
        <v>1</v>
      </c>
      <c r="C6636" t="s">
        <v>81</v>
      </c>
      <c r="D6636" t="s">
        <v>112</v>
      </c>
      <c r="E6636" t="s">
        <v>184</v>
      </c>
      <c r="F6636" t="s">
        <v>18701</v>
      </c>
      <c r="G6636" t="s">
        <v>149</v>
      </c>
      <c r="H6636" t="s">
        <v>150</v>
      </c>
      <c r="I6636" t="s">
        <v>136</v>
      </c>
      <c r="J6636" t="s">
        <v>137</v>
      </c>
      <c r="K6636" t="s">
        <v>144</v>
      </c>
      <c r="L6636" t="s">
        <v>18702</v>
      </c>
      <c r="M6636" t="s">
        <v>18703</v>
      </c>
      <c r="N6636">
        <v>1.0861111109999999</v>
      </c>
      <c r="O6636">
        <v>0</v>
      </c>
      <c r="P6636">
        <v>152</v>
      </c>
      <c r="Q6636">
        <v>21</v>
      </c>
      <c r="R6636">
        <v>10</v>
      </c>
      <c r="S6636">
        <v>4</v>
      </c>
      <c r="T6636">
        <v>9</v>
      </c>
      <c r="U6636">
        <v>0</v>
      </c>
      <c r="V6636">
        <v>0</v>
      </c>
      <c r="W6636">
        <v>0</v>
      </c>
      <c r="X6636">
        <v>22.748930966320373</v>
      </c>
      <c r="Y6636">
        <v>7.088582209153933</v>
      </c>
      <c r="Z6636">
        <v>3.0147745961989392</v>
      </c>
      <c r="AA6636">
        <v>42.958579224991354</v>
      </c>
      <c r="AB6636">
        <v>2.321672856315077</v>
      </c>
      <c r="AC6636">
        <v>0</v>
      </c>
      <c r="AD6636">
        <v>0</v>
      </c>
      <c r="AE6636">
        <v>78.132539852979676</v>
      </c>
    </row>
    <row r="6637" spans="1:31" x14ac:dyDescent="0.3">
      <c r="A6637">
        <v>2500538</v>
      </c>
      <c r="B6637">
        <v>1</v>
      </c>
      <c r="C6637" t="s">
        <v>81</v>
      </c>
      <c r="D6637" t="s">
        <v>126</v>
      </c>
      <c r="E6637" t="s">
        <v>162</v>
      </c>
      <c r="F6637" t="s">
        <v>18704</v>
      </c>
      <c r="G6637" t="s">
        <v>530</v>
      </c>
      <c r="H6637" t="s">
        <v>135</v>
      </c>
      <c r="I6637" t="s">
        <v>136</v>
      </c>
      <c r="J6637" t="s">
        <v>137</v>
      </c>
      <c r="K6637" t="s">
        <v>144</v>
      </c>
      <c r="L6637" t="s">
        <v>18705</v>
      </c>
      <c r="M6637" t="s">
        <v>18706</v>
      </c>
      <c r="N6637">
        <v>5.4052777770000002</v>
      </c>
      <c r="O6637">
        <v>0</v>
      </c>
      <c r="P6637">
        <v>30</v>
      </c>
      <c r="Q6637">
        <v>0</v>
      </c>
      <c r="R6637">
        <v>0</v>
      </c>
      <c r="S6637">
        <v>0</v>
      </c>
      <c r="T6637">
        <v>1</v>
      </c>
      <c r="U6637">
        <v>0</v>
      </c>
      <c r="V6637">
        <v>0</v>
      </c>
      <c r="W6637">
        <v>0</v>
      </c>
      <c r="X6637">
        <v>25.585041794837792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25.585041794837792</v>
      </c>
    </row>
    <row r="6638" spans="1:31" x14ac:dyDescent="0.3">
      <c r="A6638">
        <v>2500638</v>
      </c>
      <c r="B6638">
        <v>1</v>
      </c>
      <c r="C6638" t="s">
        <v>81</v>
      </c>
      <c r="D6638" t="s">
        <v>118</v>
      </c>
      <c r="E6638" t="s">
        <v>147</v>
      </c>
      <c r="F6638" t="s">
        <v>18707</v>
      </c>
      <c r="G6638" t="s">
        <v>168</v>
      </c>
      <c r="H6638" t="s">
        <v>150</v>
      </c>
      <c r="I6638" t="s">
        <v>136</v>
      </c>
      <c r="J6638" t="s">
        <v>137</v>
      </c>
      <c r="K6638" t="s">
        <v>138</v>
      </c>
      <c r="L6638" t="s">
        <v>18708</v>
      </c>
      <c r="M6638" t="s">
        <v>18709</v>
      </c>
      <c r="N6638">
        <v>8.3669444439999996</v>
      </c>
      <c r="O6638">
        <v>1</v>
      </c>
      <c r="P6638">
        <v>140</v>
      </c>
      <c r="Q6638">
        <v>22</v>
      </c>
      <c r="R6638">
        <v>28</v>
      </c>
      <c r="S6638">
        <v>6</v>
      </c>
      <c r="T6638">
        <v>10</v>
      </c>
      <c r="U6638">
        <v>0</v>
      </c>
      <c r="V6638">
        <v>0</v>
      </c>
      <c r="W6638">
        <v>0.17343177072333998</v>
      </c>
      <c r="X6638">
        <v>134.76078263087348</v>
      </c>
      <c r="Y6638">
        <v>277.93258192210669</v>
      </c>
      <c r="Z6638">
        <v>75.407305683974798</v>
      </c>
      <c r="AA6638">
        <v>155.37224653890038</v>
      </c>
      <c r="AB6638">
        <v>23.332361682744175</v>
      </c>
      <c r="AC6638">
        <v>0</v>
      </c>
      <c r="AD6638">
        <v>0</v>
      </c>
      <c r="AE6638">
        <v>666.97871022932281</v>
      </c>
    </row>
    <row r="6639" spans="1:31" x14ac:dyDescent="0.3">
      <c r="A6639">
        <v>2500787</v>
      </c>
      <c r="B6639">
        <v>1</v>
      </c>
      <c r="C6639" t="s">
        <v>80</v>
      </c>
      <c r="D6639" t="s">
        <v>93</v>
      </c>
      <c r="E6639" t="s">
        <v>184</v>
      </c>
      <c r="F6639" t="s">
        <v>13216</v>
      </c>
      <c r="G6639" t="s">
        <v>168</v>
      </c>
      <c r="H6639" t="s">
        <v>150</v>
      </c>
      <c r="I6639" t="s">
        <v>136</v>
      </c>
      <c r="J6639" t="s">
        <v>137</v>
      </c>
      <c r="K6639" t="s">
        <v>138</v>
      </c>
      <c r="L6639" t="s">
        <v>18710</v>
      </c>
      <c r="M6639" t="s">
        <v>18711</v>
      </c>
      <c r="N6639">
        <v>6.3480555550000002</v>
      </c>
      <c r="O6639">
        <v>1</v>
      </c>
      <c r="P6639">
        <v>286</v>
      </c>
      <c r="Q6639">
        <v>21</v>
      </c>
      <c r="R6639">
        <v>130</v>
      </c>
      <c r="S6639">
        <v>6</v>
      </c>
      <c r="T6639">
        <v>70</v>
      </c>
      <c r="U6639">
        <v>0</v>
      </c>
      <c r="V6639">
        <v>0</v>
      </c>
      <c r="W6639">
        <v>6.3641016907287442</v>
      </c>
      <c r="X6639">
        <v>403.33520029514227</v>
      </c>
      <c r="Y6639">
        <v>601.71739209713019</v>
      </c>
      <c r="Z6639">
        <v>596.1419911218959</v>
      </c>
      <c r="AA6639">
        <v>53.921035970132522</v>
      </c>
      <c r="AB6639">
        <v>449.19400423307326</v>
      </c>
      <c r="AC6639">
        <v>0</v>
      </c>
      <c r="AD6639">
        <v>0</v>
      </c>
      <c r="AE6639">
        <v>2110.6737254081031</v>
      </c>
    </row>
    <row r="6640" spans="1:31" x14ac:dyDescent="0.3">
      <c r="A6640">
        <v>2500936</v>
      </c>
      <c r="B6640">
        <v>1</v>
      </c>
      <c r="C6640" t="s">
        <v>81</v>
      </c>
      <c r="D6640" t="s">
        <v>113</v>
      </c>
      <c r="E6640" t="s">
        <v>162</v>
      </c>
      <c r="F6640" t="s">
        <v>18712</v>
      </c>
      <c r="G6640" t="s">
        <v>210</v>
      </c>
      <c r="H6640" t="s">
        <v>135</v>
      </c>
      <c r="I6640" t="s">
        <v>136</v>
      </c>
      <c r="J6640" t="s">
        <v>137</v>
      </c>
      <c r="K6640" t="s">
        <v>144</v>
      </c>
      <c r="L6640" t="s">
        <v>18713</v>
      </c>
      <c r="M6640" t="s">
        <v>18714</v>
      </c>
      <c r="N6640">
        <v>4.2469444440000004</v>
      </c>
      <c r="O6640">
        <v>0</v>
      </c>
      <c r="P6640">
        <v>1</v>
      </c>
      <c r="Q6640">
        <v>0</v>
      </c>
      <c r="R6640">
        <v>1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0.24221213426053051</v>
      </c>
      <c r="Y6640">
        <v>0</v>
      </c>
      <c r="Z6640">
        <v>2.1842124236781918E-2</v>
      </c>
      <c r="AA6640">
        <v>0</v>
      </c>
      <c r="AB6640">
        <v>0</v>
      </c>
      <c r="AC6640">
        <v>0</v>
      </c>
      <c r="AD6640">
        <v>0</v>
      </c>
      <c r="AE6640">
        <v>0.26405425849731246</v>
      </c>
    </row>
    <row r="6641" spans="1:31" x14ac:dyDescent="0.3">
      <c r="A6641">
        <v>2500887</v>
      </c>
      <c r="B6641">
        <v>1</v>
      </c>
      <c r="C6641" t="s">
        <v>81</v>
      </c>
      <c r="D6641" t="s">
        <v>122</v>
      </c>
      <c r="E6641" t="s">
        <v>147</v>
      </c>
      <c r="F6641" t="s">
        <v>18715</v>
      </c>
      <c r="G6641" t="s">
        <v>193</v>
      </c>
      <c r="H6641" t="s">
        <v>150</v>
      </c>
      <c r="I6641" t="s">
        <v>136</v>
      </c>
      <c r="J6641" t="s">
        <v>137</v>
      </c>
      <c r="K6641" t="s">
        <v>144</v>
      </c>
      <c r="L6641" t="s">
        <v>18716</v>
      </c>
      <c r="M6641" t="s">
        <v>18717</v>
      </c>
      <c r="N6641">
        <v>1.339444444</v>
      </c>
      <c r="O6641">
        <v>0</v>
      </c>
      <c r="P6641">
        <v>245</v>
      </c>
      <c r="Q6641">
        <v>0</v>
      </c>
      <c r="R6641">
        <v>16</v>
      </c>
      <c r="S6641">
        <v>0</v>
      </c>
      <c r="T6641">
        <v>31</v>
      </c>
      <c r="U6641">
        <v>0</v>
      </c>
      <c r="V6641">
        <v>0</v>
      </c>
      <c r="W6641">
        <v>0</v>
      </c>
      <c r="X6641">
        <v>45.15276560189799</v>
      </c>
      <c r="Y6641">
        <v>0</v>
      </c>
      <c r="Z6641">
        <v>8.0274748593228615</v>
      </c>
      <c r="AA6641">
        <v>0</v>
      </c>
      <c r="AB6641">
        <v>15.580922850083793</v>
      </c>
      <c r="AC6641">
        <v>0</v>
      </c>
      <c r="AD6641">
        <v>0</v>
      </c>
      <c r="AE6641">
        <v>68.761163311304642</v>
      </c>
    </row>
    <row r="6642" spans="1:31" x14ac:dyDescent="0.3">
      <c r="A6642">
        <v>2500830</v>
      </c>
      <c r="B6642">
        <v>1</v>
      </c>
      <c r="C6642" t="s">
        <v>80</v>
      </c>
      <c r="D6642" t="s">
        <v>100</v>
      </c>
      <c r="E6642" t="s">
        <v>166</v>
      </c>
      <c r="F6642" t="s">
        <v>18718</v>
      </c>
      <c r="G6642" t="s">
        <v>149</v>
      </c>
      <c r="H6642" t="s">
        <v>150</v>
      </c>
      <c r="I6642" t="s">
        <v>136</v>
      </c>
      <c r="J6642" t="s">
        <v>137</v>
      </c>
      <c r="K6642" t="s">
        <v>144</v>
      </c>
      <c r="L6642" t="s">
        <v>18719</v>
      </c>
      <c r="M6642" t="s">
        <v>18720</v>
      </c>
      <c r="N6642">
        <v>0.115</v>
      </c>
      <c r="O6642">
        <v>0</v>
      </c>
      <c r="P6642">
        <v>0</v>
      </c>
      <c r="Q6642">
        <v>0</v>
      </c>
      <c r="R6642">
        <v>1</v>
      </c>
      <c r="S6642">
        <v>2</v>
      </c>
      <c r="T6642">
        <v>74</v>
      </c>
      <c r="U6642">
        <v>6</v>
      </c>
      <c r="V6642">
        <v>26</v>
      </c>
      <c r="W6642">
        <v>0</v>
      </c>
      <c r="X6642">
        <v>0</v>
      </c>
      <c r="Y6642">
        <v>0</v>
      </c>
      <c r="Z6642">
        <v>0</v>
      </c>
      <c r="AA6642">
        <v>0.43491918843999994</v>
      </c>
      <c r="AB6642">
        <v>27.840544876709842</v>
      </c>
      <c r="AC6642">
        <v>32.02612039048072</v>
      </c>
      <c r="AD6642">
        <v>104.13736858133255</v>
      </c>
      <c r="AE6642">
        <v>164.43895303696311</v>
      </c>
    </row>
    <row r="6643" spans="1:31" x14ac:dyDescent="0.3">
      <c r="A6643">
        <v>2501162</v>
      </c>
      <c r="B6643">
        <v>1</v>
      </c>
      <c r="C6643" t="s">
        <v>81</v>
      </c>
      <c r="D6643" t="s">
        <v>113</v>
      </c>
      <c r="E6643" t="s">
        <v>153</v>
      </c>
      <c r="F6643" t="s">
        <v>18721</v>
      </c>
      <c r="G6643" t="s">
        <v>155</v>
      </c>
      <c r="H6643" t="s">
        <v>135</v>
      </c>
      <c r="I6643" t="s">
        <v>136</v>
      </c>
      <c r="J6643" t="s">
        <v>137</v>
      </c>
      <c r="K6643" t="s">
        <v>144</v>
      </c>
      <c r="L6643" t="s">
        <v>18722</v>
      </c>
      <c r="M6643" t="s">
        <v>18723</v>
      </c>
      <c r="N6643">
        <v>1.3525</v>
      </c>
      <c r="O6643">
        <v>0</v>
      </c>
      <c r="P6643">
        <v>1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0.17741955339947302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0.17741955339947302</v>
      </c>
    </row>
    <row r="6644" spans="1:31" x14ac:dyDescent="0.3">
      <c r="A6644">
        <v>2500784</v>
      </c>
      <c r="B6644">
        <v>1</v>
      </c>
      <c r="C6644" t="s">
        <v>81</v>
      </c>
      <c r="D6644" t="s">
        <v>121</v>
      </c>
      <c r="E6644" t="s">
        <v>184</v>
      </c>
      <c r="F6644" t="s">
        <v>4681</v>
      </c>
      <c r="G6644" t="s">
        <v>149</v>
      </c>
      <c r="H6644" t="s">
        <v>150</v>
      </c>
      <c r="I6644" t="s">
        <v>136</v>
      </c>
      <c r="J6644" t="s">
        <v>137</v>
      </c>
      <c r="K6644" t="s">
        <v>144</v>
      </c>
      <c r="L6644" t="s">
        <v>18724</v>
      </c>
      <c r="M6644" t="s">
        <v>18725</v>
      </c>
      <c r="N6644">
        <v>0.56722222200000005</v>
      </c>
      <c r="O6644">
        <v>0</v>
      </c>
      <c r="P6644">
        <v>715</v>
      </c>
      <c r="Q6644">
        <v>0</v>
      </c>
      <c r="R6644">
        <v>12</v>
      </c>
      <c r="S6644">
        <v>4</v>
      </c>
      <c r="T6644">
        <v>52</v>
      </c>
      <c r="U6644">
        <v>0</v>
      </c>
      <c r="V6644">
        <v>0</v>
      </c>
      <c r="W6644">
        <v>0</v>
      </c>
      <c r="X6644">
        <v>38.98336638383423</v>
      </c>
      <c r="Y6644">
        <v>0</v>
      </c>
      <c r="Z6644">
        <v>0.67490605375540791</v>
      </c>
      <c r="AA6644">
        <v>4.3227182334599998</v>
      </c>
      <c r="AB6644">
        <v>15.871385767996705</v>
      </c>
      <c r="AC6644">
        <v>0</v>
      </c>
      <c r="AD6644">
        <v>0</v>
      </c>
      <c r="AE6644">
        <v>59.852376439046346</v>
      </c>
    </row>
    <row r="6645" spans="1:31" x14ac:dyDescent="0.3">
      <c r="A6645">
        <v>2501116</v>
      </c>
      <c r="B6645">
        <v>1</v>
      </c>
      <c r="C6645" t="s">
        <v>80</v>
      </c>
      <c r="D6645" t="s">
        <v>82</v>
      </c>
      <c r="E6645" t="s">
        <v>162</v>
      </c>
      <c r="F6645" t="s">
        <v>2450</v>
      </c>
      <c r="G6645" t="s">
        <v>466</v>
      </c>
      <c r="H6645" t="s">
        <v>135</v>
      </c>
      <c r="I6645" t="s">
        <v>136</v>
      </c>
      <c r="J6645" t="s">
        <v>137</v>
      </c>
      <c r="K6645" t="s">
        <v>144</v>
      </c>
      <c r="L6645" t="s">
        <v>18726</v>
      </c>
      <c r="M6645" t="s">
        <v>18727</v>
      </c>
      <c r="N6645">
        <v>2.6483333330000001</v>
      </c>
      <c r="O6645">
        <v>0</v>
      </c>
      <c r="P6645">
        <v>82</v>
      </c>
      <c r="Q6645">
        <v>0</v>
      </c>
      <c r="R6645">
        <v>0</v>
      </c>
      <c r="S6645">
        <v>0</v>
      </c>
      <c r="T6645">
        <v>2</v>
      </c>
      <c r="U6645">
        <v>0</v>
      </c>
      <c r="V6645">
        <v>0</v>
      </c>
      <c r="W6645">
        <v>0</v>
      </c>
      <c r="X6645">
        <v>92.407695260071577</v>
      </c>
      <c r="Y6645">
        <v>0</v>
      </c>
      <c r="Z6645">
        <v>0</v>
      </c>
      <c r="AA6645">
        <v>0</v>
      </c>
      <c r="AB6645">
        <v>5.1807691126391662</v>
      </c>
      <c r="AC6645">
        <v>0</v>
      </c>
      <c r="AD6645">
        <v>0</v>
      </c>
      <c r="AE6645">
        <v>97.588464372710746</v>
      </c>
    </row>
    <row r="6646" spans="1:31" x14ac:dyDescent="0.3">
      <c r="A6646">
        <v>2500452</v>
      </c>
      <c r="B6646">
        <v>1</v>
      </c>
      <c r="C6646" t="s">
        <v>81</v>
      </c>
      <c r="D6646" t="s">
        <v>117</v>
      </c>
      <c r="E6646" t="s">
        <v>132</v>
      </c>
      <c r="F6646" t="s">
        <v>18728</v>
      </c>
      <c r="G6646" t="s">
        <v>296</v>
      </c>
      <c r="H6646" t="s">
        <v>135</v>
      </c>
      <c r="I6646" t="s">
        <v>136</v>
      </c>
      <c r="J6646" t="s">
        <v>137</v>
      </c>
      <c r="K6646" t="s">
        <v>144</v>
      </c>
      <c r="L6646" t="s">
        <v>18729</v>
      </c>
      <c r="M6646" t="s">
        <v>18730</v>
      </c>
      <c r="N6646">
        <v>1.421944444</v>
      </c>
      <c r="O6646">
        <v>0</v>
      </c>
      <c r="P6646">
        <v>126</v>
      </c>
      <c r="Q6646">
        <v>0</v>
      </c>
      <c r="R6646">
        <v>2</v>
      </c>
      <c r="S6646">
        <v>0</v>
      </c>
      <c r="T6646">
        <v>3</v>
      </c>
      <c r="U6646">
        <v>0</v>
      </c>
      <c r="V6646">
        <v>0</v>
      </c>
      <c r="W6646">
        <v>0</v>
      </c>
      <c r="X6646">
        <v>14.00262940866916</v>
      </c>
      <c r="Y6646">
        <v>0</v>
      </c>
      <c r="Z6646">
        <v>1.7348395395959167E-2</v>
      </c>
      <c r="AA6646">
        <v>0</v>
      </c>
      <c r="AB6646">
        <v>5.4155647370058589E-2</v>
      </c>
      <c r="AC6646">
        <v>0</v>
      </c>
      <c r="AD6646">
        <v>0</v>
      </c>
      <c r="AE6646">
        <v>14.074133451435177</v>
      </c>
    </row>
    <row r="6647" spans="1:31" x14ac:dyDescent="0.3">
      <c r="A6647">
        <v>2500475</v>
      </c>
      <c r="B6647">
        <v>1</v>
      </c>
      <c r="C6647" t="s">
        <v>80</v>
      </c>
      <c r="D6647" t="s">
        <v>94</v>
      </c>
      <c r="E6647" t="s">
        <v>213</v>
      </c>
      <c r="F6647" t="s">
        <v>422</v>
      </c>
      <c r="G6647" t="s">
        <v>149</v>
      </c>
      <c r="H6647" t="s">
        <v>150</v>
      </c>
      <c r="I6647" t="s">
        <v>136</v>
      </c>
      <c r="J6647" t="s">
        <v>137</v>
      </c>
      <c r="K6647" t="s">
        <v>144</v>
      </c>
      <c r="L6647" t="s">
        <v>18731</v>
      </c>
      <c r="M6647" t="s">
        <v>18732</v>
      </c>
      <c r="N6647">
        <v>1.931944444</v>
      </c>
      <c r="O6647">
        <v>6</v>
      </c>
      <c r="P6647">
        <v>46</v>
      </c>
      <c r="Q6647">
        <v>45</v>
      </c>
      <c r="R6647">
        <v>150</v>
      </c>
      <c r="S6647">
        <v>6</v>
      </c>
      <c r="T6647">
        <v>49</v>
      </c>
      <c r="U6647">
        <v>2</v>
      </c>
      <c r="V6647">
        <v>0</v>
      </c>
      <c r="W6647">
        <v>1.824042630987929</v>
      </c>
      <c r="X6647">
        <v>13.009562045691203</v>
      </c>
      <c r="Y6647">
        <v>28.76052837158932</v>
      </c>
      <c r="Z6647">
        <v>123.61349331948941</v>
      </c>
      <c r="AA6647">
        <v>26.45733496384748</v>
      </c>
      <c r="AB6647">
        <v>67.025890231004695</v>
      </c>
      <c r="AC6647">
        <v>284.46132640387287</v>
      </c>
      <c r="AD6647">
        <v>0</v>
      </c>
      <c r="AE6647">
        <v>545.1521779664829</v>
      </c>
    </row>
    <row r="6648" spans="1:31" x14ac:dyDescent="0.3">
      <c r="A6648">
        <v>2500429</v>
      </c>
      <c r="B6648">
        <v>1</v>
      </c>
      <c r="C6648" t="s">
        <v>80</v>
      </c>
      <c r="D6648" t="s">
        <v>108</v>
      </c>
      <c r="E6648" t="s">
        <v>166</v>
      </c>
      <c r="F6648" t="s">
        <v>18733</v>
      </c>
      <c r="G6648" t="s">
        <v>149</v>
      </c>
      <c r="H6648" t="s">
        <v>150</v>
      </c>
      <c r="I6648" t="s">
        <v>136</v>
      </c>
      <c r="J6648" t="s">
        <v>137</v>
      </c>
      <c r="K6648" t="s">
        <v>144</v>
      </c>
      <c r="L6648" t="s">
        <v>18734</v>
      </c>
      <c r="M6648" t="s">
        <v>18735</v>
      </c>
      <c r="N6648">
        <v>0.30472222199999999</v>
      </c>
      <c r="O6648">
        <v>0</v>
      </c>
      <c r="P6648">
        <v>6</v>
      </c>
      <c r="Q6648">
        <v>0</v>
      </c>
      <c r="R6648">
        <v>0</v>
      </c>
      <c r="S6648">
        <v>4</v>
      </c>
      <c r="T6648">
        <v>3</v>
      </c>
      <c r="U6648">
        <v>0</v>
      </c>
      <c r="V6648">
        <v>0</v>
      </c>
      <c r="W6648">
        <v>0</v>
      </c>
      <c r="X6648">
        <v>0.32846421340852172</v>
      </c>
      <c r="Y6648">
        <v>0</v>
      </c>
      <c r="Z6648">
        <v>0</v>
      </c>
      <c r="AA6648">
        <v>3.7183757609756416</v>
      </c>
      <c r="AB6648">
        <v>2.707377512728272</v>
      </c>
      <c r="AC6648">
        <v>0</v>
      </c>
      <c r="AD6648">
        <v>0</v>
      </c>
      <c r="AE6648">
        <v>6.7542174871124345</v>
      </c>
    </row>
    <row r="6649" spans="1:31" x14ac:dyDescent="0.3">
      <c r="A6649">
        <v>2500970</v>
      </c>
      <c r="B6649">
        <v>1</v>
      </c>
      <c r="C6649" t="s">
        <v>80</v>
      </c>
      <c r="D6649" t="s">
        <v>105</v>
      </c>
      <c r="E6649" t="s">
        <v>162</v>
      </c>
      <c r="F6649" t="s">
        <v>18736</v>
      </c>
      <c r="G6649" t="s">
        <v>530</v>
      </c>
      <c r="H6649" t="s">
        <v>135</v>
      </c>
      <c r="I6649" t="s">
        <v>136</v>
      </c>
      <c r="J6649" t="s">
        <v>137</v>
      </c>
      <c r="K6649" t="s">
        <v>144</v>
      </c>
      <c r="L6649" t="s">
        <v>18737</v>
      </c>
      <c r="M6649" t="s">
        <v>18738</v>
      </c>
      <c r="N6649">
        <v>5.3233333329999999</v>
      </c>
      <c r="O6649">
        <v>0</v>
      </c>
      <c r="P6649">
        <v>152</v>
      </c>
      <c r="Q6649">
        <v>0</v>
      </c>
      <c r="R6649">
        <v>11</v>
      </c>
      <c r="S6649">
        <v>0</v>
      </c>
      <c r="T6649">
        <v>12</v>
      </c>
      <c r="U6649">
        <v>0</v>
      </c>
      <c r="V6649">
        <v>0</v>
      </c>
      <c r="W6649">
        <v>0</v>
      </c>
      <c r="X6649">
        <v>177.76048874416588</v>
      </c>
      <c r="Y6649">
        <v>0</v>
      </c>
      <c r="Z6649">
        <v>8.5206826574757262</v>
      </c>
      <c r="AA6649">
        <v>0</v>
      </c>
      <c r="AB6649">
        <v>35.775501560918293</v>
      </c>
      <c r="AC6649">
        <v>0</v>
      </c>
      <c r="AD6649">
        <v>0</v>
      </c>
      <c r="AE6649">
        <v>222.0566729625599</v>
      </c>
    </row>
    <row r="6650" spans="1:31" x14ac:dyDescent="0.3">
      <c r="A6650">
        <v>2500515</v>
      </c>
      <c r="B6650">
        <v>1</v>
      </c>
      <c r="C6650" t="s">
        <v>80</v>
      </c>
      <c r="D6650" t="s">
        <v>104</v>
      </c>
      <c r="E6650" t="s">
        <v>162</v>
      </c>
      <c r="F6650" t="s">
        <v>18739</v>
      </c>
      <c r="G6650" t="s">
        <v>210</v>
      </c>
      <c r="H6650" t="s">
        <v>135</v>
      </c>
      <c r="I6650" t="s">
        <v>136</v>
      </c>
      <c r="J6650" t="s">
        <v>137</v>
      </c>
      <c r="K6650" t="s">
        <v>144</v>
      </c>
      <c r="L6650" t="s">
        <v>18740</v>
      </c>
      <c r="M6650" t="s">
        <v>18741</v>
      </c>
      <c r="N6650">
        <v>1.9411111109999999</v>
      </c>
      <c r="O6650">
        <v>0</v>
      </c>
      <c r="P6650">
        <v>23</v>
      </c>
      <c r="Q6650">
        <v>0</v>
      </c>
      <c r="R6650">
        <v>1</v>
      </c>
      <c r="S6650">
        <v>0</v>
      </c>
      <c r="T6650">
        <v>3</v>
      </c>
      <c r="U6650">
        <v>0</v>
      </c>
      <c r="V6650">
        <v>0</v>
      </c>
      <c r="W6650">
        <v>0</v>
      </c>
      <c r="X6650">
        <v>8.9356430816054431</v>
      </c>
      <c r="Y6650">
        <v>0</v>
      </c>
      <c r="Z6650">
        <v>1.1194286862833334</v>
      </c>
      <c r="AA6650">
        <v>0</v>
      </c>
      <c r="AB6650">
        <v>1.5348612042960248</v>
      </c>
      <c r="AC6650">
        <v>0</v>
      </c>
      <c r="AD6650">
        <v>0</v>
      </c>
      <c r="AE6650">
        <v>11.589932972184801</v>
      </c>
    </row>
    <row r="6651" spans="1:31" x14ac:dyDescent="0.3">
      <c r="A6651">
        <v>2501202</v>
      </c>
      <c r="B6651">
        <v>1</v>
      </c>
      <c r="C6651" t="s">
        <v>80</v>
      </c>
      <c r="D6651" t="s">
        <v>97</v>
      </c>
      <c r="E6651" t="s">
        <v>153</v>
      </c>
      <c r="F6651" t="s">
        <v>18742</v>
      </c>
      <c r="G6651" t="s">
        <v>159</v>
      </c>
      <c r="H6651" t="s">
        <v>135</v>
      </c>
      <c r="I6651" t="s">
        <v>136</v>
      </c>
      <c r="J6651" t="s">
        <v>3</v>
      </c>
      <c r="K6651" t="s">
        <v>144</v>
      </c>
      <c r="L6651" t="s">
        <v>18743</v>
      </c>
      <c r="M6651" t="s">
        <v>18744</v>
      </c>
      <c r="N6651">
        <v>3.4138888879999998</v>
      </c>
      <c r="O6651">
        <v>0</v>
      </c>
      <c r="P6651">
        <v>1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1.5188855883752888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1.5188855883752888</v>
      </c>
    </row>
    <row r="6652" spans="1:31" x14ac:dyDescent="0.3">
      <c r="A6652">
        <v>2500870</v>
      </c>
      <c r="B6652">
        <v>1</v>
      </c>
      <c r="C6652" t="s">
        <v>80</v>
      </c>
      <c r="D6652" t="s">
        <v>92</v>
      </c>
      <c r="E6652" t="s">
        <v>132</v>
      </c>
      <c r="F6652" t="s">
        <v>18745</v>
      </c>
      <c r="G6652" t="s">
        <v>466</v>
      </c>
      <c r="H6652" t="s">
        <v>135</v>
      </c>
      <c r="I6652" t="s">
        <v>136</v>
      </c>
      <c r="J6652" t="s">
        <v>137</v>
      </c>
      <c r="K6652" t="s">
        <v>144</v>
      </c>
      <c r="L6652" t="s">
        <v>18746</v>
      </c>
      <c r="M6652" t="s">
        <v>18747</v>
      </c>
      <c r="N6652">
        <v>2.4488888879999999</v>
      </c>
      <c r="O6652">
        <v>0</v>
      </c>
      <c r="P6652">
        <v>137</v>
      </c>
      <c r="Q6652">
        <v>0</v>
      </c>
      <c r="R6652">
        <v>0</v>
      </c>
      <c r="S6652">
        <v>0</v>
      </c>
      <c r="T6652">
        <v>7</v>
      </c>
      <c r="U6652">
        <v>0</v>
      </c>
      <c r="V6652">
        <v>0</v>
      </c>
      <c r="W6652">
        <v>0</v>
      </c>
      <c r="X6652">
        <v>108.04585615460729</v>
      </c>
      <c r="Y6652">
        <v>0</v>
      </c>
      <c r="Z6652">
        <v>0</v>
      </c>
      <c r="AA6652">
        <v>0</v>
      </c>
      <c r="AB6652">
        <v>40.78141467949078</v>
      </c>
      <c r="AC6652">
        <v>0</v>
      </c>
      <c r="AD6652">
        <v>0</v>
      </c>
      <c r="AE6652">
        <v>148.82727083409807</v>
      </c>
    </row>
    <row r="6653" spans="1:31" x14ac:dyDescent="0.3">
      <c r="A6653">
        <v>2500953</v>
      </c>
      <c r="B6653">
        <v>1</v>
      </c>
      <c r="C6653" t="s">
        <v>81</v>
      </c>
      <c r="D6653" t="s">
        <v>115</v>
      </c>
      <c r="E6653" t="s">
        <v>162</v>
      </c>
      <c r="F6653" t="s">
        <v>18748</v>
      </c>
      <c r="G6653" t="s">
        <v>210</v>
      </c>
      <c r="H6653" t="s">
        <v>135</v>
      </c>
      <c r="I6653" t="s">
        <v>136</v>
      </c>
      <c r="J6653" t="s">
        <v>137</v>
      </c>
      <c r="K6653" t="s">
        <v>144</v>
      </c>
      <c r="L6653" t="s">
        <v>18749</v>
      </c>
      <c r="M6653" t="s">
        <v>18750</v>
      </c>
      <c r="N6653">
        <v>3.721944444</v>
      </c>
      <c r="O6653">
        <v>0</v>
      </c>
      <c r="P6653">
        <v>14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2.3797752592798433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2.3797752592798433</v>
      </c>
    </row>
    <row r="6654" spans="1:31" x14ac:dyDescent="0.3">
      <c r="A6654">
        <v>2500621</v>
      </c>
      <c r="B6654">
        <v>1</v>
      </c>
      <c r="C6654" t="s">
        <v>80</v>
      </c>
      <c r="D6654" t="s">
        <v>108</v>
      </c>
      <c r="E6654" t="s">
        <v>162</v>
      </c>
      <c r="F6654" t="s">
        <v>18751</v>
      </c>
      <c r="G6654" t="s">
        <v>210</v>
      </c>
      <c r="H6654" t="s">
        <v>135</v>
      </c>
      <c r="I6654" t="s">
        <v>136</v>
      </c>
      <c r="J6654" t="s">
        <v>137</v>
      </c>
      <c r="K6654" t="s">
        <v>144</v>
      </c>
      <c r="L6654" t="s">
        <v>18752</v>
      </c>
      <c r="M6654" t="s">
        <v>18753</v>
      </c>
      <c r="N6654">
        <v>5.0561111109999999</v>
      </c>
      <c r="O6654">
        <v>0</v>
      </c>
      <c r="P6654">
        <v>2</v>
      </c>
      <c r="Q6654">
        <v>0</v>
      </c>
      <c r="R6654">
        <v>0</v>
      </c>
      <c r="S6654">
        <v>0</v>
      </c>
      <c r="T6654">
        <v>1</v>
      </c>
      <c r="U6654">
        <v>0</v>
      </c>
      <c r="V6654">
        <v>0</v>
      </c>
      <c r="W6654">
        <v>0</v>
      </c>
      <c r="X6654">
        <v>0.78811230510046948</v>
      </c>
      <c r="Y6654">
        <v>0</v>
      </c>
      <c r="Z6654">
        <v>0</v>
      </c>
      <c r="AA6654">
        <v>0</v>
      </c>
      <c r="AB6654">
        <v>7.1252476787305558E-4</v>
      </c>
      <c r="AC6654">
        <v>0</v>
      </c>
      <c r="AD6654">
        <v>0</v>
      </c>
      <c r="AE6654">
        <v>0.78882482986834257</v>
      </c>
    </row>
    <row r="6655" spans="1:31" x14ac:dyDescent="0.3">
      <c r="A6655">
        <v>2500561</v>
      </c>
      <c r="B6655">
        <v>1</v>
      </c>
      <c r="C6655" t="s">
        <v>81</v>
      </c>
      <c r="D6655" t="s">
        <v>118</v>
      </c>
      <c r="E6655" t="s">
        <v>162</v>
      </c>
      <c r="F6655" t="s">
        <v>18754</v>
      </c>
      <c r="G6655" t="s">
        <v>210</v>
      </c>
      <c r="H6655" t="s">
        <v>135</v>
      </c>
      <c r="I6655" t="s">
        <v>136</v>
      </c>
      <c r="J6655" t="s">
        <v>137</v>
      </c>
      <c r="K6655" t="s">
        <v>144</v>
      </c>
      <c r="L6655" t="s">
        <v>18755</v>
      </c>
      <c r="M6655" t="s">
        <v>18756</v>
      </c>
      <c r="N6655">
        <v>8.1561111109999995</v>
      </c>
      <c r="O6655">
        <v>0</v>
      </c>
      <c r="P6655">
        <v>60</v>
      </c>
      <c r="Q6655">
        <v>0</v>
      </c>
      <c r="R6655">
        <v>2</v>
      </c>
      <c r="S6655">
        <v>0</v>
      </c>
      <c r="T6655">
        <v>11</v>
      </c>
      <c r="U6655">
        <v>0</v>
      </c>
      <c r="V6655">
        <v>0</v>
      </c>
      <c r="W6655">
        <v>0</v>
      </c>
      <c r="X6655">
        <v>172.10878514718681</v>
      </c>
      <c r="Y6655">
        <v>0</v>
      </c>
      <c r="Z6655">
        <v>8.7373782323199993</v>
      </c>
      <c r="AA6655">
        <v>0</v>
      </c>
      <c r="AB6655">
        <v>28.989347958714127</v>
      </c>
      <c r="AC6655">
        <v>0</v>
      </c>
      <c r="AD6655">
        <v>0</v>
      </c>
      <c r="AE6655">
        <v>209.83551133822093</v>
      </c>
    </row>
    <row r="6656" spans="1:31" x14ac:dyDescent="0.3">
      <c r="A6656">
        <v>2501016</v>
      </c>
      <c r="B6656">
        <v>1</v>
      </c>
      <c r="C6656" t="s">
        <v>81</v>
      </c>
      <c r="D6656" t="s">
        <v>125</v>
      </c>
      <c r="E6656" t="s">
        <v>147</v>
      </c>
      <c r="F6656" t="s">
        <v>18757</v>
      </c>
      <c r="G6656" t="s">
        <v>6205</v>
      </c>
      <c r="H6656" t="s">
        <v>150</v>
      </c>
      <c r="I6656" t="s">
        <v>136</v>
      </c>
      <c r="J6656" t="s">
        <v>137</v>
      </c>
      <c r="K6656" t="s">
        <v>144</v>
      </c>
      <c r="L6656" t="s">
        <v>18758</v>
      </c>
      <c r="M6656" t="s">
        <v>18759</v>
      </c>
      <c r="N6656">
        <v>3.2638888879999999</v>
      </c>
      <c r="O6656">
        <v>0</v>
      </c>
      <c r="P6656">
        <v>1</v>
      </c>
      <c r="Q6656">
        <v>0</v>
      </c>
      <c r="R6656">
        <v>11</v>
      </c>
      <c r="S6656">
        <v>0</v>
      </c>
      <c r="T6656">
        <v>6</v>
      </c>
      <c r="U6656">
        <v>0</v>
      </c>
      <c r="V6656">
        <v>0</v>
      </c>
      <c r="W6656">
        <v>0</v>
      </c>
      <c r="X6656">
        <v>0.38295066902970498</v>
      </c>
      <c r="Y6656">
        <v>0</v>
      </c>
      <c r="Z6656">
        <v>9.7770144372953389</v>
      </c>
      <c r="AA6656">
        <v>0</v>
      </c>
      <c r="AB6656">
        <v>20.167611619010373</v>
      </c>
      <c r="AC6656">
        <v>0</v>
      </c>
      <c r="AD6656">
        <v>0</v>
      </c>
      <c r="AE6656">
        <v>30.327576725335419</v>
      </c>
    </row>
    <row r="6657" spans="1:31" x14ac:dyDescent="0.3">
      <c r="A6657">
        <v>2501262</v>
      </c>
      <c r="B6657">
        <v>1</v>
      </c>
      <c r="C6657" t="s">
        <v>80</v>
      </c>
      <c r="D6657" t="s">
        <v>87</v>
      </c>
      <c r="E6657" t="s">
        <v>153</v>
      </c>
      <c r="F6657" t="s">
        <v>18760</v>
      </c>
      <c r="G6657" t="s">
        <v>155</v>
      </c>
      <c r="H6657" t="s">
        <v>135</v>
      </c>
      <c r="I6657" t="s">
        <v>136</v>
      </c>
      <c r="J6657" t="s">
        <v>137</v>
      </c>
      <c r="K6657" t="s">
        <v>144</v>
      </c>
      <c r="L6657" t="s">
        <v>18761</v>
      </c>
      <c r="M6657" t="s">
        <v>18762</v>
      </c>
      <c r="N6657">
        <v>1.4611111109999999</v>
      </c>
      <c r="O6657">
        <v>0</v>
      </c>
      <c r="P6657">
        <v>3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1.1667537571909967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1.1667537571909967</v>
      </c>
    </row>
    <row r="6658" spans="1:31" x14ac:dyDescent="0.3">
      <c r="A6658">
        <v>2501348</v>
      </c>
      <c r="B6658">
        <v>1</v>
      </c>
      <c r="C6658" t="s">
        <v>80</v>
      </c>
      <c r="D6658" t="s">
        <v>87</v>
      </c>
      <c r="E6658" t="s">
        <v>147</v>
      </c>
      <c r="F6658" t="s">
        <v>18763</v>
      </c>
      <c r="G6658" t="s">
        <v>149</v>
      </c>
      <c r="H6658" t="s">
        <v>150</v>
      </c>
      <c r="I6658" t="s">
        <v>136</v>
      </c>
      <c r="J6658" t="s">
        <v>137</v>
      </c>
      <c r="K6658" t="s">
        <v>144</v>
      </c>
      <c r="L6658" t="s">
        <v>18764</v>
      </c>
      <c r="M6658" t="s">
        <v>18765</v>
      </c>
      <c r="N6658">
        <v>1.3133333330000001</v>
      </c>
      <c r="O6658">
        <v>0</v>
      </c>
      <c r="P6658">
        <v>86</v>
      </c>
      <c r="Q6658">
        <v>0</v>
      </c>
      <c r="R6658">
        <v>0</v>
      </c>
      <c r="S6658">
        <v>0</v>
      </c>
      <c r="T6658">
        <v>12</v>
      </c>
      <c r="U6658">
        <v>0</v>
      </c>
      <c r="V6658">
        <v>1</v>
      </c>
      <c r="W6658">
        <v>0</v>
      </c>
      <c r="X6658">
        <v>28.456803275075934</v>
      </c>
      <c r="Y6658">
        <v>0</v>
      </c>
      <c r="Z6658">
        <v>0</v>
      </c>
      <c r="AA6658">
        <v>0</v>
      </c>
      <c r="AB6658">
        <v>20.885460398263341</v>
      </c>
      <c r="AC6658">
        <v>0</v>
      </c>
      <c r="AD6658">
        <v>37.642994253073645</v>
      </c>
      <c r="AE6658">
        <v>86.985257926412913</v>
      </c>
    </row>
    <row r="6659" spans="1:31" x14ac:dyDescent="0.3">
      <c r="A6659">
        <v>2500747</v>
      </c>
      <c r="B6659">
        <v>1</v>
      </c>
      <c r="C6659" t="s">
        <v>80</v>
      </c>
      <c r="D6659" t="s">
        <v>106</v>
      </c>
      <c r="E6659" t="s">
        <v>132</v>
      </c>
      <c r="F6659" t="s">
        <v>18766</v>
      </c>
      <c r="G6659" t="s">
        <v>296</v>
      </c>
      <c r="H6659" t="s">
        <v>135</v>
      </c>
      <c r="I6659" t="s">
        <v>136</v>
      </c>
      <c r="J6659" t="s">
        <v>137</v>
      </c>
      <c r="K6659" t="s">
        <v>144</v>
      </c>
      <c r="L6659" t="s">
        <v>18767</v>
      </c>
      <c r="M6659" t="s">
        <v>18768</v>
      </c>
      <c r="N6659">
        <v>2.446388888</v>
      </c>
      <c r="O6659">
        <v>0</v>
      </c>
      <c r="P6659">
        <v>46</v>
      </c>
      <c r="Q6659">
        <v>0</v>
      </c>
      <c r="R6659">
        <v>11</v>
      </c>
      <c r="S6659">
        <v>0</v>
      </c>
      <c r="T6659">
        <v>16</v>
      </c>
      <c r="U6659">
        <v>0</v>
      </c>
      <c r="V6659">
        <v>0</v>
      </c>
      <c r="W6659">
        <v>0</v>
      </c>
      <c r="X6659">
        <v>33.864653994834846</v>
      </c>
      <c r="Y6659">
        <v>0</v>
      </c>
      <c r="Z6659">
        <v>5.5898557046860775</v>
      </c>
      <c r="AA6659">
        <v>0</v>
      </c>
      <c r="AB6659">
        <v>25.895884598157494</v>
      </c>
      <c r="AC6659">
        <v>0</v>
      </c>
      <c r="AD6659">
        <v>0</v>
      </c>
      <c r="AE6659">
        <v>65.35039429767842</v>
      </c>
    </row>
    <row r="6660" spans="1:31" x14ac:dyDescent="0.3">
      <c r="A6660">
        <v>2500913</v>
      </c>
      <c r="B6660">
        <v>1</v>
      </c>
      <c r="C6660" t="s">
        <v>80</v>
      </c>
      <c r="D6660" t="s">
        <v>106</v>
      </c>
      <c r="E6660" t="s">
        <v>132</v>
      </c>
      <c r="F6660" t="s">
        <v>18769</v>
      </c>
      <c r="G6660" t="s">
        <v>296</v>
      </c>
      <c r="H6660" t="s">
        <v>135</v>
      </c>
      <c r="I6660" t="s">
        <v>136</v>
      </c>
      <c r="J6660" t="s">
        <v>137</v>
      </c>
      <c r="K6660" t="s">
        <v>144</v>
      </c>
      <c r="L6660" t="s">
        <v>18770</v>
      </c>
      <c r="M6660" t="s">
        <v>18771</v>
      </c>
      <c r="N6660">
        <v>2.3941666659999998</v>
      </c>
      <c r="O6660">
        <v>0</v>
      </c>
      <c r="P6660">
        <v>5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2.0809700109225906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2.0809700109225906</v>
      </c>
    </row>
    <row r="6661" spans="1:31" x14ac:dyDescent="0.3">
      <c r="A6661">
        <v>2500392</v>
      </c>
      <c r="B6661">
        <v>1</v>
      </c>
      <c r="C6661" t="s">
        <v>80</v>
      </c>
      <c r="D6661" t="s">
        <v>82</v>
      </c>
      <c r="E6661" t="s">
        <v>147</v>
      </c>
      <c r="F6661" t="s">
        <v>18772</v>
      </c>
      <c r="G6661" t="s">
        <v>168</v>
      </c>
      <c r="H6661" t="s">
        <v>150</v>
      </c>
      <c r="I6661" t="s">
        <v>136</v>
      </c>
      <c r="J6661" t="s">
        <v>137</v>
      </c>
      <c r="K6661" t="s">
        <v>138</v>
      </c>
      <c r="L6661" t="s">
        <v>18773</v>
      </c>
      <c r="M6661" t="s">
        <v>18774</v>
      </c>
      <c r="N6661">
        <v>2.031111111</v>
      </c>
      <c r="O6661">
        <v>0</v>
      </c>
      <c r="P6661">
        <v>56</v>
      </c>
      <c r="Q6661">
        <v>0</v>
      </c>
      <c r="R6661">
        <v>0</v>
      </c>
      <c r="S6661">
        <v>0</v>
      </c>
      <c r="T6661">
        <v>1086</v>
      </c>
      <c r="U6661">
        <v>0</v>
      </c>
      <c r="V6661">
        <v>2</v>
      </c>
      <c r="W6661">
        <v>0</v>
      </c>
      <c r="X6661">
        <v>24.397165550883269</v>
      </c>
      <c r="Y6661">
        <v>0</v>
      </c>
      <c r="Z6661">
        <v>0</v>
      </c>
      <c r="AA6661">
        <v>0</v>
      </c>
      <c r="AB6661">
        <v>681.91329528873098</v>
      </c>
      <c r="AC6661">
        <v>0</v>
      </c>
      <c r="AD6661">
        <v>19.34654236515653</v>
      </c>
      <c r="AE6661">
        <v>725.65700320477083</v>
      </c>
    </row>
    <row r="6662" spans="1:31" x14ac:dyDescent="0.3">
      <c r="A6662">
        <v>2500578</v>
      </c>
      <c r="B6662">
        <v>1</v>
      </c>
      <c r="C6662" t="s">
        <v>80</v>
      </c>
      <c r="D6662" t="s">
        <v>93</v>
      </c>
      <c r="E6662" t="s">
        <v>132</v>
      </c>
      <c r="F6662" t="s">
        <v>18775</v>
      </c>
      <c r="G6662" t="s">
        <v>2766</v>
      </c>
      <c r="H6662" t="s">
        <v>135</v>
      </c>
      <c r="I6662" t="s">
        <v>136</v>
      </c>
      <c r="J6662" t="s">
        <v>137</v>
      </c>
      <c r="K6662" t="s">
        <v>144</v>
      </c>
      <c r="L6662" t="s">
        <v>18776</v>
      </c>
      <c r="M6662" t="s">
        <v>18777</v>
      </c>
      <c r="N6662">
        <v>1.5227777769999999</v>
      </c>
      <c r="O6662">
        <v>0</v>
      </c>
      <c r="P6662">
        <v>15</v>
      </c>
      <c r="Q6662">
        <v>0</v>
      </c>
      <c r="R6662">
        <v>23</v>
      </c>
      <c r="S6662">
        <v>0</v>
      </c>
      <c r="T6662">
        <v>9</v>
      </c>
      <c r="U6662">
        <v>0</v>
      </c>
      <c r="V6662">
        <v>0</v>
      </c>
      <c r="W6662">
        <v>0</v>
      </c>
      <c r="X6662">
        <v>1.120364723390713</v>
      </c>
      <c r="Y6662">
        <v>0</v>
      </c>
      <c r="Z6662">
        <v>31.008739070183676</v>
      </c>
      <c r="AA6662">
        <v>0</v>
      </c>
      <c r="AB6662">
        <v>16.278822612340612</v>
      </c>
      <c r="AC6662">
        <v>0</v>
      </c>
      <c r="AD6662">
        <v>0</v>
      </c>
      <c r="AE6662">
        <v>48.407926405914999</v>
      </c>
    </row>
    <row r="6663" spans="1:31" x14ac:dyDescent="0.3">
      <c r="A6663">
        <v>2500704</v>
      </c>
      <c r="B6663">
        <v>1</v>
      </c>
      <c r="C6663" t="s">
        <v>80</v>
      </c>
      <c r="D6663" t="s">
        <v>95</v>
      </c>
      <c r="E6663" t="s">
        <v>162</v>
      </c>
      <c r="F6663" t="s">
        <v>18778</v>
      </c>
      <c r="G6663" t="s">
        <v>181</v>
      </c>
      <c r="H6663" t="s">
        <v>135</v>
      </c>
      <c r="I6663" t="s">
        <v>136</v>
      </c>
      <c r="J6663" t="s">
        <v>137</v>
      </c>
      <c r="K6663" t="s">
        <v>144</v>
      </c>
      <c r="L6663" t="s">
        <v>18779</v>
      </c>
      <c r="M6663" t="s">
        <v>18780</v>
      </c>
      <c r="N6663">
        <v>0.70694444400000001</v>
      </c>
      <c r="O6663">
        <v>0</v>
      </c>
      <c r="P6663">
        <v>73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10.61574221885984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10.61574221885984</v>
      </c>
    </row>
    <row r="6664" spans="1:31" x14ac:dyDescent="0.3">
      <c r="A6664">
        <v>2501268</v>
      </c>
      <c r="B6664">
        <v>1</v>
      </c>
      <c r="C6664" t="s">
        <v>80</v>
      </c>
      <c r="D6664" t="s">
        <v>103</v>
      </c>
      <c r="E6664" t="s">
        <v>162</v>
      </c>
      <c r="F6664" t="s">
        <v>18781</v>
      </c>
      <c r="G6664" t="s">
        <v>210</v>
      </c>
      <c r="H6664" t="s">
        <v>135</v>
      </c>
      <c r="I6664" t="s">
        <v>136</v>
      </c>
      <c r="J6664" t="s">
        <v>137</v>
      </c>
      <c r="K6664" t="s">
        <v>144</v>
      </c>
      <c r="L6664" t="s">
        <v>18782</v>
      </c>
      <c r="M6664" t="s">
        <v>18783</v>
      </c>
      <c r="N6664">
        <v>1.468611111</v>
      </c>
      <c r="O6664">
        <v>0</v>
      </c>
      <c r="P6664">
        <v>24</v>
      </c>
      <c r="Q6664">
        <v>0</v>
      </c>
      <c r="R6664">
        <v>4</v>
      </c>
      <c r="S6664">
        <v>0</v>
      </c>
      <c r="T6664">
        <v>5</v>
      </c>
      <c r="U6664">
        <v>0</v>
      </c>
      <c r="V6664">
        <v>0</v>
      </c>
      <c r="W6664">
        <v>0</v>
      </c>
      <c r="X6664">
        <v>12.026230655355775</v>
      </c>
      <c r="Y6664">
        <v>0</v>
      </c>
      <c r="Z6664">
        <v>1.7388156276859199</v>
      </c>
      <c r="AA6664">
        <v>0</v>
      </c>
      <c r="AB6664">
        <v>3.9672789622206257</v>
      </c>
      <c r="AC6664">
        <v>0</v>
      </c>
      <c r="AD6664">
        <v>0</v>
      </c>
      <c r="AE6664">
        <v>17.73232524526232</v>
      </c>
    </row>
    <row r="6665" spans="1:31" x14ac:dyDescent="0.3">
      <c r="A6665">
        <v>2500727</v>
      </c>
      <c r="B6665">
        <v>1</v>
      </c>
      <c r="C6665" t="s">
        <v>80</v>
      </c>
      <c r="D6665" t="s">
        <v>97</v>
      </c>
      <c r="E6665" t="s">
        <v>213</v>
      </c>
      <c r="F6665" t="s">
        <v>18784</v>
      </c>
      <c r="G6665" t="s">
        <v>168</v>
      </c>
      <c r="H6665" t="s">
        <v>150</v>
      </c>
      <c r="I6665" t="s">
        <v>136</v>
      </c>
      <c r="J6665" t="s">
        <v>137</v>
      </c>
      <c r="K6665" t="s">
        <v>138</v>
      </c>
      <c r="L6665" t="s">
        <v>18785</v>
      </c>
      <c r="M6665" t="s">
        <v>18786</v>
      </c>
      <c r="N6665">
        <v>1.074166666</v>
      </c>
      <c r="O6665">
        <v>2</v>
      </c>
      <c r="P6665">
        <v>909</v>
      </c>
      <c r="Q6665">
        <v>5</v>
      </c>
      <c r="R6665">
        <v>0</v>
      </c>
      <c r="S6665">
        <v>16</v>
      </c>
      <c r="T6665">
        <v>12</v>
      </c>
      <c r="U6665">
        <v>1</v>
      </c>
      <c r="V6665">
        <v>0</v>
      </c>
      <c r="W6665">
        <v>43.800481308287779</v>
      </c>
      <c r="X6665">
        <v>172.18043733026121</v>
      </c>
      <c r="Y6665">
        <v>48.312560555690155</v>
      </c>
      <c r="Z6665">
        <v>0</v>
      </c>
      <c r="AA6665">
        <v>318.95578072680809</v>
      </c>
      <c r="AB6665">
        <v>46.745097904058845</v>
      </c>
      <c r="AC6665">
        <v>10.122542099625097</v>
      </c>
      <c r="AD6665">
        <v>0</v>
      </c>
      <c r="AE6665">
        <v>640.11689992473123</v>
      </c>
    </row>
    <row r="6666" spans="1:31" x14ac:dyDescent="0.3">
      <c r="A6666">
        <v>2500492</v>
      </c>
      <c r="B6666">
        <v>1</v>
      </c>
      <c r="C6666" t="s">
        <v>81</v>
      </c>
      <c r="D6666" t="s">
        <v>113</v>
      </c>
      <c r="E6666" t="s">
        <v>132</v>
      </c>
      <c r="F6666" t="s">
        <v>18787</v>
      </c>
      <c r="G6666" t="s">
        <v>296</v>
      </c>
      <c r="H6666" t="s">
        <v>135</v>
      </c>
      <c r="I6666" t="s">
        <v>136</v>
      </c>
      <c r="J6666" t="s">
        <v>137</v>
      </c>
      <c r="K6666" t="s">
        <v>144</v>
      </c>
      <c r="L6666" t="s">
        <v>18788</v>
      </c>
      <c r="M6666" t="s">
        <v>18789</v>
      </c>
      <c r="N6666">
        <v>1.736111111</v>
      </c>
      <c r="O6666">
        <v>0</v>
      </c>
      <c r="P6666">
        <v>60</v>
      </c>
      <c r="Q6666">
        <v>0</v>
      </c>
      <c r="R6666">
        <v>1</v>
      </c>
      <c r="S6666">
        <v>0</v>
      </c>
      <c r="T6666">
        <v>1</v>
      </c>
      <c r="U6666">
        <v>0</v>
      </c>
      <c r="V6666">
        <v>0</v>
      </c>
      <c r="W6666">
        <v>0</v>
      </c>
      <c r="X6666">
        <v>10.195917292338819</v>
      </c>
      <c r="Y6666">
        <v>0</v>
      </c>
      <c r="Z6666">
        <v>1.1128228387950243</v>
      </c>
      <c r="AA6666">
        <v>0</v>
      </c>
      <c r="AB6666">
        <v>0.26076535223934455</v>
      </c>
      <c r="AC6666">
        <v>0</v>
      </c>
      <c r="AD6666">
        <v>0</v>
      </c>
      <c r="AE6666">
        <v>11.569505483373188</v>
      </c>
    </row>
    <row r="6667" spans="1:31" x14ac:dyDescent="0.3">
      <c r="A6667">
        <v>2500847</v>
      </c>
      <c r="B6667">
        <v>1</v>
      </c>
      <c r="C6667" t="s">
        <v>80</v>
      </c>
      <c r="D6667" t="s">
        <v>90</v>
      </c>
      <c r="E6667" t="s">
        <v>132</v>
      </c>
      <c r="F6667" t="s">
        <v>18790</v>
      </c>
      <c r="G6667" t="s">
        <v>134</v>
      </c>
      <c r="H6667" t="s">
        <v>135</v>
      </c>
      <c r="I6667" t="s">
        <v>136</v>
      </c>
      <c r="J6667" t="s">
        <v>137</v>
      </c>
      <c r="K6667" t="s">
        <v>138</v>
      </c>
      <c r="L6667" t="s">
        <v>18791</v>
      </c>
      <c r="M6667" t="s">
        <v>18792</v>
      </c>
      <c r="N6667">
        <v>0.76194444400000005</v>
      </c>
      <c r="O6667">
        <v>0</v>
      </c>
      <c r="P6667">
        <v>403</v>
      </c>
      <c r="Q6667">
        <v>0</v>
      </c>
      <c r="R6667">
        <v>0</v>
      </c>
      <c r="S6667">
        <v>0</v>
      </c>
      <c r="T6667">
        <v>60</v>
      </c>
      <c r="U6667">
        <v>0</v>
      </c>
      <c r="V6667">
        <v>0</v>
      </c>
      <c r="W6667">
        <v>0</v>
      </c>
      <c r="X6667">
        <v>72.975134356225894</v>
      </c>
      <c r="Y6667">
        <v>0</v>
      </c>
      <c r="Z6667">
        <v>0</v>
      </c>
      <c r="AA6667">
        <v>0</v>
      </c>
      <c r="AB6667">
        <v>70.580568901129638</v>
      </c>
      <c r="AC6667">
        <v>0</v>
      </c>
      <c r="AD6667">
        <v>0</v>
      </c>
      <c r="AE6667">
        <v>143.55570325735553</v>
      </c>
    </row>
    <row r="6668" spans="1:31" x14ac:dyDescent="0.3">
      <c r="A6668">
        <v>2500598</v>
      </c>
      <c r="B6668">
        <v>1</v>
      </c>
      <c r="C6668" t="s">
        <v>80</v>
      </c>
      <c r="D6668" t="s">
        <v>110</v>
      </c>
      <c r="E6668" t="s">
        <v>162</v>
      </c>
      <c r="F6668" t="s">
        <v>18793</v>
      </c>
      <c r="G6668" t="s">
        <v>530</v>
      </c>
      <c r="H6668" t="s">
        <v>135</v>
      </c>
      <c r="I6668" t="s">
        <v>136</v>
      </c>
      <c r="J6668" t="s">
        <v>137</v>
      </c>
      <c r="K6668" t="s">
        <v>144</v>
      </c>
      <c r="L6668" t="s">
        <v>18794</v>
      </c>
      <c r="M6668" t="s">
        <v>18795</v>
      </c>
      <c r="N6668">
        <v>5.5219444439999998</v>
      </c>
      <c r="O6668">
        <v>0</v>
      </c>
      <c r="P6668">
        <v>354</v>
      </c>
      <c r="Q6668">
        <v>0</v>
      </c>
      <c r="R6668">
        <v>0</v>
      </c>
      <c r="S6668">
        <v>0</v>
      </c>
      <c r="T6668">
        <v>27</v>
      </c>
      <c r="U6668">
        <v>0</v>
      </c>
      <c r="V6668">
        <v>0</v>
      </c>
      <c r="W6668">
        <v>0</v>
      </c>
      <c r="X6668">
        <v>601.75716490093168</v>
      </c>
      <c r="Y6668">
        <v>0</v>
      </c>
      <c r="Z6668">
        <v>0</v>
      </c>
      <c r="AA6668">
        <v>0</v>
      </c>
      <c r="AB6668">
        <v>232.691068001475</v>
      </c>
      <c r="AC6668">
        <v>0</v>
      </c>
      <c r="AD6668">
        <v>0</v>
      </c>
      <c r="AE6668">
        <v>834.44823290240674</v>
      </c>
    </row>
    <row r="6669" spans="1:31" x14ac:dyDescent="0.3">
      <c r="A6669">
        <v>2501331</v>
      </c>
      <c r="B6669">
        <v>1</v>
      </c>
      <c r="C6669" t="s">
        <v>80</v>
      </c>
      <c r="D6669" t="s">
        <v>108</v>
      </c>
      <c r="E6669" t="s">
        <v>162</v>
      </c>
      <c r="F6669" t="s">
        <v>490</v>
      </c>
      <c r="G6669" t="s">
        <v>210</v>
      </c>
      <c r="H6669" t="s">
        <v>135</v>
      </c>
      <c r="I6669" t="s">
        <v>136</v>
      </c>
      <c r="J6669" t="s">
        <v>137</v>
      </c>
      <c r="K6669" t="s">
        <v>144</v>
      </c>
      <c r="L6669" t="s">
        <v>18796</v>
      </c>
      <c r="M6669" t="s">
        <v>18797</v>
      </c>
      <c r="N6669">
        <v>1.710555555</v>
      </c>
      <c r="O6669">
        <v>0</v>
      </c>
      <c r="P6669">
        <v>12</v>
      </c>
      <c r="Q6669">
        <v>0</v>
      </c>
      <c r="R6669">
        <v>4</v>
      </c>
      <c r="S6669">
        <v>0</v>
      </c>
      <c r="T6669">
        <v>1</v>
      </c>
      <c r="U6669">
        <v>0</v>
      </c>
      <c r="V6669">
        <v>0</v>
      </c>
      <c r="W6669">
        <v>0</v>
      </c>
      <c r="X6669">
        <v>3.6460494433893658</v>
      </c>
      <c r="Y6669">
        <v>0</v>
      </c>
      <c r="Z6669">
        <v>0.21709229343013023</v>
      </c>
      <c r="AA6669">
        <v>0</v>
      </c>
      <c r="AB6669">
        <v>0.18445285995369753</v>
      </c>
      <c r="AC6669">
        <v>0</v>
      </c>
      <c r="AD6669">
        <v>0</v>
      </c>
      <c r="AE6669">
        <v>4.0475945967731937</v>
      </c>
    </row>
    <row r="6670" spans="1:31" x14ac:dyDescent="0.3">
      <c r="A6670">
        <v>2500641</v>
      </c>
      <c r="B6670">
        <v>1</v>
      </c>
      <c r="C6670" t="s">
        <v>80</v>
      </c>
      <c r="D6670" t="s">
        <v>96</v>
      </c>
      <c r="E6670" t="s">
        <v>162</v>
      </c>
      <c r="F6670" t="s">
        <v>12369</v>
      </c>
      <c r="G6670" t="s">
        <v>168</v>
      </c>
      <c r="H6670" t="s">
        <v>135</v>
      </c>
      <c r="I6670" t="s">
        <v>136</v>
      </c>
      <c r="J6670" t="s">
        <v>137</v>
      </c>
      <c r="K6670" t="s">
        <v>138</v>
      </c>
      <c r="L6670" t="s">
        <v>18798</v>
      </c>
      <c r="M6670" t="s">
        <v>18799</v>
      </c>
      <c r="N6670">
        <v>6.3938888880000002</v>
      </c>
      <c r="O6670">
        <v>0</v>
      </c>
      <c r="P6670">
        <v>7</v>
      </c>
      <c r="Q6670">
        <v>0</v>
      </c>
      <c r="R6670">
        <v>0</v>
      </c>
      <c r="S6670">
        <v>0</v>
      </c>
      <c r="T6670">
        <v>1</v>
      </c>
      <c r="U6670">
        <v>0</v>
      </c>
      <c r="V6670">
        <v>0</v>
      </c>
      <c r="W6670">
        <v>0</v>
      </c>
      <c r="X6670">
        <v>28.401427282960711</v>
      </c>
      <c r="Y6670">
        <v>0</v>
      </c>
      <c r="Z6670">
        <v>0</v>
      </c>
      <c r="AA6670">
        <v>0</v>
      </c>
      <c r="AB6670">
        <v>15.614373727331818</v>
      </c>
      <c r="AC6670">
        <v>0</v>
      </c>
      <c r="AD6670">
        <v>0</v>
      </c>
      <c r="AE6670">
        <v>44.015801010292527</v>
      </c>
    </row>
    <row r="6671" spans="1:31" x14ac:dyDescent="0.3">
      <c r="A6671">
        <v>2501182</v>
      </c>
      <c r="B6671">
        <v>1</v>
      </c>
      <c r="C6671" t="s">
        <v>80</v>
      </c>
      <c r="D6671" t="s">
        <v>96</v>
      </c>
      <c r="E6671" t="s">
        <v>153</v>
      </c>
      <c r="F6671" t="s">
        <v>18800</v>
      </c>
      <c r="G6671" t="s">
        <v>244</v>
      </c>
      <c r="H6671" t="s">
        <v>135</v>
      </c>
      <c r="I6671" t="s">
        <v>136</v>
      </c>
      <c r="J6671" t="s">
        <v>137</v>
      </c>
      <c r="K6671" t="s">
        <v>144</v>
      </c>
      <c r="L6671" t="s">
        <v>18801</v>
      </c>
      <c r="M6671" t="s">
        <v>18802</v>
      </c>
      <c r="N6671">
        <v>3.3938888880000002</v>
      </c>
      <c r="O6671">
        <v>0</v>
      </c>
      <c r="P6671">
        <v>25</v>
      </c>
      <c r="Q6671">
        <v>0</v>
      </c>
      <c r="R6671">
        <v>0</v>
      </c>
      <c r="S6671">
        <v>0</v>
      </c>
      <c r="T6671">
        <v>3</v>
      </c>
      <c r="U6671">
        <v>0</v>
      </c>
      <c r="V6671">
        <v>0</v>
      </c>
      <c r="W6671">
        <v>0</v>
      </c>
      <c r="X6671">
        <v>12.506466520193584</v>
      </c>
      <c r="Y6671">
        <v>0</v>
      </c>
      <c r="Z6671">
        <v>0</v>
      </c>
      <c r="AA6671">
        <v>0</v>
      </c>
      <c r="AB6671">
        <v>3.0189091999085766</v>
      </c>
      <c r="AC6671">
        <v>0</v>
      </c>
      <c r="AD6671">
        <v>0</v>
      </c>
      <c r="AE6671">
        <v>15.525375720102161</v>
      </c>
    </row>
    <row r="6672" spans="1:31" x14ac:dyDescent="0.3">
      <c r="A6672">
        <v>2502061</v>
      </c>
      <c r="B6672">
        <v>1</v>
      </c>
      <c r="C6672" t="s">
        <v>80</v>
      </c>
      <c r="D6672" t="s">
        <v>96</v>
      </c>
      <c r="E6672" t="s">
        <v>162</v>
      </c>
      <c r="F6672" t="s">
        <v>18803</v>
      </c>
      <c r="G6672" t="s">
        <v>210</v>
      </c>
      <c r="H6672" t="s">
        <v>135</v>
      </c>
      <c r="I6672" t="s">
        <v>136</v>
      </c>
      <c r="J6672" t="s">
        <v>137</v>
      </c>
      <c r="K6672" t="s">
        <v>144</v>
      </c>
      <c r="L6672" t="s">
        <v>18804</v>
      </c>
      <c r="M6672" t="s">
        <v>18805</v>
      </c>
      <c r="N6672">
        <v>4.1638888879999998</v>
      </c>
      <c r="O6672">
        <v>0</v>
      </c>
      <c r="P6672">
        <v>1</v>
      </c>
      <c r="Q6672">
        <v>0</v>
      </c>
      <c r="R6672">
        <v>3</v>
      </c>
      <c r="S6672">
        <v>0</v>
      </c>
      <c r="T6672">
        <v>1</v>
      </c>
      <c r="U6672">
        <v>0</v>
      </c>
      <c r="V6672">
        <v>0</v>
      </c>
      <c r="W6672">
        <v>0</v>
      </c>
      <c r="X6672">
        <v>10.685233036747347</v>
      </c>
      <c r="Y6672">
        <v>0</v>
      </c>
      <c r="Z6672">
        <v>7.5773341005142463</v>
      </c>
      <c r="AA6672">
        <v>0</v>
      </c>
      <c r="AB6672">
        <v>6.3249464749164166E-2</v>
      </c>
      <c r="AC6672">
        <v>0</v>
      </c>
      <c r="AD6672">
        <v>0</v>
      </c>
      <c r="AE6672">
        <v>18.325816602010754</v>
      </c>
    </row>
    <row r="6673" spans="1:31" x14ac:dyDescent="0.3">
      <c r="A6673">
        <v>2501397</v>
      </c>
      <c r="B6673">
        <v>1</v>
      </c>
      <c r="C6673" t="s">
        <v>81</v>
      </c>
      <c r="D6673" t="s">
        <v>128</v>
      </c>
      <c r="E6673" t="s">
        <v>153</v>
      </c>
      <c r="F6673" t="s">
        <v>18806</v>
      </c>
      <c r="G6673" t="s">
        <v>230</v>
      </c>
      <c r="H6673" t="s">
        <v>135</v>
      </c>
      <c r="I6673" t="s">
        <v>136</v>
      </c>
      <c r="J6673" t="s">
        <v>137</v>
      </c>
      <c r="K6673" t="s">
        <v>144</v>
      </c>
      <c r="L6673" t="s">
        <v>18807</v>
      </c>
      <c r="M6673" t="s">
        <v>18808</v>
      </c>
      <c r="N6673">
        <v>0.60361111099999998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31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4.1509415067658688</v>
      </c>
      <c r="AC6673">
        <v>0</v>
      </c>
      <c r="AD6673">
        <v>0</v>
      </c>
      <c r="AE6673">
        <v>4.1509415067658688</v>
      </c>
    </row>
    <row r="6674" spans="1:31" x14ac:dyDescent="0.3">
      <c r="A6674">
        <v>2501374</v>
      </c>
      <c r="B6674">
        <v>1</v>
      </c>
      <c r="C6674" t="s">
        <v>80</v>
      </c>
      <c r="D6674" t="s">
        <v>95</v>
      </c>
      <c r="E6674" t="s">
        <v>147</v>
      </c>
      <c r="F6674" t="s">
        <v>10919</v>
      </c>
      <c r="G6674" t="s">
        <v>193</v>
      </c>
      <c r="H6674" t="s">
        <v>150</v>
      </c>
      <c r="I6674" t="s">
        <v>136</v>
      </c>
      <c r="J6674" t="s">
        <v>137</v>
      </c>
      <c r="K6674" t="s">
        <v>144</v>
      </c>
      <c r="L6674" t="s">
        <v>18809</v>
      </c>
      <c r="M6674" t="s">
        <v>18810</v>
      </c>
      <c r="N6674">
        <v>1.419444444</v>
      </c>
      <c r="O6674">
        <v>0</v>
      </c>
      <c r="P6674">
        <v>291</v>
      </c>
      <c r="Q6674">
        <v>0</v>
      </c>
      <c r="R6674">
        <v>3</v>
      </c>
      <c r="S6674">
        <v>1</v>
      </c>
      <c r="T6674">
        <v>14</v>
      </c>
      <c r="U6674">
        <v>0</v>
      </c>
      <c r="V6674">
        <v>0</v>
      </c>
      <c r="W6674">
        <v>0</v>
      </c>
      <c r="X6674">
        <v>59.325182810793876</v>
      </c>
      <c r="Y6674">
        <v>0</v>
      </c>
      <c r="Z6674">
        <v>3.0837834133055114E-2</v>
      </c>
      <c r="AA6674">
        <v>4.3845208745123401</v>
      </c>
      <c r="AB6674">
        <v>8.816100552892582</v>
      </c>
      <c r="AC6674">
        <v>0</v>
      </c>
      <c r="AD6674">
        <v>0</v>
      </c>
      <c r="AE6674">
        <v>72.556642072331854</v>
      </c>
    </row>
    <row r="6675" spans="1:31" x14ac:dyDescent="0.3">
      <c r="A6675">
        <v>2501443</v>
      </c>
      <c r="B6675">
        <v>1</v>
      </c>
      <c r="C6675" t="s">
        <v>80</v>
      </c>
      <c r="D6675" t="s">
        <v>93</v>
      </c>
      <c r="E6675" t="s">
        <v>162</v>
      </c>
      <c r="F6675" t="s">
        <v>18811</v>
      </c>
      <c r="G6675" t="s">
        <v>210</v>
      </c>
      <c r="H6675" t="s">
        <v>135</v>
      </c>
      <c r="I6675" t="s">
        <v>136</v>
      </c>
      <c r="J6675" t="s">
        <v>137</v>
      </c>
      <c r="K6675" t="s">
        <v>144</v>
      </c>
      <c r="L6675" t="s">
        <v>18812</v>
      </c>
      <c r="M6675" t="s">
        <v>18813</v>
      </c>
      <c r="N6675">
        <v>2.9219444440000002</v>
      </c>
      <c r="O6675">
        <v>0</v>
      </c>
      <c r="P6675">
        <v>0</v>
      </c>
      <c r="Q6675">
        <v>0</v>
      </c>
      <c r="R6675">
        <v>2</v>
      </c>
      <c r="S6675">
        <v>0</v>
      </c>
      <c r="T6675">
        <v>1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4.1801804716054116</v>
      </c>
      <c r="AA6675">
        <v>0</v>
      </c>
      <c r="AB6675">
        <v>0.58270561310468061</v>
      </c>
      <c r="AC6675">
        <v>0</v>
      </c>
      <c r="AD6675">
        <v>0</v>
      </c>
      <c r="AE6675">
        <v>4.7628860847100922</v>
      </c>
    </row>
    <row r="6676" spans="1:31" x14ac:dyDescent="0.3">
      <c r="A6676">
        <v>2501520</v>
      </c>
      <c r="B6676">
        <v>1</v>
      </c>
      <c r="C6676" t="s">
        <v>80</v>
      </c>
      <c r="D6676" t="s">
        <v>105</v>
      </c>
      <c r="E6676" t="s">
        <v>166</v>
      </c>
      <c r="F6676" t="s">
        <v>18814</v>
      </c>
      <c r="G6676" t="s">
        <v>149</v>
      </c>
      <c r="H6676" t="s">
        <v>150</v>
      </c>
      <c r="I6676" t="s">
        <v>136</v>
      </c>
      <c r="J6676" t="s">
        <v>137</v>
      </c>
      <c r="K6676" t="s">
        <v>144</v>
      </c>
      <c r="L6676" t="s">
        <v>18815</v>
      </c>
      <c r="M6676" t="s">
        <v>18816</v>
      </c>
      <c r="N6676">
        <v>0.75749999999999995</v>
      </c>
      <c r="O6676">
        <v>2</v>
      </c>
      <c r="P6676">
        <v>305</v>
      </c>
      <c r="Q6676">
        <v>2</v>
      </c>
      <c r="R6676">
        <v>20</v>
      </c>
      <c r="S6676">
        <v>15</v>
      </c>
      <c r="T6676">
        <v>65</v>
      </c>
      <c r="U6676">
        <v>3</v>
      </c>
      <c r="V6676">
        <v>0</v>
      </c>
      <c r="W6676">
        <v>1.0008527265633218</v>
      </c>
      <c r="X6676">
        <v>69.074282931645953</v>
      </c>
      <c r="Y6676">
        <v>3.1482655995951512</v>
      </c>
      <c r="Z6676">
        <v>3.0084364210468779</v>
      </c>
      <c r="AA6676">
        <v>73.419990760700941</v>
      </c>
      <c r="AB6676">
        <v>48.639751294324078</v>
      </c>
      <c r="AC6676">
        <v>56.332509797593303</v>
      </c>
      <c r="AD6676">
        <v>0</v>
      </c>
      <c r="AE6676">
        <v>254.62408953146962</v>
      </c>
    </row>
    <row r="6677" spans="1:31" x14ac:dyDescent="0.3">
      <c r="A6677">
        <v>2501420</v>
      </c>
      <c r="B6677">
        <v>1</v>
      </c>
      <c r="C6677" t="s">
        <v>80</v>
      </c>
      <c r="D6677" t="s">
        <v>92</v>
      </c>
      <c r="E6677" t="s">
        <v>184</v>
      </c>
      <c r="F6677" t="s">
        <v>18817</v>
      </c>
      <c r="G6677" t="s">
        <v>149</v>
      </c>
      <c r="H6677" t="s">
        <v>150</v>
      </c>
      <c r="I6677" t="s">
        <v>136</v>
      </c>
      <c r="J6677" t="s">
        <v>137</v>
      </c>
      <c r="K6677" t="s">
        <v>144</v>
      </c>
      <c r="L6677" t="s">
        <v>18818</v>
      </c>
      <c r="M6677" t="s">
        <v>18819</v>
      </c>
      <c r="N6677">
        <v>0.76194444400000005</v>
      </c>
      <c r="O6677">
        <v>5</v>
      </c>
      <c r="P6677">
        <v>1690</v>
      </c>
      <c r="Q6677">
        <v>1</v>
      </c>
      <c r="R6677">
        <v>0</v>
      </c>
      <c r="S6677">
        <v>4</v>
      </c>
      <c r="T6677">
        <v>14</v>
      </c>
      <c r="U6677">
        <v>0</v>
      </c>
      <c r="V6677">
        <v>0</v>
      </c>
      <c r="W6677">
        <v>5.169040162042279</v>
      </c>
      <c r="X6677">
        <v>210.9458778063177</v>
      </c>
      <c r="Y6677">
        <v>0.81973572698468711</v>
      </c>
      <c r="Z6677">
        <v>0</v>
      </c>
      <c r="AA6677">
        <v>14.751142700301401</v>
      </c>
      <c r="AB6677">
        <v>5.2137634616514177</v>
      </c>
      <c r="AC6677">
        <v>0</v>
      </c>
      <c r="AD6677">
        <v>0</v>
      </c>
      <c r="AE6677">
        <v>236.89955985729745</v>
      </c>
    </row>
    <row r="6678" spans="1:31" x14ac:dyDescent="0.3">
      <c r="A6678">
        <v>2501543</v>
      </c>
      <c r="B6678">
        <v>1</v>
      </c>
      <c r="C6678" t="s">
        <v>81</v>
      </c>
      <c r="D6678" t="s">
        <v>114</v>
      </c>
      <c r="E6678" t="s">
        <v>162</v>
      </c>
      <c r="F6678" t="s">
        <v>18820</v>
      </c>
      <c r="G6678" t="s">
        <v>210</v>
      </c>
      <c r="H6678" t="s">
        <v>135</v>
      </c>
      <c r="I6678" t="s">
        <v>136</v>
      </c>
      <c r="J6678" t="s">
        <v>137</v>
      </c>
      <c r="K6678" t="s">
        <v>144</v>
      </c>
      <c r="L6678" t="s">
        <v>18821</v>
      </c>
      <c r="M6678" t="s">
        <v>18822</v>
      </c>
      <c r="N6678">
        <v>3.5383333330000002</v>
      </c>
      <c r="O6678">
        <v>0</v>
      </c>
      <c r="P6678">
        <v>45</v>
      </c>
      <c r="Q6678">
        <v>0</v>
      </c>
      <c r="R6678">
        <v>0</v>
      </c>
      <c r="S6678">
        <v>0</v>
      </c>
      <c r="T6678">
        <v>4</v>
      </c>
      <c r="U6678">
        <v>0</v>
      </c>
      <c r="V6678">
        <v>0</v>
      </c>
      <c r="W6678">
        <v>0</v>
      </c>
      <c r="X6678">
        <v>12.658718848075754</v>
      </c>
      <c r="Y6678">
        <v>0</v>
      </c>
      <c r="Z6678">
        <v>0</v>
      </c>
      <c r="AA6678">
        <v>0</v>
      </c>
      <c r="AB6678">
        <v>0.4375851696255576</v>
      </c>
      <c r="AC6678">
        <v>0</v>
      </c>
      <c r="AD6678">
        <v>0</v>
      </c>
      <c r="AE6678">
        <v>13.096304017701312</v>
      </c>
    </row>
    <row r="6679" spans="1:31" x14ac:dyDescent="0.3">
      <c r="A6679">
        <v>2501566</v>
      </c>
      <c r="B6679">
        <v>1</v>
      </c>
      <c r="C6679" t="s">
        <v>80</v>
      </c>
      <c r="D6679" t="s">
        <v>95</v>
      </c>
      <c r="E6679" t="s">
        <v>147</v>
      </c>
      <c r="F6679" t="s">
        <v>10919</v>
      </c>
      <c r="G6679" t="s">
        <v>193</v>
      </c>
      <c r="H6679" t="s">
        <v>150</v>
      </c>
      <c r="I6679" t="s">
        <v>136</v>
      </c>
      <c r="J6679" t="s">
        <v>137</v>
      </c>
      <c r="K6679" t="s">
        <v>144</v>
      </c>
      <c r="L6679" t="s">
        <v>18823</v>
      </c>
      <c r="M6679" t="s">
        <v>18824</v>
      </c>
      <c r="N6679">
        <v>2.8319444439999999</v>
      </c>
      <c r="O6679">
        <v>0</v>
      </c>
      <c r="P6679">
        <v>291</v>
      </c>
      <c r="Q6679">
        <v>0</v>
      </c>
      <c r="R6679">
        <v>3</v>
      </c>
      <c r="S6679">
        <v>1</v>
      </c>
      <c r="T6679">
        <v>14</v>
      </c>
      <c r="U6679">
        <v>0</v>
      </c>
      <c r="V6679">
        <v>0</v>
      </c>
      <c r="W6679">
        <v>0</v>
      </c>
      <c r="X6679">
        <v>144.68009017110808</v>
      </c>
      <c r="Y6679">
        <v>0</v>
      </c>
      <c r="Z6679">
        <v>9.4246023557145855E-2</v>
      </c>
      <c r="AA6679">
        <v>16.473300917029654</v>
      </c>
      <c r="AB6679">
        <v>42.263442058286472</v>
      </c>
      <c r="AC6679">
        <v>0</v>
      </c>
      <c r="AD6679">
        <v>0</v>
      </c>
      <c r="AE6679">
        <v>203.51107916998134</v>
      </c>
    </row>
    <row r="6680" spans="1:31" x14ac:dyDescent="0.3">
      <c r="A6680">
        <v>2501589</v>
      </c>
      <c r="B6680">
        <v>1</v>
      </c>
      <c r="C6680" t="s">
        <v>81</v>
      </c>
      <c r="D6680" t="s">
        <v>123</v>
      </c>
      <c r="E6680" t="s">
        <v>147</v>
      </c>
      <c r="F6680" t="s">
        <v>1678</v>
      </c>
      <c r="G6680" t="s">
        <v>168</v>
      </c>
      <c r="H6680" t="s">
        <v>150</v>
      </c>
      <c r="I6680" t="s">
        <v>136</v>
      </c>
      <c r="J6680" t="s">
        <v>137</v>
      </c>
      <c r="K6680" t="s">
        <v>138</v>
      </c>
      <c r="L6680" t="s">
        <v>18825</v>
      </c>
      <c r="M6680" t="s">
        <v>18826</v>
      </c>
      <c r="N6680">
        <v>7.8972222219999999</v>
      </c>
      <c r="O6680">
        <v>0</v>
      </c>
      <c r="P6680">
        <v>378</v>
      </c>
      <c r="Q6680">
        <v>0</v>
      </c>
      <c r="R6680">
        <v>13</v>
      </c>
      <c r="S6680">
        <v>0</v>
      </c>
      <c r="T6680">
        <v>17</v>
      </c>
      <c r="U6680">
        <v>0</v>
      </c>
      <c r="V6680">
        <v>0</v>
      </c>
      <c r="W6680">
        <v>0</v>
      </c>
      <c r="X6680">
        <v>608.18118754150544</v>
      </c>
      <c r="Y6680">
        <v>0</v>
      </c>
      <c r="Z6680">
        <v>20.873559839635472</v>
      </c>
      <c r="AA6680">
        <v>0</v>
      </c>
      <c r="AB6680">
        <v>115.26151699777708</v>
      </c>
      <c r="AC6680">
        <v>0</v>
      </c>
      <c r="AD6680">
        <v>0</v>
      </c>
      <c r="AE6680">
        <v>744.31626437891805</v>
      </c>
    </row>
    <row r="6681" spans="1:31" x14ac:dyDescent="0.3">
      <c r="A6681">
        <v>2501712</v>
      </c>
      <c r="B6681">
        <v>1</v>
      </c>
      <c r="C6681" t="s">
        <v>80</v>
      </c>
      <c r="D6681" t="s">
        <v>95</v>
      </c>
      <c r="E6681" t="s">
        <v>166</v>
      </c>
      <c r="F6681" t="s">
        <v>18827</v>
      </c>
      <c r="G6681" t="s">
        <v>149</v>
      </c>
      <c r="H6681" t="s">
        <v>150</v>
      </c>
      <c r="I6681" t="s">
        <v>136</v>
      </c>
      <c r="J6681" t="s">
        <v>137</v>
      </c>
      <c r="K6681" t="s">
        <v>144</v>
      </c>
      <c r="L6681" t="s">
        <v>18828</v>
      </c>
      <c r="M6681" t="s">
        <v>18829</v>
      </c>
      <c r="N6681">
        <v>0.55416666599999997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1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271.81181422550901</v>
      </c>
      <c r="AD6681">
        <v>0</v>
      </c>
      <c r="AE6681">
        <v>271.81181422550901</v>
      </c>
    </row>
    <row r="6682" spans="1:31" x14ac:dyDescent="0.3">
      <c r="A6682">
        <v>2501752</v>
      </c>
      <c r="B6682">
        <v>1</v>
      </c>
      <c r="C6682" t="s">
        <v>80</v>
      </c>
      <c r="D6682" t="s">
        <v>107</v>
      </c>
      <c r="E6682" t="s">
        <v>147</v>
      </c>
      <c r="F6682" t="s">
        <v>18830</v>
      </c>
      <c r="G6682" t="s">
        <v>203</v>
      </c>
      <c r="H6682" t="s">
        <v>150</v>
      </c>
      <c r="I6682" t="s">
        <v>136</v>
      </c>
      <c r="J6682" t="s">
        <v>137</v>
      </c>
      <c r="K6682" t="s">
        <v>138</v>
      </c>
      <c r="L6682" t="s">
        <v>18831</v>
      </c>
      <c r="M6682" t="s">
        <v>18832</v>
      </c>
      <c r="N6682">
        <v>0.20749999999999999</v>
      </c>
      <c r="O6682">
        <v>0</v>
      </c>
      <c r="P6682">
        <v>568</v>
      </c>
      <c r="Q6682">
        <v>0</v>
      </c>
      <c r="R6682">
        <v>0</v>
      </c>
      <c r="S6682">
        <v>0</v>
      </c>
      <c r="T6682">
        <v>86</v>
      </c>
      <c r="U6682">
        <v>0</v>
      </c>
      <c r="V6682">
        <v>0</v>
      </c>
      <c r="W6682">
        <v>0</v>
      </c>
      <c r="X6682">
        <v>22.028023487273739</v>
      </c>
      <c r="Y6682">
        <v>0</v>
      </c>
      <c r="Z6682">
        <v>0</v>
      </c>
      <c r="AA6682">
        <v>0</v>
      </c>
      <c r="AB6682">
        <v>20.839835110536139</v>
      </c>
      <c r="AC6682">
        <v>0</v>
      </c>
      <c r="AD6682">
        <v>0</v>
      </c>
      <c r="AE6682">
        <v>42.867858597809878</v>
      </c>
    </row>
    <row r="6683" spans="1:31" x14ac:dyDescent="0.3">
      <c r="A6683">
        <v>2502004</v>
      </c>
      <c r="B6683">
        <v>1</v>
      </c>
      <c r="C6683" t="s">
        <v>80</v>
      </c>
      <c r="D6683" t="s">
        <v>92</v>
      </c>
      <c r="E6683" t="s">
        <v>132</v>
      </c>
      <c r="F6683" t="s">
        <v>18833</v>
      </c>
      <c r="G6683" t="s">
        <v>296</v>
      </c>
      <c r="H6683" t="s">
        <v>135</v>
      </c>
      <c r="I6683" t="s">
        <v>136</v>
      </c>
      <c r="J6683" t="s">
        <v>137</v>
      </c>
      <c r="K6683" t="s">
        <v>144</v>
      </c>
      <c r="L6683" t="s">
        <v>18834</v>
      </c>
      <c r="M6683" t="s">
        <v>18835</v>
      </c>
      <c r="N6683">
        <v>4.1291666659999997</v>
      </c>
      <c r="O6683">
        <v>0</v>
      </c>
      <c r="P6683">
        <v>143</v>
      </c>
      <c r="Q6683">
        <v>0</v>
      </c>
      <c r="R6683">
        <v>0</v>
      </c>
      <c r="S6683">
        <v>0</v>
      </c>
      <c r="T6683">
        <v>10</v>
      </c>
      <c r="U6683">
        <v>0</v>
      </c>
      <c r="V6683">
        <v>1</v>
      </c>
      <c r="W6683">
        <v>0</v>
      </c>
      <c r="X6683">
        <v>118.85045716418425</v>
      </c>
      <c r="Y6683">
        <v>0</v>
      </c>
      <c r="Z6683">
        <v>0</v>
      </c>
      <c r="AA6683">
        <v>0</v>
      </c>
      <c r="AB6683">
        <v>18.943304157047685</v>
      </c>
      <c r="AC6683">
        <v>0</v>
      </c>
      <c r="AD6683">
        <v>0.55630164899733514</v>
      </c>
      <c r="AE6683">
        <v>138.35006297022926</v>
      </c>
    </row>
    <row r="6684" spans="1:31" x14ac:dyDescent="0.3">
      <c r="A6684">
        <v>2501483</v>
      </c>
      <c r="B6684">
        <v>1</v>
      </c>
      <c r="C6684" t="s">
        <v>80</v>
      </c>
      <c r="D6684" t="s">
        <v>105</v>
      </c>
      <c r="E6684" t="s">
        <v>166</v>
      </c>
      <c r="F6684" t="s">
        <v>18836</v>
      </c>
      <c r="G6684" t="s">
        <v>149</v>
      </c>
      <c r="H6684" t="s">
        <v>150</v>
      </c>
      <c r="I6684" t="s">
        <v>136</v>
      </c>
      <c r="J6684" t="s">
        <v>137</v>
      </c>
      <c r="K6684" t="s">
        <v>144</v>
      </c>
      <c r="L6684" t="s">
        <v>18837</v>
      </c>
      <c r="M6684" t="s">
        <v>18838</v>
      </c>
      <c r="N6684">
        <v>0.43944444399999999</v>
      </c>
      <c r="O6684">
        <v>6</v>
      </c>
      <c r="P6684">
        <v>5897</v>
      </c>
      <c r="Q6684">
        <v>8</v>
      </c>
      <c r="R6684">
        <v>18</v>
      </c>
      <c r="S6684">
        <v>33</v>
      </c>
      <c r="T6684">
        <v>545</v>
      </c>
      <c r="U6684">
        <v>5</v>
      </c>
      <c r="V6684">
        <v>0</v>
      </c>
      <c r="W6684">
        <v>4.6141784743858754</v>
      </c>
      <c r="X6684">
        <v>744.54573861373922</v>
      </c>
      <c r="Y6684">
        <v>39.130825905160542</v>
      </c>
      <c r="Z6684">
        <v>3.0300387623592564</v>
      </c>
      <c r="AA6684">
        <v>106.00657372239485</v>
      </c>
      <c r="AB6684">
        <v>319.05355750624568</v>
      </c>
      <c r="AC6684">
        <v>175.4483307480096</v>
      </c>
      <c r="AD6684">
        <v>0</v>
      </c>
      <c r="AE6684">
        <v>1391.829243732295</v>
      </c>
    </row>
    <row r="6685" spans="1:31" x14ac:dyDescent="0.3">
      <c r="A6685">
        <v>2501646</v>
      </c>
      <c r="B6685">
        <v>1</v>
      </c>
      <c r="C6685" t="s">
        <v>80</v>
      </c>
      <c r="D6685" t="s">
        <v>87</v>
      </c>
      <c r="E6685" t="s">
        <v>132</v>
      </c>
      <c r="F6685" t="s">
        <v>18839</v>
      </c>
      <c r="G6685" t="s">
        <v>134</v>
      </c>
      <c r="H6685" t="s">
        <v>135</v>
      </c>
      <c r="I6685" t="s">
        <v>136</v>
      </c>
      <c r="J6685" t="s">
        <v>137</v>
      </c>
      <c r="K6685" t="s">
        <v>138</v>
      </c>
      <c r="L6685" t="s">
        <v>18840</v>
      </c>
      <c r="M6685" t="s">
        <v>18841</v>
      </c>
      <c r="N6685">
        <v>0.41583333300000003</v>
      </c>
      <c r="O6685">
        <v>0</v>
      </c>
      <c r="P6685">
        <v>283</v>
      </c>
      <c r="Q6685">
        <v>0</v>
      </c>
      <c r="R6685">
        <v>0</v>
      </c>
      <c r="S6685">
        <v>0</v>
      </c>
      <c r="T6685">
        <v>10</v>
      </c>
      <c r="U6685">
        <v>0</v>
      </c>
      <c r="V6685">
        <v>0</v>
      </c>
      <c r="W6685">
        <v>0</v>
      </c>
      <c r="X6685">
        <v>30.104209754570675</v>
      </c>
      <c r="Y6685">
        <v>0</v>
      </c>
      <c r="Z6685">
        <v>0</v>
      </c>
      <c r="AA6685">
        <v>0</v>
      </c>
      <c r="AB6685">
        <v>4.1906784353829236</v>
      </c>
      <c r="AC6685">
        <v>0</v>
      </c>
      <c r="AD6685">
        <v>0</v>
      </c>
      <c r="AE6685">
        <v>34.294888189953596</v>
      </c>
    </row>
    <row r="6686" spans="1:31" x14ac:dyDescent="0.3">
      <c r="A6686">
        <v>2501669</v>
      </c>
      <c r="B6686">
        <v>1</v>
      </c>
      <c r="C6686" t="s">
        <v>80</v>
      </c>
      <c r="D6686" t="s">
        <v>84</v>
      </c>
      <c r="E6686" t="s">
        <v>147</v>
      </c>
      <c r="F6686" t="s">
        <v>18842</v>
      </c>
      <c r="G6686" t="s">
        <v>149</v>
      </c>
      <c r="H6686" t="s">
        <v>150</v>
      </c>
      <c r="I6686" t="s">
        <v>136</v>
      </c>
      <c r="J6686" t="s">
        <v>137</v>
      </c>
      <c r="K6686" t="s">
        <v>144</v>
      </c>
      <c r="L6686" t="s">
        <v>18843</v>
      </c>
      <c r="M6686" t="s">
        <v>18844</v>
      </c>
      <c r="N6686">
        <v>0.26472222200000001</v>
      </c>
      <c r="O6686">
        <v>0</v>
      </c>
      <c r="P6686">
        <v>405</v>
      </c>
      <c r="Q6686">
        <v>0</v>
      </c>
      <c r="R6686">
        <v>0</v>
      </c>
      <c r="S6686">
        <v>0</v>
      </c>
      <c r="T6686">
        <v>41</v>
      </c>
      <c r="U6686">
        <v>0</v>
      </c>
      <c r="V6686">
        <v>0</v>
      </c>
      <c r="W6686">
        <v>0</v>
      </c>
      <c r="X6686">
        <v>23.774274335249874</v>
      </c>
      <c r="Y6686">
        <v>0</v>
      </c>
      <c r="Z6686">
        <v>0</v>
      </c>
      <c r="AA6686">
        <v>0</v>
      </c>
      <c r="AB6686">
        <v>22.89510721761944</v>
      </c>
      <c r="AC6686">
        <v>0</v>
      </c>
      <c r="AD6686">
        <v>0</v>
      </c>
      <c r="AE6686">
        <v>46.669381552869311</v>
      </c>
    </row>
    <row r="6687" spans="1:31" x14ac:dyDescent="0.3">
      <c r="A6687">
        <v>2501812</v>
      </c>
      <c r="B6687">
        <v>1</v>
      </c>
      <c r="C6687" t="s">
        <v>80</v>
      </c>
      <c r="D6687" t="s">
        <v>101</v>
      </c>
      <c r="E6687" t="s">
        <v>184</v>
      </c>
      <c r="F6687" t="s">
        <v>7235</v>
      </c>
      <c r="G6687" t="s">
        <v>779</v>
      </c>
      <c r="H6687" t="s">
        <v>150</v>
      </c>
      <c r="I6687" t="s">
        <v>136</v>
      </c>
      <c r="J6687" t="s">
        <v>137</v>
      </c>
      <c r="K6687" t="s">
        <v>144</v>
      </c>
      <c r="L6687" t="s">
        <v>18845</v>
      </c>
      <c r="M6687" t="s">
        <v>18846</v>
      </c>
      <c r="N6687">
        <v>1.6025</v>
      </c>
      <c r="O6687">
        <v>17</v>
      </c>
      <c r="P6687">
        <v>36</v>
      </c>
      <c r="Q6687">
        <v>36</v>
      </c>
      <c r="R6687">
        <v>2</v>
      </c>
      <c r="S6687">
        <v>27</v>
      </c>
      <c r="T6687">
        <v>0</v>
      </c>
      <c r="U6687">
        <v>1</v>
      </c>
      <c r="V6687">
        <v>0</v>
      </c>
      <c r="W6687">
        <v>33.782254767554946</v>
      </c>
      <c r="X6687">
        <v>15.169691280953836</v>
      </c>
      <c r="Y6687">
        <v>381.91953729390286</v>
      </c>
      <c r="Z6687">
        <v>6.5767876246643002</v>
      </c>
      <c r="AA6687">
        <v>205.75836072008792</v>
      </c>
      <c r="AB6687">
        <v>0</v>
      </c>
      <c r="AC6687">
        <v>48.517172878931213</v>
      </c>
      <c r="AD6687">
        <v>0</v>
      </c>
      <c r="AE6687">
        <v>691.72380456609505</v>
      </c>
    </row>
    <row r="6688" spans="1:31" x14ac:dyDescent="0.3">
      <c r="A6688">
        <v>2501440</v>
      </c>
      <c r="B6688">
        <v>1</v>
      </c>
      <c r="C6688" t="s">
        <v>80</v>
      </c>
      <c r="D6688" t="s">
        <v>93</v>
      </c>
      <c r="E6688" t="s">
        <v>184</v>
      </c>
      <c r="F6688" t="s">
        <v>18108</v>
      </c>
      <c r="G6688" t="s">
        <v>149</v>
      </c>
      <c r="H6688" t="s">
        <v>150</v>
      </c>
      <c r="I6688" t="s">
        <v>136</v>
      </c>
      <c r="J6688" t="s">
        <v>137</v>
      </c>
      <c r="K6688" t="s">
        <v>144</v>
      </c>
      <c r="L6688" t="s">
        <v>18847</v>
      </c>
      <c r="M6688" t="s">
        <v>18848</v>
      </c>
      <c r="N6688">
        <v>5.2269444439999999</v>
      </c>
      <c r="O6688">
        <v>0</v>
      </c>
      <c r="P6688">
        <v>212</v>
      </c>
      <c r="Q6688">
        <v>11</v>
      </c>
      <c r="R6688">
        <v>84</v>
      </c>
      <c r="S6688">
        <v>5</v>
      </c>
      <c r="T6688">
        <v>28</v>
      </c>
      <c r="U6688">
        <v>0</v>
      </c>
      <c r="V6688">
        <v>0</v>
      </c>
      <c r="W6688">
        <v>0</v>
      </c>
      <c r="X6688">
        <v>71.616470590712467</v>
      </c>
      <c r="Y6688">
        <v>5.5197373781099266</v>
      </c>
      <c r="Z6688">
        <v>60.796383689494618</v>
      </c>
      <c r="AA6688">
        <v>23.223771924099907</v>
      </c>
      <c r="AB6688">
        <v>64.294484286560959</v>
      </c>
      <c r="AC6688">
        <v>0</v>
      </c>
      <c r="AD6688">
        <v>0</v>
      </c>
      <c r="AE6688">
        <v>225.45084786897786</v>
      </c>
    </row>
    <row r="6689" spans="1:31" x14ac:dyDescent="0.3">
      <c r="A6689">
        <v>2502024</v>
      </c>
      <c r="B6689">
        <v>1</v>
      </c>
      <c r="C6689" t="s">
        <v>81</v>
      </c>
      <c r="D6689" t="s">
        <v>112</v>
      </c>
      <c r="E6689" t="s">
        <v>162</v>
      </c>
      <c r="F6689" t="s">
        <v>18849</v>
      </c>
      <c r="G6689" t="s">
        <v>210</v>
      </c>
      <c r="H6689" t="s">
        <v>135</v>
      </c>
      <c r="I6689" t="s">
        <v>136</v>
      </c>
      <c r="J6689" t="s">
        <v>137</v>
      </c>
      <c r="K6689" t="s">
        <v>144</v>
      </c>
      <c r="L6689" t="s">
        <v>18850</v>
      </c>
      <c r="M6689" t="s">
        <v>18851</v>
      </c>
      <c r="N6689">
        <v>3.0294444440000001</v>
      </c>
      <c r="O6689">
        <v>0</v>
      </c>
      <c r="P6689">
        <v>9</v>
      </c>
      <c r="Q6689">
        <v>0</v>
      </c>
      <c r="R6689">
        <v>1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2.689283381631383</v>
      </c>
      <c r="Y6689">
        <v>0</v>
      </c>
      <c r="Z6689">
        <v>0.56534801845990201</v>
      </c>
      <c r="AA6689">
        <v>0</v>
      </c>
      <c r="AB6689">
        <v>0</v>
      </c>
      <c r="AC6689">
        <v>0</v>
      </c>
      <c r="AD6689">
        <v>0</v>
      </c>
      <c r="AE6689">
        <v>3.2546314000912853</v>
      </c>
    </row>
    <row r="6690" spans="1:31" x14ac:dyDescent="0.3">
      <c r="A6690">
        <v>2501526</v>
      </c>
      <c r="B6690">
        <v>1</v>
      </c>
      <c r="C6690" t="s">
        <v>80</v>
      </c>
      <c r="D6690" t="s">
        <v>88</v>
      </c>
      <c r="E6690" t="s">
        <v>153</v>
      </c>
      <c r="F6690" t="s">
        <v>18852</v>
      </c>
      <c r="G6690" t="s">
        <v>230</v>
      </c>
      <c r="H6690" t="s">
        <v>135</v>
      </c>
      <c r="I6690" t="s">
        <v>136</v>
      </c>
      <c r="J6690" t="s">
        <v>137</v>
      </c>
      <c r="K6690" t="s">
        <v>144</v>
      </c>
      <c r="L6690" t="s">
        <v>18853</v>
      </c>
      <c r="M6690" t="s">
        <v>18854</v>
      </c>
      <c r="N6690">
        <v>7.091388888</v>
      </c>
      <c r="O6690">
        <v>0</v>
      </c>
      <c r="P6690">
        <v>4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4.8521678253291567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4.8521678253291567</v>
      </c>
    </row>
    <row r="6691" spans="1:31" x14ac:dyDescent="0.3">
      <c r="A6691">
        <v>2502167</v>
      </c>
      <c r="B6691">
        <v>1</v>
      </c>
      <c r="C6691" t="s">
        <v>80</v>
      </c>
      <c r="D6691" t="s">
        <v>92</v>
      </c>
      <c r="E6691" t="s">
        <v>153</v>
      </c>
      <c r="F6691" t="s">
        <v>18855</v>
      </c>
      <c r="G6691" t="s">
        <v>155</v>
      </c>
      <c r="H6691" t="s">
        <v>135</v>
      </c>
      <c r="I6691" t="s">
        <v>136</v>
      </c>
      <c r="J6691" t="s">
        <v>137</v>
      </c>
      <c r="K6691" t="s">
        <v>144</v>
      </c>
      <c r="L6691" t="s">
        <v>18856</v>
      </c>
      <c r="M6691" t="s">
        <v>18857</v>
      </c>
      <c r="N6691">
        <v>2.0652777769999999</v>
      </c>
      <c r="O6691">
        <v>0</v>
      </c>
      <c r="P6691">
        <v>4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3.3646416083934154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3.3646416083934154</v>
      </c>
    </row>
    <row r="6692" spans="1:31" x14ac:dyDescent="0.3">
      <c r="A6692">
        <v>2501400</v>
      </c>
      <c r="B6692">
        <v>1</v>
      </c>
      <c r="C6692" t="s">
        <v>80</v>
      </c>
      <c r="D6692" t="s">
        <v>105</v>
      </c>
      <c r="E6692" t="s">
        <v>166</v>
      </c>
      <c r="F6692" t="s">
        <v>189</v>
      </c>
      <c r="G6692" t="s">
        <v>149</v>
      </c>
      <c r="H6692" t="s">
        <v>150</v>
      </c>
      <c r="I6692" t="s">
        <v>136</v>
      </c>
      <c r="J6692" t="s">
        <v>137</v>
      </c>
      <c r="K6692" t="s">
        <v>144</v>
      </c>
      <c r="L6692" t="s">
        <v>18858</v>
      </c>
      <c r="M6692" t="s">
        <v>18859</v>
      </c>
      <c r="N6692">
        <v>0.103333333</v>
      </c>
      <c r="O6692">
        <v>4</v>
      </c>
      <c r="P6692">
        <v>330</v>
      </c>
      <c r="Q6692">
        <v>6</v>
      </c>
      <c r="R6692">
        <v>4</v>
      </c>
      <c r="S6692">
        <v>37</v>
      </c>
      <c r="T6692">
        <v>165</v>
      </c>
      <c r="U6692">
        <v>24</v>
      </c>
      <c r="V6692">
        <v>36</v>
      </c>
      <c r="W6692">
        <v>0.87523035166069518</v>
      </c>
      <c r="X6692">
        <v>8.6625671200289389</v>
      </c>
      <c r="Y6692">
        <v>0.71681462337266</v>
      </c>
      <c r="Z6692">
        <v>0.88602898508570516</v>
      </c>
      <c r="AA6692">
        <v>25.626000425528126</v>
      </c>
      <c r="AB6692">
        <v>31.298504265784285</v>
      </c>
      <c r="AC6692">
        <v>134.82110554345533</v>
      </c>
      <c r="AD6692">
        <v>58.990728458446988</v>
      </c>
      <c r="AE6692">
        <v>261.87697977336273</v>
      </c>
    </row>
    <row r="6693" spans="1:31" x14ac:dyDescent="0.3">
      <c r="A6693">
        <v>2501732</v>
      </c>
      <c r="B6693">
        <v>1</v>
      </c>
      <c r="C6693" t="s">
        <v>80</v>
      </c>
      <c r="D6693" t="s">
        <v>96</v>
      </c>
      <c r="E6693" t="s">
        <v>132</v>
      </c>
      <c r="F6693" t="s">
        <v>18860</v>
      </c>
      <c r="G6693" t="s">
        <v>168</v>
      </c>
      <c r="H6693" t="s">
        <v>135</v>
      </c>
      <c r="I6693" t="s">
        <v>136</v>
      </c>
      <c r="J6693" t="s">
        <v>137</v>
      </c>
      <c r="K6693" t="s">
        <v>138</v>
      </c>
      <c r="L6693" t="s">
        <v>18861</v>
      </c>
      <c r="M6693" t="s">
        <v>18862</v>
      </c>
      <c r="N6693">
        <v>3.9138888879999998</v>
      </c>
      <c r="O6693">
        <v>0</v>
      </c>
      <c r="P6693">
        <v>183</v>
      </c>
      <c r="Q6693">
        <v>0</v>
      </c>
      <c r="R6693">
        <v>2</v>
      </c>
      <c r="S6693">
        <v>0</v>
      </c>
      <c r="T6693">
        <v>38</v>
      </c>
      <c r="U6693">
        <v>0</v>
      </c>
      <c r="V6693">
        <v>0</v>
      </c>
      <c r="W6693">
        <v>0</v>
      </c>
      <c r="X6693">
        <v>494.4082626106516</v>
      </c>
      <c r="Y6693">
        <v>0</v>
      </c>
      <c r="Z6693">
        <v>4.2932609725715851</v>
      </c>
      <c r="AA6693">
        <v>0</v>
      </c>
      <c r="AB6693">
        <v>550.64383445360022</v>
      </c>
      <c r="AC6693">
        <v>0</v>
      </c>
      <c r="AD6693">
        <v>0</v>
      </c>
      <c r="AE6693">
        <v>1049.3453580368234</v>
      </c>
    </row>
    <row r="6694" spans="1:31" x14ac:dyDescent="0.3">
      <c r="A6694">
        <v>2502087</v>
      </c>
      <c r="B6694">
        <v>1</v>
      </c>
      <c r="C6694" t="s">
        <v>81</v>
      </c>
      <c r="D6694" t="s">
        <v>115</v>
      </c>
      <c r="E6694" t="s">
        <v>162</v>
      </c>
      <c r="F6694" t="s">
        <v>18863</v>
      </c>
      <c r="G6694" t="s">
        <v>210</v>
      </c>
      <c r="H6694" t="s">
        <v>135</v>
      </c>
      <c r="I6694" t="s">
        <v>136</v>
      </c>
      <c r="J6694" t="s">
        <v>137</v>
      </c>
      <c r="K6694" t="s">
        <v>144</v>
      </c>
      <c r="L6694" t="s">
        <v>18864</v>
      </c>
      <c r="M6694" t="s">
        <v>18865</v>
      </c>
      <c r="N6694">
        <v>3.9566666659999998</v>
      </c>
      <c r="O6694">
        <v>0</v>
      </c>
      <c r="P6694">
        <v>35</v>
      </c>
      <c r="Q6694">
        <v>0</v>
      </c>
      <c r="R6694">
        <v>0</v>
      </c>
      <c r="S6694">
        <v>0</v>
      </c>
      <c r="T6694">
        <v>5</v>
      </c>
      <c r="U6694">
        <v>0</v>
      </c>
      <c r="V6694">
        <v>0</v>
      </c>
      <c r="W6694">
        <v>0</v>
      </c>
      <c r="X6694">
        <v>22.074686579384124</v>
      </c>
      <c r="Y6694">
        <v>0</v>
      </c>
      <c r="Z6694">
        <v>0</v>
      </c>
      <c r="AA6694">
        <v>0</v>
      </c>
      <c r="AB6694">
        <v>7.4795584322376172</v>
      </c>
      <c r="AC6694">
        <v>0</v>
      </c>
      <c r="AD6694">
        <v>0</v>
      </c>
      <c r="AE6694">
        <v>29.554245011621742</v>
      </c>
    </row>
    <row r="6695" spans="1:31" x14ac:dyDescent="0.3">
      <c r="A6695">
        <v>2501609</v>
      </c>
      <c r="B6695">
        <v>1</v>
      </c>
      <c r="C6695" t="s">
        <v>81</v>
      </c>
      <c r="D6695" t="s">
        <v>119</v>
      </c>
      <c r="E6695" t="s">
        <v>132</v>
      </c>
      <c r="F6695" t="s">
        <v>18866</v>
      </c>
      <c r="G6695" t="s">
        <v>296</v>
      </c>
      <c r="H6695" t="s">
        <v>135</v>
      </c>
      <c r="I6695" t="s">
        <v>136</v>
      </c>
      <c r="J6695" t="s">
        <v>137</v>
      </c>
      <c r="K6695" t="s">
        <v>144</v>
      </c>
      <c r="L6695" t="s">
        <v>18867</v>
      </c>
      <c r="M6695" t="s">
        <v>18868</v>
      </c>
      <c r="N6695">
        <v>2.75</v>
      </c>
      <c r="O6695">
        <v>0</v>
      </c>
      <c r="P6695">
        <v>21</v>
      </c>
      <c r="Q6695">
        <v>0</v>
      </c>
      <c r="R6695">
        <v>17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4.6882807272731375</v>
      </c>
      <c r="Y6695">
        <v>0</v>
      </c>
      <c r="Z6695">
        <v>13.019010222506962</v>
      </c>
      <c r="AA6695">
        <v>0</v>
      </c>
      <c r="AB6695">
        <v>0</v>
      </c>
      <c r="AC6695">
        <v>0</v>
      </c>
      <c r="AD6695">
        <v>0</v>
      </c>
      <c r="AE6695">
        <v>17.707290949780099</v>
      </c>
    </row>
    <row r="6696" spans="1:31" x14ac:dyDescent="0.3">
      <c r="A6696">
        <v>2502081</v>
      </c>
      <c r="B6696">
        <v>1</v>
      </c>
      <c r="C6696" t="s">
        <v>80</v>
      </c>
      <c r="D6696" t="s">
        <v>108</v>
      </c>
      <c r="E6696" t="s">
        <v>162</v>
      </c>
      <c r="F6696" t="s">
        <v>18869</v>
      </c>
      <c r="G6696" t="s">
        <v>210</v>
      </c>
      <c r="H6696" t="s">
        <v>135</v>
      </c>
      <c r="I6696" t="s">
        <v>136</v>
      </c>
      <c r="J6696" t="s">
        <v>137</v>
      </c>
      <c r="K6696" t="s">
        <v>144</v>
      </c>
      <c r="L6696" t="s">
        <v>18870</v>
      </c>
      <c r="M6696" t="s">
        <v>18871</v>
      </c>
      <c r="N6696">
        <v>4.2383333329999999</v>
      </c>
      <c r="O6696">
        <v>0</v>
      </c>
      <c r="P6696">
        <v>2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0.43862874920438405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0.43862874920438405</v>
      </c>
    </row>
    <row r="6697" spans="1:31" x14ac:dyDescent="0.3">
      <c r="A6697">
        <v>2501417</v>
      </c>
      <c r="B6697">
        <v>1</v>
      </c>
      <c r="C6697" t="s">
        <v>80</v>
      </c>
      <c r="D6697" t="s">
        <v>83</v>
      </c>
      <c r="E6697" t="s">
        <v>153</v>
      </c>
      <c r="F6697" t="s">
        <v>18872</v>
      </c>
      <c r="G6697" t="s">
        <v>244</v>
      </c>
      <c r="H6697" t="s">
        <v>135</v>
      </c>
      <c r="I6697" t="s">
        <v>136</v>
      </c>
      <c r="J6697" t="s">
        <v>137</v>
      </c>
      <c r="K6697" t="s">
        <v>144</v>
      </c>
      <c r="L6697" t="s">
        <v>18873</v>
      </c>
      <c r="M6697" t="s">
        <v>18874</v>
      </c>
      <c r="N6697">
        <v>1.528333333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1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0.92844997578628752</v>
      </c>
      <c r="AC6697">
        <v>0</v>
      </c>
      <c r="AD6697">
        <v>0</v>
      </c>
      <c r="AE6697">
        <v>0.92844997578628752</v>
      </c>
    </row>
    <row r="6698" spans="1:31" x14ac:dyDescent="0.3">
      <c r="A6698">
        <v>2501500</v>
      </c>
      <c r="B6698">
        <v>1</v>
      </c>
      <c r="C6698" t="s">
        <v>80</v>
      </c>
      <c r="D6698" t="s">
        <v>96</v>
      </c>
      <c r="E6698" t="s">
        <v>153</v>
      </c>
      <c r="F6698" t="s">
        <v>18800</v>
      </c>
      <c r="G6698" t="s">
        <v>159</v>
      </c>
      <c r="H6698" t="s">
        <v>135</v>
      </c>
      <c r="I6698" t="s">
        <v>136</v>
      </c>
      <c r="J6698" t="s">
        <v>3</v>
      </c>
      <c r="K6698" t="s">
        <v>144</v>
      </c>
      <c r="L6698" t="s">
        <v>18875</v>
      </c>
      <c r="M6698" t="s">
        <v>18876</v>
      </c>
      <c r="N6698">
        <v>4.4994444439999999</v>
      </c>
      <c r="O6698">
        <v>0</v>
      </c>
      <c r="P6698">
        <v>25</v>
      </c>
      <c r="Q6698">
        <v>0</v>
      </c>
      <c r="R6698">
        <v>0</v>
      </c>
      <c r="S6698">
        <v>0</v>
      </c>
      <c r="T6698">
        <v>3</v>
      </c>
      <c r="U6698">
        <v>0</v>
      </c>
      <c r="V6698">
        <v>0</v>
      </c>
      <c r="W6698">
        <v>0</v>
      </c>
      <c r="X6698">
        <v>16.526207468842564</v>
      </c>
      <c r="Y6698">
        <v>0</v>
      </c>
      <c r="Z6698">
        <v>0</v>
      </c>
      <c r="AA6698">
        <v>0</v>
      </c>
      <c r="AB6698">
        <v>5.7249617708368916</v>
      </c>
      <c r="AC6698">
        <v>0</v>
      </c>
      <c r="AD6698">
        <v>0</v>
      </c>
      <c r="AE6698">
        <v>22.251169239679456</v>
      </c>
    </row>
    <row r="6699" spans="1:31" x14ac:dyDescent="0.3">
      <c r="A6699">
        <v>2501795</v>
      </c>
      <c r="B6699">
        <v>1</v>
      </c>
      <c r="C6699" t="s">
        <v>80</v>
      </c>
      <c r="D6699" t="s">
        <v>93</v>
      </c>
      <c r="E6699" t="s">
        <v>132</v>
      </c>
      <c r="F6699" t="s">
        <v>18877</v>
      </c>
      <c r="G6699" t="s">
        <v>530</v>
      </c>
      <c r="H6699" t="s">
        <v>135</v>
      </c>
      <c r="I6699" t="s">
        <v>136</v>
      </c>
      <c r="J6699" t="s">
        <v>137</v>
      </c>
      <c r="K6699" t="s">
        <v>144</v>
      </c>
      <c r="L6699" t="s">
        <v>18878</v>
      </c>
      <c r="M6699" t="s">
        <v>18879</v>
      </c>
      <c r="N6699">
        <v>3.7116666660000002</v>
      </c>
      <c r="O6699">
        <v>0</v>
      </c>
      <c r="P6699">
        <v>328</v>
      </c>
      <c r="Q6699">
        <v>0</v>
      </c>
      <c r="R6699">
        <v>0</v>
      </c>
      <c r="S6699">
        <v>0</v>
      </c>
      <c r="T6699">
        <v>7</v>
      </c>
      <c r="U6699">
        <v>0</v>
      </c>
      <c r="V6699">
        <v>0</v>
      </c>
      <c r="W6699">
        <v>0</v>
      </c>
      <c r="X6699">
        <v>303.813734603478</v>
      </c>
      <c r="Y6699">
        <v>0</v>
      </c>
      <c r="Z6699">
        <v>0</v>
      </c>
      <c r="AA6699">
        <v>0</v>
      </c>
      <c r="AB6699">
        <v>49.423156329829098</v>
      </c>
      <c r="AC6699">
        <v>0</v>
      </c>
      <c r="AD6699">
        <v>0</v>
      </c>
      <c r="AE6699">
        <v>353.23689093330711</v>
      </c>
    </row>
    <row r="6700" spans="1:31" x14ac:dyDescent="0.3">
      <c r="A6700">
        <v>2502150</v>
      </c>
      <c r="B6700">
        <v>1</v>
      </c>
      <c r="C6700" t="s">
        <v>80</v>
      </c>
      <c r="D6700" t="s">
        <v>111</v>
      </c>
      <c r="E6700" t="s">
        <v>153</v>
      </c>
      <c r="F6700" t="s">
        <v>18880</v>
      </c>
      <c r="G6700" t="s">
        <v>230</v>
      </c>
      <c r="H6700" t="s">
        <v>135</v>
      </c>
      <c r="I6700" t="s">
        <v>136</v>
      </c>
      <c r="J6700" t="s">
        <v>137</v>
      </c>
      <c r="K6700" t="s">
        <v>144</v>
      </c>
      <c r="L6700" t="s">
        <v>18881</v>
      </c>
      <c r="M6700" t="s">
        <v>18882</v>
      </c>
      <c r="N6700">
        <v>4.9780555550000001</v>
      </c>
      <c r="O6700">
        <v>0</v>
      </c>
      <c r="P6700">
        <v>5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4.8020423427473267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4.8020423427473267</v>
      </c>
    </row>
    <row r="6701" spans="1:31" x14ac:dyDescent="0.3">
      <c r="A6701">
        <v>2501546</v>
      </c>
      <c r="B6701">
        <v>1</v>
      </c>
      <c r="C6701" t="s">
        <v>80</v>
      </c>
      <c r="D6701" t="s">
        <v>93</v>
      </c>
      <c r="E6701" t="s">
        <v>166</v>
      </c>
      <c r="F6701" t="s">
        <v>18883</v>
      </c>
      <c r="G6701" t="s">
        <v>149</v>
      </c>
      <c r="H6701" t="s">
        <v>150</v>
      </c>
      <c r="I6701" t="s">
        <v>136</v>
      </c>
      <c r="J6701" t="s">
        <v>137</v>
      </c>
      <c r="K6701" t="s">
        <v>144</v>
      </c>
      <c r="L6701" t="s">
        <v>18884</v>
      </c>
      <c r="M6701" t="s">
        <v>18885</v>
      </c>
      <c r="N6701">
        <v>0.29249999999999998</v>
      </c>
      <c r="O6701">
        <v>0</v>
      </c>
      <c r="P6701">
        <v>1777</v>
      </c>
      <c r="Q6701">
        <v>0</v>
      </c>
      <c r="R6701">
        <v>52</v>
      </c>
      <c r="S6701">
        <v>5</v>
      </c>
      <c r="T6701">
        <v>240</v>
      </c>
      <c r="U6701">
        <v>4</v>
      </c>
      <c r="V6701">
        <v>0</v>
      </c>
      <c r="W6701">
        <v>0</v>
      </c>
      <c r="X6701">
        <v>161.86361635102463</v>
      </c>
      <c r="Y6701">
        <v>0</v>
      </c>
      <c r="Z6701">
        <v>15.87529755412274</v>
      </c>
      <c r="AA6701">
        <v>19.97585215637994</v>
      </c>
      <c r="AB6701">
        <v>130.1103522501914</v>
      </c>
      <c r="AC6701">
        <v>137.79294773617502</v>
      </c>
      <c r="AD6701">
        <v>0</v>
      </c>
      <c r="AE6701">
        <v>465.61806604789376</v>
      </c>
    </row>
    <row r="6702" spans="1:31" x14ac:dyDescent="0.3">
      <c r="A6702">
        <v>2501895</v>
      </c>
      <c r="B6702">
        <v>1</v>
      </c>
      <c r="C6702" t="s">
        <v>81</v>
      </c>
      <c r="D6702" t="s">
        <v>115</v>
      </c>
      <c r="E6702" t="s">
        <v>132</v>
      </c>
      <c r="F6702" t="s">
        <v>18233</v>
      </c>
      <c r="G6702" t="s">
        <v>296</v>
      </c>
      <c r="H6702" t="s">
        <v>135</v>
      </c>
      <c r="I6702" t="s">
        <v>136</v>
      </c>
      <c r="J6702" t="s">
        <v>137</v>
      </c>
      <c r="K6702" t="s">
        <v>144</v>
      </c>
      <c r="L6702" t="s">
        <v>18886</v>
      </c>
      <c r="M6702" t="s">
        <v>18887</v>
      </c>
      <c r="N6702">
        <v>4.9747222219999996</v>
      </c>
      <c r="O6702">
        <v>0</v>
      </c>
      <c r="P6702">
        <v>35</v>
      </c>
      <c r="Q6702">
        <v>0</v>
      </c>
      <c r="R6702">
        <v>1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12.59308902394052</v>
      </c>
      <c r="Y6702">
        <v>0</v>
      </c>
      <c r="Z6702">
        <v>2.8034901487017705</v>
      </c>
      <c r="AA6702">
        <v>0</v>
      </c>
      <c r="AB6702">
        <v>0</v>
      </c>
      <c r="AC6702">
        <v>0</v>
      </c>
      <c r="AD6702">
        <v>0</v>
      </c>
      <c r="AE6702">
        <v>15.396579172642291</v>
      </c>
    </row>
    <row r="6703" spans="1:31" x14ac:dyDescent="0.3">
      <c r="A6703">
        <v>2501623</v>
      </c>
      <c r="B6703">
        <v>1</v>
      </c>
      <c r="C6703" t="s">
        <v>80</v>
      </c>
      <c r="D6703" t="s">
        <v>85</v>
      </c>
      <c r="E6703" t="s">
        <v>141</v>
      </c>
      <c r="F6703" t="s">
        <v>18888</v>
      </c>
      <c r="G6703" t="s">
        <v>134</v>
      </c>
      <c r="H6703" t="s">
        <v>135</v>
      </c>
      <c r="I6703" t="s">
        <v>136</v>
      </c>
      <c r="J6703" t="s">
        <v>137</v>
      </c>
      <c r="K6703" t="s">
        <v>138</v>
      </c>
      <c r="L6703" t="s">
        <v>18889</v>
      </c>
      <c r="M6703" t="s">
        <v>18890</v>
      </c>
      <c r="N6703">
        <v>0.49194444399999998</v>
      </c>
      <c r="O6703">
        <v>0</v>
      </c>
      <c r="P6703">
        <v>161</v>
      </c>
      <c r="Q6703">
        <v>0</v>
      </c>
      <c r="R6703">
        <v>0</v>
      </c>
      <c r="S6703">
        <v>0</v>
      </c>
      <c r="T6703">
        <v>6</v>
      </c>
      <c r="U6703">
        <v>0</v>
      </c>
      <c r="V6703">
        <v>1</v>
      </c>
      <c r="W6703">
        <v>0</v>
      </c>
      <c r="X6703">
        <v>28.629652287889986</v>
      </c>
      <c r="Y6703">
        <v>0</v>
      </c>
      <c r="Z6703">
        <v>0</v>
      </c>
      <c r="AA6703">
        <v>0</v>
      </c>
      <c r="AB6703">
        <v>5.0417887209650729</v>
      </c>
      <c r="AC6703">
        <v>0</v>
      </c>
      <c r="AD6703">
        <v>128.73531791881123</v>
      </c>
      <c r="AE6703">
        <v>162.40675892766629</v>
      </c>
    </row>
    <row r="6704" spans="1:31" x14ac:dyDescent="0.3">
      <c r="A6704">
        <v>2501692</v>
      </c>
      <c r="B6704">
        <v>1</v>
      </c>
      <c r="C6704" t="s">
        <v>80</v>
      </c>
      <c r="D6704" t="s">
        <v>109</v>
      </c>
      <c r="E6704" t="s">
        <v>153</v>
      </c>
      <c r="F6704" t="s">
        <v>3101</v>
      </c>
      <c r="G6704" t="s">
        <v>244</v>
      </c>
      <c r="H6704" t="s">
        <v>135</v>
      </c>
      <c r="I6704" t="s">
        <v>136</v>
      </c>
      <c r="J6704" t="s">
        <v>137</v>
      </c>
      <c r="K6704" t="s">
        <v>144</v>
      </c>
      <c r="L6704" t="s">
        <v>18891</v>
      </c>
      <c r="M6704" t="s">
        <v>18892</v>
      </c>
      <c r="N6704">
        <v>3.0105555549999998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1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2.5451083672508167E-2</v>
      </c>
      <c r="AC6704">
        <v>0</v>
      </c>
      <c r="AD6704">
        <v>0</v>
      </c>
      <c r="AE6704">
        <v>2.5451083672508167E-2</v>
      </c>
    </row>
    <row r="6705" spans="1:31" x14ac:dyDescent="0.3">
      <c r="A6705">
        <v>2501858</v>
      </c>
      <c r="B6705">
        <v>1</v>
      </c>
      <c r="C6705" t="s">
        <v>80</v>
      </c>
      <c r="D6705" t="s">
        <v>104</v>
      </c>
      <c r="E6705" t="s">
        <v>166</v>
      </c>
      <c r="F6705" t="s">
        <v>18893</v>
      </c>
      <c r="G6705" t="s">
        <v>924</v>
      </c>
      <c r="H6705" t="s">
        <v>150</v>
      </c>
      <c r="I6705" t="s">
        <v>136</v>
      </c>
      <c r="J6705" t="s">
        <v>137</v>
      </c>
      <c r="K6705" t="s">
        <v>144</v>
      </c>
      <c r="L6705" t="s">
        <v>18894</v>
      </c>
      <c r="M6705" t="s">
        <v>18895</v>
      </c>
      <c r="N6705">
        <v>2.2469444439999999</v>
      </c>
      <c r="O6705">
        <v>0</v>
      </c>
      <c r="P6705">
        <v>0</v>
      </c>
      <c r="Q6705">
        <v>4</v>
      </c>
      <c r="R6705">
        <v>4</v>
      </c>
      <c r="S6705">
        <v>3</v>
      </c>
      <c r="T6705">
        <v>2</v>
      </c>
      <c r="U6705">
        <v>6</v>
      </c>
      <c r="V6705">
        <v>0</v>
      </c>
      <c r="W6705">
        <v>0</v>
      </c>
      <c r="X6705">
        <v>0</v>
      </c>
      <c r="Y6705">
        <v>4.6692435590504084</v>
      </c>
      <c r="Z6705">
        <v>8.6758307544798079</v>
      </c>
      <c r="AA6705">
        <v>617.81024853528709</v>
      </c>
      <c r="AB6705">
        <v>0</v>
      </c>
      <c r="AC6705">
        <v>2364.7681412753859</v>
      </c>
      <c r="AD6705">
        <v>0</v>
      </c>
      <c r="AE6705">
        <v>2995.9234641242033</v>
      </c>
    </row>
    <row r="6706" spans="1:31" x14ac:dyDescent="0.3">
      <c r="A6706">
        <v>2501984</v>
      </c>
      <c r="B6706">
        <v>1</v>
      </c>
      <c r="C6706" t="s">
        <v>80</v>
      </c>
      <c r="D6706" t="s">
        <v>101</v>
      </c>
      <c r="E6706" t="s">
        <v>162</v>
      </c>
      <c r="F6706" t="s">
        <v>18896</v>
      </c>
      <c r="G6706" t="s">
        <v>210</v>
      </c>
      <c r="H6706" t="s">
        <v>135</v>
      </c>
      <c r="I6706" t="s">
        <v>136</v>
      </c>
      <c r="J6706" t="s">
        <v>137</v>
      </c>
      <c r="K6706" t="s">
        <v>144</v>
      </c>
      <c r="L6706" t="s">
        <v>18897</v>
      </c>
      <c r="M6706" t="s">
        <v>18898</v>
      </c>
      <c r="N6706">
        <v>2.4769444439999999</v>
      </c>
      <c r="O6706">
        <v>0</v>
      </c>
      <c r="P6706">
        <v>18</v>
      </c>
      <c r="Q6706">
        <v>0</v>
      </c>
      <c r="R6706">
        <v>0</v>
      </c>
      <c r="S6706">
        <v>0</v>
      </c>
      <c r="T6706">
        <v>4</v>
      </c>
      <c r="U6706">
        <v>0</v>
      </c>
      <c r="V6706">
        <v>0</v>
      </c>
      <c r="W6706">
        <v>0</v>
      </c>
      <c r="X6706">
        <v>22.501325708566643</v>
      </c>
      <c r="Y6706">
        <v>0</v>
      </c>
      <c r="Z6706">
        <v>0</v>
      </c>
      <c r="AA6706">
        <v>0</v>
      </c>
      <c r="AB6706">
        <v>9.295885821848282</v>
      </c>
      <c r="AC6706">
        <v>0</v>
      </c>
      <c r="AD6706">
        <v>0</v>
      </c>
      <c r="AE6706">
        <v>31.797211530414927</v>
      </c>
    </row>
    <row r="6707" spans="1:31" x14ac:dyDescent="0.3">
      <c r="A6707">
        <v>2501523</v>
      </c>
      <c r="B6707">
        <v>1</v>
      </c>
      <c r="C6707" t="s">
        <v>80</v>
      </c>
      <c r="D6707" t="s">
        <v>85</v>
      </c>
      <c r="E6707" t="s">
        <v>153</v>
      </c>
      <c r="F6707" t="s">
        <v>18899</v>
      </c>
      <c r="G6707" t="s">
        <v>155</v>
      </c>
      <c r="H6707" t="s">
        <v>135</v>
      </c>
      <c r="I6707" t="s">
        <v>136</v>
      </c>
      <c r="J6707" t="s">
        <v>137</v>
      </c>
      <c r="K6707" t="s">
        <v>144</v>
      </c>
      <c r="L6707" t="s">
        <v>18900</v>
      </c>
      <c r="M6707" t="s">
        <v>18901</v>
      </c>
      <c r="N6707">
        <v>0.696944444</v>
      </c>
      <c r="O6707">
        <v>0</v>
      </c>
      <c r="P6707">
        <v>11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1.5744538800862424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1.5744538800862424</v>
      </c>
    </row>
    <row r="6708" spans="1:31" x14ac:dyDescent="0.3">
      <c r="A6708">
        <v>2501666</v>
      </c>
      <c r="B6708">
        <v>1</v>
      </c>
      <c r="C6708" t="s">
        <v>80</v>
      </c>
      <c r="D6708" t="s">
        <v>111</v>
      </c>
      <c r="E6708" t="s">
        <v>147</v>
      </c>
      <c r="F6708" t="s">
        <v>18902</v>
      </c>
      <c r="G6708" t="s">
        <v>168</v>
      </c>
      <c r="H6708" t="s">
        <v>150</v>
      </c>
      <c r="I6708" t="s">
        <v>136</v>
      </c>
      <c r="J6708" t="s">
        <v>137</v>
      </c>
      <c r="K6708" t="s">
        <v>138</v>
      </c>
      <c r="L6708" t="s">
        <v>18903</v>
      </c>
      <c r="M6708" t="s">
        <v>18904</v>
      </c>
      <c r="N6708">
        <v>9.1722222220000003</v>
      </c>
      <c r="O6708">
        <v>0</v>
      </c>
      <c r="P6708">
        <v>601</v>
      </c>
      <c r="Q6708">
        <v>0</v>
      </c>
      <c r="R6708">
        <v>0</v>
      </c>
      <c r="S6708">
        <v>0</v>
      </c>
      <c r="T6708">
        <v>85</v>
      </c>
      <c r="U6708">
        <v>0</v>
      </c>
      <c r="V6708">
        <v>0</v>
      </c>
      <c r="W6708">
        <v>0</v>
      </c>
      <c r="X6708">
        <v>1400.5069405388451</v>
      </c>
      <c r="Y6708">
        <v>0</v>
      </c>
      <c r="Z6708">
        <v>0</v>
      </c>
      <c r="AA6708">
        <v>0</v>
      </c>
      <c r="AB6708">
        <v>942.75898796556567</v>
      </c>
      <c r="AC6708">
        <v>0</v>
      </c>
      <c r="AD6708">
        <v>0</v>
      </c>
      <c r="AE6708">
        <v>2343.265928504411</v>
      </c>
    </row>
    <row r="6709" spans="1:31" x14ac:dyDescent="0.3">
      <c r="A6709">
        <v>2502127</v>
      </c>
      <c r="B6709">
        <v>1</v>
      </c>
      <c r="C6709" t="s">
        <v>80</v>
      </c>
      <c r="D6709" t="s">
        <v>95</v>
      </c>
      <c r="E6709" t="s">
        <v>153</v>
      </c>
      <c r="F6709" t="s">
        <v>15371</v>
      </c>
      <c r="G6709" t="s">
        <v>159</v>
      </c>
      <c r="H6709" t="s">
        <v>135</v>
      </c>
      <c r="I6709" t="s">
        <v>136</v>
      </c>
      <c r="J6709" t="s">
        <v>3</v>
      </c>
      <c r="K6709" t="s">
        <v>144</v>
      </c>
      <c r="L6709" t="s">
        <v>18905</v>
      </c>
      <c r="M6709" t="s">
        <v>18906</v>
      </c>
      <c r="N6709">
        <v>1.9125000000000001</v>
      </c>
      <c r="O6709">
        <v>0</v>
      </c>
      <c r="P6709">
        <v>4</v>
      </c>
      <c r="Q6709">
        <v>0</v>
      </c>
      <c r="R6709">
        <v>0</v>
      </c>
      <c r="S6709">
        <v>0</v>
      </c>
      <c r="T6709">
        <v>1</v>
      </c>
      <c r="U6709">
        <v>0</v>
      </c>
      <c r="V6709">
        <v>0</v>
      </c>
      <c r="W6709">
        <v>0</v>
      </c>
      <c r="X6709">
        <v>1.1882629971395051</v>
      </c>
      <c r="Y6709">
        <v>0</v>
      </c>
      <c r="Z6709">
        <v>0</v>
      </c>
      <c r="AA6709">
        <v>0</v>
      </c>
      <c r="AB6709">
        <v>2.1489522475915126</v>
      </c>
      <c r="AC6709">
        <v>0</v>
      </c>
      <c r="AD6709">
        <v>0</v>
      </c>
      <c r="AE6709">
        <v>3.3372152447310177</v>
      </c>
    </row>
    <row r="6710" spans="1:31" x14ac:dyDescent="0.3">
      <c r="A6710">
        <v>2501480</v>
      </c>
      <c r="B6710">
        <v>1</v>
      </c>
      <c r="C6710" t="s">
        <v>80</v>
      </c>
      <c r="D6710" t="s">
        <v>93</v>
      </c>
      <c r="E6710" t="s">
        <v>132</v>
      </c>
      <c r="F6710" t="s">
        <v>18907</v>
      </c>
      <c r="G6710" t="s">
        <v>296</v>
      </c>
      <c r="H6710" t="s">
        <v>135</v>
      </c>
      <c r="I6710" t="s">
        <v>136</v>
      </c>
      <c r="J6710" t="s">
        <v>137</v>
      </c>
      <c r="K6710" t="s">
        <v>144</v>
      </c>
      <c r="L6710" t="s">
        <v>18908</v>
      </c>
      <c r="M6710" t="s">
        <v>18909</v>
      </c>
      <c r="N6710">
        <v>1.9669444439999999</v>
      </c>
      <c r="O6710">
        <v>0</v>
      </c>
      <c r="P6710">
        <v>209</v>
      </c>
      <c r="Q6710">
        <v>0</v>
      </c>
      <c r="R6710">
        <v>3</v>
      </c>
      <c r="S6710">
        <v>0</v>
      </c>
      <c r="T6710">
        <v>31</v>
      </c>
      <c r="U6710">
        <v>0</v>
      </c>
      <c r="V6710">
        <v>0</v>
      </c>
      <c r="W6710">
        <v>0</v>
      </c>
      <c r="X6710">
        <v>85.657880646943738</v>
      </c>
      <c r="Y6710">
        <v>0</v>
      </c>
      <c r="Z6710">
        <v>22.864495828441392</v>
      </c>
      <c r="AA6710">
        <v>0</v>
      </c>
      <c r="AB6710">
        <v>37.267034081361167</v>
      </c>
      <c r="AC6710">
        <v>0</v>
      </c>
      <c r="AD6710">
        <v>0</v>
      </c>
      <c r="AE6710">
        <v>145.7894105567463</v>
      </c>
    </row>
    <row r="6711" spans="1:31" x14ac:dyDescent="0.3">
      <c r="A6711">
        <v>2501921</v>
      </c>
      <c r="B6711">
        <v>1</v>
      </c>
      <c r="C6711" t="s">
        <v>80</v>
      </c>
      <c r="D6711" t="s">
        <v>91</v>
      </c>
      <c r="E6711" t="s">
        <v>147</v>
      </c>
      <c r="F6711" t="s">
        <v>18910</v>
      </c>
      <c r="G6711" t="s">
        <v>193</v>
      </c>
      <c r="H6711" t="s">
        <v>150</v>
      </c>
      <c r="I6711" t="s">
        <v>136</v>
      </c>
      <c r="J6711" t="s">
        <v>137</v>
      </c>
      <c r="K6711" t="s">
        <v>144</v>
      </c>
      <c r="L6711" t="s">
        <v>18911</v>
      </c>
      <c r="M6711" t="s">
        <v>18912</v>
      </c>
      <c r="N6711">
        <v>2.0152777770000001</v>
      </c>
      <c r="O6711">
        <v>0</v>
      </c>
      <c r="P6711">
        <v>6</v>
      </c>
      <c r="Q6711">
        <v>0</v>
      </c>
      <c r="R6711">
        <v>7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10.264079340664326</v>
      </c>
      <c r="Y6711">
        <v>0</v>
      </c>
      <c r="Z6711">
        <v>0.25844727769649822</v>
      </c>
      <c r="AA6711">
        <v>0</v>
      </c>
      <c r="AB6711">
        <v>0</v>
      </c>
      <c r="AC6711">
        <v>0</v>
      </c>
      <c r="AD6711">
        <v>0</v>
      </c>
      <c r="AE6711">
        <v>10.522526618360825</v>
      </c>
    </row>
    <row r="6712" spans="1:31" x14ac:dyDescent="0.3">
      <c r="A6712">
        <v>2502136</v>
      </c>
      <c r="B6712">
        <v>1</v>
      </c>
      <c r="C6712" t="s">
        <v>80</v>
      </c>
      <c r="D6712" t="s">
        <v>105</v>
      </c>
      <c r="E6712" t="s">
        <v>153</v>
      </c>
      <c r="F6712" t="s">
        <v>18913</v>
      </c>
      <c r="G6712" t="s">
        <v>244</v>
      </c>
      <c r="H6712" t="s">
        <v>135</v>
      </c>
      <c r="I6712" t="s">
        <v>136</v>
      </c>
      <c r="J6712" t="s">
        <v>137</v>
      </c>
      <c r="K6712" t="s">
        <v>144</v>
      </c>
      <c r="L6712" t="s">
        <v>18914</v>
      </c>
      <c r="M6712" t="s">
        <v>18915</v>
      </c>
      <c r="N6712">
        <v>2.39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1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5.8671920968079432</v>
      </c>
      <c r="AC6712">
        <v>0</v>
      </c>
      <c r="AD6712">
        <v>0</v>
      </c>
      <c r="AE6712">
        <v>5.8671920968079432</v>
      </c>
    </row>
    <row r="6713" spans="1:31" x14ac:dyDescent="0.3">
      <c r="A6713">
        <v>2501489</v>
      </c>
      <c r="B6713">
        <v>1</v>
      </c>
      <c r="C6713" t="s">
        <v>81</v>
      </c>
      <c r="D6713" t="s">
        <v>118</v>
      </c>
      <c r="E6713" t="s">
        <v>147</v>
      </c>
      <c r="F6713" t="s">
        <v>14651</v>
      </c>
      <c r="G6713" t="s">
        <v>193</v>
      </c>
      <c r="H6713" t="s">
        <v>150</v>
      </c>
      <c r="I6713" t="s">
        <v>136</v>
      </c>
      <c r="J6713" t="s">
        <v>137</v>
      </c>
      <c r="K6713" t="s">
        <v>144</v>
      </c>
      <c r="L6713" t="s">
        <v>18916</v>
      </c>
      <c r="M6713" t="s">
        <v>18917</v>
      </c>
      <c r="N6713">
        <v>3.9838888880000001</v>
      </c>
      <c r="O6713">
        <v>0</v>
      </c>
      <c r="P6713">
        <v>368</v>
      </c>
      <c r="Q6713">
        <v>0</v>
      </c>
      <c r="R6713">
        <v>7</v>
      </c>
      <c r="S6713">
        <v>0</v>
      </c>
      <c r="T6713">
        <v>40</v>
      </c>
      <c r="U6713">
        <v>0</v>
      </c>
      <c r="V6713">
        <v>0</v>
      </c>
      <c r="W6713">
        <v>0</v>
      </c>
      <c r="X6713">
        <v>274.69373862070233</v>
      </c>
      <c r="Y6713">
        <v>0</v>
      </c>
      <c r="Z6713">
        <v>1.8883011570107986</v>
      </c>
      <c r="AA6713">
        <v>0</v>
      </c>
      <c r="AB6713">
        <v>51.90503973070971</v>
      </c>
      <c r="AC6713">
        <v>0</v>
      </c>
      <c r="AD6713">
        <v>0</v>
      </c>
      <c r="AE6713">
        <v>328.48707950842282</v>
      </c>
    </row>
    <row r="6714" spans="1:31" x14ac:dyDescent="0.3">
      <c r="A6714">
        <v>2501735</v>
      </c>
      <c r="B6714">
        <v>1</v>
      </c>
      <c r="C6714" t="s">
        <v>80</v>
      </c>
      <c r="D6714" t="s">
        <v>94</v>
      </c>
      <c r="E6714" t="s">
        <v>132</v>
      </c>
      <c r="F6714" t="s">
        <v>18918</v>
      </c>
      <c r="G6714" t="s">
        <v>181</v>
      </c>
      <c r="H6714" t="s">
        <v>135</v>
      </c>
      <c r="I6714" t="s">
        <v>136</v>
      </c>
      <c r="J6714" t="s">
        <v>137</v>
      </c>
      <c r="K6714" t="s">
        <v>144</v>
      </c>
      <c r="L6714" t="s">
        <v>18919</v>
      </c>
      <c r="M6714" t="s">
        <v>18920</v>
      </c>
      <c r="N6714">
        <v>0.91500000000000004</v>
      </c>
      <c r="O6714">
        <v>0</v>
      </c>
      <c r="P6714">
        <v>106</v>
      </c>
      <c r="Q6714">
        <v>0</v>
      </c>
      <c r="R6714">
        <v>0</v>
      </c>
      <c r="S6714">
        <v>0</v>
      </c>
      <c r="T6714">
        <v>4</v>
      </c>
      <c r="U6714">
        <v>0</v>
      </c>
      <c r="V6714">
        <v>0</v>
      </c>
      <c r="W6714">
        <v>0</v>
      </c>
      <c r="X6714">
        <v>8.4088531299839673</v>
      </c>
      <c r="Y6714">
        <v>0</v>
      </c>
      <c r="Z6714">
        <v>0</v>
      </c>
      <c r="AA6714">
        <v>0</v>
      </c>
      <c r="AB6714">
        <v>4.3107519406202917</v>
      </c>
      <c r="AC6714">
        <v>0</v>
      </c>
      <c r="AD6714">
        <v>0</v>
      </c>
      <c r="AE6714">
        <v>12.71960507060426</v>
      </c>
    </row>
    <row r="6715" spans="1:31" x14ac:dyDescent="0.3">
      <c r="A6715">
        <v>2501466</v>
      </c>
      <c r="B6715">
        <v>1</v>
      </c>
      <c r="C6715" t="s">
        <v>80</v>
      </c>
      <c r="D6715" t="s">
        <v>93</v>
      </c>
      <c r="E6715" t="s">
        <v>166</v>
      </c>
      <c r="F6715" t="s">
        <v>18921</v>
      </c>
      <c r="G6715" t="s">
        <v>149</v>
      </c>
      <c r="H6715" t="s">
        <v>150</v>
      </c>
      <c r="I6715" t="s">
        <v>136</v>
      </c>
      <c r="J6715" t="s">
        <v>137</v>
      </c>
      <c r="K6715" t="s">
        <v>144</v>
      </c>
      <c r="L6715" t="s">
        <v>18922</v>
      </c>
      <c r="M6715" t="s">
        <v>18923</v>
      </c>
      <c r="N6715">
        <v>1.645</v>
      </c>
      <c r="O6715">
        <v>0</v>
      </c>
      <c r="P6715">
        <v>195</v>
      </c>
      <c r="Q6715">
        <v>2</v>
      </c>
      <c r="R6715">
        <v>48</v>
      </c>
      <c r="S6715">
        <v>4</v>
      </c>
      <c r="T6715">
        <v>41</v>
      </c>
      <c r="U6715">
        <v>0</v>
      </c>
      <c r="V6715">
        <v>0</v>
      </c>
      <c r="W6715">
        <v>0</v>
      </c>
      <c r="X6715">
        <v>26.987058779282496</v>
      </c>
      <c r="Y6715">
        <v>0.31826244413613941</v>
      </c>
      <c r="Z6715">
        <v>11.416988170220089</v>
      </c>
      <c r="AA6715">
        <v>6.4877367645110384</v>
      </c>
      <c r="AB6715">
        <v>20.561101720948809</v>
      </c>
      <c r="AC6715">
        <v>0</v>
      </c>
      <c r="AD6715">
        <v>0</v>
      </c>
      <c r="AE6715">
        <v>65.771147879098578</v>
      </c>
    </row>
    <row r="6716" spans="1:31" x14ac:dyDescent="0.3">
      <c r="A6716">
        <v>2502199</v>
      </c>
      <c r="B6716">
        <v>1</v>
      </c>
      <c r="C6716" t="s">
        <v>81</v>
      </c>
      <c r="D6716" t="s">
        <v>113</v>
      </c>
      <c r="E6716" t="s">
        <v>132</v>
      </c>
      <c r="F6716" t="s">
        <v>18924</v>
      </c>
      <c r="G6716" t="s">
        <v>1532</v>
      </c>
      <c r="H6716" t="s">
        <v>135</v>
      </c>
      <c r="I6716" t="s">
        <v>136</v>
      </c>
      <c r="J6716" t="s">
        <v>137</v>
      </c>
      <c r="K6716" t="s">
        <v>144</v>
      </c>
      <c r="L6716" t="s">
        <v>18925</v>
      </c>
      <c r="M6716" t="s">
        <v>18926</v>
      </c>
      <c r="N6716">
        <v>1.378333333</v>
      </c>
      <c r="O6716">
        <v>0</v>
      </c>
      <c r="P6716">
        <v>203</v>
      </c>
      <c r="Q6716">
        <v>0</v>
      </c>
      <c r="R6716">
        <v>0</v>
      </c>
      <c r="S6716">
        <v>0</v>
      </c>
      <c r="T6716">
        <v>12</v>
      </c>
      <c r="U6716">
        <v>0</v>
      </c>
      <c r="V6716">
        <v>0</v>
      </c>
      <c r="W6716">
        <v>0</v>
      </c>
      <c r="X6716">
        <v>81.684082575802861</v>
      </c>
      <c r="Y6716">
        <v>0</v>
      </c>
      <c r="Z6716">
        <v>0</v>
      </c>
      <c r="AA6716">
        <v>0</v>
      </c>
      <c r="AB6716">
        <v>5.1756601297427274</v>
      </c>
      <c r="AC6716">
        <v>0</v>
      </c>
      <c r="AD6716">
        <v>0</v>
      </c>
      <c r="AE6716">
        <v>86.859742705545585</v>
      </c>
    </row>
    <row r="6717" spans="1:31" x14ac:dyDescent="0.3">
      <c r="A6717">
        <v>2501512</v>
      </c>
      <c r="B6717">
        <v>1</v>
      </c>
      <c r="C6717" t="s">
        <v>81</v>
      </c>
      <c r="D6717" t="s">
        <v>118</v>
      </c>
      <c r="E6717" t="s">
        <v>184</v>
      </c>
      <c r="F6717" t="s">
        <v>17782</v>
      </c>
      <c r="G6717" t="s">
        <v>149</v>
      </c>
      <c r="H6717" t="s">
        <v>150</v>
      </c>
      <c r="I6717" t="s">
        <v>136</v>
      </c>
      <c r="J6717" t="s">
        <v>137</v>
      </c>
      <c r="K6717" t="s">
        <v>144</v>
      </c>
      <c r="L6717" t="s">
        <v>18927</v>
      </c>
      <c r="M6717" t="s">
        <v>18928</v>
      </c>
      <c r="N6717">
        <v>2.9883333329999999</v>
      </c>
      <c r="O6717">
        <v>1</v>
      </c>
      <c r="P6717">
        <v>172</v>
      </c>
      <c r="Q6717">
        <v>24</v>
      </c>
      <c r="R6717">
        <v>19</v>
      </c>
      <c r="S6717">
        <v>7</v>
      </c>
      <c r="T6717">
        <v>21</v>
      </c>
      <c r="U6717">
        <v>1</v>
      </c>
      <c r="V6717">
        <v>0</v>
      </c>
      <c r="W6717">
        <v>0.26614779751527334</v>
      </c>
      <c r="X6717">
        <v>85.403229140921709</v>
      </c>
      <c r="Y6717">
        <v>21.294995300801038</v>
      </c>
      <c r="Z6717">
        <v>10.559976714868425</v>
      </c>
      <c r="AA6717">
        <v>269.01800001640618</v>
      </c>
      <c r="AB6717">
        <v>46.330161322342363</v>
      </c>
      <c r="AC6717">
        <v>109.57922476197174</v>
      </c>
      <c r="AD6717">
        <v>0</v>
      </c>
      <c r="AE6717">
        <v>542.45173505482671</v>
      </c>
    </row>
    <row r="6718" spans="1:31" x14ac:dyDescent="0.3">
      <c r="A6718">
        <v>2501652</v>
      </c>
      <c r="B6718">
        <v>1</v>
      </c>
      <c r="C6718" t="s">
        <v>81</v>
      </c>
      <c r="D6718" t="s">
        <v>128</v>
      </c>
      <c r="E6718" t="s">
        <v>166</v>
      </c>
      <c r="F6718" t="s">
        <v>18929</v>
      </c>
      <c r="G6718" t="s">
        <v>159</v>
      </c>
      <c r="H6718" t="s">
        <v>150</v>
      </c>
      <c r="I6718" t="s">
        <v>136</v>
      </c>
      <c r="J6718" t="s">
        <v>3</v>
      </c>
      <c r="K6718" t="s">
        <v>144</v>
      </c>
      <c r="L6718" t="s">
        <v>18930</v>
      </c>
      <c r="M6718" t="s">
        <v>18931</v>
      </c>
      <c r="N6718">
        <v>5.1855555549999997</v>
      </c>
      <c r="O6718">
        <v>0</v>
      </c>
      <c r="P6718">
        <v>2650</v>
      </c>
      <c r="Q6718">
        <v>0</v>
      </c>
      <c r="R6718">
        <v>23</v>
      </c>
      <c r="S6718">
        <v>3</v>
      </c>
      <c r="T6718">
        <v>158</v>
      </c>
      <c r="U6718">
        <v>0</v>
      </c>
      <c r="V6718">
        <v>1</v>
      </c>
      <c r="W6718">
        <v>0</v>
      </c>
      <c r="X6718">
        <v>3140.1161355840927</v>
      </c>
      <c r="Y6718">
        <v>0</v>
      </c>
      <c r="Z6718">
        <v>58.744740123941341</v>
      </c>
      <c r="AA6718">
        <v>204.37187304214987</v>
      </c>
      <c r="AB6718">
        <v>1247.6726881648822</v>
      </c>
      <c r="AC6718">
        <v>0</v>
      </c>
      <c r="AD6718">
        <v>9.4260327907959027</v>
      </c>
      <c r="AE6718">
        <v>4660.3314697058622</v>
      </c>
    </row>
    <row r="6719" spans="1:31" x14ac:dyDescent="0.3">
      <c r="A6719">
        <v>2501403</v>
      </c>
      <c r="B6719">
        <v>1</v>
      </c>
      <c r="C6719" t="s">
        <v>80</v>
      </c>
      <c r="D6719" t="s">
        <v>97</v>
      </c>
      <c r="E6719" t="s">
        <v>184</v>
      </c>
      <c r="F6719" t="s">
        <v>18932</v>
      </c>
      <c r="G6719" t="s">
        <v>149</v>
      </c>
      <c r="H6719" t="s">
        <v>150</v>
      </c>
      <c r="I6719" t="s">
        <v>136</v>
      </c>
      <c r="J6719" t="s">
        <v>137</v>
      </c>
      <c r="K6719" t="s">
        <v>144</v>
      </c>
      <c r="L6719" t="s">
        <v>18933</v>
      </c>
      <c r="M6719" t="s">
        <v>18934</v>
      </c>
      <c r="N6719">
        <v>1.6144444440000001</v>
      </c>
      <c r="O6719">
        <v>0</v>
      </c>
      <c r="P6719">
        <v>2323</v>
      </c>
      <c r="Q6719">
        <v>0</v>
      </c>
      <c r="R6719">
        <v>23</v>
      </c>
      <c r="S6719">
        <v>4</v>
      </c>
      <c r="T6719">
        <v>362</v>
      </c>
      <c r="U6719">
        <v>0</v>
      </c>
      <c r="V6719">
        <v>0</v>
      </c>
      <c r="W6719">
        <v>0</v>
      </c>
      <c r="X6719">
        <v>1155.3139639498345</v>
      </c>
      <c r="Y6719">
        <v>0</v>
      </c>
      <c r="Z6719">
        <v>6.1689164044111076</v>
      </c>
      <c r="AA6719">
        <v>147.02025057708187</v>
      </c>
      <c r="AB6719">
        <v>595.45069770071245</v>
      </c>
      <c r="AC6719">
        <v>0</v>
      </c>
      <c r="AD6719">
        <v>0</v>
      </c>
      <c r="AE6719">
        <v>1903.9538286320401</v>
      </c>
    </row>
    <row r="6720" spans="1:31" x14ac:dyDescent="0.3">
      <c r="A6720">
        <v>2501798</v>
      </c>
      <c r="B6720">
        <v>1</v>
      </c>
      <c r="C6720" t="s">
        <v>80</v>
      </c>
      <c r="D6720" t="s">
        <v>104</v>
      </c>
      <c r="E6720" t="s">
        <v>153</v>
      </c>
      <c r="F6720" t="s">
        <v>18935</v>
      </c>
      <c r="G6720" t="s">
        <v>155</v>
      </c>
      <c r="H6720" t="s">
        <v>135</v>
      </c>
      <c r="I6720" t="s">
        <v>136</v>
      </c>
      <c r="J6720" t="s">
        <v>137</v>
      </c>
      <c r="K6720" t="s">
        <v>144</v>
      </c>
      <c r="L6720" t="s">
        <v>18936</v>
      </c>
      <c r="M6720" t="s">
        <v>18937</v>
      </c>
      <c r="N6720">
        <v>8.2927777769999995</v>
      </c>
      <c r="O6720">
        <v>0</v>
      </c>
      <c r="P6720">
        <v>4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9.8908025538879638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9.8908025538879638</v>
      </c>
    </row>
    <row r="6721" spans="1:31" x14ac:dyDescent="0.3">
      <c r="A6721">
        <v>2501363</v>
      </c>
      <c r="B6721">
        <v>1</v>
      </c>
      <c r="C6721" t="s">
        <v>81</v>
      </c>
      <c r="D6721" t="s">
        <v>118</v>
      </c>
      <c r="E6721" t="s">
        <v>184</v>
      </c>
      <c r="F6721" t="s">
        <v>18938</v>
      </c>
      <c r="G6721" t="s">
        <v>149</v>
      </c>
      <c r="H6721" t="s">
        <v>150</v>
      </c>
      <c r="I6721" t="s">
        <v>136</v>
      </c>
      <c r="J6721" t="s">
        <v>137</v>
      </c>
      <c r="K6721" t="s">
        <v>144</v>
      </c>
      <c r="L6721" t="s">
        <v>18939</v>
      </c>
      <c r="M6721" t="s">
        <v>18940</v>
      </c>
      <c r="N6721">
        <v>0.72972222200000003</v>
      </c>
      <c r="O6721">
        <v>1</v>
      </c>
      <c r="P6721">
        <v>172</v>
      </c>
      <c r="Q6721">
        <v>24</v>
      </c>
      <c r="R6721">
        <v>19</v>
      </c>
      <c r="S6721">
        <v>7</v>
      </c>
      <c r="T6721">
        <v>21</v>
      </c>
      <c r="U6721">
        <v>1</v>
      </c>
      <c r="V6721">
        <v>0</v>
      </c>
      <c r="W6721">
        <v>5.8931831548153145E-2</v>
      </c>
      <c r="X6721">
        <v>17.90511870564443</v>
      </c>
      <c r="Y6721">
        <v>3.8401630591656204</v>
      </c>
      <c r="Z6721">
        <v>1.6915184156470222</v>
      </c>
      <c r="AA6721">
        <v>36.657321483025868</v>
      </c>
      <c r="AB6721">
        <v>6.3748543457195881</v>
      </c>
      <c r="AC6721">
        <v>9.327538502408327</v>
      </c>
      <c r="AD6721">
        <v>0</v>
      </c>
      <c r="AE6721">
        <v>75.855446343159002</v>
      </c>
    </row>
    <row r="6722" spans="1:31" x14ac:dyDescent="0.3">
      <c r="A6722">
        <v>2501506</v>
      </c>
      <c r="B6722">
        <v>1</v>
      </c>
      <c r="C6722" t="s">
        <v>80</v>
      </c>
      <c r="D6722" t="s">
        <v>96</v>
      </c>
      <c r="E6722" t="s">
        <v>162</v>
      </c>
      <c r="F6722" t="s">
        <v>18941</v>
      </c>
      <c r="G6722" t="s">
        <v>159</v>
      </c>
      <c r="H6722" t="s">
        <v>135</v>
      </c>
      <c r="I6722" t="s">
        <v>136</v>
      </c>
      <c r="J6722" t="s">
        <v>3</v>
      </c>
      <c r="K6722" t="s">
        <v>144</v>
      </c>
      <c r="L6722" t="s">
        <v>18942</v>
      </c>
      <c r="M6722" t="s">
        <v>18943</v>
      </c>
      <c r="N6722">
        <v>6.5933333330000004</v>
      </c>
      <c r="O6722">
        <v>0</v>
      </c>
      <c r="P6722">
        <v>30</v>
      </c>
      <c r="Q6722">
        <v>0</v>
      </c>
      <c r="R6722">
        <v>0</v>
      </c>
      <c r="S6722">
        <v>0</v>
      </c>
      <c r="T6722">
        <v>9</v>
      </c>
      <c r="U6722">
        <v>0</v>
      </c>
      <c r="V6722">
        <v>0</v>
      </c>
      <c r="W6722">
        <v>0</v>
      </c>
      <c r="X6722">
        <v>36.518888558326253</v>
      </c>
      <c r="Y6722">
        <v>0</v>
      </c>
      <c r="Z6722">
        <v>0</v>
      </c>
      <c r="AA6722">
        <v>0</v>
      </c>
      <c r="AB6722">
        <v>87.223915033222497</v>
      </c>
      <c r="AC6722">
        <v>0</v>
      </c>
      <c r="AD6722">
        <v>0</v>
      </c>
      <c r="AE6722">
        <v>123.74280359154875</v>
      </c>
    </row>
    <row r="6723" spans="1:31" x14ac:dyDescent="0.3">
      <c r="A6723">
        <v>2502073</v>
      </c>
      <c r="B6723">
        <v>1</v>
      </c>
      <c r="C6723" t="s">
        <v>80</v>
      </c>
      <c r="D6723" t="s">
        <v>83</v>
      </c>
      <c r="E6723" t="s">
        <v>184</v>
      </c>
      <c r="F6723" t="s">
        <v>13251</v>
      </c>
      <c r="G6723" t="s">
        <v>149</v>
      </c>
      <c r="H6723" t="s">
        <v>150</v>
      </c>
      <c r="I6723" t="s">
        <v>136</v>
      </c>
      <c r="J6723" t="s">
        <v>137</v>
      </c>
      <c r="K6723" t="s">
        <v>144</v>
      </c>
      <c r="L6723" t="s">
        <v>18944</v>
      </c>
      <c r="M6723" t="s">
        <v>18945</v>
      </c>
      <c r="N6723">
        <v>0.11444444400000001</v>
      </c>
      <c r="O6723">
        <v>3</v>
      </c>
      <c r="P6723">
        <v>144</v>
      </c>
      <c r="Q6723">
        <v>5</v>
      </c>
      <c r="R6723">
        <v>8</v>
      </c>
      <c r="S6723">
        <v>11</v>
      </c>
      <c r="T6723">
        <v>11</v>
      </c>
      <c r="U6723">
        <v>1</v>
      </c>
      <c r="V6723">
        <v>0</v>
      </c>
      <c r="W6723">
        <v>0.37455469081865705</v>
      </c>
      <c r="X6723">
        <v>4.0306291333534308</v>
      </c>
      <c r="Y6723">
        <v>0.35214393638125008</v>
      </c>
      <c r="Z6723">
        <v>8.3132239126327334E-2</v>
      </c>
      <c r="AA6723">
        <v>3.2547370809646488</v>
      </c>
      <c r="AB6723">
        <v>0.66809889123804456</v>
      </c>
      <c r="AC6723">
        <v>2.6051670365044739</v>
      </c>
      <c r="AD6723">
        <v>0</v>
      </c>
      <c r="AE6723">
        <v>11.368463008386833</v>
      </c>
    </row>
    <row r="6724" spans="1:31" x14ac:dyDescent="0.3">
      <c r="A6724">
        <v>2502053</v>
      </c>
      <c r="B6724">
        <v>1</v>
      </c>
      <c r="C6724" t="s">
        <v>81</v>
      </c>
      <c r="D6724" t="s">
        <v>119</v>
      </c>
      <c r="E6724" t="s">
        <v>147</v>
      </c>
      <c r="F6724" t="s">
        <v>13959</v>
      </c>
      <c r="G6724" t="s">
        <v>193</v>
      </c>
      <c r="H6724" t="s">
        <v>150</v>
      </c>
      <c r="I6724" t="s">
        <v>136</v>
      </c>
      <c r="J6724" t="s">
        <v>137</v>
      </c>
      <c r="K6724" t="s">
        <v>144</v>
      </c>
      <c r="L6724" t="s">
        <v>18946</v>
      </c>
      <c r="M6724" t="s">
        <v>18947</v>
      </c>
      <c r="N6724">
        <v>2.230277777</v>
      </c>
      <c r="O6724">
        <v>0</v>
      </c>
      <c r="P6724">
        <v>436</v>
      </c>
      <c r="Q6724">
        <v>22</v>
      </c>
      <c r="R6724">
        <v>79</v>
      </c>
      <c r="S6724">
        <v>5</v>
      </c>
      <c r="T6724">
        <v>11</v>
      </c>
      <c r="U6724">
        <v>0</v>
      </c>
      <c r="V6724">
        <v>0</v>
      </c>
      <c r="W6724">
        <v>0</v>
      </c>
      <c r="X6724">
        <v>70.400654208136686</v>
      </c>
      <c r="Y6724">
        <v>48.950203023133916</v>
      </c>
      <c r="Z6724">
        <v>37.062737448600416</v>
      </c>
      <c r="AA6724">
        <v>9.9850785063295326</v>
      </c>
      <c r="AB6724">
        <v>12.775928822465787</v>
      </c>
      <c r="AC6724">
        <v>0</v>
      </c>
      <c r="AD6724">
        <v>0</v>
      </c>
      <c r="AE6724">
        <v>179.17460200866634</v>
      </c>
    </row>
    <row r="6725" spans="1:31" x14ac:dyDescent="0.3">
      <c r="A6725">
        <v>2501887</v>
      </c>
      <c r="B6725">
        <v>1</v>
      </c>
      <c r="C6725" t="s">
        <v>80</v>
      </c>
      <c r="D6725" t="s">
        <v>87</v>
      </c>
      <c r="E6725" t="s">
        <v>132</v>
      </c>
      <c r="F6725" t="s">
        <v>18948</v>
      </c>
      <c r="G6725" t="s">
        <v>134</v>
      </c>
      <c r="H6725" t="s">
        <v>135</v>
      </c>
      <c r="I6725" t="s">
        <v>136</v>
      </c>
      <c r="J6725" t="s">
        <v>137</v>
      </c>
      <c r="K6725" t="s">
        <v>138</v>
      </c>
      <c r="L6725" t="s">
        <v>18949</v>
      </c>
      <c r="M6725" t="s">
        <v>18950</v>
      </c>
      <c r="N6725">
        <v>0.31277777699999998</v>
      </c>
      <c r="O6725">
        <v>0</v>
      </c>
      <c r="P6725">
        <v>485</v>
      </c>
      <c r="Q6725">
        <v>0</v>
      </c>
      <c r="R6725">
        <v>0</v>
      </c>
      <c r="S6725">
        <v>0</v>
      </c>
      <c r="T6725">
        <v>51</v>
      </c>
      <c r="U6725">
        <v>0</v>
      </c>
      <c r="V6725">
        <v>0</v>
      </c>
      <c r="W6725">
        <v>0</v>
      </c>
      <c r="X6725">
        <v>39.248509000339332</v>
      </c>
      <c r="Y6725">
        <v>0</v>
      </c>
      <c r="Z6725">
        <v>0</v>
      </c>
      <c r="AA6725">
        <v>0</v>
      </c>
      <c r="AB6725">
        <v>21.079097591893593</v>
      </c>
      <c r="AC6725">
        <v>0</v>
      </c>
      <c r="AD6725">
        <v>0</v>
      </c>
      <c r="AE6725">
        <v>60.327606592232925</v>
      </c>
    </row>
    <row r="6726" spans="1:31" x14ac:dyDescent="0.3">
      <c r="A6726">
        <v>2501738</v>
      </c>
      <c r="B6726">
        <v>1</v>
      </c>
      <c r="C6726" t="s">
        <v>80</v>
      </c>
      <c r="D6726" t="s">
        <v>86</v>
      </c>
      <c r="E6726" t="s">
        <v>162</v>
      </c>
      <c r="F6726" t="s">
        <v>18951</v>
      </c>
      <c r="G6726" t="s">
        <v>159</v>
      </c>
      <c r="H6726" t="s">
        <v>135</v>
      </c>
      <c r="I6726" t="s">
        <v>136</v>
      </c>
      <c r="J6726" t="s">
        <v>3</v>
      </c>
      <c r="K6726" t="s">
        <v>144</v>
      </c>
      <c r="L6726" t="s">
        <v>18952</v>
      </c>
      <c r="M6726" t="s">
        <v>18953</v>
      </c>
      <c r="N6726">
        <v>1.8391666659999999</v>
      </c>
      <c r="O6726">
        <v>0</v>
      </c>
      <c r="P6726">
        <v>14</v>
      </c>
      <c r="Q6726">
        <v>0</v>
      </c>
      <c r="R6726">
        <v>6</v>
      </c>
      <c r="S6726">
        <v>0</v>
      </c>
      <c r="T6726">
        <v>7</v>
      </c>
      <c r="U6726">
        <v>0</v>
      </c>
      <c r="V6726">
        <v>0</v>
      </c>
      <c r="W6726">
        <v>0</v>
      </c>
      <c r="X6726">
        <v>51.90806021382415</v>
      </c>
      <c r="Y6726">
        <v>0</v>
      </c>
      <c r="Z6726">
        <v>1.3564325636478354</v>
      </c>
      <c r="AA6726">
        <v>0</v>
      </c>
      <c r="AB6726">
        <v>131.11615349917096</v>
      </c>
      <c r="AC6726">
        <v>0</v>
      </c>
      <c r="AD6726">
        <v>0</v>
      </c>
      <c r="AE6726">
        <v>184.38064627664295</v>
      </c>
    </row>
    <row r="6727" spans="1:31" x14ac:dyDescent="0.3">
      <c r="A6727">
        <v>2501761</v>
      </c>
      <c r="B6727">
        <v>1</v>
      </c>
      <c r="C6727" t="s">
        <v>81</v>
      </c>
      <c r="D6727" t="s">
        <v>115</v>
      </c>
      <c r="E6727" t="s">
        <v>162</v>
      </c>
      <c r="F6727" t="s">
        <v>18954</v>
      </c>
      <c r="G6727" t="s">
        <v>210</v>
      </c>
      <c r="H6727" t="s">
        <v>135</v>
      </c>
      <c r="I6727" t="s">
        <v>136</v>
      </c>
      <c r="J6727" t="s">
        <v>137</v>
      </c>
      <c r="K6727" t="s">
        <v>144</v>
      </c>
      <c r="L6727" t="s">
        <v>18955</v>
      </c>
      <c r="M6727" t="s">
        <v>18956</v>
      </c>
      <c r="N6727">
        <v>5.0163888879999998</v>
      </c>
      <c r="O6727">
        <v>0</v>
      </c>
      <c r="P6727">
        <v>8</v>
      </c>
      <c r="Q6727">
        <v>0</v>
      </c>
      <c r="R6727">
        <v>2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1.7202952963323692</v>
      </c>
      <c r="Y6727">
        <v>0</v>
      </c>
      <c r="Z6727">
        <v>0.37943784963387495</v>
      </c>
      <c r="AA6727">
        <v>0</v>
      </c>
      <c r="AB6727">
        <v>0</v>
      </c>
      <c r="AC6727">
        <v>0</v>
      </c>
      <c r="AD6727">
        <v>0</v>
      </c>
      <c r="AE6727">
        <v>2.0997331459662441</v>
      </c>
    </row>
    <row r="6728" spans="1:31" x14ac:dyDescent="0.3">
      <c r="A6728">
        <v>2501867</v>
      </c>
      <c r="B6728">
        <v>1</v>
      </c>
      <c r="C6728" t="s">
        <v>80</v>
      </c>
      <c r="D6728" t="s">
        <v>104</v>
      </c>
      <c r="E6728" t="s">
        <v>132</v>
      </c>
      <c r="F6728" t="s">
        <v>2554</v>
      </c>
      <c r="G6728" t="s">
        <v>1962</v>
      </c>
      <c r="H6728" t="s">
        <v>135</v>
      </c>
      <c r="I6728" t="s">
        <v>136</v>
      </c>
      <c r="J6728" t="s">
        <v>3</v>
      </c>
      <c r="K6728" t="s">
        <v>144</v>
      </c>
      <c r="L6728" t="s">
        <v>18957</v>
      </c>
      <c r="M6728" t="s">
        <v>18958</v>
      </c>
      <c r="N6728">
        <v>5.7211111109999999</v>
      </c>
      <c r="O6728">
        <v>0</v>
      </c>
      <c r="P6728">
        <v>11</v>
      </c>
      <c r="Q6728">
        <v>0</v>
      </c>
      <c r="R6728">
        <v>2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33.057490429003003</v>
      </c>
      <c r="Y6728">
        <v>0</v>
      </c>
      <c r="Z6728">
        <v>4.2006331244883857</v>
      </c>
      <c r="AA6728">
        <v>0</v>
      </c>
      <c r="AB6728">
        <v>0</v>
      </c>
      <c r="AC6728">
        <v>0</v>
      </c>
      <c r="AD6728">
        <v>0</v>
      </c>
      <c r="AE6728">
        <v>37.258123553491387</v>
      </c>
    </row>
    <row r="6729" spans="1:31" x14ac:dyDescent="0.3">
      <c r="A6729">
        <v>2501818</v>
      </c>
      <c r="B6729">
        <v>1</v>
      </c>
      <c r="C6729" t="s">
        <v>80</v>
      </c>
      <c r="D6729" t="s">
        <v>109</v>
      </c>
      <c r="E6729" t="s">
        <v>162</v>
      </c>
      <c r="F6729" t="s">
        <v>18959</v>
      </c>
      <c r="G6729" t="s">
        <v>210</v>
      </c>
      <c r="H6729" t="s">
        <v>135</v>
      </c>
      <c r="I6729" t="s">
        <v>136</v>
      </c>
      <c r="J6729" t="s">
        <v>137</v>
      </c>
      <c r="K6729" t="s">
        <v>144</v>
      </c>
      <c r="L6729" t="s">
        <v>18960</v>
      </c>
      <c r="M6729" t="s">
        <v>18961</v>
      </c>
      <c r="N6729">
        <v>2.0452777769999999</v>
      </c>
      <c r="O6729">
        <v>0</v>
      </c>
      <c r="P6729">
        <v>8</v>
      </c>
      <c r="Q6729">
        <v>0</v>
      </c>
      <c r="R6729">
        <v>6</v>
      </c>
      <c r="S6729">
        <v>0</v>
      </c>
      <c r="T6729">
        <v>1</v>
      </c>
      <c r="U6729">
        <v>0</v>
      </c>
      <c r="V6729">
        <v>0</v>
      </c>
      <c r="W6729">
        <v>0</v>
      </c>
      <c r="X6729">
        <v>0.17289637082422149</v>
      </c>
      <c r="Y6729">
        <v>0</v>
      </c>
      <c r="Z6729">
        <v>1.4993966330923936</v>
      </c>
      <c r="AA6729">
        <v>0</v>
      </c>
      <c r="AB6729">
        <v>23.23805813891412</v>
      </c>
      <c r="AC6729">
        <v>0</v>
      </c>
      <c r="AD6729">
        <v>0</v>
      </c>
      <c r="AE6729">
        <v>24.910351142830734</v>
      </c>
    </row>
    <row r="6730" spans="1:31" x14ac:dyDescent="0.3">
      <c r="A6730">
        <v>2501632</v>
      </c>
      <c r="B6730">
        <v>1</v>
      </c>
      <c r="C6730" t="s">
        <v>80</v>
      </c>
      <c r="D6730" t="s">
        <v>93</v>
      </c>
      <c r="E6730" t="s">
        <v>166</v>
      </c>
      <c r="F6730" t="s">
        <v>18921</v>
      </c>
      <c r="G6730" t="s">
        <v>149</v>
      </c>
      <c r="H6730" t="s">
        <v>150</v>
      </c>
      <c r="I6730" t="s">
        <v>136</v>
      </c>
      <c r="J6730" t="s">
        <v>137</v>
      </c>
      <c r="K6730" t="s">
        <v>144</v>
      </c>
      <c r="L6730" t="s">
        <v>18962</v>
      </c>
      <c r="M6730" t="s">
        <v>18963</v>
      </c>
      <c r="N6730">
        <v>0.91111111099999997</v>
      </c>
      <c r="O6730">
        <v>0</v>
      </c>
      <c r="P6730">
        <v>195</v>
      </c>
      <c r="Q6730">
        <v>2</v>
      </c>
      <c r="R6730">
        <v>48</v>
      </c>
      <c r="S6730">
        <v>4</v>
      </c>
      <c r="T6730">
        <v>41</v>
      </c>
      <c r="U6730">
        <v>0</v>
      </c>
      <c r="V6730">
        <v>0</v>
      </c>
      <c r="W6730">
        <v>0</v>
      </c>
      <c r="X6730">
        <v>16.096416195386492</v>
      </c>
      <c r="Y6730">
        <v>0.17703246416901333</v>
      </c>
      <c r="Z6730">
        <v>6.7754110478587455</v>
      </c>
      <c r="AA6730">
        <v>4.5431796690594464</v>
      </c>
      <c r="AB6730">
        <v>15.561800864361009</v>
      </c>
      <c r="AC6730">
        <v>0</v>
      </c>
      <c r="AD6730">
        <v>0</v>
      </c>
      <c r="AE6730">
        <v>43.153840240834711</v>
      </c>
    </row>
    <row r="6731" spans="1:31" x14ac:dyDescent="0.3">
      <c r="A6731">
        <v>2501426</v>
      </c>
      <c r="B6731">
        <v>1</v>
      </c>
      <c r="C6731" t="s">
        <v>81</v>
      </c>
      <c r="D6731" t="s">
        <v>128</v>
      </c>
      <c r="E6731" t="s">
        <v>184</v>
      </c>
      <c r="F6731" t="s">
        <v>18244</v>
      </c>
      <c r="G6731" t="s">
        <v>149</v>
      </c>
      <c r="H6731" t="s">
        <v>150</v>
      </c>
      <c r="I6731" t="s">
        <v>136</v>
      </c>
      <c r="J6731" t="s">
        <v>137</v>
      </c>
      <c r="K6731" t="s">
        <v>144</v>
      </c>
      <c r="L6731" t="s">
        <v>18964</v>
      </c>
      <c r="M6731" t="s">
        <v>18965</v>
      </c>
      <c r="N6731">
        <v>5.0702777770000003</v>
      </c>
      <c r="O6731">
        <v>3</v>
      </c>
      <c r="P6731">
        <v>581</v>
      </c>
      <c r="Q6731">
        <v>99</v>
      </c>
      <c r="R6731">
        <v>29</v>
      </c>
      <c r="S6731">
        <v>9</v>
      </c>
      <c r="T6731">
        <v>67</v>
      </c>
      <c r="U6731">
        <v>0</v>
      </c>
      <c r="V6731">
        <v>0</v>
      </c>
      <c r="W6731">
        <v>5.3656107961134722</v>
      </c>
      <c r="X6731">
        <v>520.97236934575676</v>
      </c>
      <c r="Y6731">
        <v>284.17650615849959</v>
      </c>
      <c r="Z6731">
        <v>27.970667325379594</v>
      </c>
      <c r="AA6731">
        <v>178.30891015772414</v>
      </c>
      <c r="AB6731">
        <v>188.12326862585442</v>
      </c>
      <c r="AC6731">
        <v>0</v>
      </c>
      <c r="AD6731">
        <v>0</v>
      </c>
      <c r="AE6731">
        <v>1204.9173324093281</v>
      </c>
    </row>
    <row r="6732" spans="1:31" x14ac:dyDescent="0.3">
      <c r="A6732">
        <v>2501383</v>
      </c>
      <c r="B6732">
        <v>1</v>
      </c>
      <c r="C6732" t="s">
        <v>80</v>
      </c>
      <c r="D6732" t="s">
        <v>82</v>
      </c>
      <c r="E6732" t="s">
        <v>153</v>
      </c>
      <c r="F6732" t="s">
        <v>16518</v>
      </c>
      <c r="G6732" t="s">
        <v>155</v>
      </c>
      <c r="H6732" t="s">
        <v>135</v>
      </c>
      <c r="I6732" t="s">
        <v>136</v>
      </c>
      <c r="J6732" t="s">
        <v>137</v>
      </c>
      <c r="K6732" t="s">
        <v>144</v>
      </c>
      <c r="L6732" t="s">
        <v>18966</v>
      </c>
      <c r="M6732" t="s">
        <v>18967</v>
      </c>
      <c r="N6732">
        <v>1.5580555549999999</v>
      </c>
      <c r="O6732">
        <v>0</v>
      </c>
      <c r="P6732">
        <v>1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0.14653659007495995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0.14653659007495995</v>
      </c>
    </row>
    <row r="6733" spans="1:31" x14ac:dyDescent="0.3">
      <c r="A6733">
        <v>2501824</v>
      </c>
      <c r="B6733">
        <v>1</v>
      </c>
      <c r="C6733" t="s">
        <v>80</v>
      </c>
      <c r="D6733" t="s">
        <v>84</v>
      </c>
      <c r="E6733" t="s">
        <v>132</v>
      </c>
      <c r="F6733" t="s">
        <v>18968</v>
      </c>
      <c r="G6733" t="s">
        <v>134</v>
      </c>
      <c r="H6733" t="s">
        <v>135</v>
      </c>
      <c r="I6733" t="s">
        <v>136</v>
      </c>
      <c r="J6733" t="s">
        <v>137</v>
      </c>
      <c r="K6733" t="s">
        <v>138</v>
      </c>
      <c r="L6733" t="s">
        <v>18969</v>
      </c>
      <c r="M6733" t="s">
        <v>18970</v>
      </c>
      <c r="N6733">
        <v>2.3977777769999999</v>
      </c>
      <c r="O6733">
        <v>0</v>
      </c>
      <c r="P6733">
        <v>32</v>
      </c>
      <c r="Q6733">
        <v>0</v>
      </c>
      <c r="R6733">
        <v>2</v>
      </c>
      <c r="S6733">
        <v>0</v>
      </c>
      <c r="T6733">
        <v>194</v>
      </c>
      <c r="U6733">
        <v>0</v>
      </c>
      <c r="V6733">
        <v>0</v>
      </c>
      <c r="W6733">
        <v>0</v>
      </c>
      <c r="X6733">
        <v>24.349015512617687</v>
      </c>
      <c r="Y6733">
        <v>0</v>
      </c>
      <c r="Z6733">
        <v>0.8478546260583073</v>
      </c>
      <c r="AA6733">
        <v>0</v>
      </c>
      <c r="AB6733">
        <v>920.81465864265533</v>
      </c>
      <c r="AC6733">
        <v>0</v>
      </c>
      <c r="AD6733">
        <v>0</v>
      </c>
      <c r="AE6733">
        <v>946.01152878133132</v>
      </c>
    </row>
    <row r="6734" spans="1:31" x14ac:dyDescent="0.3">
      <c r="A6734">
        <v>2501575</v>
      </c>
      <c r="B6734">
        <v>1</v>
      </c>
      <c r="C6734" t="s">
        <v>80</v>
      </c>
      <c r="D6734" t="s">
        <v>104</v>
      </c>
      <c r="E6734" t="s">
        <v>147</v>
      </c>
      <c r="F6734" t="s">
        <v>18971</v>
      </c>
      <c r="G6734" t="s">
        <v>6205</v>
      </c>
      <c r="H6734" t="s">
        <v>150</v>
      </c>
      <c r="I6734" t="s">
        <v>136</v>
      </c>
      <c r="J6734" t="s">
        <v>137</v>
      </c>
      <c r="K6734" t="s">
        <v>144</v>
      </c>
      <c r="L6734" t="s">
        <v>18972</v>
      </c>
      <c r="M6734" t="s">
        <v>18973</v>
      </c>
      <c r="N6734">
        <v>7.3169444439999998</v>
      </c>
      <c r="O6734">
        <v>0</v>
      </c>
      <c r="P6734">
        <v>204</v>
      </c>
      <c r="Q6734">
        <v>0</v>
      </c>
      <c r="R6734">
        <v>4</v>
      </c>
      <c r="S6734">
        <v>0</v>
      </c>
      <c r="T6734">
        <v>32</v>
      </c>
      <c r="U6734">
        <v>0</v>
      </c>
      <c r="V6734">
        <v>0</v>
      </c>
      <c r="W6734">
        <v>0</v>
      </c>
      <c r="X6734">
        <v>394.20861962894577</v>
      </c>
      <c r="Y6734">
        <v>0</v>
      </c>
      <c r="Z6734">
        <v>12.001815469749522</v>
      </c>
      <c r="AA6734">
        <v>0</v>
      </c>
      <c r="AB6734">
        <v>299.13486840715984</v>
      </c>
      <c r="AC6734">
        <v>0</v>
      </c>
      <c r="AD6734">
        <v>0</v>
      </c>
      <c r="AE6734">
        <v>705.3453035058551</v>
      </c>
    </row>
    <row r="6735" spans="1:31" x14ac:dyDescent="0.3">
      <c r="A6735">
        <v>2501675</v>
      </c>
      <c r="B6735">
        <v>1</v>
      </c>
      <c r="C6735" t="s">
        <v>81</v>
      </c>
      <c r="D6735" t="s">
        <v>115</v>
      </c>
      <c r="E6735" t="s">
        <v>147</v>
      </c>
      <c r="F6735" t="s">
        <v>18516</v>
      </c>
      <c r="G6735" t="s">
        <v>193</v>
      </c>
      <c r="H6735" t="s">
        <v>150</v>
      </c>
      <c r="I6735" t="s">
        <v>136</v>
      </c>
      <c r="J6735" t="s">
        <v>137</v>
      </c>
      <c r="K6735" t="s">
        <v>144</v>
      </c>
      <c r="L6735" t="s">
        <v>18974</v>
      </c>
      <c r="M6735" t="s">
        <v>18975</v>
      </c>
      <c r="N6735">
        <v>2.5038888880000001</v>
      </c>
      <c r="O6735">
        <v>0</v>
      </c>
      <c r="P6735">
        <v>266</v>
      </c>
      <c r="Q6735">
        <v>0</v>
      </c>
      <c r="R6735">
        <v>1</v>
      </c>
      <c r="S6735">
        <v>0</v>
      </c>
      <c r="T6735">
        <v>12</v>
      </c>
      <c r="U6735">
        <v>0</v>
      </c>
      <c r="V6735">
        <v>0</v>
      </c>
      <c r="W6735">
        <v>0</v>
      </c>
      <c r="X6735">
        <v>49.631615371538437</v>
      </c>
      <c r="Y6735">
        <v>0</v>
      </c>
      <c r="Z6735">
        <v>2.3561129637659502E-2</v>
      </c>
      <c r="AA6735">
        <v>0</v>
      </c>
      <c r="AB6735">
        <v>14.055882437963263</v>
      </c>
      <c r="AC6735">
        <v>0</v>
      </c>
      <c r="AD6735">
        <v>0</v>
      </c>
      <c r="AE6735">
        <v>63.711058939139356</v>
      </c>
    </row>
    <row r="6736" spans="1:31" x14ac:dyDescent="0.3">
      <c r="A6736">
        <v>2501446</v>
      </c>
      <c r="B6736">
        <v>1</v>
      </c>
      <c r="C6736" t="s">
        <v>80</v>
      </c>
      <c r="D6736" t="s">
        <v>97</v>
      </c>
      <c r="E6736" t="s">
        <v>147</v>
      </c>
      <c r="F6736" t="s">
        <v>10036</v>
      </c>
      <c r="G6736" t="s">
        <v>149</v>
      </c>
      <c r="H6736" t="s">
        <v>150</v>
      </c>
      <c r="I6736" t="s">
        <v>136</v>
      </c>
      <c r="J6736" t="s">
        <v>137</v>
      </c>
      <c r="K6736" t="s">
        <v>144</v>
      </c>
      <c r="L6736" t="s">
        <v>18976</v>
      </c>
      <c r="M6736" t="s">
        <v>18977</v>
      </c>
      <c r="N6736">
        <v>2.551666666</v>
      </c>
      <c r="O6736">
        <v>0</v>
      </c>
      <c r="P6736">
        <v>90</v>
      </c>
      <c r="Q6736">
        <v>0</v>
      </c>
      <c r="R6736">
        <v>46</v>
      </c>
      <c r="S6736">
        <v>0</v>
      </c>
      <c r="T6736">
        <v>26</v>
      </c>
      <c r="U6736">
        <v>0</v>
      </c>
      <c r="V6736">
        <v>0</v>
      </c>
      <c r="W6736">
        <v>0</v>
      </c>
      <c r="X6736">
        <v>353.13398172241403</v>
      </c>
      <c r="Y6736">
        <v>0</v>
      </c>
      <c r="Z6736">
        <v>57.213991635061923</v>
      </c>
      <c r="AA6736">
        <v>0</v>
      </c>
      <c r="AB6736">
        <v>43.507033763350314</v>
      </c>
      <c r="AC6736">
        <v>0</v>
      </c>
      <c r="AD6736">
        <v>0</v>
      </c>
      <c r="AE6736">
        <v>453.85500712082626</v>
      </c>
    </row>
    <row r="6737" spans="1:31" x14ac:dyDescent="0.3">
      <c r="A6737">
        <v>2501469</v>
      </c>
      <c r="B6737">
        <v>1</v>
      </c>
      <c r="C6737" t="s">
        <v>81</v>
      </c>
      <c r="D6737" t="s">
        <v>118</v>
      </c>
      <c r="E6737" t="s">
        <v>184</v>
      </c>
      <c r="F6737" t="s">
        <v>7620</v>
      </c>
      <c r="G6737" t="s">
        <v>149</v>
      </c>
      <c r="H6737" t="s">
        <v>150</v>
      </c>
      <c r="I6737" t="s">
        <v>136</v>
      </c>
      <c r="J6737" t="s">
        <v>137</v>
      </c>
      <c r="K6737" t="s">
        <v>144</v>
      </c>
      <c r="L6737" t="s">
        <v>18978</v>
      </c>
      <c r="M6737" t="s">
        <v>18979</v>
      </c>
      <c r="N6737">
        <v>1.2213888879999999</v>
      </c>
      <c r="O6737">
        <v>3</v>
      </c>
      <c r="P6737">
        <v>395</v>
      </c>
      <c r="Q6737">
        <v>51</v>
      </c>
      <c r="R6737">
        <v>48</v>
      </c>
      <c r="S6737">
        <v>8</v>
      </c>
      <c r="T6737">
        <v>33</v>
      </c>
      <c r="U6737">
        <v>1</v>
      </c>
      <c r="V6737">
        <v>0</v>
      </c>
      <c r="W6737">
        <v>0.74537622829894978</v>
      </c>
      <c r="X6737">
        <v>76.675794982942364</v>
      </c>
      <c r="Y6737">
        <v>76.562052534681797</v>
      </c>
      <c r="Z6737">
        <v>52.257267155903847</v>
      </c>
      <c r="AA6737">
        <v>14.27945070008545</v>
      </c>
      <c r="AB6737">
        <v>10.006062803828472</v>
      </c>
      <c r="AC6737">
        <v>213.30123998037013</v>
      </c>
      <c r="AD6737">
        <v>0</v>
      </c>
      <c r="AE6737">
        <v>443.82724438611103</v>
      </c>
    </row>
    <row r="6738" spans="1:31" x14ac:dyDescent="0.3">
      <c r="A6738">
        <v>2502133</v>
      </c>
      <c r="B6738">
        <v>1</v>
      </c>
      <c r="C6738" t="s">
        <v>80</v>
      </c>
      <c r="D6738" t="s">
        <v>92</v>
      </c>
      <c r="E6738" t="s">
        <v>184</v>
      </c>
      <c r="F6738" t="s">
        <v>2517</v>
      </c>
      <c r="G6738" t="s">
        <v>203</v>
      </c>
      <c r="H6738" t="s">
        <v>150</v>
      </c>
      <c r="I6738" t="s">
        <v>136</v>
      </c>
      <c r="J6738" t="s">
        <v>137</v>
      </c>
      <c r="K6738" t="s">
        <v>144</v>
      </c>
      <c r="L6738" t="s">
        <v>18980</v>
      </c>
      <c r="M6738" t="s">
        <v>18981</v>
      </c>
      <c r="N6738">
        <v>0.229444444</v>
      </c>
      <c r="O6738">
        <v>0</v>
      </c>
      <c r="P6738">
        <v>376</v>
      </c>
      <c r="Q6738">
        <v>8</v>
      </c>
      <c r="R6738">
        <v>321</v>
      </c>
      <c r="S6738">
        <v>5</v>
      </c>
      <c r="T6738">
        <v>82</v>
      </c>
      <c r="U6738">
        <v>1</v>
      </c>
      <c r="V6738">
        <v>0</v>
      </c>
      <c r="W6738">
        <v>0</v>
      </c>
      <c r="X6738">
        <v>31.296904338605341</v>
      </c>
      <c r="Y6738">
        <v>5.3197068111754824</v>
      </c>
      <c r="Z6738">
        <v>36.440393235963128</v>
      </c>
      <c r="AA6738">
        <v>4.8314118153866996</v>
      </c>
      <c r="AB6738">
        <v>19.457101351972469</v>
      </c>
      <c r="AC6738">
        <v>13.584670435883247</v>
      </c>
      <c r="AD6738">
        <v>0</v>
      </c>
      <c r="AE6738">
        <v>110.93018798898638</v>
      </c>
    </row>
    <row r="6739" spans="1:31" x14ac:dyDescent="0.3">
      <c r="A6739">
        <v>2501423</v>
      </c>
      <c r="B6739">
        <v>1</v>
      </c>
      <c r="C6739" t="s">
        <v>81</v>
      </c>
      <c r="D6739" t="s">
        <v>123</v>
      </c>
      <c r="E6739" t="s">
        <v>166</v>
      </c>
      <c r="F6739" t="s">
        <v>18982</v>
      </c>
      <c r="G6739" t="s">
        <v>149</v>
      </c>
      <c r="H6739" t="s">
        <v>150</v>
      </c>
      <c r="I6739" t="s">
        <v>136</v>
      </c>
      <c r="J6739" t="s">
        <v>137</v>
      </c>
      <c r="K6739" t="s">
        <v>144</v>
      </c>
      <c r="L6739" t="s">
        <v>18983</v>
      </c>
      <c r="M6739" t="s">
        <v>18984</v>
      </c>
      <c r="N6739">
        <v>2.0191666659999998</v>
      </c>
      <c r="O6739">
        <v>0</v>
      </c>
      <c r="P6739">
        <v>947</v>
      </c>
      <c r="Q6739">
        <v>26</v>
      </c>
      <c r="R6739">
        <v>152</v>
      </c>
      <c r="S6739">
        <v>4</v>
      </c>
      <c r="T6739">
        <v>103</v>
      </c>
      <c r="U6739">
        <v>0</v>
      </c>
      <c r="V6739">
        <v>0</v>
      </c>
      <c r="W6739">
        <v>0</v>
      </c>
      <c r="X6739">
        <v>172.91486221378443</v>
      </c>
      <c r="Y6739">
        <v>2.8551809227326697</v>
      </c>
      <c r="Z6739">
        <v>50.794199479180627</v>
      </c>
      <c r="AA6739">
        <v>13.973613536897702</v>
      </c>
      <c r="AB6739">
        <v>45.259018363287787</v>
      </c>
      <c r="AC6739">
        <v>0</v>
      </c>
      <c r="AD6739">
        <v>0</v>
      </c>
      <c r="AE6739">
        <v>285.79687451588325</v>
      </c>
    </row>
    <row r="6740" spans="1:31" x14ac:dyDescent="0.3">
      <c r="A6740">
        <v>2501615</v>
      </c>
      <c r="B6740">
        <v>1</v>
      </c>
      <c r="C6740" t="s">
        <v>81</v>
      </c>
      <c r="D6740" t="s">
        <v>112</v>
      </c>
      <c r="E6740" t="s">
        <v>166</v>
      </c>
      <c r="F6740" t="s">
        <v>18985</v>
      </c>
      <c r="G6740" t="s">
        <v>134</v>
      </c>
      <c r="H6740" t="s">
        <v>150</v>
      </c>
      <c r="I6740" t="s">
        <v>136</v>
      </c>
      <c r="J6740" t="s">
        <v>137</v>
      </c>
      <c r="K6740" t="s">
        <v>138</v>
      </c>
      <c r="L6740" t="s">
        <v>18986</v>
      </c>
      <c r="M6740" t="s">
        <v>18987</v>
      </c>
      <c r="N6740">
        <v>4.5113888879999999</v>
      </c>
      <c r="O6740">
        <v>0</v>
      </c>
      <c r="P6740">
        <v>3</v>
      </c>
      <c r="Q6740">
        <v>13</v>
      </c>
      <c r="R6740">
        <v>69</v>
      </c>
      <c r="S6740">
        <v>6</v>
      </c>
      <c r="T6740">
        <v>6</v>
      </c>
      <c r="U6740">
        <v>0</v>
      </c>
      <c r="V6740">
        <v>0</v>
      </c>
      <c r="W6740">
        <v>0</v>
      </c>
      <c r="X6740">
        <v>4.7613380400920073</v>
      </c>
      <c r="Y6740">
        <v>1363.447977814104</v>
      </c>
      <c r="Z6740">
        <v>191.83451528995002</v>
      </c>
      <c r="AA6740">
        <v>101.6972286311365</v>
      </c>
      <c r="AB6740">
        <v>35.099626591991296</v>
      </c>
      <c r="AC6740">
        <v>0</v>
      </c>
      <c r="AD6740">
        <v>0</v>
      </c>
      <c r="AE6740">
        <v>1696.840686367274</v>
      </c>
    </row>
    <row r="6741" spans="1:31" x14ac:dyDescent="0.3">
      <c r="A6741">
        <v>2501492</v>
      </c>
      <c r="B6741">
        <v>1</v>
      </c>
      <c r="C6741" t="s">
        <v>80</v>
      </c>
      <c r="D6741" t="s">
        <v>90</v>
      </c>
      <c r="E6741" t="s">
        <v>141</v>
      </c>
      <c r="F6741" t="s">
        <v>18988</v>
      </c>
      <c r="G6741" t="s">
        <v>466</v>
      </c>
      <c r="H6741" t="s">
        <v>135</v>
      </c>
      <c r="I6741" t="s">
        <v>136</v>
      </c>
      <c r="J6741" t="s">
        <v>137</v>
      </c>
      <c r="K6741" t="s">
        <v>144</v>
      </c>
      <c r="L6741" t="s">
        <v>18989</v>
      </c>
      <c r="M6741" t="s">
        <v>18990</v>
      </c>
      <c r="N6741">
        <v>7.08</v>
      </c>
      <c r="O6741">
        <v>0</v>
      </c>
      <c r="P6741">
        <v>52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90.908067138021991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90.908067138021991</v>
      </c>
    </row>
    <row r="6742" spans="1:31" x14ac:dyDescent="0.3">
      <c r="A6742">
        <v>2501638</v>
      </c>
      <c r="B6742">
        <v>1</v>
      </c>
      <c r="C6742" t="s">
        <v>80</v>
      </c>
      <c r="D6742" t="s">
        <v>107</v>
      </c>
      <c r="E6742" t="s">
        <v>132</v>
      </c>
      <c r="F6742" t="s">
        <v>18991</v>
      </c>
      <c r="G6742" t="s">
        <v>134</v>
      </c>
      <c r="H6742" t="s">
        <v>135</v>
      </c>
      <c r="I6742" t="s">
        <v>136</v>
      </c>
      <c r="J6742" t="s">
        <v>137</v>
      </c>
      <c r="K6742" t="s">
        <v>138</v>
      </c>
      <c r="L6742" t="s">
        <v>18992</v>
      </c>
      <c r="M6742" t="s">
        <v>18993</v>
      </c>
      <c r="N6742">
        <v>0.56416666599999998</v>
      </c>
      <c r="O6742">
        <v>0</v>
      </c>
      <c r="P6742">
        <v>279</v>
      </c>
      <c r="Q6742">
        <v>0</v>
      </c>
      <c r="R6742">
        <v>0</v>
      </c>
      <c r="S6742">
        <v>0</v>
      </c>
      <c r="T6742">
        <v>23</v>
      </c>
      <c r="U6742">
        <v>0</v>
      </c>
      <c r="V6742">
        <v>0</v>
      </c>
      <c r="W6742">
        <v>0</v>
      </c>
      <c r="X6742">
        <v>41.661404025288221</v>
      </c>
      <c r="Y6742">
        <v>0</v>
      </c>
      <c r="Z6742">
        <v>0</v>
      </c>
      <c r="AA6742">
        <v>0</v>
      </c>
      <c r="AB6742">
        <v>11.699226408549249</v>
      </c>
      <c r="AC6742">
        <v>0</v>
      </c>
      <c r="AD6742">
        <v>0</v>
      </c>
      <c r="AE6742">
        <v>53.360630433837471</v>
      </c>
    </row>
    <row r="6743" spans="1:31" x14ac:dyDescent="0.3">
      <c r="A6743">
        <v>2502179</v>
      </c>
      <c r="B6743">
        <v>1</v>
      </c>
      <c r="C6743" t="s">
        <v>80</v>
      </c>
      <c r="D6743" t="s">
        <v>82</v>
      </c>
      <c r="E6743" t="s">
        <v>132</v>
      </c>
      <c r="F6743" t="s">
        <v>18994</v>
      </c>
      <c r="G6743" t="s">
        <v>296</v>
      </c>
      <c r="H6743" t="s">
        <v>135</v>
      </c>
      <c r="I6743" t="s">
        <v>136</v>
      </c>
      <c r="J6743" t="s">
        <v>137</v>
      </c>
      <c r="K6743" t="s">
        <v>144</v>
      </c>
      <c r="L6743" t="s">
        <v>18995</v>
      </c>
      <c r="M6743" t="s">
        <v>18996</v>
      </c>
      <c r="N6743">
        <v>1.635</v>
      </c>
      <c r="O6743">
        <v>0</v>
      </c>
      <c r="P6743">
        <v>217</v>
      </c>
      <c r="Q6743">
        <v>0</v>
      </c>
      <c r="R6743">
        <v>0</v>
      </c>
      <c r="S6743">
        <v>0</v>
      </c>
      <c r="T6743">
        <v>75</v>
      </c>
      <c r="U6743">
        <v>0</v>
      </c>
      <c r="V6743">
        <v>0</v>
      </c>
      <c r="W6743">
        <v>0</v>
      </c>
      <c r="X6743">
        <v>119.02984480664696</v>
      </c>
      <c r="Y6743">
        <v>0</v>
      </c>
      <c r="Z6743">
        <v>0</v>
      </c>
      <c r="AA6743">
        <v>0</v>
      </c>
      <c r="AB6743">
        <v>66.150685679860175</v>
      </c>
      <c r="AC6743">
        <v>0</v>
      </c>
      <c r="AD6743">
        <v>0</v>
      </c>
      <c r="AE6743">
        <v>185.18053048650714</v>
      </c>
    </row>
    <row r="6744" spans="1:31" x14ac:dyDescent="0.3">
      <c r="A6744">
        <v>2501947</v>
      </c>
      <c r="B6744">
        <v>1</v>
      </c>
      <c r="C6744" t="s">
        <v>80</v>
      </c>
      <c r="D6744" t="s">
        <v>107</v>
      </c>
      <c r="E6744" t="s">
        <v>132</v>
      </c>
      <c r="F6744" t="s">
        <v>18997</v>
      </c>
      <c r="G6744" t="s">
        <v>296</v>
      </c>
      <c r="H6744" t="s">
        <v>135</v>
      </c>
      <c r="I6744" t="s">
        <v>136</v>
      </c>
      <c r="J6744" t="s">
        <v>137</v>
      </c>
      <c r="K6744" t="s">
        <v>144</v>
      </c>
      <c r="L6744" t="s">
        <v>18998</v>
      </c>
      <c r="M6744" t="s">
        <v>18999</v>
      </c>
      <c r="N6744">
        <v>2.9575</v>
      </c>
      <c r="O6744">
        <v>0</v>
      </c>
      <c r="P6744">
        <v>36</v>
      </c>
      <c r="Q6744">
        <v>0</v>
      </c>
      <c r="R6744">
        <v>0</v>
      </c>
      <c r="S6744">
        <v>0</v>
      </c>
      <c r="T6744">
        <v>1</v>
      </c>
      <c r="U6744">
        <v>0</v>
      </c>
      <c r="V6744">
        <v>0</v>
      </c>
      <c r="W6744">
        <v>0</v>
      </c>
      <c r="X6744">
        <v>10.356292639654123</v>
      </c>
      <c r="Y6744">
        <v>0</v>
      </c>
      <c r="Z6744">
        <v>0</v>
      </c>
      <c r="AA6744">
        <v>0</v>
      </c>
      <c r="AB6744">
        <v>0.21130102428722478</v>
      </c>
      <c r="AC6744">
        <v>0</v>
      </c>
      <c r="AD6744">
        <v>0</v>
      </c>
      <c r="AE6744">
        <v>10.567593663941349</v>
      </c>
    </row>
    <row r="6745" spans="1:31" x14ac:dyDescent="0.3">
      <c r="A6745">
        <v>2502047</v>
      </c>
      <c r="B6745">
        <v>1</v>
      </c>
      <c r="C6745" t="s">
        <v>81</v>
      </c>
      <c r="D6745" t="s">
        <v>127</v>
      </c>
      <c r="E6745" t="s">
        <v>184</v>
      </c>
      <c r="F6745" t="s">
        <v>13987</v>
      </c>
      <c r="G6745" t="s">
        <v>149</v>
      </c>
      <c r="H6745" t="s">
        <v>150</v>
      </c>
      <c r="I6745" t="s">
        <v>136</v>
      </c>
      <c r="J6745" t="s">
        <v>137</v>
      </c>
      <c r="K6745" t="s">
        <v>144</v>
      </c>
      <c r="L6745" t="s">
        <v>19000</v>
      </c>
      <c r="M6745" t="s">
        <v>19001</v>
      </c>
      <c r="N6745">
        <v>9.1036111109999993</v>
      </c>
      <c r="O6745">
        <v>0</v>
      </c>
      <c r="P6745">
        <v>0</v>
      </c>
      <c r="Q6745">
        <v>29</v>
      </c>
      <c r="R6745">
        <v>7</v>
      </c>
      <c r="S6745">
        <v>2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301.64350710536843</v>
      </c>
      <c r="Z6745">
        <v>83.977281628256449</v>
      </c>
      <c r="AA6745">
        <v>11.915042101214935</v>
      </c>
      <c r="AB6745">
        <v>0</v>
      </c>
      <c r="AC6745">
        <v>0</v>
      </c>
      <c r="AD6745">
        <v>0</v>
      </c>
      <c r="AE6745">
        <v>397.53583083483977</v>
      </c>
    </row>
    <row r="6746" spans="1:31" x14ac:dyDescent="0.3">
      <c r="A6746">
        <v>2501406</v>
      </c>
      <c r="B6746">
        <v>1</v>
      </c>
      <c r="C6746" t="s">
        <v>80</v>
      </c>
      <c r="D6746" t="s">
        <v>105</v>
      </c>
      <c r="E6746" t="s">
        <v>184</v>
      </c>
      <c r="F6746" t="s">
        <v>666</v>
      </c>
      <c r="G6746" t="s">
        <v>149</v>
      </c>
      <c r="H6746" t="s">
        <v>150</v>
      </c>
      <c r="I6746" t="s">
        <v>136</v>
      </c>
      <c r="J6746" t="s">
        <v>137</v>
      </c>
      <c r="K6746" t="s">
        <v>144</v>
      </c>
      <c r="L6746" t="s">
        <v>19002</v>
      </c>
      <c r="M6746" t="s">
        <v>19003</v>
      </c>
      <c r="N6746">
        <v>6.2791666660000001</v>
      </c>
      <c r="O6746">
        <v>1</v>
      </c>
      <c r="P6746">
        <v>3</v>
      </c>
      <c r="Q6746">
        <v>0</v>
      </c>
      <c r="R6746">
        <v>2</v>
      </c>
      <c r="S6746">
        <v>10</v>
      </c>
      <c r="T6746">
        <v>12</v>
      </c>
      <c r="U6746">
        <v>1</v>
      </c>
      <c r="V6746">
        <v>0</v>
      </c>
      <c r="W6746">
        <v>13.40588341905498</v>
      </c>
      <c r="X6746">
        <v>5.4786036961520947</v>
      </c>
      <c r="Y6746">
        <v>0</v>
      </c>
      <c r="Z6746">
        <v>3.1141891890457312</v>
      </c>
      <c r="AA6746">
        <v>191.93154378068294</v>
      </c>
      <c r="AB6746">
        <v>84.128574033520891</v>
      </c>
      <c r="AC6746">
        <v>1523.1351465889024</v>
      </c>
      <c r="AD6746">
        <v>0</v>
      </c>
      <c r="AE6746">
        <v>1821.1939407073592</v>
      </c>
    </row>
    <row r="6747" spans="1:31" x14ac:dyDescent="0.3">
      <c r="A6747">
        <v>2501552</v>
      </c>
      <c r="B6747">
        <v>1</v>
      </c>
      <c r="C6747" t="s">
        <v>80</v>
      </c>
      <c r="D6747" t="s">
        <v>93</v>
      </c>
      <c r="E6747" t="s">
        <v>132</v>
      </c>
      <c r="F6747" t="s">
        <v>19004</v>
      </c>
      <c r="G6747" t="s">
        <v>296</v>
      </c>
      <c r="H6747" t="s">
        <v>135</v>
      </c>
      <c r="I6747" t="s">
        <v>136</v>
      </c>
      <c r="J6747" t="s">
        <v>137</v>
      </c>
      <c r="K6747" t="s">
        <v>144</v>
      </c>
      <c r="L6747" t="s">
        <v>19005</v>
      </c>
      <c r="M6747" t="s">
        <v>19006</v>
      </c>
      <c r="N6747">
        <v>1.075</v>
      </c>
      <c r="O6747">
        <v>0</v>
      </c>
      <c r="P6747">
        <v>1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1.2209462213386667E-2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1.2209462213386667E-2</v>
      </c>
    </row>
    <row r="6748" spans="1:31" x14ac:dyDescent="0.3">
      <c r="A6748">
        <v>2502027</v>
      </c>
      <c r="B6748">
        <v>1</v>
      </c>
      <c r="C6748" t="s">
        <v>80</v>
      </c>
      <c r="D6748" t="s">
        <v>99</v>
      </c>
      <c r="E6748" t="s">
        <v>162</v>
      </c>
      <c r="F6748" t="s">
        <v>19007</v>
      </c>
      <c r="G6748" t="s">
        <v>210</v>
      </c>
      <c r="H6748" t="s">
        <v>135</v>
      </c>
      <c r="I6748" t="s">
        <v>136</v>
      </c>
      <c r="J6748" t="s">
        <v>137</v>
      </c>
      <c r="K6748" t="s">
        <v>144</v>
      </c>
      <c r="L6748" t="s">
        <v>19008</v>
      </c>
      <c r="M6748" t="s">
        <v>19009</v>
      </c>
      <c r="N6748">
        <v>3.6102777769999999</v>
      </c>
      <c r="O6748">
        <v>0</v>
      </c>
      <c r="P6748">
        <v>7</v>
      </c>
      <c r="Q6748">
        <v>0</v>
      </c>
      <c r="R6748">
        <v>0</v>
      </c>
      <c r="S6748">
        <v>0</v>
      </c>
      <c r="T6748">
        <v>1</v>
      </c>
      <c r="U6748">
        <v>0</v>
      </c>
      <c r="V6748">
        <v>0</v>
      </c>
      <c r="W6748">
        <v>0</v>
      </c>
      <c r="X6748">
        <v>3.0179550065176475</v>
      </c>
      <c r="Y6748">
        <v>0</v>
      </c>
      <c r="Z6748">
        <v>0</v>
      </c>
      <c r="AA6748">
        <v>0</v>
      </c>
      <c r="AB6748">
        <v>7.7592729790608855E-2</v>
      </c>
      <c r="AC6748">
        <v>0</v>
      </c>
      <c r="AD6748">
        <v>0</v>
      </c>
      <c r="AE6748">
        <v>3.0955477363082564</v>
      </c>
    </row>
    <row r="6749" spans="1:31" x14ac:dyDescent="0.3">
      <c r="A6749">
        <v>2501529</v>
      </c>
      <c r="B6749">
        <v>1</v>
      </c>
      <c r="C6749" t="s">
        <v>80</v>
      </c>
      <c r="D6749" t="s">
        <v>88</v>
      </c>
      <c r="E6749" t="s">
        <v>153</v>
      </c>
      <c r="F6749" t="s">
        <v>19010</v>
      </c>
      <c r="G6749" t="s">
        <v>155</v>
      </c>
      <c r="H6749" t="s">
        <v>135</v>
      </c>
      <c r="I6749" t="s">
        <v>136</v>
      </c>
      <c r="J6749" t="s">
        <v>137</v>
      </c>
      <c r="K6749" t="s">
        <v>144</v>
      </c>
      <c r="L6749" t="s">
        <v>19011</v>
      </c>
      <c r="M6749" t="s">
        <v>19012</v>
      </c>
      <c r="N6749">
        <v>1.158055555</v>
      </c>
      <c r="O6749">
        <v>0</v>
      </c>
      <c r="P6749">
        <v>1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0.19091885901407946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0.19091885901407946</v>
      </c>
    </row>
    <row r="6750" spans="1:31" x14ac:dyDescent="0.3">
      <c r="A6750">
        <v>2501741</v>
      </c>
      <c r="B6750">
        <v>1</v>
      </c>
      <c r="C6750" t="s">
        <v>80</v>
      </c>
      <c r="D6750" t="s">
        <v>94</v>
      </c>
      <c r="E6750" t="s">
        <v>162</v>
      </c>
      <c r="F6750" t="s">
        <v>19013</v>
      </c>
      <c r="G6750" t="s">
        <v>181</v>
      </c>
      <c r="H6750" t="s">
        <v>135</v>
      </c>
      <c r="I6750" t="s">
        <v>136</v>
      </c>
      <c r="J6750" t="s">
        <v>137</v>
      </c>
      <c r="K6750" t="s">
        <v>144</v>
      </c>
      <c r="L6750" t="s">
        <v>19014</v>
      </c>
      <c r="M6750" t="s">
        <v>19015</v>
      </c>
      <c r="N6750">
        <v>1.510555555</v>
      </c>
      <c r="O6750">
        <v>0</v>
      </c>
      <c r="P6750">
        <v>7</v>
      </c>
      <c r="Q6750">
        <v>0</v>
      </c>
      <c r="R6750">
        <v>0</v>
      </c>
      <c r="S6750">
        <v>0</v>
      </c>
      <c r="T6750">
        <v>5</v>
      </c>
      <c r="U6750">
        <v>0</v>
      </c>
      <c r="V6750">
        <v>0</v>
      </c>
      <c r="W6750">
        <v>0</v>
      </c>
      <c r="X6750">
        <v>3.5520258925115833</v>
      </c>
      <c r="Y6750">
        <v>0</v>
      </c>
      <c r="Z6750">
        <v>0</v>
      </c>
      <c r="AA6750">
        <v>0</v>
      </c>
      <c r="AB6750">
        <v>12.872294352658027</v>
      </c>
      <c r="AC6750">
        <v>0</v>
      </c>
      <c r="AD6750">
        <v>0</v>
      </c>
      <c r="AE6750">
        <v>16.424320245169611</v>
      </c>
    </row>
    <row r="6751" spans="1:31" x14ac:dyDescent="0.3">
      <c r="A6751">
        <v>2501409</v>
      </c>
      <c r="B6751">
        <v>1</v>
      </c>
      <c r="C6751" t="s">
        <v>80</v>
      </c>
      <c r="D6751" t="s">
        <v>83</v>
      </c>
      <c r="E6751" t="s">
        <v>184</v>
      </c>
      <c r="F6751" t="s">
        <v>19016</v>
      </c>
      <c r="G6751" t="s">
        <v>149</v>
      </c>
      <c r="H6751" t="s">
        <v>150</v>
      </c>
      <c r="I6751" t="s">
        <v>136</v>
      </c>
      <c r="J6751" t="s">
        <v>137</v>
      </c>
      <c r="K6751" t="s">
        <v>144</v>
      </c>
      <c r="L6751" t="s">
        <v>19017</v>
      </c>
      <c r="M6751" t="s">
        <v>19018</v>
      </c>
      <c r="N6751">
        <v>0.13972222200000001</v>
      </c>
      <c r="O6751">
        <v>1</v>
      </c>
      <c r="P6751">
        <v>2</v>
      </c>
      <c r="Q6751">
        <v>0</v>
      </c>
      <c r="R6751">
        <v>0</v>
      </c>
      <c r="S6751">
        <v>11</v>
      </c>
      <c r="T6751">
        <v>25</v>
      </c>
      <c r="U6751">
        <v>0</v>
      </c>
      <c r="V6751">
        <v>0</v>
      </c>
      <c r="W6751">
        <v>2.9079137832777779E-2</v>
      </c>
      <c r="X6751">
        <v>6.2911928583333332E-2</v>
      </c>
      <c r="Y6751">
        <v>0</v>
      </c>
      <c r="Z6751">
        <v>0</v>
      </c>
      <c r="AA6751">
        <v>21.542893474567951</v>
      </c>
      <c r="AB6751">
        <v>13.02750107128908</v>
      </c>
      <c r="AC6751">
        <v>0</v>
      </c>
      <c r="AD6751">
        <v>0</v>
      </c>
      <c r="AE6751">
        <v>34.662385612273141</v>
      </c>
    </row>
    <row r="6752" spans="1:31" x14ac:dyDescent="0.3">
      <c r="A6752">
        <v>2501386</v>
      </c>
      <c r="B6752">
        <v>1</v>
      </c>
      <c r="C6752" t="s">
        <v>80</v>
      </c>
      <c r="D6752" t="s">
        <v>86</v>
      </c>
      <c r="E6752" t="s">
        <v>166</v>
      </c>
      <c r="F6752" t="s">
        <v>19019</v>
      </c>
      <c r="G6752" t="s">
        <v>203</v>
      </c>
      <c r="H6752" t="s">
        <v>150</v>
      </c>
      <c r="I6752" t="s">
        <v>136</v>
      </c>
      <c r="J6752" t="s">
        <v>137</v>
      </c>
      <c r="K6752" t="s">
        <v>138</v>
      </c>
      <c r="L6752" t="s">
        <v>19020</v>
      </c>
      <c r="M6752" t="s">
        <v>19021</v>
      </c>
      <c r="N6752">
        <v>0.116666666</v>
      </c>
      <c r="O6752">
        <v>0</v>
      </c>
      <c r="P6752">
        <v>0</v>
      </c>
      <c r="Q6752">
        <v>0</v>
      </c>
      <c r="R6752">
        <v>2</v>
      </c>
      <c r="S6752">
        <v>0</v>
      </c>
      <c r="T6752">
        <v>47</v>
      </c>
      <c r="U6752">
        <v>1</v>
      </c>
      <c r="V6752">
        <v>0</v>
      </c>
      <c r="W6752">
        <v>0</v>
      </c>
      <c r="X6752">
        <v>0</v>
      </c>
      <c r="Y6752">
        <v>0</v>
      </c>
      <c r="Z6752">
        <v>5.3176889191300014E-3</v>
      </c>
      <c r="AA6752">
        <v>0</v>
      </c>
      <c r="AB6752">
        <v>4.6881462842342794</v>
      </c>
      <c r="AC6752">
        <v>19.662839726682527</v>
      </c>
      <c r="AD6752">
        <v>0</v>
      </c>
      <c r="AE6752">
        <v>24.356303699835937</v>
      </c>
    </row>
    <row r="6753" spans="1:31" x14ac:dyDescent="0.3">
      <c r="A6753">
        <v>2501907</v>
      </c>
      <c r="B6753">
        <v>1</v>
      </c>
      <c r="C6753" t="s">
        <v>81</v>
      </c>
      <c r="D6753" t="s">
        <v>114</v>
      </c>
      <c r="E6753" t="s">
        <v>153</v>
      </c>
      <c r="F6753" t="s">
        <v>19022</v>
      </c>
      <c r="G6753" t="s">
        <v>155</v>
      </c>
      <c r="H6753" t="s">
        <v>135</v>
      </c>
      <c r="I6753" t="s">
        <v>136</v>
      </c>
      <c r="J6753" t="s">
        <v>137</v>
      </c>
      <c r="K6753" t="s">
        <v>144</v>
      </c>
      <c r="L6753" t="s">
        <v>19023</v>
      </c>
      <c r="M6753" t="s">
        <v>19024</v>
      </c>
      <c r="N6753">
        <v>1.888055555</v>
      </c>
      <c r="O6753">
        <v>0</v>
      </c>
      <c r="P6753">
        <v>1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0.15700195736486949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0.15700195736486949</v>
      </c>
    </row>
    <row r="6754" spans="1:31" x14ac:dyDescent="0.3">
      <c r="A6754">
        <v>2502007</v>
      </c>
      <c r="B6754">
        <v>1</v>
      </c>
      <c r="C6754" t="s">
        <v>80</v>
      </c>
      <c r="D6754" t="s">
        <v>83</v>
      </c>
      <c r="E6754" t="s">
        <v>132</v>
      </c>
      <c r="F6754" t="s">
        <v>19025</v>
      </c>
      <c r="G6754" t="s">
        <v>134</v>
      </c>
      <c r="H6754" t="s">
        <v>135</v>
      </c>
      <c r="I6754" t="s">
        <v>136</v>
      </c>
      <c r="J6754" t="s">
        <v>137</v>
      </c>
      <c r="K6754" t="s">
        <v>138</v>
      </c>
      <c r="L6754" t="s">
        <v>19026</v>
      </c>
      <c r="M6754" t="s">
        <v>19027</v>
      </c>
      <c r="N6754">
        <v>0.52638888800000005</v>
      </c>
      <c r="O6754">
        <v>0</v>
      </c>
      <c r="P6754">
        <v>488</v>
      </c>
      <c r="Q6754">
        <v>0</v>
      </c>
      <c r="R6754">
        <v>0</v>
      </c>
      <c r="S6754">
        <v>0</v>
      </c>
      <c r="T6754">
        <v>50</v>
      </c>
      <c r="U6754">
        <v>0</v>
      </c>
      <c r="V6754">
        <v>0</v>
      </c>
      <c r="W6754">
        <v>0</v>
      </c>
      <c r="X6754">
        <v>66.364776293033486</v>
      </c>
      <c r="Y6754">
        <v>0</v>
      </c>
      <c r="Z6754">
        <v>0</v>
      </c>
      <c r="AA6754">
        <v>0</v>
      </c>
      <c r="AB6754">
        <v>31.894607138362769</v>
      </c>
      <c r="AC6754">
        <v>0</v>
      </c>
      <c r="AD6754">
        <v>0</v>
      </c>
      <c r="AE6754">
        <v>98.259383431396259</v>
      </c>
    </row>
    <row r="6755" spans="1:31" x14ac:dyDescent="0.3">
      <c r="A6755">
        <v>2501486</v>
      </c>
      <c r="B6755">
        <v>1</v>
      </c>
      <c r="C6755" t="s">
        <v>81</v>
      </c>
      <c r="D6755" t="s">
        <v>112</v>
      </c>
      <c r="E6755" t="s">
        <v>153</v>
      </c>
      <c r="F6755" t="s">
        <v>18165</v>
      </c>
      <c r="G6755" t="s">
        <v>230</v>
      </c>
      <c r="H6755" t="s">
        <v>135</v>
      </c>
      <c r="I6755" t="s">
        <v>136</v>
      </c>
      <c r="J6755" t="s">
        <v>137</v>
      </c>
      <c r="K6755" t="s">
        <v>144</v>
      </c>
      <c r="L6755" t="s">
        <v>19028</v>
      </c>
      <c r="M6755" t="s">
        <v>19029</v>
      </c>
      <c r="N6755">
        <v>2.0686111110000001</v>
      </c>
      <c r="O6755">
        <v>0</v>
      </c>
      <c r="P6755">
        <v>4</v>
      </c>
      <c r="Q6755">
        <v>0</v>
      </c>
      <c r="R6755">
        <v>0</v>
      </c>
      <c r="S6755">
        <v>0</v>
      </c>
      <c r="T6755">
        <v>1</v>
      </c>
      <c r="U6755">
        <v>0</v>
      </c>
      <c r="V6755">
        <v>0</v>
      </c>
      <c r="W6755">
        <v>0</v>
      </c>
      <c r="X6755">
        <v>1.4193740932737724</v>
      </c>
      <c r="Y6755">
        <v>0</v>
      </c>
      <c r="Z6755">
        <v>0</v>
      </c>
      <c r="AA6755">
        <v>0</v>
      </c>
      <c r="AB6755">
        <v>0.43023351946000377</v>
      </c>
      <c r="AC6755">
        <v>0</v>
      </c>
      <c r="AD6755">
        <v>0</v>
      </c>
      <c r="AE6755">
        <v>1.8496076127337762</v>
      </c>
    </row>
    <row r="6756" spans="1:31" x14ac:dyDescent="0.3">
      <c r="A6756">
        <v>2501572</v>
      </c>
      <c r="B6756">
        <v>1</v>
      </c>
      <c r="C6756" t="s">
        <v>80</v>
      </c>
      <c r="D6756" t="s">
        <v>99</v>
      </c>
      <c r="E6756" t="s">
        <v>162</v>
      </c>
      <c r="F6756" t="s">
        <v>19030</v>
      </c>
      <c r="G6756" t="s">
        <v>210</v>
      </c>
      <c r="H6756" t="s">
        <v>135</v>
      </c>
      <c r="I6756" t="s">
        <v>136</v>
      </c>
      <c r="J6756" t="s">
        <v>137</v>
      </c>
      <c r="K6756" t="s">
        <v>144</v>
      </c>
      <c r="L6756" t="s">
        <v>19031</v>
      </c>
      <c r="M6756" t="s">
        <v>19032</v>
      </c>
      <c r="N6756">
        <v>6.125277777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1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22.336219328731335</v>
      </c>
      <c r="AE6756">
        <v>22.336219328731335</v>
      </c>
    </row>
    <row r="6757" spans="1:31" x14ac:dyDescent="0.3">
      <c r="A6757">
        <v>2501721</v>
      </c>
      <c r="B6757">
        <v>1</v>
      </c>
      <c r="C6757" t="s">
        <v>80</v>
      </c>
      <c r="D6757" t="s">
        <v>99</v>
      </c>
      <c r="E6757" t="s">
        <v>166</v>
      </c>
      <c r="F6757" t="s">
        <v>19033</v>
      </c>
      <c r="G6757" t="s">
        <v>134</v>
      </c>
      <c r="H6757" t="s">
        <v>150</v>
      </c>
      <c r="I6757" t="s">
        <v>136</v>
      </c>
      <c r="J6757" t="s">
        <v>137</v>
      </c>
      <c r="K6757" t="s">
        <v>138</v>
      </c>
      <c r="L6757" t="s">
        <v>19034</v>
      </c>
      <c r="M6757" t="s">
        <v>19035</v>
      </c>
      <c r="N6757">
        <v>2.8222222220000002</v>
      </c>
      <c r="O6757">
        <v>9</v>
      </c>
      <c r="P6757">
        <v>4726</v>
      </c>
      <c r="Q6757">
        <v>14</v>
      </c>
      <c r="R6757">
        <v>191</v>
      </c>
      <c r="S6757">
        <v>27</v>
      </c>
      <c r="T6757">
        <v>649</v>
      </c>
      <c r="U6757">
        <v>0</v>
      </c>
      <c r="V6757">
        <v>9</v>
      </c>
      <c r="W6757">
        <v>142.98967018106273</v>
      </c>
      <c r="X6757">
        <v>3553.3006256289132</v>
      </c>
      <c r="Y6757">
        <v>33.140518810687503</v>
      </c>
      <c r="Z6757">
        <v>143.53063590560436</v>
      </c>
      <c r="AA6757">
        <v>829.18784641367233</v>
      </c>
      <c r="AB6757">
        <v>2208.3436660722195</v>
      </c>
      <c r="AC6757">
        <v>0</v>
      </c>
      <c r="AD6757">
        <v>139.91888861138366</v>
      </c>
      <c r="AE6757">
        <v>7050.4118516235421</v>
      </c>
    </row>
    <row r="6758" spans="1:31" x14ac:dyDescent="0.3">
      <c r="A6758">
        <v>2502262</v>
      </c>
      <c r="B6758">
        <v>1</v>
      </c>
      <c r="C6758" t="s">
        <v>81</v>
      </c>
      <c r="D6758" t="s">
        <v>113</v>
      </c>
      <c r="E6758" t="s">
        <v>153</v>
      </c>
      <c r="F6758" t="s">
        <v>19036</v>
      </c>
      <c r="G6758" t="s">
        <v>155</v>
      </c>
      <c r="H6758" t="s">
        <v>135</v>
      </c>
      <c r="I6758" t="s">
        <v>136</v>
      </c>
      <c r="J6758" t="s">
        <v>137</v>
      </c>
      <c r="K6758" t="s">
        <v>144</v>
      </c>
      <c r="L6758" t="s">
        <v>19037</v>
      </c>
      <c r="M6758" t="s">
        <v>19038</v>
      </c>
      <c r="N6758">
        <v>1.082777777</v>
      </c>
      <c r="O6758">
        <v>0</v>
      </c>
      <c r="P6758">
        <v>2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0.49299852275568418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0.49299852275568418</v>
      </c>
    </row>
    <row r="6759" spans="1:31" x14ac:dyDescent="0.3">
      <c r="A6759">
        <v>2502070</v>
      </c>
      <c r="B6759">
        <v>1</v>
      </c>
      <c r="C6759" t="s">
        <v>80</v>
      </c>
      <c r="D6759" t="s">
        <v>86</v>
      </c>
      <c r="E6759" t="s">
        <v>132</v>
      </c>
      <c r="F6759" t="s">
        <v>19039</v>
      </c>
      <c r="G6759" t="s">
        <v>181</v>
      </c>
      <c r="H6759" t="s">
        <v>135</v>
      </c>
      <c r="I6759" t="s">
        <v>136</v>
      </c>
      <c r="J6759" t="s">
        <v>137</v>
      </c>
      <c r="K6759" t="s">
        <v>144</v>
      </c>
      <c r="L6759" t="s">
        <v>19040</v>
      </c>
      <c r="M6759" t="s">
        <v>19041</v>
      </c>
      <c r="N6759">
        <v>1.544444444</v>
      </c>
      <c r="O6759">
        <v>0</v>
      </c>
      <c r="P6759">
        <v>142</v>
      </c>
      <c r="Q6759">
        <v>0</v>
      </c>
      <c r="R6759">
        <v>36</v>
      </c>
      <c r="S6759">
        <v>0</v>
      </c>
      <c r="T6759">
        <v>16</v>
      </c>
      <c r="U6759">
        <v>0</v>
      </c>
      <c r="V6759">
        <v>0</v>
      </c>
      <c r="W6759">
        <v>0</v>
      </c>
      <c r="X6759">
        <v>457.98605473538134</v>
      </c>
      <c r="Y6759">
        <v>0</v>
      </c>
      <c r="Z6759">
        <v>13.852704293729648</v>
      </c>
      <c r="AA6759">
        <v>0</v>
      </c>
      <c r="AB6759">
        <v>43.371498444124938</v>
      </c>
      <c r="AC6759">
        <v>0</v>
      </c>
      <c r="AD6759">
        <v>0</v>
      </c>
      <c r="AE6759">
        <v>515.21025747323597</v>
      </c>
    </row>
    <row r="6760" spans="1:31" x14ac:dyDescent="0.3">
      <c r="A6760">
        <v>2501821</v>
      </c>
      <c r="B6760">
        <v>1</v>
      </c>
      <c r="C6760" t="s">
        <v>80</v>
      </c>
      <c r="D6760" t="s">
        <v>93</v>
      </c>
      <c r="E6760" t="s">
        <v>162</v>
      </c>
      <c r="F6760" t="s">
        <v>19042</v>
      </c>
      <c r="G6760" t="s">
        <v>210</v>
      </c>
      <c r="H6760" t="s">
        <v>135</v>
      </c>
      <c r="I6760" t="s">
        <v>136</v>
      </c>
      <c r="J6760" t="s">
        <v>137</v>
      </c>
      <c r="K6760" t="s">
        <v>144</v>
      </c>
      <c r="L6760" t="s">
        <v>19043</v>
      </c>
      <c r="M6760" t="s">
        <v>19044</v>
      </c>
      <c r="N6760">
        <v>1.9813888879999999</v>
      </c>
      <c r="O6760">
        <v>0</v>
      </c>
      <c r="P6760">
        <v>8</v>
      </c>
      <c r="Q6760">
        <v>0</v>
      </c>
      <c r="R6760">
        <v>4</v>
      </c>
      <c r="S6760">
        <v>0</v>
      </c>
      <c r="T6760">
        <v>3</v>
      </c>
      <c r="U6760">
        <v>0</v>
      </c>
      <c r="V6760">
        <v>0</v>
      </c>
      <c r="W6760">
        <v>0</v>
      </c>
      <c r="X6760">
        <v>0.39437923768111238</v>
      </c>
      <c r="Y6760">
        <v>0</v>
      </c>
      <c r="Z6760">
        <v>2.3678202868594446E-4</v>
      </c>
      <c r="AA6760">
        <v>0</v>
      </c>
      <c r="AB6760">
        <v>4.0950303325120805</v>
      </c>
      <c r="AC6760">
        <v>0</v>
      </c>
      <c r="AD6760">
        <v>0</v>
      </c>
      <c r="AE6760">
        <v>4.4896463522218788</v>
      </c>
    </row>
    <row r="6761" spans="1:31" x14ac:dyDescent="0.3">
      <c r="A6761">
        <v>2501873</v>
      </c>
      <c r="B6761">
        <v>1</v>
      </c>
      <c r="C6761" t="s">
        <v>81</v>
      </c>
      <c r="D6761" t="s">
        <v>115</v>
      </c>
      <c r="E6761" t="s">
        <v>147</v>
      </c>
      <c r="F6761" t="s">
        <v>18516</v>
      </c>
      <c r="G6761" t="s">
        <v>193</v>
      </c>
      <c r="H6761" t="s">
        <v>150</v>
      </c>
      <c r="I6761" t="s">
        <v>136</v>
      </c>
      <c r="J6761" t="s">
        <v>137</v>
      </c>
      <c r="K6761" t="s">
        <v>144</v>
      </c>
      <c r="L6761" t="s">
        <v>19045</v>
      </c>
      <c r="M6761" t="s">
        <v>19046</v>
      </c>
      <c r="N6761">
        <v>1.601388888</v>
      </c>
      <c r="O6761">
        <v>0</v>
      </c>
      <c r="P6761">
        <v>91</v>
      </c>
      <c r="Q6761">
        <v>0</v>
      </c>
      <c r="R6761">
        <v>1</v>
      </c>
      <c r="S6761">
        <v>0</v>
      </c>
      <c r="T6761">
        <v>4</v>
      </c>
      <c r="U6761">
        <v>0</v>
      </c>
      <c r="V6761">
        <v>0</v>
      </c>
      <c r="W6761">
        <v>0</v>
      </c>
      <c r="X6761">
        <v>10.273388180023208</v>
      </c>
      <c r="Y6761">
        <v>0</v>
      </c>
      <c r="Z6761">
        <v>1.3373345361318555E-2</v>
      </c>
      <c r="AA6761">
        <v>0</v>
      </c>
      <c r="AB6761">
        <v>3.1706058653597142</v>
      </c>
      <c r="AC6761">
        <v>0</v>
      </c>
      <c r="AD6761">
        <v>0</v>
      </c>
      <c r="AE6761">
        <v>13.45736739074424</v>
      </c>
    </row>
    <row r="6762" spans="1:31" x14ac:dyDescent="0.3">
      <c r="A6762">
        <v>2501518</v>
      </c>
      <c r="B6762">
        <v>1</v>
      </c>
      <c r="C6762" t="s">
        <v>80</v>
      </c>
      <c r="D6762" t="s">
        <v>92</v>
      </c>
      <c r="E6762" t="s">
        <v>184</v>
      </c>
      <c r="F6762" t="s">
        <v>2517</v>
      </c>
      <c r="G6762" t="s">
        <v>203</v>
      </c>
      <c r="H6762" t="s">
        <v>150</v>
      </c>
      <c r="I6762" t="s">
        <v>136</v>
      </c>
      <c r="J6762" t="s">
        <v>137</v>
      </c>
      <c r="K6762" t="s">
        <v>144</v>
      </c>
      <c r="L6762" t="s">
        <v>19047</v>
      </c>
      <c r="M6762" t="s">
        <v>19048</v>
      </c>
      <c r="N6762">
        <v>7.0061111110000001</v>
      </c>
      <c r="O6762">
        <v>0</v>
      </c>
      <c r="P6762">
        <v>376</v>
      </c>
      <c r="Q6762">
        <v>8</v>
      </c>
      <c r="R6762">
        <v>321</v>
      </c>
      <c r="S6762">
        <v>5</v>
      </c>
      <c r="T6762">
        <v>82</v>
      </c>
      <c r="U6762">
        <v>1</v>
      </c>
      <c r="V6762">
        <v>0</v>
      </c>
      <c r="W6762">
        <v>0</v>
      </c>
      <c r="X6762">
        <v>904.93990096520315</v>
      </c>
      <c r="Y6762">
        <v>175.53470930157727</v>
      </c>
      <c r="Z6762">
        <v>1084.7104828854197</v>
      </c>
      <c r="AA6762">
        <v>216.11322202278888</v>
      </c>
      <c r="AB6762">
        <v>783.46500275028166</v>
      </c>
      <c r="AC6762">
        <v>838.41677066055536</v>
      </c>
      <c r="AD6762">
        <v>0</v>
      </c>
      <c r="AE6762">
        <v>4003.1800885858261</v>
      </c>
    </row>
    <row r="6763" spans="1:31" x14ac:dyDescent="0.3">
      <c r="A6763">
        <v>2501850</v>
      </c>
      <c r="B6763">
        <v>1</v>
      </c>
      <c r="C6763" t="s">
        <v>80</v>
      </c>
      <c r="D6763" t="s">
        <v>83</v>
      </c>
      <c r="E6763" t="s">
        <v>132</v>
      </c>
      <c r="F6763" t="s">
        <v>19049</v>
      </c>
      <c r="G6763" t="s">
        <v>134</v>
      </c>
      <c r="H6763" t="s">
        <v>135</v>
      </c>
      <c r="I6763" t="s">
        <v>136</v>
      </c>
      <c r="J6763" t="s">
        <v>137</v>
      </c>
      <c r="K6763" t="s">
        <v>138</v>
      </c>
      <c r="L6763" t="s">
        <v>19050</v>
      </c>
      <c r="M6763" t="s">
        <v>19051</v>
      </c>
      <c r="N6763">
        <v>0.56222222200000005</v>
      </c>
      <c r="O6763">
        <v>0</v>
      </c>
      <c r="P6763">
        <v>149</v>
      </c>
      <c r="Q6763">
        <v>0</v>
      </c>
      <c r="R6763">
        <v>0</v>
      </c>
      <c r="S6763">
        <v>0</v>
      </c>
      <c r="T6763">
        <v>49</v>
      </c>
      <c r="U6763">
        <v>0</v>
      </c>
      <c r="V6763">
        <v>0</v>
      </c>
      <c r="W6763">
        <v>0</v>
      </c>
      <c r="X6763">
        <v>26.337723924606671</v>
      </c>
      <c r="Y6763">
        <v>0</v>
      </c>
      <c r="Z6763">
        <v>0</v>
      </c>
      <c r="AA6763">
        <v>0</v>
      </c>
      <c r="AB6763">
        <v>93.237046753027357</v>
      </c>
      <c r="AC6763">
        <v>0</v>
      </c>
      <c r="AD6763">
        <v>0</v>
      </c>
      <c r="AE6763">
        <v>119.57477067763404</v>
      </c>
    </row>
    <row r="6764" spans="1:31" x14ac:dyDescent="0.3">
      <c r="A6764">
        <v>2502182</v>
      </c>
      <c r="B6764">
        <v>1</v>
      </c>
      <c r="C6764" t="s">
        <v>80</v>
      </c>
      <c r="D6764" t="s">
        <v>90</v>
      </c>
      <c r="E6764" t="s">
        <v>213</v>
      </c>
      <c r="F6764" t="s">
        <v>19052</v>
      </c>
      <c r="G6764" t="s">
        <v>6205</v>
      </c>
      <c r="H6764" t="s">
        <v>150</v>
      </c>
      <c r="I6764" t="s">
        <v>136</v>
      </c>
      <c r="J6764" t="s">
        <v>137</v>
      </c>
      <c r="K6764" t="s">
        <v>144</v>
      </c>
      <c r="L6764" t="s">
        <v>19053</v>
      </c>
      <c r="M6764" t="s">
        <v>19054</v>
      </c>
      <c r="N6764">
        <v>0.99194444400000004</v>
      </c>
      <c r="O6764">
        <v>0</v>
      </c>
      <c r="P6764">
        <v>1930</v>
      </c>
      <c r="Q6764">
        <v>0</v>
      </c>
      <c r="R6764">
        <v>0</v>
      </c>
      <c r="S6764">
        <v>0</v>
      </c>
      <c r="T6764">
        <v>201</v>
      </c>
      <c r="U6764">
        <v>0</v>
      </c>
      <c r="V6764">
        <v>0</v>
      </c>
      <c r="W6764">
        <v>0</v>
      </c>
      <c r="X6764">
        <v>644.83637448275397</v>
      </c>
      <c r="Y6764">
        <v>0</v>
      </c>
      <c r="Z6764">
        <v>0</v>
      </c>
      <c r="AA6764">
        <v>0</v>
      </c>
      <c r="AB6764">
        <v>131.27084408116698</v>
      </c>
      <c r="AC6764">
        <v>0</v>
      </c>
      <c r="AD6764">
        <v>0</v>
      </c>
      <c r="AE6764">
        <v>776.10721856392092</v>
      </c>
    </row>
    <row r="6765" spans="1:31" x14ac:dyDescent="0.3">
      <c r="A6765">
        <v>2501827</v>
      </c>
      <c r="B6765">
        <v>1</v>
      </c>
      <c r="C6765" t="s">
        <v>80</v>
      </c>
      <c r="D6765" t="s">
        <v>93</v>
      </c>
      <c r="E6765" t="s">
        <v>162</v>
      </c>
      <c r="F6765" t="s">
        <v>19055</v>
      </c>
      <c r="G6765" t="s">
        <v>210</v>
      </c>
      <c r="H6765" t="s">
        <v>135</v>
      </c>
      <c r="I6765" t="s">
        <v>136</v>
      </c>
      <c r="J6765" t="s">
        <v>137</v>
      </c>
      <c r="K6765" t="s">
        <v>144</v>
      </c>
      <c r="L6765" t="s">
        <v>19056</v>
      </c>
      <c r="M6765" t="s">
        <v>19057</v>
      </c>
      <c r="N6765">
        <v>2.4649999999999999</v>
      </c>
      <c r="O6765">
        <v>0</v>
      </c>
      <c r="P6765">
        <v>0</v>
      </c>
      <c r="Q6765">
        <v>0</v>
      </c>
      <c r="R6765">
        <v>2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7.1043769635902256</v>
      </c>
      <c r="AA6765">
        <v>0</v>
      </c>
      <c r="AB6765">
        <v>0</v>
      </c>
      <c r="AC6765">
        <v>0</v>
      </c>
      <c r="AD6765">
        <v>0</v>
      </c>
      <c r="AE6765">
        <v>7.1043769635902256</v>
      </c>
    </row>
    <row r="6766" spans="1:31" x14ac:dyDescent="0.3">
      <c r="A6766">
        <v>2501472</v>
      </c>
      <c r="B6766">
        <v>1</v>
      </c>
      <c r="C6766" t="s">
        <v>81</v>
      </c>
      <c r="D6766" t="s">
        <v>115</v>
      </c>
      <c r="E6766" t="s">
        <v>184</v>
      </c>
      <c r="F6766" t="s">
        <v>4276</v>
      </c>
      <c r="G6766" t="s">
        <v>149</v>
      </c>
      <c r="H6766" t="s">
        <v>150</v>
      </c>
      <c r="I6766" t="s">
        <v>136</v>
      </c>
      <c r="J6766" t="s">
        <v>137</v>
      </c>
      <c r="K6766" t="s">
        <v>144</v>
      </c>
      <c r="L6766" t="s">
        <v>19058</v>
      </c>
      <c r="M6766" t="s">
        <v>19059</v>
      </c>
      <c r="N6766">
        <v>3.096944444</v>
      </c>
      <c r="O6766">
        <v>0</v>
      </c>
      <c r="P6766">
        <v>799</v>
      </c>
      <c r="Q6766">
        <v>1</v>
      </c>
      <c r="R6766">
        <v>41</v>
      </c>
      <c r="S6766">
        <v>4</v>
      </c>
      <c r="T6766">
        <v>43</v>
      </c>
      <c r="U6766">
        <v>0</v>
      </c>
      <c r="V6766">
        <v>0</v>
      </c>
      <c r="W6766">
        <v>0</v>
      </c>
      <c r="X6766">
        <v>192.86539289299373</v>
      </c>
      <c r="Y6766">
        <v>18.387672765325181</v>
      </c>
      <c r="Z6766">
        <v>40.508990446093456</v>
      </c>
      <c r="AA6766">
        <v>125.3564809246425</v>
      </c>
      <c r="AB6766">
        <v>57.413088957557555</v>
      </c>
      <c r="AC6766">
        <v>0</v>
      </c>
      <c r="AD6766">
        <v>0</v>
      </c>
      <c r="AE6766">
        <v>434.53162598661243</v>
      </c>
    </row>
    <row r="6767" spans="1:31" x14ac:dyDescent="0.3">
      <c r="A6767">
        <v>2501681</v>
      </c>
      <c r="B6767">
        <v>1</v>
      </c>
      <c r="C6767" t="s">
        <v>80</v>
      </c>
      <c r="D6767" t="s">
        <v>93</v>
      </c>
      <c r="E6767" t="s">
        <v>162</v>
      </c>
      <c r="F6767" t="s">
        <v>19060</v>
      </c>
      <c r="G6767" t="s">
        <v>210</v>
      </c>
      <c r="H6767" t="s">
        <v>135</v>
      </c>
      <c r="I6767" t="s">
        <v>136</v>
      </c>
      <c r="J6767" t="s">
        <v>137</v>
      </c>
      <c r="K6767" t="s">
        <v>144</v>
      </c>
      <c r="L6767" t="s">
        <v>19061</v>
      </c>
      <c r="M6767" t="s">
        <v>19062</v>
      </c>
      <c r="N6767">
        <v>4.6108333330000004</v>
      </c>
      <c r="O6767">
        <v>0</v>
      </c>
      <c r="P6767">
        <v>3</v>
      </c>
      <c r="Q6767">
        <v>0</v>
      </c>
      <c r="R6767">
        <v>0</v>
      </c>
      <c r="S6767">
        <v>0</v>
      </c>
      <c r="T6767">
        <v>3</v>
      </c>
      <c r="U6767">
        <v>0</v>
      </c>
      <c r="V6767">
        <v>0</v>
      </c>
      <c r="W6767">
        <v>0</v>
      </c>
      <c r="X6767">
        <v>2.1790705226040155</v>
      </c>
      <c r="Y6767">
        <v>0</v>
      </c>
      <c r="Z6767">
        <v>0</v>
      </c>
      <c r="AA6767">
        <v>0</v>
      </c>
      <c r="AB6767">
        <v>6.3067371384763771</v>
      </c>
      <c r="AC6767">
        <v>0</v>
      </c>
      <c r="AD6767">
        <v>0</v>
      </c>
      <c r="AE6767">
        <v>8.4858076610803934</v>
      </c>
    </row>
    <row r="6768" spans="1:31" x14ac:dyDescent="0.3">
      <c r="A6768">
        <v>2501395</v>
      </c>
      <c r="B6768">
        <v>1</v>
      </c>
      <c r="C6768" t="s">
        <v>80</v>
      </c>
      <c r="D6768" t="s">
        <v>85</v>
      </c>
      <c r="E6768" t="s">
        <v>153</v>
      </c>
      <c r="F6768" t="s">
        <v>19063</v>
      </c>
      <c r="G6768" t="s">
        <v>244</v>
      </c>
      <c r="H6768" t="s">
        <v>135</v>
      </c>
      <c r="I6768" t="s">
        <v>136</v>
      </c>
      <c r="J6768" t="s">
        <v>137</v>
      </c>
      <c r="K6768" t="s">
        <v>144</v>
      </c>
      <c r="L6768" t="s">
        <v>19064</v>
      </c>
      <c r="M6768" t="s">
        <v>19065</v>
      </c>
      <c r="N6768">
        <v>0.92083333300000003</v>
      </c>
      <c r="O6768">
        <v>0</v>
      </c>
      <c r="P6768">
        <v>17</v>
      </c>
      <c r="Q6768">
        <v>0</v>
      </c>
      <c r="R6768">
        <v>0</v>
      </c>
      <c r="S6768">
        <v>0</v>
      </c>
      <c r="T6768">
        <v>1</v>
      </c>
      <c r="U6768">
        <v>0</v>
      </c>
      <c r="V6768">
        <v>0</v>
      </c>
      <c r="W6768">
        <v>0</v>
      </c>
      <c r="X6768">
        <v>4.9135837317356303</v>
      </c>
      <c r="Y6768">
        <v>0</v>
      </c>
      <c r="Z6768">
        <v>0</v>
      </c>
      <c r="AA6768">
        <v>0</v>
      </c>
      <c r="AB6768">
        <v>7.5899761399612509E-3</v>
      </c>
      <c r="AC6768">
        <v>0</v>
      </c>
      <c r="AD6768">
        <v>0</v>
      </c>
      <c r="AE6768">
        <v>4.9211737078755915</v>
      </c>
    </row>
    <row r="6769" spans="1:31" x14ac:dyDescent="0.3">
      <c r="A6769">
        <v>2502059</v>
      </c>
      <c r="B6769">
        <v>1</v>
      </c>
      <c r="C6769" t="s">
        <v>80</v>
      </c>
      <c r="D6769" t="s">
        <v>98</v>
      </c>
      <c r="E6769" t="s">
        <v>162</v>
      </c>
      <c r="F6769" t="s">
        <v>19066</v>
      </c>
      <c r="G6769" t="s">
        <v>210</v>
      </c>
      <c r="H6769" t="s">
        <v>135</v>
      </c>
      <c r="I6769" t="s">
        <v>136</v>
      </c>
      <c r="J6769" t="s">
        <v>137</v>
      </c>
      <c r="K6769" t="s">
        <v>144</v>
      </c>
      <c r="L6769" t="s">
        <v>19067</v>
      </c>
      <c r="M6769" t="s">
        <v>19068</v>
      </c>
      <c r="N6769">
        <v>3.8655555549999998</v>
      </c>
      <c r="O6769">
        <v>0</v>
      </c>
      <c r="P6769">
        <v>48</v>
      </c>
      <c r="Q6769">
        <v>0</v>
      </c>
      <c r="R6769">
        <v>3</v>
      </c>
      <c r="S6769">
        <v>0</v>
      </c>
      <c r="T6769">
        <v>15</v>
      </c>
      <c r="U6769">
        <v>0</v>
      </c>
      <c r="V6769">
        <v>0</v>
      </c>
      <c r="W6769">
        <v>0</v>
      </c>
      <c r="X6769">
        <v>35.549319405999356</v>
      </c>
      <c r="Y6769">
        <v>0</v>
      </c>
      <c r="Z6769">
        <v>0.53001991332759468</v>
      </c>
      <c r="AA6769">
        <v>0</v>
      </c>
      <c r="AB6769">
        <v>24.824415057852725</v>
      </c>
      <c r="AC6769">
        <v>0</v>
      </c>
      <c r="AD6769">
        <v>0</v>
      </c>
      <c r="AE6769">
        <v>60.903754377179673</v>
      </c>
    </row>
    <row r="6770" spans="1:31" x14ac:dyDescent="0.3">
      <c r="A6770">
        <v>2501664</v>
      </c>
      <c r="B6770">
        <v>1</v>
      </c>
      <c r="C6770" t="s">
        <v>80</v>
      </c>
      <c r="D6770" t="s">
        <v>104</v>
      </c>
      <c r="E6770" t="s">
        <v>147</v>
      </c>
      <c r="F6770" t="s">
        <v>19069</v>
      </c>
      <c r="G6770" t="s">
        <v>149</v>
      </c>
      <c r="H6770" t="s">
        <v>150</v>
      </c>
      <c r="I6770" t="s">
        <v>136</v>
      </c>
      <c r="J6770" t="s">
        <v>137</v>
      </c>
      <c r="K6770" t="s">
        <v>144</v>
      </c>
      <c r="L6770" t="s">
        <v>19070</v>
      </c>
      <c r="M6770" t="s">
        <v>19071</v>
      </c>
      <c r="N6770">
        <v>2.2352777769999999</v>
      </c>
      <c r="O6770">
        <v>0</v>
      </c>
      <c r="P6770">
        <v>231</v>
      </c>
      <c r="Q6770">
        <v>0</v>
      </c>
      <c r="R6770">
        <v>2</v>
      </c>
      <c r="S6770">
        <v>0</v>
      </c>
      <c r="T6770">
        <v>26</v>
      </c>
      <c r="U6770">
        <v>0</v>
      </c>
      <c r="V6770">
        <v>0</v>
      </c>
      <c r="W6770">
        <v>0</v>
      </c>
      <c r="X6770">
        <v>191.7038092190034</v>
      </c>
      <c r="Y6770">
        <v>0</v>
      </c>
      <c r="Z6770">
        <v>2.5306923024094035</v>
      </c>
      <c r="AA6770">
        <v>0</v>
      </c>
      <c r="AB6770">
        <v>23.198602434903691</v>
      </c>
      <c r="AC6770">
        <v>0</v>
      </c>
      <c r="AD6770">
        <v>0</v>
      </c>
      <c r="AE6770">
        <v>217.43310395631647</v>
      </c>
    </row>
    <row r="6771" spans="1:31" x14ac:dyDescent="0.3">
      <c r="A6771">
        <v>2501558</v>
      </c>
      <c r="B6771">
        <v>1</v>
      </c>
      <c r="C6771" t="s">
        <v>81</v>
      </c>
      <c r="D6771" t="s">
        <v>113</v>
      </c>
      <c r="E6771" t="s">
        <v>162</v>
      </c>
      <c r="F6771" t="s">
        <v>2913</v>
      </c>
      <c r="G6771" t="s">
        <v>210</v>
      </c>
      <c r="H6771" t="s">
        <v>135</v>
      </c>
      <c r="I6771" t="s">
        <v>136</v>
      </c>
      <c r="J6771" t="s">
        <v>137</v>
      </c>
      <c r="K6771" t="s">
        <v>144</v>
      </c>
      <c r="L6771" t="s">
        <v>19072</v>
      </c>
      <c r="M6771" t="s">
        <v>19073</v>
      </c>
      <c r="N6771">
        <v>4.5422222220000004</v>
      </c>
      <c r="O6771">
        <v>0</v>
      </c>
      <c r="P6771">
        <v>3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0.89892562753314598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0.89892562753314598</v>
      </c>
    </row>
    <row r="6772" spans="1:31" x14ac:dyDescent="0.3">
      <c r="A6772">
        <v>2501604</v>
      </c>
      <c r="B6772">
        <v>1</v>
      </c>
      <c r="C6772" t="s">
        <v>80</v>
      </c>
      <c r="D6772" t="s">
        <v>93</v>
      </c>
      <c r="E6772" t="s">
        <v>166</v>
      </c>
      <c r="F6772" t="s">
        <v>19074</v>
      </c>
      <c r="G6772" t="s">
        <v>149</v>
      </c>
      <c r="H6772" t="s">
        <v>150</v>
      </c>
      <c r="I6772" t="s">
        <v>136</v>
      </c>
      <c r="J6772" t="s">
        <v>137</v>
      </c>
      <c r="K6772" t="s">
        <v>144</v>
      </c>
      <c r="L6772" t="s">
        <v>19075</v>
      </c>
      <c r="M6772" t="s">
        <v>19076</v>
      </c>
      <c r="N6772">
        <v>0.10722222200000001</v>
      </c>
      <c r="O6772">
        <v>0</v>
      </c>
      <c r="P6772">
        <v>1411</v>
      </c>
      <c r="Q6772">
        <v>26</v>
      </c>
      <c r="R6772">
        <v>64</v>
      </c>
      <c r="S6772">
        <v>12</v>
      </c>
      <c r="T6772">
        <v>210</v>
      </c>
      <c r="U6772">
        <v>1</v>
      </c>
      <c r="V6772">
        <v>1</v>
      </c>
      <c r="W6772">
        <v>0</v>
      </c>
      <c r="X6772">
        <v>35.961677238656918</v>
      </c>
      <c r="Y6772">
        <v>2.6634280512195661</v>
      </c>
      <c r="Z6772">
        <v>4.0212427511250741</v>
      </c>
      <c r="AA6772">
        <v>7.5390568646614184</v>
      </c>
      <c r="AB6772">
        <v>15.76325976459329</v>
      </c>
      <c r="AC6772">
        <v>52.891549733868274</v>
      </c>
      <c r="AD6772">
        <v>6.3267374643623446</v>
      </c>
      <c r="AE6772">
        <v>125.16695186848688</v>
      </c>
    </row>
    <row r="6773" spans="1:31" x14ac:dyDescent="0.3">
      <c r="A6773">
        <v>2501996</v>
      </c>
      <c r="B6773">
        <v>1</v>
      </c>
      <c r="C6773" t="s">
        <v>80</v>
      </c>
      <c r="D6773" t="s">
        <v>87</v>
      </c>
      <c r="E6773" t="s">
        <v>132</v>
      </c>
      <c r="F6773" t="s">
        <v>19077</v>
      </c>
      <c r="G6773" t="s">
        <v>181</v>
      </c>
      <c r="H6773" t="s">
        <v>135</v>
      </c>
      <c r="I6773" t="s">
        <v>136</v>
      </c>
      <c r="J6773" t="s">
        <v>137</v>
      </c>
      <c r="K6773" t="s">
        <v>144</v>
      </c>
      <c r="L6773" t="s">
        <v>19078</v>
      </c>
      <c r="M6773" t="s">
        <v>19079</v>
      </c>
      <c r="N6773">
        <v>0.50444444399999999</v>
      </c>
      <c r="O6773">
        <v>0</v>
      </c>
      <c r="P6773">
        <v>244</v>
      </c>
      <c r="Q6773">
        <v>0</v>
      </c>
      <c r="R6773">
        <v>0</v>
      </c>
      <c r="S6773">
        <v>0</v>
      </c>
      <c r="T6773">
        <v>43</v>
      </c>
      <c r="U6773">
        <v>0</v>
      </c>
      <c r="V6773">
        <v>0</v>
      </c>
      <c r="W6773">
        <v>0</v>
      </c>
      <c r="X6773">
        <v>32.940102308307956</v>
      </c>
      <c r="Y6773">
        <v>0</v>
      </c>
      <c r="Z6773">
        <v>0</v>
      </c>
      <c r="AA6773">
        <v>0</v>
      </c>
      <c r="AB6773">
        <v>31.073243059316436</v>
      </c>
      <c r="AC6773">
        <v>0</v>
      </c>
      <c r="AD6773">
        <v>0</v>
      </c>
      <c r="AE6773">
        <v>64.013345367624396</v>
      </c>
    </row>
    <row r="6774" spans="1:31" x14ac:dyDescent="0.3">
      <c r="A6774">
        <v>2501750</v>
      </c>
      <c r="B6774">
        <v>1</v>
      </c>
      <c r="C6774" t="s">
        <v>80</v>
      </c>
      <c r="D6774" t="s">
        <v>92</v>
      </c>
      <c r="E6774" t="s">
        <v>153</v>
      </c>
      <c r="F6774" t="s">
        <v>19080</v>
      </c>
      <c r="G6774" t="s">
        <v>230</v>
      </c>
      <c r="H6774" t="s">
        <v>135</v>
      </c>
      <c r="I6774" t="s">
        <v>136</v>
      </c>
      <c r="J6774" t="s">
        <v>137</v>
      </c>
      <c r="K6774" t="s">
        <v>144</v>
      </c>
      <c r="L6774" t="s">
        <v>19081</v>
      </c>
      <c r="M6774" t="s">
        <v>19082</v>
      </c>
      <c r="N6774">
        <v>6.7872222219999996</v>
      </c>
      <c r="O6774">
        <v>0</v>
      </c>
      <c r="P6774">
        <v>1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1.4946144421375376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1.4946144421375376</v>
      </c>
    </row>
    <row r="6775" spans="1:31" x14ac:dyDescent="0.3">
      <c r="A6775">
        <v>2502145</v>
      </c>
      <c r="B6775">
        <v>1</v>
      </c>
      <c r="C6775" t="s">
        <v>80</v>
      </c>
      <c r="D6775" t="s">
        <v>90</v>
      </c>
      <c r="E6775" t="s">
        <v>153</v>
      </c>
      <c r="F6775" t="s">
        <v>19083</v>
      </c>
      <c r="G6775" t="s">
        <v>230</v>
      </c>
      <c r="H6775" t="s">
        <v>135</v>
      </c>
      <c r="I6775" t="s">
        <v>136</v>
      </c>
      <c r="J6775" t="s">
        <v>137</v>
      </c>
      <c r="K6775" t="s">
        <v>144</v>
      </c>
      <c r="L6775" t="s">
        <v>19084</v>
      </c>
      <c r="M6775" t="s">
        <v>19085</v>
      </c>
      <c r="N6775">
        <v>3.173333333</v>
      </c>
      <c r="O6775">
        <v>0</v>
      </c>
      <c r="P6775">
        <v>26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25.727174450227935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25.727174450227935</v>
      </c>
    </row>
    <row r="6776" spans="1:31" x14ac:dyDescent="0.3">
      <c r="A6776">
        <v>2501767</v>
      </c>
      <c r="B6776">
        <v>1</v>
      </c>
      <c r="C6776" t="s">
        <v>80</v>
      </c>
      <c r="D6776" t="s">
        <v>101</v>
      </c>
      <c r="E6776" t="s">
        <v>184</v>
      </c>
      <c r="F6776" t="s">
        <v>19086</v>
      </c>
      <c r="G6776" t="s">
        <v>149</v>
      </c>
      <c r="H6776" t="s">
        <v>150</v>
      </c>
      <c r="I6776" t="s">
        <v>136</v>
      </c>
      <c r="J6776" t="s">
        <v>137</v>
      </c>
      <c r="K6776" t="s">
        <v>144</v>
      </c>
      <c r="L6776" t="s">
        <v>19087</v>
      </c>
      <c r="M6776" t="s">
        <v>19088</v>
      </c>
      <c r="N6776">
        <v>0.68805555500000004</v>
      </c>
      <c r="O6776">
        <v>0</v>
      </c>
      <c r="P6776">
        <v>734</v>
      </c>
      <c r="Q6776">
        <v>2</v>
      </c>
      <c r="R6776">
        <v>18</v>
      </c>
      <c r="S6776">
        <v>3</v>
      </c>
      <c r="T6776">
        <v>111</v>
      </c>
      <c r="U6776">
        <v>2</v>
      </c>
      <c r="V6776">
        <v>0</v>
      </c>
      <c r="W6776">
        <v>0</v>
      </c>
      <c r="X6776">
        <v>203.78775040587732</v>
      </c>
      <c r="Y6776">
        <v>1.0810857709476327</v>
      </c>
      <c r="Z6776">
        <v>4.1944463957980869</v>
      </c>
      <c r="AA6776">
        <v>30.80903629797271</v>
      </c>
      <c r="AB6776">
        <v>104.93437413540572</v>
      </c>
      <c r="AC6776">
        <v>10.547809573455378</v>
      </c>
      <c r="AD6776">
        <v>0</v>
      </c>
      <c r="AE6776">
        <v>355.35450257945683</v>
      </c>
    </row>
    <row r="6777" spans="1:31" x14ac:dyDescent="0.3">
      <c r="A6777">
        <v>2501953</v>
      </c>
      <c r="B6777">
        <v>1</v>
      </c>
      <c r="C6777" t="s">
        <v>80</v>
      </c>
      <c r="D6777" t="s">
        <v>91</v>
      </c>
      <c r="E6777" t="s">
        <v>166</v>
      </c>
      <c r="F6777" t="s">
        <v>19089</v>
      </c>
      <c r="G6777" t="s">
        <v>149</v>
      </c>
      <c r="H6777" t="s">
        <v>150</v>
      </c>
      <c r="I6777" t="s">
        <v>136</v>
      </c>
      <c r="J6777" t="s">
        <v>137</v>
      </c>
      <c r="K6777" t="s">
        <v>144</v>
      </c>
      <c r="L6777" t="s">
        <v>19090</v>
      </c>
      <c r="M6777" t="s">
        <v>19091</v>
      </c>
      <c r="N6777">
        <v>1.136111111</v>
      </c>
      <c r="O6777">
        <v>1</v>
      </c>
      <c r="P6777">
        <v>43</v>
      </c>
      <c r="Q6777">
        <v>21</v>
      </c>
      <c r="R6777">
        <v>276</v>
      </c>
      <c r="S6777">
        <v>14</v>
      </c>
      <c r="T6777">
        <v>65</v>
      </c>
      <c r="U6777">
        <v>1</v>
      </c>
      <c r="V6777">
        <v>0</v>
      </c>
      <c r="W6777">
        <v>9.5252043163666686E-2</v>
      </c>
      <c r="X6777">
        <v>14.989959460978783</v>
      </c>
      <c r="Y6777">
        <v>6.4145761143060591</v>
      </c>
      <c r="Z6777">
        <v>49.440533477803378</v>
      </c>
      <c r="AA6777">
        <v>211.74655053075946</v>
      </c>
      <c r="AB6777">
        <v>46.817577717696331</v>
      </c>
      <c r="AC6777">
        <v>9.1330155382645213</v>
      </c>
      <c r="AD6777">
        <v>0</v>
      </c>
      <c r="AE6777">
        <v>338.63746488297221</v>
      </c>
    </row>
    <row r="6778" spans="1:31" x14ac:dyDescent="0.3">
      <c r="A6778">
        <v>2501930</v>
      </c>
      <c r="B6778">
        <v>1</v>
      </c>
      <c r="C6778" t="s">
        <v>80</v>
      </c>
      <c r="D6778" t="s">
        <v>83</v>
      </c>
      <c r="E6778" t="s">
        <v>153</v>
      </c>
      <c r="F6778" t="s">
        <v>19092</v>
      </c>
      <c r="G6778" t="s">
        <v>244</v>
      </c>
      <c r="H6778" t="s">
        <v>135</v>
      </c>
      <c r="I6778" t="s">
        <v>136</v>
      </c>
      <c r="J6778" t="s">
        <v>137</v>
      </c>
      <c r="K6778" t="s">
        <v>144</v>
      </c>
      <c r="L6778" t="s">
        <v>19093</v>
      </c>
      <c r="M6778" t="s">
        <v>19094</v>
      </c>
      <c r="N6778">
        <v>2.193888888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2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2.8993523051233305</v>
      </c>
      <c r="AC6778">
        <v>0</v>
      </c>
      <c r="AD6778">
        <v>0</v>
      </c>
      <c r="AE6778">
        <v>2.8993523051233305</v>
      </c>
    </row>
    <row r="6779" spans="1:31" x14ac:dyDescent="0.3">
      <c r="A6779">
        <v>2501389</v>
      </c>
      <c r="B6779">
        <v>1</v>
      </c>
      <c r="C6779" t="s">
        <v>80</v>
      </c>
      <c r="D6779" t="s">
        <v>104</v>
      </c>
      <c r="E6779" t="s">
        <v>162</v>
      </c>
      <c r="F6779" t="s">
        <v>19095</v>
      </c>
      <c r="G6779" t="s">
        <v>210</v>
      </c>
      <c r="H6779" t="s">
        <v>135</v>
      </c>
      <c r="I6779" t="s">
        <v>136</v>
      </c>
      <c r="J6779" t="s">
        <v>137</v>
      </c>
      <c r="K6779" t="s">
        <v>144</v>
      </c>
      <c r="L6779" t="s">
        <v>19096</v>
      </c>
      <c r="M6779" t="s">
        <v>19097</v>
      </c>
      <c r="N6779">
        <v>1.717222222</v>
      </c>
      <c r="O6779">
        <v>0</v>
      </c>
      <c r="P6779">
        <v>36</v>
      </c>
      <c r="Q6779">
        <v>0</v>
      </c>
      <c r="R6779">
        <v>0</v>
      </c>
      <c r="S6779">
        <v>0</v>
      </c>
      <c r="T6779">
        <v>6</v>
      </c>
      <c r="U6779">
        <v>0</v>
      </c>
      <c r="V6779">
        <v>0</v>
      </c>
      <c r="W6779">
        <v>0</v>
      </c>
      <c r="X6779">
        <v>19.241525509623859</v>
      </c>
      <c r="Y6779">
        <v>0</v>
      </c>
      <c r="Z6779">
        <v>0</v>
      </c>
      <c r="AA6779">
        <v>0</v>
      </c>
      <c r="AB6779">
        <v>1.7494582453084713</v>
      </c>
      <c r="AC6779">
        <v>0</v>
      </c>
      <c r="AD6779">
        <v>0</v>
      </c>
      <c r="AE6779">
        <v>20.99098375493233</v>
      </c>
    </row>
    <row r="6780" spans="1:31" x14ac:dyDescent="0.3">
      <c r="A6780">
        <v>2502102</v>
      </c>
      <c r="B6780">
        <v>1</v>
      </c>
      <c r="C6780" t="s">
        <v>80</v>
      </c>
      <c r="D6780" t="s">
        <v>103</v>
      </c>
      <c r="E6780" t="s">
        <v>162</v>
      </c>
      <c r="F6780" t="s">
        <v>19098</v>
      </c>
      <c r="G6780" t="s">
        <v>210</v>
      </c>
      <c r="H6780" t="s">
        <v>135</v>
      </c>
      <c r="I6780" t="s">
        <v>136</v>
      </c>
      <c r="J6780" t="s">
        <v>137</v>
      </c>
      <c r="K6780" t="s">
        <v>144</v>
      </c>
      <c r="L6780" t="s">
        <v>19099</v>
      </c>
      <c r="M6780" t="s">
        <v>19100</v>
      </c>
      <c r="N6780">
        <v>0.53722222200000003</v>
      </c>
      <c r="O6780">
        <v>0</v>
      </c>
      <c r="P6780">
        <v>187</v>
      </c>
      <c r="Q6780">
        <v>0</v>
      </c>
      <c r="R6780">
        <v>2</v>
      </c>
      <c r="S6780">
        <v>0</v>
      </c>
      <c r="T6780">
        <v>3</v>
      </c>
      <c r="U6780">
        <v>0</v>
      </c>
      <c r="V6780">
        <v>0</v>
      </c>
      <c r="W6780">
        <v>0</v>
      </c>
      <c r="X6780">
        <v>30.263094080185564</v>
      </c>
      <c r="Y6780">
        <v>0</v>
      </c>
      <c r="Z6780">
        <v>0.28016836446095827</v>
      </c>
      <c r="AA6780">
        <v>0</v>
      </c>
      <c r="AB6780">
        <v>1.0301320644376151</v>
      </c>
      <c r="AC6780">
        <v>0</v>
      </c>
      <c r="AD6780">
        <v>0</v>
      </c>
      <c r="AE6780">
        <v>31.573394509084139</v>
      </c>
    </row>
    <row r="6781" spans="1:31" x14ac:dyDescent="0.3">
      <c r="A6781">
        <v>2501438</v>
      </c>
      <c r="B6781">
        <v>1</v>
      </c>
      <c r="C6781" t="s">
        <v>80</v>
      </c>
      <c r="D6781" t="s">
        <v>106</v>
      </c>
      <c r="E6781" t="s">
        <v>132</v>
      </c>
      <c r="F6781" t="s">
        <v>19101</v>
      </c>
      <c r="G6781" t="s">
        <v>296</v>
      </c>
      <c r="H6781" t="s">
        <v>135</v>
      </c>
      <c r="I6781" t="s">
        <v>136</v>
      </c>
      <c r="J6781" t="s">
        <v>137</v>
      </c>
      <c r="K6781" t="s">
        <v>144</v>
      </c>
      <c r="L6781" t="s">
        <v>19102</v>
      </c>
      <c r="M6781" t="s">
        <v>19103</v>
      </c>
      <c r="N6781">
        <v>1.346944444</v>
      </c>
      <c r="O6781">
        <v>0</v>
      </c>
      <c r="P6781">
        <v>408</v>
      </c>
      <c r="Q6781">
        <v>0</v>
      </c>
      <c r="R6781">
        <v>0</v>
      </c>
      <c r="S6781">
        <v>0</v>
      </c>
      <c r="T6781">
        <v>32</v>
      </c>
      <c r="U6781">
        <v>0</v>
      </c>
      <c r="V6781">
        <v>0</v>
      </c>
      <c r="W6781">
        <v>0</v>
      </c>
      <c r="X6781">
        <v>109.37614673587707</v>
      </c>
      <c r="Y6781">
        <v>0</v>
      </c>
      <c r="Z6781">
        <v>0</v>
      </c>
      <c r="AA6781">
        <v>0</v>
      </c>
      <c r="AB6781">
        <v>12.57420776079663</v>
      </c>
      <c r="AC6781">
        <v>0</v>
      </c>
      <c r="AD6781">
        <v>0</v>
      </c>
      <c r="AE6781">
        <v>121.9503544966737</v>
      </c>
    </row>
    <row r="6782" spans="1:31" x14ac:dyDescent="0.3">
      <c r="A6782">
        <v>2502079</v>
      </c>
      <c r="B6782">
        <v>1</v>
      </c>
      <c r="C6782" t="s">
        <v>80</v>
      </c>
      <c r="D6782" t="s">
        <v>92</v>
      </c>
      <c r="E6782" t="s">
        <v>153</v>
      </c>
      <c r="F6782" t="s">
        <v>3080</v>
      </c>
      <c r="G6782" t="s">
        <v>155</v>
      </c>
      <c r="H6782" t="s">
        <v>135</v>
      </c>
      <c r="I6782" t="s">
        <v>136</v>
      </c>
      <c r="J6782" t="s">
        <v>137</v>
      </c>
      <c r="K6782" t="s">
        <v>144</v>
      </c>
      <c r="L6782" t="s">
        <v>19104</v>
      </c>
      <c r="M6782" t="s">
        <v>19105</v>
      </c>
      <c r="N6782">
        <v>3.1291666660000002</v>
      </c>
      <c r="O6782">
        <v>0</v>
      </c>
      <c r="P6782">
        <v>2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5.6945705173873833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5.6945705173873833</v>
      </c>
    </row>
    <row r="6783" spans="1:31" x14ac:dyDescent="0.3">
      <c r="A6783">
        <v>2501618</v>
      </c>
      <c r="B6783">
        <v>1</v>
      </c>
      <c r="C6783" t="s">
        <v>80</v>
      </c>
      <c r="D6783" t="s">
        <v>84</v>
      </c>
      <c r="E6783" t="s">
        <v>147</v>
      </c>
      <c r="F6783" t="s">
        <v>19106</v>
      </c>
      <c r="G6783" t="s">
        <v>134</v>
      </c>
      <c r="H6783" t="s">
        <v>150</v>
      </c>
      <c r="I6783" t="s">
        <v>136</v>
      </c>
      <c r="J6783" t="s">
        <v>137</v>
      </c>
      <c r="K6783" t="s">
        <v>138</v>
      </c>
      <c r="L6783" t="s">
        <v>19107</v>
      </c>
      <c r="M6783" t="s">
        <v>19108</v>
      </c>
      <c r="N6783">
        <v>6.8322222220000004</v>
      </c>
      <c r="O6783">
        <v>0</v>
      </c>
      <c r="P6783">
        <v>726</v>
      </c>
      <c r="Q6783">
        <v>0</v>
      </c>
      <c r="R6783">
        <v>0</v>
      </c>
      <c r="S6783">
        <v>0</v>
      </c>
      <c r="T6783">
        <v>70</v>
      </c>
      <c r="U6783">
        <v>0</v>
      </c>
      <c r="V6783">
        <v>0</v>
      </c>
      <c r="W6783">
        <v>0</v>
      </c>
      <c r="X6783">
        <v>1149.8010366190313</v>
      </c>
      <c r="Y6783">
        <v>0</v>
      </c>
      <c r="Z6783">
        <v>0</v>
      </c>
      <c r="AA6783">
        <v>0</v>
      </c>
      <c r="AB6783">
        <v>625.96836682353899</v>
      </c>
      <c r="AC6783">
        <v>0</v>
      </c>
      <c r="AD6783">
        <v>0</v>
      </c>
      <c r="AE6783">
        <v>1775.7694034425704</v>
      </c>
    </row>
    <row r="6784" spans="1:31" x14ac:dyDescent="0.3">
      <c r="A6784">
        <v>2501369</v>
      </c>
      <c r="B6784">
        <v>1</v>
      </c>
      <c r="C6784" t="s">
        <v>80</v>
      </c>
      <c r="D6784" t="s">
        <v>107</v>
      </c>
      <c r="E6784" t="s">
        <v>162</v>
      </c>
      <c r="F6784" t="s">
        <v>2492</v>
      </c>
      <c r="G6784" t="s">
        <v>210</v>
      </c>
      <c r="H6784" t="s">
        <v>135</v>
      </c>
      <c r="I6784" t="s">
        <v>136</v>
      </c>
      <c r="J6784" t="s">
        <v>137</v>
      </c>
      <c r="K6784" t="s">
        <v>144</v>
      </c>
      <c r="L6784" t="s">
        <v>19109</v>
      </c>
      <c r="M6784" t="s">
        <v>19110</v>
      </c>
      <c r="N6784">
        <v>2.039722222</v>
      </c>
      <c r="O6784">
        <v>0</v>
      </c>
      <c r="P6784">
        <v>82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20.361850510077051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20.361850510077051</v>
      </c>
    </row>
    <row r="6785" spans="1:31" x14ac:dyDescent="0.3">
      <c r="A6785">
        <v>2501475</v>
      </c>
      <c r="B6785">
        <v>1</v>
      </c>
      <c r="C6785" t="s">
        <v>80</v>
      </c>
      <c r="D6785" t="s">
        <v>92</v>
      </c>
      <c r="E6785" t="s">
        <v>147</v>
      </c>
      <c r="F6785" t="s">
        <v>17076</v>
      </c>
      <c r="G6785" t="s">
        <v>193</v>
      </c>
      <c r="H6785" t="s">
        <v>150</v>
      </c>
      <c r="I6785" t="s">
        <v>136</v>
      </c>
      <c r="J6785" t="s">
        <v>137</v>
      </c>
      <c r="K6785" t="s">
        <v>144</v>
      </c>
      <c r="L6785" t="s">
        <v>19111</v>
      </c>
      <c r="M6785" t="s">
        <v>19112</v>
      </c>
      <c r="N6785">
        <v>6.4336111110000003</v>
      </c>
      <c r="O6785">
        <v>0</v>
      </c>
      <c r="P6785">
        <v>12</v>
      </c>
      <c r="Q6785">
        <v>0</v>
      </c>
      <c r="R6785">
        <v>44</v>
      </c>
      <c r="S6785">
        <v>1</v>
      </c>
      <c r="T6785">
        <v>4</v>
      </c>
      <c r="U6785">
        <v>0</v>
      </c>
      <c r="V6785">
        <v>0</v>
      </c>
      <c r="W6785">
        <v>0</v>
      </c>
      <c r="X6785">
        <v>31.523661365516467</v>
      </c>
      <c r="Y6785">
        <v>0</v>
      </c>
      <c r="Z6785">
        <v>161.18933744726047</v>
      </c>
      <c r="AA6785">
        <v>141.86632746859624</v>
      </c>
      <c r="AB6785">
        <v>21.275186675294453</v>
      </c>
      <c r="AC6785">
        <v>0</v>
      </c>
      <c r="AD6785">
        <v>0</v>
      </c>
      <c r="AE6785">
        <v>355.85451295666758</v>
      </c>
    </row>
    <row r="6786" spans="1:31" x14ac:dyDescent="0.3">
      <c r="A6786">
        <v>2501581</v>
      </c>
      <c r="B6786">
        <v>1</v>
      </c>
      <c r="C6786" t="s">
        <v>80</v>
      </c>
      <c r="D6786" t="s">
        <v>107</v>
      </c>
      <c r="E6786" t="s">
        <v>147</v>
      </c>
      <c r="F6786" t="s">
        <v>19113</v>
      </c>
      <c r="G6786" t="s">
        <v>134</v>
      </c>
      <c r="H6786" t="s">
        <v>150</v>
      </c>
      <c r="I6786" t="s">
        <v>136</v>
      </c>
      <c r="J6786" t="s">
        <v>137</v>
      </c>
      <c r="K6786" t="s">
        <v>138</v>
      </c>
      <c r="L6786" t="s">
        <v>19114</v>
      </c>
      <c r="M6786" t="s">
        <v>19115</v>
      </c>
      <c r="N6786">
        <v>0.49638888799999997</v>
      </c>
      <c r="O6786">
        <v>0</v>
      </c>
      <c r="P6786">
        <v>230</v>
      </c>
      <c r="Q6786">
        <v>0</v>
      </c>
      <c r="R6786">
        <v>1</v>
      </c>
      <c r="S6786">
        <v>0</v>
      </c>
      <c r="T6786">
        <v>71</v>
      </c>
      <c r="U6786">
        <v>0</v>
      </c>
      <c r="V6786">
        <v>0</v>
      </c>
      <c r="W6786">
        <v>0</v>
      </c>
      <c r="X6786">
        <v>29.785862446021429</v>
      </c>
      <c r="Y6786">
        <v>0</v>
      </c>
      <c r="Z6786">
        <v>4.2873814931946475E-2</v>
      </c>
      <c r="AA6786">
        <v>0</v>
      </c>
      <c r="AB6786">
        <v>38.043574232059385</v>
      </c>
      <c r="AC6786">
        <v>0</v>
      </c>
      <c r="AD6786">
        <v>0</v>
      </c>
      <c r="AE6786">
        <v>67.872310493012762</v>
      </c>
    </row>
    <row r="6787" spans="1:31" x14ac:dyDescent="0.3">
      <c r="A6787">
        <v>2501667</v>
      </c>
      <c r="B6787">
        <v>1</v>
      </c>
      <c r="C6787" t="s">
        <v>80</v>
      </c>
      <c r="D6787" t="s">
        <v>82</v>
      </c>
      <c r="E6787" t="s">
        <v>162</v>
      </c>
      <c r="F6787" t="s">
        <v>2450</v>
      </c>
      <c r="G6787" t="s">
        <v>466</v>
      </c>
      <c r="H6787" t="s">
        <v>135</v>
      </c>
      <c r="I6787" t="s">
        <v>136</v>
      </c>
      <c r="J6787" t="s">
        <v>137</v>
      </c>
      <c r="K6787" t="s">
        <v>144</v>
      </c>
      <c r="L6787" t="s">
        <v>19116</v>
      </c>
      <c r="M6787" t="s">
        <v>19117</v>
      </c>
      <c r="N6787">
        <v>6.0838888879999997</v>
      </c>
      <c r="O6787">
        <v>0</v>
      </c>
      <c r="P6787">
        <v>82</v>
      </c>
      <c r="Q6787">
        <v>0</v>
      </c>
      <c r="R6787">
        <v>0</v>
      </c>
      <c r="S6787">
        <v>0</v>
      </c>
      <c r="T6787">
        <v>2</v>
      </c>
      <c r="U6787">
        <v>0</v>
      </c>
      <c r="V6787">
        <v>0</v>
      </c>
      <c r="W6787">
        <v>0</v>
      </c>
      <c r="X6787">
        <v>213.71081238501856</v>
      </c>
      <c r="Y6787">
        <v>0</v>
      </c>
      <c r="Z6787">
        <v>0</v>
      </c>
      <c r="AA6787">
        <v>0</v>
      </c>
      <c r="AB6787">
        <v>15.168602852844558</v>
      </c>
      <c r="AC6787">
        <v>0</v>
      </c>
      <c r="AD6787">
        <v>0</v>
      </c>
      <c r="AE6787">
        <v>228.8794152378631</v>
      </c>
    </row>
    <row r="6788" spans="1:31" x14ac:dyDescent="0.3">
      <c r="A6788">
        <v>2501432</v>
      </c>
      <c r="B6788">
        <v>1</v>
      </c>
      <c r="C6788" t="s">
        <v>80</v>
      </c>
      <c r="D6788" t="s">
        <v>83</v>
      </c>
      <c r="E6788" t="s">
        <v>153</v>
      </c>
      <c r="F6788" t="s">
        <v>19118</v>
      </c>
      <c r="G6788" t="s">
        <v>155</v>
      </c>
      <c r="H6788" t="s">
        <v>135</v>
      </c>
      <c r="I6788" t="s">
        <v>136</v>
      </c>
      <c r="J6788" t="s">
        <v>137</v>
      </c>
      <c r="K6788" t="s">
        <v>144</v>
      </c>
      <c r="L6788" t="s">
        <v>19119</v>
      </c>
      <c r="M6788" t="s">
        <v>19120</v>
      </c>
      <c r="N6788">
        <v>1.6588888879999999</v>
      </c>
      <c r="O6788">
        <v>0</v>
      </c>
      <c r="P6788">
        <v>2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1.9444107812979667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1.9444107812979667</v>
      </c>
    </row>
    <row r="6789" spans="1:31" x14ac:dyDescent="0.3">
      <c r="A6789">
        <v>2502265</v>
      </c>
      <c r="B6789">
        <v>1</v>
      </c>
      <c r="C6789" t="s">
        <v>81</v>
      </c>
      <c r="D6789" t="s">
        <v>117</v>
      </c>
      <c r="E6789" t="s">
        <v>162</v>
      </c>
      <c r="F6789" t="s">
        <v>19121</v>
      </c>
      <c r="G6789" t="s">
        <v>210</v>
      </c>
      <c r="H6789" t="s">
        <v>135</v>
      </c>
      <c r="I6789" t="s">
        <v>136</v>
      </c>
      <c r="J6789" t="s">
        <v>137</v>
      </c>
      <c r="K6789" t="s">
        <v>144</v>
      </c>
      <c r="L6789" t="s">
        <v>19122</v>
      </c>
      <c r="M6789" t="s">
        <v>19123</v>
      </c>
      <c r="N6789">
        <v>2.6177777770000001</v>
      </c>
      <c r="O6789">
        <v>0</v>
      </c>
      <c r="P6789">
        <v>17</v>
      </c>
      <c r="Q6789">
        <v>0</v>
      </c>
      <c r="R6789">
        <v>3</v>
      </c>
      <c r="S6789">
        <v>0</v>
      </c>
      <c r="T6789">
        <v>5</v>
      </c>
      <c r="U6789">
        <v>0</v>
      </c>
      <c r="V6789">
        <v>0</v>
      </c>
      <c r="W6789">
        <v>0</v>
      </c>
      <c r="X6789">
        <v>1.6577185627664548</v>
      </c>
      <c r="Y6789">
        <v>0</v>
      </c>
      <c r="Z6789">
        <v>0.19397499961845144</v>
      </c>
      <c r="AA6789">
        <v>0</v>
      </c>
      <c r="AB6789">
        <v>4.6707422242729697</v>
      </c>
      <c r="AC6789">
        <v>0</v>
      </c>
      <c r="AD6789">
        <v>0</v>
      </c>
      <c r="AE6789">
        <v>6.5224357866578764</v>
      </c>
    </row>
    <row r="6790" spans="1:31" x14ac:dyDescent="0.3">
      <c r="A6790">
        <v>2501375</v>
      </c>
      <c r="B6790">
        <v>1</v>
      </c>
      <c r="C6790" t="s">
        <v>81</v>
      </c>
      <c r="D6790" t="s">
        <v>123</v>
      </c>
      <c r="E6790" t="s">
        <v>162</v>
      </c>
      <c r="F6790" t="s">
        <v>19124</v>
      </c>
      <c r="G6790" t="s">
        <v>210</v>
      </c>
      <c r="H6790" t="s">
        <v>135</v>
      </c>
      <c r="I6790" t="s">
        <v>136</v>
      </c>
      <c r="J6790" t="s">
        <v>137</v>
      </c>
      <c r="K6790" t="s">
        <v>144</v>
      </c>
      <c r="L6790" t="s">
        <v>19125</v>
      </c>
      <c r="M6790" t="s">
        <v>19126</v>
      </c>
      <c r="N6790">
        <v>1.4186111109999999</v>
      </c>
      <c r="O6790">
        <v>0</v>
      </c>
      <c r="P6790">
        <v>67</v>
      </c>
      <c r="Q6790">
        <v>0</v>
      </c>
      <c r="R6790">
        <v>3</v>
      </c>
      <c r="S6790">
        <v>0</v>
      </c>
      <c r="T6790">
        <v>2</v>
      </c>
      <c r="U6790">
        <v>0</v>
      </c>
      <c r="V6790">
        <v>0</v>
      </c>
      <c r="W6790">
        <v>0</v>
      </c>
      <c r="X6790">
        <v>14.381059475307287</v>
      </c>
      <c r="Y6790">
        <v>0</v>
      </c>
      <c r="Z6790">
        <v>0.30447625852661359</v>
      </c>
      <c r="AA6790">
        <v>0</v>
      </c>
      <c r="AB6790">
        <v>1.4673792030285768</v>
      </c>
      <c r="AC6790">
        <v>0</v>
      </c>
      <c r="AD6790">
        <v>0</v>
      </c>
      <c r="AE6790">
        <v>16.152914936862476</v>
      </c>
    </row>
    <row r="6791" spans="1:31" x14ac:dyDescent="0.3">
      <c r="A6791">
        <v>2501707</v>
      </c>
      <c r="B6791">
        <v>1</v>
      </c>
      <c r="C6791" t="s">
        <v>80</v>
      </c>
      <c r="D6791" t="s">
        <v>88</v>
      </c>
      <c r="E6791" t="s">
        <v>153</v>
      </c>
      <c r="F6791" t="s">
        <v>19127</v>
      </c>
      <c r="G6791" t="s">
        <v>230</v>
      </c>
      <c r="H6791" t="s">
        <v>135</v>
      </c>
      <c r="I6791" t="s">
        <v>136</v>
      </c>
      <c r="J6791" t="s">
        <v>137</v>
      </c>
      <c r="K6791" t="s">
        <v>144</v>
      </c>
      <c r="L6791" t="s">
        <v>19128</v>
      </c>
      <c r="M6791" t="s">
        <v>19129</v>
      </c>
      <c r="N6791">
        <v>5.2036111109999998</v>
      </c>
      <c r="O6791">
        <v>0</v>
      </c>
      <c r="P6791">
        <v>2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3.9262935170482152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3.9262935170482152</v>
      </c>
    </row>
    <row r="6792" spans="1:31" x14ac:dyDescent="0.3">
      <c r="A6792">
        <v>2501684</v>
      </c>
      <c r="B6792">
        <v>1</v>
      </c>
      <c r="C6792" t="s">
        <v>80</v>
      </c>
      <c r="D6792" t="s">
        <v>93</v>
      </c>
      <c r="E6792" t="s">
        <v>132</v>
      </c>
      <c r="F6792" t="s">
        <v>18907</v>
      </c>
      <c r="G6792" t="s">
        <v>296</v>
      </c>
      <c r="H6792" t="s">
        <v>135</v>
      </c>
      <c r="I6792" t="s">
        <v>136</v>
      </c>
      <c r="J6792" t="s">
        <v>137</v>
      </c>
      <c r="K6792" t="s">
        <v>144</v>
      </c>
      <c r="L6792" t="s">
        <v>19130</v>
      </c>
      <c r="M6792" t="s">
        <v>19131</v>
      </c>
      <c r="N6792">
        <v>2.2441666659999999</v>
      </c>
      <c r="O6792">
        <v>0</v>
      </c>
      <c r="P6792">
        <v>209</v>
      </c>
      <c r="Q6792">
        <v>0</v>
      </c>
      <c r="R6792">
        <v>3</v>
      </c>
      <c r="S6792">
        <v>0</v>
      </c>
      <c r="T6792">
        <v>31</v>
      </c>
      <c r="U6792">
        <v>0</v>
      </c>
      <c r="V6792">
        <v>0</v>
      </c>
      <c r="W6792">
        <v>0</v>
      </c>
      <c r="X6792">
        <v>98.560204821103852</v>
      </c>
      <c r="Y6792">
        <v>0</v>
      </c>
      <c r="Z6792">
        <v>26.347794862920683</v>
      </c>
      <c r="AA6792">
        <v>0</v>
      </c>
      <c r="AB6792">
        <v>47.119200246073561</v>
      </c>
      <c r="AC6792">
        <v>0</v>
      </c>
      <c r="AD6792">
        <v>0</v>
      </c>
      <c r="AE6792">
        <v>172.02719993009811</v>
      </c>
    </row>
    <row r="6793" spans="1:31" x14ac:dyDescent="0.3">
      <c r="A6793">
        <v>2502062</v>
      </c>
      <c r="B6793">
        <v>1</v>
      </c>
      <c r="C6793" t="s">
        <v>80</v>
      </c>
      <c r="D6793" t="s">
        <v>83</v>
      </c>
      <c r="E6793" t="s">
        <v>162</v>
      </c>
      <c r="F6793" t="s">
        <v>19132</v>
      </c>
      <c r="G6793" t="s">
        <v>530</v>
      </c>
      <c r="H6793" t="s">
        <v>135</v>
      </c>
      <c r="I6793" t="s">
        <v>136</v>
      </c>
      <c r="J6793" t="s">
        <v>137</v>
      </c>
      <c r="K6793" t="s">
        <v>144</v>
      </c>
      <c r="L6793" t="s">
        <v>19133</v>
      </c>
      <c r="M6793" t="s">
        <v>19134</v>
      </c>
      <c r="N6793">
        <v>3.923333333</v>
      </c>
      <c r="O6793">
        <v>0</v>
      </c>
      <c r="P6793">
        <v>75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145.79224961091845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145.79224961091845</v>
      </c>
    </row>
    <row r="6794" spans="1:31" x14ac:dyDescent="0.3">
      <c r="A6794">
        <v>2502208</v>
      </c>
      <c r="B6794">
        <v>1</v>
      </c>
      <c r="C6794" t="s">
        <v>81</v>
      </c>
      <c r="D6794" t="s">
        <v>119</v>
      </c>
      <c r="E6794" t="s">
        <v>162</v>
      </c>
      <c r="F6794" t="s">
        <v>19135</v>
      </c>
      <c r="G6794" t="s">
        <v>537</v>
      </c>
      <c r="H6794" t="s">
        <v>135</v>
      </c>
      <c r="I6794" t="s">
        <v>136</v>
      </c>
      <c r="J6794" t="s">
        <v>137</v>
      </c>
      <c r="K6794" t="s">
        <v>144</v>
      </c>
      <c r="L6794" t="s">
        <v>19136</v>
      </c>
      <c r="M6794" t="s">
        <v>19137</v>
      </c>
      <c r="N6794">
        <v>5.426111111</v>
      </c>
      <c r="O6794">
        <v>0</v>
      </c>
      <c r="P6794">
        <v>16</v>
      </c>
      <c r="Q6794">
        <v>0</v>
      </c>
      <c r="R6794">
        <v>2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6.0191225265281174</v>
      </c>
      <c r="Y6794">
        <v>0</v>
      </c>
      <c r="Z6794">
        <v>0.96793921883415035</v>
      </c>
      <c r="AA6794">
        <v>0</v>
      </c>
      <c r="AB6794">
        <v>0</v>
      </c>
      <c r="AC6794">
        <v>0</v>
      </c>
      <c r="AD6794">
        <v>0</v>
      </c>
      <c r="AE6794">
        <v>6.9870617453622677</v>
      </c>
    </row>
    <row r="6795" spans="1:31" x14ac:dyDescent="0.3">
      <c r="A6795">
        <v>2502182</v>
      </c>
      <c r="B6795">
        <v>2</v>
      </c>
      <c r="C6795" t="s">
        <v>80</v>
      </c>
      <c r="D6795" t="s">
        <v>90</v>
      </c>
      <c r="E6795" t="s">
        <v>147</v>
      </c>
      <c r="F6795" t="s">
        <v>19138</v>
      </c>
      <c r="G6795" t="s">
        <v>6205</v>
      </c>
      <c r="H6795" t="s">
        <v>150</v>
      </c>
      <c r="I6795" t="s">
        <v>136</v>
      </c>
      <c r="J6795" t="s">
        <v>137</v>
      </c>
      <c r="K6795" t="s">
        <v>144</v>
      </c>
      <c r="L6795" t="s">
        <v>19054</v>
      </c>
      <c r="M6795" t="s">
        <v>19139</v>
      </c>
      <c r="N6795">
        <v>2.3761111110000002</v>
      </c>
      <c r="O6795">
        <v>0</v>
      </c>
      <c r="P6795">
        <v>573</v>
      </c>
      <c r="Q6795">
        <v>0</v>
      </c>
      <c r="R6795">
        <v>0</v>
      </c>
      <c r="S6795">
        <v>0</v>
      </c>
      <c r="T6795">
        <v>41</v>
      </c>
      <c r="U6795">
        <v>0</v>
      </c>
      <c r="V6795">
        <v>0</v>
      </c>
      <c r="W6795">
        <v>0</v>
      </c>
      <c r="X6795">
        <v>457.18317130419786</v>
      </c>
      <c r="Y6795">
        <v>0</v>
      </c>
      <c r="Z6795">
        <v>0</v>
      </c>
      <c r="AA6795">
        <v>0</v>
      </c>
      <c r="AB6795">
        <v>62.074842897120888</v>
      </c>
      <c r="AC6795">
        <v>0</v>
      </c>
      <c r="AD6795">
        <v>0</v>
      </c>
      <c r="AE6795">
        <v>519.2580142013187</v>
      </c>
    </row>
    <row r="6796" spans="1:31" x14ac:dyDescent="0.3">
      <c r="A6796">
        <v>2501661</v>
      </c>
      <c r="B6796">
        <v>1</v>
      </c>
      <c r="C6796" t="s">
        <v>80</v>
      </c>
      <c r="D6796" t="s">
        <v>85</v>
      </c>
      <c r="E6796" t="s">
        <v>132</v>
      </c>
      <c r="F6796" t="s">
        <v>6714</v>
      </c>
      <c r="G6796" t="s">
        <v>134</v>
      </c>
      <c r="H6796" t="s">
        <v>135</v>
      </c>
      <c r="I6796" t="s">
        <v>136</v>
      </c>
      <c r="J6796" t="s">
        <v>137</v>
      </c>
      <c r="K6796" t="s">
        <v>138</v>
      </c>
      <c r="L6796" t="s">
        <v>19140</v>
      </c>
      <c r="M6796" t="s">
        <v>19141</v>
      </c>
      <c r="N6796">
        <v>2.0502777769999998</v>
      </c>
      <c r="O6796">
        <v>0</v>
      </c>
      <c r="P6796">
        <v>864</v>
      </c>
      <c r="Q6796">
        <v>0</v>
      </c>
      <c r="R6796">
        <v>0</v>
      </c>
      <c r="S6796">
        <v>0</v>
      </c>
      <c r="T6796">
        <v>95</v>
      </c>
      <c r="U6796">
        <v>0</v>
      </c>
      <c r="V6796">
        <v>2</v>
      </c>
      <c r="W6796">
        <v>0</v>
      </c>
      <c r="X6796">
        <v>562.13516522282953</v>
      </c>
      <c r="Y6796">
        <v>0</v>
      </c>
      <c r="Z6796">
        <v>0</v>
      </c>
      <c r="AA6796">
        <v>0</v>
      </c>
      <c r="AB6796">
        <v>169.60960870420053</v>
      </c>
      <c r="AC6796">
        <v>0</v>
      </c>
      <c r="AD6796">
        <v>335.31760494022996</v>
      </c>
      <c r="AE6796">
        <v>1067.0623788672601</v>
      </c>
    </row>
    <row r="6797" spans="1:31" x14ac:dyDescent="0.3">
      <c r="A6797">
        <v>2501515</v>
      </c>
      <c r="B6797">
        <v>1</v>
      </c>
      <c r="C6797" t="s">
        <v>80</v>
      </c>
      <c r="D6797" t="s">
        <v>96</v>
      </c>
      <c r="E6797" t="s">
        <v>162</v>
      </c>
      <c r="F6797" t="s">
        <v>19142</v>
      </c>
      <c r="G6797" t="s">
        <v>530</v>
      </c>
      <c r="H6797" t="s">
        <v>135</v>
      </c>
      <c r="I6797" t="s">
        <v>136</v>
      </c>
      <c r="J6797" t="s">
        <v>137</v>
      </c>
      <c r="K6797" t="s">
        <v>144</v>
      </c>
      <c r="L6797" t="s">
        <v>19143</v>
      </c>
      <c r="M6797" t="s">
        <v>19144</v>
      </c>
      <c r="N6797">
        <v>7.7030555549999997</v>
      </c>
      <c r="O6797">
        <v>0</v>
      </c>
      <c r="P6797">
        <v>31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58.304497092757721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58.304497092757721</v>
      </c>
    </row>
    <row r="6798" spans="1:31" x14ac:dyDescent="0.3">
      <c r="A6798">
        <v>2501452</v>
      </c>
      <c r="B6798">
        <v>1</v>
      </c>
      <c r="C6798" t="s">
        <v>80</v>
      </c>
      <c r="D6798" t="s">
        <v>84</v>
      </c>
      <c r="E6798" t="s">
        <v>132</v>
      </c>
      <c r="F6798" t="s">
        <v>19145</v>
      </c>
      <c r="G6798" t="s">
        <v>296</v>
      </c>
      <c r="H6798" t="s">
        <v>135</v>
      </c>
      <c r="I6798" t="s">
        <v>136</v>
      </c>
      <c r="J6798" t="s">
        <v>137</v>
      </c>
      <c r="K6798" t="s">
        <v>144</v>
      </c>
      <c r="L6798" t="s">
        <v>19146</v>
      </c>
      <c r="M6798" t="s">
        <v>19147</v>
      </c>
      <c r="N6798">
        <v>3.045833333</v>
      </c>
      <c r="O6798">
        <v>0</v>
      </c>
      <c r="P6798">
        <v>10</v>
      </c>
      <c r="Q6798">
        <v>0</v>
      </c>
      <c r="R6798">
        <v>0</v>
      </c>
      <c r="S6798">
        <v>0</v>
      </c>
      <c r="T6798">
        <v>36</v>
      </c>
      <c r="U6798">
        <v>0</v>
      </c>
      <c r="V6798">
        <v>0</v>
      </c>
      <c r="W6798">
        <v>0</v>
      </c>
      <c r="X6798">
        <v>50.332166134583133</v>
      </c>
      <c r="Y6798">
        <v>0</v>
      </c>
      <c r="Z6798">
        <v>0</v>
      </c>
      <c r="AA6798">
        <v>0</v>
      </c>
      <c r="AB6798">
        <v>139.42500091931828</v>
      </c>
      <c r="AC6798">
        <v>0</v>
      </c>
      <c r="AD6798">
        <v>0</v>
      </c>
      <c r="AE6798">
        <v>189.75716705390141</v>
      </c>
    </row>
    <row r="6799" spans="1:31" x14ac:dyDescent="0.3">
      <c r="A6799">
        <v>2501701</v>
      </c>
      <c r="B6799">
        <v>1</v>
      </c>
      <c r="C6799" t="s">
        <v>80</v>
      </c>
      <c r="D6799" t="s">
        <v>87</v>
      </c>
      <c r="E6799" t="s">
        <v>132</v>
      </c>
      <c r="F6799" t="s">
        <v>2433</v>
      </c>
      <c r="G6799" t="s">
        <v>134</v>
      </c>
      <c r="H6799" t="s">
        <v>135</v>
      </c>
      <c r="I6799" t="s">
        <v>136</v>
      </c>
      <c r="J6799" t="s">
        <v>137</v>
      </c>
      <c r="K6799" t="s">
        <v>138</v>
      </c>
      <c r="L6799" t="s">
        <v>19148</v>
      </c>
      <c r="M6799" t="s">
        <v>19149</v>
      </c>
      <c r="N6799">
        <v>0.92666666600000003</v>
      </c>
      <c r="O6799">
        <v>0</v>
      </c>
      <c r="P6799">
        <v>122</v>
      </c>
      <c r="Q6799">
        <v>0</v>
      </c>
      <c r="R6799">
        <v>0</v>
      </c>
      <c r="S6799">
        <v>0</v>
      </c>
      <c r="T6799">
        <v>63</v>
      </c>
      <c r="U6799">
        <v>0</v>
      </c>
      <c r="V6799">
        <v>0</v>
      </c>
      <c r="W6799">
        <v>0</v>
      </c>
      <c r="X6799">
        <v>33.583281434765837</v>
      </c>
      <c r="Y6799">
        <v>0</v>
      </c>
      <c r="Z6799">
        <v>0</v>
      </c>
      <c r="AA6799">
        <v>0</v>
      </c>
      <c r="AB6799">
        <v>105.76334854440157</v>
      </c>
      <c r="AC6799">
        <v>0</v>
      </c>
      <c r="AD6799">
        <v>0</v>
      </c>
      <c r="AE6799">
        <v>139.3466299791674</v>
      </c>
    </row>
    <row r="6800" spans="1:31" x14ac:dyDescent="0.3">
      <c r="A6800">
        <v>2502139</v>
      </c>
      <c r="B6800">
        <v>1</v>
      </c>
      <c r="C6800" t="s">
        <v>80</v>
      </c>
      <c r="D6800" t="s">
        <v>108</v>
      </c>
      <c r="E6800" t="s">
        <v>162</v>
      </c>
      <c r="F6800" t="s">
        <v>19150</v>
      </c>
      <c r="G6800" t="s">
        <v>652</v>
      </c>
      <c r="H6800" t="s">
        <v>135</v>
      </c>
      <c r="I6800" t="s">
        <v>136</v>
      </c>
      <c r="J6800" t="s">
        <v>137</v>
      </c>
      <c r="K6800" t="s">
        <v>144</v>
      </c>
      <c r="L6800" t="s">
        <v>19151</v>
      </c>
      <c r="M6800" t="s">
        <v>19152</v>
      </c>
      <c r="N6800">
        <v>1.557222222</v>
      </c>
      <c r="O6800">
        <v>0</v>
      </c>
      <c r="P6800">
        <v>29</v>
      </c>
      <c r="Q6800">
        <v>0</v>
      </c>
      <c r="R6800">
        <v>8</v>
      </c>
      <c r="S6800">
        <v>0</v>
      </c>
      <c r="T6800">
        <v>11</v>
      </c>
      <c r="U6800">
        <v>0</v>
      </c>
      <c r="V6800">
        <v>0</v>
      </c>
      <c r="W6800">
        <v>0</v>
      </c>
      <c r="X6800">
        <v>12.342830609191454</v>
      </c>
      <c r="Y6800">
        <v>0</v>
      </c>
      <c r="Z6800">
        <v>2.4230570782170422</v>
      </c>
      <c r="AA6800">
        <v>0</v>
      </c>
      <c r="AB6800">
        <v>5.9843975619641085</v>
      </c>
      <c r="AC6800">
        <v>0</v>
      </c>
      <c r="AD6800">
        <v>0</v>
      </c>
      <c r="AE6800">
        <v>20.750285249372602</v>
      </c>
    </row>
    <row r="6801" spans="1:31" x14ac:dyDescent="0.3">
      <c r="A6801">
        <v>2501498</v>
      </c>
      <c r="B6801">
        <v>1</v>
      </c>
      <c r="C6801" t="s">
        <v>81</v>
      </c>
      <c r="D6801" t="s">
        <v>120</v>
      </c>
      <c r="E6801" t="s">
        <v>184</v>
      </c>
      <c r="F6801" t="s">
        <v>5743</v>
      </c>
      <c r="G6801" t="s">
        <v>149</v>
      </c>
      <c r="H6801" t="s">
        <v>150</v>
      </c>
      <c r="I6801" t="s">
        <v>136</v>
      </c>
      <c r="J6801" t="s">
        <v>137</v>
      </c>
      <c r="K6801" t="s">
        <v>144</v>
      </c>
      <c r="L6801" t="s">
        <v>19153</v>
      </c>
      <c r="M6801" t="s">
        <v>19154</v>
      </c>
      <c r="N6801">
        <v>0.82</v>
      </c>
      <c r="O6801">
        <v>0</v>
      </c>
      <c r="P6801">
        <v>96</v>
      </c>
      <c r="Q6801">
        <v>50</v>
      </c>
      <c r="R6801">
        <v>1</v>
      </c>
      <c r="S6801">
        <v>12</v>
      </c>
      <c r="T6801">
        <v>5</v>
      </c>
      <c r="U6801">
        <v>0</v>
      </c>
      <c r="V6801">
        <v>0</v>
      </c>
      <c r="W6801">
        <v>0</v>
      </c>
      <c r="X6801">
        <v>24.815404433611643</v>
      </c>
      <c r="Y6801">
        <v>32.461330760273121</v>
      </c>
      <c r="Z6801">
        <v>1.426450768488742E-2</v>
      </c>
      <c r="AA6801">
        <v>49.850605076860155</v>
      </c>
      <c r="AB6801">
        <v>3.2536226616117991</v>
      </c>
      <c r="AC6801">
        <v>0</v>
      </c>
      <c r="AD6801">
        <v>0</v>
      </c>
      <c r="AE6801">
        <v>110.39522744004161</v>
      </c>
    </row>
    <row r="6802" spans="1:31" x14ac:dyDescent="0.3">
      <c r="A6802">
        <v>2501999</v>
      </c>
      <c r="B6802">
        <v>1</v>
      </c>
      <c r="C6802" t="s">
        <v>81</v>
      </c>
      <c r="D6802" t="s">
        <v>127</v>
      </c>
      <c r="E6802" t="s">
        <v>162</v>
      </c>
      <c r="F6802" t="s">
        <v>19155</v>
      </c>
      <c r="G6802" t="s">
        <v>652</v>
      </c>
      <c r="H6802" t="s">
        <v>135</v>
      </c>
      <c r="I6802" t="s">
        <v>136</v>
      </c>
      <c r="J6802" t="s">
        <v>137</v>
      </c>
      <c r="K6802" t="s">
        <v>144</v>
      </c>
      <c r="L6802" t="s">
        <v>19156</v>
      </c>
      <c r="M6802" t="s">
        <v>19157</v>
      </c>
      <c r="N6802">
        <v>5.4341666660000003</v>
      </c>
      <c r="O6802">
        <v>0</v>
      </c>
      <c r="P6802">
        <v>43</v>
      </c>
      <c r="Q6802">
        <v>0</v>
      </c>
      <c r="R6802">
        <v>1</v>
      </c>
      <c r="S6802">
        <v>0</v>
      </c>
      <c r="T6802">
        <v>15</v>
      </c>
      <c r="U6802">
        <v>0</v>
      </c>
      <c r="V6802">
        <v>0</v>
      </c>
      <c r="W6802">
        <v>0</v>
      </c>
      <c r="X6802">
        <v>35.15125734878729</v>
      </c>
      <c r="Y6802">
        <v>0</v>
      </c>
      <c r="Z6802">
        <v>0</v>
      </c>
      <c r="AA6802">
        <v>0</v>
      </c>
      <c r="AB6802">
        <v>63.38663079153303</v>
      </c>
      <c r="AC6802">
        <v>0</v>
      </c>
      <c r="AD6802">
        <v>0</v>
      </c>
      <c r="AE6802">
        <v>98.53788814032032</v>
      </c>
    </row>
    <row r="6803" spans="1:31" x14ac:dyDescent="0.3">
      <c r="A6803">
        <v>2501853</v>
      </c>
      <c r="B6803">
        <v>1</v>
      </c>
      <c r="C6803" t="s">
        <v>80</v>
      </c>
      <c r="D6803" t="s">
        <v>87</v>
      </c>
      <c r="E6803" t="s">
        <v>132</v>
      </c>
      <c r="F6803" t="s">
        <v>19158</v>
      </c>
      <c r="G6803" t="s">
        <v>134</v>
      </c>
      <c r="H6803" t="s">
        <v>135</v>
      </c>
      <c r="I6803" t="s">
        <v>136</v>
      </c>
      <c r="J6803" t="s">
        <v>137</v>
      </c>
      <c r="K6803" t="s">
        <v>138</v>
      </c>
      <c r="L6803" t="s">
        <v>19159</v>
      </c>
      <c r="M6803" t="s">
        <v>19160</v>
      </c>
      <c r="N6803">
        <v>0.40833333300000002</v>
      </c>
      <c r="O6803">
        <v>0</v>
      </c>
      <c r="P6803">
        <v>117</v>
      </c>
      <c r="Q6803">
        <v>0</v>
      </c>
      <c r="R6803">
        <v>0</v>
      </c>
      <c r="S6803">
        <v>0</v>
      </c>
      <c r="T6803">
        <v>4</v>
      </c>
      <c r="U6803">
        <v>0</v>
      </c>
      <c r="V6803">
        <v>0</v>
      </c>
      <c r="W6803">
        <v>0</v>
      </c>
      <c r="X6803">
        <v>13.04141371775083</v>
      </c>
      <c r="Y6803">
        <v>0</v>
      </c>
      <c r="Z6803">
        <v>0</v>
      </c>
      <c r="AA6803">
        <v>0</v>
      </c>
      <c r="AB6803">
        <v>5.1759034764558542</v>
      </c>
      <c r="AC6803">
        <v>0</v>
      </c>
      <c r="AD6803">
        <v>0</v>
      </c>
      <c r="AE6803">
        <v>18.217317194206686</v>
      </c>
    </row>
    <row r="6804" spans="1:31" x14ac:dyDescent="0.3">
      <c r="A6804">
        <v>2502285</v>
      </c>
      <c r="B6804">
        <v>1</v>
      </c>
      <c r="C6804" t="s">
        <v>80</v>
      </c>
      <c r="D6804" t="s">
        <v>104</v>
      </c>
      <c r="E6804" t="s">
        <v>147</v>
      </c>
      <c r="F6804" t="s">
        <v>19161</v>
      </c>
      <c r="G6804" t="s">
        <v>6205</v>
      </c>
      <c r="H6804" t="s">
        <v>150</v>
      </c>
      <c r="I6804" t="s">
        <v>136</v>
      </c>
      <c r="J6804" t="s">
        <v>137</v>
      </c>
      <c r="K6804" t="s">
        <v>144</v>
      </c>
      <c r="L6804" t="s">
        <v>19162</v>
      </c>
      <c r="M6804" t="s">
        <v>19163</v>
      </c>
      <c r="N6804">
        <v>6.6327777770000003</v>
      </c>
      <c r="O6804">
        <v>0</v>
      </c>
      <c r="P6804">
        <v>282</v>
      </c>
      <c r="Q6804">
        <v>0</v>
      </c>
      <c r="R6804">
        <v>0</v>
      </c>
      <c r="S6804">
        <v>0</v>
      </c>
      <c r="T6804">
        <v>15</v>
      </c>
      <c r="U6804">
        <v>0</v>
      </c>
      <c r="V6804">
        <v>0</v>
      </c>
      <c r="W6804">
        <v>0</v>
      </c>
      <c r="X6804">
        <v>476.75053540382288</v>
      </c>
      <c r="Y6804">
        <v>0</v>
      </c>
      <c r="Z6804">
        <v>0</v>
      </c>
      <c r="AA6804">
        <v>0</v>
      </c>
      <c r="AB6804">
        <v>29.888443379019378</v>
      </c>
      <c r="AC6804">
        <v>0</v>
      </c>
      <c r="AD6804">
        <v>0</v>
      </c>
      <c r="AE6804">
        <v>506.63897878284229</v>
      </c>
    </row>
    <row r="6805" spans="1:31" x14ac:dyDescent="0.3">
      <c r="A6805">
        <v>2501847</v>
      </c>
      <c r="B6805">
        <v>1</v>
      </c>
      <c r="C6805" t="s">
        <v>80</v>
      </c>
      <c r="D6805" t="s">
        <v>86</v>
      </c>
      <c r="E6805" t="s">
        <v>132</v>
      </c>
      <c r="F6805" t="s">
        <v>19164</v>
      </c>
      <c r="G6805" t="s">
        <v>181</v>
      </c>
      <c r="H6805" t="s">
        <v>135</v>
      </c>
      <c r="I6805" t="s">
        <v>136</v>
      </c>
      <c r="J6805" t="s">
        <v>137</v>
      </c>
      <c r="K6805" t="s">
        <v>144</v>
      </c>
      <c r="L6805" t="s">
        <v>19165</v>
      </c>
      <c r="M6805" t="s">
        <v>19166</v>
      </c>
      <c r="N6805">
        <v>0.66861111100000004</v>
      </c>
      <c r="O6805">
        <v>0</v>
      </c>
      <c r="P6805">
        <v>28</v>
      </c>
      <c r="Q6805">
        <v>0</v>
      </c>
      <c r="R6805">
        <v>13</v>
      </c>
      <c r="S6805">
        <v>0</v>
      </c>
      <c r="T6805">
        <v>12</v>
      </c>
      <c r="U6805">
        <v>0</v>
      </c>
      <c r="V6805">
        <v>0</v>
      </c>
      <c r="W6805">
        <v>0</v>
      </c>
      <c r="X6805">
        <v>29.402550921612963</v>
      </c>
      <c r="Y6805">
        <v>0</v>
      </c>
      <c r="Z6805">
        <v>3.8228710431571797</v>
      </c>
      <c r="AA6805">
        <v>0</v>
      </c>
      <c r="AB6805">
        <v>57.395704885435485</v>
      </c>
      <c r="AC6805">
        <v>0</v>
      </c>
      <c r="AD6805">
        <v>0</v>
      </c>
      <c r="AE6805">
        <v>90.621126850205627</v>
      </c>
    </row>
    <row r="6806" spans="1:31" x14ac:dyDescent="0.3">
      <c r="A6806">
        <v>2501601</v>
      </c>
      <c r="B6806">
        <v>1</v>
      </c>
      <c r="C6806" t="s">
        <v>80</v>
      </c>
      <c r="D6806" t="s">
        <v>95</v>
      </c>
      <c r="E6806" t="s">
        <v>162</v>
      </c>
      <c r="F6806" t="s">
        <v>19167</v>
      </c>
      <c r="G6806" t="s">
        <v>168</v>
      </c>
      <c r="H6806" t="s">
        <v>135</v>
      </c>
      <c r="I6806" t="s">
        <v>136</v>
      </c>
      <c r="J6806" t="s">
        <v>137</v>
      </c>
      <c r="K6806" t="s">
        <v>138</v>
      </c>
      <c r="L6806" t="s">
        <v>19168</v>
      </c>
      <c r="M6806" t="s">
        <v>19169</v>
      </c>
      <c r="N6806">
        <v>6.4752777769999996</v>
      </c>
      <c r="O6806">
        <v>0</v>
      </c>
      <c r="P6806">
        <v>51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77.611864317879636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77.611864317879636</v>
      </c>
    </row>
    <row r="6807" spans="1:31" x14ac:dyDescent="0.3">
      <c r="A6807">
        <v>2501790</v>
      </c>
      <c r="B6807">
        <v>1</v>
      </c>
      <c r="C6807" t="s">
        <v>80</v>
      </c>
      <c r="D6807" t="s">
        <v>108</v>
      </c>
      <c r="E6807" t="s">
        <v>162</v>
      </c>
      <c r="F6807" t="s">
        <v>19170</v>
      </c>
      <c r="G6807" t="s">
        <v>181</v>
      </c>
      <c r="H6807" t="s">
        <v>135</v>
      </c>
      <c r="I6807" t="s">
        <v>136</v>
      </c>
      <c r="J6807" t="s">
        <v>137</v>
      </c>
      <c r="K6807" t="s">
        <v>144</v>
      </c>
      <c r="L6807" t="s">
        <v>19171</v>
      </c>
      <c r="M6807" t="s">
        <v>19172</v>
      </c>
      <c r="N6807">
        <v>0.27861111100000002</v>
      </c>
      <c r="O6807">
        <v>0</v>
      </c>
      <c r="P6807">
        <v>4</v>
      </c>
      <c r="Q6807">
        <v>0</v>
      </c>
      <c r="R6807">
        <v>3</v>
      </c>
      <c r="S6807">
        <v>0</v>
      </c>
      <c r="T6807">
        <v>6</v>
      </c>
      <c r="U6807">
        <v>0</v>
      </c>
      <c r="V6807">
        <v>0</v>
      </c>
      <c r="W6807">
        <v>0</v>
      </c>
      <c r="X6807">
        <v>0.25210649698691767</v>
      </c>
      <c r="Y6807">
        <v>0</v>
      </c>
      <c r="Z6807">
        <v>7.6211529573820158E-2</v>
      </c>
      <c r="AA6807">
        <v>0</v>
      </c>
      <c r="AB6807">
        <v>1.010384701412153</v>
      </c>
      <c r="AC6807">
        <v>0</v>
      </c>
      <c r="AD6807">
        <v>0</v>
      </c>
      <c r="AE6807">
        <v>1.3387027279728909</v>
      </c>
    </row>
    <row r="6808" spans="1:31" x14ac:dyDescent="0.3">
      <c r="A6808">
        <v>2502076</v>
      </c>
      <c r="B6808">
        <v>1</v>
      </c>
      <c r="C6808" t="s">
        <v>81</v>
      </c>
      <c r="D6808" t="s">
        <v>115</v>
      </c>
      <c r="E6808" t="s">
        <v>162</v>
      </c>
      <c r="F6808" t="s">
        <v>19173</v>
      </c>
      <c r="G6808" t="s">
        <v>210</v>
      </c>
      <c r="H6808" t="s">
        <v>135</v>
      </c>
      <c r="I6808" t="s">
        <v>136</v>
      </c>
      <c r="J6808" t="s">
        <v>137</v>
      </c>
      <c r="K6808" t="s">
        <v>144</v>
      </c>
      <c r="L6808" t="s">
        <v>19174</v>
      </c>
      <c r="M6808" t="s">
        <v>19175</v>
      </c>
      <c r="N6808">
        <v>2.573611111</v>
      </c>
      <c r="O6808">
        <v>0</v>
      </c>
      <c r="P6808">
        <v>4</v>
      </c>
      <c r="Q6808">
        <v>0</v>
      </c>
      <c r="R6808">
        <v>5</v>
      </c>
      <c r="S6808">
        <v>0</v>
      </c>
      <c r="T6808">
        <v>1</v>
      </c>
      <c r="U6808">
        <v>0</v>
      </c>
      <c r="V6808">
        <v>0</v>
      </c>
      <c r="W6808">
        <v>0</v>
      </c>
      <c r="X6808">
        <v>0.10893827921012979</v>
      </c>
      <c r="Y6808">
        <v>0</v>
      </c>
      <c r="Z6808">
        <v>1.626922531084164</v>
      </c>
      <c r="AA6808">
        <v>0</v>
      </c>
      <c r="AB6808">
        <v>3.0668357334221641</v>
      </c>
      <c r="AC6808">
        <v>0</v>
      </c>
      <c r="AD6808">
        <v>0</v>
      </c>
      <c r="AE6808">
        <v>4.8026965437164577</v>
      </c>
    </row>
    <row r="6809" spans="1:31" x14ac:dyDescent="0.3">
      <c r="A6809">
        <v>2501435</v>
      </c>
      <c r="B6809">
        <v>1</v>
      </c>
      <c r="C6809" t="s">
        <v>81</v>
      </c>
      <c r="D6809" t="s">
        <v>115</v>
      </c>
      <c r="E6809" t="s">
        <v>184</v>
      </c>
      <c r="F6809" t="s">
        <v>4276</v>
      </c>
      <c r="G6809" t="s">
        <v>149</v>
      </c>
      <c r="H6809" t="s">
        <v>150</v>
      </c>
      <c r="I6809" t="s">
        <v>136</v>
      </c>
      <c r="J6809" t="s">
        <v>137</v>
      </c>
      <c r="K6809" t="s">
        <v>144</v>
      </c>
      <c r="L6809" t="s">
        <v>19176</v>
      </c>
      <c r="M6809" t="s">
        <v>19177</v>
      </c>
      <c r="N6809">
        <v>0.81944444400000005</v>
      </c>
      <c r="O6809">
        <v>0</v>
      </c>
      <c r="P6809">
        <v>799</v>
      </c>
      <c r="Q6809">
        <v>1</v>
      </c>
      <c r="R6809">
        <v>41</v>
      </c>
      <c r="S6809">
        <v>4</v>
      </c>
      <c r="T6809">
        <v>43</v>
      </c>
      <c r="U6809">
        <v>0</v>
      </c>
      <c r="V6809">
        <v>0</v>
      </c>
      <c r="W6809">
        <v>0</v>
      </c>
      <c r="X6809">
        <v>43.76492719352958</v>
      </c>
      <c r="Y6809">
        <v>3.9898413035164495</v>
      </c>
      <c r="Z6809">
        <v>9.3275238723532894</v>
      </c>
      <c r="AA6809">
        <v>19.870666190351951</v>
      </c>
      <c r="AB6809">
        <v>7.745344927802531</v>
      </c>
      <c r="AC6809">
        <v>0</v>
      </c>
      <c r="AD6809">
        <v>0</v>
      </c>
      <c r="AE6809">
        <v>84.698303487553801</v>
      </c>
    </row>
    <row r="6810" spans="1:31" x14ac:dyDescent="0.3">
      <c r="A6810">
        <v>2501415</v>
      </c>
      <c r="B6810">
        <v>1</v>
      </c>
      <c r="C6810" t="s">
        <v>81</v>
      </c>
      <c r="D6810" t="s">
        <v>119</v>
      </c>
      <c r="E6810" t="s">
        <v>162</v>
      </c>
      <c r="F6810" t="s">
        <v>19135</v>
      </c>
      <c r="G6810" t="s">
        <v>210</v>
      </c>
      <c r="H6810" t="s">
        <v>135</v>
      </c>
      <c r="I6810" t="s">
        <v>136</v>
      </c>
      <c r="J6810" t="s">
        <v>137</v>
      </c>
      <c r="K6810" t="s">
        <v>144</v>
      </c>
      <c r="L6810" t="s">
        <v>19178</v>
      </c>
      <c r="M6810" t="s">
        <v>19179</v>
      </c>
      <c r="N6810">
        <v>1.6883333330000001</v>
      </c>
      <c r="O6810">
        <v>0</v>
      </c>
      <c r="P6810">
        <v>16</v>
      </c>
      <c r="Q6810">
        <v>0</v>
      </c>
      <c r="R6810">
        <v>2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1.7131174915186047</v>
      </c>
      <c r="Y6810">
        <v>0</v>
      </c>
      <c r="Z6810">
        <v>0.34406399620171202</v>
      </c>
      <c r="AA6810">
        <v>0</v>
      </c>
      <c r="AB6810">
        <v>0</v>
      </c>
      <c r="AC6810">
        <v>0</v>
      </c>
      <c r="AD6810">
        <v>0</v>
      </c>
      <c r="AE6810">
        <v>2.0571814877203165</v>
      </c>
    </row>
    <row r="6811" spans="1:31" x14ac:dyDescent="0.3">
      <c r="A6811">
        <v>2501933</v>
      </c>
      <c r="B6811">
        <v>1</v>
      </c>
      <c r="C6811" t="s">
        <v>80</v>
      </c>
      <c r="D6811" t="s">
        <v>92</v>
      </c>
      <c r="E6811" t="s">
        <v>147</v>
      </c>
      <c r="F6811" t="s">
        <v>19180</v>
      </c>
      <c r="G6811" t="s">
        <v>779</v>
      </c>
      <c r="H6811" t="s">
        <v>150</v>
      </c>
      <c r="I6811" t="s">
        <v>136</v>
      </c>
      <c r="J6811" t="s">
        <v>137</v>
      </c>
      <c r="K6811" t="s">
        <v>144</v>
      </c>
      <c r="L6811" t="s">
        <v>19181</v>
      </c>
      <c r="M6811" t="s">
        <v>19182</v>
      </c>
      <c r="N6811">
        <v>0.90777777699999995</v>
      </c>
      <c r="O6811">
        <v>2</v>
      </c>
      <c r="P6811">
        <v>515</v>
      </c>
      <c r="Q6811">
        <v>0</v>
      </c>
      <c r="R6811">
        <v>0</v>
      </c>
      <c r="S6811">
        <v>4</v>
      </c>
      <c r="T6811">
        <v>1</v>
      </c>
      <c r="U6811">
        <v>0</v>
      </c>
      <c r="V6811">
        <v>0</v>
      </c>
      <c r="W6811">
        <v>3.3509901094292265</v>
      </c>
      <c r="X6811">
        <v>111.87848640142741</v>
      </c>
      <c r="Y6811">
        <v>0</v>
      </c>
      <c r="Z6811">
        <v>0</v>
      </c>
      <c r="AA6811">
        <v>28.388736431529097</v>
      </c>
      <c r="AB6811">
        <v>2.1205930824051351</v>
      </c>
      <c r="AC6811">
        <v>0</v>
      </c>
      <c r="AD6811">
        <v>0</v>
      </c>
      <c r="AE6811">
        <v>145.73880602479088</v>
      </c>
    </row>
    <row r="6812" spans="1:31" x14ac:dyDescent="0.3">
      <c r="A6812">
        <v>2501392</v>
      </c>
      <c r="B6812">
        <v>1</v>
      </c>
      <c r="C6812" t="s">
        <v>80</v>
      </c>
      <c r="D6812" t="s">
        <v>99</v>
      </c>
      <c r="E6812" t="s">
        <v>162</v>
      </c>
      <c r="F6812" t="s">
        <v>19007</v>
      </c>
      <c r="G6812" t="s">
        <v>210</v>
      </c>
      <c r="H6812" t="s">
        <v>135</v>
      </c>
      <c r="I6812" t="s">
        <v>136</v>
      </c>
      <c r="J6812" t="s">
        <v>137</v>
      </c>
      <c r="K6812" t="s">
        <v>144</v>
      </c>
      <c r="L6812" t="s">
        <v>19183</v>
      </c>
      <c r="M6812" t="s">
        <v>19184</v>
      </c>
      <c r="N6812">
        <v>0.57583333299999995</v>
      </c>
      <c r="O6812">
        <v>0</v>
      </c>
      <c r="P6812">
        <v>8</v>
      </c>
      <c r="Q6812">
        <v>0</v>
      </c>
      <c r="R6812">
        <v>0</v>
      </c>
      <c r="S6812">
        <v>0</v>
      </c>
      <c r="T6812">
        <v>1</v>
      </c>
      <c r="U6812">
        <v>0</v>
      </c>
      <c r="V6812">
        <v>0</v>
      </c>
      <c r="W6812">
        <v>0</v>
      </c>
      <c r="X6812">
        <v>0.44348249181699639</v>
      </c>
      <c r="Y6812">
        <v>0</v>
      </c>
      <c r="Z6812">
        <v>0</v>
      </c>
      <c r="AA6812">
        <v>0</v>
      </c>
      <c r="AB6812">
        <v>6.992700110152749E-3</v>
      </c>
      <c r="AC6812">
        <v>0</v>
      </c>
      <c r="AD6812">
        <v>0</v>
      </c>
      <c r="AE6812">
        <v>0.45047519192714913</v>
      </c>
    </row>
    <row r="6813" spans="1:31" x14ac:dyDescent="0.3">
      <c r="A6813">
        <v>2501535</v>
      </c>
      <c r="B6813">
        <v>1</v>
      </c>
      <c r="C6813" t="s">
        <v>80</v>
      </c>
      <c r="D6813" t="s">
        <v>86</v>
      </c>
      <c r="E6813" t="s">
        <v>153</v>
      </c>
      <c r="F6813" t="s">
        <v>19185</v>
      </c>
      <c r="G6813" t="s">
        <v>155</v>
      </c>
      <c r="H6813" t="s">
        <v>135</v>
      </c>
      <c r="I6813" t="s">
        <v>136</v>
      </c>
      <c r="J6813" t="s">
        <v>137</v>
      </c>
      <c r="K6813" t="s">
        <v>144</v>
      </c>
      <c r="L6813" t="s">
        <v>19186</v>
      </c>
      <c r="M6813" t="s">
        <v>19187</v>
      </c>
      <c r="N6813">
        <v>1.6686111109999999</v>
      </c>
      <c r="O6813">
        <v>0</v>
      </c>
      <c r="P6813">
        <v>2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2.6715140446120507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2.6715140446120507</v>
      </c>
    </row>
    <row r="6814" spans="1:31" x14ac:dyDescent="0.3">
      <c r="A6814">
        <v>2501976</v>
      </c>
      <c r="B6814">
        <v>1</v>
      </c>
      <c r="C6814" t="s">
        <v>80</v>
      </c>
      <c r="D6814" t="s">
        <v>87</v>
      </c>
      <c r="E6814" t="s">
        <v>132</v>
      </c>
      <c r="F6814" t="s">
        <v>19188</v>
      </c>
      <c r="G6814" t="s">
        <v>134</v>
      </c>
      <c r="H6814" t="s">
        <v>135</v>
      </c>
      <c r="I6814" t="s">
        <v>136</v>
      </c>
      <c r="J6814" t="s">
        <v>137</v>
      </c>
      <c r="K6814" t="s">
        <v>138</v>
      </c>
      <c r="L6814" t="s">
        <v>19189</v>
      </c>
      <c r="M6814" t="s">
        <v>19190</v>
      </c>
      <c r="N6814">
        <v>0.240277777</v>
      </c>
      <c r="O6814">
        <v>0</v>
      </c>
      <c r="P6814">
        <v>205</v>
      </c>
      <c r="Q6814">
        <v>0</v>
      </c>
      <c r="R6814">
        <v>0</v>
      </c>
      <c r="S6814">
        <v>0</v>
      </c>
      <c r="T6814">
        <v>20</v>
      </c>
      <c r="U6814">
        <v>0</v>
      </c>
      <c r="V6814">
        <v>0</v>
      </c>
      <c r="W6814">
        <v>0</v>
      </c>
      <c r="X6814">
        <v>13.126340854478878</v>
      </c>
      <c r="Y6814">
        <v>0</v>
      </c>
      <c r="Z6814">
        <v>0</v>
      </c>
      <c r="AA6814">
        <v>0</v>
      </c>
      <c r="AB6814">
        <v>14.5851681235347</v>
      </c>
      <c r="AC6814">
        <v>0</v>
      </c>
      <c r="AD6814">
        <v>0</v>
      </c>
      <c r="AE6814">
        <v>27.711508978013576</v>
      </c>
    </row>
    <row r="6815" spans="1:31" x14ac:dyDescent="0.3">
      <c r="A6815">
        <v>2501521</v>
      </c>
      <c r="B6815">
        <v>1</v>
      </c>
      <c r="C6815" t="s">
        <v>80</v>
      </c>
      <c r="D6815" t="s">
        <v>99</v>
      </c>
      <c r="E6815" t="s">
        <v>153</v>
      </c>
      <c r="F6815" t="s">
        <v>19191</v>
      </c>
      <c r="G6815" t="s">
        <v>244</v>
      </c>
      <c r="H6815" t="s">
        <v>135</v>
      </c>
      <c r="I6815" t="s">
        <v>136</v>
      </c>
      <c r="J6815" t="s">
        <v>137</v>
      </c>
      <c r="K6815" t="s">
        <v>144</v>
      </c>
      <c r="L6815" t="s">
        <v>19192</v>
      </c>
      <c r="M6815" t="s">
        <v>19193</v>
      </c>
      <c r="N6815">
        <v>1.6133333329999999</v>
      </c>
      <c r="O6815">
        <v>0</v>
      </c>
      <c r="P6815">
        <v>1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0.82790350750931152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0.82790350750931152</v>
      </c>
    </row>
    <row r="6816" spans="1:31" x14ac:dyDescent="0.3">
      <c r="A6816">
        <v>2502119</v>
      </c>
      <c r="B6816">
        <v>1</v>
      </c>
      <c r="C6816" t="s">
        <v>80</v>
      </c>
      <c r="D6816" t="s">
        <v>92</v>
      </c>
      <c r="E6816" t="s">
        <v>162</v>
      </c>
      <c r="F6816" t="s">
        <v>19194</v>
      </c>
      <c r="G6816" t="s">
        <v>2766</v>
      </c>
      <c r="H6816" t="s">
        <v>135</v>
      </c>
      <c r="I6816" t="s">
        <v>136</v>
      </c>
      <c r="J6816" t="s">
        <v>137</v>
      </c>
      <c r="K6816" t="s">
        <v>144</v>
      </c>
      <c r="L6816" t="s">
        <v>19195</v>
      </c>
      <c r="M6816" t="s">
        <v>19196</v>
      </c>
      <c r="N6816">
        <v>1.2652777770000001</v>
      </c>
      <c r="O6816">
        <v>0</v>
      </c>
      <c r="P6816">
        <v>219</v>
      </c>
      <c r="Q6816">
        <v>0</v>
      </c>
      <c r="R6816">
        <v>0</v>
      </c>
      <c r="S6816">
        <v>0</v>
      </c>
      <c r="T6816">
        <v>1</v>
      </c>
      <c r="U6816">
        <v>0</v>
      </c>
      <c r="V6816">
        <v>0</v>
      </c>
      <c r="W6816">
        <v>0</v>
      </c>
      <c r="X6816">
        <v>76.45324581122911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76.45324581122911</v>
      </c>
    </row>
    <row r="6817" spans="1:31" x14ac:dyDescent="0.3">
      <c r="A6817">
        <v>2501870</v>
      </c>
      <c r="B6817">
        <v>1</v>
      </c>
      <c r="C6817" t="s">
        <v>80</v>
      </c>
      <c r="D6817" t="s">
        <v>82</v>
      </c>
      <c r="E6817" t="s">
        <v>153</v>
      </c>
      <c r="F6817" t="s">
        <v>19197</v>
      </c>
      <c r="G6817" t="s">
        <v>155</v>
      </c>
      <c r="H6817" t="s">
        <v>135</v>
      </c>
      <c r="I6817" t="s">
        <v>136</v>
      </c>
      <c r="J6817" t="s">
        <v>137</v>
      </c>
      <c r="K6817" t="s">
        <v>144</v>
      </c>
      <c r="L6817" t="s">
        <v>19198</v>
      </c>
      <c r="M6817" t="s">
        <v>19199</v>
      </c>
      <c r="N6817">
        <v>2.2780555549999999</v>
      </c>
      <c r="O6817">
        <v>0</v>
      </c>
      <c r="P6817">
        <v>5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2.9874631711471515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2.9874631711471515</v>
      </c>
    </row>
    <row r="6818" spans="1:31" x14ac:dyDescent="0.3">
      <c r="A6818">
        <v>2501727</v>
      </c>
      <c r="B6818">
        <v>1</v>
      </c>
      <c r="C6818" t="s">
        <v>80</v>
      </c>
      <c r="D6818" t="s">
        <v>83</v>
      </c>
      <c r="E6818" t="s">
        <v>147</v>
      </c>
      <c r="F6818" t="s">
        <v>19200</v>
      </c>
      <c r="G6818" t="s">
        <v>149</v>
      </c>
      <c r="H6818" t="s">
        <v>150</v>
      </c>
      <c r="I6818" t="s">
        <v>136</v>
      </c>
      <c r="J6818" t="s">
        <v>137</v>
      </c>
      <c r="K6818" t="s">
        <v>144</v>
      </c>
      <c r="L6818" t="s">
        <v>19201</v>
      </c>
      <c r="M6818" t="s">
        <v>19202</v>
      </c>
      <c r="N6818">
        <v>0.14361111100000001</v>
      </c>
      <c r="O6818">
        <v>0</v>
      </c>
      <c r="P6818">
        <v>57</v>
      </c>
      <c r="Q6818">
        <v>0</v>
      </c>
      <c r="R6818">
        <v>23</v>
      </c>
      <c r="S6818">
        <v>17</v>
      </c>
      <c r="T6818">
        <v>236</v>
      </c>
      <c r="U6818">
        <v>12</v>
      </c>
      <c r="V6818">
        <v>16</v>
      </c>
      <c r="W6818">
        <v>0</v>
      </c>
      <c r="X6818">
        <v>2.0376098581922966</v>
      </c>
      <c r="Y6818">
        <v>0</v>
      </c>
      <c r="Z6818">
        <v>3.5947492718756999</v>
      </c>
      <c r="AA6818">
        <v>23.208754233128115</v>
      </c>
      <c r="AB6818">
        <v>94.569899944382115</v>
      </c>
      <c r="AC6818">
        <v>268.76578038734044</v>
      </c>
      <c r="AD6818">
        <v>80.868298419864701</v>
      </c>
      <c r="AE6818">
        <v>473.04509211478336</v>
      </c>
    </row>
    <row r="6819" spans="1:31" x14ac:dyDescent="0.3">
      <c r="A6819">
        <v>2501424</v>
      </c>
      <c r="B6819">
        <v>1</v>
      </c>
      <c r="C6819" t="s">
        <v>80</v>
      </c>
      <c r="D6819" t="s">
        <v>97</v>
      </c>
      <c r="E6819" t="s">
        <v>184</v>
      </c>
      <c r="F6819" t="s">
        <v>19203</v>
      </c>
      <c r="G6819" t="s">
        <v>149</v>
      </c>
      <c r="H6819" t="s">
        <v>150</v>
      </c>
      <c r="I6819" t="s">
        <v>136</v>
      </c>
      <c r="J6819" t="s">
        <v>137</v>
      </c>
      <c r="K6819" t="s">
        <v>144</v>
      </c>
      <c r="L6819" t="s">
        <v>19204</v>
      </c>
      <c r="M6819" t="s">
        <v>19205</v>
      </c>
      <c r="N6819">
        <v>7.1566666659999996</v>
      </c>
      <c r="O6819">
        <v>5</v>
      </c>
      <c r="P6819">
        <v>852</v>
      </c>
      <c r="Q6819">
        <v>6</v>
      </c>
      <c r="R6819">
        <v>19</v>
      </c>
      <c r="S6819">
        <v>10</v>
      </c>
      <c r="T6819">
        <v>89</v>
      </c>
      <c r="U6819">
        <v>0</v>
      </c>
      <c r="V6819">
        <v>0</v>
      </c>
      <c r="W6819">
        <v>1656.7062242236691</v>
      </c>
      <c r="X6819">
        <v>1655.7714904051561</v>
      </c>
      <c r="Y6819">
        <v>57.644378913945928</v>
      </c>
      <c r="Z6819">
        <v>24.588048063565161</v>
      </c>
      <c r="AA6819">
        <v>230.55220149540125</v>
      </c>
      <c r="AB6819">
        <v>514.79680464796411</v>
      </c>
      <c r="AC6819">
        <v>0</v>
      </c>
      <c r="AD6819">
        <v>0</v>
      </c>
      <c r="AE6819">
        <v>4140.0591477497019</v>
      </c>
    </row>
    <row r="6820" spans="1:31" x14ac:dyDescent="0.3">
      <c r="A6820">
        <v>2501733</v>
      </c>
      <c r="B6820">
        <v>1</v>
      </c>
      <c r="C6820" t="s">
        <v>80</v>
      </c>
      <c r="D6820" t="s">
        <v>83</v>
      </c>
      <c r="E6820" t="s">
        <v>184</v>
      </c>
      <c r="F6820" t="s">
        <v>2702</v>
      </c>
      <c r="G6820" t="s">
        <v>149</v>
      </c>
      <c r="H6820" t="s">
        <v>150</v>
      </c>
      <c r="I6820" t="s">
        <v>136</v>
      </c>
      <c r="J6820" t="s">
        <v>137</v>
      </c>
      <c r="K6820" t="s">
        <v>144</v>
      </c>
      <c r="L6820" t="s">
        <v>19206</v>
      </c>
      <c r="M6820" t="s">
        <v>19207</v>
      </c>
      <c r="N6820">
        <v>8.4444443999999994E-2</v>
      </c>
      <c r="O6820">
        <v>1</v>
      </c>
      <c r="P6820">
        <v>2618</v>
      </c>
      <c r="Q6820">
        <v>0</v>
      </c>
      <c r="R6820">
        <v>17</v>
      </c>
      <c r="S6820">
        <v>11</v>
      </c>
      <c r="T6820">
        <v>411</v>
      </c>
      <c r="U6820">
        <v>1</v>
      </c>
      <c r="V6820">
        <v>4</v>
      </c>
      <c r="W6820">
        <v>2.0707111644444446E-2</v>
      </c>
      <c r="X6820">
        <v>72.668633972297698</v>
      </c>
      <c r="Y6820">
        <v>0</v>
      </c>
      <c r="Z6820">
        <v>2.6879008524613432</v>
      </c>
      <c r="AA6820">
        <v>11.87701857166366</v>
      </c>
      <c r="AB6820">
        <v>57.91423024922814</v>
      </c>
      <c r="AC6820">
        <v>1.5773919256401201</v>
      </c>
      <c r="AD6820">
        <v>34.052613974937984</v>
      </c>
      <c r="AE6820">
        <v>180.79849665787339</v>
      </c>
    </row>
    <row r="6821" spans="1:31" x14ac:dyDescent="0.3">
      <c r="A6821">
        <v>2501418</v>
      </c>
      <c r="B6821">
        <v>1</v>
      </c>
      <c r="C6821" t="s">
        <v>80</v>
      </c>
      <c r="D6821" t="s">
        <v>96</v>
      </c>
      <c r="E6821" t="s">
        <v>147</v>
      </c>
      <c r="F6821" t="s">
        <v>19208</v>
      </c>
      <c r="G6821" t="s">
        <v>149</v>
      </c>
      <c r="H6821" t="s">
        <v>150</v>
      </c>
      <c r="I6821" t="s">
        <v>136</v>
      </c>
      <c r="J6821" t="s">
        <v>137</v>
      </c>
      <c r="K6821" t="s">
        <v>144</v>
      </c>
      <c r="L6821" t="s">
        <v>19209</v>
      </c>
      <c r="M6821" t="s">
        <v>19210</v>
      </c>
      <c r="N6821">
        <v>3.6380555550000002</v>
      </c>
      <c r="O6821">
        <v>0</v>
      </c>
      <c r="P6821">
        <v>0</v>
      </c>
      <c r="Q6821">
        <v>0</v>
      </c>
      <c r="R6821">
        <v>0</v>
      </c>
      <c r="S6821">
        <v>1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51.38719629933302</v>
      </c>
      <c r="AB6821">
        <v>0</v>
      </c>
      <c r="AC6821">
        <v>0</v>
      </c>
      <c r="AD6821">
        <v>0</v>
      </c>
      <c r="AE6821">
        <v>51.38719629933302</v>
      </c>
    </row>
    <row r="6822" spans="1:31" x14ac:dyDescent="0.3">
      <c r="A6822">
        <v>2501441</v>
      </c>
      <c r="B6822">
        <v>1</v>
      </c>
      <c r="C6822" t="s">
        <v>80</v>
      </c>
      <c r="D6822" t="s">
        <v>103</v>
      </c>
      <c r="E6822" t="s">
        <v>153</v>
      </c>
      <c r="F6822" t="s">
        <v>19211</v>
      </c>
      <c r="G6822" t="s">
        <v>155</v>
      </c>
      <c r="H6822" t="s">
        <v>135</v>
      </c>
      <c r="I6822" t="s">
        <v>136</v>
      </c>
      <c r="J6822" t="s">
        <v>137</v>
      </c>
      <c r="K6822" t="s">
        <v>144</v>
      </c>
      <c r="L6822" t="s">
        <v>19212</v>
      </c>
      <c r="M6822" t="s">
        <v>19213</v>
      </c>
      <c r="N6822">
        <v>2.1144444440000001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1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6.6683385741461043</v>
      </c>
      <c r="AC6822">
        <v>0</v>
      </c>
      <c r="AD6822">
        <v>0</v>
      </c>
      <c r="AE6822">
        <v>6.6683385741461043</v>
      </c>
    </row>
    <row r="6823" spans="1:31" x14ac:dyDescent="0.3">
      <c r="A6823">
        <v>2502105</v>
      </c>
      <c r="B6823">
        <v>1</v>
      </c>
      <c r="C6823" t="s">
        <v>80</v>
      </c>
      <c r="D6823" t="s">
        <v>88</v>
      </c>
      <c r="E6823" t="s">
        <v>153</v>
      </c>
      <c r="F6823" t="s">
        <v>18852</v>
      </c>
      <c r="G6823" t="s">
        <v>155</v>
      </c>
      <c r="H6823" t="s">
        <v>135</v>
      </c>
      <c r="I6823" t="s">
        <v>136</v>
      </c>
      <c r="J6823" t="s">
        <v>137</v>
      </c>
      <c r="K6823" t="s">
        <v>144</v>
      </c>
      <c r="L6823" t="s">
        <v>19214</v>
      </c>
      <c r="M6823" t="s">
        <v>19215</v>
      </c>
      <c r="N6823">
        <v>1.7224999999999999</v>
      </c>
      <c r="O6823">
        <v>0</v>
      </c>
      <c r="P6823">
        <v>4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1.2479230153165908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1.2479230153165908</v>
      </c>
    </row>
    <row r="6824" spans="1:31" x14ac:dyDescent="0.3">
      <c r="A6824">
        <v>2501464</v>
      </c>
      <c r="B6824">
        <v>1</v>
      </c>
      <c r="C6824" t="s">
        <v>80</v>
      </c>
      <c r="D6824" t="s">
        <v>97</v>
      </c>
      <c r="E6824" t="s">
        <v>147</v>
      </c>
      <c r="F6824" t="s">
        <v>19216</v>
      </c>
      <c r="G6824" t="s">
        <v>193</v>
      </c>
      <c r="H6824" t="s">
        <v>150</v>
      </c>
      <c r="I6824" t="s">
        <v>136</v>
      </c>
      <c r="J6824" t="s">
        <v>137</v>
      </c>
      <c r="K6824" t="s">
        <v>144</v>
      </c>
      <c r="L6824" t="s">
        <v>19217</v>
      </c>
      <c r="M6824" t="s">
        <v>19218</v>
      </c>
      <c r="N6824">
        <v>3.4872222220000002</v>
      </c>
      <c r="O6824">
        <v>0</v>
      </c>
      <c r="P6824">
        <v>161</v>
      </c>
      <c r="Q6824">
        <v>0</v>
      </c>
      <c r="R6824">
        <v>0</v>
      </c>
      <c r="S6824">
        <v>0</v>
      </c>
      <c r="T6824">
        <v>2</v>
      </c>
      <c r="U6824">
        <v>0</v>
      </c>
      <c r="V6824">
        <v>0</v>
      </c>
      <c r="W6824">
        <v>0</v>
      </c>
      <c r="X6824">
        <v>100.49521427936618</v>
      </c>
      <c r="Y6824">
        <v>0</v>
      </c>
      <c r="Z6824">
        <v>0</v>
      </c>
      <c r="AA6824">
        <v>0</v>
      </c>
      <c r="AB6824">
        <v>6.817844707461532</v>
      </c>
      <c r="AC6824">
        <v>0</v>
      </c>
      <c r="AD6824">
        <v>0</v>
      </c>
      <c r="AE6824">
        <v>107.31305898682771</v>
      </c>
    </row>
    <row r="6825" spans="1:31" x14ac:dyDescent="0.3">
      <c r="A6825">
        <v>2502188</v>
      </c>
      <c r="B6825">
        <v>1</v>
      </c>
      <c r="C6825" t="s">
        <v>80</v>
      </c>
      <c r="D6825" t="s">
        <v>90</v>
      </c>
      <c r="E6825" t="s">
        <v>147</v>
      </c>
      <c r="F6825" t="s">
        <v>19219</v>
      </c>
      <c r="G6825" t="s">
        <v>149</v>
      </c>
      <c r="H6825" t="s">
        <v>150</v>
      </c>
      <c r="I6825" t="s">
        <v>136</v>
      </c>
      <c r="J6825" t="s">
        <v>137</v>
      </c>
      <c r="K6825" t="s">
        <v>144</v>
      </c>
      <c r="L6825" t="s">
        <v>19220</v>
      </c>
      <c r="M6825" t="s">
        <v>19221</v>
      </c>
      <c r="N6825">
        <v>0.96222222199999996</v>
      </c>
      <c r="O6825">
        <v>0</v>
      </c>
      <c r="P6825">
        <v>3906</v>
      </c>
      <c r="Q6825">
        <v>0</v>
      </c>
      <c r="R6825">
        <v>0</v>
      </c>
      <c r="S6825">
        <v>1</v>
      </c>
      <c r="T6825">
        <v>454</v>
      </c>
      <c r="U6825">
        <v>0</v>
      </c>
      <c r="V6825">
        <v>0</v>
      </c>
      <c r="W6825">
        <v>0</v>
      </c>
      <c r="X6825">
        <v>1194.8618259739646</v>
      </c>
      <c r="Y6825">
        <v>0</v>
      </c>
      <c r="Z6825">
        <v>0</v>
      </c>
      <c r="AA6825">
        <v>1.1873826461291666</v>
      </c>
      <c r="AB6825">
        <v>444.26187529103015</v>
      </c>
      <c r="AC6825">
        <v>0</v>
      </c>
      <c r="AD6825">
        <v>0</v>
      </c>
      <c r="AE6825">
        <v>1640.3110839111241</v>
      </c>
    </row>
    <row r="6826" spans="1:31" x14ac:dyDescent="0.3">
      <c r="A6826">
        <v>2501843</v>
      </c>
      <c r="B6826">
        <v>2</v>
      </c>
      <c r="C6826" t="s">
        <v>80</v>
      </c>
      <c r="D6826" t="s">
        <v>83</v>
      </c>
      <c r="E6826" t="s">
        <v>147</v>
      </c>
      <c r="F6826" t="s">
        <v>19222</v>
      </c>
      <c r="G6826" t="s">
        <v>924</v>
      </c>
      <c r="H6826" t="s">
        <v>150</v>
      </c>
      <c r="I6826" t="s">
        <v>136</v>
      </c>
      <c r="J6826" t="s">
        <v>137</v>
      </c>
      <c r="K6826" t="s">
        <v>144</v>
      </c>
      <c r="L6826" t="s">
        <v>19223</v>
      </c>
      <c r="M6826" t="s">
        <v>19224</v>
      </c>
      <c r="N6826">
        <v>3.1383333329999998</v>
      </c>
      <c r="O6826">
        <v>0</v>
      </c>
      <c r="P6826">
        <v>89</v>
      </c>
      <c r="Q6826">
        <v>0</v>
      </c>
      <c r="R6826">
        <v>10</v>
      </c>
      <c r="S6826">
        <v>0</v>
      </c>
      <c r="T6826">
        <v>17</v>
      </c>
      <c r="U6826">
        <v>0</v>
      </c>
      <c r="V6826">
        <v>0</v>
      </c>
      <c r="W6826">
        <v>0</v>
      </c>
      <c r="X6826">
        <v>100.20368193020876</v>
      </c>
      <c r="Y6826">
        <v>0</v>
      </c>
      <c r="Z6826">
        <v>12.291869968426703</v>
      </c>
      <c r="AA6826">
        <v>0</v>
      </c>
      <c r="AB6826">
        <v>46.845309657774244</v>
      </c>
      <c r="AC6826">
        <v>0</v>
      </c>
      <c r="AD6826">
        <v>0</v>
      </c>
      <c r="AE6826">
        <v>159.34086155640969</v>
      </c>
    </row>
    <row r="6827" spans="1:31" x14ac:dyDescent="0.3">
      <c r="A6827">
        <v>2502048</v>
      </c>
      <c r="B6827">
        <v>1</v>
      </c>
      <c r="C6827" t="s">
        <v>81</v>
      </c>
      <c r="D6827" t="s">
        <v>113</v>
      </c>
      <c r="E6827" t="s">
        <v>132</v>
      </c>
      <c r="F6827" t="s">
        <v>19225</v>
      </c>
      <c r="G6827" t="s">
        <v>296</v>
      </c>
      <c r="H6827" t="s">
        <v>135</v>
      </c>
      <c r="I6827" t="s">
        <v>136</v>
      </c>
      <c r="J6827" t="s">
        <v>137</v>
      </c>
      <c r="K6827" t="s">
        <v>144</v>
      </c>
      <c r="L6827" t="s">
        <v>19226</v>
      </c>
      <c r="M6827" t="s">
        <v>19227</v>
      </c>
      <c r="N6827">
        <v>0.99694444400000004</v>
      </c>
      <c r="O6827">
        <v>0</v>
      </c>
      <c r="P6827">
        <v>39</v>
      </c>
      <c r="Q6827">
        <v>0</v>
      </c>
      <c r="R6827">
        <v>26</v>
      </c>
      <c r="S6827">
        <v>0</v>
      </c>
      <c r="T6827">
        <v>6</v>
      </c>
      <c r="U6827">
        <v>0</v>
      </c>
      <c r="V6827">
        <v>0</v>
      </c>
      <c r="W6827">
        <v>0</v>
      </c>
      <c r="X6827">
        <v>6.3977492892867129</v>
      </c>
      <c r="Y6827">
        <v>0</v>
      </c>
      <c r="Z6827">
        <v>3.4217092957936694</v>
      </c>
      <c r="AA6827">
        <v>0</v>
      </c>
      <c r="AB6827">
        <v>17.32360868646294</v>
      </c>
      <c r="AC6827">
        <v>0</v>
      </c>
      <c r="AD6827">
        <v>0</v>
      </c>
      <c r="AE6827">
        <v>27.143067271543323</v>
      </c>
    </row>
    <row r="6828" spans="1:31" x14ac:dyDescent="0.3">
      <c r="A6828">
        <v>2501942</v>
      </c>
      <c r="B6828">
        <v>1</v>
      </c>
      <c r="C6828" t="s">
        <v>80</v>
      </c>
      <c r="D6828" t="s">
        <v>93</v>
      </c>
      <c r="E6828" t="s">
        <v>166</v>
      </c>
      <c r="F6828" t="s">
        <v>6163</v>
      </c>
      <c r="G6828" t="s">
        <v>149</v>
      </c>
      <c r="H6828" t="s">
        <v>150</v>
      </c>
      <c r="I6828" t="s">
        <v>136</v>
      </c>
      <c r="J6828" t="s">
        <v>137</v>
      </c>
      <c r="K6828" t="s">
        <v>144</v>
      </c>
      <c r="L6828" t="s">
        <v>19228</v>
      </c>
      <c r="M6828" t="s">
        <v>19229</v>
      </c>
      <c r="N6828">
        <v>0.11333333299999999</v>
      </c>
      <c r="O6828">
        <v>0</v>
      </c>
      <c r="P6828">
        <v>1121</v>
      </c>
      <c r="Q6828">
        <v>1</v>
      </c>
      <c r="R6828">
        <v>299</v>
      </c>
      <c r="S6828">
        <v>4</v>
      </c>
      <c r="T6828">
        <v>311</v>
      </c>
      <c r="U6828">
        <v>0</v>
      </c>
      <c r="V6828">
        <v>0</v>
      </c>
      <c r="W6828">
        <v>0</v>
      </c>
      <c r="X6828">
        <v>18.937265531261357</v>
      </c>
      <c r="Y6828">
        <v>0</v>
      </c>
      <c r="Z6828">
        <v>4.4848001147060037</v>
      </c>
      <c r="AA6828">
        <v>0.46969649946192266</v>
      </c>
      <c r="AB6828">
        <v>15.795086414077963</v>
      </c>
      <c r="AC6828">
        <v>0</v>
      </c>
      <c r="AD6828">
        <v>0</v>
      </c>
      <c r="AE6828">
        <v>39.686848559507247</v>
      </c>
    </row>
    <row r="6829" spans="1:31" x14ac:dyDescent="0.3">
      <c r="A6829">
        <v>2501650</v>
      </c>
      <c r="B6829">
        <v>1</v>
      </c>
      <c r="C6829" t="s">
        <v>81</v>
      </c>
      <c r="D6829" t="s">
        <v>127</v>
      </c>
      <c r="E6829" t="s">
        <v>166</v>
      </c>
      <c r="F6829" t="s">
        <v>19230</v>
      </c>
      <c r="G6829" t="s">
        <v>149</v>
      </c>
      <c r="H6829" t="s">
        <v>150</v>
      </c>
      <c r="I6829" t="s">
        <v>136</v>
      </c>
      <c r="J6829" t="s">
        <v>137</v>
      </c>
      <c r="K6829" t="s">
        <v>144</v>
      </c>
      <c r="L6829" t="s">
        <v>19231</v>
      </c>
      <c r="M6829" t="s">
        <v>19232</v>
      </c>
      <c r="N6829">
        <v>0.64194444399999995</v>
      </c>
      <c r="O6829">
        <v>0</v>
      </c>
      <c r="P6829">
        <v>18</v>
      </c>
      <c r="Q6829">
        <v>0</v>
      </c>
      <c r="R6829">
        <v>3</v>
      </c>
      <c r="S6829">
        <v>6</v>
      </c>
      <c r="T6829">
        <v>11</v>
      </c>
      <c r="U6829">
        <v>0</v>
      </c>
      <c r="V6829">
        <v>0</v>
      </c>
      <c r="W6829">
        <v>0</v>
      </c>
      <c r="X6829">
        <v>4.9308893973510255</v>
      </c>
      <c r="Y6829">
        <v>0</v>
      </c>
      <c r="Z6829">
        <v>0.224738771319928</v>
      </c>
      <c r="AA6829">
        <v>58.876225614227401</v>
      </c>
      <c r="AB6829">
        <v>29.60172914988874</v>
      </c>
      <c r="AC6829">
        <v>0</v>
      </c>
      <c r="AD6829">
        <v>0</v>
      </c>
      <c r="AE6829">
        <v>93.633582932787093</v>
      </c>
    </row>
    <row r="6830" spans="1:31" x14ac:dyDescent="0.3">
      <c r="A6830">
        <v>2501896</v>
      </c>
      <c r="B6830">
        <v>1</v>
      </c>
      <c r="C6830" t="s">
        <v>80</v>
      </c>
      <c r="D6830" t="s">
        <v>107</v>
      </c>
      <c r="E6830" t="s">
        <v>147</v>
      </c>
      <c r="F6830" t="s">
        <v>19233</v>
      </c>
      <c r="G6830" t="s">
        <v>203</v>
      </c>
      <c r="H6830" t="s">
        <v>150</v>
      </c>
      <c r="I6830" t="s">
        <v>136</v>
      </c>
      <c r="J6830" t="s">
        <v>137</v>
      </c>
      <c r="K6830" t="s">
        <v>138</v>
      </c>
      <c r="L6830" t="s">
        <v>19234</v>
      </c>
      <c r="M6830" t="s">
        <v>19235</v>
      </c>
      <c r="N6830">
        <v>0.20166666599999999</v>
      </c>
      <c r="O6830">
        <v>0</v>
      </c>
      <c r="P6830">
        <v>2430</v>
      </c>
      <c r="Q6830">
        <v>0</v>
      </c>
      <c r="R6830">
        <v>3</v>
      </c>
      <c r="S6830">
        <v>2</v>
      </c>
      <c r="T6830">
        <v>172</v>
      </c>
      <c r="U6830">
        <v>0</v>
      </c>
      <c r="V6830">
        <v>1</v>
      </c>
      <c r="W6830">
        <v>0</v>
      </c>
      <c r="X6830">
        <v>72.628411913617782</v>
      </c>
      <c r="Y6830">
        <v>0</v>
      </c>
      <c r="Z6830">
        <v>0.15001699791582468</v>
      </c>
      <c r="AA6830">
        <v>14.024820586358942</v>
      </c>
      <c r="AB6830">
        <v>43.610630572466185</v>
      </c>
      <c r="AC6830">
        <v>0</v>
      </c>
      <c r="AD6830">
        <v>4.8708210971116508E-2</v>
      </c>
      <c r="AE6830">
        <v>130.46258828132986</v>
      </c>
    </row>
    <row r="6831" spans="1:31" x14ac:dyDescent="0.3">
      <c r="A6831">
        <v>2501481</v>
      </c>
      <c r="B6831">
        <v>1</v>
      </c>
      <c r="C6831" t="s">
        <v>81</v>
      </c>
      <c r="D6831" t="s">
        <v>116</v>
      </c>
      <c r="E6831" t="s">
        <v>184</v>
      </c>
      <c r="F6831" t="s">
        <v>5079</v>
      </c>
      <c r="G6831" t="s">
        <v>149</v>
      </c>
      <c r="H6831" t="s">
        <v>150</v>
      </c>
      <c r="I6831" t="s">
        <v>136</v>
      </c>
      <c r="J6831" t="s">
        <v>137</v>
      </c>
      <c r="K6831" t="s">
        <v>144</v>
      </c>
      <c r="L6831" t="s">
        <v>19236</v>
      </c>
      <c r="M6831" t="s">
        <v>19237</v>
      </c>
      <c r="N6831">
        <v>0.6</v>
      </c>
      <c r="O6831">
        <v>2</v>
      </c>
      <c r="P6831">
        <v>400</v>
      </c>
      <c r="Q6831">
        <v>6</v>
      </c>
      <c r="R6831">
        <v>1</v>
      </c>
      <c r="S6831">
        <v>2</v>
      </c>
      <c r="T6831">
        <v>18</v>
      </c>
      <c r="U6831">
        <v>0</v>
      </c>
      <c r="V6831">
        <v>0</v>
      </c>
      <c r="W6831">
        <v>1.7544799296858604</v>
      </c>
      <c r="X6831">
        <v>22.229928177248173</v>
      </c>
      <c r="Y6831">
        <v>46.398088184462644</v>
      </c>
      <c r="Z6831">
        <v>0.32874525359999995</v>
      </c>
      <c r="AA6831">
        <v>1.6587136078559999</v>
      </c>
      <c r="AB6831">
        <v>8.0554081853415003</v>
      </c>
      <c r="AC6831">
        <v>0</v>
      </c>
      <c r="AD6831">
        <v>0</v>
      </c>
      <c r="AE6831">
        <v>80.425363338194188</v>
      </c>
    </row>
    <row r="6832" spans="1:31" x14ac:dyDescent="0.3">
      <c r="A6832">
        <v>2501816</v>
      </c>
      <c r="B6832">
        <v>1</v>
      </c>
      <c r="C6832" t="s">
        <v>80</v>
      </c>
      <c r="D6832" t="s">
        <v>97</v>
      </c>
      <c r="E6832" t="s">
        <v>141</v>
      </c>
      <c r="F6832" t="s">
        <v>19238</v>
      </c>
      <c r="G6832" t="s">
        <v>466</v>
      </c>
      <c r="H6832" t="s">
        <v>135</v>
      </c>
      <c r="I6832" t="s">
        <v>136</v>
      </c>
      <c r="J6832" t="s">
        <v>137</v>
      </c>
      <c r="K6832" t="s">
        <v>144</v>
      </c>
      <c r="L6832" t="s">
        <v>19239</v>
      </c>
      <c r="M6832" t="s">
        <v>19240</v>
      </c>
      <c r="N6832">
        <v>6.9811111109999997</v>
      </c>
      <c r="O6832">
        <v>0</v>
      </c>
      <c r="P6832">
        <v>27</v>
      </c>
      <c r="Q6832">
        <v>0</v>
      </c>
      <c r="R6832">
        <v>0</v>
      </c>
      <c r="S6832">
        <v>0</v>
      </c>
      <c r="T6832">
        <v>1</v>
      </c>
      <c r="U6832">
        <v>0</v>
      </c>
      <c r="V6832">
        <v>0</v>
      </c>
      <c r="W6832">
        <v>0</v>
      </c>
      <c r="X6832">
        <v>139.28699810928066</v>
      </c>
      <c r="Y6832">
        <v>0</v>
      </c>
      <c r="Z6832">
        <v>0</v>
      </c>
      <c r="AA6832">
        <v>0</v>
      </c>
      <c r="AB6832">
        <v>0.96254910086462497</v>
      </c>
      <c r="AC6832">
        <v>0</v>
      </c>
      <c r="AD6832">
        <v>0</v>
      </c>
      <c r="AE6832">
        <v>140.24954721014529</v>
      </c>
    </row>
    <row r="6833" spans="1:31" x14ac:dyDescent="0.3">
      <c r="A6833">
        <v>2501461</v>
      </c>
      <c r="B6833">
        <v>1</v>
      </c>
      <c r="C6833" t="s">
        <v>80</v>
      </c>
      <c r="D6833" t="s">
        <v>96</v>
      </c>
      <c r="E6833" t="s">
        <v>184</v>
      </c>
      <c r="F6833" t="s">
        <v>19241</v>
      </c>
      <c r="G6833" t="s">
        <v>779</v>
      </c>
      <c r="H6833" t="s">
        <v>150</v>
      </c>
      <c r="I6833" t="s">
        <v>136</v>
      </c>
      <c r="J6833" t="s">
        <v>137</v>
      </c>
      <c r="K6833" t="s">
        <v>144</v>
      </c>
      <c r="L6833" t="s">
        <v>19242</v>
      </c>
      <c r="M6833" t="s">
        <v>19243</v>
      </c>
      <c r="N6833">
        <v>6.0461111110000001</v>
      </c>
      <c r="O6833">
        <v>1</v>
      </c>
      <c r="P6833">
        <v>3910</v>
      </c>
      <c r="Q6833">
        <v>0</v>
      </c>
      <c r="R6833">
        <v>6</v>
      </c>
      <c r="S6833">
        <v>4</v>
      </c>
      <c r="T6833">
        <v>286</v>
      </c>
      <c r="U6833">
        <v>0</v>
      </c>
      <c r="V6833">
        <v>0</v>
      </c>
      <c r="W6833">
        <v>71.895318186342308</v>
      </c>
      <c r="X6833">
        <v>7292.7071286697255</v>
      </c>
      <c r="Y6833">
        <v>0</v>
      </c>
      <c r="Z6833">
        <v>4.8677049620546189</v>
      </c>
      <c r="AA6833">
        <v>538.77230754706625</v>
      </c>
      <c r="AB6833">
        <v>2226.8943356338632</v>
      </c>
      <c r="AC6833">
        <v>0</v>
      </c>
      <c r="AD6833">
        <v>0</v>
      </c>
      <c r="AE6833">
        <v>10135.136794999053</v>
      </c>
    </row>
    <row r="6834" spans="1:31" x14ac:dyDescent="0.3">
      <c r="A6834">
        <v>2501879</v>
      </c>
      <c r="B6834">
        <v>1</v>
      </c>
      <c r="C6834" t="s">
        <v>80</v>
      </c>
      <c r="D6834" t="s">
        <v>96</v>
      </c>
      <c r="E6834" t="s">
        <v>166</v>
      </c>
      <c r="F6834" t="s">
        <v>19244</v>
      </c>
      <c r="G6834" t="s">
        <v>203</v>
      </c>
      <c r="H6834" t="s">
        <v>150</v>
      </c>
      <c r="I6834" t="s">
        <v>136</v>
      </c>
      <c r="J6834" t="s">
        <v>137</v>
      </c>
      <c r="K6834" t="s">
        <v>144</v>
      </c>
      <c r="L6834" t="s">
        <v>19245</v>
      </c>
      <c r="M6834" t="s">
        <v>19246</v>
      </c>
      <c r="N6834">
        <v>0.44916666599999999</v>
      </c>
      <c r="O6834">
        <v>2</v>
      </c>
      <c r="P6834">
        <v>105</v>
      </c>
      <c r="Q6834">
        <v>3</v>
      </c>
      <c r="R6834">
        <v>0</v>
      </c>
      <c r="S6834">
        <v>7</v>
      </c>
      <c r="T6834">
        <v>1</v>
      </c>
      <c r="U6834">
        <v>0</v>
      </c>
      <c r="V6834">
        <v>0</v>
      </c>
      <c r="W6834">
        <v>0.42851565370725819</v>
      </c>
      <c r="X6834">
        <v>10.478666917493053</v>
      </c>
      <c r="Y6834">
        <v>0.74002243329385864</v>
      </c>
      <c r="Z6834">
        <v>0</v>
      </c>
      <c r="AA6834">
        <v>34.693473979376208</v>
      </c>
      <c r="AB6834">
        <v>0</v>
      </c>
      <c r="AC6834">
        <v>0</v>
      </c>
      <c r="AD6834">
        <v>0</v>
      </c>
      <c r="AE6834">
        <v>46.340678983870376</v>
      </c>
    </row>
    <row r="6835" spans="1:31" x14ac:dyDescent="0.3">
      <c r="A6835">
        <v>2502128</v>
      </c>
      <c r="B6835">
        <v>1</v>
      </c>
      <c r="C6835" t="s">
        <v>81</v>
      </c>
      <c r="D6835" t="s">
        <v>115</v>
      </c>
      <c r="E6835" t="s">
        <v>153</v>
      </c>
      <c r="F6835" t="s">
        <v>19247</v>
      </c>
      <c r="G6835" t="s">
        <v>244</v>
      </c>
      <c r="H6835" t="s">
        <v>135</v>
      </c>
      <c r="I6835" t="s">
        <v>136</v>
      </c>
      <c r="J6835" t="s">
        <v>137</v>
      </c>
      <c r="K6835" t="s">
        <v>144</v>
      </c>
      <c r="L6835" t="s">
        <v>19248</v>
      </c>
      <c r="M6835" t="s">
        <v>19249</v>
      </c>
      <c r="N6835">
        <v>3.7769444440000002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1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4.7083452447441658</v>
      </c>
      <c r="AC6835">
        <v>0</v>
      </c>
      <c r="AD6835">
        <v>0</v>
      </c>
      <c r="AE6835">
        <v>4.7083452447441658</v>
      </c>
    </row>
    <row r="6836" spans="1:31" x14ac:dyDescent="0.3">
      <c r="A6836">
        <v>2501630</v>
      </c>
      <c r="B6836">
        <v>1</v>
      </c>
      <c r="C6836" t="s">
        <v>80</v>
      </c>
      <c r="D6836" t="s">
        <v>83</v>
      </c>
      <c r="E6836" t="s">
        <v>132</v>
      </c>
      <c r="F6836" t="s">
        <v>19250</v>
      </c>
      <c r="G6836" t="s">
        <v>134</v>
      </c>
      <c r="H6836" t="s">
        <v>135</v>
      </c>
      <c r="I6836" t="s">
        <v>136</v>
      </c>
      <c r="J6836" t="s">
        <v>137</v>
      </c>
      <c r="K6836" t="s">
        <v>138</v>
      </c>
      <c r="L6836" t="s">
        <v>19251</v>
      </c>
      <c r="M6836" t="s">
        <v>19252</v>
      </c>
      <c r="N6836">
        <v>0.59277777700000001</v>
      </c>
      <c r="O6836">
        <v>0</v>
      </c>
      <c r="P6836">
        <v>73</v>
      </c>
      <c r="Q6836">
        <v>0</v>
      </c>
      <c r="R6836">
        <v>0</v>
      </c>
      <c r="S6836">
        <v>0</v>
      </c>
      <c r="T6836">
        <v>13</v>
      </c>
      <c r="U6836">
        <v>0</v>
      </c>
      <c r="V6836">
        <v>0</v>
      </c>
      <c r="W6836">
        <v>0</v>
      </c>
      <c r="X6836">
        <v>12.987174253080246</v>
      </c>
      <c r="Y6836">
        <v>0</v>
      </c>
      <c r="Z6836">
        <v>0</v>
      </c>
      <c r="AA6836">
        <v>0</v>
      </c>
      <c r="AB6836">
        <v>11.821977592425791</v>
      </c>
      <c r="AC6836">
        <v>0</v>
      </c>
      <c r="AD6836">
        <v>0</v>
      </c>
      <c r="AE6836">
        <v>24.809151845506037</v>
      </c>
    </row>
    <row r="6837" spans="1:31" x14ac:dyDescent="0.3">
      <c r="A6837">
        <v>2502022</v>
      </c>
      <c r="B6837">
        <v>1</v>
      </c>
      <c r="C6837" t="s">
        <v>80</v>
      </c>
      <c r="D6837" t="s">
        <v>82</v>
      </c>
      <c r="E6837" t="s">
        <v>213</v>
      </c>
      <c r="F6837" t="s">
        <v>19253</v>
      </c>
      <c r="G6837" t="s">
        <v>149</v>
      </c>
      <c r="H6837" t="s">
        <v>150</v>
      </c>
      <c r="I6837" t="s">
        <v>136</v>
      </c>
      <c r="J6837" t="s">
        <v>137</v>
      </c>
      <c r="K6837" t="s">
        <v>144</v>
      </c>
      <c r="L6837" t="s">
        <v>19254</v>
      </c>
      <c r="M6837" t="s">
        <v>19255</v>
      </c>
      <c r="N6837">
        <v>2.6572222220000001</v>
      </c>
      <c r="O6837">
        <v>0</v>
      </c>
      <c r="P6837">
        <v>217</v>
      </c>
      <c r="Q6837">
        <v>0</v>
      </c>
      <c r="R6837">
        <v>0</v>
      </c>
      <c r="S6837">
        <v>0</v>
      </c>
      <c r="T6837">
        <v>147</v>
      </c>
      <c r="U6837">
        <v>0</v>
      </c>
      <c r="V6837">
        <v>0</v>
      </c>
      <c r="W6837">
        <v>0</v>
      </c>
      <c r="X6837">
        <v>176.6604208850982</v>
      </c>
      <c r="Y6837">
        <v>0</v>
      </c>
      <c r="Z6837">
        <v>0</v>
      </c>
      <c r="AA6837">
        <v>0</v>
      </c>
      <c r="AB6837">
        <v>408.21784627980389</v>
      </c>
      <c r="AC6837">
        <v>0</v>
      </c>
      <c r="AD6837">
        <v>0</v>
      </c>
      <c r="AE6837">
        <v>584.87826716490213</v>
      </c>
    </row>
    <row r="6838" spans="1:31" x14ac:dyDescent="0.3">
      <c r="A6838">
        <v>2501524</v>
      </c>
      <c r="B6838">
        <v>1</v>
      </c>
      <c r="C6838" t="s">
        <v>81</v>
      </c>
      <c r="D6838" t="s">
        <v>126</v>
      </c>
      <c r="E6838" t="s">
        <v>162</v>
      </c>
      <c r="F6838" t="s">
        <v>19256</v>
      </c>
      <c r="G6838" t="s">
        <v>210</v>
      </c>
      <c r="H6838" t="s">
        <v>135</v>
      </c>
      <c r="I6838" t="s">
        <v>136</v>
      </c>
      <c r="J6838" t="s">
        <v>137</v>
      </c>
      <c r="K6838" t="s">
        <v>144</v>
      </c>
      <c r="L6838" t="s">
        <v>19257</v>
      </c>
      <c r="M6838" t="s">
        <v>19258</v>
      </c>
      <c r="N6838">
        <v>1.478611111</v>
      </c>
      <c r="O6838">
        <v>0</v>
      </c>
      <c r="P6838">
        <v>43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3.6935689584869404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3.6935689584869404</v>
      </c>
    </row>
    <row r="6839" spans="1:31" x14ac:dyDescent="0.3">
      <c r="A6839">
        <v>2502257</v>
      </c>
      <c r="B6839">
        <v>1</v>
      </c>
      <c r="C6839" t="s">
        <v>81</v>
      </c>
      <c r="D6839" t="s">
        <v>113</v>
      </c>
      <c r="E6839" t="s">
        <v>162</v>
      </c>
      <c r="F6839" t="s">
        <v>19259</v>
      </c>
      <c r="G6839" t="s">
        <v>210</v>
      </c>
      <c r="H6839" t="s">
        <v>135</v>
      </c>
      <c r="I6839" t="s">
        <v>136</v>
      </c>
      <c r="J6839" t="s">
        <v>137</v>
      </c>
      <c r="K6839" t="s">
        <v>144</v>
      </c>
      <c r="L6839" t="s">
        <v>19260</v>
      </c>
      <c r="M6839" t="s">
        <v>19261</v>
      </c>
      <c r="N6839">
        <v>3.758888888</v>
      </c>
      <c r="O6839">
        <v>0</v>
      </c>
      <c r="P6839">
        <v>8</v>
      </c>
      <c r="Q6839">
        <v>0</v>
      </c>
      <c r="R6839">
        <v>16</v>
      </c>
      <c r="S6839">
        <v>0</v>
      </c>
      <c r="T6839">
        <v>1</v>
      </c>
      <c r="U6839">
        <v>0</v>
      </c>
      <c r="V6839">
        <v>0</v>
      </c>
      <c r="W6839">
        <v>0</v>
      </c>
      <c r="X6839">
        <v>1.1977018767261887</v>
      </c>
      <c r="Y6839">
        <v>0</v>
      </c>
      <c r="Z6839">
        <v>6.2310646900305473</v>
      </c>
      <c r="AA6839">
        <v>0</v>
      </c>
      <c r="AB6839">
        <v>6.1216841688666672E-5</v>
      </c>
      <c r="AC6839">
        <v>0</v>
      </c>
      <c r="AD6839">
        <v>0</v>
      </c>
      <c r="AE6839">
        <v>7.4288277835984244</v>
      </c>
    </row>
    <row r="6840" spans="1:31" x14ac:dyDescent="0.3">
      <c r="A6840">
        <v>2520024</v>
      </c>
      <c r="B6840">
        <v>1</v>
      </c>
      <c r="C6840" t="s">
        <v>80</v>
      </c>
      <c r="D6840" t="s">
        <v>90</v>
      </c>
      <c r="E6840" t="s">
        <v>213</v>
      </c>
      <c r="F6840" t="s">
        <v>19262</v>
      </c>
      <c r="G6840" t="s">
        <v>149</v>
      </c>
      <c r="H6840" t="s">
        <v>150</v>
      </c>
      <c r="I6840" t="s">
        <v>136</v>
      </c>
      <c r="J6840" t="s">
        <v>137</v>
      </c>
      <c r="K6840" t="s">
        <v>144</v>
      </c>
      <c r="L6840" t="s">
        <v>19263</v>
      </c>
      <c r="M6840" t="s">
        <v>19264</v>
      </c>
      <c r="N6840">
        <v>0.88333333300000005</v>
      </c>
      <c r="O6840">
        <v>0</v>
      </c>
      <c r="P6840">
        <v>6370</v>
      </c>
      <c r="Q6840">
        <v>0</v>
      </c>
      <c r="R6840">
        <v>0</v>
      </c>
      <c r="S6840">
        <v>2</v>
      </c>
      <c r="T6840">
        <v>436</v>
      </c>
      <c r="U6840">
        <v>0</v>
      </c>
      <c r="V6840">
        <v>0</v>
      </c>
      <c r="W6840">
        <v>0</v>
      </c>
      <c r="X6840">
        <v>1542.7971491372564</v>
      </c>
      <c r="Y6840">
        <v>0</v>
      </c>
      <c r="Z6840">
        <v>0</v>
      </c>
      <c r="AA6840">
        <v>32.271665518180612</v>
      </c>
      <c r="AB6840">
        <v>169.7254127032501</v>
      </c>
      <c r="AC6840">
        <v>0</v>
      </c>
      <c r="AD6840">
        <v>0</v>
      </c>
      <c r="AE6840">
        <v>1744.7942273586873</v>
      </c>
    </row>
    <row r="6841" spans="1:31" x14ac:dyDescent="0.3">
      <c r="A6841">
        <v>2501673</v>
      </c>
      <c r="B6841">
        <v>1</v>
      </c>
      <c r="C6841" t="s">
        <v>80</v>
      </c>
      <c r="D6841" t="s">
        <v>84</v>
      </c>
      <c r="E6841" t="s">
        <v>147</v>
      </c>
      <c r="F6841" t="s">
        <v>14911</v>
      </c>
      <c r="G6841" t="s">
        <v>168</v>
      </c>
      <c r="H6841" t="s">
        <v>150</v>
      </c>
      <c r="I6841" t="s">
        <v>136</v>
      </c>
      <c r="J6841" t="s">
        <v>137</v>
      </c>
      <c r="K6841" t="s">
        <v>138</v>
      </c>
      <c r="L6841" t="s">
        <v>19265</v>
      </c>
      <c r="M6841" t="s">
        <v>19266</v>
      </c>
      <c r="N6841">
        <v>7.8433333330000004</v>
      </c>
      <c r="O6841">
        <v>0</v>
      </c>
      <c r="P6841">
        <v>1163</v>
      </c>
      <c r="Q6841">
        <v>0</v>
      </c>
      <c r="R6841">
        <v>0</v>
      </c>
      <c r="S6841">
        <v>0</v>
      </c>
      <c r="T6841">
        <v>57</v>
      </c>
      <c r="U6841">
        <v>0</v>
      </c>
      <c r="V6841">
        <v>0</v>
      </c>
      <c r="W6841">
        <v>0</v>
      </c>
      <c r="X6841">
        <v>2021.4179497058753</v>
      </c>
      <c r="Y6841">
        <v>0</v>
      </c>
      <c r="Z6841">
        <v>0</v>
      </c>
      <c r="AA6841">
        <v>0</v>
      </c>
      <c r="AB6841">
        <v>385.54660559437917</v>
      </c>
      <c r="AC6841">
        <v>0</v>
      </c>
      <c r="AD6841">
        <v>0</v>
      </c>
      <c r="AE6841">
        <v>2406.9645553002547</v>
      </c>
    </row>
    <row r="6842" spans="1:31" x14ac:dyDescent="0.3">
      <c r="A6842">
        <v>2501773</v>
      </c>
      <c r="B6842">
        <v>1</v>
      </c>
      <c r="C6842" t="s">
        <v>80</v>
      </c>
      <c r="D6842" t="s">
        <v>92</v>
      </c>
      <c r="E6842" t="s">
        <v>147</v>
      </c>
      <c r="F6842" t="s">
        <v>19267</v>
      </c>
      <c r="G6842" t="s">
        <v>134</v>
      </c>
      <c r="H6842" t="s">
        <v>150</v>
      </c>
      <c r="I6842" t="s">
        <v>136</v>
      </c>
      <c r="J6842" t="s">
        <v>137</v>
      </c>
      <c r="K6842" t="s">
        <v>138</v>
      </c>
      <c r="L6842" t="s">
        <v>19268</v>
      </c>
      <c r="M6842" t="s">
        <v>19269</v>
      </c>
      <c r="N6842">
        <v>6.8616666659999996</v>
      </c>
      <c r="O6842">
        <v>2</v>
      </c>
      <c r="P6842">
        <v>192</v>
      </c>
      <c r="Q6842">
        <v>2</v>
      </c>
      <c r="R6842">
        <v>3</v>
      </c>
      <c r="S6842">
        <v>1</v>
      </c>
      <c r="T6842">
        <v>26</v>
      </c>
      <c r="U6842">
        <v>0</v>
      </c>
      <c r="V6842">
        <v>0</v>
      </c>
      <c r="W6842">
        <v>8.5947355539263697</v>
      </c>
      <c r="X6842">
        <v>162.68594763424358</v>
      </c>
      <c r="Y6842">
        <v>4.7784683428042225</v>
      </c>
      <c r="Z6842">
        <v>0.18459329567582308</v>
      </c>
      <c r="AA6842">
        <v>1.5849186431226669</v>
      </c>
      <c r="AB6842">
        <v>193.63997344872584</v>
      </c>
      <c r="AC6842">
        <v>0</v>
      </c>
      <c r="AD6842">
        <v>0</v>
      </c>
      <c r="AE6842">
        <v>371.46863691849853</v>
      </c>
    </row>
    <row r="6843" spans="1:31" x14ac:dyDescent="0.3">
      <c r="A6843">
        <v>2501421</v>
      </c>
      <c r="B6843">
        <v>1</v>
      </c>
      <c r="C6843" t="s">
        <v>80</v>
      </c>
      <c r="D6843" t="s">
        <v>97</v>
      </c>
      <c r="E6843" t="s">
        <v>166</v>
      </c>
      <c r="F6843" t="s">
        <v>751</v>
      </c>
      <c r="G6843" t="s">
        <v>149</v>
      </c>
      <c r="H6843" t="s">
        <v>150</v>
      </c>
      <c r="I6843" t="s">
        <v>136</v>
      </c>
      <c r="J6843" t="s">
        <v>137</v>
      </c>
      <c r="K6843" t="s">
        <v>144</v>
      </c>
      <c r="L6843" t="s">
        <v>19270</v>
      </c>
      <c r="M6843" t="s">
        <v>19271</v>
      </c>
      <c r="N6843">
        <v>1.0852777769999999</v>
      </c>
      <c r="O6843">
        <v>5</v>
      </c>
      <c r="P6843">
        <v>2560</v>
      </c>
      <c r="Q6843">
        <v>5</v>
      </c>
      <c r="R6843">
        <v>437</v>
      </c>
      <c r="S6843">
        <v>34</v>
      </c>
      <c r="T6843">
        <v>677</v>
      </c>
      <c r="U6843">
        <v>5</v>
      </c>
      <c r="V6843">
        <v>1</v>
      </c>
      <c r="W6843">
        <v>142.29863793095168</v>
      </c>
      <c r="X6843">
        <v>1056.9049108289801</v>
      </c>
      <c r="Y6843">
        <v>14.780530107560779</v>
      </c>
      <c r="Z6843">
        <v>169.82290343042806</v>
      </c>
      <c r="AA6843">
        <v>433.53689246057274</v>
      </c>
      <c r="AB6843">
        <v>363.821101738246</v>
      </c>
      <c r="AC6843">
        <v>101.35176350138696</v>
      </c>
      <c r="AD6843">
        <v>1.3736166630784548</v>
      </c>
      <c r="AE6843">
        <v>2283.8903566612044</v>
      </c>
    </row>
    <row r="6844" spans="1:31" x14ac:dyDescent="0.3">
      <c r="A6844">
        <v>2501753</v>
      </c>
      <c r="B6844">
        <v>1</v>
      </c>
      <c r="C6844" t="s">
        <v>80</v>
      </c>
      <c r="D6844" t="s">
        <v>83</v>
      </c>
      <c r="E6844" t="s">
        <v>132</v>
      </c>
      <c r="F6844" t="s">
        <v>11077</v>
      </c>
      <c r="G6844" t="s">
        <v>134</v>
      </c>
      <c r="H6844" t="s">
        <v>135</v>
      </c>
      <c r="I6844" t="s">
        <v>136</v>
      </c>
      <c r="J6844" t="s">
        <v>137</v>
      </c>
      <c r="K6844" t="s">
        <v>138</v>
      </c>
      <c r="L6844" t="s">
        <v>19272</v>
      </c>
      <c r="M6844" t="s">
        <v>19273</v>
      </c>
      <c r="N6844">
        <v>0.54527777700000002</v>
      </c>
      <c r="O6844">
        <v>0</v>
      </c>
      <c r="P6844">
        <v>263</v>
      </c>
      <c r="Q6844">
        <v>0</v>
      </c>
      <c r="R6844">
        <v>0</v>
      </c>
      <c r="S6844">
        <v>0</v>
      </c>
      <c r="T6844">
        <v>86</v>
      </c>
      <c r="U6844">
        <v>0</v>
      </c>
      <c r="V6844">
        <v>0</v>
      </c>
      <c r="W6844">
        <v>0</v>
      </c>
      <c r="X6844">
        <v>39.962751808161343</v>
      </c>
      <c r="Y6844">
        <v>0</v>
      </c>
      <c r="Z6844">
        <v>0</v>
      </c>
      <c r="AA6844">
        <v>0</v>
      </c>
      <c r="AB6844">
        <v>53.633077791779911</v>
      </c>
      <c r="AC6844">
        <v>0</v>
      </c>
      <c r="AD6844">
        <v>0</v>
      </c>
      <c r="AE6844">
        <v>93.595829599941254</v>
      </c>
    </row>
    <row r="6845" spans="1:31" x14ac:dyDescent="0.3">
      <c r="A6845">
        <v>2502085</v>
      </c>
      <c r="B6845">
        <v>1</v>
      </c>
      <c r="C6845" t="s">
        <v>80</v>
      </c>
      <c r="D6845" t="s">
        <v>90</v>
      </c>
      <c r="E6845" t="s">
        <v>153</v>
      </c>
      <c r="F6845" t="s">
        <v>15997</v>
      </c>
      <c r="G6845" t="s">
        <v>244</v>
      </c>
      <c r="H6845" t="s">
        <v>135</v>
      </c>
      <c r="I6845" t="s">
        <v>136</v>
      </c>
      <c r="J6845" t="s">
        <v>137</v>
      </c>
      <c r="K6845" t="s">
        <v>144</v>
      </c>
      <c r="L6845" t="s">
        <v>19274</v>
      </c>
      <c r="M6845" t="s">
        <v>19275</v>
      </c>
      <c r="N6845">
        <v>1.7863888880000001</v>
      </c>
      <c r="O6845">
        <v>0</v>
      </c>
      <c r="P6845">
        <v>16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10.782244820077528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10.782244820077528</v>
      </c>
    </row>
    <row r="6846" spans="1:31" x14ac:dyDescent="0.3">
      <c r="A6846">
        <v>2501398</v>
      </c>
      <c r="B6846">
        <v>1</v>
      </c>
      <c r="C6846" t="s">
        <v>80</v>
      </c>
      <c r="D6846" t="s">
        <v>96</v>
      </c>
      <c r="E6846" t="s">
        <v>166</v>
      </c>
      <c r="F6846" t="s">
        <v>19276</v>
      </c>
      <c r="G6846" t="s">
        <v>149</v>
      </c>
      <c r="H6846" t="s">
        <v>150</v>
      </c>
      <c r="I6846" t="s">
        <v>136</v>
      </c>
      <c r="J6846" t="s">
        <v>137</v>
      </c>
      <c r="K6846" t="s">
        <v>144</v>
      </c>
      <c r="L6846" t="s">
        <v>19277</v>
      </c>
      <c r="M6846" t="s">
        <v>19278</v>
      </c>
      <c r="N6846">
        <v>1.1783333330000001</v>
      </c>
      <c r="O6846">
        <v>4</v>
      </c>
      <c r="P6846">
        <v>6342</v>
      </c>
      <c r="Q6846">
        <v>5</v>
      </c>
      <c r="R6846">
        <v>17</v>
      </c>
      <c r="S6846">
        <v>12</v>
      </c>
      <c r="T6846">
        <v>562</v>
      </c>
      <c r="U6846">
        <v>1</v>
      </c>
      <c r="V6846">
        <v>0</v>
      </c>
      <c r="W6846">
        <v>18.609207218484961</v>
      </c>
      <c r="X6846">
        <v>2025.8520711983726</v>
      </c>
      <c r="Y6846">
        <v>3.4357274238843138</v>
      </c>
      <c r="Z6846">
        <v>2.9325435517581524</v>
      </c>
      <c r="AA6846">
        <v>157.26625578953309</v>
      </c>
      <c r="AB6846">
        <v>456.08169701232538</v>
      </c>
      <c r="AC6846">
        <v>7.0615470313741717</v>
      </c>
      <c r="AD6846">
        <v>0</v>
      </c>
      <c r="AE6846">
        <v>2671.2390492257332</v>
      </c>
    </row>
    <row r="6847" spans="1:31" x14ac:dyDescent="0.3">
      <c r="A6847">
        <v>2502131</v>
      </c>
      <c r="B6847">
        <v>1</v>
      </c>
      <c r="C6847" t="s">
        <v>80</v>
      </c>
      <c r="D6847" t="s">
        <v>100</v>
      </c>
      <c r="E6847" t="s">
        <v>184</v>
      </c>
      <c r="F6847" t="s">
        <v>18146</v>
      </c>
      <c r="G6847" t="s">
        <v>149</v>
      </c>
      <c r="H6847" t="s">
        <v>150</v>
      </c>
      <c r="I6847" t="s">
        <v>136</v>
      </c>
      <c r="J6847" t="s">
        <v>137</v>
      </c>
      <c r="K6847" t="s">
        <v>144</v>
      </c>
      <c r="L6847" t="s">
        <v>19279</v>
      </c>
      <c r="M6847" t="s">
        <v>19280</v>
      </c>
      <c r="N6847">
        <v>0.97083333299999997</v>
      </c>
      <c r="O6847">
        <v>0</v>
      </c>
      <c r="P6847">
        <v>2</v>
      </c>
      <c r="Q6847">
        <v>16</v>
      </c>
      <c r="R6847">
        <v>72</v>
      </c>
      <c r="S6847">
        <v>1</v>
      </c>
      <c r="T6847">
        <v>6</v>
      </c>
      <c r="U6847">
        <v>0</v>
      </c>
      <c r="V6847">
        <v>0</v>
      </c>
      <c r="W6847">
        <v>0</v>
      </c>
      <c r="X6847">
        <v>0.56078750542222222</v>
      </c>
      <c r="Y6847">
        <v>39.68723509096565</v>
      </c>
      <c r="Z6847">
        <v>120.75104687298551</v>
      </c>
      <c r="AA6847">
        <v>0.10641593317283334</v>
      </c>
      <c r="AB6847">
        <v>5.0880282009131559</v>
      </c>
      <c r="AC6847">
        <v>0</v>
      </c>
      <c r="AD6847">
        <v>0</v>
      </c>
      <c r="AE6847">
        <v>166.19351360345937</v>
      </c>
    </row>
    <row r="6848" spans="1:31" x14ac:dyDescent="0.3">
      <c r="A6848">
        <v>2501567</v>
      </c>
      <c r="B6848">
        <v>1</v>
      </c>
      <c r="C6848" t="s">
        <v>80</v>
      </c>
      <c r="D6848" t="s">
        <v>93</v>
      </c>
      <c r="E6848" t="s">
        <v>166</v>
      </c>
      <c r="F6848" t="s">
        <v>18883</v>
      </c>
      <c r="G6848" t="s">
        <v>149</v>
      </c>
      <c r="H6848" t="s">
        <v>150</v>
      </c>
      <c r="I6848" t="s">
        <v>136</v>
      </c>
      <c r="J6848" t="s">
        <v>137</v>
      </c>
      <c r="K6848" t="s">
        <v>144</v>
      </c>
      <c r="L6848" t="s">
        <v>19281</v>
      </c>
      <c r="M6848" t="s">
        <v>19282</v>
      </c>
      <c r="N6848">
        <v>0.44861111100000001</v>
      </c>
      <c r="O6848">
        <v>0</v>
      </c>
      <c r="P6848">
        <v>1777</v>
      </c>
      <c r="Q6848">
        <v>0</v>
      </c>
      <c r="R6848">
        <v>52</v>
      </c>
      <c r="S6848">
        <v>5</v>
      </c>
      <c r="T6848">
        <v>240</v>
      </c>
      <c r="U6848">
        <v>4</v>
      </c>
      <c r="V6848">
        <v>0</v>
      </c>
      <c r="W6848">
        <v>0</v>
      </c>
      <c r="X6848">
        <v>250.74272687447592</v>
      </c>
      <c r="Y6848">
        <v>0</v>
      </c>
      <c r="Z6848">
        <v>24.004371977019826</v>
      </c>
      <c r="AA6848">
        <v>31.002073271314828</v>
      </c>
      <c r="AB6848">
        <v>209.10146352313376</v>
      </c>
      <c r="AC6848">
        <v>212.76987632107003</v>
      </c>
      <c r="AD6848">
        <v>0</v>
      </c>
      <c r="AE6848">
        <v>727.62051196701429</v>
      </c>
    </row>
    <row r="6849" spans="1:31" x14ac:dyDescent="0.3">
      <c r="A6849">
        <v>2501736</v>
      </c>
      <c r="B6849">
        <v>1</v>
      </c>
      <c r="C6849" t="s">
        <v>81</v>
      </c>
      <c r="D6849" t="s">
        <v>115</v>
      </c>
      <c r="E6849" t="s">
        <v>141</v>
      </c>
      <c r="F6849" t="s">
        <v>19283</v>
      </c>
      <c r="G6849" t="s">
        <v>466</v>
      </c>
      <c r="H6849" t="s">
        <v>135</v>
      </c>
      <c r="I6849" t="s">
        <v>136</v>
      </c>
      <c r="J6849" t="s">
        <v>137</v>
      </c>
      <c r="K6849" t="s">
        <v>144</v>
      </c>
      <c r="L6849" t="s">
        <v>19284</v>
      </c>
      <c r="M6849" t="s">
        <v>19285</v>
      </c>
      <c r="N6849">
        <v>5.5663888879999996</v>
      </c>
      <c r="O6849">
        <v>0</v>
      </c>
      <c r="P6849">
        <v>13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9.4486445559695689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9.4486445559695689</v>
      </c>
    </row>
    <row r="6850" spans="1:31" x14ac:dyDescent="0.3">
      <c r="A6850">
        <v>2501939</v>
      </c>
      <c r="B6850">
        <v>1</v>
      </c>
      <c r="C6850" t="s">
        <v>81</v>
      </c>
      <c r="D6850" t="s">
        <v>115</v>
      </c>
      <c r="E6850" t="s">
        <v>162</v>
      </c>
      <c r="F6850" t="s">
        <v>19286</v>
      </c>
      <c r="G6850" t="s">
        <v>530</v>
      </c>
      <c r="H6850" t="s">
        <v>135</v>
      </c>
      <c r="I6850" t="s">
        <v>136</v>
      </c>
      <c r="J6850" t="s">
        <v>137</v>
      </c>
      <c r="K6850" t="s">
        <v>144</v>
      </c>
      <c r="L6850" t="s">
        <v>19287</v>
      </c>
      <c r="M6850" t="s">
        <v>19288</v>
      </c>
      <c r="N6850">
        <v>2.9641666660000001</v>
      </c>
      <c r="O6850">
        <v>0</v>
      </c>
      <c r="P6850">
        <v>10</v>
      </c>
      <c r="Q6850">
        <v>0</v>
      </c>
      <c r="R6850">
        <v>0</v>
      </c>
      <c r="S6850">
        <v>0</v>
      </c>
      <c r="T6850">
        <v>7</v>
      </c>
      <c r="U6850">
        <v>0</v>
      </c>
      <c r="V6850">
        <v>0</v>
      </c>
      <c r="W6850">
        <v>0</v>
      </c>
      <c r="X6850">
        <v>1.2014221784447416</v>
      </c>
      <c r="Y6850">
        <v>0</v>
      </c>
      <c r="Z6850">
        <v>0</v>
      </c>
      <c r="AA6850">
        <v>0</v>
      </c>
      <c r="AB6850">
        <v>1.8146960052119559E-2</v>
      </c>
      <c r="AC6850">
        <v>0</v>
      </c>
      <c r="AD6850">
        <v>0</v>
      </c>
      <c r="AE6850">
        <v>1.2195691384968612</v>
      </c>
    </row>
    <row r="6851" spans="1:31" x14ac:dyDescent="0.3">
      <c r="A6851">
        <v>2501550</v>
      </c>
      <c r="B6851">
        <v>1</v>
      </c>
      <c r="C6851" t="s">
        <v>80</v>
      </c>
      <c r="D6851" t="s">
        <v>97</v>
      </c>
      <c r="E6851" t="s">
        <v>166</v>
      </c>
      <c r="F6851" t="s">
        <v>16459</v>
      </c>
      <c r="G6851" t="s">
        <v>203</v>
      </c>
      <c r="H6851" t="s">
        <v>150</v>
      </c>
      <c r="I6851" t="s">
        <v>136</v>
      </c>
      <c r="J6851" t="s">
        <v>137</v>
      </c>
      <c r="K6851" t="s">
        <v>144</v>
      </c>
      <c r="L6851" t="s">
        <v>19289</v>
      </c>
      <c r="M6851" t="s">
        <v>19290</v>
      </c>
      <c r="N6851">
        <v>1.175</v>
      </c>
      <c r="O6851">
        <v>2</v>
      </c>
      <c r="P6851">
        <v>985</v>
      </c>
      <c r="Q6851">
        <v>1</v>
      </c>
      <c r="R6851">
        <v>32</v>
      </c>
      <c r="S6851">
        <v>5</v>
      </c>
      <c r="T6851">
        <v>74</v>
      </c>
      <c r="U6851">
        <v>0</v>
      </c>
      <c r="V6851">
        <v>0</v>
      </c>
      <c r="W6851">
        <v>31.011645283808861</v>
      </c>
      <c r="X6851">
        <v>221.90967902355968</v>
      </c>
      <c r="Y6851">
        <v>0.1314870617950975</v>
      </c>
      <c r="Z6851">
        <v>10.266379190093373</v>
      </c>
      <c r="AA6851">
        <v>10.651463312657222</v>
      </c>
      <c r="AB6851">
        <v>131.40916035932045</v>
      </c>
      <c r="AC6851">
        <v>0</v>
      </c>
      <c r="AD6851">
        <v>0</v>
      </c>
      <c r="AE6851">
        <v>405.3798142312346</v>
      </c>
    </row>
    <row r="6852" spans="1:31" x14ac:dyDescent="0.3">
      <c r="A6852">
        <v>2501799</v>
      </c>
      <c r="B6852">
        <v>1</v>
      </c>
      <c r="C6852" t="s">
        <v>80</v>
      </c>
      <c r="D6852" t="s">
        <v>89</v>
      </c>
      <c r="E6852" t="s">
        <v>147</v>
      </c>
      <c r="F6852" t="s">
        <v>19291</v>
      </c>
      <c r="G6852" t="s">
        <v>1791</v>
      </c>
      <c r="H6852" t="s">
        <v>150</v>
      </c>
      <c r="I6852" t="s">
        <v>136</v>
      </c>
      <c r="J6852" t="s">
        <v>137</v>
      </c>
      <c r="K6852" t="s">
        <v>144</v>
      </c>
      <c r="L6852" t="s">
        <v>19292</v>
      </c>
      <c r="M6852" t="s">
        <v>19293</v>
      </c>
      <c r="N6852">
        <v>17.033333333000002</v>
      </c>
      <c r="O6852">
        <v>0</v>
      </c>
      <c r="P6852">
        <v>144</v>
      </c>
      <c r="Q6852">
        <v>0</v>
      </c>
      <c r="R6852">
        <v>9</v>
      </c>
      <c r="S6852">
        <v>0</v>
      </c>
      <c r="T6852">
        <v>20</v>
      </c>
      <c r="U6852">
        <v>0</v>
      </c>
      <c r="V6852">
        <v>0</v>
      </c>
      <c r="W6852">
        <v>0</v>
      </c>
      <c r="X6852">
        <v>513.72072151713121</v>
      </c>
      <c r="Y6852">
        <v>0</v>
      </c>
      <c r="Z6852">
        <v>34.858817709190888</v>
      </c>
      <c r="AA6852">
        <v>0</v>
      </c>
      <c r="AB6852">
        <v>248.34876444638709</v>
      </c>
      <c r="AC6852">
        <v>0</v>
      </c>
      <c r="AD6852">
        <v>0</v>
      </c>
      <c r="AE6852">
        <v>796.92830367270926</v>
      </c>
    </row>
    <row r="6853" spans="1:31" x14ac:dyDescent="0.3">
      <c r="A6853">
        <v>2501504</v>
      </c>
      <c r="B6853">
        <v>1</v>
      </c>
      <c r="C6853" t="s">
        <v>80</v>
      </c>
      <c r="D6853" t="s">
        <v>94</v>
      </c>
      <c r="E6853" t="s">
        <v>153</v>
      </c>
      <c r="F6853" t="s">
        <v>19294</v>
      </c>
      <c r="G6853" t="s">
        <v>244</v>
      </c>
      <c r="H6853" t="s">
        <v>135</v>
      </c>
      <c r="I6853" t="s">
        <v>136</v>
      </c>
      <c r="J6853" t="s">
        <v>137</v>
      </c>
      <c r="K6853" t="s">
        <v>144</v>
      </c>
      <c r="L6853" t="s">
        <v>19295</v>
      </c>
      <c r="M6853" t="s">
        <v>19296</v>
      </c>
      <c r="N6853">
        <v>2.2197222220000001</v>
      </c>
      <c r="O6853">
        <v>0</v>
      </c>
      <c r="P6853">
        <v>9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4.1042871795722808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4.1042871795722808</v>
      </c>
    </row>
    <row r="6854" spans="1:31" x14ac:dyDescent="0.3">
      <c r="A6854">
        <v>2501813</v>
      </c>
      <c r="B6854">
        <v>1</v>
      </c>
      <c r="C6854" t="s">
        <v>81</v>
      </c>
      <c r="D6854" t="s">
        <v>128</v>
      </c>
      <c r="E6854" t="s">
        <v>184</v>
      </c>
      <c r="F6854" t="s">
        <v>19297</v>
      </c>
      <c r="G6854" t="s">
        <v>149</v>
      </c>
      <c r="H6854" t="s">
        <v>150</v>
      </c>
      <c r="I6854" t="s">
        <v>136</v>
      </c>
      <c r="J6854" t="s">
        <v>137</v>
      </c>
      <c r="K6854" t="s">
        <v>144</v>
      </c>
      <c r="L6854" t="s">
        <v>19298</v>
      </c>
      <c r="M6854" t="s">
        <v>19299</v>
      </c>
      <c r="N6854">
        <v>1.7880555549999999</v>
      </c>
      <c r="O6854">
        <v>1</v>
      </c>
      <c r="P6854">
        <v>388</v>
      </c>
      <c r="Q6854">
        <v>5</v>
      </c>
      <c r="R6854">
        <v>4</v>
      </c>
      <c r="S6854">
        <v>25</v>
      </c>
      <c r="T6854">
        <v>28</v>
      </c>
      <c r="U6854">
        <v>7</v>
      </c>
      <c r="V6854">
        <v>0</v>
      </c>
      <c r="W6854">
        <v>0.67128349259766629</v>
      </c>
      <c r="X6854">
        <v>156.454256381806</v>
      </c>
      <c r="Y6854">
        <v>29.531875011180858</v>
      </c>
      <c r="Z6854">
        <v>2.2492578552975222</v>
      </c>
      <c r="AA6854">
        <v>156.64161244466882</v>
      </c>
      <c r="AB6854">
        <v>46.788429065372291</v>
      </c>
      <c r="AC6854">
        <v>4606.0377485258787</v>
      </c>
      <c r="AD6854">
        <v>0</v>
      </c>
      <c r="AE6854">
        <v>4998.3744627768019</v>
      </c>
    </row>
    <row r="6855" spans="1:31" x14ac:dyDescent="0.3">
      <c r="A6855">
        <v>2501862</v>
      </c>
      <c r="B6855">
        <v>1</v>
      </c>
      <c r="C6855" t="s">
        <v>80</v>
      </c>
      <c r="D6855" t="s">
        <v>108</v>
      </c>
      <c r="E6855" t="s">
        <v>162</v>
      </c>
      <c r="F6855" t="s">
        <v>19300</v>
      </c>
      <c r="G6855" t="s">
        <v>210</v>
      </c>
      <c r="H6855" t="s">
        <v>135</v>
      </c>
      <c r="I6855" t="s">
        <v>136</v>
      </c>
      <c r="J6855" t="s">
        <v>137</v>
      </c>
      <c r="K6855" t="s">
        <v>144</v>
      </c>
      <c r="L6855" t="s">
        <v>19301</v>
      </c>
      <c r="M6855" t="s">
        <v>19302</v>
      </c>
      <c r="N6855">
        <v>5.2080555549999996</v>
      </c>
      <c r="O6855">
        <v>0</v>
      </c>
      <c r="P6855">
        <v>11</v>
      </c>
      <c r="Q6855">
        <v>0</v>
      </c>
      <c r="R6855">
        <v>2</v>
      </c>
      <c r="S6855">
        <v>0</v>
      </c>
      <c r="T6855">
        <v>2</v>
      </c>
      <c r="U6855">
        <v>0</v>
      </c>
      <c r="V6855">
        <v>0</v>
      </c>
      <c r="W6855">
        <v>0</v>
      </c>
      <c r="X6855">
        <v>9.2634467192262111</v>
      </c>
      <c r="Y6855">
        <v>0</v>
      </c>
      <c r="Z6855">
        <v>5.2819229306924148E-2</v>
      </c>
      <c r="AA6855">
        <v>0</v>
      </c>
      <c r="AB6855">
        <v>1.6619736241805887E-2</v>
      </c>
      <c r="AC6855">
        <v>0</v>
      </c>
      <c r="AD6855">
        <v>0</v>
      </c>
      <c r="AE6855">
        <v>9.3328856847749417</v>
      </c>
    </row>
    <row r="6856" spans="1:31" x14ac:dyDescent="0.3">
      <c r="A6856">
        <v>2501670</v>
      </c>
      <c r="B6856">
        <v>1</v>
      </c>
      <c r="C6856" t="s">
        <v>80</v>
      </c>
      <c r="D6856" t="s">
        <v>107</v>
      </c>
      <c r="E6856" t="s">
        <v>147</v>
      </c>
      <c r="F6856" t="s">
        <v>19303</v>
      </c>
      <c r="G6856" t="s">
        <v>203</v>
      </c>
      <c r="H6856" t="s">
        <v>150</v>
      </c>
      <c r="I6856" t="s">
        <v>136</v>
      </c>
      <c r="J6856" t="s">
        <v>137</v>
      </c>
      <c r="K6856" t="s">
        <v>138</v>
      </c>
      <c r="L6856" t="s">
        <v>19304</v>
      </c>
      <c r="M6856" t="s">
        <v>19305</v>
      </c>
      <c r="N6856">
        <v>0.28472222200000002</v>
      </c>
      <c r="O6856">
        <v>0</v>
      </c>
      <c r="P6856">
        <v>147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6.9937684964867355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6.9937684964867355</v>
      </c>
    </row>
    <row r="6857" spans="1:31" x14ac:dyDescent="0.3">
      <c r="A6857">
        <v>2501484</v>
      </c>
      <c r="B6857">
        <v>1</v>
      </c>
      <c r="C6857" t="s">
        <v>80</v>
      </c>
      <c r="D6857" t="s">
        <v>89</v>
      </c>
      <c r="E6857" t="s">
        <v>132</v>
      </c>
      <c r="F6857" t="s">
        <v>19306</v>
      </c>
      <c r="G6857" t="s">
        <v>296</v>
      </c>
      <c r="H6857" t="s">
        <v>135</v>
      </c>
      <c r="I6857" t="s">
        <v>136</v>
      </c>
      <c r="J6857" t="s">
        <v>137</v>
      </c>
      <c r="K6857" t="s">
        <v>144</v>
      </c>
      <c r="L6857" t="s">
        <v>19307</v>
      </c>
      <c r="M6857" t="s">
        <v>19308</v>
      </c>
      <c r="N6857">
        <v>1.511666666</v>
      </c>
      <c r="O6857">
        <v>0</v>
      </c>
      <c r="P6857">
        <v>250</v>
      </c>
      <c r="Q6857">
        <v>0</v>
      </c>
      <c r="R6857">
        <v>15</v>
      </c>
      <c r="S6857">
        <v>0</v>
      </c>
      <c r="T6857">
        <v>44</v>
      </c>
      <c r="U6857">
        <v>0</v>
      </c>
      <c r="V6857">
        <v>0</v>
      </c>
      <c r="W6857">
        <v>0</v>
      </c>
      <c r="X6857">
        <v>168.56489381228226</v>
      </c>
      <c r="Y6857">
        <v>0</v>
      </c>
      <c r="Z6857">
        <v>7.0939221314970879</v>
      </c>
      <c r="AA6857">
        <v>0</v>
      </c>
      <c r="AB6857">
        <v>91.376664415186795</v>
      </c>
      <c r="AC6857">
        <v>0</v>
      </c>
      <c r="AD6857">
        <v>0</v>
      </c>
      <c r="AE6857">
        <v>267.03548035896614</v>
      </c>
    </row>
    <row r="6858" spans="1:31" x14ac:dyDescent="0.3">
      <c r="A6858">
        <v>2502148</v>
      </c>
      <c r="B6858">
        <v>1</v>
      </c>
      <c r="C6858" t="s">
        <v>81</v>
      </c>
      <c r="D6858" t="s">
        <v>113</v>
      </c>
      <c r="E6858" t="s">
        <v>162</v>
      </c>
      <c r="F6858" t="s">
        <v>19309</v>
      </c>
      <c r="G6858" t="s">
        <v>210</v>
      </c>
      <c r="H6858" t="s">
        <v>135</v>
      </c>
      <c r="I6858" t="s">
        <v>136</v>
      </c>
      <c r="J6858" t="s">
        <v>137</v>
      </c>
      <c r="K6858" t="s">
        <v>144</v>
      </c>
      <c r="L6858" t="s">
        <v>19310</v>
      </c>
      <c r="M6858" t="s">
        <v>19311</v>
      </c>
      <c r="N6858">
        <v>2.7791666660000001</v>
      </c>
      <c r="O6858">
        <v>0</v>
      </c>
      <c r="P6858">
        <v>3</v>
      </c>
      <c r="Q6858">
        <v>0</v>
      </c>
      <c r="R6858">
        <v>3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0.114337507718135</v>
      </c>
      <c r="Y6858">
        <v>0</v>
      </c>
      <c r="Z6858">
        <v>0.3788868187788284</v>
      </c>
      <c r="AA6858">
        <v>0</v>
      </c>
      <c r="AB6858">
        <v>0</v>
      </c>
      <c r="AC6858">
        <v>0</v>
      </c>
      <c r="AD6858">
        <v>0</v>
      </c>
      <c r="AE6858">
        <v>0.49322432649696341</v>
      </c>
    </row>
    <row r="6859" spans="1:31" x14ac:dyDescent="0.3">
      <c r="A6859">
        <v>2501982</v>
      </c>
      <c r="B6859">
        <v>1</v>
      </c>
      <c r="C6859" t="s">
        <v>81</v>
      </c>
      <c r="D6859" t="s">
        <v>128</v>
      </c>
      <c r="E6859" t="s">
        <v>132</v>
      </c>
      <c r="F6859" t="s">
        <v>19312</v>
      </c>
      <c r="G6859" t="s">
        <v>296</v>
      </c>
      <c r="H6859" t="s">
        <v>135</v>
      </c>
      <c r="I6859" t="s">
        <v>136</v>
      </c>
      <c r="J6859" t="s">
        <v>137</v>
      </c>
      <c r="K6859" t="s">
        <v>144</v>
      </c>
      <c r="L6859" t="s">
        <v>19313</v>
      </c>
      <c r="M6859" t="s">
        <v>19314</v>
      </c>
      <c r="N6859">
        <v>6.9158333330000001</v>
      </c>
      <c r="O6859">
        <v>0</v>
      </c>
      <c r="P6859">
        <v>2</v>
      </c>
      <c r="Q6859">
        <v>0</v>
      </c>
      <c r="R6859">
        <v>3</v>
      </c>
      <c r="S6859">
        <v>0</v>
      </c>
      <c r="T6859">
        <v>1</v>
      </c>
      <c r="U6859">
        <v>0</v>
      </c>
      <c r="V6859">
        <v>0</v>
      </c>
      <c r="W6859">
        <v>0</v>
      </c>
      <c r="X6859">
        <v>4.7430261117133892</v>
      </c>
      <c r="Y6859">
        <v>0</v>
      </c>
      <c r="Z6859">
        <v>1.5365371798593144</v>
      </c>
      <c r="AA6859">
        <v>0</v>
      </c>
      <c r="AB6859">
        <v>9.7760190320466673</v>
      </c>
      <c r="AC6859">
        <v>0</v>
      </c>
      <c r="AD6859">
        <v>0</v>
      </c>
      <c r="AE6859">
        <v>16.055582323619369</v>
      </c>
    </row>
    <row r="6860" spans="1:31" x14ac:dyDescent="0.3">
      <c r="A6860">
        <v>2501570</v>
      </c>
      <c r="B6860">
        <v>1</v>
      </c>
      <c r="C6860" t="s">
        <v>80</v>
      </c>
      <c r="D6860" t="s">
        <v>87</v>
      </c>
      <c r="E6860" t="s">
        <v>132</v>
      </c>
      <c r="F6860" t="s">
        <v>19315</v>
      </c>
      <c r="G6860" t="s">
        <v>134</v>
      </c>
      <c r="H6860" t="s">
        <v>135</v>
      </c>
      <c r="I6860" t="s">
        <v>136</v>
      </c>
      <c r="J6860" t="s">
        <v>137</v>
      </c>
      <c r="K6860" t="s">
        <v>138</v>
      </c>
      <c r="L6860" t="s">
        <v>19316</v>
      </c>
      <c r="M6860" t="s">
        <v>19317</v>
      </c>
      <c r="N6860">
        <v>0.401388888</v>
      </c>
      <c r="O6860">
        <v>0</v>
      </c>
      <c r="P6860">
        <v>209</v>
      </c>
      <c r="Q6860">
        <v>0</v>
      </c>
      <c r="R6860">
        <v>0</v>
      </c>
      <c r="S6860">
        <v>0</v>
      </c>
      <c r="T6860">
        <v>19</v>
      </c>
      <c r="U6860">
        <v>0</v>
      </c>
      <c r="V6860">
        <v>0</v>
      </c>
      <c r="W6860">
        <v>0</v>
      </c>
      <c r="X6860">
        <v>22.737377221016104</v>
      </c>
      <c r="Y6860">
        <v>0</v>
      </c>
      <c r="Z6860">
        <v>0</v>
      </c>
      <c r="AA6860">
        <v>0</v>
      </c>
      <c r="AB6860">
        <v>50.61368497610875</v>
      </c>
      <c r="AC6860">
        <v>0</v>
      </c>
      <c r="AD6860">
        <v>0</v>
      </c>
      <c r="AE6860">
        <v>73.351062197124861</v>
      </c>
    </row>
    <row r="6861" spans="1:31" x14ac:dyDescent="0.3">
      <c r="A6861">
        <v>2501627</v>
      </c>
      <c r="B6861">
        <v>1</v>
      </c>
      <c r="C6861" t="s">
        <v>81</v>
      </c>
      <c r="D6861" t="s">
        <v>112</v>
      </c>
      <c r="E6861" t="s">
        <v>162</v>
      </c>
      <c r="F6861" t="s">
        <v>18241</v>
      </c>
      <c r="G6861" t="s">
        <v>466</v>
      </c>
      <c r="H6861" t="s">
        <v>135</v>
      </c>
      <c r="I6861" t="s">
        <v>136</v>
      </c>
      <c r="J6861" t="s">
        <v>137</v>
      </c>
      <c r="K6861" t="s">
        <v>144</v>
      </c>
      <c r="L6861" t="s">
        <v>19318</v>
      </c>
      <c r="M6861" t="s">
        <v>19319</v>
      </c>
      <c r="N6861">
        <v>8.8800000000000008</v>
      </c>
      <c r="O6861">
        <v>0</v>
      </c>
      <c r="P6861">
        <v>114</v>
      </c>
      <c r="Q6861">
        <v>0</v>
      </c>
      <c r="R6861">
        <v>0</v>
      </c>
      <c r="S6861">
        <v>0</v>
      </c>
      <c r="T6861">
        <v>29</v>
      </c>
      <c r="U6861">
        <v>0</v>
      </c>
      <c r="V6861">
        <v>0</v>
      </c>
      <c r="W6861">
        <v>0</v>
      </c>
      <c r="X6861">
        <v>177.93183123749284</v>
      </c>
      <c r="Y6861">
        <v>0</v>
      </c>
      <c r="Z6861">
        <v>0</v>
      </c>
      <c r="AA6861">
        <v>0</v>
      </c>
      <c r="AB6861">
        <v>288.59307285032185</v>
      </c>
      <c r="AC6861">
        <v>0</v>
      </c>
      <c r="AD6861">
        <v>0</v>
      </c>
      <c r="AE6861">
        <v>466.52490408781466</v>
      </c>
    </row>
    <row r="6862" spans="1:31" x14ac:dyDescent="0.3">
      <c r="A6862">
        <v>2501919</v>
      </c>
      <c r="B6862">
        <v>1</v>
      </c>
      <c r="C6862" t="s">
        <v>80</v>
      </c>
      <c r="D6862" t="s">
        <v>90</v>
      </c>
      <c r="E6862" t="s">
        <v>147</v>
      </c>
      <c r="F6862" t="s">
        <v>19320</v>
      </c>
      <c r="G6862" t="s">
        <v>1791</v>
      </c>
      <c r="H6862" t="s">
        <v>150</v>
      </c>
      <c r="I6862" t="s">
        <v>136</v>
      </c>
      <c r="J6862" t="s">
        <v>137</v>
      </c>
      <c r="K6862" t="s">
        <v>144</v>
      </c>
      <c r="L6862" t="s">
        <v>19292</v>
      </c>
      <c r="M6862" t="s">
        <v>19321</v>
      </c>
      <c r="N6862">
        <v>16.5</v>
      </c>
      <c r="O6862">
        <v>0</v>
      </c>
      <c r="P6862">
        <v>286</v>
      </c>
      <c r="Q6862">
        <v>0</v>
      </c>
      <c r="R6862">
        <v>4</v>
      </c>
      <c r="S6862">
        <v>0</v>
      </c>
      <c r="T6862">
        <v>15</v>
      </c>
      <c r="U6862">
        <v>0</v>
      </c>
      <c r="V6862">
        <v>0</v>
      </c>
      <c r="W6862">
        <v>0</v>
      </c>
      <c r="X6862">
        <v>889.25102267962336</v>
      </c>
      <c r="Y6862">
        <v>0</v>
      </c>
      <c r="Z6862">
        <v>9.2225934203661986</v>
      </c>
      <c r="AA6862">
        <v>0</v>
      </c>
      <c r="AB6862">
        <v>152.53914188110673</v>
      </c>
      <c r="AC6862">
        <v>0</v>
      </c>
      <c r="AD6862">
        <v>0</v>
      </c>
      <c r="AE6862">
        <v>1051.0127579810965</v>
      </c>
    </row>
    <row r="6863" spans="1:31" x14ac:dyDescent="0.3">
      <c r="A6863">
        <v>2501802</v>
      </c>
      <c r="B6863">
        <v>1</v>
      </c>
      <c r="C6863" t="s">
        <v>81</v>
      </c>
      <c r="D6863" t="s">
        <v>120</v>
      </c>
      <c r="E6863" t="s">
        <v>166</v>
      </c>
      <c r="F6863" t="s">
        <v>19322</v>
      </c>
      <c r="G6863" t="s">
        <v>134</v>
      </c>
      <c r="H6863" t="s">
        <v>150</v>
      </c>
      <c r="I6863" t="s">
        <v>136</v>
      </c>
      <c r="J6863" t="s">
        <v>137</v>
      </c>
      <c r="K6863" t="s">
        <v>138</v>
      </c>
      <c r="L6863" t="s">
        <v>19323</v>
      </c>
      <c r="M6863" t="s">
        <v>19324</v>
      </c>
      <c r="N6863">
        <v>0.74972222200000005</v>
      </c>
      <c r="O6863">
        <v>0</v>
      </c>
      <c r="P6863">
        <v>349</v>
      </c>
      <c r="Q6863">
        <v>113</v>
      </c>
      <c r="R6863">
        <v>47</v>
      </c>
      <c r="S6863">
        <v>10</v>
      </c>
      <c r="T6863">
        <v>50</v>
      </c>
      <c r="U6863">
        <v>3</v>
      </c>
      <c r="V6863">
        <v>0</v>
      </c>
      <c r="W6863">
        <v>0</v>
      </c>
      <c r="X6863">
        <v>50.882656914851083</v>
      </c>
      <c r="Y6863">
        <v>68.978576664818178</v>
      </c>
      <c r="Z6863">
        <v>22.724270619834595</v>
      </c>
      <c r="AA6863">
        <v>33.713610090848917</v>
      </c>
      <c r="AB6863">
        <v>14.332891158468865</v>
      </c>
      <c r="AC6863">
        <v>331.16844652860243</v>
      </c>
      <c r="AD6863">
        <v>0</v>
      </c>
      <c r="AE6863">
        <v>521.80045197742402</v>
      </c>
    </row>
    <row r="6864" spans="1:31" x14ac:dyDescent="0.3">
      <c r="A6864">
        <v>2502134</v>
      </c>
      <c r="B6864">
        <v>1</v>
      </c>
      <c r="C6864" t="s">
        <v>81</v>
      </c>
      <c r="D6864" t="s">
        <v>115</v>
      </c>
      <c r="E6864" t="s">
        <v>162</v>
      </c>
      <c r="F6864" t="s">
        <v>19325</v>
      </c>
      <c r="G6864" t="s">
        <v>210</v>
      </c>
      <c r="H6864" t="s">
        <v>135</v>
      </c>
      <c r="I6864" t="s">
        <v>136</v>
      </c>
      <c r="J6864" t="s">
        <v>137</v>
      </c>
      <c r="K6864" t="s">
        <v>144</v>
      </c>
      <c r="L6864" t="s">
        <v>19326</v>
      </c>
      <c r="M6864" t="s">
        <v>19327</v>
      </c>
      <c r="N6864">
        <v>2.738611111</v>
      </c>
      <c r="O6864">
        <v>0</v>
      </c>
      <c r="P6864">
        <v>1</v>
      </c>
      <c r="Q6864">
        <v>0</v>
      </c>
      <c r="R6864">
        <v>0</v>
      </c>
      <c r="S6864">
        <v>0</v>
      </c>
      <c r="T6864">
        <v>1</v>
      </c>
      <c r="U6864">
        <v>0</v>
      </c>
      <c r="V6864">
        <v>0</v>
      </c>
      <c r="W6864">
        <v>0</v>
      </c>
      <c r="X6864">
        <v>0.91651977778430271</v>
      </c>
      <c r="Y6864">
        <v>0</v>
      </c>
      <c r="Z6864">
        <v>0</v>
      </c>
      <c r="AA6864">
        <v>0</v>
      </c>
      <c r="AB6864">
        <v>3.5627914181749998</v>
      </c>
      <c r="AC6864">
        <v>0</v>
      </c>
      <c r="AD6864">
        <v>0</v>
      </c>
      <c r="AE6864">
        <v>4.4793111959593022</v>
      </c>
    </row>
    <row r="6865" spans="1:31" x14ac:dyDescent="0.3">
      <c r="A6865">
        <v>2501493</v>
      </c>
      <c r="B6865">
        <v>1</v>
      </c>
      <c r="C6865" t="s">
        <v>80</v>
      </c>
      <c r="D6865" t="s">
        <v>99</v>
      </c>
      <c r="E6865" t="s">
        <v>162</v>
      </c>
      <c r="F6865" t="s">
        <v>19328</v>
      </c>
      <c r="G6865" t="s">
        <v>210</v>
      </c>
      <c r="H6865" t="s">
        <v>135</v>
      </c>
      <c r="I6865" t="s">
        <v>136</v>
      </c>
      <c r="J6865" t="s">
        <v>137</v>
      </c>
      <c r="K6865" t="s">
        <v>144</v>
      </c>
      <c r="L6865" t="s">
        <v>19329</v>
      </c>
      <c r="M6865" t="s">
        <v>19330</v>
      </c>
      <c r="N6865">
        <v>2.0122222220000001</v>
      </c>
      <c r="O6865">
        <v>0</v>
      </c>
      <c r="P6865">
        <v>24</v>
      </c>
      <c r="Q6865">
        <v>0</v>
      </c>
      <c r="R6865">
        <v>3</v>
      </c>
      <c r="S6865">
        <v>0</v>
      </c>
      <c r="T6865">
        <v>11</v>
      </c>
      <c r="U6865">
        <v>0</v>
      </c>
      <c r="V6865">
        <v>0</v>
      </c>
      <c r="W6865">
        <v>0</v>
      </c>
      <c r="X6865">
        <v>12.148994810819621</v>
      </c>
      <c r="Y6865">
        <v>0</v>
      </c>
      <c r="Z6865">
        <v>1.1820312878426478</v>
      </c>
      <c r="AA6865">
        <v>0</v>
      </c>
      <c r="AB6865">
        <v>18.819421418736216</v>
      </c>
      <c r="AC6865">
        <v>0</v>
      </c>
      <c r="AD6865">
        <v>0</v>
      </c>
      <c r="AE6865">
        <v>32.150447517398483</v>
      </c>
    </row>
    <row r="6866" spans="1:31" x14ac:dyDescent="0.3">
      <c r="A6866">
        <v>2501447</v>
      </c>
      <c r="B6866">
        <v>1</v>
      </c>
      <c r="C6866" t="s">
        <v>80</v>
      </c>
      <c r="D6866" t="s">
        <v>93</v>
      </c>
      <c r="E6866" t="s">
        <v>166</v>
      </c>
      <c r="F6866" t="s">
        <v>18921</v>
      </c>
      <c r="G6866" t="s">
        <v>149</v>
      </c>
      <c r="H6866" t="s">
        <v>150</v>
      </c>
      <c r="I6866" t="s">
        <v>136</v>
      </c>
      <c r="J6866" t="s">
        <v>137</v>
      </c>
      <c r="K6866" t="s">
        <v>144</v>
      </c>
      <c r="L6866" t="s">
        <v>19331</v>
      </c>
      <c r="M6866" t="s">
        <v>19332</v>
      </c>
      <c r="N6866">
        <v>5.7222222000000003E-2</v>
      </c>
      <c r="O6866">
        <v>0</v>
      </c>
      <c r="P6866">
        <v>195</v>
      </c>
      <c r="Q6866">
        <v>2</v>
      </c>
      <c r="R6866">
        <v>48</v>
      </c>
      <c r="S6866">
        <v>4</v>
      </c>
      <c r="T6866">
        <v>41</v>
      </c>
      <c r="U6866">
        <v>0</v>
      </c>
      <c r="V6866">
        <v>0</v>
      </c>
      <c r="W6866">
        <v>0</v>
      </c>
      <c r="X6866">
        <v>0.84657436275840936</v>
      </c>
      <c r="Y6866">
        <v>9.3604116880713316E-3</v>
      </c>
      <c r="Z6866">
        <v>0.36197526010371839</v>
      </c>
      <c r="AA6866">
        <v>0.15817773591121934</v>
      </c>
      <c r="AB6866">
        <v>0.44246297753038882</v>
      </c>
      <c r="AC6866">
        <v>0</v>
      </c>
      <c r="AD6866">
        <v>0</v>
      </c>
      <c r="AE6866">
        <v>1.818550747991807</v>
      </c>
    </row>
    <row r="6867" spans="1:31" x14ac:dyDescent="0.3">
      <c r="A6867">
        <v>2501616</v>
      </c>
      <c r="B6867">
        <v>1</v>
      </c>
      <c r="C6867" t="s">
        <v>80</v>
      </c>
      <c r="D6867" t="s">
        <v>85</v>
      </c>
      <c r="E6867" t="s">
        <v>147</v>
      </c>
      <c r="F6867" t="s">
        <v>19333</v>
      </c>
      <c r="G6867" t="s">
        <v>134</v>
      </c>
      <c r="H6867" t="s">
        <v>150</v>
      </c>
      <c r="I6867" t="s">
        <v>136</v>
      </c>
      <c r="J6867" t="s">
        <v>137</v>
      </c>
      <c r="K6867" t="s">
        <v>138</v>
      </c>
      <c r="L6867" t="s">
        <v>19334</v>
      </c>
      <c r="M6867" t="s">
        <v>19335</v>
      </c>
      <c r="N6867">
        <v>4.2144444439999997</v>
      </c>
      <c r="O6867">
        <v>0</v>
      </c>
      <c r="P6867">
        <v>44</v>
      </c>
      <c r="Q6867">
        <v>0</v>
      </c>
      <c r="R6867">
        <v>0</v>
      </c>
      <c r="S6867">
        <v>0</v>
      </c>
      <c r="T6867">
        <v>4</v>
      </c>
      <c r="U6867">
        <v>0</v>
      </c>
      <c r="V6867">
        <v>0</v>
      </c>
      <c r="W6867">
        <v>0</v>
      </c>
      <c r="X6867">
        <v>126.17481117004161</v>
      </c>
      <c r="Y6867">
        <v>0</v>
      </c>
      <c r="Z6867">
        <v>0</v>
      </c>
      <c r="AA6867">
        <v>0</v>
      </c>
      <c r="AB6867">
        <v>196.23039355226018</v>
      </c>
      <c r="AC6867">
        <v>0</v>
      </c>
      <c r="AD6867">
        <v>0</v>
      </c>
      <c r="AE6867">
        <v>322.40520472230179</v>
      </c>
    </row>
    <row r="6868" spans="1:31" x14ac:dyDescent="0.3">
      <c r="A6868">
        <v>2501702</v>
      </c>
      <c r="B6868">
        <v>1</v>
      </c>
      <c r="C6868" t="s">
        <v>81</v>
      </c>
      <c r="D6868" t="s">
        <v>119</v>
      </c>
      <c r="E6868" t="s">
        <v>132</v>
      </c>
      <c r="F6868" t="s">
        <v>16893</v>
      </c>
      <c r="G6868" t="s">
        <v>168</v>
      </c>
      <c r="H6868" t="s">
        <v>135</v>
      </c>
      <c r="I6868" t="s">
        <v>136</v>
      </c>
      <c r="J6868" t="s">
        <v>137</v>
      </c>
      <c r="K6868" t="s">
        <v>138</v>
      </c>
      <c r="L6868" t="s">
        <v>19336</v>
      </c>
      <c r="M6868" t="s">
        <v>19337</v>
      </c>
      <c r="N6868">
        <v>6.3691666659999999</v>
      </c>
      <c r="O6868">
        <v>0</v>
      </c>
      <c r="P6868">
        <v>138</v>
      </c>
      <c r="Q6868">
        <v>0</v>
      </c>
      <c r="R6868">
        <v>13</v>
      </c>
      <c r="S6868">
        <v>0</v>
      </c>
      <c r="T6868">
        <v>7</v>
      </c>
      <c r="U6868">
        <v>0</v>
      </c>
      <c r="V6868">
        <v>0</v>
      </c>
      <c r="W6868">
        <v>0</v>
      </c>
      <c r="X6868">
        <v>160.17201208579843</v>
      </c>
      <c r="Y6868">
        <v>0</v>
      </c>
      <c r="Z6868">
        <v>14.746389630839387</v>
      </c>
      <c r="AA6868">
        <v>0</v>
      </c>
      <c r="AB6868">
        <v>20.655620084572003</v>
      </c>
      <c r="AC6868">
        <v>0</v>
      </c>
      <c r="AD6868">
        <v>0</v>
      </c>
      <c r="AE6868">
        <v>195.57402180120982</v>
      </c>
    </row>
    <row r="6869" spans="1:31" x14ac:dyDescent="0.3">
      <c r="A6869">
        <v>2501593</v>
      </c>
      <c r="B6869">
        <v>1</v>
      </c>
      <c r="C6869" t="s">
        <v>80</v>
      </c>
      <c r="D6869" t="s">
        <v>98</v>
      </c>
      <c r="E6869" t="s">
        <v>184</v>
      </c>
      <c r="F6869" t="s">
        <v>19338</v>
      </c>
      <c r="G6869" t="s">
        <v>149</v>
      </c>
      <c r="H6869" t="s">
        <v>150</v>
      </c>
      <c r="I6869" t="s">
        <v>136</v>
      </c>
      <c r="J6869" t="s">
        <v>137</v>
      </c>
      <c r="K6869" t="s">
        <v>144</v>
      </c>
      <c r="L6869" t="s">
        <v>19339</v>
      </c>
      <c r="M6869" t="s">
        <v>19340</v>
      </c>
      <c r="N6869">
        <v>1.9330555549999999</v>
      </c>
      <c r="O6869">
        <v>1</v>
      </c>
      <c r="P6869">
        <v>520</v>
      </c>
      <c r="Q6869">
        <v>16</v>
      </c>
      <c r="R6869">
        <v>32</v>
      </c>
      <c r="S6869">
        <v>2</v>
      </c>
      <c r="T6869">
        <v>88</v>
      </c>
      <c r="U6869">
        <v>0</v>
      </c>
      <c r="V6869">
        <v>0</v>
      </c>
      <c r="W6869">
        <v>0.4806004315172222</v>
      </c>
      <c r="X6869">
        <v>139.10604678812831</v>
      </c>
      <c r="Y6869">
        <v>6.6217305627625569</v>
      </c>
      <c r="Z6869">
        <v>15.189888594919609</v>
      </c>
      <c r="AA6869">
        <v>4.1482071092415671</v>
      </c>
      <c r="AB6869">
        <v>83.462933448615132</v>
      </c>
      <c r="AC6869">
        <v>0</v>
      </c>
      <c r="AD6869">
        <v>0</v>
      </c>
      <c r="AE6869">
        <v>249.00940693518439</v>
      </c>
    </row>
    <row r="6870" spans="1:31" x14ac:dyDescent="0.3">
      <c r="A6870">
        <v>2501510</v>
      </c>
      <c r="B6870">
        <v>1</v>
      </c>
      <c r="C6870" t="s">
        <v>80</v>
      </c>
      <c r="D6870" t="s">
        <v>108</v>
      </c>
      <c r="E6870" t="s">
        <v>162</v>
      </c>
      <c r="F6870" t="s">
        <v>19341</v>
      </c>
      <c r="G6870" t="s">
        <v>210</v>
      </c>
      <c r="H6870" t="s">
        <v>135</v>
      </c>
      <c r="I6870" t="s">
        <v>136</v>
      </c>
      <c r="J6870" t="s">
        <v>137</v>
      </c>
      <c r="K6870" t="s">
        <v>144</v>
      </c>
      <c r="L6870" t="s">
        <v>19342</v>
      </c>
      <c r="M6870" t="s">
        <v>19343</v>
      </c>
      <c r="N6870">
        <v>1.983333333</v>
      </c>
      <c r="O6870">
        <v>0</v>
      </c>
      <c r="P6870">
        <v>5</v>
      </c>
      <c r="Q6870">
        <v>0</v>
      </c>
      <c r="R6870">
        <v>3</v>
      </c>
      <c r="S6870">
        <v>0</v>
      </c>
      <c r="T6870">
        <v>2</v>
      </c>
      <c r="U6870">
        <v>0</v>
      </c>
      <c r="V6870">
        <v>0</v>
      </c>
      <c r="W6870">
        <v>0</v>
      </c>
      <c r="X6870">
        <v>0.78367488743502922</v>
      </c>
      <c r="Y6870">
        <v>0</v>
      </c>
      <c r="Z6870">
        <v>0.32677322630929895</v>
      </c>
      <c r="AA6870">
        <v>0</v>
      </c>
      <c r="AB6870">
        <v>4.1735616047151396</v>
      </c>
      <c r="AC6870">
        <v>0</v>
      </c>
      <c r="AD6870">
        <v>0</v>
      </c>
      <c r="AE6870">
        <v>5.2840097184594672</v>
      </c>
    </row>
    <row r="6871" spans="1:31" x14ac:dyDescent="0.3">
      <c r="A6871">
        <v>2501988</v>
      </c>
      <c r="B6871">
        <v>1</v>
      </c>
      <c r="C6871" t="s">
        <v>80</v>
      </c>
      <c r="D6871" t="s">
        <v>83</v>
      </c>
      <c r="E6871" t="s">
        <v>132</v>
      </c>
      <c r="F6871" t="s">
        <v>19344</v>
      </c>
      <c r="G6871" t="s">
        <v>134</v>
      </c>
      <c r="H6871" t="s">
        <v>135</v>
      </c>
      <c r="I6871" t="s">
        <v>136</v>
      </c>
      <c r="J6871" t="s">
        <v>137</v>
      </c>
      <c r="K6871" t="s">
        <v>138</v>
      </c>
      <c r="L6871" t="s">
        <v>19345</v>
      </c>
      <c r="M6871" t="s">
        <v>19346</v>
      </c>
      <c r="N6871">
        <v>0.210277777</v>
      </c>
      <c r="O6871">
        <v>0</v>
      </c>
      <c r="P6871">
        <v>378</v>
      </c>
      <c r="Q6871">
        <v>0</v>
      </c>
      <c r="R6871">
        <v>0</v>
      </c>
      <c r="S6871">
        <v>0</v>
      </c>
      <c r="T6871">
        <v>201</v>
      </c>
      <c r="U6871">
        <v>0</v>
      </c>
      <c r="V6871">
        <v>0</v>
      </c>
      <c r="W6871">
        <v>0</v>
      </c>
      <c r="X6871">
        <v>23.067309935747939</v>
      </c>
      <c r="Y6871">
        <v>0</v>
      </c>
      <c r="Z6871">
        <v>0</v>
      </c>
      <c r="AA6871">
        <v>0</v>
      </c>
      <c r="AB6871">
        <v>46.174054734021205</v>
      </c>
      <c r="AC6871">
        <v>0</v>
      </c>
      <c r="AD6871">
        <v>0</v>
      </c>
      <c r="AE6871">
        <v>69.241364669769141</v>
      </c>
    </row>
    <row r="6872" spans="1:31" x14ac:dyDescent="0.3">
      <c r="A6872">
        <v>2501556</v>
      </c>
      <c r="B6872">
        <v>1</v>
      </c>
      <c r="C6872" t="s">
        <v>80</v>
      </c>
      <c r="D6872" t="s">
        <v>107</v>
      </c>
      <c r="E6872" t="s">
        <v>132</v>
      </c>
      <c r="F6872" t="s">
        <v>19347</v>
      </c>
      <c r="G6872" t="s">
        <v>296</v>
      </c>
      <c r="H6872" t="s">
        <v>135</v>
      </c>
      <c r="I6872" t="s">
        <v>136</v>
      </c>
      <c r="J6872" t="s">
        <v>137</v>
      </c>
      <c r="K6872" t="s">
        <v>144</v>
      </c>
      <c r="L6872" t="s">
        <v>19348</v>
      </c>
      <c r="M6872" t="s">
        <v>19349</v>
      </c>
      <c r="N6872">
        <v>1.7808333329999999</v>
      </c>
      <c r="O6872">
        <v>0</v>
      </c>
      <c r="P6872">
        <v>179</v>
      </c>
      <c r="Q6872">
        <v>0</v>
      </c>
      <c r="R6872">
        <v>1</v>
      </c>
      <c r="S6872">
        <v>0</v>
      </c>
      <c r="T6872">
        <v>5</v>
      </c>
      <c r="U6872">
        <v>0</v>
      </c>
      <c r="V6872">
        <v>0</v>
      </c>
      <c r="W6872">
        <v>0</v>
      </c>
      <c r="X6872">
        <v>48.903946666294836</v>
      </c>
      <c r="Y6872">
        <v>0</v>
      </c>
      <c r="Z6872">
        <v>1.7920938963700665E-2</v>
      </c>
      <c r="AA6872">
        <v>0</v>
      </c>
      <c r="AB6872">
        <v>3.8987943681298272</v>
      </c>
      <c r="AC6872">
        <v>0</v>
      </c>
      <c r="AD6872">
        <v>0</v>
      </c>
      <c r="AE6872">
        <v>52.820661973388361</v>
      </c>
    </row>
    <row r="6873" spans="1:31" x14ac:dyDescent="0.3">
      <c r="A6873">
        <v>2501848</v>
      </c>
      <c r="B6873">
        <v>1</v>
      </c>
      <c r="C6873" t="s">
        <v>81</v>
      </c>
      <c r="D6873" t="s">
        <v>119</v>
      </c>
      <c r="E6873" t="s">
        <v>162</v>
      </c>
      <c r="F6873" t="s">
        <v>19350</v>
      </c>
      <c r="G6873" t="s">
        <v>210</v>
      </c>
      <c r="H6873" t="s">
        <v>135</v>
      </c>
      <c r="I6873" t="s">
        <v>136</v>
      </c>
      <c r="J6873" t="s">
        <v>137</v>
      </c>
      <c r="K6873" t="s">
        <v>144</v>
      </c>
      <c r="L6873" t="s">
        <v>19351</v>
      </c>
      <c r="M6873" t="s">
        <v>19352</v>
      </c>
      <c r="N6873">
        <v>2.363611111</v>
      </c>
      <c r="O6873">
        <v>0</v>
      </c>
      <c r="P6873">
        <v>2</v>
      </c>
      <c r="Q6873">
        <v>0</v>
      </c>
      <c r="R6873">
        <v>2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0.73149250229211016</v>
      </c>
      <c r="Y6873">
        <v>0</v>
      </c>
      <c r="Z6873">
        <v>7.6302089675216955E-2</v>
      </c>
      <c r="AA6873">
        <v>0</v>
      </c>
      <c r="AB6873">
        <v>0</v>
      </c>
      <c r="AC6873">
        <v>0</v>
      </c>
      <c r="AD6873">
        <v>0</v>
      </c>
      <c r="AE6873">
        <v>0.80779459196732706</v>
      </c>
    </row>
    <row r="6874" spans="1:31" x14ac:dyDescent="0.3">
      <c r="A6874">
        <v>2501453</v>
      </c>
      <c r="B6874">
        <v>1</v>
      </c>
      <c r="C6874" t="s">
        <v>81</v>
      </c>
      <c r="D6874" t="s">
        <v>115</v>
      </c>
      <c r="E6874" t="s">
        <v>132</v>
      </c>
      <c r="F6874" t="s">
        <v>6604</v>
      </c>
      <c r="G6874" t="s">
        <v>296</v>
      </c>
      <c r="H6874" t="s">
        <v>135</v>
      </c>
      <c r="I6874" t="s">
        <v>136</v>
      </c>
      <c r="J6874" t="s">
        <v>137</v>
      </c>
      <c r="K6874" t="s">
        <v>144</v>
      </c>
      <c r="L6874" t="s">
        <v>19353</v>
      </c>
      <c r="M6874" t="s">
        <v>19354</v>
      </c>
      <c r="N6874">
        <v>2.7911111110000002</v>
      </c>
      <c r="O6874">
        <v>0</v>
      </c>
      <c r="P6874">
        <v>61</v>
      </c>
      <c r="Q6874">
        <v>0</v>
      </c>
      <c r="R6874">
        <v>0</v>
      </c>
      <c r="S6874">
        <v>0</v>
      </c>
      <c r="T6874">
        <v>5</v>
      </c>
      <c r="U6874">
        <v>0</v>
      </c>
      <c r="V6874">
        <v>0</v>
      </c>
      <c r="W6874">
        <v>0</v>
      </c>
      <c r="X6874">
        <v>15.585363685457686</v>
      </c>
      <c r="Y6874">
        <v>0</v>
      </c>
      <c r="Z6874">
        <v>0</v>
      </c>
      <c r="AA6874">
        <v>0</v>
      </c>
      <c r="AB6874">
        <v>3.6100564880497696</v>
      </c>
      <c r="AC6874">
        <v>0</v>
      </c>
      <c r="AD6874">
        <v>0</v>
      </c>
      <c r="AE6874">
        <v>19.195420173507458</v>
      </c>
    </row>
    <row r="6875" spans="1:31" x14ac:dyDescent="0.3">
      <c r="A6875">
        <v>2501994</v>
      </c>
      <c r="B6875">
        <v>1</v>
      </c>
      <c r="C6875" t="s">
        <v>81</v>
      </c>
      <c r="D6875" t="s">
        <v>113</v>
      </c>
      <c r="E6875" t="s">
        <v>132</v>
      </c>
      <c r="F6875" t="s">
        <v>19355</v>
      </c>
      <c r="G6875" t="s">
        <v>296</v>
      </c>
      <c r="H6875" t="s">
        <v>135</v>
      </c>
      <c r="I6875" t="s">
        <v>136</v>
      </c>
      <c r="J6875" t="s">
        <v>137</v>
      </c>
      <c r="K6875" t="s">
        <v>144</v>
      </c>
      <c r="L6875" t="s">
        <v>19356</v>
      </c>
      <c r="M6875" t="s">
        <v>19357</v>
      </c>
      <c r="N6875">
        <v>1.2647222220000001</v>
      </c>
      <c r="O6875">
        <v>0</v>
      </c>
      <c r="P6875">
        <v>19</v>
      </c>
      <c r="Q6875">
        <v>0</v>
      </c>
      <c r="R6875">
        <v>35</v>
      </c>
      <c r="S6875">
        <v>0</v>
      </c>
      <c r="T6875">
        <v>2</v>
      </c>
      <c r="U6875">
        <v>0</v>
      </c>
      <c r="V6875">
        <v>0</v>
      </c>
      <c r="W6875">
        <v>0</v>
      </c>
      <c r="X6875">
        <v>1.5777489832411495</v>
      </c>
      <c r="Y6875">
        <v>0</v>
      </c>
      <c r="Z6875">
        <v>9.3235748937995773</v>
      </c>
      <c r="AA6875">
        <v>0</v>
      </c>
      <c r="AB6875">
        <v>0.21479248791401087</v>
      </c>
      <c r="AC6875">
        <v>0</v>
      </c>
      <c r="AD6875">
        <v>0</v>
      </c>
      <c r="AE6875">
        <v>11.116116364954738</v>
      </c>
    </row>
    <row r="6876" spans="1:31" x14ac:dyDescent="0.3">
      <c r="A6876">
        <v>2501885</v>
      </c>
      <c r="B6876">
        <v>1</v>
      </c>
      <c r="C6876" t="s">
        <v>80</v>
      </c>
      <c r="D6876" t="s">
        <v>83</v>
      </c>
      <c r="E6876" t="s">
        <v>132</v>
      </c>
      <c r="F6876" t="s">
        <v>19358</v>
      </c>
      <c r="G6876" t="s">
        <v>134</v>
      </c>
      <c r="H6876" t="s">
        <v>135</v>
      </c>
      <c r="I6876" t="s">
        <v>136</v>
      </c>
      <c r="J6876" t="s">
        <v>137</v>
      </c>
      <c r="K6876" t="s">
        <v>138</v>
      </c>
      <c r="L6876" t="s">
        <v>19359</v>
      </c>
      <c r="M6876" t="s">
        <v>19360</v>
      </c>
      <c r="N6876">
        <v>0.98138888800000001</v>
      </c>
      <c r="O6876">
        <v>0</v>
      </c>
      <c r="P6876">
        <v>550</v>
      </c>
      <c r="Q6876">
        <v>0</v>
      </c>
      <c r="R6876">
        <v>0</v>
      </c>
      <c r="S6876">
        <v>0</v>
      </c>
      <c r="T6876">
        <v>103</v>
      </c>
      <c r="U6876">
        <v>0</v>
      </c>
      <c r="V6876">
        <v>0</v>
      </c>
      <c r="W6876">
        <v>0</v>
      </c>
      <c r="X6876">
        <v>144.88597332574338</v>
      </c>
      <c r="Y6876">
        <v>0</v>
      </c>
      <c r="Z6876">
        <v>0</v>
      </c>
      <c r="AA6876">
        <v>0</v>
      </c>
      <c r="AB6876">
        <v>140.63008741235078</v>
      </c>
      <c r="AC6876">
        <v>0</v>
      </c>
      <c r="AD6876">
        <v>0</v>
      </c>
      <c r="AE6876">
        <v>285.51606073809415</v>
      </c>
    </row>
    <row r="6877" spans="1:31" x14ac:dyDescent="0.3">
      <c r="A6877">
        <v>2501553</v>
      </c>
      <c r="B6877">
        <v>1</v>
      </c>
      <c r="C6877" t="s">
        <v>81</v>
      </c>
      <c r="D6877" t="s">
        <v>118</v>
      </c>
      <c r="E6877" t="s">
        <v>153</v>
      </c>
      <c r="F6877" t="s">
        <v>19361</v>
      </c>
      <c r="G6877" t="s">
        <v>155</v>
      </c>
      <c r="H6877" t="s">
        <v>135</v>
      </c>
      <c r="I6877" t="s">
        <v>136</v>
      </c>
      <c r="J6877" t="s">
        <v>137</v>
      </c>
      <c r="K6877" t="s">
        <v>144</v>
      </c>
      <c r="L6877" t="s">
        <v>19362</v>
      </c>
      <c r="M6877" t="s">
        <v>19363</v>
      </c>
      <c r="N6877">
        <v>3.3277777770000001</v>
      </c>
      <c r="O6877">
        <v>0</v>
      </c>
      <c r="P6877">
        <v>3</v>
      </c>
      <c r="Q6877">
        <v>0</v>
      </c>
      <c r="R6877">
        <v>0</v>
      </c>
      <c r="S6877">
        <v>0</v>
      </c>
      <c r="T6877">
        <v>2</v>
      </c>
      <c r="U6877">
        <v>0</v>
      </c>
      <c r="V6877">
        <v>0</v>
      </c>
      <c r="W6877">
        <v>0</v>
      </c>
      <c r="X6877">
        <v>5.4398890093897361</v>
      </c>
      <c r="Y6877">
        <v>0</v>
      </c>
      <c r="Z6877">
        <v>0</v>
      </c>
      <c r="AA6877">
        <v>0</v>
      </c>
      <c r="AB6877">
        <v>4.8744845806009343</v>
      </c>
      <c r="AC6877">
        <v>0</v>
      </c>
      <c r="AD6877">
        <v>0</v>
      </c>
      <c r="AE6877">
        <v>10.314373589990669</v>
      </c>
    </row>
    <row r="6878" spans="1:31" x14ac:dyDescent="0.3">
      <c r="A6878">
        <v>2501765</v>
      </c>
      <c r="B6878">
        <v>1</v>
      </c>
      <c r="C6878" t="s">
        <v>81</v>
      </c>
      <c r="D6878" t="s">
        <v>115</v>
      </c>
      <c r="E6878" t="s">
        <v>162</v>
      </c>
      <c r="F6878" t="s">
        <v>19364</v>
      </c>
      <c r="G6878" t="s">
        <v>210</v>
      </c>
      <c r="H6878" t="s">
        <v>135</v>
      </c>
      <c r="I6878" t="s">
        <v>136</v>
      </c>
      <c r="J6878" t="s">
        <v>137</v>
      </c>
      <c r="K6878" t="s">
        <v>144</v>
      </c>
      <c r="L6878" t="s">
        <v>19365</v>
      </c>
      <c r="M6878" t="s">
        <v>19366</v>
      </c>
      <c r="N6878">
        <v>4.7344444440000002</v>
      </c>
      <c r="O6878">
        <v>0</v>
      </c>
      <c r="P6878">
        <v>43</v>
      </c>
      <c r="Q6878">
        <v>0</v>
      </c>
      <c r="R6878">
        <v>0</v>
      </c>
      <c r="S6878">
        <v>0</v>
      </c>
      <c r="T6878">
        <v>2</v>
      </c>
      <c r="U6878">
        <v>0</v>
      </c>
      <c r="V6878">
        <v>0</v>
      </c>
      <c r="W6878">
        <v>0</v>
      </c>
      <c r="X6878">
        <v>16.943872217979756</v>
      </c>
      <c r="Y6878">
        <v>0</v>
      </c>
      <c r="Z6878">
        <v>0</v>
      </c>
      <c r="AA6878">
        <v>0</v>
      </c>
      <c r="AB6878">
        <v>0.15084701314041038</v>
      </c>
      <c r="AC6878">
        <v>0</v>
      </c>
      <c r="AD6878">
        <v>0</v>
      </c>
      <c r="AE6878">
        <v>17.094719231120166</v>
      </c>
    </row>
    <row r="6879" spans="1:31" x14ac:dyDescent="0.3">
      <c r="A6879">
        <v>2501410</v>
      </c>
      <c r="B6879">
        <v>1</v>
      </c>
      <c r="C6879" t="s">
        <v>80</v>
      </c>
      <c r="D6879" t="s">
        <v>92</v>
      </c>
      <c r="E6879" t="s">
        <v>184</v>
      </c>
      <c r="F6879" t="s">
        <v>10436</v>
      </c>
      <c r="G6879" t="s">
        <v>149</v>
      </c>
      <c r="H6879" t="s">
        <v>150</v>
      </c>
      <c r="I6879" t="s">
        <v>136</v>
      </c>
      <c r="J6879" t="s">
        <v>137</v>
      </c>
      <c r="K6879" t="s">
        <v>144</v>
      </c>
      <c r="L6879" t="s">
        <v>19367</v>
      </c>
      <c r="M6879" t="s">
        <v>19368</v>
      </c>
      <c r="N6879">
        <v>1.1486111109999999</v>
      </c>
      <c r="O6879">
        <v>0</v>
      </c>
      <c r="P6879">
        <v>602</v>
      </c>
      <c r="Q6879">
        <v>0</v>
      </c>
      <c r="R6879">
        <v>18</v>
      </c>
      <c r="S6879">
        <v>0</v>
      </c>
      <c r="T6879">
        <v>91</v>
      </c>
      <c r="U6879">
        <v>0</v>
      </c>
      <c r="V6879">
        <v>0</v>
      </c>
      <c r="W6879">
        <v>0</v>
      </c>
      <c r="X6879">
        <v>204.62116537368925</v>
      </c>
      <c r="Y6879">
        <v>0</v>
      </c>
      <c r="Z6879">
        <v>10.334792773440833</v>
      </c>
      <c r="AA6879">
        <v>0</v>
      </c>
      <c r="AB6879">
        <v>59.291985941019803</v>
      </c>
      <c r="AC6879">
        <v>0</v>
      </c>
      <c r="AD6879">
        <v>0</v>
      </c>
      <c r="AE6879">
        <v>274.24794408814989</v>
      </c>
    </row>
    <row r="6880" spans="1:31" x14ac:dyDescent="0.3">
      <c r="A6880">
        <v>2502077</v>
      </c>
      <c r="B6880">
        <v>1</v>
      </c>
      <c r="C6880" t="s">
        <v>80</v>
      </c>
      <c r="D6880" t="s">
        <v>96</v>
      </c>
      <c r="E6880" t="s">
        <v>153</v>
      </c>
      <c r="F6880" t="s">
        <v>416</v>
      </c>
      <c r="G6880" t="s">
        <v>312</v>
      </c>
      <c r="H6880" t="s">
        <v>135</v>
      </c>
      <c r="I6880" t="s">
        <v>136</v>
      </c>
      <c r="J6880" t="s">
        <v>137</v>
      </c>
      <c r="K6880" t="s">
        <v>144</v>
      </c>
      <c r="L6880" t="s">
        <v>19369</v>
      </c>
      <c r="M6880" t="s">
        <v>19370</v>
      </c>
      <c r="N6880">
        <v>3.4930555550000002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1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2.4636491551345623</v>
      </c>
      <c r="AC6880">
        <v>0</v>
      </c>
      <c r="AD6880">
        <v>0</v>
      </c>
      <c r="AE6880">
        <v>2.4636491551345623</v>
      </c>
    </row>
    <row r="6881" spans="1:31" x14ac:dyDescent="0.3">
      <c r="A6881">
        <v>2501908</v>
      </c>
      <c r="B6881">
        <v>1</v>
      </c>
      <c r="C6881" t="s">
        <v>80</v>
      </c>
      <c r="D6881" t="s">
        <v>107</v>
      </c>
      <c r="E6881" t="s">
        <v>147</v>
      </c>
      <c r="F6881" t="s">
        <v>19371</v>
      </c>
      <c r="G6881" t="s">
        <v>149</v>
      </c>
      <c r="H6881" t="s">
        <v>150</v>
      </c>
      <c r="I6881" t="s">
        <v>136</v>
      </c>
      <c r="J6881" t="s">
        <v>137</v>
      </c>
      <c r="K6881" t="s">
        <v>144</v>
      </c>
      <c r="L6881" t="s">
        <v>19372</v>
      </c>
      <c r="M6881" t="s">
        <v>19373</v>
      </c>
      <c r="N6881">
        <v>0.57222222199999995</v>
      </c>
      <c r="O6881">
        <v>0</v>
      </c>
      <c r="P6881">
        <v>2317</v>
      </c>
      <c r="Q6881">
        <v>0</v>
      </c>
      <c r="R6881">
        <v>0</v>
      </c>
      <c r="S6881">
        <v>2</v>
      </c>
      <c r="T6881">
        <v>160</v>
      </c>
      <c r="U6881">
        <v>0</v>
      </c>
      <c r="V6881">
        <v>1</v>
      </c>
      <c r="W6881">
        <v>0</v>
      </c>
      <c r="X6881">
        <v>193.59854579607361</v>
      </c>
      <c r="Y6881">
        <v>0</v>
      </c>
      <c r="Z6881">
        <v>0</v>
      </c>
      <c r="AA6881">
        <v>39.664572945906279</v>
      </c>
      <c r="AB6881">
        <v>103.33001863508639</v>
      </c>
      <c r="AC6881">
        <v>0</v>
      </c>
      <c r="AD6881">
        <v>0.13790635297737833</v>
      </c>
      <c r="AE6881">
        <v>336.73104373004367</v>
      </c>
    </row>
    <row r="6882" spans="1:31" x14ac:dyDescent="0.3">
      <c r="A6882">
        <v>2502057</v>
      </c>
      <c r="B6882">
        <v>1</v>
      </c>
      <c r="C6882" t="s">
        <v>80</v>
      </c>
      <c r="D6882" t="s">
        <v>88</v>
      </c>
      <c r="E6882" t="s">
        <v>132</v>
      </c>
      <c r="F6882" t="s">
        <v>19374</v>
      </c>
      <c r="G6882" t="s">
        <v>159</v>
      </c>
      <c r="H6882" t="s">
        <v>135</v>
      </c>
      <c r="I6882" t="s">
        <v>136</v>
      </c>
      <c r="J6882" t="s">
        <v>3</v>
      </c>
      <c r="K6882" t="s">
        <v>144</v>
      </c>
      <c r="L6882" t="s">
        <v>19375</v>
      </c>
      <c r="M6882" t="s">
        <v>19376</v>
      </c>
      <c r="N6882">
        <v>1.5366666659999999</v>
      </c>
      <c r="O6882">
        <v>0</v>
      </c>
      <c r="P6882">
        <v>208</v>
      </c>
      <c r="Q6882">
        <v>0</v>
      </c>
      <c r="R6882">
        <v>0</v>
      </c>
      <c r="S6882">
        <v>0</v>
      </c>
      <c r="T6882">
        <v>25</v>
      </c>
      <c r="U6882">
        <v>0</v>
      </c>
      <c r="V6882">
        <v>0</v>
      </c>
      <c r="W6882">
        <v>0</v>
      </c>
      <c r="X6882">
        <v>94.050521255804938</v>
      </c>
      <c r="Y6882">
        <v>0</v>
      </c>
      <c r="Z6882">
        <v>0</v>
      </c>
      <c r="AA6882">
        <v>0</v>
      </c>
      <c r="AB6882">
        <v>18.831894325094822</v>
      </c>
      <c r="AC6882">
        <v>0</v>
      </c>
      <c r="AD6882">
        <v>0</v>
      </c>
      <c r="AE6882">
        <v>112.88241558089976</v>
      </c>
    </row>
    <row r="6883" spans="1:31" x14ac:dyDescent="0.3">
      <c r="A6883">
        <v>2501536</v>
      </c>
      <c r="B6883">
        <v>1</v>
      </c>
      <c r="C6883" t="s">
        <v>80</v>
      </c>
      <c r="D6883" t="s">
        <v>93</v>
      </c>
      <c r="E6883" t="s">
        <v>147</v>
      </c>
      <c r="F6883" t="s">
        <v>19377</v>
      </c>
      <c r="G6883" t="s">
        <v>149</v>
      </c>
      <c r="H6883" t="s">
        <v>150</v>
      </c>
      <c r="I6883" t="s">
        <v>136</v>
      </c>
      <c r="J6883" t="s">
        <v>137</v>
      </c>
      <c r="K6883" t="s">
        <v>144</v>
      </c>
      <c r="L6883" t="s">
        <v>19378</v>
      </c>
      <c r="M6883" t="s">
        <v>19379</v>
      </c>
      <c r="N6883">
        <v>3.335555555</v>
      </c>
      <c r="O6883">
        <v>0</v>
      </c>
      <c r="P6883">
        <v>681</v>
      </c>
      <c r="Q6883">
        <v>0</v>
      </c>
      <c r="R6883">
        <v>22</v>
      </c>
      <c r="S6883">
        <v>5</v>
      </c>
      <c r="T6883">
        <v>87</v>
      </c>
      <c r="U6883">
        <v>4</v>
      </c>
      <c r="V6883">
        <v>0</v>
      </c>
      <c r="W6883">
        <v>0</v>
      </c>
      <c r="X6883">
        <v>706.88216212369844</v>
      </c>
      <c r="Y6883">
        <v>0</v>
      </c>
      <c r="Z6883">
        <v>44.657238759483171</v>
      </c>
      <c r="AA6883">
        <v>226.62266819665524</v>
      </c>
      <c r="AB6883">
        <v>558.70304053446057</v>
      </c>
      <c r="AC6883">
        <v>1551.1380196874666</v>
      </c>
      <c r="AD6883">
        <v>0</v>
      </c>
      <c r="AE6883">
        <v>3088.0031293017641</v>
      </c>
    </row>
    <row r="6884" spans="1:31" x14ac:dyDescent="0.3">
      <c r="A6884">
        <v>2501928</v>
      </c>
      <c r="B6884">
        <v>1</v>
      </c>
      <c r="C6884" t="s">
        <v>80</v>
      </c>
      <c r="D6884" t="s">
        <v>90</v>
      </c>
      <c r="E6884" t="s">
        <v>153</v>
      </c>
      <c r="F6884" t="s">
        <v>19380</v>
      </c>
      <c r="G6884" t="s">
        <v>155</v>
      </c>
      <c r="H6884" t="s">
        <v>135</v>
      </c>
      <c r="I6884" t="s">
        <v>136</v>
      </c>
      <c r="J6884" t="s">
        <v>137</v>
      </c>
      <c r="K6884" t="s">
        <v>144</v>
      </c>
      <c r="L6884" t="s">
        <v>19381</v>
      </c>
      <c r="M6884" t="s">
        <v>19382</v>
      </c>
      <c r="N6884">
        <v>1.914722222</v>
      </c>
      <c r="O6884">
        <v>0</v>
      </c>
      <c r="P6884">
        <v>1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0.55546771527091687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0.55546771527091687</v>
      </c>
    </row>
    <row r="6885" spans="1:31" x14ac:dyDescent="0.3">
      <c r="A6885">
        <v>2501865</v>
      </c>
      <c r="B6885">
        <v>1</v>
      </c>
      <c r="C6885" t="s">
        <v>80</v>
      </c>
      <c r="D6885" t="s">
        <v>99</v>
      </c>
      <c r="E6885" t="s">
        <v>162</v>
      </c>
      <c r="F6885" t="s">
        <v>19383</v>
      </c>
      <c r="G6885" t="s">
        <v>530</v>
      </c>
      <c r="H6885" t="s">
        <v>135</v>
      </c>
      <c r="I6885" t="s">
        <v>136</v>
      </c>
      <c r="J6885" t="s">
        <v>137</v>
      </c>
      <c r="K6885" t="s">
        <v>144</v>
      </c>
      <c r="L6885" t="s">
        <v>19384</v>
      </c>
      <c r="M6885" t="s">
        <v>19385</v>
      </c>
      <c r="N6885">
        <v>3.153888888</v>
      </c>
      <c r="O6885">
        <v>0</v>
      </c>
      <c r="P6885">
        <v>9</v>
      </c>
      <c r="Q6885">
        <v>0</v>
      </c>
      <c r="R6885">
        <v>3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2.3442612512193683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2.3442612512193683</v>
      </c>
    </row>
    <row r="6886" spans="1:31" x14ac:dyDescent="0.3">
      <c r="A6886">
        <v>2501971</v>
      </c>
      <c r="B6886">
        <v>1</v>
      </c>
      <c r="C6886" t="s">
        <v>80</v>
      </c>
      <c r="D6886" t="s">
        <v>99</v>
      </c>
      <c r="E6886" t="s">
        <v>162</v>
      </c>
      <c r="F6886" t="s">
        <v>19386</v>
      </c>
      <c r="G6886" t="s">
        <v>210</v>
      </c>
      <c r="H6886" t="s">
        <v>135</v>
      </c>
      <c r="I6886" t="s">
        <v>136</v>
      </c>
      <c r="J6886" t="s">
        <v>137</v>
      </c>
      <c r="K6886" t="s">
        <v>144</v>
      </c>
      <c r="L6886" t="s">
        <v>19387</v>
      </c>
      <c r="M6886" t="s">
        <v>19388</v>
      </c>
      <c r="N6886">
        <v>3.3672222220000001</v>
      </c>
      <c r="O6886">
        <v>0</v>
      </c>
      <c r="P6886">
        <v>66</v>
      </c>
      <c r="Q6886">
        <v>0</v>
      </c>
      <c r="R6886">
        <v>0</v>
      </c>
      <c r="S6886">
        <v>0</v>
      </c>
      <c r="T6886">
        <v>6</v>
      </c>
      <c r="U6886">
        <v>0</v>
      </c>
      <c r="V6886">
        <v>0</v>
      </c>
      <c r="W6886">
        <v>0</v>
      </c>
      <c r="X6886">
        <v>60.705733682589376</v>
      </c>
      <c r="Y6886">
        <v>0</v>
      </c>
      <c r="Z6886">
        <v>0</v>
      </c>
      <c r="AA6886">
        <v>0</v>
      </c>
      <c r="AB6886">
        <v>28.588636132413125</v>
      </c>
      <c r="AC6886">
        <v>0</v>
      </c>
      <c r="AD6886">
        <v>0</v>
      </c>
      <c r="AE6886">
        <v>89.294369815002497</v>
      </c>
    </row>
    <row r="6887" spans="1:31" x14ac:dyDescent="0.3">
      <c r="A6887">
        <v>2501430</v>
      </c>
      <c r="B6887">
        <v>1</v>
      </c>
      <c r="C6887" t="s">
        <v>80</v>
      </c>
      <c r="D6887" t="s">
        <v>85</v>
      </c>
      <c r="E6887" t="s">
        <v>153</v>
      </c>
      <c r="F6887" t="s">
        <v>19063</v>
      </c>
      <c r="G6887" t="s">
        <v>230</v>
      </c>
      <c r="H6887" t="s">
        <v>135</v>
      </c>
      <c r="I6887" t="s">
        <v>136</v>
      </c>
      <c r="J6887" t="s">
        <v>137</v>
      </c>
      <c r="K6887" t="s">
        <v>144</v>
      </c>
      <c r="L6887" t="s">
        <v>19389</v>
      </c>
      <c r="M6887" t="s">
        <v>19390</v>
      </c>
      <c r="N6887">
        <v>0.55333333299999998</v>
      </c>
      <c r="O6887">
        <v>0</v>
      </c>
      <c r="P6887">
        <v>17</v>
      </c>
      <c r="Q6887">
        <v>0</v>
      </c>
      <c r="R6887">
        <v>0</v>
      </c>
      <c r="S6887">
        <v>0</v>
      </c>
      <c r="T6887">
        <v>1</v>
      </c>
      <c r="U6887">
        <v>0</v>
      </c>
      <c r="V6887">
        <v>0</v>
      </c>
      <c r="W6887">
        <v>0</v>
      </c>
      <c r="X6887">
        <v>3.0236040812507707</v>
      </c>
      <c r="Y6887">
        <v>0</v>
      </c>
      <c r="Z6887">
        <v>0</v>
      </c>
      <c r="AA6887">
        <v>0</v>
      </c>
      <c r="AB6887">
        <v>4.9594322352376667E-3</v>
      </c>
      <c r="AC6887">
        <v>0</v>
      </c>
      <c r="AD6887">
        <v>0</v>
      </c>
      <c r="AE6887">
        <v>3.0285635134860085</v>
      </c>
    </row>
    <row r="6888" spans="1:31" x14ac:dyDescent="0.3">
      <c r="A6888">
        <v>2502263</v>
      </c>
      <c r="B6888">
        <v>1</v>
      </c>
      <c r="C6888" t="s">
        <v>81</v>
      </c>
      <c r="D6888" t="s">
        <v>121</v>
      </c>
      <c r="E6888" t="s">
        <v>162</v>
      </c>
      <c r="F6888" t="s">
        <v>19391</v>
      </c>
      <c r="G6888" t="s">
        <v>210</v>
      </c>
      <c r="H6888" t="s">
        <v>135</v>
      </c>
      <c r="I6888" t="s">
        <v>136</v>
      </c>
      <c r="J6888" t="s">
        <v>137</v>
      </c>
      <c r="K6888" t="s">
        <v>144</v>
      </c>
      <c r="L6888" t="s">
        <v>19392</v>
      </c>
      <c r="M6888" t="s">
        <v>19393</v>
      </c>
      <c r="N6888">
        <v>0.44638888799999998</v>
      </c>
      <c r="O6888">
        <v>0</v>
      </c>
      <c r="P6888">
        <v>21</v>
      </c>
      <c r="Q6888">
        <v>0</v>
      </c>
      <c r="R6888">
        <v>1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0.91729917815810458</v>
      </c>
      <c r="Y6888">
        <v>0</v>
      </c>
      <c r="Z6888">
        <v>1.838328201047028E-3</v>
      </c>
      <c r="AA6888">
        <v>0</v>
      </c>
      <c r="AB6888">
        <v>0</v>
      </c>
      <c r="AC6888">
        <v>0</v>
      </c>
      <c r="AD6888">
        <v>0</v>
      </c>
      <c r="AE6888">
        <v>0.91913750635915159</v>
      </c>
    </row>
    <row r="6889" spans="1:31" x14ac:dyDescent="0.3">
      <c r="A6889">
        <v>2501968</v>
      </c>
      <c r="B6889">
        <v>1</v>
      </c>
      <c r="C6889" t="s">
        <v>80</v>
      </c>
      <c r="D6889" t="s">
        <v>87</v>
      </c>
      <c r="E6889" t="s">
        <v>153</v>
      </c>
      <c r="F6889" t="s">
        <v>19394</v>
      </c>
      <c r="G6889" t="s">
        <v>155</v>
      </c>
      <c r="H6889" t="s">
        <v>135</v>
      </c>
      <c r="I6889" t="s">
        <v>136</v>
      </c>
      <c r="J6889" t="s">
        <v>137</v>
      </c>
      <c r="K6889" t="s">
        <v>144</v>
      </c>
      <c r="L6889" t="s">
        <v>19395</v>
      </c>
      <c r="M6889" t="s">
        <v>19396</v>
      </c>
      <c r="N6889">
        <v>1.4975000000000001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1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0.66398049844008178</v>
      </c>
      <c r="AC6889">
        <v>0</v>
      </c>
      <c r="AD6889">
        <v>0</v>
      </c>
      <c r="AE6889">
        <v>0.66398049844008178</v>
      </c>
    </row>
    <row r="6890" spans="1:31" x14ac:dyDescent="0.3">
      <c r="A6890">
        <v>2501636</v>
      </c>
      <c r="B6890">
        <v>1</v>
      </c>
      <c r="C6890" t="s">
        <v>81</v>
      </c>
      <c r="D6890" t="s">
        <v>113</v>
      </c>
      <c r="E6890" t="s">
        <v>147</v>
      </c>
      <c r="F6890" t="s">
        <v>12407</v>
      </c>
      <c r="G6890" t="s">
        <v>193</v>
      </c>
      <c r="H6890" t="s">
        <v>150</v>
      </c>
      <c r="I6890" t="s">
        <v>136</v>
      </c>
      <c r="J6890" t="s">
        <v>137</v>
      </c>
      <c r="K6890" t="s">
        <v>144</v>
      </c>
      <c r="L6890" t="s">
        <v>19397</v>
      </c>
      <c r="M6890" t="s">
        <v>19398</v>
      </c>
      <c r="N6890">
        <v>2.188055555</v>
      </c>
      <c r="O6890">
        <v>0</v>
      </c>
      <c r="P6890">
        <v>0</v>
      </c>
      <c r="Q6890">
        <v>25</v>
      </c>
      <c r="R6890">
        <v>3</v>
      </c>
      <c r="S6890">
        <v>1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39.980926126904457</v>
      </c>
      <c r="Z6890">
        <v>6.5056607013476366</v>
      </c>
      <c r="AA6890">
        <v>4.3300129051758338</v>
      </c>
      <c r="AB6890">
        <v>0</v>
      </c>
      <c r="AC6890">
        <v>0</v>
      </c>
      <c r="AD6890">
        <v>0</v>
      </c>
      <c r="AE6890">
        <v>50.816599733427928</v>
      </c>
    </row>
    <row r="6891" spans="1:31" x14ac:dyDescent="0.3">
      <c r="A6891">
        <v>2501467</v>
      </c>
      <c r="B6891">
        <v>1</v>
      </c>
      <c r="C6891" t="s">
        <v>80</v>
      </c>
      <c r="D6891" t="s">
        <v>103</v>
      </c>
      <c r="E6891" t="s">
        <v>184</v>
      </c>
      <c r="F6891" t="s">
        <v>19399</v>
      </c>
      <c r="G6891" t="s">
        <v>149</v>
      </c>
      <c r="H6891" t="s">
        <v>150</v>
      </c>
      <c r="I6891" t="s">
        <v>136</v>
      </c>
      <c r="J6891" t="s">
        <v>137</v>
      </c>
      <c r="K6891" t="s">
        <v>144</v>
      </c>
      <c r="L6891" t="s">
        <v>19400</v>
      </c>
      <c r="M6891" t="s">
        <v>19401</v>
      </c>
      <c r="N6891">
        <v>3.9652777769999998</v>
      </c>
      <c r="O6891">
        <v>0</v>
      </c>
      <c r="P6891">
        <v>271</v>
      </c>
      <c r="Q6891">
        <v>0</v>
      </c>
      <c r="R6891">
        <v>49</v>
      </c>
      <c r="S6891">
        <v>2</v>
      </c>
      <c r="T6891">
        <v>76</v>
      </c>
      <c r="U6891">
        <v>2</v>
      </c>
      <c r="V6891">
        <v>1</v>
      </c>
      <c r="W6891">
        <v>0</v>
      </c>
      <c r="X6891">
        <v>272.49644288313999</v>
      </c>
      <c r="Y6891">
        <v>0</v>
      </c>
      <c r="Z6891">
        <v>125.82692314290415</v>
      </c>
      <c r="AA6891">
        <v>37.495449566974415</v>
      </c>
      <c r="AB6891">
        <v>334.76062788952066</v>
      </c>
      <c r="AC6891">
        <v>668.95670011924267</v>
      </c>
      <c r="AD6891">
        <v>508.39308502</v>
      </c>
      <c r="AE6891">
        <v>1947.9292286217819</v>
      </c>
    </row>
    <row r="6892" spans="1:31" x14ac:dyDescent="0.3">
      <c r="A6892">
        <v>2501805</v>
      </c>
      <c r="B6892">
        <v>1</v>
      </c>
      <c r="C6892" t="s">
        <v>81</v>
      </c>
      <c r="D6892" t="s">
        <v>113</v>
      </c>
      <c r="E6892" t="s">
        <v>162</v>
      </c>
      <c r="F6892" t="s">
        <v>19402</v>
      </c>
      <c r="G6892" t="s">
        <v>210</v>
      </c>
      <c r="H6892" t="s">
        <v>135</v>
      </c>
      <c r="I6892" t="s">
        <v>136</v>
      </c>
      <c r="J6892" t="s">
        <v>137</v>
      </c>
      <c r="K6892" t="s">
        <v>144</v>
      </c>
      <c r="L6892" t="s">
        <v>19403</v>
      </c>
      <c r="M6892" t="s">
        <v>19404</v>
      </c>
      <c r="N6892">
        <v>1.589722222</v>
      </c>
      <c r="O6892">
        <v>0</v>
      </c>
      <c r="P6892">
        <v>7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0.7399820180632144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0.7399820180632144</v>
      </c>
    </row>
    <row r="6893" spans="1:31" x14ac:dyDescent="0.3">
      <c r="A6893">
        <v>2501490</v>
      </c>
      <c r="B6893">
        <v>1</v>
      </c>
      <c r="C6893" t="s">
        <v>80</v>
      </c>
      <c r="D6893" t="s">
        <v>95</v>
      </c>
      <c r="E6893" t="s">
        <v>162</v>
      </c>
      <c r="F6893" t="s">
        <v>19405</v>
      </c>
      <c r="G6893" t="s">
        <v>210</v>
      </c>
      <c r="H6893" t="s">
        <v>135</v>
      </c>
      <c r="I6893" t="s">
        <v>136</v>
      </c>
      <c r="J6893" t="s">
        <v>137</v>
      </c>
      <c r="K6893" t="s">
        <v>144</v>
      </c>
      <c r="L6893" t="s">
        <v>19406</v>
      </c>
      <c r="M6893" t="s">
        <v>19407</v>
      </c>
      <c r="N6893">
        <v>2.571388888</v>
      </c>
      <c r="O6893">
        <v>0</v>
      </c>
      <c r="P6893">
        <v>44</v>
      </c>
      <c r="Q6893">
        <v>0</v>
      </c>
      <c r="R6893">
        <v>0</v>
      </c>
      <c r="S6893">
        <v>0</v>
      </c>
      <c r="T6893">
        <v>7</v>
      </c>
      <c r="U6893">
        <v>0</v>
      </c>
      <c r="V6893">
        <v>0</v>
      </c>
      <c r="W6893">
        <v>0</v>
      </c>
      <c r="X6893">
        <v>33.633371491364208</v>
      </c>
      <c r="Y6893">
        <v>0</v>
      </c>
      <c r="Z6893">
        <v>0</v>
      </c>
      <c r="AA6893">
        <v>0</v>
      </c>
      <c r="AB6893">
        <v>15.082173407290993</v>
      </c>
      <c r="AC6893">
        <v>0</v>
      </c>
      <c r="AD6893">
        <v>0</v>
      </c>
      <c r="AE6893">
        <v>48.715544898655203</v>
      </c>
    </row>
    <row r="6894" spans="1:31" x14ac:dyDescent="0.3">
      <c r="A6894">
        <v>2501951</v>
      </c>
      <c r="B6894">
        <v>1</v>
      </c>
      <c r="C6894" t="s">
        <v>80</v>
      </c>
      <c r="D6894" t="s">
        <v>87</v>
      </c>
      <c r="E6894" t="s">
        <v>162</v>
      </c>
      <c r="F6894" t="s">
        <v>19408</v>
      </c>
      <c r="G6894" t="s">
        <v>1532</v>
      </c>
      <c r="H6894" t="s">
        <v>135</v>
      </c>
      <c r="I6894" t="s">
        <v>136</v>
      </c>
      <c r="J6894" t="s">
        <v>137</v>
      </c>
      <c r="K6894" t="s">
        <v>144</v>
      </c>
      <c r="L6894" t="s">
        <v>19409</v>
      </c>
      <c r="M6894" t="s">
        <v>19410</v>
      </c>
      <c r="N6894">
        <v>1.439444444</v>
      </c>
      <c r="O6894">
        <v>0</v>
      </c>
      <c r="P6894">
        <v>244</v>
      </c>
      <c r="Q6894">
        <v>0</v>
      </c>
      <c r="R6894">
        <v>0</v>
      </c>
      <c r="S6894">
        <v>0</v>
      </c>
      <c r="T6894">
        <v>43</v>
      </c>
      <c r="U6894">
        <v>0</v>
      </c>
      <c r="V6894">
        <v>0</v>
      </c>
      <c r="W6894">
        <v>0</v>
      </c>
      <c r="X6894">
        <v>93.21505351816252</v>
      </c>
      <c r="Y6894">
        <v>0</v>
      </c>
      <c r="Z6894">
        <v>0</v>
      </c>
      <c r="AA6894">
        <v>0</v>
      </c>
      <c r="AB6894">
        <v>92.731369109800283</v>
      </c>
      <c r="AC6894">
        <v>0</v>
      </c>
      <c r="AD6894">
        <v>0</v>
      </c>
      <c r="AE6894">
        <v>185.94642262796282</v>
      </c>
    </row>
    <row r="6895" spans="1:31" x14ac:dyDescent="0.3">
      <c r="A6895">
        <v>2501845</v>
      </c>
      <c r="B6895">
        <v>1</v>
      </c>
      <c r="C6895" t="s">
        <v>80</v>
      </c>
      <c r="D6895" t="s">
        <v>82</v>
      </c>
      <c r="E6895" t="s">
        <v>153</v>
      </c>
      <c r="F6895" t="s">
        <v>19411</v>
      </c>
      <c r="G6895" t="s">
        <v>155</v>
      </c>
      <c r="H6895" t="s">
        <v>135</v>
      </c>
      <c r="I6895" t="s">
        <v>136</v>
      </c>
      <c r="J6895" t="s">
        <v>137</v>
      </c>
      <c r="K6895" t="s">
        <v>144</v>
      </c>
      <c r="L6895" t="s">
        <v>19412</v>
      </c>
      <c r="M6895" t="s">
        <v>19413</v>
      </c>
      <c r="N6895">
        <v>1.0261111110000001</v>
      </c>
      <c r="O6895">
        <v>0</v>
      </c>
      <c r="P6895">
        <v>2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1.8002236637831801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1.8002236637831801</v>
      </c>
    </row>
    <row r="6896" spans="1:31" x14ac:dyDescent="0.3">
      <c r="A6896">
        <v>2501696</v>
      </c>
      <c r="B6896">
        <v>1</v>
      </c>
      <c r="C6896" t="s">
        <v>80</v>
      </c>
      <c r="D6896" t="s">
        <v>100</v>
      </c>
      <c r="E6896" t="s">
        <v>184</v>
      </c>
      <c r="F6896" t="s">
        <v>2844</v>
      </c>
      <c r="G6896" t="s">
        <v>149</v>
      </c>
      <c r="H6896" t="s">
        <v>150</v>
      </c>
      <c r="I6896" t="s">
        <v>136</v>
      </c>
      <c r="J6896" t="s">
        <v>137</v>
      </c>
      <c r="K6896" t="s">
        <v>144</v>
      </c>
      <c r="L6896" t="s">
        <v>19414</v>
      </c>
      <c r="M6896" t="s">
        <v>19415</v>
      </c>
      <c r="N6896">
        <v>0.49083333299999998</v>
      </c>
      <c r="O6896">
        <v>4</v>
      </c>
      <c r="P6896">
        <v>489</v>
      </c>
      <c r="Q6896">
        <v>8</v>
      </c>
      <c r="R6896">
        <v>99</v>
      </c>
      <c r="S6896">
        <v>3</v>
      </c>
      <c r="T6896">
        <v>75</v>
      </c>
      <c r="U6896">
        <v>1</v>
      </c>
      <c r="V6896">
        <v>0</v>
      </c>
      <c r="W6896">
        <v>0.43091163929202042</v>
      </c>
      <c r="X6896">
        <v>51.041030277236793</v>
      </c>
      <c r="Y6896">
        <v>1.2162871357222458</v>
      </c>
      <c r="Z6896">
        <v>12.899980333562263</v>
      </c>
      <c r="AA6896">
        <v>4.2348134645960753</v>
      </c>
      <c r="AB6896">
        <v>28.320361116685351</v>
      </c>
      <c r="AC6896">
        <v>144.74217698301482</v>
      </c>
      <c r="AD6896">
        <v>0</v>
      </c>
      <c r="AE6896">
        <v>242.88556095010955</v>
      </c>
    </row>
    <row r="6897" spans="1:31" x14ac:dyDescent="0.3">
      <c r="A6897">
        <v>2501364</v>
      </c>
      <c r="B6897">
        <v>1</v>
      </c>
      <c r="C6897" t="s">
        <v>81</v>
      </c>
      <c r="D6897" t="s">
        <v>113</v>
      </c>
      <c r="E6897" t="s">
        <v>147</v>
      </c>
      <c r="F6897" t="s">
        <v>19416</v>
      </c>
      <c r="G6897" t="s">
        <v>149</v>
      </c>
      <c r="H6897" t="s">
        <v>150</v>
      </c>
      <c r="I6897" t="s">
        <v>136</v>
      </c>
      <c r="J6897" t="s">
        <v>137</v>
      </c>
      <c r="K6897" t="s">
        <v>144</v>
      </c>
      <c r="L6897" t="s">
        <v>19417</v>
      </c>
      <c r="M6897" t="s">
        <v>19418</v>
      </c>
      <c r="N6897">
        <v>1.7413888879999999</v>
      </c>
      <c r="O6897">
        <v>0</v>
      </c>
      <c r="P6897">
        <v>0</v>
      </c>
      <c r="Q6897">
        <v>8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25.009507654184301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25.009507654184301</v>
      </c>
    </row>
    <row r="6898" spans="1:31" x14ac:dyDescent="0.3">
      <c r="A6898">
        <v>2501888</v>
      </c>
      <c r="B6898">
        <v>1</v>
      </c>
      <c r="C6898" t="s">
        <v>80</v>
      </c>
      <c r="D6898" t="s">
        <v>93</v>
      </c>
      <c r="E6898" t="s">
        <v>162</v>
      </c>
      <c r="F6898" t="s">
        <v>19419</v>
      </c>
      <c r="G6898" t="s">
        <v>210</v>
      </c>
      <c r="H6898" t="s">
        <v>135</v>
      </c>
      <c r="I6898" t="s">
        <v>136</v>
      </c>
      <c r="J6898" t="s">
        <v>137</v>
      </c>
      <c r="K6898" t="s">
        <v>144</v>
      </c>
      <c r="L6898" t="s">
        <v>19420</v>
      </c>
      <c r="M6898" t="s">
        <v>19421</v>
      </c>
      <c r="N6898">
        <v>3.0350000000000001</v>
      </c>
      <c r="O6898">
        <v>0</v>
      </c>
      <c r="P6898">
        <v>6</v>
      </c>
      <c r="Q6898">
        <v>0</v>
      </c>
      <c r="R6898">
        <v>11</v>
      </c>
      <c r="S6898">
        <v>0</v>
      </c>
      <c r="T6898">
        <v>3</v>
      </c>
      <c r="U6898">
        <v>0</v>
      </c>
      <c r="V6898">
        <v>0</v>
      </c>
      <c r="W6898">
        <v>0</v>
      </c>
      <c r="X6898">
        <v>10.902328129407334</v>
      </c>
      <c r="Y6898">
        <v>0</v>
      </c>
      <c r="Z6898">
        <v>41.615500640983491</v>
      </c>
      <c r="AA6898">
        <v>0</v>
      </c>
      <c r="AB6898">
        <v>1.7677744769447603</v>
      </c>
      <c r="AC6898">
        <v>0</v>
      </c>
      <c r="AD6898">
        <v>0</v>
      </c>
      <c r="AE6898">
        <v>54.28560324733558</v>
      </c>
    </row>
    <row r="6899" spans="1:31" x14ac:dyDescent="0.3">
      <c r="A6899">
        <v>2501762</v>
      </c>
      <c r="B6899">
        <v>1</v>
      </c>
      <c r="C6899" t="s">
        <v>81</v>
      </c>
      <c r="D6899" t="s">
        <v>113</v>
      </c>
      <c r="E6899" t="s">
        <v>162</v>
      </c>
      <c r="F6899" t="s">
        <v>19422</v>
      </c>
      <c r="G6899" t="s">
        <v>210</v>
      </c>
      <c r="H6899" t="s">
        <v>135</v>
      </c>
      <c r="I6899" t="s">
        <v>136</v>
      </c>
      <c r="J6899" t="s">
        <v>137</v>
      </c>
      <c r="K6899" t="s">
        <v>144</v>
      </c>
      <c r="L6899" t="s">
        <v>19423</v>
      </c>
      <c r="M6899" t="s">
        <v>19424</v>
      </c>
      <c r="N6899">
        <v>1.841111111</v>
      </c>
      <c r="O6899">
        <v>0</v>
      </c>
      <c r="P6899">
        <v>7</v>
      </c>
      <c r="Q6899">
        <v>0</v>
      </c>
      <c r="R6899">
        <v>16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0.82371098006210741</v>
      </c>
      <c r="Y6899">
        <v>0</v>
      </c>
      <c r="Z6899">
        <v>2.2057996253384351</v>
      </c>
      <c r="AA6899">
        <v>0</v>
      </c>
      <c r="AB6899">
        <v>0</v>
      </c>
      <c r="AC6899">
        <v>0</v>
      </c>
      <c r="AD6899">
        <v>0</v>
      </c>
      <c r="AE6899">
        <v>3.0295106054005423</v>
      </c>
    </row>
    <row r="6900" spans="1:31" x14ac:dyDescent="0.3">
      <c r="A6900">
        <v>2502031</v>
      </c>
      <c r="B6900">
        <v>1</v>
      </c>
      <c r="C6900" t="s">
        <v>81</v>
      </c>
      <c r="D6900" t="s">
        <v>128</v>
      </c>
      <c r="E6900" t="s">
        <v>162</v>
      </c>
      <c r="F6900" t="s">
        <v>19425</v>
      </c>
      <c r="G6900" t="s">
        <v>210</v>
      </c>
      <c r="H6900" t="s">
        <v>135</v>
      </c>
      <c r="I6900" t="s">
        <v>136</v>
      </c>
      <c r="J6900" t="s">
        <v>137</v>
      </c>
      <c r="K6900" t="s">
        <v>144</v>
      </c>
      <c r="L6900" t="s">
        <v>19426</v>
      </c>
      <c r="M6900" t="s">
        <v>19427</v>
      </c>
      <c r="N6900">
        <v>8.2811111109999995</v>
      </c>
      <c r="O6900">
        <v>0</v>
      </c>
      <c r="P6900">
        <v>91</v>
      </c>
      <c r="Q6900">
        <v>0</v>
      </c>
      <c r="R6900">
        <v>1</v>
      </c>
      <c r="S6900">
        <v>0</v>
      </c>
      <c r="T6900">
        <v>10</v>
      </c>
      <c r="U6900">
        <v>0</v>
      </c>
      <c r="V6900">
        <v>0</v>
      </c>
      <c r="W6900">
        <v>0</v>
      </c>
      <c r="X6900">
        <v>76.080738652327895</v>
      </c>
      <c r="Y6900">
        <v>0</v>
      </c>
      <c r="Z6900">
        <v>3.8825082877855528</v>
      </c>
      <c r="AA6900">
        <v>0</v>
      </c>
      <c r="AB6900">
        <v>27.189050231255273</v>
      </c>
      <c r="AC6900">
        <v>0</v>
      </c>
      <c r="AD6900">
        <v>0</v>
      </c>
      <c r="AE6900">
        <v>107.15229717136873</v>
      </c>
    </row>
    <row r="6901" spans="1:31" x14ac:dyDescent="0.3">
      <c r="A6901">
        <v>2501974</v>
      </c>
      <c r="B6901">
        <v>1</v>
      </c>
      <c r="C6901" t="s">
        <v>81</v>
      </c>
      <c r="D6901" t="s">
        <v>118</v>
      </c>
      <c r="E6901" t="s">
        <v>162</v>
      </c>
      <c r="F6901" t="s">
        <v>19428</v>
      </c>
      <c r="G6901" t="s">
        <v>210</v>
      </c>
      <c r="H6901" t="s">
        <v>135</v>
      </c>
      <c r="I6901" t="s">
        <v>136</v>
      </c>
      <c r="J6901" t="s">
        <v>137</v>
      </c>
      <c r="K6901" t="s">
        <v>144</v>
      </c>
      <c r="L6901" t="s">
        <v>19429</v>
      </c>
      <c r="M6901" t="s">
        <v>19430</v>
      </c>
      <c r="N6901">
        <v>2.8305555550000001</v>
      </c>
      <c r="O6901">
        <v>0</v>
      </c>
      <c r="P6901">
        <v>2</v>
      </c>
      <c r="Q6901">
        <v>0</v>
      </c>
      <c r="R6901">
        <v>0</v>
      </c>
      <c r="S6901">
        <v>0</v>
      </c>
      <c r="T6901">
        <v>1</v>
      </c>
      <c r="U6901">
        <v>0</v>
      </c>
      <c r="V6901">
        <v>0</v>
      </c>
      <c r="W6901">
        <v>0</v>
      </c>
      <c r="X6901">
        <v>0.9326781003467598</v>
      </c>
      <c r="Y6901">
        <v>0</v>
      </c>
      <c r="Z6901">
        <v>0</v>
      </c>
      <c r="AA6901">
        <v>0</v>
      </c>
      <c r="AB6901">
        <v>4.1779809520487472</v>
      </c>
      <c r="AC6901">
        <v>0</v>
      </c>
      <c r="AD6901">
        <v>0</v>
      </c>
      <c r="AE6901">
        <v>5.1106590523955067</v>
      </c>
    </row>
    <row r="6902" spans="1:31" x14ac:dyDescent="0.3">
      <c r="A6902">
        <v>2502260</v>
      </c>
      <c r="B6902">
        <v>1</v>
      </c>
      <c r="C6902" t="s">
        <v>80</v>
      </c>
      <c r="D6902" t="s">
        <v>95</v>
      </c>
      <c r="E6902" t="s">
        <v>153</v>
      </c>
      <c r="F6902" t="s">
        <v>19431</v>
      </c>
      <c r="G6902" t="s">
        <v>155</v>
      </c>
      <c r="H6902" t="s">
        <v>135</v>
      </c>
      <c r="I6902" t="s">
        <v>136</v>
      </c>
      <c r="J6902" t="s">
        <v>137</v>
      </c>
      <c r="K6902" t="s">
        <v>144</v>
      </c>
      <c r="L6902" t="s">
        <v>19432</v>
      </c>
      <c r="M6902" t="s">
        <v>19433</v>
      </c>
      <c r="N6902">
        <v>1.5766666659999999</v>
      </c>
      <c r="O6902">
        <v>0</v>
      </c>
      <c r="P6902">
        <v>7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2.2194753337622184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2.2194753337622184</v>
      </c>
    </row>
    <row r="6903" spans="1:31" x14ac:dyDescent="0.3">
      <c r="A6903">
        <v>2501619</v>
      </c>
      <c r="B6903">
        <v>1</v>
      </c>
      <c r="C6903" t="s">
        <v>81</v>
      </c>
      <c r="D6903" t="s">
        <v>128</v>
      </c>
      <c r="E6903" t="s">
        <v>141</v>
      </c>
      <c r="F6903" t="s">
        <v>1236</v>
      </c>
      <c r="G6903" t="s">
        <v>1532</v>
      </c>
      <c r="H6903" t="s">
        <v>135</v>
      </c>
      <c r="I6903" t="s">
        <v>136</v>
      </c>
      <c r="J6903" t="s">
        <v>137</v>
      </c>
      <c r="K6903" t="s">
        <v>144</v>
      </c>
      <c r="L6903" t="s">
        <v>19434</v>
      </c>
      <c r="M6903" t="s">
        <v>19435</v>
      </c>
      <c r="N6903">
        <v>2.5947222220000001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4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42.92855289502549</v>
      </c>
      <c r="AC6903">
        <v>0</v>
      </c>
      <c r="AD6903">
        <v>0</v>
      </c>
      <c r="AE6903">
        <v>42.92855289502549</v>
      </c>
    </row>
    <row r="6904" spans="1:31" x14ac:dyDescent="0.3">
      <c r="A6904">
        <v>2501427</v>
      </c>
      <c r="B6904">
        <v>1</v>
      </c>
      <c r="C6904" t="s">
        <v>80</v>
      </c>
      <c r="D6904" t="s">
        <v>82</v>
      </c>
      <c r="E6904" t="s">
        <v>153</v>
      </c>
      <c r="F6904" t="s">
        <v>19436</v>
      </c>
      <c r="G6904" t="s">
        <v>155</v>
      </c>
      <c r="H6904" t="s">
        <v>135</v>
      </c>
      <c r="I6904" t="s">
        <v>136</v>
      </c>
      <c r="J6904" t="s">
        <v>137</v>
      </c>
      <c r="K6904" t="s">
        <v>144</v>
      </c>
      <c r="L6904" t="s">
        <v>19437</v>
      </c>
      <c r="M6904" t="s">
        <v>19438</v>
      </c>
      <c r="N6904">
        <v>4.0411111110000002</v>
      </c>
      <c r="O6904">
        <v>0</v>
      </c>
      <c r="P6904">
        <v>4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3.8176323027845656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3.8176323027845656</v>
      </c>
    </row>
    <row r="6905" spans="1:31" x14ac:dyDescent="0.3">
      <c r="A6905">
        <v>2501731</v>
      </c>
      <c r="B6905">
        <v>1</v>
      </c>
      <c r="C6905" t="s">
        <v>80</v>
      </c>
      <c r="D6905" t="s">
        <v>108</v>
      </c>
      <c r="E6905" t="s">
        <v>162</v>
      </c>
      <c r="F6905" t="s">
        <v>19439</v>
      </c>
      <c r="G6905" t="s">
        <v>210</v>
      </c>
      <c r="H6905" t="s">
        <v>135</v>
      </c>
      <c r="I6905" t="s">
        <v>136</v>
      </c>
      <c r="J6905" t="s">
        <v>137</v>
      </c>
      <c r="K6905" t="s">
        <v>144</v>
      </c>
      <c r="L6905" t="s">
        <v>19440</v>
      </c>
      <c r="M6905" t="s">
        <v>19441</v>
      </c>
      <c r="N6905">
        <v>6.051111111</v>
      </c>
      <c r="O6905">
        <v>0</v>
      </c>
      <c r="P6905">
        <v>9</v>
      </c>
      <c r="Q6905">
        <v>0</v>
      </c>
      <c r="R6905">
        <v>0</v>
      </c>
      <c r="S6905">
        <v>0</v>
      </c>
      <c r="T6905">
        <v>1</v>
      </c>
      <c r="U6905">
        <v>0</v>
      </c>
      <c r="V6905">
        <v>0</v>
      </c>
      <c r="W6905">
        <v>0</v>
      </c>
      <c r="X6905">
        <v>8.893758698319548</v>
      </c>
      <c r="Y6905">
        <v>0</v>
      </c>
      <c r="Z6905">
        <v>0</v>
      </c>
      <c r="AA6905">
        <v>0</v>
      </c>
      <c r="AB6905">
        <v>0.7775444797990323</v>
      </c>
      <c r="AC6905">
        <v>0</v>
      </c>
      <c r="AD6905">
        <v>0</v>
      </c>
      <c r="AE6905">
        <v>9.6713031781185812</v>
      </c>
    </row>
    <row r="6906" spans="1:31" x14ac:dyDescent="0.3">
      <c r="A6906">
        <v>2501399</v>
      </c>
      <c r="B6906">
        <v>1</v>
      </c>
      <c r="C6906" t="s">
        <v>80</v>
      </c>
      <c r="D6906" t="s">
        <v>96</v>
      </c>
      <c r="E6906" t="s">
        <v>162</v>
      </c>
      <c r="F6906" t="s">
        <v>19442</v>
      </c>
      <c r="G6906" t="s">
        <v>537</v>
      </c>
      <c r="H6906" t="s">
        <v>135</v>
      </c>
      <c r="I6906" t="s">
        <v>136</v>
      </c>
      <c r="J6906" t="s">
        <v>137</v>
      </c>
      <c r="K6906" t="s">
        <v>144</v>
      </c>
      <c r="L6906" t="s">
        <v>19443</v>
      </c>
      <c r="M6906" t="s">
        <v>19444</v>
      </c>
      <c r="N6906">
        <v>4.0705555550000003</v>
      </c>
      <c r="O6906">
        <v>0</v>
      </c>
      <c r="P6906">
        <v>51</v>
      </c>
      <c r="Q6906">
        <v>0</v>
      </c>
      <c r="R6906">
        <v>0</v>
      </c>
      <c r="S6906">
        <v>0</v>
      </c>
      <c r="T6906">
        <v>57</v>
      </c>
      <c r="U6906">
        <v>0</v>
      </c>
      <c r="V6906">
        <v>0</v>
      </c>
      <c r="W6906">
        <v>0</v>
      </c>
      <c r="X6906">
        <v>80.900203247159823</v>
      </c>
      <c r="Y6906">
        <v>0</v>
      </c>
      <c r="Z6906">
        <v>0</v>
      </c>
      <c r="AA6906">
        <v>0</v>
      </c>
      <c r="AB6906">
        <v>90.435069602337236</v>
      </c>
      <c r="AC6906">
        <v>0</v>
      </c>
      <c r="AD6906">
        <v>0</v>
      </c>
      <c r="AE6906">
        <v>171.33527284949707</v>
      </c>
    </row>
    <row r="6907" spans="1:31" x14ac:dyDescent="0.3">
      <c r="A6907">
        <v>2501708</v>
      </c>
      <c r="B6907">
        <v>1</v>
      </c>
      <c r="C6907" t="s">
        <v>80</v>
      </c>
      <c r="D6907" t="s">
        <v>96</v>
      </c>
      <c r="E6907" t="s">
        <v>153</v>
      </c>
      <c r="F6907" t="s">
        <v>19445</v>
      </c>
      <c r="G6907" t="s">
        <v>230</v>
      </c>
      <c r="H6907" t="s">
        <v>135</v>
      </c>
      <c r="I6907" t="s">
        <v>136</v>
      </c>
      <c r="J6907" t="s">
        <v>137</v>
      </c>
      <c r="K6907" t="s">
        <v>144</v>
      </c>
      <c r="L6907" t="s">
        <v>19446</v>
      </c>
      <c r="M6907" t="s">
        <v>19447</v>
      </c>
      <c r="N6907">
        <v>6.3994444440000002</v>
      </c>
      <c r="O6907">
        <v>0</v>
      </c>
      <c r="P6907">
        <v>1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1.684719833762222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1.684719833762222</v>
      </c>
    </row>
    <row r="6908" spans="1:31" x14ac:dyDescent="0.3">
      <c r="A6908">
        <v>2501562</v>
      </c>
      <c r="B6908">
        <v>1</v>
      </c>
      <c r="C6908" t="s">
        <v>80</v>
      </c>
      <c r="D6908" t="s">
        <v>104</v>
      </c>
      <c r="E6908" t="s">
        <v>162</v>
      </c>
      <c r="F6908" t="s">
        <v>19448</v>
      </c>
      <c r="G6908" t="s">
        <v>537</v>
      </c>
      <c r="H6908" t="s">
        <v>135</v>
      </c>
      <c r="I6908" t="s">
        <v>136</v>
      </c>
      <c r="J6908" t="s">
        <v>137</v>
      </c>
      <c r="K6908" t="s">
        <v>144</v>
      </c>
      <c r="L6908" t="s">
        <v>19449</v>
      </c>
      <c r="M6908" t="s">
        <v>19450</v>
      </c>
      <c r="N6908">
        <v>9.5727777770000007</v>
      </c>
      <c r="O6908">
        <v>0</v>
      </c>
      <c r="P6908">
        <v>69</v>
      </c>
      <c r="Q6908">
        <v>0</v>
      </c>
      <c r="R6908">
        <v>6</v>
      </c>
      <c r="S6908">
        <v>0</v>
      </c>
      <c r="T6908">
        <v>11</v>
      </c>
      <c r="U6908">
        <v>0</v>
      </c>
      <c r="V6908">
        <v>0</v>
      </c>
      <c r="W6908">
        <v>0</v>
      </c>
      <c r="X6908">
        <v>103.13582914292746</v>
      </c>
      <c r="Y6908">
        <v>0</v>
      </c>
      <c r="Z6908">
        <v>11.406156892833449</v>
      </c>
      <c r="AA6908">
        <v>0</v>
      </c>
      <c r="AB6908">
        <v>38.992418139792719</v>
      </c>
      <c r="AC6908">
        <v>0</v>
      </c>
      <c r="AD6908">
        <v>0</v>
      </c>
      <c r="AE6908">
        <v>153.53440417555362</v>
      </c>
    </row>
    <row r="6909" spans="1:31" x14ac:dyDescent="0.3">
      <c r="A6909">
        <v>2501685</v>
      </c>
      <c r="B6909">
        <v>1</v>
      </c>
      <c r="C6909" t="s">
        <v>80</v>
      </c>
      <c r="D6909" t="s">
        <v>94</v>
      </c>
      <c r="E6909" t="s">
        <v>162</v>
      </c>
      <c r="F6909" t="s">
        <v>10455</v>
      </c>
      <c r="G6909" t="s">
        <v>159</v>
      </c>
      <c r="H6909" t="s">
        <v>135</v>
      </c>
      <c r="I6909" t="s">
        <v>136</v>
      </c>
      <c r="J6909" t="s">
        <v>3</v>
      </c>
      <c r="K6909" t="s">
        <v>144</v>
      </c>
      <c r="L6909" t="s">
        <v>19451</v>
      </c>
      <c r="M6909" t="s">
        <v>19452</v>
      </c>
      <c r="N6909">
        <v>1.423611111</v>
      </c>
      <c r="O6909">
        <v>0</v>
      </c>
      <c r="P6909">
        <v>26</v>
      </c>
      <c r="Q6909">
        <v>0</v>
      </c>
      <c r="R6909">
        <v>0</v>
      </c>
      <c r="S6909">
        <v>0</v>
      </c>
      <c r="T6909">
        <v>8</v>
      </c>
      <c r="U6909">
        <v>0</v>
      </c>
      <c r="V6909">
        <v>0</v>
      </c>
      <c r="W6909">
        <v>0</v>
      </c>
      <c r="X6909">
        <v>61.291300749203671</v>
      </c>
      <c r="Y6909">
        <v>0</v>
      </c>
      <c r="Z6909">
        <v>0</v>
      </c>
      <c r="AA6909">
        <v>0</v>
      </c>
      <c r="AB6909">
        <v>6.1944377861673336</v>
      </c>
      <c r="AC6909">
        <v>0</v>
      </c>
      <c r="AD6909">
        <v>0</v>
      </c>
      <c r="AE6909">
        <v>67.485738535370999</v>
      </c>
    </row>
    <row r="6910" spans="1:31" x14ac:dyDescent="0.3">
      <c r="A6910">
        <v>2501539</v>
      </c>
      <c r="B6910">
        <v>1</v>
      </c>
      <c r="C6910" t="s">
        <v>80</v>
      </c>
      <c r="D6910" t="s">
        <v>103</v>
      </c>
      <c r="E6910" t="s">
        <v>213</v>
      </c>
      <c r="F6910" t="s">
        <v>19453</v>
      </c>
      <c r="G6910" t="s">
        <v>149</v>
      </c>
      <c r="H6910" t="s">
        <v>150</v>
      </c>
      <c r="I6910" t="s">
        <v>136</v>
      </c>
      <c r="J6910" t="s">
        <v>137</v>
      </c>
      <c r="K6910" t="s">
        <v>144</v>
      </c>
      <c r="L6910" t="s">
        <v>19454</v>
      </c>
      <c r="M6910" t="s">
        <v>19455</v>
      </c>
      <c r="N6910">
        <v>0.30361111099999999</v>
      </c>
      <c r="O6910">
        <v>0</v>
      </c>
      <c r="P6910">
        <v>8</v>
      </c>
      <c r="Q6910">
        <v>43</v>
      </c>
      <c r="R6910">
        <v>85</v>
      </c>
      <c r="S6910">
        <v>17</v>
      </c>
      <c r="T6910">
        <v>22</v>
      </c>
      <c r="U6910">
        <v>6</v>
      </c>
      <c r="V6910">
        <v>0</v>
      </c>
      <c r="W6910">
        <v>0</v>
      </c>
      <c r="X6910">
        <v>0.46097391492228434</v>
      </c>
      <c r="Y6910">
        <v>6.8839587696485385</v>
      </c>
      <c r="Z6910">
        <v>21.187005252740693</v>
      </c>
      <c r="AA6910">
        <v>85.516629169752008</v>
      </c>
      <c r="AB6910">
        <v>28.329817198608879</v>
      </c>
      <c r="AC6910">
        <v>611.89653153252425</v>
      </c>
      <c r="AD6910">
        <v>0</v>
      </c>
      <c r="AE6910">
        <v>754.27491583819665</v>
      </c>
    </row>
    <row r="6911" spans="1:31" x14ac:dyDescent="0.3">
      <c r="A6911">
        <v>2501499</v>
      </c>
      <c r="B6911">
        <v>1</v>
      </c>
      <c r="C6911" t="s">
        <v>81</v>
      </c>
      <c r="D6911" t="s">
        <v>121</v>
      </c>
      <c r="E6911" t="s">
        <v>162</v>
      </c>
      <c r="F6911" t="s">
        <v>19456</v>
      </c>
      <c r="G6911" t="s">
        <v>210</v>
      </c>
      <c r="H6911" t="s">
        <v>135</v>
      </c>
      <c r="I6911" t="s">
        <v>136</v>
      </c>
      <c r="J6911" t="s">
        <v>137</v>
      </c>
      <c r="K6911" t="s">
        <v>144</v>
      </c>
      <c r="L6911" t="s">
        <v>19457</v>
      </c>
      <c r="M6911" t="s">
        <v>19458</v>
      </c>
      <c r="N6911">
        <v>2.0622222219999999</v>
      </c>
      <c r="O6911">
        <v>0</v>
      </c>
      <c r="P6911">
        <v>4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0.76588991090575953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0.76588991090575953</v>
      </c>
    </row>
    <row r="6912" spans="1:31" x14ac:dyDescent="0.3">
      <c r="A6912">
        <v>2502000</v>
      </c>
      <c r="B6912">
        <v>1</v>
      </c>
      <c r="C6912" t="s">
        <v>80</v>
      </c>
      <c r="D6912" t="s">
        <v>83</v>
      </c>
      <c r="E6912" t="s">
        <v>184</v>
      </c>
      <c r="F6912" t="s">
        <v>13251</v>
      </c>
      <c r="G6912" t="s">
        <v>924</v>
      </c>
      <c r="H6912" t="s">
        <v>150</v>
      </c>
      <c r="I6912" t="s">
        <v>136</v>
      </c>
      <c r="J6912" t="s">
        <v>137</v>
      </c>
      <c r="K6912" t="s">
        <v>144</v>
      </c>
      <c r="L6912" t="s">
        <v>19459</v>
      </c>
      <c r="M6912" t="s">
        <v>19460</v>
      </c>
      <c r="N6912">
        <v>1.5677777770000001</v>
      </c>
      <c r="O6912">
        <v>3</v>
      </c>
      <c r="P6912">
        <v>144</v>
      </c>
      <c r="Q6912">
        <v>5</v>
      </c>
      <c r="R6912">
        <v>8</v>
      </c>
      <c r="S6912">
        <v>11</v>
      </c>
      <c r="T6912">
        <v>11</v>
      </c>
      <c r="U6912">
        <v>1</v>
      </c>
      <c r="V6912">
        <v>0</v>
      </c>
      <c r="W6912">
        <v>4.5399572549677689</v>
      </c>
      <c r="X6912">
        <v>54.071820873451188</v>
      </c>
      <c r="Y6912">
        <v>4.8831320545954151</v>
      </c>
      <c r="Z6912">
        <v>1.0386914671745906</v>
      </c>
      <c r="AA6912">
        <v>55.499879334774953</v>
      </c>
      <c r="AB6912">
        <v>10.527952502855042</v>
      </c>
      <c r="AC6912">
        <v>54.886723370330088</v>
      </c>
      <c r="AD6912">
        <v>0</v>
      </c>
      <c r="AE6912">
        <v>185.44815685814905</v>
      </c>
    </row>
    <row r="6913" spans="1:31" x14ac:dyDescent="0.3">
      <c r="A6913">
        <v>2501645</v>
      </c>
      <c r="B6913">
        <v>1</v>
      </c>
      <c r="C6913" t="s">
        <v>80</v>
      </c>
      <c r="D6913" t="s">
        <v>106</v>
      </c>
      <c r="E6913" t="s">
        <v>132</v>
      </c>
      <c r="F6913" t="s">
        <v>19461</v>
      </c>
      <c r="G6913" t="s">
        <v>134</v>
      </c>
      <c r="H6913" t="s">
        <v>135</v>
      </c>
      <c r="I6913" t="s">
        <v>136</v>
      </c>
      <c r="J6913" t="s">
        <v>137</v>
      </c>
      <c r="K6913" t="s">
        <v>138</v>
      </c>
      <c r="L6913" t="s">
        <v>19462</v>
      </c>
      <c r="M6913" t="s">
        <v>19463</v>
      </c>
      <c r="N6913">
        <v>5.2355555550000004</v>
      </c>
      <c r="O6913">
        <v>0</v>
      </c>
      <c r="P6913">
        <v>159</v>
      </c>
      <c r="Q6913">
        <v>0</v>
      </c>
      <c r="R6913">
        <v>0</v>
      </c>
      <c r="S6913">
        <v>0</v>
      </c>
      <c r="T6913">
        <v>9</v>
      </c>
      <c r="U6913">
        <v>0</v>
      </c>
      <c r="V6913">
        <v>0</v>
      </c>
      <c r="W6913">
        <v>0</v>
      </c>
      <c r="X6913">
        <v>188.78372662844055</v>
      </c>
      <c r="Y6913">
        <v>0</v>
      </c>
      <c r="Z6913">
        <v>0</v>
      </c>
      <c r="AA6913">
        <v>0</v>
      </c>
      <c r="AB6913">
        <v>218.87283768390427</v>
      </c>
      <c r="AC6913">
        <v>0</v>
      </c>
      <c r="AD6913">
        <v>0</v>
      </c>
      <c r="AE6913">
        <v>407.65656431234481</v>
      </c>
    </row>
    <row r="6914" spans="1:31" x14ac:dyDescent="0.3">
      <c r="A6914">
        <v>2501602</v>
      </c>
      <c r="B6914">
        <v>1</v>
      </c>
      <c r="C6914" t="s">
        <v>81</v>
      </c>
      <c r="D6914" t="s">
        <v>112</v>
      </c>
      <c r="E6914" t="s">
        <v>166</v>
      </c>
      <c r="F6914" t="s">
        <v>17761</v>
      </c>
      <c r="G6914" t="s">
        <v>149</v>
      </c>
      <c r="H6914" t="s">
        <v>150</v>
      </c>
      <c r="I6914" t="s">
        <v>136</v>
      </c>
      <c r="J6914" t="s">
        <v>137</v>
      </c>
      <c r="K6914" t="s">
        <v>144</v>
      </c>
      <c r="L6914" t="s">
        <v>19464</v>
      </c>
      <c r="M6914" t="s">
        <v>19465</v>
      </c>
      <c r="N6914">
        <v>0.70444444399999995</v>
      </c>
      <c r="O6914">
        <v>0</v>
      </c>
      <c r="P6914">
        <v>1</v>
      </c>
      <c r="Q6914">
        <v>33</v>
      </c>
      <c r="R6914">
        <v>23</v>
      </c>
      <c r="S6914">
        <v>1</v>
      </c>
      <c r="T6914">
        <v>0</v>
      </c>
      <c r="U6914">
        <v>1</v>
      </c>
      <c r="V6914">
        <v>0</v>
      </c>
      <c r="W6914">
        <v>0</v>
      </c>
      <c r="X6914">
        <v>0.24528018265628088</v>
      </c>
      <c r="Y6914">
        <v>20.588759034594347</v>
      </c>
      <c r="Z6914">
        <v>11.44019453669476</v>
      </c>
      <c r="AA6914">
        <v>1.4237938703266666</v>
      </c>
      <c r="AB6914">
        <v>0</v>
      </c>
      <c r="AC6914">
        <v>130.70412302983999</v>
      </c>
      <c r="AD6914">
        <v>0</v>
      </c>
      <c r="AE6914">
        <v>164.40215065411206</v>
      </c>
    </row>
    <row r="6915" spans="1:31" x14ac:dyDescent="0.3">
      <c r="A6915">
        <v>2502169</v>
      </c>
      <c r="B6915">
        <v>1</v>
      </c>
      <c r="C6915" t="s">
        <v>81</v>
      </c>
      <c r="D6915" t="s">
        <v>124</v>
      </c>
      <c r="E6915" t="s">
        <v>162</v>
      </c>
      <c r="F6915" t="s">
        <v>19466</v>
      </c>
      <c r="G6915" t="s">
        <v>210</v>
      </c>
      <c r="H6915" t="s">
        <v>135</v>
      </c>
      <c r="I6915" t="s">
        <v>136</v>
      </c>
      <c r="J6915" t="s">
        <v>137</v>
      </c>
      <c r="K6915" t="s">
        <v>144</v>
      </c>
      <c r="L6915" t="s">
        <v>19467</v>
      </c>
      <c r="M6915" t="s">
        <v>19468</v>
      </c>
      <c r="N6915">
        <v>1.9116666659999999</v>
      </c>
      <c r="O6915">
        <v>0</v>
      </c>
      <c r="P6915">
        <v>2</v>
      </c>
      <c r="Q6915">
        <v>0</v>
      </c>
      <c r="R6915">
        <v>0</v>
      </c>
      <c r="S6915">
        <v>0</v>
      </c>
      <c r="T6915">
        <v>1</v>
      </c>
      <c r="U6915">
        <v>0</v>
      </c>
      <c r="V6915">
        <v>0</v>
      </c>
      <c r="W6915">
        <v>0</v>
      </c>
      <c r="X6915">
        <v>0.87695223141483314</v>
      </c>
      <c r="Y6915">
        <v>0</v>
      </c>
      <c r="Z6915">
        <v>0</v>
      </c>
      <c r="AA6915">
        <v>0</v>
      </c>
      <c r="AB6915">
        <v>6.3548656782417218E-3</v>
      </c>
      <c r="AC6915">
        <v>0</v>
      </c>
      <c r="AD6915">
        <v>0</v>
      </c>
      <c r="AE6915">
        <v>0.88330709709307487</v>
      </c>
    </row>
    <row r="6916" spans="1:31" x14ac:dyDescent="0.3">
      <c r="A6916">
        <v>2502100</v>
      </c>
      <c r="B6916">
        <v>1</v>
      </c>
      <c r="C6916" t="s">
        <v>80</v>
      </c>
      <c r="D6916" t="s">
        <v>105</v>
      </c>
      <c r="E6916" t="s">
        <v>162</v>
      </c>
      <c r="F6916" t="s">
        <v>19469</v>
      </c>
      <c r="G6916" t="s">
        <v>210</v>
      </c>
      <c r="H6916" t="s">
        <v>135</v>
      </c>
      <c r="I6916" t="s">
        <v>136</v>
      </c>
      <c r="J6916" t="s">
        <v>137</v>
      </c>
      <c r="K6916" t="s">
        <v>144</v>
      </c>
      <c r="L6916" t="s">
        <v>19470</v>
      </c>
      <c r="M6916" t="s">
        <v>19471</v>
      </c>
      <c r="N6916">
        <v>2.0705555549999999</v>
      </c>
      <c r="O6916">
        <v>0</v>
      </c>
      <c r="P6916">
        <v>1</v>
      </c>
      <c r="Q6916">
        <v>0</v>
      </c>
      <c r="R6916">
        <v>18</v>
      </c>
      <c r="S6916">
        <v>0</v>
      </c>
      <c r="T6916">
        <v>1</v>
      </c>
      <c r="U6916">
        <v>0</v>
      </c>
      <c r="V6916">
        <v>0</v>
      </c>
      <c r="W6916">
        <v>0</v>
      </c>
      <c r="X6916">
        <v>6.4005792518656124E-2</v>
      </c>
      <c r="Y6916">
        <v>0</v>
      </c>
      <c r="Z6916">
        <v>0.99267812524377219</v>
      </c>
      <c r="AA6916">
        <v>0</v>
      </c>
      <c r="AB6916">
        <v>3.0118971584533334</v>
      </c>
      <c r="AC6916">
        <v>0</v>
      </c>
      <c r="AD6916">
        <v>0</v>
      </c>
      <c r="AE6916">
        <v>4.0685810762157617</v>
      </c>
    </row>
    <row r="6917" spans="1:31" x14ac:dyDescent="0.3">
      <c r="A6917">
        <v>2501459</v>
      </c>
      <c r="B6917">
        <v>1</v>
      </c>
      <c r="C6917" t="s">
        <v>80</v>
      </c>
      <c r="D6917" t="s">
        <v>98</v>
      </c>
      <c r="E6917" t="s">
        <v>166</v>
      </c>
      <c r="F6917" t="s">
        <v>19472</v>
      </c>
      <c r="G6917" t="s">
        <v>149</v>
      </c>
      <c r="H6917" t="s">
        <v>150</v>
      </c>
      <c r="I6917" t="s">
        <v>506</v>
      </c>
      <c r="J6917" t="s">
        <v>137</v>
      </c>
      <c r="K6917" t="s">
        <v>144</v>
      </c>
      <c r="L6917" t="s">
        <v>19473</v>
      </c>
      <c r="M6917" t="s">
        <v>19474</v>
      </c>
      <c r="N6917">
        <v>2.3611111000000001E-2</v>
      </c>
      <c r="O6917">
        <v>1</v>
      </c>
      <c r="P6917">
        <v>5681</v>
      </c>
      <c r="Q6917">
        <v>20</v>
      </c>
      <c r="R6917">
        <v>1204</v>
      </c>
      <c r="S6917">
        <v>34</v>
      </c>
      <c r="T6917">
        <v>1756</v>
      </c>
      <c r="U6917">
        <v>7</v>
      </c>
      <c r="V6917">
        <v>0</v>
      </c>
      <c r="W6917">
        <v>5.5665384611111113E-3</v>
      </c>
      <c r="X6917">
        <v>25.514514559782686</v>
      </c>
      <c r="Y6917">
        <v>0.42789189346130335</v>
      </c>
      <c r="Z6917">
        <v>11.675113446525936</v>
      </c>
      <c r="AA6917">
        <v>10.204441639545792</v>
      </c>
      <c r="AB6917">
        <v>22.036472376587572</v>
      </c>
      <c r="AC6917">
        <v>4.0379033967918714</v>
      </c>
      <c r="AD6917">
        <v>0</v>
      </c>
      <c r="AE6917">
        <v>73.901903851156277</v>
      </c>
    </row>
    <row r="6918" spans="1:31" x14ac:dyDescent="0.3">
      <c r="A6918">
        <v>2502126</v>
      </c>
      <c r="B6918">
        <v>1</v>
      </c>
      <c r="C6918" t="s">
        <v>81</v>
      </c>
      <c r="D6918" t="s">
        <v>121</v>
      </c>
      <c r="E6918" t="s">
        <v>166</v>
      </c>
      <c r="F6918" t="s">
        <v>12165</v>
      </c>
      <c r="G6918" t="s">
        <v>149</v>
      </c>
      <c r="H6918" t="s">
        <v>150</v>
      </c>
      <c r="I6918" t="s">
        <v>136</v>
      </c>
      <c r="J6918" t="s">
        <v>137</v>
      </c>
      <c r="K6918" t="s">
        <v>144</v>
      </c>
      <c r="L6918" t="s">
        <v>19475</v>
      </c>
      <c r="M6918" t="s">
        <v>19476</v>
      </c>
      <c r="N6918">
        <v>1.4369444440000001</v>
      </c>
      <c r="O6918">
        <v>0</v>
      </c>
      <c r="P6918">
        <v>1530</v>
      </c>
      <c r="Q6918">
        <v>4</v>
      </c>
      <c r="R6918">
        <v>65</v>
      </c>
      <c r="S6918">
        <v>16</v>
      </c>
      <c r="T6918">
        <v>89</v>
      </c>
      <c r="U6918">
        <v>0</v>
      </c>
      <c r="V6918">
        <v>0</v>
      </c>
      <c r="W6918">
        <v>0</v>
      </c>
      <c r="X6918">
        <v>260.15045528427424</v>
      </c>
      <c r="Y6918">
        <v>2.7706275649381187</v>
      </c>
      <c r="Z6918">
        <v>20.750746644767379</v>
      </c>
      <c r="AA6918">
        <v>53.294945806048524</v>
      </c>
      <c r="AB6918">
        <v>52.516924819519375</v>
      </c>
      <c r="AC6918">
        <v>0</v>
      </c>
      <c r="AD6918">
        <v>0</v>
      </c>
      <c r="AE6918">
        <v>389.48370011954768</v>
      </c>
    </row>
    <row r="6919" spans="1:31" x14ac:dyDescent="0.3">
      <c r="A6919">
        <v>2501665</v>
      </c>
      <c r="B6919">
        <v>1</v>
      </c>
      <c r="C6919" t="s">
        <v>80</v>
      </c>
      <c r="D6919" t="s">
        <v>97</v>
      </c>
      <c r="E6919" t="s">
        <v>153</v>
      </c>
      <c r="F6919" t="s">
        <v>19477</v>
      </c>
      <c r="G6919" t="s">
        <v>155</v>
      </c>
      <c r="H6919" t="s">
        <v>135</v>
      </c>
      <c r="I6919" t="s">
        <v>136</v>
      </c>
      <c r="J6919" t="s">
        <v>137</v>
      </c>
      <c r="K6919" t="s">
        <v>144</v>
      </c>
      <c r="L6919" t="s">
        <v>19478</v>
      </c>
      <c r="M6919" t="s">
        <v>19479</v>
      </c>
      <c r="N6919">
        <v>7.8663888880000004</v>
      </c>
      <c r="O6919">
        <v>0</v>
      </c>
      <c r="P6919">
        <v>4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4.907937078536933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4.907937078536933</v>
      </c>
    </row>
    <row r="6920" spans="1:31" x14ac:dyDescent="0.3">
      <c r="A6920">
        <v>2502163</v>
      </c>
      <c r="B6920">
        <v>1</v>
      </c>
      <c r="C6920" t="s">
        <v>81</v>
      </c>
      <c r="D6920" t="s">
        <v>122</v>
      </c>
      <c r="E6920" t="s">
        <v>153</v>
      </c>
      <c r="F6920" t="s">
        <v>19480</v>
      </c>
      <c r="G6920" t="s">
        <v>230</v>
      </c>
      <c r="H6920" t="s">
        <v>135</v>
      </c>
      <c r="I6920" t="s">
        <v>136</v>
      </c>
      <c r="J6920" t="s">
        <v>137</v>
      </c>
      <c r="K6920" t="s">
        <v>144</v>
      </c>
      <c r="L6920" t="s">
        <v>19481</v>
      </c>
      <c r="M6920" t="s">
        <v>19482</v>
      </c>
      <c r="N6920">
        <v>1.8233333329999999</v>
      </c>
      <c r="O6920">
        <v>0</v>
      </c>
      <c r="P6920">
        <v>7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3.273746073177684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3.273746073177684</v>
      </c>
    </row>
    <row r="6921" spans="1:31" x14ac:dyDescent="0.3">
      <c r="A6921">
        <v>2501522</v>
      </c>
      <c r="B6921">
        <v>1</v>
      </c>
      <c r="C6921" t="s">
        <v>81</v>
      </c>
      <c r="D6921" t="s">
        <v>117</v>
      </c>
      <c r="E6921" t="s">
        <v>184</v>
      </c>
      <c r="F6921" t="s">
        <v>19483</v>
      </c>
      <c r="G6921" t="s">
        <v>149</v>
      </c>
      <c r="H6921" t="s">
        <v>150</v>
      </c>
      <c r="I6921" t="s">
        <v>136</v>
      </c>
      <c r="J6921" t="s">
        <v>137</v>
      </c>
      <c r="K6921" t="s">
        <v>144</v>
      </c>
      <c r="L6921" t="s">
        <v>19484</v>
      </c>
      <c r="M6921" t="s">
        <v>19485</v>
      </c>
      <c r="N6921">
        <v>2.301666666</v>
      </c>
      <c r="O6921">
        <v>1</v>
      </c>
      <c r="P6921">
        <v>791</v>
      </c>
      <c r="Q6921">
        <v>3</v>
      </c>
      <c r="R6921">
        <v>21</v>
      </c>
      <c r="S6921">
        <v>8</v>
      </c>
      <c r="T6921">
        <v>26</v>
      </c>
      <c r="U6921">
        <v>0</v>
      </c>
      <c r="V6921">
        <v>0</v>
      </c>
      <c r="W6921">
        <v>0.43659104780894531</v>
      </c>
      <c r="X6921">
        <v>158.43982141381159</v>
      </c>
      <c r="Y6921">
        <v>1.8114627107518761</v>
      </c>
      <c r="Z6921">
        <v>5.7200182011436738</v>
      </c>
      <c r="AA6921">
        <v>41.256315532499187</v>
      </c>
      <c r="AB6921">
        <v>45.644965822658875</v>
      </c>
      <c r="AC6921">
        <v>0</v>
      </c>
      <c r="AD6921">
        <v>0</v>
      </c>
      <c r="AE6921">
        <v>253.30917472867412</v>
      </c>
    </row>
    <row r="6922" spans="1:31" x14ac:dyDescent="0.3">
      <c r="A6922">
        <v>2501877</v>
      </c>
      <c r="B6922">
        <v>1</v>
      </c>
      <c r="C6922" t="s">
        <v>81</v>
      </c>
      <c r="D6922" t="s">
        <v>128</v>
      </c>
      <c r="E6922" t="s">
        <v>153</v>
      </c>
      <c r="F6922" t="s">
        <v>19486</v>
      </c>
      <c r="G6922" t="s">
        <v>230</v>
      </c>
      <c r="H6922" t="s">
        <v>135</v>
      </c>
      <c r="I6922" t="s">
        <v>136</v>
      </c>
      <c r="J6922" t="s">
        <v>137</v>
      </c>
      <c r="K6922" t="s">
        <v>144</v>
      </c>
      <c r="L6922" t="s">
        <v>19487</v>
      </c>
      <c r="M6922" t="s">
        <v>19488</v>
      </c>
      <c r="N6922">
        <v>2.8916666659999999</v>
      </c>
      <c r="O6922">
        <v>0</v>
      </c>
      <c r="P6922">
        <v>5</v>
      </c>
      <c r="Q6922">
        <v>0</v>
      </c>
      <c r="R6922">
        <v>0</v>
      </c>
      <c r="S6922">
        <v>0</v>
      </c>
      <c r="T6922">
        <v>1</v>
      </c>
      <c r="U6922">
        <v>0</v>
      </c>
      <c r="V6922">
        <v>0</v>
      </c>
      <c r="W6922">
        <v>0</v>
      </c>
      <c r="X6922">
        <v>1.9203074691710418</v>
      </c>
      <c r="Y6922">
        <v>0</v>
      </c>
      <c r="Z6922">
        <v>0</v>
      </c>
      <c r="AA6922">
        <v>0</v>
      </c>
      <c r="AB6922">
        <v>6.2099792952887499E-2</v>
      </c>
      <c r="AC6922">
        <v>0</v>
      </c>
      <c r="AD6922">
        <v>0</v>
      </c>
      <c r="AE6922">
        <v>1.9824072621239293</v>
      </c>
    </row>
    <row r="6923" spans="1:31" x14ac:dyDescent="0.3">
      <c r="A6923">
        <v>2501914</v>
      </c>
      <c r="B6923">
        <v>1</v>
      </c>
      <c r="C6923" t="s">
        <v>80</v>
      </c>
      <c r="D6923" t="s">
        <v>98</v>
      </c>
      <c r="E6923" t="s">
        <v>132</v>
      </c>
      <c r="F6923" t="s">
        <v>19489</v>
      </c>
      <c r="G6923" t="s">
        <v>181</v>
      </c>
      <c r="H6923" t="s">
        <v>135</v>
      </c>
      <c r="I6923" t="s">
        <v>136</v>
      </c>
      <c r="J6923" t="s">
        <v>137</v>
      </c>
      <c r="K6923" t="s">
        <v>144</v>
      </c>
      <c r="L6923" t="s">
        <v>19490</v>
      </c>
      <c r="M6923" t="s">
        <v>19491</v>
      </c>
      <c r="N6923">
        <v>0.67166666600000002</v>
      </c>
      <c r="O6923">
        <v>0</v>
      </c>
      <c r="P6923">
        <v>123</v>
      </c>
      <c r="Q6923">
        <v>0</v>
      </c>
      <c r="R6923">
        <v>4</v>
      </c>
      <c r="S6923">
        <v>0</v>
      </c>
      <c r="T6923">
        <v>7</v>
      </c>
      <c r="U6923">
        <v>0</v>
      </c>
      <c r="V6923">
        <v>0</v>
      </c>
      <c r="W6923">
        <v>0</v>
      </c>
      <c r="X6923">
        <v>13.323430707342624</v>
      </c>
      <c r="Y6923">
        <v>0</v>
      </c>
      <c r="Z6923">
        <v>0.70579906810925186</v>
      </c>
      <c r="AA6923">
        <v>0</v>
      </c>
      <c r="AB6923">
        <v>1.8540671625277361</v>
      </c>
      <c r="AC6923">
        <v>0</v>
      </c>
      <c r="AD6923">
        <v>0</v>
      </c>
      <c r="AE6923">
        <v>15.883296937979612</v>
      </c>
    </row>
    <row r="6924" spans="1:31" x14ac:dyDescent="0.3">
      <c r="A6924">
        <v>2501479</v>
      </c>
      <c r="B6924">
        <v>1</v>
      </c>
      <c r="C6924" t="s">
        <v>81</v>
      </c>
      <c r="D6924" t="s">
        <v>117</v>
      </c>
      <c r="E6924" t="s">
        <v>147</v>
      </c>
      <c r="F6924" t="s">
        <v>19492</v>
      </c>
      <c r="G6924" t="s">
        <v>193</v>
      </c>
      <c r="H6924" t="s">
        <v>150</v>
      </c>
      <c r="I6924" t="s">
        <v>136</v>
      </c>
      <c r="J6924" t="s">
        <v>137</v>
      </c>
      <c r="K6924" t="s">
        <v>144</v>
      </c>
      <c r="L6924" t="s">
        <v>19493</v>
      </c>
      <c r="M6924" t="s">
        <v>19494</v>
      </c>
      <c r="N6924">
        <v>0.74194444400000004</v>
      </c>
      <c r="O6924">
        <v>0</v>
      </c>
      <c r="P6924">
        <v>111</v>
      </c>
      <c r="Q6924">
        <v>0</v>
      </c>
      <c r="R6924">
        <v>2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8.881171847398738</v>
      </c>
      <c r="Y6924">
        <v>0</v>
      </c>
      <c r="Z6924">
        <v>0.41103698109339393</v>
      </c>
      <c r="AA6924">
        <v>0</v>
      </c>
      <c r="AB6924">
        <v>0</v>
      </c>
      <c r="AC6924">
        <v>0</v>
      </c>
      <c r="AD6924">
        <v>0</v>
      </c>
      <c r="AE6924">
        <v>9.2922088284921323</v>
      </c>
    </row>
    <row r="6925" spans="1:31" x14ac:dyDescent="0.3">
      <c r="A6925">
        <v>2501728</v>
      </c>
      <c r="B6925">
        <v>1</v>
      </c>
      <c r="C6925" t="s">
        <v>81</v>
      </c>
      <c r="D6925" t="s">
        <v>117</v>
      </c>
      <c r="E6925" t="s">
        <v>147</v>
      </c>
      <c r="F6925" t="s">
        <v>19495</v>
      </c>
      <c r="G6925" t="s">
        <v>3552</v>
      </c>
      <c r="H6925" t="s">
        <v>150</v>
      </c>
      <c r="I6925" t="s">
        <v>136</v>
      </c>
      <c r="J6925" t="s">
        <v>3</v>
      </c>
      <c r="K6925" t="s">
        <v>144</v>
      </c>
      <c r="L6925" t="s">
        <v>19496</v>
      </c>
      <c r="M6925" t="s">
        <v>19497</v>
      </c>
      <c r="N6925">
        <v>1.2524999999999999</v>
      </c>
      <c r="O6925">
        <v>0</v>
      </c>
      <c r="P6925">
        <v>126</v>
      </c>
      <c r="Q6925">
        <v>0</v>
      </c>
      <c r="R6925">
        <v>2</v>
      </c>
      <c r="S6925">
        <v>0</v>
      </c>
      <c r="T6925">
        <v>3</v>
      </c>
      <c r="U6925">
        <v>0</v>
      </c>
      <c r="V6925">
        <v>0</v>
      </c>
      <c r="W6925">
        <v>0</v>
      </c>
      <c r="X6925">
        <v>13.143434613935799</v>
      </c>
      <c r="Y6925">
        <v>0</v>
      </c>
      <c r="Z6925">
        <v>1.6381818100657499E-2</v>
      </c>
      <c r="AA6925">
        <v>0</v>
      </c>
      <c r="AB6925">
        <v>6.6693862023752007E-2</v>
      </c>
      <c r="AC6925">
        <v>0</v>
      </c>
      <c r="AD6925">
        <v>0</v>
      </c>
      <c r="AE6925">
        <v>13.22651029406021</v>
      </c>
    </row>
    <row r="6926" spans="1:31" x14ac:dyDescent="0.3">
      <c r="A6926">
        <v>2501628</v>
      </c>
      <c r="B6926">
        <v>1</v>
      </c>
      <c r="C6926" t="s">
        <v>80</v>
      </c>
      <c r="D6926" t="s">
        <v>96</v>
      </c>
      <c r="E6926" t="s">
        <v>162</v>
      </c>
      <c r="F6926" t="s">
        <v>12369</v>
      </c>
      <c r="G6926" t="s">
        <v>168</v>
      </c>
      <c r="H6926" t="s">
        <v>135</v>
      </c>
      <c r="I6926" t="s">
        <v>136</v>
      </c>
      <c r="J6926" t="s">
        <v>137</v>
      </c>
      <c r="K6926" t="s">
        <v>138</v>
      </c>
      <c r="L6926" t="s">
        <v>19498</v>
      </c>
      <c r="M6926" t="s">
        <v>19499</v>
      </c>
      <c r="N6926">
        <v>5.0894444439999997</v>
      </c>
      <c r="O6926">
        <v>0</v>
      </c>
      <c r="P6926">
        <v>7</v>
      </c>
      <c r="Q6926">
        <v>0</v>
      </c>
      <c r="R6926">
        <v>0</v>
      </c>
      <c r="S6926">
        <v>0</v>
      </c>
      <c r="T6926">
        <v>1</v>
      </c>
      <c r="U6926">
        <v>0</v>
      </c>
      <c r="V6926">
        <v>0</v>
      </c>
      <c r="W6926">
        <v>0</v>
      </c>
      <c r="X6926">
        <v>22.976212065803573</v>
      </c>
      <c r="Y6926">
        <v>0</v>
      </c>
      <c r="Z6926">
        <v>0</v>
      </c>
      <c r="AA6926">
        <v>0</v>
      </c>
      <c r="AB6926">
        <v>12.673619136963</v>
      </c>
      <c r="AC6926">
        <v>0</v>
      </c>
      <c r="AD6926">
        <v>0</v>
      </c>
      <c r="AE6926">
        <v>35.64983120276657</v>
      </c>
    </row>
    <row r="6927" spans="1:31" x14ac:dyDescent="0.3">
      <c r="A6927">
        <v>2501579</v>
      </c>
      <c r="B6927">
        <v>1</v>
      </c>
      <c r="C6927" t="s">
        <v>80</v>
      </c>
      <c r="D6927" t="s">
        <v>83</v>
      </c>
      <c r="E6927" t="s">
        <v>153</v>
      </c>
      <c r="F6927" t="s">
        <v>19500</v>
      </c>
      <c r="G6927" t="s">
        <v>230</v>
      </c>
      <c r="H6927" t="s">
        <v>135</v>
      </c>
      <c r="I6927" t="s">
        <v>136</v>
      </c>
      <c r="J6927" t="s">
        <v>137</v>
      </c>
      <c r="K6927" t="s">
        <v>144</v>
      </c>
      <c r="L6927" t="s">
        <v>19501</v>
      </c>
      <c r="M6927" t="s">
        <v>19502</v>
      </c>
      <c r="N6927">
        <v>7.8875000000000002</v>
      </c>
      <c r="O6927">
        <v>0</v>
      </c>
      <c r="P6927">
        <v>16</v>
      </c>
      <c r="Q6927">
        <v>0</v>
      </c>
      <c r="R6927">
        <v>0</v>
      </c>
      <c r="S6927">
        <v>0</v>
      </c>
      <c r="T6927">
        <v>1</v>
      </c>
      <c r="U6927">
        <v>0</v>
      </c>
      <c r="V6927">
        <v>0</v>
      </c>
      <c r="W6927">
        <v>0</v>
      </c>
      <c r="X6927">
        <v>37.086892010235978</v>
      </c>
      <c r="Y6927">
        <v>0</v>
      </c>
      <c r="Z6927">
        <v>0</v>
      </c>
      <c r="AA6927">
        <v>0</v>
      </c>
      <c r="AB6927">
        <v>0.92845154058770263</v>
      </c>
      <c r="AC6927">
        <v>0</v>
      </c>
      <c r="AD6927">
        <v>0</v>
      </c>
      <c r="AE6927">
        <v>38.01534355082368</v>
      </c>
    </row>
    <row r="6928" spans="1:31" x14ac:dyDescent="0.3">
      <c r="A6928">
        <v>2502120</v>
      </c>
      <c r="B6928">
        <v>1</v>
      </c>
      <c r="C6928" t="s">
        <v>80</v>
      </c>
      <c r="D6928" t="s">
        <v>85</v>
      </c>
      <c r="E6928" t="s">
        <v>153</v>
      </c>
      <c r="F6928" t="s">
        <v>19503</v>
      </c>
      <c r="G6928" t="s">
        <v>244</v>
      </c>
      <c r="H6928" t="s">
        <v>135</v>
      </c>
      <c r="I6928" t="s">
        <v>136</v>
      </c>
      <c r="J6928" t="s">
        <v>137</v>
      </c>
      <c r="K6928" t="s">
        <v>144</v>
      </c>
      <c r="L6928" t="s">
        <v>19504</v>
      </c>
      <c r="M6928" t="s">
        <v>19505</v>
      </c>
      <c r="N6928">
        <v>1.156666666</v>
      </c>
      <c r="O6928">
        <v>0</v>
      </c>
      <c r="P6928">
        <v>2</v>
      </c>
      <c r="Q6928">
        <v>0</v>
      </c>
      <c r="R6928">
        <v>0</v>
      </c>
      <c r="S6928">
        <v>0</v>
      </c>
      <c r="T6928">
        <v>1</v>
      </c>
      <c r="U6928">
        <v>0</v>
      </c>
      <c r="V6928">
        <v>0</v>
      </c>
      <c r="W6928">
        <v>0</v>
      </c>
      <c r="X6928">
        <v>1.88113671323985</v>
      </c>
      <c r="Y6928">
        <v>0</v>
      </c>
      <c r="Z6928">
        <v>0</v>
      </c>
      <c r="AA6928">
        <v>0</v>
      </c>
      <c r="AB6928">
        <v>0.13526095993519302</v>
      </c>
      <c r="AC6928">
        <v>0</v>
      </c>
      <c r="AD6928">
        <v>0</v>
      </c>
      <c r="AE6928">
        <v>2.0163976731750428</v>
      </c>
    </row>
    <row r="6929" spans="1:31" x14ac:dyDescent="0.3">
      <c r="A6929">
        <v>2501771</v>
      </c>
      <c r="B6929">
        <v>1</v>
      </c>
      <c r="C6929" t="s">
        <v>81</v>
      </c>
      <c r="D6929" t="s">
        <v>127</v>
      </c>
      <c r="E6929" t="s">
        <v>184</v>
      </c>
      <c r="F6929" t="s">
        <v>13987</v>
      </c>
      <c r="G6929" t="s">
        <v>149</v>
      </c>
      <c r="H6929" t="s">
        <v>150</v>
      </c>
      <c r="I6929" t="s">
        <v>136</v>
      </c>
      <c r="J6929" t="s">
        <v>137</v>
      </c>
      <c r="K6929" t="s">
        <v>144</v>
      </c>
      <c r="L6929" t="s">
        <v>19506</v>
      </c>
      <c r="M6929" t="s">
        <v>19507</v>
      </c>
      <c r="N6929">
        <v>4.511666666</v>
      </c>
      <c r="O6929">
        <v>0</v>
      </c>
      <c r="P6929">
        <v>0</v>
      </c>
      <c r="Q6929">
        <v>29</v>
      </c>
      <c r="R6929">
        <v>7</v>
      </c>
      <c r="S6929">
        <v>2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166.50869492780441</v>
      </c>
      <c r="Z6929">
        <v>47.114592750977458</v>
      </c>
      <c r="AA6929">
        <v>8.7117046528203925</v>
      </c>
      <c r="AB6929">
        <v>0</v>
      </c>
      <c r="AC6929">
        <v>0</v>
      </c>
      <c r="AD6929">
        <v>0</v>
      </c>
      <c r="AE6929">
        <v>222.33499233160228</v>
      </c>
    </row>
    <row r="6930" spans="1:31" x14ac:dyDescent="0.3">
      <c r="A6930">
        <v>2502229</v>
      </c>
      <c r="B6930">
        <v>1</v>
      </c>
      <c r="C6930" t="s">
        <v>80</v>
      </c>
      <c r="D6930" t="s">
        <v>97</v>
      </c>
      <c r="E6930" t="s">
        <v>153</v>
      </c>
      <c r="F6930" t="s">
        <v>19508</v>
      </c>
      <c r="G6930" t="s">
        <v>230</v>
      </c>
      <c r="H6930" t="s">
        <v>135</v>
      </c>
      <c r="I6930" t="s">
        <v>136</v>
      </c>
      <c r="J6930" t="s">
        <v>137</v>
      </c>
      <c r="K6930" t="s">
        <v>144</v>
      </c>
      <c r="L6930" t="s">
        <v>19509</v>
      </c>
      <c r="M6930" t="s">
        <v>19510</v>
      </c>
      <c r="N6930">
        <v>1.496388888</v>
      </c>
      <c r="O6930">
        <v>0</v>
      </c>
      <c r="P6930">
        <v>1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0.53740044783041174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0.53740044783041174</v>
      </c>
    </row>
    <row r="6931" spans="1:31" x14ac:dyDescent="0.3">
      <c r="A6931">
        <v>2501542</v>
      </c>
      <c r="B6931">
        <v>1</v>
      </c>
      <c r="C6931" t="s">
        <v>80</v>
      </c>
      <c r="D6931" t="s">
        <v>108</v>
      </c>
      <c r="E6931" t="s">
        <v>184</v>
      </c>
      <c r="F6931" t="s">
        <v>888</v>
      </c>
      <c r="G6931" t="s">
        <v>149</v>
      </c>
      <c r="H6931" t="s">
        <v>150</v>
      </c>
      <c r="I6931" t="s">
        <v>506</v>
      </c>
      <c r="J6931" t="s">
        <v>137</v>
      </c>
      <c r="K6931" t="s">
        <v>144</v>
      </c>
      <c r="L6931" t="s">
        <v>19511</v>
      </c>
      <c r="M6931" t="s">
        <v>19512</v>
      </c>
      <c r="N6931">
        <v>1.5277776999999999E-2</v>
      </c>
      <c r="O6931">
        <v>0</v>
      </c>
      <c r="P6931">
        <v>402</v>
      </c>
      <c r="Q6931">
        <v>1</v>
      </c>
      <c r="R6931">
        <v>119</v>
      </c>
      <c r="S6931">
        <v>3</v>
      </c>
      <c r="T6931">
        <v>60</v>
      </c>
      <c r="U6931">
        <v>0</v>
      </c>
      <c r="V6931">
        <v>0</v>
      </c>
      <c r="W6931">
        <v>0</v>
      </c>
      <c r="X6931">
        <v>0.83261704700984329</v>
      </c>
      <c r="Y6931">
        <v>9.1234493166666673E-3</v>
      </c>
      <c r="Z6931">
        <v>0.36621930914096301</v>
      </c>
      <c r="AA6931">
        <v>0.22770526116994025</v>
      </c>
      <c r="AB6931">
        <v>0.66873582887476002</v>
      </c>
      <c r="AC6931">
        <v>0</v>
      </c>
      <c r="AD6931">
        <v>0</v>
      </c>
      <c r="AE6931">
        <v>2.1044008955121729</v>
      </c>
    </row>
    <row r="6932" spans="1:31" x14ac:dyDescent="0.3">
      <c r="A6932">
        <v>2501519</v>
      </c>
      <c r="B6932">
        <v>1</v>
      </c>
      <c r="C6932" t="s">
        <v>81</v>
      </c>
      <c r="D6932" t="s">
        <v>128</v>
      </c>
      <c r="E6932" t="s">
        <v>184</v>
      </c>
      <c r="F6932" t="s">
        <v>19513</v>
      </c>
      <c r="G6932" t="s">
        <v>149</v>
      </c>
      <c r="H6932" t="s">
        <v>150</v>
      </c>
      <c r="I6932" t="s">
        <v>136</v>
      </c>
      <c r="J6932" t="s">
        <v>137</v>
      </c>
      <c r="K6932" t="s">
        <v>144</v>
      </c>
      <c r="L6932" t="s">
        <v>19514</v>
      </c>
      <c r="M6932" t="s">
        <v>19515</v>
      </c>
      <c r="N6932">
        <v>1.8247222219999999</v>
      </c>
      <c r="O6932">
        <v>0</v>
      </c>
      <c r="P6932">
        <v>0</v>
      </c>
      <c r="Q6932">
        <v>0</v>
      </c>
      <c r="R6932">
        <v>0</v>
      </c>
      <c r="S6932">
        <v>8</v>
      </c>
      <c r="T6932">
        <v>1</v>
      </c>
      <c r="U6932">
        <v>8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276.06404780816632</v>
      </c>
      <c r="AB6932">
        <v>4.3535746514344744</v>
      </c>
      <c r="AC6932">
        <v>1106.2734453219582</v>
      </c>
      <c r="AD6932">
        <v>0</v>
      </c>
      <c r="AE6932">
        <v>1386.691067781559</v>
      </c>
    </row>
    <row r="6933" spans="1:31" x14ac:dyDescent="0.3">
      <c r="A6933">
        <v>2501851</v>
      </c>
      <c r="B6933">
        <v>1</v>
      </c>
      <c r="C6933" t="s">
        <v>80</v>
      </c>
      <c r="D6933" t="s">
        <v>92</v>
      </c>
      <c r="E6933" t="s">
        <v>153</v>
      </c>
      <c r="F6933" t="s">
        <v>19516</v>
      </c>
      <c r="G6933" t="s">
        <v>155</v>
      </c>
      <c r="H6933" t="s">
        <v>135</v>
      </c>
      <c r="I6933" t="s">
        <v>136</v>
      </c>
      <c r="J6933" t="s">
        <v>137</v>
      </c>
      <c r="K6933" t="s">
        <v>144</v>
      </c>
      <c r="L6933" t="s">
        <v>19517</v>
      </c>
      <c r="M6933" t="s">
        <v>19518</v>
      </c>
      <c r="N6933">
        <v>5.8122222219999999</v>
      </c>
      <c r="O6933">
        <v>0</v>
      </c>
      <c r="P6933">
        <v>6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3.0542411879680418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3.0542411879680418</v>
      </c>
    </row>
    <row r="6934" spans="1:31" x14ac:dyDescent="0.3">
      <c r="A6934">
        <v>2501284</v>
      </c>
      <c r="B6934">
        <v>2</v>
      </c>
      <c r="C6934" t="s">
        <v>80</v>
      </c>
      <c r="D6934" t="s">
        <v>93</v>
      </c>
      <c r="E6934" t="s">
        <v>162</v>
      </c>
      <c r="F6934" t="s">
        <v>19519</v>
      </c>
      <c r="G6934" t="s">
        <v>155</v>
      </c>
      <c r="H6934" t="s">
        <v>135</v>
      </c>
      <c r="I6934" t="s">
        <v>136</v>
      </c>
      <c r="J6934" t="s">
        <v>137</v>
      </c>
      <c r="K6934" t="s">
        <v>144</v>
      </c>
      <c r="L6934" t="s">
        <v>18510</v>
      </c>
      <c r="M6934" t="s">
        <v>19520</v>
      </c>
      <c r="N6934">
        <v>1.280277777</v>
      </c>
      <c r="O6934">
        <v>0</v>
      </c>
      <c r="P6934">
        <v>116</v>
      </c>
      <c r="Q6934">
        <v>0</v>
      </c>
      <c r="R6934">
        <v>0</v>
      </c>
      <c r="S6934">
        <v>0</v>
      </c>
      <c r="T6934">
        <v>1</v>
      </c>
      <c r="U6934">
        <v>0</v>
      </c>
      <c r="V6934">
        <v>0</v>
      </c>
      <c r="W6934">
        <v>0</v>
      </c>
      <c r="X6934">
        <v>31.570301452876944</v>
      </c>
      <c r="Y6934">
        <v>0</v>
      </c>
      <c r="Z6934">
        <v>0</v>
      </c>
      <c r="AA6934">
        <v>0</v>
      </c>
      <c r="AB6934">
        <v>5.0313719516406671E-3</v>
      </c>
      <c r="AC6934">
        <v>0</v>
      </c>
      <c r="AD6934">
        <v>0</v>
      </c>
      <c r="AE6934">
        <v>31.575332824828585</v>
      </c>
    </row>
    <row r="6935" spans="1:31" x14ac:dyDescent="0.3">
      <c r="A6935">
        <v>2501705</v>
      </c>
      <c r="B6935">
        <v>1</v>
      </c>
      <c r="C6935" t="s">
        <v>80</v>
      </c>
      <c r="D6935" t="s">
        <v>107</v>
      </c>
      <c r="E6935" t="s">
        <v>147</v>
      </c>
      <c r="F6935" t="s">
        <v>19521</v>
      </c>
      <c r="G6935" t="s">
        <v>134</v>
      </c>
      <c r="H6935" t="s">
        <v>150</v>
      </c>
      <c r="I6935" t="s">
        <v>136</v>
      </c>
      <c r="J6935" t="s">
        <v>137</v>
      </c>
      <c r="K6935" t="s">
        <v>138</v>
      </c>
      <c r="L6935" t="s">
        <v>19522</v>
      </c>
      <c r="M6935" t="s">
        <v>19523</v>
      </c>
      <c r="N6935">
        <v>0.35583333299999997</v>
      </c>
      <c r="O6935">
        <v>0</v>
      </c>
      <c r="P6935">
        <v>75</v>
      </c>
      <c r="Q6935">
        <v>0</v>
      </c>
      <c r="R6935">
        <v>0</v>
      </c>
      <c r="S6935">
        <v>0</v>
      </c>
      <c r="T6935">
        <v>1</v>
      </c>
      <c r="U6935">
        <v>0</v>
      </c>
      <c r="V6935">
        <v>0</v>
      </c>
      <c r="W6935">
        <v>0</v>
      </c>
      <c r="X6935">
        <v>3.9484902199135252</v>
      </c>
      <c r="Y6935">
        <v>0</v>
      </c>
      <c r="Z6935">
        <v>0</v>
      </c>
      <c r="AA6935">
        <v>0</v>
      </c>
      <c r="AB6935">
        <v>6.4386058607499991E-3</v>
      </c>
      <c r="AC6935">
        <v>0</v>
      </c>
      <c r="AD6935">
        <v>0</v>
      </c>
      <c r="AE6935">
        <v>3.9549288257742754</v>
      </c>
    </row>
    <row r="6936" spans="1:31" x14ac:dyDescent="0.3">
      <c r="A6936">
        <v>2501496</v>
      </c>
      <c r="B6936">
        <v>1</v>
      </c>
      <c r="C6936" t="s">
        <v>80</v>
      </c>
      <c r="D6936" t="s">
        <v>98</v>
      </c>
      <c r="E6936" t="s">
        <v>147</v>
      </c>
      <c r="F6936" t="s">
        <v>19524</v>
      </c>
      <c r="G6936" t="s">
        <v>193</v>
      </c>
      <c r="H6936" t="s">
        <v>150</v>
      </c>
      <c r="I6936" t="s">
        <v>136</v>
      </c>
      <c r="J6936" t="s">
        <v>137</v>
      </c>
      <c r="K6936" t="s">
        <v>144</v>
      </c>
      <c r="L6936" t="s">
        <v>19525</v>
      </c>
      <c r="M6936" t="s">
        <v>19526</v>
      </c>
      <c r="N6936">
        <v>4.5236111110000001</v>
      </c>
      <c r="O6936">
        <v>0</v>
      </c>
      <c r="P6936">
        <v>44</v>
      </c>
      <c r="Q6936">
        <v>0</v>
      </c>
      <c r="R6936">
        <v>14</v>
      </c>
      <c r="S6936">
        <v>0</v>
      </c>
      <c r="T6936">
        <v>15</v>
      </c>
      <c r="U6936">
        <v>0</v>
      </c>
      <c r="V6936">
        <v>0</v>
      </c>
      <c r="W6936">
        <v>0</v>
      </c>
      <c r="X6936">
        <v>29.257503608723464</v>
      </c>
      <c r="Y6936">
        <v>0</v>
      </c>
      <c r="Z6936">
        <v>3.6201827263585842</v>
      </c>
      <c r="AA6936">
        <v>0</v>
      </c>
      <c r="AB6936">
        <v>30.697079199867638</v>
      </c>
      <c r="AC6936">
        <v>0</v>
      </c>
      <c r="AD6936">
        <v>0</v>
      </c>
      <c r="AE6936">
        <v>63.574765534949684</v>
      </c>
    </row>
    <row r="6937" spans="1:31" x14ac:dyDescent="0.3">
      <c r="A6937">
        <v>2502060</v>
      </c>
      <c r="B6937">
        <v>1</v>
      </c>
      <c r="C6937" t="s">
        <v>80</v>
      </c>
      <c r="D6937" t="s">
        <v>89</v>
      </c>
      <c r="E6937" t="s">
        <v>153</v>
      </c>
      <c r="F6937" t="s">
        <v>19527</v>
      </c>
      <c r="G6937" t="s">
        <v>230</v>
      </c>
      <c r="H6937" t="s">
        <v>135</v>
      </c>
      <c r="I6937" t="s">
        <v>136</v>
      </c>
      <c r="J6937" t="s">
        <v>137</v>
      </c>
      <c r="K6937" t="s">
        <v>144</v>
      </c>
      <c r="L6937" t="s">
        <v>19528</v>
      </c>
      <c r="M6937" t="s">
        <v>19529</v>
      </c>
      <c r="N6937">
        <v>3.670555555</v>
      </c>
      <c r="O6937">
        <v>0</v>
      </c>
      <c r="P6937">
        <v>1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1.0242531487855555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1.0242531487855555</v>
      </c>
    </row>
    <row r="6938" spans="1:31" x14ac:dyDescent="0.3">
      <c r="A6938">
        <v>2501419</v>
      </c>
      <c r="B6938">
        <v>1</v>
      </c>
      <c r="C6938" t="s">
        <v>80</v>
      </c>
      <c r="D6938" t="s">
        <v>96</v>
      </c>
      <c r="E6938" t="s">
        <v>132</v>
      </c>
      <c r="F6938" t="s">
        <v>4471</v>
      </c>
      <c r="G6938" t="s">
        <v>1532</v>
      </c>
      <c r="H6938" t="s">
        <v>135</v>
      </c>
      <c r="I6938" t="s">
        <v>136</v>
      </c>
      <c r="J6938" t="s">
        <v>137</v>
      </c>
      <c r="K6938" t="s">
        <v>144</v>
      </c>
      <c r="L6938" t="s">
        <v>19530</v>
      </c>
      <c r="M6938" t="s">
        <v>19531</v>
      </c>
      <c r="N6938">
        <v>4.9938888879999999</v>
      </c>
      <c r="O6938">
        <v>0</v>
      </c>
      <c r="P6938">
        <v>261</v>
      </c>
      <c r="Q6938">
        <v>0</v>
      </c>
      <c r="R6938">
        <v>0</v>
      </c>
      <c r="S6938">
        <v>0</v>
      </c>
      <c r="T6938">
        <v>11</v>
      </c>
      <c r="U6938">
        <v>0</v>
      </c>
      <c r="V6938">
        <v>0</v>
      </c>
      <c r="W6938">
        <v>0</v>
      </c>
      <c r="X6938">
        <v>188.14225886340037</v>
      </c>
      <c r="Y6938">
        <v>0</v>
      </c>
      <c r="Z6938">
        <v>0</v>
      </c>
      <c r="AA6938">
        <v>0</v>
      </c>
      <c r="AB6938">
        <v>24.875276409730429</v>
      </c>
      <c r="AC6938">
        <v>0</v>
      </c>
      <c r="AD6938">
        <v>0</v>
      </c>
      <c r="AE6938">
        <v>213.01753527313079</v>
      </c>
    </row>
    <row r="6939" spans="1:31" x14ac:dyDescent="0.3">
      <c r="A6939">
        <v>2501688</v>
      </c>
      <c r="B6939">
        <v>1</v>
      </c>
      <c r="C6939" t="s">
        <v>80</v>
      </c>
      <c r="D6939" t="s">
        <v>94</v>
      </c>
      <c r="E6939" t="s">
        <v>147</v>
      </c>
      <c r="F6939" t="s">
        <v>19532</v>
      </c>
      <c r="G6939" t="s">
        <v>193</v>
      </c>
      <c r="H6939" t="s">
        <v>150</v>
      </c>
      <c r="I6939" t="s">
        <v>136</v>
      </c>
      <c r="J6939" t="s">
        <v>137</v>
      </c>
      <c r="K6939" t="s">
        <v>144</v>
      </c>
      <c r="L6939" t="s">
        <v>19533</v>
      </c>
      <c r="M6939" t="s">
        <v>19534</v>
      </c>
      <c r="N6939">
        <v>5.1349999999999998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1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887.57416737186998</v>
      </c>
      <c r="AD6939">
        <v>0</v>
      </c>
      <c r="AE6939">
        <v>887.57416737186998</v>
      </c>
    </row>
    <row r="6940" spans="1:31" x14ac:dyDescent="0.3">
      <c r="A6940">
        <v>2501997</v>
      </c>
      <c r="B6940">
        <v>1</v>
      </c>
      <c r="C6940" t="s">
        <v>80</v>
      </c>
      <c r="D6940" t="s">
        <v>90</v>
      </c>
      <c r="E6940" t="s">
        <v>153</v>
      </c>
      <c r="F6940" t="s">
        <v>19535</v>
      </c>
      <c r="G6940" t="s">
        <v>155</v>
      </c>
      <c r="H6940" t="s">
        <v>135</v>
      </c>
      <c r="I6940" t="s">
        <v>136</v>
      </c>
      <c r="J6940" t="s">
        <v>137</v>
      </c>
      <c r="K6940" t="s">
        <v>144</v>
      </c>
      <c r="L6940" t="s">
        <v>19536</v>
      </c>
      <c r="M6940" t="s">
        <v>19537</v>
      </c>
      <c r="N6940">
        <v>1.6477777769999999</v>
      </c>
      <c r="O6940">
        <v>0</v>
      </c>
      <c r="P6940">
        <v>1</v>
      </c>
      <c r="Q6940">
        <v>0</v>
      </c>
      <c r="R6940">
        <v>0</v>
      </c>
      <c r="S6940">
        <v>0</v>
      </c>
      <c r="T6940">
        <v>1</v>
      </c>
      <c r="U6940">
        <v>0</v>
      </c>
      <c r="V6940">
        <v>0</v>
      </c>
      <c r="W6940">
        <v>0</v>
      </c>
      <c r="X6940">
        <v>0.19545785704785401</v>
      </c>
      <c r="Y6940">
        <v>0</v>
      </c>
      <c r="Z6940">
        <v>0</v>
      </c>
      <c r="AA6940">
        <v>0</v>
      </c>
      <c r="AB6940">
        <v>2.1550826255139168</v>
      </c>
      <c r="AC6940">
        <v>0</v>
      </c>
      <c r="AD6940">
        <v>0</v>
      </c>
      <c r="AE6940">
        <v>2.3505404825617706</v>
      </c>
    </row>
    <row r="6941" spans="1:31" x14ac:dyDescent="0.3">
      <c r="A6941">
        <v>2501605</v>
      </c>
      <c r="B6941">
        <v>1</v>
      </c>
      <c r="C6941" t="s">
        <v>80</v>
      </c>
      <c r="D6941" t="s">
        <v>83</v>
      </c>
      <c r="E6941" t="s">
        <v>147</v>
      </c>
      <c r="F6941" t="s">
        <v>19538</v>
      </c>
      <c r="G6941" t="s">
        <v>149</v>
      </c>
      <c r="H6941" t="s">
        <v>150</v>
      </c>
      <c r="I6941" t="s">
        <v>136</v>
      </c>
      <c r="J6941" t="s">
        <v>137</v>
      </c>
      <c r="K6941" t="s">
        <v>144</v>
      </c>
      <c r="L6941" t="s">
        <v>19539</v>
      </c>
      <c r="M6941" t="s">
        <v>19540</v>
      </c>
      <c r="N6941">
        <v>2.0444444439999998</v>
      </c>
      <c r="O6941">
        <v>0</v>
      </c>
      <c r="P6941">
        <v>0</v>
      </c>
      <c r="Q6941">
        <v>0</v>
      </c>
      <c r="R6941">
        <v>0</v>
      </c>
      <c r="S6941">
        <v>1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80.343169458713035</v>
      </c>
      <c r="AB6941">
        <v>0</v>
      </c>
      <c r="AC6941">
        <v>0</v>
      </c>
      <c r="AD6941">
        <v>0</v>
      </c>
      <c r="AE6941">
        <v>80.343169458713035</v>
      </c>
    </row>
    <row r="6942" spans="1:31" x14ac:dyDescent="0.3">
      <c r="A6942">
        <v>2502189</v>
      </c>
      <c r="B6942">
        <v>1</v>
      </c>
      <c r="C6942" t="s">
        <v>80</v>
      </c>
      <c r="D6942" t="s">
        <v>85</v>
      </c>
      <c r="E6942" t="s">
        <v>153</v>
      </c>
      <c r="F6942" t="s">
        <v>19541</v>
      </c>
      <c r="G6942" t="s">
        <v>155</v>
      </c>
      <c r="H6942" t="s">
        <v>135</v>
      </c>
      <c r="I6942" t="s">
        <v>136</v>
      </c>
      <c r="J6942" t="s">
        <v>137</v>
      </c>
      <c r="K6942" t="s">
        <v>144</v>
      </c>
      <c r="L6942" t="s">
        <v>19542</v>
      </c>
      <c r="M6942" t="s">
        <v>19543</v>
      </c>
      <c r="N6942">
        <v>1.4950000000000001</v>
      </c>
      <c r="O6942">
        <v>0</v>
      </c>
      <c r="P6942">
        <v>7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2.1975496575389508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2.1975496575389508</v>
      </c>
    </row>
    <row r="6943" spans="1:31" x14ac:dyDescent="0.3">
      <c r="A6943">
        <v>2501502</v>
      </c>
      <c r="B6943">
        <v>1</v>
      </c>
      <c r="C6943" t="s">
        <v>80</v>
      </c>
      <c r="D6943" t="s">
        <v>105</v>
      </c>
      <c r="E6943" t="s">
        <v>166</v>
      </c>
      <c r="F6943" t="s">
        <v>4400</v>
      </c>
      <c r="G6943" t="s">
        <v>149</v>
      </c>
      <c r="H6943" t="s">
        <v>150</v>
      </c>
      <c r="I6943" t="s">
        <v>136</v>
      </c>
      <c r="J6943" t="s">
        <v>137</v>
      </c>
      <c r="K6943" t="s">
        <v>144</v>
      </c>
      <c r="L6943" t="s">
        <v>19544</v>
      </c>
      <c r="M6943" t="s">
        <v>19545</v>
      </c>
      <c r="N6943">
        <v>0.76888888799999999</v>
      </c>
      <c r="O6943">
        <v>6</v>
      </c>
      <c r="P6943">
        <v>4817</v>
      </c>
      <c r="Q6943">
        <v>7</v>
      </c>
      <c r="R6943">
        <v>17</v>
      </c>
      <c r="S6943">
        <v>32</v>
      </c>
      <c r="T6943">
        <v>446</v>
      </c>
      <c r="U6943">
        <v>5</v>
      </c>
      <c r="V6943">
        <v>0</v>
      </c>
      <c r="W6943">
        <v>8.1712240149050697</v>
      </c>
      <c r="X6943">
        <v>973.77018793084756</v>
      </c>
      <c r="Y6943">
        <v>68.731882520955139</v>
      </c>
      <c r="Z6943">
        <v>5.5398821054496077</v>
      </c>
      <c r="AA6943">
        <v>200.80889921831272</v>
      </c>
      <c r="AB6943">
        <v>420.59028825465458</v>
      </c>
      <c r="AC6943">
        <v>355.78783923900903</v>
      </c>
      <c r="AD6943">
        <v>0</v>
      </c>
      <c r="AE6943">
        <v>2033.4002032841336</v>
      </c>
    </row>
    <row r="6944" spans="1:31" x14ac:dyDescent="0.3">
      <c r="A6944">
        <v>2501433</v>
      </c>
      <c r="B6944">
        <v>1</v>
      </c>
      <c r="C6944" t="s">
        <v>80</v>
      </c>
      <c r="D6944" t="s">
        <v>98</v>
      </c>
      <c r="E6944" t="s">
        <v>184</v>
      </c>
      <c r="F6944" t="s">
        <v>19338</v>
      </c>
      <c r="G6944" t="s">
        <v>149</v>
      </c>
      <c r="H6944" t="s">
        <v>150</v>
      </c>
      <c r="I6944" t="s">
        <v>136</v>
      </c>
      <c r="J6944" t="s">
        <v>137</v>
      </c>
      <c r="K6944" t="s">
        <v>144</v>
      </c>
      <c r="L6944" t="s">
        <v>19546</v>
      </c>
      <c r="M6944" t="s">
        <v>19547</v>
      </c>
      <c r="N6944">
        <v>2.7</v>
      </c>
      <c r="O6944">
        <v>1</v>
      </c>
      <c r="P6944">
        <v>564</v>
      </c>
      <c r="Q6944">
        <v>16</v>
      </c>
      <c r="R6944">
        <v>46</v>
      </c>
      <c r="S6944">
        <v>2</v>
      </c>
      <c r="T6944">
        <v>103</v>
      </c>
      <c r="U6944">
        <v>0</v>
      </c>
      <c r="V6944">
        <v>0</v>
      </c>
      <c r="W6944">
        <v>0.62158547797777786</v>
      </c>
      <c r="X6944">
        <v>184.31946680114444</v>
      </c>
      <c r="Y6944">
        <v>8.3617200278647559</v>
      </c>
      <c r="Z6944">
        <v>20.613368715749036</v>
      </c>
      <c r="AA6944">
        <v>3.6863065628457408</v>
      </c>
      <c r="AB6944">
        <v>75.519712611189476</v>
      </c>
      <c r="AC6944">
        <v>0</v>
      </c>
      <c r="AD6944">
        <v>0</v>
      </c>
      <c r="AE6944">
        <v>293.12216019677123</v>
      </c>
    </row>
    <row r="6945" spans="1:31" x14ac:dyDescent="0.3">
      <c r="A6945">
        <v>2502123</v>
      </c>
      <c r="B6945">
        <v>1</v>
      </c>
      <c r="C6945" t="s">
        <v>81</v>
      </c>
      <c r="D6945" t="s">
        <v>112</v>
      </c>
      <c r="E6945" t="s">
        <v>162</v>
      </c>
      <c r="F6945" t="s">
        <v>19548</v>
      </c>
      <c r="G6945" t="s">
        <v>210</v>
      </c>
      <c r="H6945" t="s">
        <v>135</v>
      </c>
      <c r="I6945" t="s">
        <v>136</v>
      </c>
      <c r="J6945" t="s">
        <v>137</v>
      </c>
      <c r="K6945" t="s">
        <v>144</v>
      </c>
      <c r="L6945" t="s">
        <v>19549</v>
      </c>
      <c r="M6945" t="s">
        <v>19550</v>
      </c>
      <c r="N6945">
        <v>3.9636111110000001</v>
      </c>
      <c r="O6945">
        <v>0</v>
      </c>
      <c r="P6945">
        <v>40</v>
      </c>
      <c r="Q6945">
        <v>0</v>
      </c>
      <c r="R6945">
        <v>0</v>
      </c>
      <c r="S6945">
        <v>0</v>
      </c>
      <c r="T6945">
        <v>1</v>
      </c>
      <c r="U6945">
        <v>0</v>
      </c>
      <c r="V6945">
        <v>0</v>
      </c>
      <c r="W6945">
        <v>0</v>
      </c>
      <c r="X6945">
        <v>6.0671357978323552</v>
      </c>
      <c r="Y6945">
        <v>0</v>
      </c>
      <c r="Z6945">
        <v>0</v>
      </c>
      <c r="AA6945">
        <v>0</v>
      </c>
      <c r="AB6945">
        <v>4.5325988420733342E-2</v>
      </c>
      <c r="AC6945">
        <v>0</v>
      </c>
      <c r="AD6945">
        <v>0</v>
      </c>
      <c r="AE6945">
        <v>6.112461786253089</v>
      </c>
    </row>
    <row r="6946" spans="1:31" x14ac:dyDescent="0.3">
      <c r="A6946">
        <v>2501413</v>
      </c>
      <c r="B6946">
        <v>1</v>
      </c>
      <c r="C6946" t="s">
        <v>80</v>
      </c>
      <c r="D6946" t="s">
        <v>101</v>
      </c>
      <c r="E6946" t="s">
        <v>184</v>
      </c>
      <c r="F6946" t="s">
        <v>4372</v>
      </c>
      <c r="G6946" t="s">
        <v>149</v>
      </c>
      <c r="H6946" t="s">
        <v>150</v>
      </c>
      <c r="I6946" t="s">
        <v>136</v>
      </c>
      <c r="J6946" t="s">
        <v>137</v>
      </c>
      <c r="K6946" t="s">
        <v>144</v>
      </c>
      <c r="L6946" t="s">
        <v>19551</v>
      </c>
      <c r="M6946" t="s">
        <v>19552</v>
      </c>
      <c r="N6946">
        <v>0.76194444400000005</v>
      </c>
      <c r="O6946">
        <v>0</v>
      </c>
      <c r="P6946">
        <v>2413</v>
      </c>
      <c r="Q6946">
        <v>0</v>
      </c>
      <c r="R6946">
        <v>16</v>
      </c>
      <c r="S6946">
        <v>1</v>
      </c>
      <c r="T6946">
        <v>211</v>
      </c>
      <c r="U6946">
        <v>0</v>
      </c>
      <c r="V6946">
        <v>0</v>
      </c>
      <c r="W6946">
        <v>0</v>
      </c>
      <c r="X6946">
        <v>607.27303881600085</v>
      </c>
      <c r="Y6946">
        <v>0</v>
      </c>
      <c r="Z6946">
        <v>2.3993531636543737</v>
      </c>
      <c r="AA6946">
        <v>0.52798039269110597</v>
      </c>
      <c r="AB6946">
        <v>107.2271241607029</v>
      </c>
      <c r="AC6946">
        <v>0</v>
      </c>
      <c r="AD6946">
        <v>0</v>
      </c>
      <c r="AE6946">
        <v>717.42749653304929</v>
      </c>
    </row>
    <row r="6947" spans="1:31" x14ac:dyDescent="0.3">
      <c r="A6947">
        <v>2501439</v>
      </c>
      <c r="B6947">
        <v>1</v>
      </c>
      <c r="C6947" t="s">
        <v>80</v>
      </c>
      <c r="D6947" t="s">
        <v>93</v>
      </c>
      <c r="E6947" t="s">
        <v>132</v>
      </c>
      <c r="F6947" t="s">
        <v>18907</v>
      </c>
      <c r="G6947" t="s">
        <v>296</v>
      </c>
      <c r="H6947" t="s">
        <v>135</v>
      </c>
      <c r="I6947" t="s">
        <v>136</v>
      </c>
      <c r="J6947" t="s">
        <v>137</v>
      </c>
      <c r="K6947" t="s">
        <v>144</v>
      </c>
      <c r="L6947" t="s">
        <v>19553</v>
      </c>
      <c r="M6947" t="s">
        <v>19554</v>
      </c>
      <c r="N6947">
        <v>0.54694444399999997</v>
      </c>
      <c r="O6947">
        <v>0</v>
      </c>
      <c r="P6947">
        <v>209</v>
      </c>
      <c r="Q6947">
        <v>0</v>
      </c>
      <c r="R6947">
        <v>3</v>
      </c>
      <c r="S6947">
        <v>0</v>
      </c>
      <c r="T6947">
        <v>31</v>
      </c>
      <c r="U6947">
        <v>0</v>
      </c>
      <c r="V6947">
        <v>0</v>
      </c>
      <c r="W6947">
        <v>0</v>
      </c>
      <c r="X6947">
        <v>20.454880444008005</v>
      </c>
      <c r="Y6947">
        <v>0</v>
      </c>
      <c r="Z6947">
        <v>5.5344061735716732</v>
      </c>
      <c r="AA6947">
        <v>0</v>
      </c>
      <c r="AB6947">
        <v>5.3204105309589194</v>
      </c>
      <c r="AC6947">
        <v>0</v>
      </c>
      <c r="AD6947">
        <v>0</v>
      </c>
      <c r="AE6947">
        <v>31.3096971485386</v>
      </c>
    </row>
    <row r="6948" spans="1:31" x14ac:dyDescent="0.3">
      <c r="A6948">
        <v>2501476</v>
      </c>
      <c r="B6948">
        <v>1</v>
      </c>
      <c r="C6948" t="s">
        <v>80</v>
      </c>
      <c r="D6948" t="s">
        <v>105</v>
      </c>
      <c r="E6948" t="s">
        <v>166</v>
      </c>
      <c r="F6948" t="s">
        <v>19555</v>
      </c>
      <c r="G6948" t="s">
        <v>149</v>
      </c>
      <c r="H6948" t="s">
        <v>150</v>
      </c>
      <c r="I6948" t="s">
        <v>136</v>
      </c>
      <c r="J6948" t="s">
        <v>137</v>
      </c>
      <c r="K6948" t="s">
        <v>144</v>
      </c>
      <c r="L6948" t="s">
        <v>19556</v>
      </c>
      <c r="M6948" t="s">
        <v>19557</v>
      </c>
      <c r="N6948">
        <v>0.19666666599999999</v>
      </c>
      <c r="O6948">
        <v>1</v>
      </c>
      <c r="P6948">
        <v>390</v>
      </c>
      <c r="Q6948">
        <v>1</v>
      </c>
      <c r="R6948">
        <v>2</v>
      </c>
      <c r="S6948">
        <v>6</v>
      </c>
      <c r="T6948">
        <v>47</v>
      </c>
      <c r="U6948">
        <v>0</v>
      </c>
      <c r="V6948">
        <v>0</v>
      </c>
      <c r="W6948">
        <v>0.39344024456682836</v>
      </c>
      <c r="X6948">
        <v>24.748089998702728</v>
      </c>
      <c r="Y6948">
        <v>0.63659152715664002</v>
      </c>
      <c r="Z6948">
        <v>0</v>
      </c>
      <c r="AA6948">
        <v>9.5945965216992004</v>
      </c>
      <c r="AB6948">
        <v>10.263184602345712</v>
      </c>
      <c r="AC6948">
        <v>0</v>
      </c>
      <c r="AD6948">
        <v>0</v>
      </c>
      <c r="AE6948">
        <v>45.635902894471108</v>
      </c>
    </row>
    <row r="6949" spans="1:31" x14ac:dyDescent="0.3">
      <c r="A6949">
        <v>2501725</v>
      </c>
      <c r="B6949">
        <v>1</v>
      </c>
      <c r="C6949" t="s">
        <v>80</v>
      </c>
      <c r="D6949" t="s">
        <v>100</v>
      </c>
      <c r="E6949" t="s">
        <v>184</v>
      </c>
      <c r="F6949" t="s">
        <v>18146</v>
      </c>
      <c r="G6949" t="s">
        <v>149</v>
      </c>
      <c r="H6949" t="s">
        <v>150</v>
      </c>
      <c r="I6949" t="s">
        <v>136</v>
      </c>
      <c r="J6949" t="s">
        <v>137</v>
      </c>
      <c r="K6949" t="s">
        <v>144</v>
      </c>
      <c r="L6949" t="s">
        <v>19558</v>
      </c>
      <c r="M6949" t="s">
        <v>19559</v>
      </c>
      <c r="N6949">
        <v>1.027222222</v>
      </c>
      <c r="O6949">
        <v>0</v>
      </c>
      <c r="P6949">
        <v>2</v>
      </c>
      <c r="Q6949">
        <v>16</v>
      </c>
      <c r="R6949">
        <v>72</v>
      </c>
      <c r="S6949">
        <v>1</v>
      </c>
      <c r="T6949">
        <v>6</v>
      </c>
      <c r="U6949">
        <v>0</v>
      </c>
      <c r="V6949">
        <v>0</v>
      </c>
      <c r="W6949">
        <v>0</v>
      </c>
      <c r="X6949">
        <v>0.56527618214666675</v>
      </c>
      <c r="Y6949">
        <v>44.093806240040408</v>
      </c>
      <c r="Z6949">
        <v>133.49405247468388</v>
      </c>
      <c r="AA6949">
        <v>0.16366532475500001</v>
      </c>
      <c r="AB6949">
        <v>7.6560262608716565</v>
      </c>
      <c r="AC6949">
        <v>0</v>
      </c>
      <c r="AD6949">
        <v>0</v>
      </c>
      <c r="AE6949">
        <v>185.97282648249762</v>
      </c>
    </row>
    <row r="6950" spans="1:31" x14ac:dyDescent="0.3">
      <c r="A6950">
        <v>2501668</v>
      </c>
      <c r="B6950">
        <v>1</v>
      </c>
      <c r="C6950" t="s">
        <v>80</v>
      </c>
      <c r="D6950" t="s">
        <v>86</v>
      </c>
      <c r="E6950" t="s">
        <v>132</v>
      </c>
      <c r="F6950" t="s">
        <v>10227</v>
      </c>
      <c r="G6950" t="s">
        <v>134</v>
      </c>
      <c r="H6950" t="s">
        <v>135</v>
      </c>
      <c r="I6950" t="s">
        <v>136</v>
      </c>
      <c r="J6950" t="s">
        <v>137</v>
      </c>
      <c r="K6950" t="s">
        <v>138</v>
      </c>
      <c r="L6950" t="s">
        <v>19560</v>
      </c>
      <c r="M6950" t="s">
        <v>19561</v>
      </c>
      <c r="N6950">
        <v>5.926111111</v>
      </c>
      <c r="O6950">
        <v>0</v>
      </c>
      <c r="P6950">
        <v>682</v>
      </c>
      <c r="Q6950">
        <v>0</v>
      </c>
      <c r="R6950">
        <v>0</v>
      </c>
      <c r="S6950">
        <v>0</v>
      </c>
      <c r="T6950">
        <v>122</v>
      </c>
      <c r="U6950">
        <v>0</v>
      </c>
      <c r="V6950">
        <v>0</v>
      </c>
      <c r="W6950">
        <v>0</v>
      </c>
      <c r="X6950">
        <v>1011.6268348855921</v>
      </c>
      <c r="Y6950">
        <v>0</v>
      </c>
      <c r="Z6950">
        <v>0</v>
      </c>
      <c r="AA6950">
        <v>0</v>
      </c>
      <c r="AB6950">
        <v>802.24195786686153</v>
      </c>
      <c r="AC6950">
        <v>0</v>
      </c>
      <c r="AD6950">
        <v>0</v>
      </c>
      <c r="AE6950">
        <v>1813.8687927524536</v>
      </c>
    </row>
    <row r="6951" spans="1:31" x14ac:dyDescent="0.3">
      <c r="A6951">
        <v>2502209</v>
      </c>
      <c r="B6951">
        <v>1</v>
      </c>
      <c r="C6951" t="s">
        <v>81</v>
      </c>
      <c r="D6951" t="s">
        <v>119</v>
      </c>
      <c r="E6951" t="s">
        <v>147</v>
      </c>
      <c r="F6951" t="s">
        <v>612</v>
      </c>
      <c r="G6951" t="s">
        <v>193</v>
      </c>
      <c r="H6951" t="s">
        <v>150</v>
      </c>
      <c r="I6951" t="s">
        <v>136</v>
      </c>
      <c r="J6951" t="s">
        <v>137</v>
      </c>
      <c r="K6951" t="s">
        <v>144</v>
      </c>
      <c r="L6951" t="s">
        <v>19562</v>
      </c>
      <c r="M6951" t="s">
        <v>19563</v>
      </c>
      <c r="N6951">
        <v>2.4816666660000002</v>
      </c>
      <c r="O6951">
        <v>0</v>
      </c>
      <c r="P6951">
        <v>241</v>
      </c>
      <c r="Q6951">
        <v>0</v>
      </c>
      <c r="R6951">
        <v>4</v>
      </c>
      <c r="S6951">
        <v>0</v>
      </c>
      <c r="T6951">
        <v>14</v>
      </c>
      <c r="U6951">
        <v>0</v>
      </c>
      <c r="V6951">
        <v>0</v>
      </c>
      <c r="W6951">
        <v>0</v>
      </c>
      <c r="X6951">
        <v>47.039880555332189</v>
      </c>
      <c r="Y6951">
        <v>0</v>
      </c>
      <c r="Z6951">
        <v>4.7661122692196009E-2</v>
      </c>
      <c r="AA6951">
        <v>0</v>
      </c>
      <c r="AB6951">
        <v>6.4851255571213571</v>
      </c>
      <c r="AC6951">
        <v>0</v>
      </c>
      <c r="AD6951">
        <v>0</v>
      </c>
      <c r="AE6951">
        <v>53.572667235145744</v>
      </c>
    </row>
    <row r="6952" spans="1:31" x14ac:dyDescent="0.3">
      <c r="A6952">
        <v>2502266</v>
      </c>
      <c r="B6952">
        <v>1</v>
      </c>
      <c r="C6952" t="s">
        <v>80</v>
      </c>
      <c r="D6952" t="s">
        <v>103</v>
      </c>
      <c r="E6952" t="s">
        <v>153</v>
      </c>
      <c r="F6952" t="s">
        <v>19564</v>
      </c>
      <c r="G6952" t="s">
        <v>296</v>
      </c>
      <c r="H6952" t="s">
        <v>135</v>
      </c>
      <c r="I6952" t="s">
        <v>136</v>
      </c>
      <c r="J6952" t="s">
        <v>137</v>
      </c>
      <c r="K6952" t="s">
        <v>144</v>
      </c>
      <c r="L6952" t="s">
        <v>19565</v>
      </c>
      <c r="M6952" t="s">
        <v>19566</v>
      </c>
      <c r="N6952">
        <v>0.53666666600000001</v>
      </c>
      <c r="O6952">
        <v>0</v>
      </c>
      <c r="P6952">
        <v>1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0.31811184595956615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0.31811184595956615</v>
      </c>
    </row>
    <row r="6953" spans="1:31" x14ac:dyDescent="0.3">
      <c r="A6953">
        <v>2501625</v>
      </c>
      <c r="B6953">
        <v>1</v>
      </c>
      <c r="C6953" t="s">
        <v>80</v>
      </c>
      <c r="D6953" t="s">
        <v>84</v>
      </c>
      <c r="E6953" t="s">
        <v>132</v>
      </c>
      <c r="F6953" t="s">
        <v>19567</v>
      </c>
      <c r="G6953" t="s">
        <v>134</v>
      </c>
      <c r="H6953" t="s">
        <v>135</v>
      </c>
      <c r="I6953" t="s">
        <v>136</v>
      </c>
      <c r="J6953" t="s">
        <v>137</v>
      </c>
      <c r="K6953" t="s">
        <v>138</v>
      </c>
      <c r="L6953" t="s">
        <v>19568</v>
      </c>
      <c r="M6953" t="s">
        <v>19569</v>
      </c>
      <c r="N6953">
        <v>0.65500000000000003</v>
      </c>
      <c r="O6953">
        <v>0</v>
      </c>
      <c r="P6953">
        <v>472</v>
      </c>
      <c r="Q6953">
        <v>0</v>
      </c>
      <c r="R6953">
        <v>0</v>
      </c>
      <c r="S6953">
        <v>0</v>
      </c>
      <c r="T6953">
        <v>54</v>
      </c>
      <c r="U6953">
        <v>0</v>
      </c>
      <c r="V6953">
        <v>0</v>
      </c>
      <c r="W6953">
        <v>0</v>
      </c>
      <c r="X6953">
        <v>73.583000748206601</v>
      </c>
      <c r="Y6953">
        <v>0</v>
      </c>
      <c r="Z6953">
        <v>0</v>
      </c>
      <c r="AA6953">
        <v>0</v>
      </c>
      <c r="AB6953">
        <v>32.794034518749775</v>
      </c>
      <c r="AC6953">
        <v>0</v>
      </c>
      <c r="AD6953">
        <v>0</v>
      </c>
      <c r="AE6953">
        <v>106.37703526695637</v>
      </c>
    </row>
    <row r="6954" spans="1:31" x14ac:dyDescent="0.3">
      <c r="A6954">
        <v>2501422</v>
      </c>
      <c r="B6954">
        <v>1</v>
      </c>
      <c r="C6954" t="s">
        <v>80</v>
      </c>
      <c r="D6954" t="s">
        <v>101</v>
      </c>
      <c r="E6954" t="s">
        <v>184</v>
      </c>
      <c r="F6954" t="s">
        <v>19086</v>
      </c>
      <c r="G6954" t="s">
        <v>149</v>
      </c>
      <c r="H6954" t="s">
        <v>150</v>
      </c>
      <c r="I6954" t="s">
        <v>136</v>
      </c>
      <c r="J6954" t="s">
        <v>137</v>
      </c>
      <c r="K6954" t="s">
        <v>144</v>
      </c>
      <c r="L6954" t="s">
        <v>19570</v>
      </c>
      <c r="M6954" t="s">
        <v>19571</v>
      </c>
      <c r="N6954">
        <v>2.15</v>
      </c>
      <c r="O6954">
        <v>0</v>
      </c>
      <c r="P6954">
        <v>734</v>
      </c>
      <c r="Q6954">
        <v>2</v>
      </c>
      <c r="R6954">
        <v>18</v>
      </c>
      <c r="S6954">
        <v>3</v>
      </c>
      <c r="T6954">
        <v>111</v>
      </c>
      <c r="U6954">
        <v>2</v>
      </c>
      <c r="V6954">
        <v>0</v>
      </c>
      <c r="W6954">
        <v>0</v>
      </c>
      <c r="X6954">
        <v>547.45226853785664</v>
      </c>
      <c r="Y6954">
        <v>3.0512576370903672</v>
      </c>
      <c r="Z6954">
        <v>11.262384786035073</v>
      </c>
      <c r="AA6954">
        <v>59.162981856050244</v>
      </c>
      <c r="AB6954">
        <v>162.62604035133575</v>
      </c>
      <c r="AC6954">
        <v>13.336225745814533</v>
      </c>
      <c r="AD6954">
        <v>0</v>
      </c>
      <c r="AE6954">
        <v>796.8911589141826</v>
      </c>
    </row>
    <row r="6955" spans="1:31" x14ac:dyDescent="0.3">
      <c r="A6955">
        <v>2501568</v>
      </c>
      <c r="B6955">
        <v>1</v>
      </c>
      <c r="C6955" t="s">
        <v>80</v>
      </c>
      <c r="D6955" t="s">
        <v>106</v>
      </c>
      <c r="E6955" t="s">
        <v>162</v>
      </c>
      <c r="F6955" t="s">
        <v>19572</v>
      </c>
      <c r="G6955" t="s">
        <v>210</v>
      </c>
      <c r="H6955" t="s">
        <v>135</v>
      </c>
      <c r="I6955" t="s">
        <v>136</v>
      </c>
      <c r="J6955" t="s">
        <v>137</v>
      </c>
      <c r="K6955" t="s">
        <v>144</v>
      </c>
      <c r="L6955" t="s">
        <v>19573</v>
      </c>
      <c r="M6955" t="s">
        <v>19574</v>
      </c>
      <c r="N6955">
        <v>2.0724999999999998</v>
      </c>
      <c r="O6955">
        <v>0</v>
      </c>
      <c r="P6955">
        <v>5</v>
      </c>
      <c r="Q6955">
        <v>0</v>
      </c>
      <c r="R6955">
        <v>6</v>
      </c>
      <c r="S6955">
        <v>0</v>
      </c>
      <c r="T6955">
        <v>2</v>
      </c>
      <c r="U6955">
        <v>0</v>
      </c>
      <c r="V6955">
        <v>0</v>
      </c>
      <c r="W6955">
        <v>0</v>
      </c>
      <c r="X6955">
        <v>2.0728232374436457</v>
      </c>
      <c r="Y6955">
        <v>0</v>
      </c>
      <c r="Z6955">
        <v>0.18214621298355027</v>
      </c>
      <c r="AA6955">
        <v>0</v>
      </c>
      <c r="AB6955">
        <v>0.71960449413939065</v>
      </c>
      <c r="AC6955">
        <v>0</v>
      </c>
      <c r="AD6955">
        <v>0</v>
      </c>
      <c r="AE6955">
        <v>2.9745739445665866</v>
      </c>
    </row>
    <row r="6956" spans="1:31" x14ac:dyDescent="0.3">
      <c r="A6956">
        <v>2501405</v>
      </c>
      <c r="B6956">
        <v>1</v>
      </c>
      <c r="C6956" t="s">
        <v>81</v>
      </c>
      <c r="D6956" t="s">
        <v>128</v>
      </c>
      <c r="E6956" t="s">
        <v>166</v>
      </c>
      <c r="F6956" t="s">
        <v>11160</v>
      </c>
      <c r="G6956" t="s">
        <v>149</v>
      </c>
      <c r="H6956" t="s">
        <v>150</v>
      </c>
      <c r="I6956" t="s">
        <v>136</v>
      </c>
      <c r="J6956" t="s">
        <v>137</v>
      </c>
      <c r="K6956" t="s">
        <v>144</v>
      </c>
      <c r="L6956" t="s">
        <v>19575</v>
      </c>
      <c r="M6956" t="s">
        <v>19576</v>
      </c>
      <c r="N6956">
        <v>1.240277777</v>
      </c>
      <c r="O6956">
        <v>46</v>
      </c>
      <c r="P6956">
        <v>4297</v>
      </c>
      <c r="Q6956">
        <v>441</v>
      </c>
      <c r="R6956">
        <v>359</v>
      </c>
      <c r="S6956">
        <v>69</v>
      </c>
      <c r="T6956">
        <v>461</v>
      </c>
      <c r="U6956">
        <v>4</v>
      </c>
      <c r="V6956">
        <v>0</v>
      </c>
      <c r="W6956">
        <v>10.706871277490137</v>
      </c>
      <c r="X6956">
        <v>758.93901299097399</v>
      </c>
      <c r="Y6956">
        <v>183.77014276520208</v>
      </c>
      <c r="Z6956">
        <v>79.433561812759606</v>
      </c>
      <c r="AA6956">
        <v>693.81961091385278</v>
      </c>
      <c r="AB6956">
        <v>177.54427995613275</v>
      </c>
      <c r="AC6956">
        <v>160.46787284530708</v>
      </c>
      <c r="AD6956">
        <v>0</v>
      </c>
      <c r="AE6956">
        <v>2064.6813525617185</v>
      </c>
    </row>
    <row r="6957" spans="1:31" x14ac:dyDescent="0.3">
      <c r="A6957">
        <v>2501986</v>
      </c>
      <c r="B6957">
        <v>1</v>
      </c>
      <c r="C6957" t="s">
        <v>80</v>
      </c>
      <c r="D6957" t="s">
        <v>105</v>
      </c>
      <c r="E6957" t="s">
        <v>153</v>
      </c>
      <c r="F6957" t="s">
        <v>19577</v>
      </c>
      <c r="G6957" t="s">
        <v>230</v>
      </c>
      <c r="H6957" t="s">
        <v>135</v>
      </c>
      <c r="I6957" t="s">
        <v>136</v>
      </c>
      <c r="J6957" t="s">
        <v>137</v>
      </c>
      <c r="K6957" t="s">
        <v>144</v>
      </c>
      <c r="L6957" t="s">
        <v>19578</v>
      </c>
      <c r="M6957" t="s">
        <v>19579</v>
      </c>
      <c r="N6957">
        <v>2.304444444</v>
      </c>
      <c r="O6957">
        <v>0</v>
      </c>
      <c r="P6957">
        <v>1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0.34603918123035737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0.34603918123035737</v>
      </c>
    </row>
    <row r="6958" spans="1:31" x14ac:dyDescent="0.3">
      <c r="A6958">
        <v>2501545</v>
      </c>
      <c r="B6958">
        <v>1</v>
      </c>
      <c r="C6958" t="s">
        <v>80</v>
      </c>
      <c r="D6958" t="s">
        <v>86</v>
      </c>
      <c r="E6958" t="s">
        <v>153</v>
      </c>
      <c r="F6958" t="s">
        <v>2835</v>
      </c>
      <c r="G6958" t="s">
        <v>244</v>
      </c>
      <c r="H6958" t="s">
        <v>135</v>
      </c>
      <c r="I6958" t="s">
        <v>136</v>
      </c>
      <c r="J6958" t="s">
        <v>137</v>
      </c>
      <c r="K6958" t="s">
        <v>144</v>
      </c>
      <c r="L6958" t="s">
        <v>19580</v>
      </c>
      <c r="M6958" t="s">
        <v>19581</v>
      </c>
      <c r="N6958">
        <v>2.6524999999999999</v>
      </c>
      <c r="O6958">
        <v>0</v>
      </c>
      <c r="P6958">
        <v>4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75.251802241145143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75.251802241145143</v>
      </c>
    </row>
    <row r="6959" spans="1:31" x14ac:dyDescent="0.3">
      <c r="A6959">
        <v>2501800</v>
      </c>
      <c r="B6959">
        <v>1</v>
      </c>
      <c r="C6959" t="s">
        <v>81</v>
      </c>
      <c r="D6959" t="s">
        <v>115</v>
      </c>
      <c r="E6959" t="s">
        <v>147</v>
      </c>
      <c r="F6959" t="s">
        <v>19582</v>
      </c>
      <c r="G6959" t="s">
        <v>276</v>
      </c>
      <c r="H6959" t="s">
        <v>150</v>
      </c>
      <c r="I6959" t="s">
        <v>136</v>
      </c>
      <c r="J6959" t="s">
        <v>137</v>
      </c>
      <c r="K6959" t="s">
        <v>144</v>
      </c>
      <c r="L6959" t="s">
        <v>19583</v>
      </c>
      <c r="M6959" t="s">
        <v>19584</v>
      </c>
      <c r="N6959">
        <v>5.3438888880000004</v>
      </c>
      <c r="O6959">
        <v>0</v>
      </c>
      <c r="P6959">
        <v>61</v>
      </c>
      <c r="Q6959">
        <v>0</v>
      </c>
      <c r="R6959">
        <v>0</v>
      </c>
      <c r="S6959">
        <v>0</v>
      </c>
      <c r="T6959">
        <v>5</v>
      </c>
      <c r="U6959">
        <v>0</v>
      </c>
      <c r="V6959">
        <v>0</v>
      </c>
      <c r="W6959">
        <v>0</v>
      </c>
      <c r="X6959">
        <v>31.451907790255007</v>
      </c>
      <c r="Y6959">
        <v>0</v>
      </c>
      <c r="Z6959">
        <v>0</v>
      </c>
      <c r="AA6959">
        <v>0</v>
      </c>
      <c r="AB6959">
        <v>10.098186309923094</v>
      </c>
      <c r="AC6959">
        <v>0</v>
      </c>
      <c r="AD6959">
        <v>0</v>
      </c>
      <c r="AE6959">
        <v>41.5500941001781</v>
      </c>
    </row>
    <row r="6960" spans="1:31" x14ac:dyDescent="0.3">
      <c r="A6960">
        <v>2502092</v>
      </c>
      <c r="B6960">
        <v>1</v>
      </c>
      <c r="C6960" t="s">
        <v>80</v>
      </c>
      <c r="D6960" t="s">
        <v>97</v>
      </c>
      <c r="E6960" t="s">
        <v>162</v>
      </c>
      <c r="F6960" t="s">
        <v>19585</v>
      </c>
      <c r="G6960" t="s">
        <v>181</v>
      </c>
      <c r="H6960" t="s">
        <v>135</v>
      </c>
      <c r="I6960" t="s">
        <v>136</v>
      </c>
      <c r="J6960" t="s">
        <v>137</v>
      </c>
      <c r="K6960" t="s">
        <v>144</v>
      </c>
      <c r="L6960" t="s">
        <v>19586</v>
      </c>
      <c r="M6960" t="s">
        <v>19587</v>
      </c>
      <c r="N6960">
        <v>0.50694444400000005</v>
      </c>
      <c r="O6960">
        <v>0</v>
      </c>
      <c r="P6960">
        <v>16</v>
      </c>
      <c r="Q6960">
        <v>0</v>
      </c>
      <c r="R6960">
        <v>9</v>
      </c>
      <c r="S6960">
        <v>0</v>
      </c>
      <c r="T6960">
        <v>2</v>
      </c>
      <c r="U6960">
        <v>0</v>
      </c>
      <c r="V6960">
        <v>0</v>
      </c>
      <c r="W6960">
        <v>0</v>
      </c>
      <c r="X6960">
        <v>1.5697460811578554</v>
      </c>
      <c r="Y6960">
        <v>0</v>
      </c>
      <c r="Z6960">
        <v>1.5708951460398681</v>
      </c>
      <c r="AA6960">
        <v>0</v>
      </c>
      <c r="AB6960">
        <v>0.78939489379272088</v>
      </c>
      <c r="AC6960">
        <v>0</v>
      </c>
      <c r="AD6960">
        <v>0</v>
      </c>
      <c r="AE6960">
        <v>3.9300361209904442</v>
      </c>
    </row>
    <row r="6961" spans="1:31" x14ac:dyDescent="0.3">
      <c r="A6961">
        <v>2501671</v>
      </c>
      <c r="B6961">
        <v>1</v>
      </c>
      <c r="C6961" t="s">
        <v>81</v>
      </c>
      <c r="D6961" t="s">
        <v>119</v>
      </c>
      <c r="E6961" t="s">
        <v>162</v>
      </c>
      <c r="F6961" t="s">
        <v>19588</v>
      </c>
      <c r="G6961" t="s">
        <v>134</v>
      </c>
      <c r="H6961" t="s">
        <v>135</v>
      </c>
      <c r="I6961" t="s">
        <v>136</v>
      </c>
      <c r="J6961" t="s">
        <v>137</v>
      </c>
      <c r="K6961" t="s">
        <v>138</v>
      </c>
      <c r="L6961" t="s">
        <v>19589</v>
      </c>
      <c r="M6961" t="s">
        <v>19590</v>
      </c>
      <c r="N6961">
        <v>6.4683333330000004</v>
      </c>
      <c r="O6961">
        <v>0</v>
      </c>
      <c r="P6961">
        <v>0</v>
      </c>
      <c r="Q6961">
        <v>0</v>
      </c>
      <c r="R6961">
        <v>4</v>
      </c>
      <c r="S6961">
        <v>0</v>
      </c>
      <c r="T6961">
        <v>1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11.869358219847504</v>
      </c>
      <c r="AA6961">
        <v>0</v>
      </c>
      <c r="AB6961">
        <v>8.1430566177795746E-2</v>
      </c>
      <c r="AC6961">
        <v>0</v>
      </c>
      <c r="AD6961">
        <v>0</v>
      </c>
      <c r="AE6961">
        <v>11.950788786025299</v>
      </c>
    </row>
    <row r="6962" spans="1:31" x14ac:dyDescent="0.3">
      <c r="A6962">
        <v>2501485</v>
      </c>
      <c r="B6962">
        <v>1</v>
      </c>
      <c r="C6962" t="s">
        <v>80</v>
      </c>
      <c r="D6962" t="s">
        <v>97</v>
      </c>
      <c r="E6962" t="s">
        <v>162</v>
      </c>
      <c r="F6962" t="s">
        <v>19591</v>
      </c>
      <c r="G6962" t="s">
        <v>530</v>
      </c>
      <c r="H6962" t="s">
        <v>135</v>
      </c>
      <c r="I6962" t="s">
        <v>136</v>
      </c>
      <c r="J6962" t="s">
        <v>137</v>
      </c>
      <c r="K6962" t="s">
        <v>144</v>
      </c>
      <c r="L6962" t="s">
        <v>19592</v>
      </c>
      <c r="M6962" t="s">
        <v>19593</v>
      </c>
      <c r="N6962">
        <v>4.96</v>
      </c>
      <c r="O6962">
        <v>0</v>
      </c>
      <c r="P6962">
        <v>99</v>
      </c>
      <c r="Q6962">
        <v>0</v>
      </c>
      <c r="R6962">
        <v>2</v>
      </c>
      <c r="S6962">
        <v>0</v>
      </c>
      <c r="T6962">
        <v>10</v>
      </c>
      <c r="U6962">
        <v>0</v>
      </c>
      <c r="V6962">
        <v>0</v>
      </c>
      <c r="W6962">
        <v>0</v>
      </c>
      <c r="X6962">
        <v>147.40708352380597</v>
      </c>
      <c r="Y6962">
        <v>0</v>
      </c>
      <c r="Z6962">
        <v>3.2012256554209806</v>
      </c>
      <c r="AA6962">
        <v>0</v>
      </c>
      <c r="AB6962">
        <v>55.955020630702222</v>
      </c>
      <c r="AC6962">
        <v>0</v>
      </c>
      <c r="AD6962">
        <v>0</v>
      </c>
      <c r="AE6962">
        <v>206.56332980992917</v>
      </c>
    </row>
    <row r="6963" spans="1:31" x14ac:dyDescent="0.3">
      <c r="A6963">
        <v>2501883</v>
      </c>
      <c r="B6963">
        <v>1</v>
      </c>
      <c r="C6963" t="s">
        <v>81</v>
      </c>
      <c r="D6963" t="s">
        <v>112</v>
      </c>
      <c r="E6963" t="s">
        <v>147</v>
      </c>
      <c r="F6963" t="s">
        <v>19594</v>
      </c>
      <c r="G6963" t="s">
        <v>779</v>
      </c>
      <c r="H6963" t="s">
        <v>150</v>
      </c>
      <c r="I6963" t="s">
        <v>136</v>
      </c>
      <c r="J6963" t="s">
        <v>137</v>
      </c>
      <c r="K6963" t="s">
        <v>144</v>
      </c>
      <c r="L6963" t="s">
        <v>19595</v>
      </c>
      <c r="M6963" t="s">
        <v>19596</v>
      </c>
      <c r="N6963">
        <v>4.5822222220000004</v>
      </c>
      <c r="O6963">
        <v>0</v>
      </c>
      <c r="P6963">
        <v>485</v>
      </c>
      <c r="Q6963">
        <v>0</v>
      </c>
      <c r="R6963">
        <v>65</v>
      </c>
      <c r="S6963">
        <v>0</v>
      </c>
      <c r="T6963">
        <v>56</v>
      </c>
      <c r="U6963">
        <v>1</v>
      </c>
      <c r="V6963">
        <v>0</v>
      </c>
      <c r="W6963">
        <v>0</v>
      </c>
      <c r="X6963">
        <v>362.98578531165595</v>
      </c>
      <c r="Y6963">
        <v>0</v>
      </c>
      <c r="Z6963">
        <v>32.443291166961757</v>
      </c>
      <c r="AA6963">
        <v>0</v>
      </c>
      <c r="AB6963">
        <v>70.504996569131066</v>
      </c>
      <c r="AC6963">
        <v>458.26451316533331</v>
      </c>
      <c r="AD6963">
        <v>0</v>
      </c>
      <c r="AE6963">
        <v>924.19858621308208</v>
      </c>
    </row>
    <row r="6964" spans="1:31" x14ac:dyDescent="0.3">
      <c r="A6964">
        <v>2501571</v>
      </c>
      <c r="B6964">
        <v>1</v>
      </c>
      <c r="C6964" t="s">
        <v>80</v>
      </c>
      <c r="D6964" t="s">
        <v>83</v>
      </c>
      <c r="E6964" t="s">
        <v>132</v>
      </c>
      <c r="F6964" t="s">
        <v>19597</v>
      </c>
      <c r="G6964" t="s">
        <v>134</v>
      </c>
      <c r="H6964" t="s">
        <v>135</v>
      </c>
      <c r="I6964" t="s">
        <v>136</v>
      </c>
      <c r="J6964" t="s">
        <v>137</v>
      </c>
      <c r="K6964" t="s">
        <v>138</v>
      </c>
      <c r="L6964" t="s">
        <v>19598</v>
      </c>
      <c r="M6964" t="s">
        <v>19599</v>
      </c>
      <c r="N6964">
        <v>0.50888888799999998</v>
      </c>
      <c r="O6964">
        <v>0</v>
      </c>
      <c r="P6964">
        <v>543</v>
      </c>
      <c r="Q6964">
        <v>0</v>
      </c>
      <c r="R6964">
        <v>0</v>
      </c>
      <c r="S6964">
        <v>0</v>
      </c>
      <c r="T6964">
        <v>77</v>
      </c>
      <c r="U6964">
        <v>0</v>
      </c>
      <c r="V6964">
        <v>0</v>
      </c>
      <c r="W6964">
        <v>0</v>
      </c>
      <c r="X6964">
        <v>77.907808554238954</v>
      </c>
      <c r="Y6964">
        <v>0</v>
      </c>
      <c r="Z6964">
        <v>0</v>
      </c>
      <c r="AA6964">
        <v>0</v>
      </c>
      <c r="AB6964">
        <v>111.72601212475033</v>
      </c>
      <c r="AC6964">
        <v>0</v>
      </c>
      <c r="AD6964">
        <v>0</v>
      </c>
      <c r="AE6964">
        <v>189.63382067898928</v>
      </c>
    </row>
    <row r="6965" spans="1:31" x14ac:dyDescent="0.3">
      <c r="A6965">
        <v>2501714</v>
      </c>
      <c r="B6965">
        <v>1</v>
      </c>
      <c r="C6965" t="s">
        <v>80</v>
      </c>
      <c r="D6965" t="s">
        <v>93</v>
      </c>
      <c r="E6965" t="s">
        <v>162</v>
      </c>
      <c r="F6965" t="s">
        <v>19600</v>
      </c>
      <c r="G6965" t="s">
        <v>4005</v>
      </c>
      <c r="H6965" t="s">
        <v>135</v>
      </c>
      <c r="I6965" t="s">
        <v>136</v>
      </c>
      <c r="J6965" t="s">
        <v>137</v>
      </c>
      <c r="K6965" t="s">
        <v>144</v>
      </c>
      <c r="L6965" t="s">
        <v>19601</v>
      </c>
      <c r="M6965" t="s">
        <v>19602</v>
      </c>
      <c r="N6965">
        <v>5.7355555550000004</v>
      </c>
      <c r="O6965">
        <v>0</v>
      </c>
      <c r="P6965">
        <v>22</v>
      </c>
      <c r="Q6965">
        <v>0</v>
      </c>
      <c r="R6965">
        <v>5</v>
      </c>
      <c r="S6965">
        <v>0</v>
      </c>
      <c r="T6965">
        <v>1</v>
      </c>
      <c r="U6965">
        <v>0</v>
      </c>
      <c r="V6965">
        <v>0</v>
      </c>
      <c r="W6965">
        <v>0</v>
      </c>
      <c r="X6965">
        <v>52.93750761690805</v>
      </c>
      <c r="Y6965">
        <v>0</v>
      </c>
      <c r="Z6965">
        <v>41.505645782009928</v>
      </c>
      <c r="AA6965">
        <v>0</v>
      </c>
      <c r="AB6965">
        <v>83.428426724514068</v>
      </c>
      <c r="AC6965">
        <v>0</v>
      </c>
      <c r="AD6965">
        <v>0</v>
      </c>
      <c r="AE6965">
        <v>177.87158012343207</v>
      </c>
    </row>
    <row r="6966" spans="1:31" x14ac:dyDescent="0.3">
      <c r="A6966">
        <v>2501926</v>
      </c>
      <c r="B6966">
        <v>1</v>
      </c>
      <c r="C6966" t="s">
        <v>80</v>
      </c>
      <c r="D6966" t="s">
        <v>107</v>
      </c>
      <c r="E6966" t="s">
        <v>147</v>
      </c>
      <c r="F6966" t="s">
        <v>19603</v>
      </c>
      <c r="G6966" t="s">
        <v>134</v>
      </c>
      <c r="H6966" t="s">
        <v>150</v>
      </c>
      <c r="I6966" t="s">
        <v>136</v>
      </c>
      <c r="J6966" t="s">
        <v>137</v>
      </c>
      <c r="K6966" t="s">
        <v>138</v>
      </c>
      <c r="L6966" t="s">
        <v>19604</v>
      </c>
      <c r="M6966" t="s">
        <v>19605</v>
      </c>
      <c r="N6966">
        <v>0.41333333300000002</v>
      </c>
      <c r="O6966">
        <v>0</v>
      </c>
      <c r="P6966">
        <v>127</v>
      </c>
      <c r="Q6966">
        <v>0</v>
      </c>
      <c r="R6966">
        <v>0</v>
      </c>
      <c r="S6966">
        <v>0</v>
      </c>
      <c r="T6966">
        <v>1</v>
      </c>
      <c r="U6966">
        <v>0</v>
      </c>
      <c r="V6966">
        <v>0</v>
      </c>
      <c r="W6966">
        <v>0</v>
      </c>
      <c r="X6966">
        <v>11.775109974727885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11.775109974727885</v>
      </c>
    </row>
    <row r="6967" spans="1:31" x14ac:dyDescent="0.3">
      <c r="A6967">
        <v>2501920</v>
      </c>
      <c r="B6967">
        <v>1</v>
      </c>
      <c r="C6967" t="s">
        <v>80</v>
      </c>
      <c r="D6967" t="s">
        <v>88</v>
      </c>
      <c r="E6967" t="s">
        <v>153</v>
      </c>
      <c r="F6967" t="s">
        <v>19606</v>
      </c>
      <c r="G6967" t="s">
        <v>155</v>
      </c>
      <c r="H6967" t="s">
        <v>135</v>
      </c>
      <c r="I6967" t="s">
        <v>136</v>
      </c>
      <c r="J6967" t="s">
        <v>137</v>
      </c>
      <c r="K6967" t="s">
        <v>144</v>
      </c>
      <c r="L6967" t="s">
        <v>19607</v>
      </c>
      <c r="M6967" t="s">
        <v>19608</v>
      </c>
      <c r="N6967">
        <v>6.4116666660000003</v>
      </c>
      <c r="O6967">
        <v>0</v>
      </c>
      <c r="P6967">
        <v>2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9.4128664086695171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9.4128664086695171</v>
      </c>
    </row>
    <row r="6968" spans="1:31" x14ac:dyDescent="0.3">
      <c r="A6968">
        <v>2501780</v>
      </c>
      <c r="B6968">
        <v>1</v>
      </c>
      <c r="C6968" t="s">
        <v>80</v>
      </c>
      <c r="D6968" t="s">
        <v>103</v>
      </c>
      <c r="E6968" t="s">
        <v>147</v>
      </c>
      <c r="F6968" t="s">
        <v>19609</v>
      </c>
      <c r="G6968" t="s">
        <v>149</v>
      </c>
      <c r="H6968" t="s">
        <v>150</v>
      </c>
      <c r="I6968" t="s">
        <v>136</v>
      </c>
      <c r="J6968" t="s">
        <v>137</v>
      </c>
      <c r="K6968" t="s">
        <v>144</v>
      </c>
      <c r="L6968" t="s">
        <v>19610</v>
      </c>
      <c r="M6968" t="s">
        <v>19611</v>
      </c>
      <c r="N6968">
        <v>0.55305555500000003</v>
      </c>
      <c r="O6968">
        <v>0</v>
      </c>
      <c r="P6968">
        <v>770</v>
      </c>
      <c r="Q6968">
        <v>0</v>
      </c>
      <c r="R6968">
        <v>0</v>
      </c>
      <c r="S6968">
        <v>0</v>
      </c>
      <c r="T6968">
        <v>287</v>
      </c>
      <c r="U6968">
        <v>0</v>
      </c>
      <c r="V6968">
        <v>1</v>
      </c>
      <c r="W6968">
        <v>0</v>
      </c>
      <c r="X6968">
        <v>111.02930777751911</v>
      </c>
      <c r="Y6968">
        <v>0</v>
      </c>
      <c r="Z6968">
        <v>0</v>
      </c>
      <c r="AA6968">
        <v>0</v>
      </c>
      <c r="AB6968">
        <v>154.75836177630245</v>
      </c>
      <c r="AC6968">
        <v>0</v>
      </c>
      <c r="AD6968">
        <v>8.5175082854758777E-2</v>
      </c>
      <c r="AE6968">
        <v>265.87284463667629</v>
      </c>
    </row>
    <row r="6969" spans="1:31" x14ac:dyDescent="0.3">
      <c r="A6969">
        <v>2502112</v>
      </c>
      <c r="B6969">
        <v>1</v>
      </c>
      <c r="C6969" t="s">
        <v>80</v>
      </c>
      <c r="D6969" t="s">
        <v>92</v>
      </c>
      <c r="E6969" t="s">
        <v>147</v>
      </c>
      <c r="F6969" t="s">
        <v>12852</v>
      </c>
      <c r="G6969" t="s">
        <v>193</v>
      </c>
      <c r="H6969" t="s">
        <v>150</v>
      </c>
      <c r="I6969" t="s">
        <v>136</v>
      </c>
      <c r="J6969" t="s">
        <v>137</v>
      </c>
      <c r="K6969" t="s">
        <v>144</v>
      </c>
      <c r="L6969" t="s">
        <v>19612</v>
      </c>
      <c r="M6969" t="s">
        <v>19613</v>
      </c>
      <c r="N6969">
        <v>0.69666666600000005</v>
      </c>
      <c r="O6969">
        <v>0</v>
      </c>
      <c r="P6969">
        <v>136</v>
      </c>
      <c r="Q6969">
        <v>0</v>
      </c>
      <c r="R6969">
        <v>25</v>
      </c>
      <c r="S6969">
        <v>0</v>
      </c>
      <c r="T6969">
        <v>26</v>
      </c>
      <c r="U6969">
        <v>0</v>
      </c>
      <c r="V6969">
        <v>0</v>
      </c>
      <c r="W6969">
        <v>0</v>
      </c>
      <c r="X6969">
        <v>33.610230057350698</v>
      </c>
      <c r="Y6969">
        <v>0</v>
      </c>
      <c r="Z6969">
        <v>8.7533937885383857</v>
      </c>
      <c r="AA6969">
        <v>0</v>
      </c>
      <c r="AB6969">
        <v>19.626882391543006</v>
      </c>
      <c r="AC6969">
        <v>0</v>
      </c>
      <c r="AD6969">
        <v>0</v>
      </c>
      <c r="AE6969">
        <v>61.990506237432086</v>
      </c>
    </row>
    <row r="6970" spans="1:31" x14ac:dyDescent="0.3">
      <c r="A6970">
        <v>2502135</v>
      </c>
      <c r="B6970">
        <v>1</v>
      </c>
      <c r="C6970" t="s">
        <v>80</v>
      </c>
      <c r="D6970" t="s">
        <v>102</v>
      </c>
      <c r="E6970" t="s">
        <v>147</v>
      </c>
      <c r="F6970" t="s">
        <v>2889</v>
      </c>
      <c r="G6970" t="s">
        <v>193</v>
      </c>
      <c r="H6970" t="s">
        <v>150</v>
      </c>
      <c r="I6970" t="s">
        <v>136</v>
      </c>
      <c r="J6970" t="s">
        <v>137</v>
      </c>
      <c r="K6970" t="s">
        <v>144</v>
      </c>
      <c r="L6970" t="s">
        <v>19614</v>
      </c>
      <c r="M6970" t="s">
        <v>19615</v>
      </c>
      <c r="N6970">
        <v>1.196111111</v>
      </c>
      <c r="O6970">
        <v>1</v>
      </c>
      <c r="P6970">
        <v>814</v>
      </c>
      <c r="Q6970">
        <v>1</v>
      </c>
      <c r="R6970">
        <v>13</v>
      </c>
      <c r="S6970">
        <v>2</v>
      </c>
      <c r="T6970">
        <v>59</v>
      </c>
      <c r="U6970">
        <v>0</v>
      </c>
      <c r="V6970">
        <v>0</v>
      </c>
      <c r="W6970">
        <v>0.96212457352685921</v>
      </c>
      <c r="X6970">
        <v>125.60056992439641</v>
      </c>
      <c r="Y6970">
        <v>0</v>
      </c>
      <c r="Z6970">
        <v>1.4289358018241931</v>
      </c>
      <c r="AA6970">
        <v>6.6251123867698745</v>
      </c>
      <c r="AB6970">
        <v>52.662092890672859</v>
      </c>
      <c r="AC6970">
        <v>0</v>
      </c>
      <c r="AD6970">
        <v>0</v>
      </c>
      <c r="AE6970">
        <v>187.27883557719019</v>
      </c>
    </row>
    <row r="6971" spans="1:31" x14ac:dyDescent="0.3">
      <c r="A6971">
        <v>2501442</v>
      </c>
      <c r="B6971">
        <v>1</v>
      </c>
      <c r="C6971" t="s">
        <v>81</v>
      </c>
      <c r="D6971" t="s">
        <v>122</v>
      </c>
      <c r="E6971" t="s">
        <v>147</v>
      </c>
      <c r="F6971" t="s">
        <v>19616</v>
      </c>
      <c r="G6971" t="s">
        <v>149</v>
      </c>
      <c r="H6971" t="s">
        <v>150</v>
      </c>
      <c r="I6971" t="s">
        <v>136</v>
      </c>
      <c r="J6971" t="s">
        <v>137</v>
      </c>
      <c r="K6971" t="s">
        <v>144</v>
      </c>
      <c r="L6971" t="s">
        <v>19617</v>
      </c>
      <c r="M6971" t="s">
        <v>19618</v>
      </c>
      <c r="N6971">
        <v>2.4655555549999999</v>
      </c>
      <c r="O6971">
        <v>0</v>
      </c>
      <c r="P6971">
        <v>350</v>
      </c>
      <c r="Q6971">
        <v>16</v>
      </c>
      <c r="R6971">
        <v>15</v>
      </c>
      <c r="S6971">
        <v>2</v>
      </c>
      <c r="T6971">
        <v>43</v>
      </c>
      <c r="U6971">
        <v>0</v>
      </c>
      <c r="V6971">
        <v>0</v>
      </c>
      <c r="W6971">
        <v>0</v>
      </c>
      <c r="X6971">
        <v>106.3583609553305</v>
      </c>
      <c r="Y6971">
        <v>81.856120926382545</v>
      </c>
      <c r="Z6971">
        <v>6.3373606296607807</v>
      </c>
      <c r="AA6971">
        <v>3.4859464128866668</v>
      </c>
      <c r="AB6971">
        <v>55.388646657839963</v>
      </c>
      <c r="AC6971">
        <v>0</v>
      </c>
      <c r="AD6971">
        <v>0</v>
      </c>
      <c r="AE6971">
        <v>253.42643558210045</v>
      </c>
    </row>
    <row r="6972" spans="1:31" x14ac:dyDescent="0.3">
      <c r="A6972">
        <v>2501465</v>
      </c>
      <c r="B6972">
        <v>1</v>
      </c>
      <c r="C6972" t="s">
        <v>80</v>
      </c>
      <c r="D6972" t="s">
        <v>92</v>
      </c>
      <c r="E6972" t="s">
        <v>184</v>
      </c>
      <c r="F6972" t="s">
        <v>19619</v>
      </c>
      <c r="G6972" t="s">
        <v>149</v>
      </c>
      <c r="H6972" t="s">
        <v>150</v>
      </c>
      <c r="I6972" t="s">
        <v>136</v>
      </c>
      <c r="J6972" t="s">
        <v>137</v>
      </c>
      <c r="K6972" t="s">
        <v>144</v>
      </c>
      <c r="L6972" t="s">
        <v>19620</v>
      </c>
      <c r="M6972" t="s">
        <v>19621</v>
      </c>
      <c r="N6972">
        <v>8.2088888880000006</v>
      </c>
      <c r="O6972">
        <v>5</v>
      </c>
      <c r="P6972">
        <v>1690</v>
      </c>
      <c r="Q6972">
        <v>1</v>
      </c>
      <c r="R6972">
        <v>0</v>
      </c>
      <c r="S6972">
        <v>4</v>
      </c>
      <c r="T6972">
        <v>14</v>
      </c>
      <c r="U6972">
        <v>0</v>
      </c>
      <c r="V6972">
        <v>0</v>
      </c>
      <c r="W6972">
        <v>63.156921549984048</v>
      </c>
      <c r="X6972">
        <v>2686.6066751384733</v>
      </c>
      <c r="Y6972">
        <v>10.793455728700323</v>
      </c>
      <c r="Z6972">
        <v>0</v>
      </c>
      <c r="AA6972">
        <v>274.22699835264859</v>
      </c>
      <c r="AB6972">
        <v>119.25071466373207</v>
      </c>
      <c r="AC6972">
        <v>0</v>
      </c>
      <c r="AD6972">
        <v>0</v>
      </c>
      <c r="AE6972">
        <v>3154.0347654335383</v>
      </c>
    </row>
    <row r="6973" spans="1:31" x14ac:dyDescent="0.3">
      <c r="A6973">
        <v>2502129</v>
      </c>
      <c r="B6973">
        <v>1</v>
      </c>
      <c r="C6973" t="s">
        <v>81</v>
      </c>
      <c r="D6973" t="s">
        <v>113</v>
      </c>
      <c r="E6973" t="s">
        <v>153</v>
      </c>
      <c r="F6973" t="s">
        <v>19622</v>
      </c>
      <c r="G6973" t="s">
        <v>155</v>
      </c>
      <c r="H6973" t="s">
        <v>135</v>
      </c>
      <c r="I6973" t="s">
        <v>136</v>
      </c>
      <c r="J6973" t="s">
        <v>137</v>
      </c>
      <c r="K6973" t="s">
        <v>144</v>
      </c>
      <c r="L6973" t="s">
        <v>19623</v>
      </c>
      <c r="M6973" t="s">
        <v>19624</v>
      </c>
      <c r="N6973">
        <v>0.87138888800000003</v>
      </c>
      <c r="O6973">
        <v>0</v>
      </c>
      <c r="P6973">
        <v>2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0.37473561153204166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0.37473561153204166</v>
      </c>
    </row>
    <row r="6974" spans="1:31" x14ac:dyDescent="0.3">
      <c r="A6974">
        <v>2501588</v>
      </c>
      <c r="B6974">
        <v>1</v>
      </c>
      <c r="C6974" t="s">
        <v>81</v>
      </c>
      <c r="D6974" t="s">
        <v>113</v>
      </c>
      <c r="E6974" t="s">
        <v>162</v>
      </c>
      <c r="F6974" t="s">
        <v>19625</v>
      </c>
      <c r="G6974" t="s">
        <v>530</v>
      </c>
      <c r="H6974" t="s">
        <v>135</v>
      </c>
      <c r="I6974" t="s">
        <v>136</v>
      </c>
      <c r="J6974" t="s">
        <v>137</v>
      </c>
      <c r="K6974" t="s">
        <v>144</v>
      </c>
      <c r="L6974" t="s">
        <v>19626</v>
      </c>
      <c r="M6974" t="s">
        <v>19627</v>
      </c>
      <c r="N6974">
        <v>1.2008333330000001</v>
      </c>
      <c r="O6974">
        <v>0</v>
      </c>
      <c r="P6974">
        <v>12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2.1093213944094025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2.1093213944094025</v>
      </c>
    </row>
    <row r="6975" spans="1:31" x14ac:dyDescent="0.3">
      <c r="A6975">
        <v>2502235</v>
      </c>
      <c r="B6975">
        <v>1</v>
      </c>
      <c r="C6975" t="s">
        <v>80</v>
      </c>
      <c r="D6975" t="s">
        <v>83</v>
      </c>
      <c r="E6975" t="s">
        <v>132</v>
      </c>
      <c r="F6975" t="s">
        <v>19628</v>
      </c>
      <c r="G6975" t="s">
        <v>181</v>
      </c>
      <c r="H6975" t="s">
        <v>135</v>
      </c>
      <c r="I6975" t="s">
        <v>136</v>
      </c>
      <c r="J6975" t="s">
        <v>137</v>
      </c>
      <c r="K6975" t="s">
        <v>144</v>
      </c>
      <c r="L6975" t="s">
        <v>19629</v>
      </c>
      <c r="M6975" t="s">
        <v>19630</v>
      </c>
      <c r="N6975">
        <v>0.18</v>
      </c>
      <c r="O6975">
        <v>0</v>
      </c>
      <c r="P6975">
        <v>439</v>
      </c>
      <c r="Q6975">
        <v>0</v>
      </c>
      <c r="R6975">
        <v>0</v>
      </c>
      <c r="S6975">
        <v>0</v>
      </c>
      <c r="T6975">
        <v>49</v>
      </c>
      <c r="U6975">
        <v>0</v>
      </c>
      <c r="V6975">
        <v>0</v>
      </c>
      <c r="W6975">
        <v>0</v>
      </c>
      <c r="X6975">
        <v>28.265838392128398</v>
      </c>
      <c r="Y6975">
        <v>0</v>
      </c>
      <c r="Z6975">
        <v>0</v>
      </c>
      <c r="AA6975">
        <v>0</v>
      </c>
      <c r="AB6975">
        <v>9.7046549356286071</v>
      </c>
      <c r="AC6975">
        <v>0</v>
      </c>
      <c r="AD6975">
        <v>0</v>
      </c>
      <c r="AE6975">
        <v>37.970493327757005</v>
      </c>
    </row>
    <row r="6976" spans="1:31" x14ac:dyDescent="0.3">
      <c r="A6976">
        <v>2501843</v>
      </c>
      <c r="B6976">
        <v>1</v>
      </c>
      <c r="C6976" t="s">
        <v>80</v>
      </c>
      <c r="D6976" t="s">
        <v>83</v>
      </c>
      <c r="E6976" t="s">
        <v>147</v>
      </c>
      <c r="F6976" t="s">
        <v>19631</v>
      </c>
      <c r="G6976" t="s">
        <v>924</v>
      </c>
      <c r="H6976" t="s">
        <v>150</v>
      </c>
      <c r="I6976" t="s">
        <v>136</v>
      </c>
      <c r="J6976" t="s">
        <v>137</v>
      </c>
      <c r="K6976" t="s">
        <v>144</v>
      </c>
      <c r="L6976" t="s">
        <v>19632</v>
      </c>
      <c r="M6976" t="s">
        <v>19223</v>
      </c>
      <c r="N6976">
        <v>1.4522222220000001</v>
      </c>
      <c r="O6976">
        <v>0</v>
      </c>
      <c r="P6976">
        <v>109</v>
      </c>
      <c r="Q6976">
        <v>4</v>
      </c>
      <c r="R6976">
        <v>14</v>
      </c>
      <c r="S6976">
        <v>10</v>
      </c>
      <c r="T6976">
        <v>17</v>
      </c>
      <c r="U6976">
        <v>0</v>
      </c>
      <c r="V6976">
        <v>0</v>
      </c>
      <c r="W6976">
        <v>0</v>
      </c>
      <c r="X6976">
        <v>49.762165182502613</v>
      </c>
      <c r="Y6976">
        <v>4.3887835832995545</v>
      </c>
      <c r="Z6976">
        <v>6.9318621468873669</v>
      </c>
      <c r="AA6976">
        <v>40.79001870074832</v>
      </c>
      <c r="AB6976">
        <v>23.878178314046345</v>
      </c>
      <c r="AC6976">
        <v>0</v>
      </c>
      <c r="AD6976">
        <v>0</v>
      </c>
      <c r="AE6976">
        <v>125.75100792748421</v>
      </c>
    </row>
    <row r="6977" spans="1:31" x14ac:dyDescent="0.3">
      <c r="A6977">
        <v>2501548</v>
      </c>
      <c r="B6977">
        <v>1</v>
      </c>
      <c r="C6977" t="s">
        <v>81</v>
      </c>
      <c r="D6977" t="s">
        <v>128</v>
      </c>
      <c r="E6977" t="s">
        <v>147</v>
      </c>
      <c r="F6977" t="s">
        <v>19633</v>
      </c>
      <c r="G6977" t="s">
        <v>193</v>
      </c>
      <c r="H6977" t="s">
        <v>150</v>
      </c>
      <c r="I6977" t="s">
        <v>136</v>
      </c>
      <c r="J6977" t="s">
        <v>137</v>
      </c>
      <c r="K6977" t="s">
        <v>144</v>
      </c>
      <c r="L6977" t="s">
        <v>19634</v>
      </c>
      <c r="M6977" t="s">
        <v>19635</v>
      </c>
      <c r="N6977">
        <v>5.0875000000000004</v>
      </c>
      <c r="O6977">
        <v>0</v>
      </c>
      <c r="P6977">
        <v>65</v>
      </c>
      <c r="Q6977">
        <v>0</v>
      </c>
      <c r="R6977">
        <v>1</v>
      </c>
      <c r="S6977">
        <v>0</v>
      </c>
      <c r="T6977">
        <v>7</v>
      </c>
      <c r="U6977">
        <v>0</v>
      </c>
      <c r="V6977">
        <v>0</v>
      </c>
      <c r="W6977">
        <v>0</v>
      </c>
      <c r="X6977">
        <v>54.037051466799667</v>
      </c>
      <c r="Y6977">
        <v>0</v>
      </c>
      <c r="Z6977">
        <v>1.4546277254494999</v>
      </c>
      <c r="AA6977">
        <v>0</v>
      </c>
      <c r="AB6977">
        <v>47.990085013625873</v>
      </c>
      <c r="AC6977">
        <v>0</v>
      </c>
      <c r="AD6977">
        <v>0</v>
      </c>
      <c r="AE6977">
        <v>103.48176420587504</v>
      </c>
    </row>
    <row r="6978" spans="1:31" x14ac:dyDescent="0.3">
      <c r="A6978">
        <v>2501511</v>
      </c>
      <c r="B6978">
        <v>1</v>
      </c>
      <c r="C6978" t="s">
        <v>80</v>
      </c>
      <c r="D6978" t="s">
        <v>97</v>
      </c>
      <c r="E6978" t="s">
        <v>153</v>
      </c>
      <c r="F6978" t="s">
        <v>19636</v>
      </c>
      <c r="G6978" t="s">
        <v>244</v>
      </c>
      <c r="H6978" t="s">
        <v>135</v>
      </c>
      <c r="I6978" t="s">
        <v>136</v>
      </c>
      <c r="J6978" t="s">
        <v>137</v>
      </c>
      <c r="K6978" t="s">
        <v>144</v>
      </c>
      <c r="L6978" t="s">
        <v>19637</v>
      </c>
      <c r="M6978" t="s">
        <v>19638</v>
      </c>
      <c r="N6978">
        <v>2.8174999999999999</v>
      </c>
      <c r="O6978">
        <v>0</v>
      </c>
      <c r="P6978">
        <v>1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1.2677961426574762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1.2677961426574762</v>
      </c>
    </row>
    <row r="6979" spans="1:31" x14ac:dyDescent="0.3">
      <c r="A6979">
        <v>2501594</v>
      </c>
      <c r="B6979">
        <v>1</v>
      </c>
      <c r="C6979" t="s">
        <v>80</v>
      </c>
      <c r="D6979" t="s">
        <v>106</v>
      </c>
      <c r="E6979" t="s">
        <v>132</v>
      </c>
      <c r="F6979" t="s">
        <v>19639</v>
      </c>
      <c r="G6979" t="s">
        <v>134</v>
      </c>
      <c r="H6979" t="s">
        <v>135</v>
      </c>
      <c r="I6979" t="s">
        <v>136</v>
      </c>
      <c r="J6979" t="s">
        <v>137</v>
      </c>
      <c r="K6979" t="s">
        <v>138</v>
      </c>
      <c r="L6979" t="s">
        <v>19640</v>
      </c>
      <c r="M6979" t="s">
        <v>19641</v>
      </c>
      <c r="N6979">
        <v>3.483333333</v>
      </c>
      <c r="O6979">
        <v>0</v>
      </c>
      <c r="P6979">
        <v>237</v>
      </c>
      <c r="Q6979">
        <v>0</v>
      </c>
      <c r="R6979">
        <v>4</v>
      </c>
      <c r="S6979">
        <v>0</v>
      </c>
      <c r="T6979">
        <v>9</v>
      </c>
      <c r="U6979">
        <v>0</v>
      </c>
      <c r="V6979">
        <v>0</v>
      </c>
      <c r="W6979">
        <v>0</v>
      </c>
      <c r="X6979">
        <v>164.95173030316579</v>
      </c>
      <c r="Y6979">
        <v>0</v>
      </c>
      <c r="Z6979">
        <v>2.735400920459667</v>
      </c>
      <c r="AA6979">
        <v>0</v>
      </c>
      <c r="AB6979">
        <v>63.330890784122829</v>
      </c>
      <c r="AC6979">
        <v>0</v>
      </c>
      <c r="AD6979">
        <v>0</v>
      </c>
      <c r="AE6979">
        <v>231.01802200774827</v>
      </c>
    </row>
    <row r="6980" spans="1:31" x14ac:dyDescent="0.3">
      <c r="A6980">
        <v>2501651</v>
      </c>
      <c r="B6980">
        <v>1</v>
      </c>
      <c r="C6980" t="s">
        <v>80</v>
      </c>
      <c r="D6980" t="s">
        <v>100</v>
      </c>
      <c r="E6980" t="s">
        <v>184</v>
      </c>
      <c r="F6980" t="s">
        <v>2844</v>
      </c>
      <c r="G6980" t="s">
        <v>149</v>
      </c>
      <c r="H6980" t="s">
        <v>150</v>
      </c>
      <c r="I6980" t="s">
        <v>136</v>
      </c>
      <c r="J6980" t="s">
        <v>137</v>
      </c>
      <c r="K6980" t="s">
        <v>144</v>
      </c>
      <c r="L6980" t="s">
        <v>19642</v>
      </c>
      <c r="M6980" t="s">
        <v>19643</v>
      </c>
      <c r="N6980">
        <v>0.42583333299999998</v>
      </c>
      <c r="O6980">
        <v>4</v>
      </c>
      <c r="P6980">
        <v>489</v>
      </c>
      <c r="Q6980">
        <v>8</v>
      </c>
      <c r="R6980">
        <v>99</v>
      </c>
      <c r="S6980">
        <v>3</v>
      </c>
      <c r="T6980">
        <v>75</v>
      </c>
      <c r="U6980">
        <v>1</v>
      </c>
      <c r="V6980">
        <v>0</v>
      </c>
      <c r="W6980">
        <v>0.37682686449594072</v>
      </c>
      <c r="X6980">
        <v>44.682837002772622</v>
      </c>
      <c r="Y6980">
        <v>1.080084980762354</v>
      </c>
      <c r="Z6980">
        <v>11.206086517197489</v>
      </c>
      <c r="AA6980">
        <v>3.6943385025278093</v>
      </c>
      <c r="AB6980">
        <v>24.562556733696177</v>
      </c>
      <c r="AC6980">
        <v>124.32147493962688</v>
      </c>
      <c r="AD6980">
        <v>0</v>
      </c>
      <c r="AE6980">
        <v>209.92420554107926</v>
      </c>
    </row>
    <row r="6981" spans="1:31" x14ac:dyDescent="0.3">
      <c r="A6981">
        <v>2501402</v>
      </c>
      <c r="B6981">
        <v>1</v>
      </c>
      <c r="C6981" t="s">
        <v>80</v>
      </c>
      <c r="D6981" t="s">
        <v>107</v>
      </c>
      <c r="E6981" t="s">
        <v>162</v>
      </c>
      <c r="F6981" t="s">
        <v>19644</v>
      </c>
      <c r="G6981" t="s">
        <v>210</v>
      </c>
      <c r="H6981" t="s">
        <v>135</v>
      </c>
      <c r="I6981" t="s">
        <v>136</v>
      </c>
      <c r="J6981" t="s">
        <v>137</v>
      </c>
      <c r="K6981" t="s">
        <v>144</v>
      </c>
      <c r="L6981" t="s">
        <v>19645</v>
      </c>
      <c r="M6981" t="s">
        <v>19646</v>
      </c>
      <c r="N6981">
        <v>1.2847222220000001</v>
      </c>
      <c r="O6981">
        <v>0</v>
      </c>
      <c r="P6981">
        <v>80</v>
      </c>
      <c r="Q6981">
        <v>0</v>
      </c>
      <c r="R6981">
        <v>0</v>
      </c>
      <c r="S6981">
        <v>0</v>
      </c>
      <c r="T6981">
        <v>3</v>
      </c>
      <c r="U6981">
        <v>0</v>
      </c>
      <c r="V6981">
        <v>0</v>
      </c>
      <c r="W6981">
        <v>0</v>
      </c>
      <c r="X6981">
        <v>10.156002136804862</v>
      </c>
      <c r="Y6981">
        <v>0</v>
      </c>
      <c r="Z6981">
        <v>0</v>
      </c>
      <c r="AA6981">
        <v>0</v>
      </c>
      <c r="AB6981">
        <v>2.4500655943598706</v>
      </c>
      <c r="AC6981">
        <v>0</v>
      </c>
      <c r="AD6981">
        <v>0</v>
      </c>
      <c r="AE6981">
        <v>12.606067731164732</v>
      </c>
    </row>
    <row r="6982" spans="1:31" x14ac:dyDescent="0.3">
      <c r="A6982">
        <v>2502089</v>
      </c>
      <c r="B6982">
        <v>1</v>
      </c>
      <c r="C6982" t="s">
        <v>81</v>
      </c>
      <c r="D6982" t="s">
        <v>112</v>
      </c>
      <c r="E6982" t="s">
        <v>153</v>
      </c>
      <c r="F6982" t="s">
        <v>19647</v>
      </c>
      <c r="G6982" t="s">
        <v>155</v>
      </c>
      <c r="H6982" t="s">
        <v>135</v>
      </c>
      <c r="I6982" t="s">
        <v>136</v>
      </c>
      <c r="J6982" t="s">
        <v>137</v>
      </c>
      <c r="K6982" t="s">
        <v>144</v>
      </c>
      <c r="L6982" t="s">
        <v>19648</v>
      </c>
      <c r="M6982" t="s">
        <v>19649</v>
      </c>
      <c r="N6982">
        <v>1.5619444440000001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1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9.9999627378608014E-2</v>
      </c>
      <c r="AC6982">
        <v>0</v>
      </c>
      <c r="AD6982">
        <v>0</v>
      </c>
      <c r="AE6982">
        <v>9.9999627378608014E-2</v>
      </c>
    </row>
    <row r="6983" spans="1:31" x14ac:dyDescent="0.3">
      <c r="A6983">
        <v>2501943</v>
      </c>
      <c r="B6983">
        <v>1</v>
      </c>
      <c r="C6983" t="s">
        <v>80</v>
      </c>
      <c r="D6983" t="s">
        <v>94</v>
      </c>
      <c r="E6983" t="s">
        <v>162</v>
      </c>
      <c r="F6983" t="s">
        <v>19650</v>
      </c>
      <c r="G6983" t="s">
        <v>181</v>
      </c>
      <c r="H6983" t="s">
        <v>135</v>
      </c>
      <c r="I6983" t="s">
        <v>136</v>
      </c>
      <c r="J6983" t="s">
        <v>137</v>
      </c>
      <c r="K6983" t="s">
        <v>144</v>
      </c>
      <c r="L6983" t="s">
        <v>19651</v>
      </c>
      <c r="M6983" t="s">
        <v>19652</v>
      </c>
      <c r="N6983">
        <v>0.43083333299999999</v>
      </c>
      <c r="O6983">
        <v>0</v>
      </c>
      <c r="P6983">
        <v>47</v>
      </c>
      <c r="Q6983">
        <v>0</v>
      </c>
      <c r="R6983">
        <v>0</v>
      </c>
      <c r="S6983">
        <v>0</v>
      </c>
      <c r="T6983">
        <v>1</v>
      </c>
      <c r="U6983">
        <v>0</v>
      </c>
      <c r="V6983">
        <v>0</v>
      </c>
      <c r="W6983">
        <v>0</v>
      </c>
      <c r="X6983">
        <v>5.2506774086470882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5.2506774086470882</v>
      </c>
    </row>
    <row r="6984" spans="1:31" x14ac:dyDescent="0.3">
      <c r="A6984">
        <v>2501531</v>
      </c>
      <c r="B6984">
        <v>1</v>
      </c>
      <c r="C6984" t="s">
        <v>80</v>
      </c>
      <c r="D6984" t="s">
        <v>93</v>
      </c>
      <c r="E6984" t="s">
        <v>162</v>
      </c>
      <c r="F6984" t="s">
        <v>19653</v>
      </c>
      <c r="G6984" t="s">
        <v>210</v>
      </c>
      <c r="H6984" t="s">
        <v>135</v>
      </c>
      <c r="I6984" t="s">
        <v>136</v>
      </c>
      <c r="J6984" t="s">
        <v>137</v>
      </c>
      <c r="K6984" t="s">
        <v>144</v>
      </c>
      <c r="L6984" t="s">
        <v>19654</v>
      </c>
      <c r="M6984" t="s">
        <v>19655</v>
      </c>
      <c r="N6984">
        <v>0.41749999999999998</v>
      </c>
      <c r="O6984">
        <v>0</v>
      </c>
      <c r="P6984">
        <v>35</v>
      </c>
      <c r="Q6984">
        <v>0</v>
      </c>
      <c r="R6984">
        <v>0</v>
      </c>
      <c r="S6984">
        <v>0</v>
      </c>
      <c r="T6984">
        <v>14</v>
      </c>
      <c r="U6984">
        <v>0</v>
      </c>
      <c r="V6984">
        <v>0</v>
      </c>
      <c r="W6984">
        <v>0</v>
      </c>
      <c r="X6984">
        <v>1.9476363312718756</v>
      </c>
      <c r="Y6984">
        <v>0</v>
      </c>
      <c r="Z6984">
        <v>0</v>
      </c>
      <c r="AA6984">
        <v>0</v>
      </c>
      <c r="AB6984">
        <v>1.188009203349113</v>
      </c>
      <c r="AC6984">
        <v>0</v>
      </c>
      <c r="AD6984">
        <v>0</v>
      </c>
      <c r="AE6984">
        <v>3.1356455346209886</v>
      </c>
    </row>
    <row r="6985" spans="1:31" x14ac:dyDescent="0.3">
      <c r="A6985">
        <v>2501717</v>
      </c>
      <c r="B6985">
        <v>1</v>
      </c>
      <c r="C6985" t="s">
        <v>80</v>
      </c>
      <c r="D6985" t="s">
        <v>93</v>
      </c>
      <c r="E6985" t="s">
        <v>132</v>
      </c>
      <c r="F6985" t="s">
        <v>19656</v>
      </c>
      <c r="G6985" t="s">
        <v>296</v>
      </c>
      <c r="H6985" t="s">
        <v>135</v>
      </c>
      <c r="I6985" t="s">
        <v>136</v>
      </c>
      <c r="J6985" t="s">
        <v>137</v>
      </c>
      <c r="K6985" t="s">
        <v>144</v>
      </c>
      <c r="L6985" t="s">
        <v>19657</v>
      </c>
      <c r="M6985" t="s">
        <v>19658</v>
      </c>
      <c r="N6985">
        <v>0.92694444399999998</v>
      </c>
      <c r="O6985">
        <v>0</v>
      </c>
      <c r="P6985">
        <v>13</v>
      </c>
      <c r="Q6985">
        <v>0</v>
      </c>
      <c r="R6985">
        <v>4</v>
      </c>
      <c r="S6985">
        <v>0</v>
      </c>
      <c r="T6985">
        <v>5</v>
      </c>
      <c r="U6985">
        <v>0</v>
      </c>
      <c r="V6985">
        <v>0</v>
      </c>
      <c r="W6985">
        <v>0</v>
      </c>
      <c r="X6985">
        <v>1.67163595038943</v>
      </c>
      <c r="Y6985">
        <v>0</v>
      </c>
      <c r="Z6985">
        <v>0.5700638518354717</v>
      </c>
      <c r="AA6985">
        <v>0</v>
      </c>
      <c r="AB6985">
        <v>4.884381027417537</v>
      </c>
      <c r="AC6985">
        <v>0</v>
      </c>
      <c r="AD6985">
        <v>0</v>
      </c>
      <c r="AE6985">
        <v>7.1260808296424383</v>
      </c>
    </row>
    <row r="6986" spans="1:31" x14ac:dyDescent="0.3">
      <c r="A6986">
        <v>2501462</v>
      </c>
      <c r="B6986">
        <v>1</v>
      </c>
      <c r="C6986" t="s">
        <v>80</v>
      </c>
      <c r="D6986" t="s">
        <v>98</v>
      </c>
      <c r="E6986" t="s">
        <v>184</v>
      </c>
      <c r="F6986" t="s">
        <v>19659</v>
      </c>
      <c r="G6986" t="s">
        <v>149</v>
      </c>
      <c r="H6986" t="s">
        <v>150</v>
      </c>
      <c r="I6986" t="s">
        <v>136</v>
      </c>
      <c r="J6986" t="s">
        <v>137</v>
      </c>
      <c r="K6986" t="s">
        <v>144</v>
      </c>
      <c r="L6986" t="s">
        <v>19660</v>
      </c>
      <c r="M6986" t="s">
        <v>19661</v>
      </c>
      <c r="N6986">
        <v>0.36638888800000002</v>
      </c>
      <c r="O6986">
        <v>0</v>
      </c>
      <c r="P6986">
        <v>238</v>
      </c>
      <c r="Q6986">
        <v>3</v>
      </c>
      <c r="R6986">
        <v>9</v>
      </c>
      <c r="S6986">
        <v>8</v>
      </c>
      <c r="T6986">
        <v>27</v>
      </c>
      <c r="U6986">
        <v>1</v>
      </c>
      <c r="V6986">
        <v>0</v>
      </c>
      <c r="W6986">
        <v>0</v>
      </c>
      <c r="X6986">
        <v>8.7863647558731639</v>
      </c>
      <c r="Y6986">
        <v>0.36682893725722837</v>
      </c>
      <c r="Z6986">
        <v>0.32442484246635639</v>
      </c>
      <c r="AA6986">
        <v>21.723588569661231</v>
      </c>
      <c r="AB6986">
        <v>4.7001873161048904</v>
      </c>
      <c r="AC6986">
        <v>8.0845165472366016</v>
      </c>
      <c r="AD6986">
        <v>0</v>
      </c>
      <c r="AE6986">
        <v>43.98591096859947</v>
      </c>
    </row>
    <row r="6987" spans="1:31" x14ac:dyDescent="0.3">
      <c r="A6987">
        <v>2501860</v>
      </c>
      <c r="B6987">
        <v>1</v>
      </c>
      <c r="C6987" t="s">
        <v>81</v>
      </c>
      <c r="D6987" t="s">
        <v>112</v>
      </c>
      <c r="E6987" t="s">
        <v>153</v>
      </c>
      <c r="F6987" t="s">
        <v>19662</v>
      </c>
      <c r="G6987" t="s">
        <v>230</v>
      </c>
      <c r="H6987" t="s">
        <v>135</v>
      </c>
      <c r="I6987" t="s">
        <v>136</v>
      </c>
      <c r="J6987" t="s">
        <v>137</v>
      </c>
      <c r="K6987" t="s">
        <v>144</v>
      </c>
      <c r="L6987" t="s">
        <v>19663</v>
      </c>
      <c r="M6987" t="s">
        <v>19664</v>
      </c>
      <c r="N6987">
        <v>1.82</v>
      </c>
      <c r="O6987">
        <v>0</v>
      </c>
      <c r="P6987">
        <v>9</v>
      </c>
      <c r="Q6987">
        <v>0</v>
      </c>
      <c r="R6987">
        <v>0</v>
      </c>
      <c r="S6987">
        <v>0</v>
      </c>
      <c r="T6987">
        <v>1</v>
      </c>
      <c r="U6987">
        <v>0</v>
      </c>
      <c r="V6987">
        <v>0</v>
      </c>
      <c r="W6987">
        <v>0</v>
      </c>
      <c r="X6987">
        <v>3.6666270059071682</v>
      </c>
      <c r="Y6987">
        <v>0</v>
      </c>
      <c r="Z6987">
        <v>0</v>
      </c>
      <c r="AA6987">
        <v>0</v>
      </c>
      <c r="AB6987">
        <v>2.4572512146558103</v>
      </c>
      <c r="AC6987">
        <v>0</v>
      </c>
      <c r="AD6987">
        <v>0</v>
      </c>
      <c r="AE6987">
        <v>6.1238782205629789</v>
      </c>
    </row>
    <row r="6988" spans="1:31" x14ac:dyDescent="0.3">
      <c r="A6988">
        <v>2501880</v>
      </c>
      <c r="B6988">
        <v>1</v>
      </c>
      <c r="C6988" t="s">
        <v>80</v>
      </c>
      <c r="D6988" t="s">
        <v>94</v>
      </c>
      <c r="E6988" t="s">
        <v>153</v>
      </c>
      <c r="F6988" t="s">
        <v>19665</v>
      </c>
      <c r="G6988" t="s">
        <v>155</v>
      </c>
      <c r="H6988" t="s">
        <v>135</v>
      </c>
      <c r="I6988" t="s">
        <v>136</v>
      </c>
      <c r="J6988" t="s">
        <v>137</v>
      </c>
      <c r="K6988" t="s">
        <v>144</v>
      </c>
      <c r="L6988" t="s">
        <v>19666</v>
      </c>
      <c r="M6988" t="s">
        <v>19667</v>
      </c>
      <c r="N6988">
        <v>1.6441666660000001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1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3.1113848422250001</v>
      </c>
      <c r="AC6988">
        <v>0</v>
      </c>
      <c r="AD6988">
        <v>0</v>
      </c>
      <c r="AE6988">
        <v>3.1113848422250001</v>
      </c>
    </row>
    <row r="6989" spans="1:31" x14ac:dyDescent="0.3">
      <c r="A6989">
        <v>2502258</v>
      </c>
      <c r="B6989">
        <v>1</v>
      </c>
      <c r="C6989" t="s">
        <v>81</v>
      </c>
      <c r="D6989" t="s">
        <v>115</v>
      </c>
      <c r="E6989" t="s">
        <v>153</v>
      </c>
      <c r="F6989" t="s">
        <v>19668</v>
      </c>
      <c r="G6989" t="s">
        <v>244</v>
      </c>
      <c r="H6989" t="s">
        <v>135</v>
      </c>
      <c r="I6989" t="s">
        <v>136</v>
      </c>
      <c r="J6989" t="s">
        <v>137</v>
      </c>
      <c r="K6989" t="s">
        <v>144</v>
      </c>
      <c r="L6989" t="s">
        <v>19669</v>
      </c>
      <c r="M6989" t="s">
        <v>19670</v>
      </c>
      <c r="N6989">
        <v>1.5938888879999999</v>
      </c>
      <c r="O6989">
        <v>0</v>
      </c>
      <c r="P6989">
        <v>1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0.25922089816222604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0.25922089816222604</v>
      </c>
    </row>
    <row r="6990" spans="1:31" x14ac:dyDescent="0.3">
      <c r="A6990">
        <v>2502066</v>
      </c>
      <c r="B6990">
        <v>1</v>
      </c>
      <c r="C6990" t="s">
        <v>81</v>
      </c>
      <c r="D6990" t="s">
        <v>128</v>
      </c>
      <c r="E6990" t="s">
        <v>141</v>
      </c>
      <c r="F6990" t="s">
        <v>19671</v>
      </c>
      <c r="G6990" t="s">
        <v>1101</v>
      </c>
      <c r="H6990" t="s">
        <v>135</v>
      </c>
      <c r="I6990" t="s">
        <v>136</v>
      </c>
      <c r="J6990" t="s">
        <v>137</v>
      </c>
      <c r="K6990" t="s">
        <v>144</v>
      </c>
      <c r="L6990" t="s">
        <v>19672</v>
      </c>
      <c r="M6990" t="s">
        <v>19673</v>
      </c>
      <c r="N6990">
        <v>1.844166666</v>
      </c>
      <c r="O6990">
        <v>0</v>
      </c>
      <c r="P6990">
        <v>43</v>
      </c>
      <c r="Q6990">
        <v>0</v>
      </c>
      <c r="R6990">
        <v>0</v>
      </c>
      <c r="S6990">
        <v>0</v>
      </c>
      <c r="T6990">
        <v>5</v>
      </c>
      <c r="U6990">
        <v>0</v>
      </c>
      <c r="V6990">
        <v>0</v>
      </c>
      <c r="W6990">
        <v>0</v>
      </c>
      <c r="X6990">
        <v>19.054687577682227</v>
      </c>
      <c r="Y6990">
        <v>0</v>
      </c>
      <c r="Z6990">
        <v>0</v>
      </c>
      <c r="AA6990">
        <v>0</v>
      </c>
      <c r="AB6990">
        <v>20.048142511882123</v>
      </c>
      <c r="AC6990">
        <v>0</v>
      </c>
      <c r="AD6990">
        <v>0</v>
      </c>
      <c r="AE6990">
        <v>39.10283008956435</v>
      </c>
    </row>
    <row r="6991" spans="1:31" x14ac:dyDescent="0.3">
      <c r="A6991">
        <v>2501923</v>
      </c>
      <c r="B6991">
        <v>1</v>
      </c>
      <c r="C6991" t="s">
        <v>80</v>
      </c>
      <c r="D6991" t="s">
        <v>87</v>
      </c>
      <c r="E6991" t="s">
        <v>132</v>
      </c>
      <c r="F6991" t="s">
        <v>19077</v>
      </c>
      <c r="G6991" t="s">
        <v>134</v>
      </c>
      <c r="H6991" t="s">
        <v>135</v>
      </c>
      <c r="I6991" t="s">
        <v>136</v>
      </c>
      <c r="J6991" t="s">
        <v>137</v>
      </c>
      <c r="K6991" t="s">
        <v>138</v>
      </c>
      <c r="L6991" t="s">
        <v>19674</v>
      </c>
      <c r="M6991" t="s">
        <v>19675</v>
      </c>
      <c r="N6991">
        <v>0.34472222200000002</v>
      </c>
      <c r="O6991">
        <v>0</v>
      </c>
      <c r="P6991">
        <v>244</v>
      </c>
      <c r="Q6991">
        <v>0</v>
      </c>
      <c r="R6991">
        <v>0</v>
      </c>
      <c r="S6991">
        <v>0</v>
      </c>
      <c r="T6991">
        <v>43</v>
      </c>
      <c r="U6991">
        <v>0</v>
      </c>
      <c r="V6991">
        <v>0</v>
      </c>
      <c r="W6991">
        <v>0</v>
      </c>
      <c r="X6991">
        <v>22.347920417430942</v>
      </c>
      <c r="Y6991">
        <v>0</v>
      </c>
      <c r="Z6991">
        <v>0</v>
      </c>
      <c r="AA6991">
        <v>0</v>
      </c>
      <c r="AB6991">
        <v>23.34300930668438</v>
      </c>
      <c r="AC6991">
        <v>0</v>
      </c>
      <c r="AD6991">
        <v>0</v>
      </c>
      <c r="AE6991">
        <v>45.690929724115321</v>
      </c>
    </row>
    <row r="6992" spans="1:31" x14ac:dyDescent="0.3">
      <c r="A6992">
        <v>2501525</v>
      </c>
      <c r="B6992">
        <v>1</v>
      </c>
      <c r="C6992" t="s">
        <v>80</v>
      </c>
      <c r="D6992" t="s">
        <v>93</v>
      </c>
      <c r="E6992" t="s">
        <v>162</v>
      </c>
      <c r="F6992" t="s">
        <v>19676</v>
      </c>
      <c r="G6992" t="s">
        <v>210</v>
      </c>
      <c r="H6992" t="s">
        <v>135</v>
      </c>
      <c r="I6992" t="s">
        <v>136</v>
      </c>
      <c r="J6992" t="s">
        <v>137</v>
      </c>
      <c r="K6992" t="s">
        <v>144</v>
      </c>
      <c r="L6992" t="s">
        <v>19677</v>
      </c>
      <c r="M6992" t="s">
        <v>19678</v>
      </c>
      <c r="N6992">
        <v>6.1586111109999999</v>
      </c>
      <c r="O6992">
        <v>0</v>
      </c>
      <c r="P6992">
        <v>10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9.936413149264629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9.936413149264629</v>
      </c>
    </row>
    <row r="6993" spans="1:31" x14ac:dyDescent="0.3">
      <c r="A6993">
        <v>2501660</v>
      </c>
      <c r="B6993">
        <v>1</v>
      </c>
      <c r="C6993" t="s">
        <v>80</v>
      </c>
      <c r="D6993" t="s">
        <v>93</v>
      </c>
      <c r="E6993" t="s">
        <v>132</v>
      </c>
      <c r="F6993" t="s">
        <v>19679</v>
      </c>
      <c r="G6993" t="s">
        <v>296</v>
      </c>
      <c r="H6993" t="s">
        <v>135</v>
      </c>
      <c r="I6993" t="s">
        <v>136</v>
      </c>
      <c r="J6993" t="s">
        <v>137</v>
      </c>
      <c r="K6993" t="s">
        <v>144</v>
      </c>
      <c r="L6993" t="s">
        <v>19680</v>
      </c>
      <c r="M6993" t="s">
        <v>19681</v>
      </c>
      <c r="N6993">
        <v>1.032777777</v>
      </c>
      <c r="O6993">
        <v>0</v>
      </c>
      <c r="P6993">
        <v>67</v>
      </c>
      <c r="Q6993">
        <v>0</v>
      </c>
      <c r="R6993">
        <v>2</v>
      </c>
      <c r="S6993">
        <v>0</v>
      </c>
      <c r="T6993">
        <v>7</v>
      </c>
      <c r="U6993">
        <v>0</v>
      </c>
      <c r="V6993">
        <v>0</v>
      </c>
      <c r="W6993">
        <v>0</v>
      </c>
      <c r="X6993">
        <v>4.4988248278678791</v>
      </c>
      <c r="Y6993">
        <v>0</v>
      </c>
      <c r="Z6993">
        <v>0.35774092137260011</v>
      </c>
      <c r="AA6993">
        <v>0</v>
      </c>
      <c r="AB6993">
        <v>0.14752968684058801</v>
      </c>
      <c r="AC6993">
        <v>0</v>
      </c>
      <c r="AD6993">
        <v>0</v>
      </c>
      <c r="AE6993">
        <v>5.0040954360810677</v>
      </c>
    </row>
    <row r="6994" spans="1:31" x14ac:dyDescent="0.3">
      <c r="A6994">
        <v>2502015</v>
      </c>
      <c r="B6994">
        <v>1</v>
      </c>
      <c r="C6994" t="s">
        <v>80</v>
      </c>
      <c r="D6994" t="s">
        <v>84</v>
      </c>
      <c r="E6994" t="s">
        <v>162</v>
      </c>
      <c r="F6994" t="s">
        <v>19682</v>
      </c>
      <c r="G6994" t="s">
        <v>210</v>
      </c>
      <c r="H6994" t="s">
        <v>135</v>
      </c>
      <c r="I6994" t="s">
        <v>136</v>
      </c>
      <c r="J6994" t="s">
        <v>137</v>
      </c>
      <c r="K6994" t="s">
        <v>144</v>
      </c>
      <c r="L6994" t="s">
        <v>19683</v>
      </c>
      <c r="M6994" t="s">
        <v>19684</v>
      </c>
      <c r="N6994">
        <v>2.0322222220000001</v>
      </c>
      <c r="O6994">
        <v>0</v>
      </c>
      <c r="P6994">
        <v>116</v>
      </c>
      <c r="Q6994">
        <v>0</v>
      </c>
      <c r="R6994">
        <v>0</v>
      </c>
      <c r="S6994">
        <v>0</v>
      </c>
      <c r="T6994">
        <v>16</v>
      </c>
      <c r="U6994">
        <v>0</v>
      </c>
      <c r="V6994">
        <v>0</v>
      </c>
      <c r="W6994">
        <v>0</v>
      </c>
      <c r="X6994">
        <v>50.963007370146741</v>
      </c>
      <c r="Y6994">
        <v>0</v>
      </c>
      <c r="Z6994">
        <v>0</v>
      </c>
      <c r="AA6994">
        <v>0</v>
      </c>
      <c r="AB6994">
        <v>18.856097811160016</v>
      </c>
      <c r="AC6994">
        <v>0</v>
      </c>
      <c r="AD6994">
        <v>0</v>
      </c>
      <c r="AE6994">
        <v>69.819105181306753</v>
      </c>
    </row>
    <row r="6995" spans="1:31" x14ac:dyDescent="0.3">
      <c r="A6995">
        <v>2501683</v>
      </c>
      <c r="B6995">
        <v>1</v>
      </c>
      <c r="C6995" t="s">
        <v>80</v>
      </c>
      <c r="D6995" t="s">
        <v>105</v>
      </c>
      <c r="E6995" t="s">
        <v>162</v>
      </c>
      <c r="F6995" t="s">
        <v>19685</v>
      </c>
      <c r="G6995" t="s">
        <v>168</v>
      </c>
      <c r="H6995" t="s">
        <v>135</v>
      </c>
      <c r="I6995" t="s">
        <v>136</v>
      </c>
      <c r="J6995" t="s">
        <v>137</v>
      </c>
      <c r="K6995" t="s">
        <v>138</v>
      </c>
      <c r="L6995" t="s">
        <v>19686</v>
      </c>
      <c r="M6995" t="s">
        <v>19687</v>
      </c>
      <c r="N6995">
        <v>0.85499999999999998</v>
      </c>
      <c r="O6995">
        <v>0</v>
      </c>
      <c r="P6995">
        <v>43</v>
      </c>
      <c r="Q6995">
        <v>0</v>
      </c>
      <c r="R6995">
        <v>0</v>
      </c>
      <c r="S6995">
        <v>0</v>
      </c>
      <c r="T6995">
        <v>20</v>
      </c>
      <c r="U6995">
        <v>0</v>
      </c>
      <c r="V6995">
        <v>0</v>
      </c>
      <c r="W6995">
        <v>0</v>
      </c>
      <c r="X6995">
        <v>12.336597438644702</v>
      </c>
      <c r="Y6995">
        <v>0</v>
      </c>
      <c r="Z6995">
        <v>0</v>
      </c>
      <c r="AA6995">
        <v>0</v>
      </c>
      <c r="AB6995">
        <v>24.096812101495395</v>
      </c>
      <c r="AC6995">
        <v>0</v>
      </c>
      <c r="AD6995">
        <v>0</v>
      </c>
      <c r="AE6995">
        <v>36.433409540140097</v>
      </c>
    </row>
    <row r="6996" spans="1:31" x14ac:dyDescent="0.3">
      <c r="A6996">
        <v>2501706</v>
      </c>
      <c r="B6996">
        <v>1</v>
      </c>
      <c r="C6996" t="s">
        <v>81</v>
      </c>
      <c r="D6996" t="s">
        <v>123</v>
      </c>
      <c r="E6996" t="s">
        <v>162</v>
      </c>
      <c r="F6996" t="s">
        <v>19688</v>
      </c>
      <c r="G6996" t="s">
        <v>210</v>
      </c>
      <c r="H6996" t="s">
        <v>135</v>
      </c>
      <c r="I6996" t="s">
        <v>136</v>
      </c>
      <c r="J6996" t="s">
        <v>137</v>
      </c>
      <c r="K6996" t="s">
        <v>144</v>
      </c>
      <c r="L6996" t="s">
        <v>19689</v>
      </c>
      <c r="M6996" t="s">
        <v>19690</v>
      </c>
      <c r="N6996">
        <v>0.97861111099999998</v>
      </c>
      <c r="O6996">
        <v>0</v>
      </c>
      <c r="P6996">
        <v>201</v>
      </c>
      <c r="Q6996">
        <v>0</v>
      </c>
      <c r="R6996">
        <v>0</v>
      </c>
      <c r="S6996">
        <v>0</v>
      </c>
      <c r="T6996">
        <v>3</v>
      </c>
      <c r="U6996">
        <v>0</v>
      </c>
      <c r="V6996">
        <v>0</v>
      </c>
      <c r="W6996">
        <v>0</v>
      </c>
      <c r="X6996">
        <v>42.477453279315597</v>
      </c>
      <c r="Y6996">
        <v>0</v>
      </c>
      <c r="Z6996">
        <v>0</v>
      </c>
      <c r="AA6996">
        <v>0</v>
      </c>
      <c r="AB6996">
        <v>2.2377246264632413</v>
      </c>
      <c r="AC6996">
        <v>0</v>
      </c>
      <c r="AD6996">
        <v>0</v>
      </c>
      <c r="AE6996">
        <v>44.715177905778837</v>
      </c>
    </row>
    <row r="6997" spans="1:31" x14ac:dyDescent="0.3">
      <c r="A6997">
        <v>2501806</v>
      </c>
      <c r="B6997">
        <v>1</v>
      </c>
      <c r="C6997" t="s">
        <v>81</v>
      </c>
      <c r="D6997" t="s">
        <v>118</v>
      </c>
      <c r="E6997" t="s">
        <v>162</v>
      </c>
      <c r="F6997" t="s">
        <v>16450</v>
      </c>
      <c r="G6997" t="s">
        <v>210</v>
      </c>
      <c r="H6997" t="s">
        <v>135</v>
      </c>
      <c r="I6997" t="s">
        <v>136</v>
      </c>
      <c r="J6997" t="s">
        <v>137</v>
      </c>
      <c r="K6997" t="s">
        <v>144</v>
      </c>
      <c r="L6997" t="s">
        <v>19691</v>
      </c>
      <c r="M6997" t="s">
        <v>19692</v>
      </c>
      <c r="N6997">
        <v>0.82805555500000005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59</v>
      </c>
      <c r="U6997">
        <v>0</v>
      </c>
      <c r="V6997">
        <v>2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40.939114889739599</v>
      </c>
      <c r="AC6997">
        <v>0</v>
      </c>
      <c r="AD6997">
        <v>30.540041996850867</v>
      </c>
      <c r="AE6997">
        <v>71.479156886590459</v>
      </c>
    </row>
    <row r="6998" spans="1:31" x14ac:dyDescent="0.3">
      <c r="A6998">
        <v>2501892</v>
      </c>
      <c r="B6998">
        <v>1</v>
      </c>
      <c r="C6998" t="s">
        <v>80</v>
      </c>
      <c r="D6998" t="s">
        <v>85</v>
      </c>
      <c r="E6998" t="s">
        <v>162</v>
      </c>
      <c r="F6998" t="s">
        <v>19693</v>
      </c>
      <c r="G6998" t="s">
        <v>134</v>
      </c>
      <c r="H6998" t="s">
        <v>135</v>
      </c>
      <c r="I6998" t="s">
        <v>136</v>
      </c>
      <c r="J6998" t="s">
        <v>137</v>
      </c>
      <c r="K6998" t="s">
        <v>138</v>
      </c>
      <c r="L6998" t="s">
        <v>19694</v>
      </c>
      <c r="M6998" t="s">
        <v>19695</v>
      </c>
      <c r="N6998">
        <v>0.46305555500000001</v>
      </c>
      <c r="O6998">
        <v>0</v>
      </c>
      <c r="P6998">
        <v>142</v>
      </c>
      <c r="Q6998">
        <v>0</v>
      </c>
      <c r="R6998">
        <v>0</v>
      </c>
      <c r="S6998">
        <v>0</v>
      </c>
      <c r="T6998">
        <v>4</v>
      </c>
      <c r="U6998">
        <v>0</v>
      </c>
      <c r="V6998">
        <v>0</v>
      </c>
      <c r="W6998">
        <v>0</v>
      </c>
      <c r="X6998">
        <v>16.441858894375017</v>
      </c>
      <c r="Y6998">
        <v>0</v>
      </c>
      <c r="Z6998">
        <v>0</v>
      </c>
      <c r="AA6998">
        <v>0</v>
      </c>
      <c r="AB6998">
        <v>0.13554580293353552</v>
      </c>
      <c r="AC6998">
        <v>0</v>
      </c>
      <c r="AD6998">
        <v>0</v>
      </c>
      <c r="AE6998">
        <v>16.577404697308552</v>
      </c>
    </row>
    <row r="6999" spans="1:31" x14ac:dyDescent="0.3">
      <c r="A6999">
        <v>2501643</v>
      </c>
      <c r="B6999">
        <v>1</v>
      </c>
      <c r="C6999" t="s">
        <v>80</v>
      </c>
      <c r="D6999" t="s">
        <v>103</v>
      </c>
      <c r="E6999" t="s">
        <v>153</v>
      </c>
      <c r="F6999" t="s">
        <v>19696</v>
      </c>
      <c r="G6999" t="s">
        <v>155</v>
      </c>
      <c r="H6999" t="s">
        <v>135</v>
      </c>
      <c r="I6999" t="s">
        <v>136</v>
      </c>
      <c r="J6999" t="s">
        <v>137</v>
      </c>
      <c r="K6999" t="s">
        <v>144</v>
      </c>
      <c r="L6999" t="s">
        <v>19697</v>
      </c>
      <c r="M6999" t="s">
        <v>19698</v>
      </c>
      <c r="N6999">
        <v>0.397777777</v>
      </c>
      <c r="O6999">
        <v>0</v>
      </c>
      <c r="P6999">
        <v>0</v>
      </c>
      <c r="Q6999">
        <v>0</v>
      </c>
      <c r="R6999">
        <v>1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1.5981714624758833E-2</v>
      </c>
      <c r="AA6999">
        <v>0</v>
      </c>
      <c r="AB6999">
        <v>0</v>
      </c>
      <c r="AC6999">
        <v>0</v>
      </c>
      <c r="AD6999">
        <v>0</v>
      </c>
      <c r="AE6999">
        <v>1.5981714624758833E-2</v>
      </c>
    </row>
    <row r="7000" spans="1:31" x14ac:dyDescent="0.3">
      <c r="A7000">
        <v>2501497</v>
      </c>
      <c r="B7000">
        <v>1</v>
      </c>
      <c r="C7000" t="s">
        <v>80</v>
      </c>
      <c r="D7000" t="s">
        <v>96</v>
      </c>
      <c r="E7000" t="s">
        <v>162</v>
      </c>
      <c r="F7000" t="s">
        <v>19699</v>
      </c>
      <c r="G7000" t="s">
        <v>210</v>
      </c>
      <c r="H7000" t="s">
        <v>135</v>
      </c>
      <c r="I7000" t="s">
        <v>136</v>
      </c>
      <c r="J7000" t="s">
        <v>137</v>
      </c>
      <c r="K7000" t="s">
        <v>144</v>
      </c>
      <c r="L7000" t="s">
        <v>19700</v>
      </c>
      <c r="M7000" t="s">
        <v>19701</v>
      </c>
      <c r="N7000">
        <v>2.6755555549999999</v>
      </c>
      <c r="O7000">
        <v>0</v>
      </c>
      <c r="P7000">
        <v>115</v>
      </c>
      <c r="Q7000">
        <v>0</v>
      </c>
      <c r="R7000">
        <v>0</v>
      </c>
      <c r="S7000">
        <v>0</v>
      </c>
      <c r="T7000">
        <v>5</v>
      </c>
      <c r="U7000">
        <v>0</v>
      </c>
      <c r="V7000">
        <v>0</v>
      </c>
      <c r="W7000">
        <v>0</v>
      </c>
      <c r="X7000">
        <v>212.16287863506665</v>
      </c>
      <c r="Y7000">
        <v>0</v>
      </c>
      <c r="Z7000">
        <v>0</v>
      </c>
      <c r="AA7000">
        <v>0</v>
      </c>
      <c r="AB7000">
        <v>15.046477282137857</v>
      </c>
      <c r="AC7000">
        <v>0</v>
      </c>
      <c r="AD7000">
        <v>0</v>
      </c>
      <c r="AE7000">
        <v>227.2093559172045</v>
      </c>
    </row>
    <row r="7001" spans="1:31" x14ac:dyDescent="0.3">
      <c r="A7001">
        <v>2502138</v>
      </c>
      <c r="B7001">
        <v>1</v>
      </c>
      <c r="C7001" t="s">
        <v>81</v>
      </c>
      <c r="D7001" t="s">
        <v>113</v>
      </c>
      <c r="E7001" t="s">
        <v>153</v>
      </c>
      <c r="F7001" t="s">
        <v>19702</v>
      </c>
      <c r="G7001" t="s">
        <v>155</v>
      </c>
      <c r="H7001" t="s">
        <v>135</v>
      </c>
      <c r="I7001" t="s">
        <v>136</v>
      </c>
      <c r="J7001" t="s">
        <v>137</v>
      </c>
      <c r="K7001" t="s">
        <v>144</v>
      </c>
      <c r="L7001" t="s">
        <v>19703</v>
      </c>
      <c r="M7001" t="s">
        <v>19704</v>
      </c>
      <c r="N7001">
        <v>1.3358333330000001</v>
      </c>
      <c r="O7001">
        <v>0</v>
      </c>
      <c r="P7001">
        <v>1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0.18668382708112585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0.18668382708112585</v>
      </c>
    </row>
    <row r="7002" spans="1:31" x14ac:dyDescent="0.3">
      <c r="A7002">
        <v>2501577</v>
      </c>
      <c r="B7002">
        <v>1</v>
      </c>
      <c r="C7002" t="s">
        <v>81</v>
      </c>
      <c r="D7002" t="s">
        <v>128</v>
      </c>
      <c r="E7002" t="s">
        <v>184</v>
      </c>
      <c r="F7002" t="s">
        <v>15126</v>
      </c>
      <c r="G7002" t="s">
        <v>149</v>
      </c>
      <c r="H7002" t="s">
        <v>150</v>
      </c>
      <c r="I7002" t="s">
        <v>136</v>
      </c>
      <c r="J7002" t="s">
        <v>137</v>
      </c>
      <c r="K7002" t="s">
        <v>144</v>
      </c>
      <c r="L7002" t="s">
        <v>19501</v>
      </c>
      <c r="M7002" t="s">
        <v>19705</v>
      </c>
      <c r="N7002">
        <v>0.50611111099999995</v>
      </c>
      <c r="O7002">
        <v>0</v>
      </c>
      <c r="P7002">
        <v>0</v>
      </c>
      <c r="Q7002">
        <v>0</v>
      </c>
      <c r="R7002">
        <v>0</v>
      </c>
      <c r="S7002">
        <v>19</v>
      </c>
      <c r="T7002">
        <v>0</v>
      </c>
      <c r="U7002">
        <v>20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189.03105636752028</v>
      </c>
      <c r="AB7002">
        <v>0</v>
      </c>
      <c r="AC7002">
        <v>2761.130359017176</v>
      </c>
      <c r="AD7002">
        <v>0</v>
      </c>
      <c r="AE7002">
        <v>2950.1614153846963</v>
      </c>
    </row>
    <row r="7003" spans="1:31" x14ac:dyDescent="0.3">
      <c r="A7003">
        <v>2501414</v>
      </c>
      <c r="B7003">
        <v>1</v>
      </c>
      <c r="C7003" t="s">
        <v>81</v>
      </c>
      <c r="D7003" t="s">
        <v>123</v>
      </c>
      <c r="E7003" t="s">
        <v>184</v>
      </c>
      <c r="F7003" t="s">
        <v>4465</v>
      </c>
      <c r="G7003" t="s">
        <v>649</v>
      </c>
      <c r="H7003" t="s">
        <v>150</v>
      </c>
      <c r="I7003" t="s">
        <v>136</v>
      </c>
      <c r="J7003" t="s">
        <v>137</v>
      </c>
      <c r="K7003" t="s">
        <v>144</v>
      </c>
      <c r="L7003" t="s">
        <v>19706</v>
      </c>
      <c r="M7003" t="s">
        <v>19707</v>
      </c>
      <c r="N7003">
        <v>7.4844444440000002</v>
      </c>
      <c r="O7003">
        <v>0</v>
      </c>
      <c r="P7003">
        <v>1</v>
      </c>
      <c r="Q7003">
        <v>1</v>
      </c>
      <c r="R7003">
        <v>47</v>
      </c>
      <c r="S7003">
        <v>0</v>
      </c>
      <c r="T7003">
        <v>8</v>
      </c>
      <c r="U7003">
        <v>0</v>
      </c>
      <c r="V7003">
        <v>0</v>
      </c>
      <c r="W7003">
        <v>0</v>
      </c>
      <c r="X7003">
        <v>0.33224954133650042</v>
      </c>
      <c r="Y7003">
        <v>27.500793978431826</v>
      </c>
      <c r="Z7003">
        <v>116.19707494522476</v>
      </c>
      <c r="AA7003">
        <v>0</v>
      </c>
      <c r="AB7003">
        <v>40.666777912560249</v>
      </c>
      <c r="AC7003">
        <v>0</v>
      </c>
      <c r="AD7003">
        <v>0</v>
      </c>
      <c r="AE7003">
        <v>184.69689637755334</v>
      </c>
    </row>
    <row r="7004" spans="1:31" x14ac:dyDescent="0.3">
      <c r="A7004">
        <v>2501955</v>
      </c>
      <c r="B7004">
        <v>1</v>
      </c>
      <c r="C7004" t="s">
        <v>81</v>
      </c>
      <c r="D7004" t="s">
        <v>118</v>
      </c>
      <c r="E7004" t="s">
        <v>153</v>
      </c>
      <c r="F7004" t="s">
        <v>19708</v>
      </c>
      <c r="G7004" t="s">
        <v>155</v>
      </c>
      <c r="H7004" t="s">
        <v>135</v>
      </c>
      <c r="I7004" t="s">
        <v>136</v>
      </c>
      <c r="J7004" t="s">
        <v>137</v>
      </c>
      <c r="K7004" t="s">
        <v>144</v>
      </c>
      <c r="L7004" t="s">
        <v>19709</v>
      </c>
      <c r="M7004" t="s">
        <v>19710</v>
      </c>
      <c r="N7004">
        <v>2.4391666660000002</v>
      </c>
      <c r="O7004">
        <v>0</v>
      </c>
      <c r="P7004">
        <v>2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0.60003432663835898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0.60003432663835898</v>
      </c>
    </row>
    <row r="7005" spans="1:31" x14ac:dyDescent="0.3">
      <c r="A7005">
        <v>2501932</v>
      </c>
      <c r="B7005">
        <v>1</v>
      </c>
      <c r="C7005" t="s">
        <v>81</v>
      </c>
      <c r="D7005" t="s">
        <v>113</v>
      </c>
      <c r="E7005" t="s">
        <v>147</v>
      </c>
      <c r="F7005" t="s">
        <v>19711</v>
      </c>
      <c r="G7005" t="s">
        <v>193</v>
      </c>
      <c r="H7005" t="s">
        <v>150</v>
      </c>
      <c r="I7005" t="s">
        <v>136</v>
      </c>
      <c r="J7005" t="s">
        <v>137</v>
      </c>
      <c r="K7005" t="s">
        <v>144</v>
      </c>
      <c r="L7005" t="s">
        <v>19712</v>
      </c>
      <c r="M7005" t="s">
        <v>19713</v>
      </c>
      <c r="N7005">
        <v>0.96444444399999996</v>
      </c>
      <c r="O7005">
        <v>0</v>
      </c>
      <c r="P7005">
        <v>297</v>
      </c>
      <c r="Q7005">
        <v>1</v>
      </c>
      <c r="R7005">
        <v>9</v>
      </c>
      <c r="S7005">
        <v>4</v>
      </c>
      <c r="T7005">
        <v>6</v>
      </c>
      <c r="U7005">
        <v>0</v>
      </c>
      <c r="V7005">
        <v>0</v>
      </c>
      <c r="W7005">
        <v>0</v>
      </c>
      <c r="X7005">
        <v>20.34378542463147</v>
      </c>
      <c r="Y7005">
        <v>0.23414166820073334</v>
      </c>
      <c r="Z7005">
        <v>1.7938846153499741</v>
      </c>
      <c r="AA7005">
        <v>6.5922090510712152</v>
      </c>
      <c r="AB7005">
        <v>0.99992286733512059</v>
      </c>
      <c r="AC7005">
        <v>0</v>
      </c>
      <c r="AD7005">
        <v>0</v>
      </c>
      <c r="AE7005">
        <v>29.963943626588513</v>
      </c>
    </row>
    <row r="7006" spans="1:31" x14ac:dyDescent="0.3">
      <c r="A7006">
        <v>2501726</v>
      </c>
      <c r="B7006">
        <v>1</v>
      </c>
      <c r="C7006" t="s">
        <v>80</v>
      </c>
      <c r="D7006" t="s">
        <v>84</v>
      </c>
      <c r="E7006" t="s">
        <v>132</v>
      </c>
      <c r="F7006" t="s">
        <v>19714</v>
      </c>
      <c r="G7006" t="s">
        <v>134</v>
      </c>
      <c r="H7006" t="s">
        <v>135</v>
      </c>
      <c r="I7006" t="s">
        <v>136</v>
      </c>
      <c r="J7006" t="s">
        <v>137</v>
      </c>
      <c r="K7006" t="s">
        <v>138</v>
      </c>
      <c r="L7006" t="s">
        <v>19715</v>
      </c>
      <c r="M7006" t="s">
        <v>19716</v>
      </c>
      <c r="N7006">
        <v>1.1144444440000001</v>
      </c>
      <c r="O7006">
        <v>0</v>
      </c>
      <c r="P7006">
        <v>412</v>
      </c>
      <c r="Q7006">
        <v>0</v>
      </c>
      <c r="R7006">
        <v>0</v>
      </c>
      <c r="S7006">
        <v>0</v>
      </c>
      <c r="T7006">
        <v>196</v>
      </c>
      <c r="U7006">
        <v>0</v>
      </c>
      <c r="V7006">
        <v>0</v>
      </c>
      <c r="W7006">
        <v>0</v>
      </c>
      <c r="X7006">
        <v>114.35225784522204</v>
      </c>
      <c r="Y7006">
        <v>0</v>
      </c>
      <c r="Z7006">
        <v>0</v>
      </c>
      <c r="AA7006">
        <v>0</v>
      </c>
      <c r="AB7006">
        <v>194.98641875783454</v>
      </c>
      <c r="AC7006">
        <v>0</v>
      </c>
      <c r="AD7006">
        <v>0</v>
      </c>
      <c r="AE7006">
        <v>309.33867660305657</v>
      </c>
    </row>
    <row r="7007" spans="1:31" x14ac:dyDescent="0.3">
      <c r="A7007">
        <v>2501534</v>
      </c>
      <c r="B7007">
        <v>1</v>
      </c>
      <c r="C7007" t="s">
        <v>81</v>
      </c>
      <c r="D7007" t="s">
        <v>114</v>
      </c>
      <c r="E7007" t="s">
        <v>162</v>
      </c>
      <c r="F7007" t="s">
        <v>19717</v>
      </c>
      <c r="G7007" t="s">
        <v>210</v>
      </c>
      <c r="H7007" t="s">
        <v>135</v>
      </c>
      <c r="I7007" t="s">
        <v>136</v>
      </c>
      <c r="J7007" t="s">
        <v>137</v>
      </c>
      <c r="K7007" t="s">
        <v>144</v>
      </c>
      <c r="L7007" t="s">
        <v>19718</v>
      </c>
      <c r="M7007" t="s">
        <v>19719</v>
      </c>
      <c r="N7007">
        <v>2.8186111110000001</v>
      </c>
      <c r="O7007">
        <v>0</v>
      </c>
      <c r="P7007">
        <v>36</v>
      </c>
      <c r="Q7007">
        <v>0</v>
      </c>
      <c r="R7007">
        <v>0</v>
      </c>
      <c r="S7007">
        <v>0</v>
      </c>
      <c r="T7007">
        <v>5</v>
      </c>
      <c r="U7007">
        <v>0</v>
      </c>
      <c r="V7007">
        <v>0</v>
      </c>
      <c r="W7007">
        <v>0</v>
      </c>
      <c r="X7007">
        <v>8.8157541136474986</v>
      </c>
      <c r="Y7007">
        <v>0</v>
      </c>
      <c r="Z7007">
        <v>0</v>
      </c>
      <c r="AA7007">
        <v>0</v>
      </c>
      <c r="AB7007">
        <v>5.9458832216214255</v>
      </c>
      <c r="AC7007">
        <v>0</v>
      </c>
      <c r="AD7007">
        <v>0</v>
      </c>
      <c r="AE7007">
        <v>14.761637335268924</v>
      </c>
    </row>
    <row r="7008" spans="1:31" x14ac:dyDescent="0.3">
      <c r="A7008">
        <v>2501975</v>
      </c>
      <c r="B7008">
        <v>1</v>
      </c>
      <c r="C7008" t="s">
        <v>80</v>
      </c>
      <c r="D7008" t="s">
        <v>105</v>
      </c>
      <c r="E7008" t="s">
        <v>132</v>
      </c>
      <c r="F7008" t="s">
        <v>2507</v>
      </c>
      <c r="G7008" t="s">
        <v>181</v>
      </c>
      <c r="H7008" t="s">
        <v>135</v>
      </c>
      <c r="I7008" t="s">
        <v>136</v>
      </c>
      <c r="J7008" t="s">
        <v>137</v>
      </c>
      <c r="K7008" t="s">
        <v>144</v>
      </c>
      <c r="L7008" t="s">
        <v>19720</v>
      </c>
      <c r="M7008" t="s">
        <v>19721</v>
      </c>
      <c r="N7008">
        <v>2.5724999999999998</v>
      </c>
      <c r="O7008">
        <v>0</v>
      </c>
      <c r="P7008">
        <v>204</v>
      </c>
      <c r="Q7008">
        <v>0</v>
      </c>
      <c r="R7008">
        <v>12</v>
      </c>
      <c r="S7008">
        <v>0</v>
      </c>
      <c r="T7008">
        <v>6</v>
      </c>
      <c r="U7008">
        <v>0</v>
      </c>
      <c r="V7008">
        <v>0</v>
      </c>
      <c r="W7008">
        <v>0</v>
      </c>
      <c r="X7008">
        <v>112.50144341914026</v>
      </c>
      <c r="Y7008">
        <v>0</v>
      </c>
      <c r="Z7008">
        <v>1.2727011940713218</v>
      </c>
      <c r="AA7008">
        <v>0</v>
      </c>
      <c r="AB7008">
        <v>4.6788754940706134</v>
      </c>
      <c r="AC7008">
        <v>0</v>
      </c>
      <c r="AD7008">
        <v>0</v>
      </c>
      <c r="AE7008">
        <v>118.45302010728219</v>
      </c>
    </row>
    <row r="7009" spans="1:31" x14ac:dyDescent="0.3">
      <c r="A7009">
        <v>2502261</v>
      </c>
      <c r="B7009">
        <v>1</v>
      </c>
      <c r="C7009" t="s">
        <v>81</v>
      </c>
      <c r="D7009" t="s">
        <v>120</v>
      </c>
      <c r="E7009" t="s">
        <v>166</v>
      </c>
      <c r="F7009" t="s">
        <v>14221</v>
      </c>
      <c r="G7009" t="s">
        <v>149</v>
      </c>
      <c r="H7009" t="s">
        <v>150</v>
      </c>
      <c r="I7009" t="s">
        <v>136</v>
      </c>
      <c r="J7009" t="s">
        <v>137</v>
      </c>
      <c r="K7009" t="s">
        <v>144</v>
      </c>
      <c r="L7009" t="s">
        <v>19722</v>
      </c>
      <c r="M7009" t="s">
        <v>19723</v>
      </c>
      <c r="N7009">
        <v>0.81722222200000005</v>
      </c>
      <c r="O7009">
        <v>1</v>
      </c>
      <c r="P7009">
        <v>853</v>
      </c>
      <c r="Q7009">
        <v>103</v>
      </c>
      <c r="R7009">
        <v>150</v>
      </c>
      <c r="S7009">
        <v>10</v>
      </c>
      <c r="T7009">
        <v>102</v>
      </c>
      <c r="U7009">
        <v>0</v>
      </c>
      <c r="V7009">
        <v>1</v>
      </c>
      <c r="W7009">
        <v>0</v>
      </c>
      <c r="X7009">
        <v>142.80025237334331</v>
      </c>
      <c r="Y7009">
        <v>36.624412072955593</v>
      </c>
      <c r="Z7009">
        <v>63.424808284868654</v>
      </c>
      <c r="AA7009">
        <v>20.153067060139058</v>
      </c>
      <c r="AB7009">
        <v>38.336707950392153</v>
      </c>
      <c r="AC7009">
        <v>0</v>
      </c>
      <c r="AD7009">
        <v>51.656902474549995</v>
      </c>
      <c r="AE7009">
        <v>352.99615021624879</v>
      </c>
    </row>
    <row r="7010" spans="1:31" x14ac:dyDescent="0.3">
      <c r="A7010">
        <v>2501969</v>
      </c>
      <c r="B7010">
        <v>1</v>
      </c>
      <c r="C7010" t="s">
        <v>80</v>
      </c>
      <c r="D7010" t="s">
        <v>100</v>
      </c>
      <c r="E7010" t="s">
        <v>162</v>
      </c>
      <c r="F7010" t="s">
        <v>19724</v>
      </c>
      <c r="G7010" t="s">
        <v>210</v>
      </c>
      <c r="H7010" t="s">
        <v>135</v>
      </c>
      <c r="I7010" t="s">
        <v>136</v>
      </c>
      <c r="J7010" t="s">
        <v>137</v>
      </c>
      <c r="K7010" t="s">
        <v>144</v>
      </c>
      <c r="L7010" t="s">
        <v>19725</v>
      </c>
      <c r="M7010" t="s">
        <v>19726</v>
      </c>
      <c r="N7010">
        <v>2.6011111109999998</v>
      </c>
      <c r="O7010">
        <v>0</v>
      </c>
      <c r="P7010">
        <v>3</v>
      </c>
      <c r="Q7010">
        <v>0</v>
      </c>
      <c r="R7010">
        <v>13</v>
      </c>
      <c r="S7010">
        <v>0</v>
      </c>
      <c r="T7010">
        <v>4</v>
      </c>
      <c r="U7010">
        <v>0</v>
      </c>
      <c r="V7010">
        <v>0</v>
      </c>
      <c r="W7010">
        <v>0</v>
      </c>
      <c r="X7010">
        <v>0.84014952971241286</v>
      </c>
      <c r="Y7010">
        <v>0</v>
      </c>
      <c r="Z7010">
        <v>3.2243405770912483</v>
      </c>
      <c r="AA7010">
        <v>0</v>
      </c>
      <c r="AB7010">
        <v>6.6300256638867054</v>
      </c>
      <c r="AC7010">
        <v>0</v>
      </c>
      <c r="AD7010">
        <v>0</v>
      </c>
      <c r="AE7010">
        <v>10.694515770690366</v>
      </c>
    </row>
    <row r="7011" spans="1:31" x14ac:dyDescent="0.3">
      <c r="A7011">
        <v>2501494</v>
      </c>
      <c r="B7011">
        <v>1</v>
      </c>
      <c r="C7011" t="s">
        <v>81</v>
      </c>
      <c r="D7011" t="s">
        <v>119</v>
      </c>
      <c r="E7011" t="s">
        <v>184</v>
      </c>
      <c r="F7011" t="s">
        <v>8811</v>
      </c>
      <c r="G7011" t="s">
        <v>149</v>
      </c>
      <c r="H7011" t="s">
        <v>150</v>
      </c>
      <c r="I7011" t="s">
        <v>506</v>
      </c>
      <c r="J7011" t="s">
        <v>137</v>
      </c>
      <c r="K7011" t="s">
        <v>144</v>
      </c>
      <c r="L7011" t="s">
        <v>19727</v>
      </c>
      <c r="M7011" t="s">
        <v>19728</v>
      </c>
      <c r="N7011">
        <v>2.8333332999999999E-2</v>
      </c>
      <c r="O7011">
        <v>0</v>
      </c>
      <c r="P7011">
        <v>1658</v>
      </c>
      <c r="Q7011">
        <v>122</v>
      </c>
      <c r="R7011">
        <v>390</v>
      </c>
      <c r="S7011">
        <v>8</v>
      </c>
      <c r="T7011">
        <v>87</v>
      </c>
      <c r="U7011">
        <v>0</v>
      </c>
      <c r="V7011">
        <v>0</v>
      </c>
      <c r="W7011">
        <v>0</v>
      </c>
      <c r="X7011">
        <v>5.9965084430372313</v>
      </c>
      <c r="Y7011">
        <v>2.0479228971224699</v>
      </c>
      <c r="Z7011">
        <v>4.7217104138894275</v>
      </c>
      <c r="AA7011">
        <v>0.30178333719719996</v>
      </c>
      <c r="AB7011">
        <v>1.3628311530607227</v>
      </c>
      <c r="AC7011">
        <v>0</v>
      </c>
      <c r="AD7011">
        <v>0</v>
      </c>
      <c r="AE7011">
        <v>14.430756244307052</v>
      </c>
    </row>
    <row r="7012" spans="1:31" x14ac:dyDescent="0.3">
      <c r="A7012">
        <v>2502158</v>
      </c>
      <c r="B7012">
        <v>1</v>
      </c>
      <c r="C7012" t="s">
        <v>80</v>
      </c>
      <c r="D7012" t="s">
        <v>84</v>
      </c>
      <c r="E7012" t="s">
        <v>132</v>
      </c>
      <c r="F7012" t="s">
        <v>19729</v>
      </c>
      <c r="G7012" t="s">
        <v>181</v>
      </c>
      <c r="H7012" t="s">
        <v>135</v>
      </c>
      <c r="I7012" t="s">
        <v>136</v>
      </c>
      <c r="J7012" t="s">
        <v>137</v>
      </c>
      <c r="K7012" t="s">
        <v>144</v>
      </c>
      <c r="L7012" t="s">
        <v>19730</v>
      </c>
      <c r="M7012" t="s">
        <v>19731</v>
      </c>
      <c r="N7012">
        <v>3.3655555549999998</v>
      </c>
      <c r="O7012">
        <v>0</v>
      </c>
      <c r="P7012">
        <v>759</v>
      </c>
      <c r="Q7012">
        <v>0</v>
      </c>
      <c r="R7012">
        <v>0</v>
      </c>
      <c r="S7012">
        <v>0</v>
      </c>
      <c r="T7012">
        <v>52</v>
      </c>
      <c r="U7012">
        <v>0</v>
      </c>
      <c r="V7012">
        <v>0</v>
      </c>
      <c r="W7012">
        <v>0</v>
      </c>
      <c r="X7012">
        <v>774.35319979824567</v>
      </c>
      <c r="Y7012">
        <v>0</v>
      </c>
      <c r="Z7012">
        <v>0</v>
      </c>
      <c r="AA7012">
        <v>0</v>
      </c>
      <c r="AB7012">
        <v>99.862026261255025</v>
      </c>
      <c r="AC7012">
        <v>0</v>
      </c>
      <c r="AD7012">
        <v>0</v>
      </c>
      <c r="AE7012">
        <v>874.21522605950065</v>
      </c>
    </row>
    <row r="7013" spans="1:31" x14ac:dyDescent="0.3">
      <c r="A7013">
        <v>2501471</v>
      </c>
      <c r="B7013">
        <v>1</v>
      </c>
      <c r="C7013" t="s">
        <v>80</v>
      </c>
      <c r="D7013" t="s">
        <v>96</v>
      </c>
      <c r="E7013" t="s">
        <v>166</v>
      </c>
      <c r="F7013" t="s">
        <v>5604</v>
      </c>
      <c r="G7013" t="s">
        <v>193</v>
      </c>
      <c r="H7013" t="s">
        <v>150</v>
      </c>
      <c r="I7013" t="s">
        <v>136</v>
      </c>
      <c r="J7013" t="s">
        <v>137</v>
      </c>
      <c r="K7013" t="s">
        <v>144</v>
      </c>
      <c r="L7013" t="s">
        <v>19732</v>
      </c>
      <c r="M7013" t="s">
        <v>19733</v>
      </c>
      <c r="N7013">
        <v>3.2905555550000001</v>
      </c>
      <c r="O7013">
        <v>3</v>
      </c>
      <c r="P7013">
        <v>128</v>
      </c>
      <c r="Q7013">
        <v>0</v>
      </c>
      <c r="R7013">
        <v>0</v>
      </c>
      <c r="S7013">
        <v>10</v>
      </c>
      <c r="T7013">
        <v>1</v>
      </c>
      <c r="U7013">
        <v>0</v>
      </c>
      <c r="V7013">
        <v>0</v>
      </c>
      <c r="W7013">
        <v>38.545263040766187</v>
      </c>
      <c r="X7013">
        <v>82.379254902146201</v>
      </c>
      <c r="Y7013">
        <v>0</v>
      </c>
      <c r="Z7013">
        <v>0</v>
      </c>
      <c r="AA7013">
        <v>168.29044457105246</v>
      </c>
      <c r="AB7013">
        <v>6.0208113693933338</v>
      </c>
      <c r="AC7013">
        <v>0</v>
      </c>
      <c r="AD7013">
        <v>0</v>
      </c>
      <c r="AE7013">
        <v>295.23577388335821</v>
      </c>
    </row>
    <row r="7014" spans="1:31" x14ac:dyDescent="0.3">
      <c r="A7014">
        <v>2501803</v>
      </c>
      <c r="B7014">
        <v>1</v>
      </c>
      <c r="C7014" t="s">
        <v>80</v>
      </c>
      <c r="D7014" t="s">
        <v>93</v>
      </c>
      <c r="E7014" t="s">
        <v>162</v>
      </c>
      <c r="F7014" t="s">
        <v>19734</v>
      </c>
      <c r="G7014" t="s">
        <v>210</v>
      </c>
      <c r="H7014" t="s">
        <v>135</v>
      </c>
      <c r="I7014" t="s">
        <v>136</v>
      </c>
      <c r="J7014" t="s">
        <v>137</v>
      </c>
      <c r="K7014" t="s">
        <v>144</v>
      </c>
      <c r="L7014" t="s">
        <v>19735</v>
      </c>
      <c r="M7014" t="s">
        <v>19736</v>
      </c>
      <c r="N7014">
        <v>2.4449999999999998</v>
      </c>
      <c r="O7014">
        <v>0</v>
      </c>
      <c r="P7014">
        <v>22</v>
      </c>
      <c r="Q7014">
        <v>0</v>
      </c>
      <c r="R7014">
        <v>3</v>
      </c>
      <c r="S7014">
        <v>0</v>
      </c>
      <c r="T7014">
        <v>2</v>
      </c>
      <c r="U7014">
        <v>0</v>
      </c>
      <c r="V7014">
        <v>0</v>
      </c>
      <c r="W7014">
        <v>0</v>
      </c>
      <c r="X7014">
        <v>10.730989766079382</v>
      </c>
      <c r="Y7014">
        <v>0</v>
      </c>
      <c r="Z7014">
        <v>11.286330415937931</v>
      </c>
      <c r="AA7014">
        <v>0</v>
      </c>
      <c r="AB7014">
        <v>0.30988381003909499</v>
      </c>
      <c r="AC7014">
        <v>0</v>
      </c>
      <c r="AD7014">
        <v>0</v>
      </c>
      <c r="AE7014">
        <v>22.327203992056411</v>
      </c>
    </row>
    <row r="7015" spans="1:31" x14ac:dyDescent="0.3">
      <c r="A7015">
        <v>2501663</v>
      </c>
      <c r="B7015">
        <v>1</v>
      </c>
      <c r="C7015" t="s">
        <v>81</v>
      </c>
      <c r="D7015" t="s">
        <v>113</v>
      </c>
      <c r="E7015" t="s">
        <v>132</v>
      </c>
      <c r="F7015" t="s">
        <v>19737</v>
      </c>
      <c r="G7015" t="s">
        <v>181</v>
      </c>
      <c r="H7015" t="s">
        <v>135</v>
      </c>
      <c r="I7015" t="s">
        <v>136</v>
      </c>
      <c r="J7015" t="s">
        <v>137</v>
      </c>
      <c r="K7015" t="s">
        <v>144</v>
      </c>
      <c r="L7015" t="s">
        <v>19738</v>
      </c>
      <c r="M7015" t="s">
        <v>19739</v>
      </c>
      <c r="N7015">
        <v>0.66083333300000002</v>
      </c>
      <c r="O7015">
        <v>0</v>
      </c>
      <c r="P7015">
        <v>33</v>
      </c>
      <c r="Q7015">
        <v>0</v>
      </c>
      <c r="R7015">
        <v>17</v>
      </c>
      <c r="S7015">
        <v>0</v>
      </c>
      <c r="T7015">
        <v>5</v>
      </c>
      <c r="U7015">
        <v>0</v>
      </c>
      <c r="V7015">
        <v>0</v>
      </c>
      <c r="W7015">
        <v>0</v>
      </c>
      <c r="X7015">
        <v>2.0117935306608263</v>
      </c>
      <c r="Y7015">
        <v>0</v>
      </c>
      <c r="Z7015">
        <v>1.9054219423254091</v>
      </c>
      <c r="AA7015">
        <v>0</v>
      </c>
      <c r="AB7015">
        <v>1.9981396833160103</v>
      </c>
      <c r="AC7015">
        <v>0</v>
      </c>
      <c r="AD7015">
        <v>0</v>
      </c>
      <c r="AE7015">
        <v>5.9153551563022457</v>
      </c>
    </row>
    <row r="7016" spans="1:31" x14ac:dyDescent="0.3">
      <c r="A7016">
        <v>2502035</v>
      </c>
      <c r="B7016">
        <v>1</v>
      </c>
      <c r="C7016" t="s">
        <v>80</v>
      </c>
      <c r="D7016" t="s">
        <v>109</v>
      </c>
      <c r="E7016" t="s">
        <v>166</v>
      </c>
      <c r="F7016" t="s">
        <v>19740</v>
      </c>
      <c r="G7016" t="s">
        <v>149</v>
      </c>
      <c r="H7016" t="s">
        <v>150</v>
      </c>
      <c r="I7016" t="s">
        <v>136</v>
      </c>
      <c r="J7016" t="s">
        <v>137</v>
      </c>
      <c r="K7016" t="s">
        <v>144</v>
      </c>
      <c r="L7016" t="s">
        <v>19741</v>
      </c>
      <c r="M7016" t="s">
        <v>19742</v>
      </c>
      <c r="N7016">
        <v>0.63027777699999998</v>
      </c>
      <c r="O7016">
        <v>0</v>
      </c>
      <c r="P7016">
        <v>6108</v>
      </c>
      <c r="Q7016">
        <v>7</v>
      </c>
      <c r="R7016">
        <v>587</v>
      </c>
      <c r="S7016">
        <v>25</v>
      </c>
      <c r="T7016">
        <v>1423</v>
      </c>
      <c r="U7016">
        <v>9</v>
      </c>
      <c r="V7016">
        <v>1</v>
      </c>
      <c r="W7016">
        <v>0</v>
      </c>
      <c r="X7016">
        <v>609.67394832071102</v>
      </c>
      <c r="Y7016">
        <v>0.90600276802725055</v>
      </c>
      <c r="Z7016">
        <v>117.42399813392343</v>
      </c>
      <c r="AA7016">
        <v>218.03061721550495</v>
      </c>
      <c r="AB7016">
        <v>427.50572469082823</v>
      </c>
      <c r="AC7016">
        <v>466.05673821633428</v>
      </c>
      <c r="AD7016">
        <v>12.651221945648595</v>
      </c>
      <c r="AE7016">
        <v>1852.2482512909776</v>
      </c>
    </row>
    <row r="7017" spans="1:31" x14ac:dyDescent="0.3">
      <c r="A7017">
        <v>2501949</v>
      </c>
      <c r="B7017">
        <v>1</v>
      </c>
      <c r="C7017" t="s">
        <v>80</v>
      </c>
      <c r="D7017" t="s">
        <v>105</v>
      </c>
      <c r="E7017" t="s">
        <v>132</v>
      </c>
      <c r="F7017" t="s">
        <v>19743</v>
      </c>
      <c r="G7017" t="s">
        <v>181</v>
      </c>
      <c r="H7017" t="s">
        <v>135</v>
      </c>
      <c r="I7017" t="s">
        <v>136</v>
      </c>
      <c r="J7017" t="s">
        <v>137</v>
      </c>
      <c r="K7017" t="s">
        <v>144</v>
      </c>
      <c r="L7017" t="s">
        <v>19744</v>
      </c>
      <c r="M7017" t="s">
        <v>19745</v>
      </c>
      <c r="N7017">
        <v>2.5622222219999999</v>
      </c>
      <c r="O7017">
        <v>0</v>
      </c>
      <c r="P7017">
        <v>4</v>
      </c>
      <c r="Q7017">
        <v>0</v>
      </c>
      <c r="R7017">
        <v>48</v>
      </c>
      <c r="S7017">
        <v>0</v>
      </c>
      <c r="T7017">
        <v>9</v>
      </c>
      <c r="U7017">
        <v>0</v>
      </c>
      <c r="V7017">
        <v>0</v>
      </c>
      <c r="W7017">
        <v>0</v>
      </c>
      <c r="X7017">
        <v>5.7637251882506515</v>
      </c>
      <c r="Y7017">
        <v>0</v>
      </c>
      <c r="Z7017">
        <v>10.7680303175514</v>
      </c>
      <c r="AA7017">
        <v>0</v>
      </c>
      <c r="AB7017">
        <v>10.617301423359201</v>
      </c>
      <c r="AC7017">
        <v>0</v>
      </c>
      <c r="AD7017">
        <v>0</v>
      </c>
      <c r="AE7017">
        <v>27.149056929161254</v>
      </c>
    </row>
    <row r="7018" spans="1:31" x14ac:dyDescent="0.3">
      <c r="A7018">
        <v>2501703</v>
      </c>
      <c r="B7018">
        <v>1</v>
      </c>
      <c r="C7018" t="s">
        <v>80</v>
      </c>
      <c r="D7018" t="s">
        <v>82</v>
      </c>
      <c r="E7018" t="s">
        <v>132</v>
      </c>
      <c r="F7018" t="s">
        <v>19746</v>
      </c>
      <c r="G7018" t="s">
        <v>134</v>
      </c>
      <c r="H7018" t="s">
        <v>135</v>
      </c>
      <c r="I7018" t="s">
        <v>136</v>
      </c>
      <c r="J7018" t="s">
        <v>137</v>
      </c>
      <c r="K7018" t="s">
        <v>138</v>
      </c>
      <c r="L7018" t="s">
        <v>19747</v>
      </c>
      <c r="M7018" t="s">
        <v>19748</v>
      </c>
      <c r="N7018">
        <v>1.2666666660000001</v>
      </c>
      <c r="O7018">
        <v>0</v>
      </c>
      <c r="P7018">
        <v>307</v>
      </c>
      <c r="Q7018">
        <v>0</v>
      </c>
      <c r="R7018">
        <v>0</v>
      </c>
      <c r="S7018">
        <v>0</v>
      </c>
      <c r="T7018">
        <v>14</v>
      </c>
      <c r="U7018">
        <v>0</v>
      </c>
      <c r="V7018">
        <v>0</v>
      </c>
      <c r="W7018">
        <v>0</v>
      </c>
      <c r="X7018">
        <v>105.94658703772507</v>
      </c>
      <c r="Y7018">
        <v>0</v>
      </c>
      <c r="Z7018">
        <v>0</v>
      </c>
      <c r="AA7018">
        <v>0</v>
      </c>
      <c r="AB7018">
        <v>62.380045415176376</v>
      </c>
      <c r="AC7018">
        <v>0</v>
      </c>
      <c r="AD7018">
        <v>0</v>
      </c>
      <c r="AE7018">
        <v>168.32663245290144</v>
      </c>
    </row>
    <row r="7019" spans="1:31" x14ac:dyDescent="0.3">
      <c r="A7019">
        <v>2501408</v>
      </c>
      <c r="B7019">
        <v>1</v>
      </c>
      <c r="C7019" t="s">
        <v>80</v>
      </c>
      <c r="D7019" t="s">
        <v>96</v>
      </c>
      <c r="E7019" t="s">
        <v>166</v>
      </c>
      <c r="F7019" t="s">
        <v>19749</v>
      </c>
      <c r="G7019" t="s">
        <v>149</v>
      </c>
      <c r="H7019" t="s">
        <v>150</v>
      </c>
      <c r="I7019" t="s">
        <v>136</v>
      </c>
      <c r="J7019" t="s">
        <v>137</v>
      </c>
      <c r="K7019" t="s">
        <v>144</v>
      </c>
      <c r="L7019" t="s">
        <v>19750</v>
      </c>
      <c r="M7019" t="s">
        <v>19751</v>
      </c>
      <c r="N7019">
        <v>0.32666666599999999</v>
      </c>
      <c r="O7019">
        <v>0</v>
      </c>
      <c r="P7019">
        <v>60</v>
      </c>
      <c r="Q7019">
        <v>0</v>
      </c>
      <c r="R7019">
        <v>3</v>
      </c>
      <c r="S7019">
        <v>1</v>
      </c>
      <c r="T7019">
        <v>8</v>
      </c>
      <c r="U7019">
        <v>0</v>
      </c>
      <c r="V7019">
        <v>0</v>
      </c>
      <c r="W7019">
        <v>0</v>
      </c>
      <c r="X7019">
        <v>3.6669675277383926</v>
      </c>
      <c r="Y7019">
        <v>0</v>
      </c>
      <c r="Z7019">
        <v>0.21710417984558517</v>
      </c>
      <c r="AA7019">
        <v>3.7324813891769901</v>
      </c>
      <c r="AB7019">
        <v>0.46343944919421293</v>
      </c>
      <c r="AC7019">
        <v>0</v>
      </c>
      <c r="AD7019">
        <v>0</v>
      </c>
      <c r="AE7019">
        <v>8.0799925459551805</v>
      </c>
    </row>
    <row r="7020" spans="1:31" x14ac:dyDescent="0.3">
      <c r="A7020">
        <v>2501600</v>
      </c>
      <c r="B7020">
        <v>1</v>
      </c>
      <c r="C7020" t="s">
        <v>80</v>
      </c>
      <c r="D7020" t="s">
        <v>93</v>
      </c>
      <c r="E7020" t="s">
        <v>162</v>
      </c>
      <c r="F7020" t="s">
        <v>19752</v>
      </c>
      <c r="G7020" t="s">
        <v>210</v>
      </c>
      <c r="H7020" t="s">
        <v>135</v>
      </c>
      <c r="I7020" t="s">
        <v>136</v>
      </c>
      <c r="J7020" t="s">
        <v>137</v>
      </c>
      <c r="K7020" t="s">
        <v>144</v>
      </c>
      <c r="L7020" t="s">
        <v>19753</v>
      </c>
      <c r="M7020" t="s">
        <v>19754</v>
      </c>
      <c r="N7020">
        <v>3.4536111109999998</v>
      </c>
      <c r="O7020">
        <v>0</v>
      </c>
      <c r="P7020">
        <v>0</v>
      </c>
      <c r="Q7020">
        <v>0</v>
      </c>
      <c r="R7020">
        <v>4</v>
      </c>
      <c r="S7020">
        <v>0</v>
      </c>
      <c r="T7020">
        <v>1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21.358698178476121</v>
      </c>
      <c r="AA7020">
        <v>0</v>
      </c>
      <c r="AB7020">
        <v>0.46649826965550995</v>
      </c>
      <c r="AC7020">
        <v>0</v>
      </c>
      <c r="AD7020">
        <v>0</v>
      </c>
      <c r="AE7020">
        <v>21.825196448131631</v>
      </c>
    </row>
    <row r="7021" spans="1:31" x14ac:dyDescent="0.3">
      <c r="A7021">
        <v>2502022</v>
      </c>
      <c r="B7021">
        <v>2</v>
      </c>
      <c r="C7021" t="s">
        <v>80</v>
      </c>
      <c r="D7021" t="s">
        <v>82</v>
      </c>
      <c r="E7021" t="s">
        <v>147</v>
      </c>
      <c r="F7021" t="s">
        <v>19755</v>
      </c>
      <c r="G7021" t="s">
        <v>149</v>
      </c>
      <c r="H7021" t="s">
        <v>150</v>
      </c>
      <c r="I7021" t="s">
        <v>136</v>
      </c>
      <c r="J7021" t="s">
        <v>137</v>
      </c>
      <c r="K7021" t="s">
        <v>144</v>
      </c>
      <c r="L7021" t="s">
        <v>19255</v>
      </c>
      <c r="M7021" t="s">
        <v>19756</v>
      </c>
      <c r="N7021">
        <v>0.204166666</v>
      </c>
      <c r="O7021">
        <v>0</v>
      </c>
      <c r="P7021">
        <v>254</v>
      </c>
      <c r="Q7021">
        <v>0</v>
      </c>
      <c r="R7021">
        <v>0</v>
      </c>
      <c r="S7021">
        <v>0</v>
      </c>
      <c r="T7021">
        <v>71</v>
      </c>
      <c r="U7021">
        <v>0</v>
      </c>
      <c r="V7021">
        <v>0</v>
      </c>
      <c r="W7021">
        <v>0</v>
      </c>
      <c r="X7021">
        <v>23.218020393590944</v>
      </c>
      <c r="Y7021">
        <v>0</v>
      </c>
      <c r="Z7021">
        <v>0</v>
      </c>
      <c r="AA7021">
        <v>0</v>
      </c>
      <c r="AB7021">
        <v>14.275417470541523</v>
      </c>
      <c r="AC7021">
        <v>0</v>
      </c>
      <c r="AD7021">
        <v>0</v>
      </c>
      <c r="AE7021">
        <v>37.493437864132467</v>
      </c>
    </row>
    <row r="7022" spans="1:31" x14ac:dyDescent="0.3">
      <c r="A7022">
        <v>2501411</v>
      </c>
      <c r="B7022">
        <v>1</v>
      </c>
      <c r="C7022" t="s">
        <v>80</v>
      </c>
      <c r="D7022" t="s">
        <v>105</v>
      </c>
      <c r="E7022" t="s">
        <v>166</v>
      </c>
      <c r="F7022" t="s">
        <v>8205</v>
      </c>
      <c r="G7022" t="s">
        <v>149</v>
      </c>
      <c r="H7022" t="s">
        <v>150</v>
      </c>
      <c r="I7022" t="s">
        <v>136</v>
      </c>
      <c r="J7022" t="s">
        <v>137</v>
      </c>
      <c r="K7022" t="s">
        <v>144</v>
      </c>
      <c r="L7022" t="s">
        <v>19757</v>
      </c>
      <c r="M7022" t="s">
        <v>19758</v>
      </c>
      <c r="N7022">
        <v>7.5833333000000003E-2</v>
      </c>
      <c r="O7022">
        <v>6</v>
      </c>
      <c r="P7022">
        <v>6643</v>
      </c>
      <c r="Q7022">
        <v>8</v>
      </c>
      <c r="R7022">
        <v>19</v>
      </c>
      <c r="S7022">
        <v>33</v>
      </c>
      <c r="T7022">
        <v>602</v>
      </c>
      <c r="U7022">
        <v>7</v>
      </c>
      <c r="V7022">
        <v>0</v>
      </c>
      <c r="W7022">
        <v>0.67074808242455652</v>
      </c>
      <c r="X7022">
        <v>122.66178312409747</v>
      </c>
      <c r="Y7022">
        <v>4.9822901108424986</v>
      </c>
      <c r="Z7022">
        <v>0.37874295252204027</v>
      </c>
      <c r="AA7022">
        <v>11.257033995016107</v>
      </c>
      <c r="AB7022">
        <v>30.822992727078805</v>
      </c>
      <c r="AC7022">
        <v>569.33043143537827</v>
      </c>
      <c r="AD7022">
        <v>0</v>
      </c>
      <c r="AE7022">
        <v>740.10402242735972</v>
      </c>
    </row>
    <row r="7023" spans="1:31" x14ac:dyDescent="0.3">
      <c r="A7023">
        <v>2501743</v>
      </c>
      <c r="B7023">
        <v>1</v>
      </c>
      <c r="C7023" t="s">
        <v>80</v>
      </c>
      <c r="D7023" t="s">
        <v>83</v>
      </c>
      <c r="E7023" t="s">
        <v>147</v>
      </c>
      <c r="F7023" t="s">
        <v>5344</v>
      </c>
      <c r="G7023" t="s">
        <v>426</v>
      </c>
      <c r="H7023" t="s">
        <v>150</v>
      </c>
      <c r="I7023" t="s">
        <v>136</v>
      </c>
      <c r="J7023" t="s">
        <v>137</v>
      </c>
      <c r="K7023" t="s">
        <v>144</v>
      </c>
      <c r="L7023" t="s">
        <v>19759</v>
      </c>
      <c r="M7023" t="s">
        <v>19760</v>
      </c>
      <c r="N7023">
        <v>4.2027777769999997</v>
      </c>
      <c r="O7023">
        <v>1</v>
      </c>
      <c r="P7023">
        <v>799</v>
      </c>
      <c r="Q7023">
        <v>0</v>
      </c>
      <c r="R7023">
        <v>7</v>
      </c>
      <c r="S7023">
        <v>10</v>
      </c>
      <c r="T7023">
        <v>49</v>
      </c>
      <c r="U7023">
        <v>1</v>
      </c>
      <c r="V7023">
        <v>2</v>
      </c>
      <c r="W7023">
        <v>0.9695905031833334</v>
      </c>
      <c r="X7023">
        <v>1167.6543303127821</v>
      </c>
      <c r="Y7023">
        <v>0</v>
      </c>
      <c r="Z7023">
        <v>68.795193245837496</v>
      </c>
      <c r="AA7023">
        <v>545.91834927934883</v>
      </c>
      <c r="AB7023">
        <v>365.6574102630434</v>
      </c>
      <c r="AC7023">
        <v>74.79241381523299</v>
      </c>
      <c r="AD7023">
        <v>171.65397982692329</v>
      </c>
      <c r="AE7023">
        <v>2395.4412672463513</v>
      </c>
    </row>
    <row r="7024" spans="1:31" x14ac:dyDescent="0.3">
      <c r="A7024">
        <v>2501386</v>
      </c>
      <c r="B7024">
        <v>2</v>
      </c>
      <c r="C7024" t="s">
        <v>80</v>
      </c>
      <c r="D7024" t="s">
        <v>111</v>
      </c>
      <c r="E7024" t="s">
        <v>147</v>
      </c>
      <c r="F7024" t="s">
        <v>19761</v>
      </c>
      <c r="G7024" t="s">
        <v>203</v>
      </c>
      <c r="H7024" t="s">
        <v>150</v>
      </c>
      <c r="I7024" t="s">
        <v>136</v>
      </c>
      <c r="J7024" t="s">
        <v>137</v>
      </c>
      <c r="K7024" t="s">
        <v>138</v>
      </c>
      <c r="L7024" t="s">
        <v>19021</v>
      </c>
      <c r="M7024" t="s">
        <v>19762</v>
      </c>
      <c r="N7024">
        <v>0.18194444400000001</v>
      </c>
      <c r="O7024">
        <v>0</v>
      </c>
      <c r="P7024">
        <v>601</v>
      </c>
      <c r="Q7024">
        <v>0</v>
      </c>
      <c r="R7024">
        <v>0</v>
      </c>
      <c r="S7024">
        <v>0</v>
      </c>
      <c r="T7024">
        <v>85</v>
      </c>
      <c r="U7024">
        <v>0</v>
      </c>
      <c r="V7024">
        <v>0</v>
      </c>
      <c r="W7024">
        <v>0</v>
      </c>
      <c r="X7024">
        <v>23.737239737052327</v>
      </c>
      <c r="Y7024">
        <v>0</v>
      </c>
      <c r="Z7024">
        <v>0</v>
      </c>
      <c r="AA7024">
        <v>0</v>
      </c>
      <c r="AB7024">
        <v>8.6479634820206233</v>
      </c>
      <c r="AC7024">
        <v>0</v>
      </c>
      <c r="AD7024">
        <v>0</v>
      </c>
      <c r="AE7024">
        <v>32.385203219072949</v>
      </c>
    </row>
    <row r="7025" spans="1:31" x14ac:dyDescent="0.3">
      <c r="A7025">
        <v>2502121</v>
      </c>
      <c r="B7025">
        <v>1</v>
      </c>
      <c r="C7025" t="s">
        <v>80</v>
      </c>
      <c r="D7025" t="s">
        <v>94</v>
      </c>
      <c r="E7025" t="s">
        <v>162</v>
      </c>
      <c r="F7025" t="s">
        <v>19763</v>
      </c>
      <c r="G7025" t="s">
        <v>181</v>
      </c>
      <c r="H7025" t="s">
        <v>135</v>
      </c>
      <c r="I7025" t="s">
        <v>136</v>
      </c>
      <c r="J7025" t="s">
        <v>137</v>
      </c>
      <c r="K7025" t="s">
        <v>144</v>
      </c>
      <c r="L7025" t="s">
        <v>19764</v>
      </c>
      <c r="M7025" t="s">
        <v>19765</v>
      </c>
      <c r="N7025">
        <v>1.5425</v>
      </c>
      <c r="O7025">
        <v>0</v>
      </c>
      <c r="P7025">
        <v>276</v>
      </c>
      <c r="Q7025">
        <v>0</v>
      </c>
      <c r="R7025">
        <v>0</v>
      </c>
      <c r="S7025">
        <v>0</v>
      </c>
      <c r="T7025">
        <v>13</v>
      </c>
      <c r="U7025">
        <v>0</v>
      </c>
      <c r="V7025">
        <v>0</v>
      </c>
      <c r="W7025">
        <v>0</v>
      </c>
      <c r="X7025">
        <v>122.34446402264274</v>
      </c>
      <c r="Y7025">
        <v>0</v>
      </c>
      <c r="Z7025">
        <v>0</v>
      </c>
      <c r="AA7025">
        <v>0</v>
      </c>
      <c r="AB7025">
        <v>27.398308565874256</v>
      </c>
      <c r="AC7025">
        <v>0</v>
      </c>
      <c r="AD7025">
        <v>0</v>
      </c>
      <c r="AE7025">
        <v>149.742772588517</v>
      </c>
    </row>
    <row r="7026" spans="1:31" x14ac:dyDescent="0.3">
      <c r="A7026">
        <v>2501766</v>
      </c>
      <c r="B7026">
        <v>1</v>
      </c>
      <c r="C7026" t="s">
        <v>81</v>
      </c>
      <c r="D7026" t="s">
        <v>128</v>
      </c>
      <c r="E7026" t="s">
        <v>132</v>
      </c>
      <c r="F7026" t="s">
        <v>19766</v>
      </c>
      <c r="G7026" t="s">
        <v>296</v>
      </c>
      <c r="H7026" t="s">
        <v>135</v>
      </c>
      <c r="I7026" t="s">
        <v>136</v>
      </c>
      <c r="J7026" t="s">
        <v>137</v>
      </c>
      <c r="K7026" t="s">
        <v>144</v>
      </c>
      <c r="L7026" t="s">
        <v>19767</v>
      </c>
      <c r="M7026" t="s">
        <v>19768</v>
      </c>
      <c r="N7026">
        <v>7.22</v>
      </c>
      <c r="O7026">
        <v>0</v>
      </c>
      <c r="P7026">
        <v>107</v>
      </c>
      <c r="Q7026">
        <v>0</v>
      </c>
      <c r="R7026">
        <v>0</v>
      </c>
      <c r="S7026">
        <v>0</v>
      </c>
      <c r="T7026">
        <v>6</v>
      </c>
      <c r="U7026">
        <v>0</v>
      </c>
      <c r="V7026">
        <v>0</v>
      </c>
      <c r="W7026">
        <v>0</v>
      </c>
      <c r="X7026">
        <v>82.500477544868019</v>
      </c>
      <c r="Y7026">
        <v>0</v>
      </c>
      <c r="Z7026">
        <v>0</v>
      </c>
      <c r="AA7026">
        <v>0</v>
      </c>
      <c r="AB7026">
        <v>28.633444733725511</v>
      </c>
      <c r="AC7026">
        <v>0</v>
      </c>
      <c r="AD7026">
        <v>0</v>
      </c>
      <c r="AE7026">
        <v>111.13392227859353</v>
      </c>
    </row>
    <row r="7027" spans="1:31" x14ac:dyDescent="0.3">
      <c r="A7027">
        <v>2502078</v>
      </c>
      <c r="B7027">
        <v>1</v>
      </c>
      <c r="C7027" t="s">
        <v>81</v>
      </c>
      <c r="D7027" t="s">
        <v>119</v>
      </c>
      <c r="E7027" t="s">
        <v>184</v>
      </c>
      <c r="F7027" t="s">
        <v>1251</v>
      </c>
      <c r="G7027" t="s">
        <v>181</v>
      </c>
      <c r="H7027" t="s">
        <v>150</v>
      </c>
      <c r="I7027" t="s">
        <v>136</v>
      </c>
      <c r="J7027" t="s">
        <v>137</v>
      </c>
      <c r="K7027" t="s">
        <v>144</v>
      </c>
      <c r="L7027" t="s">
        <v>19769</v>
      </c>
      <c r="M7027" t="s">
        <v>19770</v>
      </c>
      <c r="N7027">
        <v>1.939444444</v>
      </c>
      <c r="O7027">
        <v>0</v>
      </c>
      <c r="P7027">
        <v>1660</v>
      </c>
      <c r="Q7027">
        <v>122</v>
      </c>
      <c r="R7027">
        <v>392</v>
      </c>
      <c r="S7027">
        <v>8</v>
      </c>
      <c r="T7027">
        <v>86</v>
      </c>
      <c r="U7027">
        <v>0</v>
      </c>
      <c r="V7027">
        <v>0</v>
      </c>
      <c r="W7027">
        <v>0</v>
      </c>
      <c r="X7027">
        <v>433.99558602910611</v>
      </c>
      <c r="Y7027">
        <v>122.50938364910385</v>
      </c>
      <c r="Z7027">
        <v>334.43865194334148</v>
      </c>
      <c r="AA7027">
        <v>16.088220718237189</v>
      </c>
      <c r="AB7027">
        <v>83.415670322905186</v>
      </c>
      <c r="AC7027">
        <v>0</v>
      </c>
      <c r="AD7027">
        <v>0</v>
      </c>
      <c r="AE7027">
        <v>990.44751266269373</v>
      </c>
    </row>
    <row r="7028" spans="1:31" x14ac:dyDescent="0.3">
      <c r="A7028">
        <v>2501786</v>
      </c>
      <c r="B7028">
        <v>1</v>
      </c>
      <c r="C7028" t="s">
        <v>80</v>
      </c>
      <c r="D7028" t="s">
        <v>104</v>
      </c>
      <c r="E7028" t="s">
        <v>184</v>
      </c>
      <c r="F7028" t="s">
        <v>19771</v>
      </c>
      <c r="G7028" t="s">
        <v>149</v>
      </c>
      <c r="H7028" t="s">
        <v>150</v>
      </c>
      <c r="I7028" t="s">
        <v>136</v>
      </c>
      <c r="J7028" t="s">
        <v>137</v>
      </c>
      <c r="K7028" t="s">
        <v>144</v>
      </c>
      <c r="L7028" t="s">
        <v>19772</v>
      </c>
      <c r="M7028" t="s">
        <v>19773</v>
      </c>
      <c r="N7028">
        <v>2.3272222220000001</v>
      </c>
      <c r="O7028">
        <v>4</v>
      </c>
      <c r="P7028">
        <v>0</v>
      </c>
      <c r="Q7028">
        <v>4</v>
      </c>
      <c r="R7028">
        <v>0</v>
      </c>
      <c r="S7028">
        <v>15</v>
      </c>
      <c r="T7028">
        <v>0</v>
      </c>
      <c r="U7028">
        <v>0</v>
      </c>
      <c r="V7028">
        <v>0</v>
      </c>
      <c r="W7028">
        <v>3.272910266577016</v>
      </c>
      <c r="X7028">
        <v>0</v>
      </c>
      <c r="Y7028">
        <v>2.3180597801314748</v>
      </c>
      <c r="Z7028">
        <v>0</v>
      </c>
      <c r="AA7028">
        <v>26.517860320653444</v>
      </c>
      <c r="AB7028">
        <v>0</v>
      </c>
      <c r="AC7028">
        <v>0</v>
      </c>
      <c r="AD7028">
        <v>0</v>
      </c>
      <c r="AE7028">
        <v>32.108830367361932</v>
      </c>
    </row>
    <row r="7029" spans="1:31" x14ac:dyDescent="0.3">
      <c r="A7029">
        <v>2501809</v>
      </c>
      <c r="B7029">
        <v>1</v>
      </c>
      <c r="C7029" t="s">
        <v>81</v>
      </c>
      <c r="D7029" t="s">
        <v>112</v>
      </c>
      <c r="E7029" t="s">
        <v>162</v>
      </c>
      <c r="F7029" t="s">
        <v>19774</v>
      </c>
      <c r="G7029" t="s">
        <v>210</v>
      </c>
      <c r="H7029" t="s">
        <v>135</v>
      </c>
      <c r="I7029" t="s">
        <v>136</v>
      </c>
      <c r="J7029" t="s">
        <v>137</v>
      </c>
      <c r="K7029" t="s">
        <v>144</v>
      </c>
      <c r="L7029" t="s">
        <v>19611</v>
      </c>
      <c r="M7029" t="s">
        <v>19775</v>
      </c>
      <c r="N7029">
        <v>8.3725000000000005</v>
      </c>
      <c r="O7029">
        <v>0</v>
      </c>
      <c r="P7029">
        <v>24</v>
      </c>
      <c r="Q7029">
        <v>0</v>
      </c>
      <c r="R7029">
        <v>4</v>
      </c>
      <c r="S7029">
        <v>0</v>
      </c>
      <c r="T7029">
        <v>6</v>
      </c>
      <c r="U7029">
        <v>0</v>
      </c>
      <c r="V7029">
        <v>0</v>
      </c>
      <c r="W7029">
        <v>0</v>
      </c>
      <c r="X7029">
        <v>27.655127991886562</v>
      </c>
      <c r="Y7029">
        <v>0</v>
      </c>
      <c r="Z7029">
        <v>10.603322076316934</v>
      </c>
      <c r="AA7029">
        <v>0</v>
      </c>
      <c r="AB7029">
        <v>14.513668453945451</v>
      </c>
      <c r="AC7029">
        <v>0</v>
      </c>
      <c r="AD7029">
        <v>0</v>
      </c>
      <c r="AE7029">
        <v>52.772118522148943</v>
      </c>
    </row>
    <row r="7030" spans="1:31" x14ac:dyDescent="0.3">
      <c r="A7030">
        <v>2501617</v>
      </c>
      <c r="B7030">
        <v>1</v>
      </c>
      <c r="C7030" t="s">
        <v>81</v>
      </c>
      <c r="D7030" t="s">
        <v>118</v>
      </c>
      <c r="E7030" t="s">
        <v>147</v>
      </c>
      <c r="F7030" t="s">
        <v>19776</v>
      </c>
      <c r="G7030" t="s">
        <v>168</v>
      </c>
      <c r="H7030" t="s">
        <v>150</v>
      </c>
      <c r="I7030" t="s">
        <v>136</v>
      </c>
      <c r="J7030" t="s">
        <v>137</v>
      </c>
      <c r="K7030" t="s">
        <v>138</v>
      </c>
      <c r="L7030" t="s">
        <v>19777</v>
      </c>
      <c r="M7030" t="s">
        <v>19778</v>
      </c>
      <c r="N7030">
        <v>6.1719444440000002</v>
      </c>
      <c r="O7030">
        <v>0</v>
      </c>
      <c r="P7030">
        <v>377</v>
      </c>
      <c r="Q7030">
        <v>0</v>
      </c>
      <c r="R7030">
        <v>1</v>
      </c>
      <c r="S7030">
        <v>0</v>
      </c>
      <c r="T7030">
        <v>23</v>
      </c>
      <c r="U7030">
        <v>0</v>
      </c>
      <c r="V7030">
        <v>0</v>
      </c>
      <c r="W7030">
        <v>0</v>
      </c>
      <c r="X7030">
        <v>841.90722659741664</v>
      </c>
      <c r="Y7030">
        <v>0</v>
      </c>
      <c r="Z7030">
        <v>0</v>
      </c>
      <c r="AA7030">
        <v>0</v>
      </c>
      <c r="AB7030">
        <v>166.77807802476741</v>
      </c>
      <c r="AC7030">
        <v>0</v>
      </c>
      <c r="AD7030">
        <v>0</v>
      </c>
      <c r="AE7030">
        <v>1008.685304622184</v>
      </c>
    </row>
    <row r="7031" spans="1:31" x14ac:dyDescent="0.3">
      <c r="A7031">
        <v>2501574</v>
      </c>
      <c r="B7031">
        <v>1</v>
      </c>
      <c r="C7031" t="s">
        <v>81</v>
      </c>
      <c r="D7031" t="s">
        <v>122</v>
      </c>
      <c r="E7031" t="s">
        <v>153</v>
      </c>
      <c r="F7031" t="s">
        <v>19779</v>
      </c>
      <c r="G7031" t="s">
        <v>244</v>
      </c>
      <c r="H7031" t="s">
        <v>135</v>
      </c>
      <c r="I7031" t="s">
        <v>136</v>
      </c>
      <c r="J7031" t="s">
        <v>137</v>
      </c>
      <c r="K7031" t="s">
        <v>144</v>
      </c>
      <c r="L7031" t="s">
        <v>19780</v>
      </c>
      <c r="M7031" t="s">
        <v>19781</v>
      </c>
      <c r="N7031">
        <v>0.81555555499999999</v>
      </c>
      <c r="O7031">
        <v>0</v>
      </c>
      <c r="P7031">
        <v>1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0.22866455976888891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0.22866455976888891</v>
      </c>
    </row>
    <row r="7032" spans="1:31" x14ac:dyDescent="0.3">
      <c r="A7032">
        <v>2501972</v>
      </c>
      <c r="B7032">
        <v>1</v>
      </c>
      <c r="C7032" t="s">
        <v>80</v>
      </c>
      <c r="D7032" t="s">
        <v>97</v>
      </c>
      <c r="E7032" t="s">
        <v>166</v>
      </c>
      <c r="F7032" t="s">
        <v>7614</v>
      </c>
      <c r="G7032" t="s">
        <v>149</v>
      </c>
      <c r="H7032" t="s">
        <v>150</v>
      </c>
      <c r="I7032" t="s">
        <v>136</v>
      </c>
      <c r="J7032" t="s">
        <v>137</v>
      </c>
      <c r="K7032" t="s">
        <v>144</v>
      </c>
      <c r="L7032" t="s">
        <v>19782</v>
      </c>
      <c r="M7032" t="s">
        <v>19783</v>
      </c>
      <c r="N7032">
        <v>0.124444444</v>
      </c>
      <c r="O7032">
        <v>3</v>
      </c>
      <c r="P7032">
        <v>550</v>
      </c>
      <c r="Q7032">
        <v>4</v>
      </c>
      <c r="R7032">
        <v>73</v>
      </c>
      <c r="S7032">
        <v>20</v>
      </c>
      <c r="T7032">
        <v>108</v>
      </c>
      <c r="U7032">
        <v>0</v>
      </c>
      <c r="V7032">
        <v>0</v>
      </c>
      <c r="W7032">
        <v>0.49640876771352538</v>
      </c>
      <c r="X7032">
        <v>25.552902137718636</v>
      </c>
      <c r="Y7032">
        <v>0.57328215105698122</v>
      </c>
      <c r="Z7032">
        <v>2.5314967592324105</v>
      </c>
      <c r="AA7032">
        <v>19.639792602901608</v>
      </c>
      <c r="AB7032">
        <v>10.800102948876475</v>
      </c>
      <c r="AC7032">
        <v>0</v>
      </c>
      <c r="AD7032">
        <v>0</v>
      </c>
      <c r="AE7032">
        <v>59.593985367499641</v>
      </c>
    </row>
    <row r="7033" spans="1:31" x14ac:dyDescent="0.3">
      <c r="A7033">
        <v>2501474</v>
      </c>
      <c r="B7033">
        <v>1</v>
      </c>
      <c r="C7033" t="s">
        <v>81</v>
      </c>
      <c r="D7033" t="s">
        <v>112</v>
      </c>
      <c r="E7033" t="s">
        <v>132</v>
      </c>
      <c r="F7033" t="s">
        <v>19784</v>
      </c>
      <c r="G7033" t="s">
        <v>296</v>
      </c>
      <c r="H7033" t="s">
        <v>135</v>
      </c>
      <c r="I7033" t="s">
        <v>136</v>
      </c>
      <c r="J7033" t="s">
        <v>137</v>
      </c>
      <c r="K7033" t="s">
        <v>144</v>
      </c>
      <c r="L7033" t="s">
        <v>19785</v>
      </c>
      <c r="M7033" t="s">
        <v>19786</v>
      </c>
      <c r="N7033">
        <v>4.6913888879999996</v>
      </c>
      <c r="O7033">
        <v>0</v>
      </c>
      <c r="P7033">
        <v>94</v>
      </c>
      <c r="Q7033">
        <v>0</v>
      </c>
      <c r="R7033">
        <v>9</v>
      </c>
      <c r="S7033">
        <v>0</v>
      </c>
      <c r="T7033">
        <v>18</v>
      </c>
      <c r="U7033">
        <v>0</v>
      </c>
      <c r="V7033">
        <v>0</v>
      </c>
      <c r="W7033">
        <v>0</v>
      </c>
      <c r="X7033">
        <v>63.61071907949966</v>
      </c>
      <c r="Y7033">
        <v>0</v>
      </c>
      <c r="Z7033">
        <v>12.226295801749403</v>
      </c>
      <c r="AA7033">
        <v>0</v>
      </c>
      <c r="AB7033">
        <v>21.343823286514425</v>
      </c>
      <c r="AC7033">
        <v>0</v>
      </c>
      <c r="AD7033">
        <v>0</v>
      </c>
      <c r="AE7033">
        <v>97.180838167763483</v>
      </c>
    </row>
    <row r="7034" spans="1:31" x14ac:dyDescent="0.3">
      <c r="A7034">
        <v>2501872</v>
      </c>
      <c r="B7034">
        <v>1</v>
      </c>
      <c r="C7034" t="s">
        <v>80</v>
      </c>
      <c r="D7034" t="s">
        <v>99</v>
      </c>
      <c r="E7034" t="s">
        <v>162</v>
      </c>
      <c r="F7034" t="s">
        <v>19787</v>
      </c>
      <c r="G7034" t="s">
        <v>530</v>
      </c>
      <c r="H7034" t="s">
        <v>135</v>
      </c>
      <c r="I7034" t="s">
        <v>136</v>
      </c>
      <c r="J7034" t="s">
        <v>137</v>
      </c>
      <c r="K7034" t="s">
        <v>144</v>
      </c>
      <c r="L7034" t="s">
        <v>19788</v>
      </c>
      <c r="M7034" t="s">
        <v>19789</v>
      </c>
      <c r="N7034">
        <v>1.7608333329999999</v>
      </c>
      <c r="O7034">
        <v>0</v>
      </c>
      <c r="P7034">
        <v>48</v>
      </c>
      <c r="Q7034">
        <v>0</v>
      </c>
      <c r="R7034">
        <v>1</v>
      </c>
      <c r="S7034">
        <v>0</v>
      </c>
      <c r="T7034">
        <v>15</v>
      </c>
      <c r="U7034">
        <v>0</v>
      </c>
      <c r="V7034">
        <v>0</v>
      </c>
      <c r="W7034">
        <v>0</v>
      </c>
      <c r="X7034">
        <v>41.088929570913493</v>
      </c>
      <c r="Y7034">
        <v>0</v>
      </c>
      <c r="Z7034">
        <v>0</v>
      </c>
      <c r="AA7034">
        <v>0</v>
      </c>
      <c r="AB7034">
        <v>37.49892681910741</v>
      </c>
      <c r="AC7034">
        <v>0</v>
      </c>
      <c r="AD7034">
        <v>0</v>
      </c>
      <c r="AE7034">
        <v>78.587856390020903</v>
      </c>
    </row>
    <row r="7035" spans="1:31" x14ac:dyDescent="0.3">
      <c r="A7035">
        <v>2502115</v>
      </c>
      <c r="B7035">
        <v>1</v>
      </c>
      <c r="C7035" t="s">
        <v>81</v>
      </c>
      <c r="D7035" t="s">
        <v>113</v>
      </c>
      <c r="E7035" t="s">
        <v>162</v>
      </c>
      <c r="F7035" t="s">
        <v>19790</v>
      </c>
      <c r="G7035" t="s">
        <v>210</v>
      </c>
      <c r="H7035" t="s">
        <v>135</v>
      </c>
      <c r="I7035" t="s">
        <v>136</v>
      </c>
      <c r="J7035" t="s">
        <v>137</v>
      </c>
      <c r="K7035" t="s">
        <v>144</v>
      </c>
      <c r="L7035" t="s">
        <v>19791</v>
      </c>
      <c r="M7035" t="s">
        <v>19792</v>
      </c>
      <c r="N7035">
        <v>0.59361111099999997</v>
      </c>
      <c r="O7035">
        <v>0</v>
      </c>
      <c r="P7035">
        <v>15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1.6234395632333452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1.6234395632333452</v>
      </c>
    </row>
    <row r="7036" spans="1:31" x14ac:dyDescent="0.3">
      <c r="A7036">
        <v>2502608</v>
      </c>
      <c r="B7036">
        <v>1</v>
      </c>
      <c r="C7036" t="s">
        <v>80</v>
      </c>
      <c r="D7036" t="s">
        <v>93</v>
      </c>
      <c r="E7036" t="s">
        <v>166</v>
      </c>
      <c r="F7036" t="s">
        <v>19793</v>
      </c>
      <c r="G7036" t="s">
        <v>168</v>
      </c>
      <c r="H7036" t="s">
        <v>150</v>
      </c>
      <c r="I7036" t="s">
        <v>136</v>
      </c>
      <c r="J7036" t="s">
        <v>137</v>
      </c>
      <c r="K7036" t="s">
        <v>138</v>
      </c>
      <c r="L7036" t="s">
        <v>19794</v>
      </c>
      <c r="M7036" t="s">
        <v>19795</v>
      </c>
      <c r="N7036">
        <v>5.5847222219999999</v>
      </c>
      <c r="O7036">
        <v>0</v>
      </c>
      <c r="P7036">
        <v>4770</v>
      </c>
      <c r="Q7036">
        <v>0</v>
      </c>
      <c r="R7036">
        <v>6</v>
      </c>
      <c r="S7036">
        <v>2</v>
      </c>
      <c r="T7036">
        <v>294</v>
      </c>
      <c r="U7036">
        <v>0</v>
      </c>
      <c r="V7036">
        <v>0</v>
      </c>
      <c r="W7036">
        <v>0</v>
      </c>
      <c r="X7036">
        <v>6598.6977876821466</v>
      </c>
      <c r="Y7036">
        <v>0</v>
      </c>
      <c r="Z7036">
        <v>16.02510331340152</v>
      </c>
      <c r="AA7036">
        <v>1062.7530185292394</v>
      </c>
      <c r="AB7036">
        <v>2231.763572229801</v>
      </c>
      <c r="AC7036">
        <v>0</v>
      </c>
      <c r="AD7036">
        <v>0</v>
      </c>
      <c r="AE7036">
        <v>9909.2394817545901</v>
      </c>
    </row>
    <row r="7037" spans="1:31" x14ac:dyDescent="0.3">
      <c r="A7037">
        <v>2502940</v>
      </c>
      <c r="B7037">
        <v>1</v>
      </c>
      <c r="C7037" t="s">
        <v>80</v>
      </c>
      <c r="D7037" t="s">
        <v>104</v>
      </c>
      <c r="E7037" t="s">
        <v>147</v>
      </c>
      <c r="F7037" t="s">
        <v>19796</v>
      </c>
      <c r="G7037" t="s">
        <v>193</v>
      </c>
      <c r="H7037" t="s">
        <v>150</v>
      </c>
      <c r="I7037" t="s">
        <v>136</v>
      </c>
      <c r="J7037" t="s">
        <v>137</v>
      </c>
      <c r="K7037" t="s">
        <v>144</v>
      </c>
      <c r="L7037" t="s">
        <v>19797</v>
      </c>
      <c r="M7037" t="s">
        <v>19798</v>
      </c>
      <c r="N7037">
        <v>1.4016666659999999</v>
      </c>
      <c r="O7037">
        <v>0</v>
      </c>
      <c r="P7037">
        <v>30</v>
      </c>
      <c r="Q7037">
        <v>0</v>
      </c>
      <c r="R7037">
        <v>1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8.4757637614895422</v>
      </c>
      <c r="Y7037">
        <v>0</v>
      </c>
      <c r="Z7037">
        <v>7.5414733930117786E-2</v>
      </c>
      <c r="AA7037">
        <v>0</v>
      </c>
      <c r="AB7037">
        <v>0</v>
      </c>
      <c r="AC7037">
        <v>0</v>
      </c>
      <c r="AD7037">
        <v>0</v>
      </c>
      <c r="AE7037">
        <v>8.5511784954196592</v>
      </c>
    </row>
    <row r="7038" spans="1:31" x14ac:dyDescent="0.3">
      <c r="A7038">
        <v>2502771</v>
      </c>
      <c r="B7038">
        <v>1</v>
      </c>
      <c r="C7038" t="s">
        <v>81</v>
      </c>
      <c r="D7038" t="s">
        <v>117</v>
      </c>
      <c r="E7038" t="s">
        <v>153</v>
      </c>
      <c r="F7038" t="s">
        <v>19799</v>
      </c>
      <c r="G7038" t="s">
        <v>155</v>
      </c>
      <c r="H7038" t="s">
        <v>135</v>
      </c>
      <c r="I7038" t="s">
        <v>136</v>
      </c>
      <c r="J7038" t="s">
        <v>137</v>
      </c>
      <c r="K7038" t="s">
        <v>144</v>
      </c>
      <c r="L7038" t="s">
        <v>19800</v>
      </c>
      <c r="M7038" t="s">
        <v>19801</v>
      </c>
      <c r="N7038">
        <v>1.635555555</v>
      </c>
      <c r="O7038">
        <v>0</v>
      </c>
      <c r="P7038">
        <v>1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0.20793588508244976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0.20793588508244976</v>
      </c>
    </row>
    <row r="7039" spans="1:31" x14ac:dyDescent="0.3">
      <c r="A7039">
        <v>2502917</v>
      </c>
      <c r="B7039">
        <v>1</v>
      </c>
      <c r="C7039" t="s">
        <v>80</v>
      </c>
      <c r="D7039" t="s">
        <v>94</v>
      </c>
      <c r="E7039" t="s">
        <v>162</v>
      </c>
      <c r="F7039" t="s">
        <v>19802</v>
      </c>
      <c r="G7039" t="s">
        <v>210</v>
      </c>
      <c r="H7039" t="s">
        <v>135</v>
      </c>
      <c r="I7039" t="s">
        <v>136</v>
      </c>
      <c r="J7039" t="s">
        <v>137</v>
      </c>
      <c r="K7039" t="s">
        <v>144</v>
      </c>
      <c r="L7039" t="s">
        <v>19803</v>
      </c>
      <c r="M7039" t="s">
        <v>19804</v>
      </c>
      <c r="N7039">
        <v>1.000277777</v>
      </c>
      <c r="O7039">
        <v>0</v>
      </c>
      <c r="P7039">
        <v>32</v>
      </c>
      <c r="Q7039">
        <v>0</v>
      </c>
      <c r="R7039">
        <v>4</v>
      </c>
      <c r="S7039">
        <v>0</v>
      </c>
      <c r="T7039">
        <v>4</v>
      </c>
      <c r="U7039">
        <v>0</v>
      </c>
      <c r="V7039">
        <v>0</v>
      </c>
      <c r="W7039">
        <v>0</v>
      </c>
      <c r="X7039">
        <v>10.254695699982193</v>
      </c>
      <c r="Y7039">
        <v>0</v>
      </c>
      <c r="Z7039">
        <v>1.3601109465929333</v>
      </c>
      <c r="AA7039">
        <v>0</v>
      </c>
      <c r="AB7039">
        <v>2.9563710154876719</v>
      </c>
      <c r="AC7039">
        <v>0</v>
      </c>
      <c r="AD7039">
        <v>0</v>
      </c>
      <c r="AE7039">
        <v>14.571177662062798</v>
      </c>
    </row>
    <row r="7040" spans="1:31" x14ac:dyDescent="0.3">
      <c r="A7040">
        <v>2502794</v>
      </c>
      <c r="B7040">
        <v>1</v>
      </c>
      <c r="C7040" t="s">
        <v>80</v>
      </c>
      <c r="D7040" t="s">
        <v>105</v>
      </c>
      <c r="E7040" t="s">
        <v>162</v>
      </c>
      <c r="F7040" t="s">
        <v>15667</v>
      </c>
      <c r="G7040" t="s">
        <v>181</v>
      </c>
      <c r="H7040" t="s">
        <v>135</v>
      </c>
      <c r="I7040" t="s">
        <v>136</v>
      </c>
      <c r="J7040" t="s">
        <v>137</v>
      </c>
      <c r="K7040" t="s">
        <v>144</v>
      </c>
      <c r="L7040" t="s">
        <v>19805</v>
      </c>
      <c r="M7040" t="s">
        <v>19806</v>
      </c>
      <c r="N7040">
        <v>1.048888888</v>
      </c>
      <c r="O7040">
        <v>0</v>
      </c>
      <c r="P7040">
        <v>151</v>
      </c>
      <c r="Q7040">
        <v>0</v>
      </c>
      <c r="R7040">
        <v>0</v>
      </c>
      <c r="S7040">
        <v>0</v>
      </c>
      <c r="T7040">
        <v>11</v>
      </c>
      <c r="U7040">
        <v>0</v>
      </c>
      <c r="V7040">
        <v>0</v>
      </c>
      <c r="W7040">
        <v>0</v>
      </c>
      <c r="X7040">
        <v>43.376337971697197</v>
      </c>
      <c r="Y7040">
        <v>0</v>
      </c>
      <c r="Z7040">
        <v>0</v>
      </c>
      <c r="AA7040">
        <v>0</v>
      </c>
      <c r="AB7040">
        <v>9.9515441899850146</v>
      </c>
      <c r="AC7040">
        <v>0</v>
      </c>
      <c r="AD7040">
        <v>0</v>
      </c>
      <c r="AE7040">
        <v>53.327882161682211</v>
      </c>
    </row>
    <row r="7041" spans="1:31" x14ac:dyDescent="0.3">
      <c r="A7041">
        <v>2502625</v>
      </c>
      <c r="B7041">
        <v>1</v>
      </c>
      <c r="C7041" t="s">
        <v>81</v>
      </c>
      <c r="D7041" t="s">
        <v>114</v>
      </c>
      <c r="E7041" t="s">
        <v>147</v>
      </c>
      <c r="F7041" t="s">
        <v>19807</v>
      </c>
      <c r="G7041" t="s">
        <v>193</v>
      </c>
      <c r="H7041" t="s">
        <v>150</v>
      </c>
      <c r="I7041" t="s">
        <v>136</v>
      </c>
      <c r="J7041" t="s">
        <v>137</v>
      </c>
      <c r="K7041" t="s">
        <v>144</v>
      </c>
      <c r="L7041" t="s">
        <v>19808</v>
      </c>
      <c r="M7041" t="s">
        <v>19809</v>
      </c>
      <c r="N7041">
        <v>2.5355555550000002</v>
      </c>
      <c r="O7041">
        <v>0</v>
      </c>
      <c r="P7041">
        <v>507</v>
      </c>
      <c r="Q7041">
        <v>2</v>
      </c>
      <c r="R7041">
        <v>11</v>
      </c>
      <c r="S7041">
        <v>7</v>
      </c>
      <c r="T7041">
        <v>48</v>
      </c>
      <c r="U7041">
        <v>0</v>
      </c>
      <c r="V7041">
        <v>0</v>
      </c>
      <c r="W7041">
        <v>0</v>
      </c>
      <c r="X7041">
        <v>112.35549142873607</v>
      </c>
      <c r="Y7041">
        <v>3.0142873500331753</v>
      </c>
      <c r="Z7041">
        <v>3.8095327873325004</v>
      </c>
      <c r="AA7041">
        <v>35.87478919804154</v>
      </c>
      <c r="AB7041">
        <v>24.275357358685881</v>
      </c>
      <c r="AC7041">
        <v>0</v>
      </c>
      <c r="AD7041">
        <v>0</v>
      </c>
      <c r="AE7041">
        <v>179.32945812282918</v>
      </c>
    </row>
    <row r="7042" spans="1:31" x14ac:dyDescent="0.3">
      <c r="A7042">
        <v>2502293</v>
      </c>
      <c r="B7042">
        <v>1</v>
      </c>
      <c r="C7042" t="s">
        <v>81</v>
      </c>
      <c r="D7042" t="s">
        <v>113</v>
      </c>
      <c r="E7042" t="s">
        <v>132</v>
      </c>
      <c r="F7042" t="s">
        <v>19355</v>
      </c>
      <c r="G7042" t="s">
        <v>181</v>
      </c>
      <c r="H7042" t="s">
        <v>135</v>
      </c>
      <c r="I7042" t="s">
        <v>136</v>
      </c>
      <c r="J7042" t="s">
        <v>137</v>
      </c>
      <c r="K7042" t="s">
        <v>144</v>
      </c>
      <c r="L7042" t="s">
        <v>19810</v>
      </c>
      <c r="M7042" t="s">
        <v>19811</v>
      </c>
      <c r="N7042">
        <v>1.122777777</v>
      </c>
      <c r="O7042">
        <v>0</v>
      </c>
      <c r="P7042">
        <v>19</v>
      </c>
      <c r="Q7042">
        <v>0</v>
      </c>
      <c r="R7042">
        <v>35</v>
      </c>
      <c r="S7042">
        <v>0</v>
      </c>
      <c r="T7042">
        <v>2</v>
      </c>
      <c r="U7042">
        <v>0</v>
      </c>
      <c r="V7042">
        <v>0</v>
      </c>
      <c r="W7042">
        <v>0</v>
      </c>
      <c r="X7042">
        <v>1.2384817266618209</v>
      </c>
      <c r="Y7042">
        <v>0</v>
      </c>
      <c r="Z7042">
        <v>5.9129539221788656</v>
      </c>
      <c r="AA7042">
        <v>0</v>
      </c>
      <c r="AB7042">
        <v>9.588856689221921E-2</v>
      </c>
      <c r="AC7042">
        <v>0</v>
      </c>
      <c r="AD7042">
        <v>0</v>
      </c>
      <c r="AE7042">
        <v>7.2473242157329052</v>
      </c>
    </row>
    <row r="7043" spans="1:31" x14ac:dyDescent="0.3">
      <c r="A7043">
        <v>2502439</v>
      </c>
      <c r="B7043">
        <v>1</v>
      </c>
      <c r="C7043" t="s">
        <v>80</v>
      </c>
      <c r="D7043" t="s">
        <v>100</v>
      </c>
      <c r="E7043" t="s">
        <v>153</v>
      </c>
      <c r="F7043" t="s">
        <v>19812</v>
      </c>
      <c r="G7043" t="s">
        <v>155</v>
      </c>
      <c r="H7043" t="s">
        <v>135</v>
      </c>
      <c r="I7043" t="s">
        <v>136</v>
      </c>
      <c r="J7043" t="s">
        <v>137</v>
      </c>
      <c r="K7043" t="s">
        <v>144</v>
      </c>
      <c r="L7043" t="s">
        <v>19813</v>
      </c>
      <c r="M7043" t="s">
        <v>19814</v>
      </c>
      <c r="N7043">
        <v>1.5608333329999999</v>
      </c>
      <c r="O7043">
        <v>0</v>
      </c>
      <c r="P7043">
        <v>1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0.44780711406830709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0.44780711406830709</v>
      </c>
    </row>
    <row r="7044" spans="1:31" x14ac:dyDescent="0.3">
      <c r="A7044">
        <v>2502980</v>
      </c>
      <c r="B7044">
        <v>1</v>
      </c>
      <c r="C7044" t="s">
        <v>81</v>
      </c>
      <c r="D7044" t="s">
        <v>113</v>
      </c>
      <c r="E7044" t="s">
        <v>162</v>
      </c>
      <c r="F7044" t="s">
        <v>19815</v>
      </c>
      <c r="G7044" t="s">
        <v>210</v>
      </c>
      <c r="H7044" t="s">
        <v>135</v>
      </c>
      <c r="I7044" t="s">
        <v>136</v>
      </c>
      <c r="J7044" t="s">
        <v>137</v>
      </c>
      <c r="K7044" t="s">
        <v>144</v>
      </c>
      <c r="L7044" t="s">
        <v>19816</v>
      </c>
      <c r="M7044" t="s">
        <v>19817</v>
      </c>
      <c r="N7044">
        <v>0.82361111099999995</v>
      </c>
      <c r="O7044">
        <v>0</v>
      </c>
      <c r="P7044">
        <v>8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1.4294495277621289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1.4294495277621289</v>
      </c>
    </row>
    <row r="7045" spans="1:31" x14ac:dyDescent="0.3">
      <c r="A7045">
        <v>2502359</v>
      </c>
      <c r="B7045">
        <v>1</v>
      </c>
      <c r="C7045" t="s">
        <v>81</v>
      </c>
      <c r="D7045" t="s">
        <v>124</v>
      </c>
      <c r="E7045" t="s">
        <v>147</v>
      </c>
      <c r="F7045" t="s">
        <v>19818</v>
      </c>
      <c r="G7045" t="s">
        <v>779</v>
      </c>
      <c r="H7045" t="s">
        <v>150</v>
      </c>
      <c r="I7045" t="s">
        <v>136</v>
      </c>
      <c r="J7045" t="s">
        <v>137</v>
      </c>
      <c r="K7045" t="s">
        <v>144</v>
      </c>
      <c r="L7045" t="s">
        <v>19819</v>
      </c>
      <c r="M7045" t="s">
        <v>19820</v>
      </c>
      <c r="N7045">
        <v>1.4913888879999999</v>
      </c>
      <c r="O7045">
        <v>1</v>
      </c>
      <c r="P7045">
        <v>0</v>
      </c>
      <c r="Q7045">
        <v>66</v>
      </c>
      <c r="R7045">
        <v>0</v>
      </c>
      <c r="S7045">
        <v>4</v>
      </c>
      <c r="T7045">
        <v>0</v>
      </c>
      <c r="U7045">
        <v>0</v>
      </c>
      <c r="V7045">
        <v>0</v>
      </c>
      <c r="W7045">
        <v>6.6499864605146675E-2</v>
      </c>
      <c r="X7045">
        <v>0</v>
      </c>
      <c r="Y7045">
        <v>39.890846483435809</v>
      </c>
      <c r="Z7045">
        <v>0</v>
      </c>
      <c r="AA7045">
        <v>12.232542580738366</v>
      </c>
      <c r="AB7045">
        <v>0</v>
      </c>
      <c r="AC7045">
        <v>0</v>
      </c>
      <c r="AD7045">
        <v>0</v>
      </c>
      <c r="AE7045">
        <v>52.189888928779325</v>
      </c>
    </row>
    <row r="7046" spans="1:31" x14ac:dyDescent="0.3">
      <c r="A7046">
        <v>2502502</v>
      </c>
      <c r="B7046">
        <v>1</v>
      </c>
      <c r="C7046" t="s">
        <v>80</v>
      </c>
      <c r="D7046" t="s">
        <v>93</v>
      </c>
      <c r="E7046" t="s">
        <v>147</v>
      </c>
      <c r="F7046" t="s">
        <v>19821</v>
      </c>
      <c r="G7046" t="s">
        <v>168</v>
      </c>
      <c r="H7046" t="s">
        <v>150</v>
      </c>
      <c r="I7046" t="s">
        <v>136</v>
      </c>
      <c r="J7046" t="s">
        <v>137</v>
      </c>
      <c r="K7046" t="s">
        <v>138</v>
      </c>
      <c r="L7046" t="s">
        <v>19822</v>
      </c>
      <c r="M7046" t="s">
        <v>19823</v>
      </c>
      <c r="N7046">
        <v>1.6872222219999999</v>
      </c>
      <c r="O7046">
        <v>0</v>
      </c>
      <c r="P7046">
        <v>1083</v>
      </c>
      <c r="Q7046">
        <v>0</v>
      </c>
      <c r="R7046">
        <v>2</v>
      </c>
      <c r="S7046">
        <v>0</v>
      </c>
      <c r="T7046">
        <v>48</v>
      </c>
      <c r="U7046">
        <v>0</v>
      </c>
      <c r="V7046">
        <v>0</v>
      </c>
      <c r="W7046">
        <v>0</v>
      </c>
      <c r="X7046">
        <v>447.46284466401715</v>
      </c>
      <c r="Y7046">
        <v>0</v>
      </c>
      <c r="Z7046">
        <v>2.4721777798283022</v>
      </c>
      <c r="AA7046">
        <v>0</v>
      </c>
      <c r="AB7046">
        <v>145.50331404039935</v>
      </c>
      <c r="AC7046">
        <v>0</v>
      </c>
      <c r="AD7046">
        <v>0</v>
      </c>
      <c r="AE7046">
        <v>595.43833648424481</v>
      </c>
    </row>
    <row r="7047" spans="1:31" x14ac:dyDescent="0.3">
      <c r="A7047">
        <v>2502665</v>
      </c>
      <c r="B7047">
        <v>1</v>
      </c>
      <c r="C7047" t="s">
        <v>80</v>
      </c>
      <c r="D7047" t="s">
        <v>100</v>
      </c>
      <c r="E7047" t="s">
        <v>184</v>
      </c>
      <c r="F7047" t="s">
        <v>19824</v>
      </c>
      <c r="G7047" t="s">
        <v>149</v>
      </c>
      <c r="H7047" t="s">
        <v>150</v>
      </c>
      <c r="I7047" t="s">
        <v>136</v>
      </c>
      <c r="J7047" t="s">
        <v>137</v>
      </c>
      <c r="K7047" t="s">
        <v>144</v>
      </c>
      <c r="L7047" t="s">
        <v>19825</v>
      </c>
      <c r="M7047" t="s">
        <v>19826</v>
      </c>
      <c r="N7047">
        <v>0.46361111100000002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44</v>
      </c>
      <c r="U7047">
        <v>0</v>
      </c>
      <c r="V7047">
        <v>4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38.437814325327793</v>
      </c>
      <c r="AC7047">
        <v>0</v>
      </c>
      <c r="AD7047">
        <v>159.40826014488727</v>
      </c>
      <c r="AE7047">
        <v>197.84607447021506</v>
      </c>
    </row>
    <row r="7048" spans="1:31" x14ac:dyDescent="0.3">
      <c r="A7048">
        <v>2502522</v>
      </c>
      <c r="B7048">
        <v>1</v>
      </c>
      <c r="C7048" t="s">
        <v>80</v>
      </c>
      <c r="D7048" t="s">
        <v>94</v>
      </c>
      <c r="E7048" t="s">
        <v>162</v>
      </c>
      <c r="F7048" t="s">
        <v>19827</v>
      </c>
      <c r="G7048" t="s">
        <v>181</v>
      </c>
      <c r="H7048" t="s">
        <v>135</v>
      </c>
      <c r="I7048" t="s">
        <v>136</v>
      </c>
      <c r="J7048" t="s">
        <v>137</v>
      </c>
      <c r="K7048" t="s">
        <v>144</v>
      </c>
      <c r="L7048" t="s">
        <v>19828</v>
      </c>
      <c r="M7048" t="s">
        <v>19829</v>
      </c>
      <c r="N7048">
        <v>0.93583333300000004</v>
      </c>
      <c r="O7048">
        <v>0</v>
      </c>
      <c r="P7048">
        <v>104</v>
      </c>
      <c r="Q7048">
        <v>0</v>
      </c>
      <c r="R7048">
        <v>0</v>
      </c>
      <c r="S7048">
        <v>0</v>
      </c>
      <c r="T7048">
        <v>9</v>
      </c>
      <c r="U7048">
        <v>0</v>
      </c>
      <c r="V7048">
        <v>0</v>
      </c>
      <c r="W7048">
        <v>0</v>
      </c>
      <c r="X7048">
        <v>21.409770629613405</v>
      </c>
      <c r="Y7048">
        <v>0</v>
      </c>
      <c r="Z7048">
        <v>0</v>
      </c>
      <c r="AA7048">
        <v>0</v>
      </c>
      <c r="AB7048">
        <v>1.8453306249678079</v>
      </c>
      <c r="AC7048">
        <v>0</v>
      </c>
      <c r="AD7048">
        <v>0</v>
      </c>
      <c r="AE7048">
        <v>23.255101254581213</v>
      </c>
    </row>
    <row r="7049" spans="1:31" x14ac:dyDescent="0.3">
      <c r="A7049">
        <v>2502379</v>
      </c>
      <c r="B7049">
        <v>1</v>
      </c>
      <c r="C7049" t="s">
        <v>81</v>
      </c>
      <c r="D7049" t="s">
        <v>127</v>
      </c>
      <c r="E7049" t="s">
        <v>147</v>
      </c>
      <c r="F7049" t="s">
        <v>19830</v>
      </c>
      <c r="G7049" t="s">
        <v>251</v>
      </c>
      <c r="H7049" t="s">
        <v>150</v>
      </c>
      <c r="I7049" t="s">
        <v>136</v>
      </c>
      <c r="J7049" t="s">
        <v>137</v>
      </c>
      <c r="K7049" t="s">
        <v>138</v>
      </c>
      <c r="L7049" t="s">
        <v>19831</v>
      </c>
      <c r="M7049" t="s">
        <v>19832</v>
      </c>
      <c r="N7049">
        <v>0.90361111100000002</v>
      </c>
      <c r="O7049">
        <v>0</v>
      </c>
      <c r="P7049">
        <v>5</v>
      </c>
      <c r="Q7049">
        <v>0</v>
      </c>
      <c r="R7049">
        <v>0</v>
      </c>
      <c r="S7049">
        <v>0</v>
      </c>
      <c r="T7049">
        <v>72</v>
      </c>
      <c r="U7049">
        <v>0</v>
      </c>
      <c r="V7049">
        <v>0</v>
      </c>
      <c r="W7049">
        <v>0</v>
      </c>
      <c r="X7049">
        <v>0.65178861340033234</v>
      </c>
      <c r="Y7049">
        <v>0</v>
      </c>
      <c r="Z7049">
        <v>0</v>
      </c>
      <c r="AA7049">
        <v>0</v>
      </c>
      <c r="AB7049">
        <v>153.18491485202603</v>
      </c>
      <c r="AC7049">
        <v>0</v>
      </c>
      <c r="AD7049">
        <v>0</v>
      </c>
      <c r="AE7049">
        <v>153.83670346542635</v>
      </c>
    </row>
    <row r="7050" spans="1:31" x14ac:dyDescent="0.3">
      <c r="A7050">
        <v>2502459</v>
      </c>
      <c r="B7050">
        <v>1</v>
      </c>
      <c r="C7050" t="s">
        <v>80</v>
      </c>
      <c r="D7050" t="s">
        <v>97</v>
      </c>
      <c r="E7050" t="s">
        <v>162</v>
      </c>
      <c r="F7050" t="s">
        <v>19833</v>
      </c>
      <c r="G7050" t="s">
        <v>210</v>
      </c>
      <c r="H7050" t="s">
        <v>135</v>
      </c>
      <c r="I7050" t="s">
        <v>136</v>
      </c>
      <c r="J7050" t="s">
        <v>137</v>
      </c>
      <c r="K7050" t="s">
        <v>144</v>
      </c>
      <c r="L7050" t="s">
        <v>19834</v>
      </c>
      <c r="M7050" t="s">
        <v>19835</v>
      </c>
      <c r="N7050">
        <v>2.9155555550000001</v>
      </c>
      <c r="O7050">
        <v>0</v>
      </c>
      <c r="P7050">
        <v>0</v>
      </c>
      <c r="Q7050">
        <v>0</v>
      </c>
      <c r="R7050">
        <v>2</v>
      </c>
      <c r="S7050">
        <v>0</v>
      </c>
      <c r="T7050">
        <v>1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2.0306307658977447</v>
      </c>
      <c r="AA7050">
        <v>0</v>
      </c>
      <c r="AB7050">
        <v>0.49485886674801605</v>
      </c>
      <c r="AC7050">
        <v>0</v>
      </c>
      <c r="AD7050">
        <v>0</v>
      </c>
      <c r="AE7050">
        <v>2.525489632645761</v>
      </c>
    </row>
    <row r="7051" spans="1:31" x14ac:dyDescent="0.3">
      <c r="A7051">
        <v>2502957</v>
      </c>
      <c r="B7051">
        <v>1</v>
      </c>
      <c r="C7051" t="s">
        <v>81</v>
      </c>
      <c r="D7051" t="s">
        <v>118</v>
      </c>
      <c r="E7051" t="s">
        <v>184</v>
      </c>
      <c r="F7051" t="s">
        <v>19836</v>
      </c>
      <c r="G7051" t="s">
        <v>181</v>
      </c>
      <c r="H7051" t="s">
        <v>150</v>
      </c>
      <c r="I7051" t="s">
        <v>136</v>
      </c>
      <c r="J7051" t="s">
        <v>137</v>
      </c>
      <c r="K7051" t="s">
        <v>144</v>
      </c>
      <c r="L7051" t="s">
        <v>19837</v>
      </c>
      <c r="M7051" t="s">
        <v>19838</v>
      </c>
      <c r="N7051">
        <v>0.55194444399999998</v>
      </c>
      <c r="O7051">
        <v>0</v>
      </c>
      <c r="P7051">
        <v>1</v>
      </c>
      <c r="Q7051">
        <v>6</v>
      </c>
      <c r="R7051">
        <v>21</v>
      </c>
      <c r="S7051">
        <v>1</v>
      </c>
      <c r="T7051">
        <v>2</v>
      </c>
      <c r="U7051">
        <v>0</v>
      </c>
      <c r="V7051">
        <v>0</v>
      </c>
      <c r="W7051">
        <v>0</v>
      </c>
      <c r="X7051">
        <v>2.7102555651826217</v>
      </c>
      <c r="Y7051">
        <v>7.7247717041958239</v>
      </c>
      <c r="Z7051">
        <v>6.5092053191454511</v>
      </c>
      <c r="AA7051">
        <v>0.82020905023967783</v>
      </c>
      <c r="AB7051">
        <v>0.1707662098602708</v>
      </c>
      <c r="AC7051">
        <v>0</v>
      </c>
      <c r="AD7051">
        <v>0</v>
      </c>
      <c r="AE7051">
        <v>17.935207848623847</v>
      </c>
    </row>
    <row r="7052" spans="1:31" x14ac:dyDescent="0.3">
      <c r="A7052">
        <v>2502316</v>
      </c>
      <c r="B7052">
        <v>1</v>
      </c>
      <c r="C7052" t="s">
        <v>80</v>
      </c>
      <c r="D7052" t="s">
        <v>97</v>
      </c>
      <c r="E7052" t="s">
        <v>147</v>
      </c>
      <c r="F7052" t="s">
        <v>841</v>
      </c>
      <c r="G7052" t="s">
        <v>193</v>
      </c>
      <c r="H7052" t="s">
        <v>150</v>
      </c>
      <c r="I7052" t="s">
        <v>136</v>
      </c>
      <c r="J7052" t="s">
        <v>137</v>
      </c>
      <c r="K7052" t="s">
        <v>144</v>
      </c>
      <c r="L7052" t="s">
        <v>19839</v>
      </c>
      <c r="M7052" t="s">
        <v>19840</v>
      </c>
      <c r="N7052">
        <v>1.8008333329999999</v>
      </c>
      <c r="O7052">
        <v>0</v>
      </c>
      <c r="P7052">
        <v>157</v>
      </c>
      <c r="Q7052">
        <v>0</v>
      </c>
      <c r="R7052">
        <v>14</v>
      </c>
      <c r="S7052">
        <v>0</v>
      </c>
      <c r="T7052">
        <v>13</v>
      </c>
      <c r="U7052">
        <v>0</v>
      </c>
      <c r="V7052">
        <v>0</v>
      </c>
      <c r="W7052">
        <v>0</v>
      </c>
      <c r="X7052">
        <v>45.987748772818868</v>
      </c>
      <c r="Y7052">
        <v>0</v>
      </c>
      <c r="Z7052">
        <v>4.5745563707120152</v>
      </c>
      <c r="AA7052">
        <v>0</v>
      </c>
      <c r="AB7052">
        <v>1.2029998235987711</v>
      </c>
      <c r="AC7052">
        <v>0</v>
      </c>
      <c r="AD7052">
        <v>0</v>
      </c>
      <c r="AE7052">
        <v>51.765304967129659</v>
      </c>
    </row>
    <row r="7053" spans="1:31" x14ac:dyDescent="0.3">
      <c r="A7053">
        <v>2502442</v>
      </c>
      <c r="B7053">
        <v>1</v>
      </c>
      <c r="C7053" t="s">
        <v>80</v>
      </c>
      <c r="D7053" t="s">
        <v>96</v>
      </c>
      <c r="E7053" t="s">
        <v>153</v>
      </c>
      <c r="F7053" t="s">
        <v>19841</v>
      </c>
      <c r="G7053" t="s">
        <v>244</v>
      </c>
      <c r="H7053" t="s">
        <v>135</v>
      </c>
      <c r="I7053" t="s">
        <v>136</v>
      </c>
      <c r="J7053" t="s">
        <v>137</v>
      </c>
      <c r="K7053" t="s">
        <v>144</v>
      </c>
      <c r="L7053" t="s">
        <v>19842</v>
      </c>
      <c r="M7053" t="s">
        <v>19843</v>
      </c>
      <c r="N7053">
        <v>4.7713888879999997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5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53.445659934671369</v>
      </c>
      <c r="AC7053">
        <v>0</v>
      </c>
      <c r="AD7053">
        <v>0</v>
      </c>
      <c r="AE7053">
        <v>53.445659934671369</v>
      </c>
    </row>
    <row r="7054" spans="1:31" x14ac:dyDescent="0.3">
      <c r="A7054">
        <v>2502774</v>
      </c>
      <c r="B7054">
        <v>1</v>
      </c>
      <c r="C7054" t="s">
        <v>80</v>
      </c>
      <c r="D7054" t="s">
        <v>83</v>
      </c>
      <c r="E7054" t="s">
        <v>147</v>
      </c>
      <c r="F7054" t="s">
        <v>19844</v>
      </c>
      <c r="G7054" t="s">
        <v>426</v>
      </c>
      <c r="H7054" t="s">
        <v>150</v>
      </c>
      <c r="I7054" t="s">
        <v>136</v>
      </c>
      <c r="J7054" t="s">
        <v>137</v>
      </c>
      <c r="K7054" t="s">
        <v>144</v>
      </c>
      <c r="L7054" t="s">
        <v>19845</v>
      </c>
      <c r="M7054" t="s">
        <v>19846</v>
      </c>
      <c r="N7054">
        <v>2.1119444440000001</v>
      </c>
      <c r="O7054">
        <v>0</v>
      </c>
      <c r="P7054">
        <v>379</v>
      </c>
      <c r="Q7054">
        <v>0</v>
      </c>
      <c r="R7054">
        <v>0</v>
      </c>
      <c r="S7054">
        <v>0</v>
      </c>
      <c r="T7054">
        <v>200</v>
      </c>
      <c r="U7054">
        <v>0</v>
      </c>
      <c r="V7054">
        <v>0</v>
      </c>
      <c r="W7054">
        <v>0</v>
      </c>
      <c r="X7054">
        <v>237.59538403405864</v>
      </c>
      <c r="Y7054">
        <v>0</v>
      </c>
      <c r="Z7054">
        <v>0</v>
      </c>
      <c r="AA7054">
        <v>0</v>
      </c>
      <c r="AB7054">
        <v>396.91465711002974</v>
      </c>
      <c r="AC7054">
        <v>0</v>
      </c>
      <c r="AD7054">
        <v>0</v>
      </c>
      <c r="AE7054">
        <v>634.5100411440884</v>
      </c>
    </row>
    <row r="7055" spans="1:31" x14ac:dyDescent="0.3">
      <c r="A7055">
        <v>2502728</v>
      </c>
      <c r="B7055">
        <v>1</v>
      </c>
      <c r="C7055" t="s">
        <v>80</v>
      </c>
      <c r="D7055" t="s">
        <v>105</v>
      </c>
      <c r="E7055" t="s">
        <v>166</v>
      </c>
      <c r="F7055" t="s">
        <v>18684</v>
      </c>
      <c r="G7055" t="s">
        <v>149</v>
      </c>
      <c r="H7055" t="s">
        <v>150</v>
      </c>
      <c r="I7055" t="s">
        <v>136</v>
      </c>
      <c r="J7055" t="s">
        <v>137</v>
      </c>
      <c r="K7055" t="s">
        <v>144</v>
      </c>
      <c r="L7055" t="s">
        <v>19847</v>
      </c>
      <c r="M7055" t="s">
        <v>19848</v>
      </c>
      <c r="N7055">
        <v>3.2547222219999998</v>
      </c>
      <c r="O7055">
        <v>0</v>
      </c>
      <c r="P7055">
        <v>2334</v>
      </c>
      <c r="Q7055">
        <v>0</v>
      </c>
      <c r="R7055">
        <v>12</v>
      </c>
      <c r="S7055">
        <v>11</v>
      </c>
      <c r="T7055">
        <v>99</v>
      </c>
      <c r="U7055">
        <v>6</v>
      </c>
      <c r="V7055">
        <v>3</v>
      </c>
      <c r="W7055">
        <v>0</v>
      </c>
      <c r="X7055">
        <v>2044.0803417364971</v>
      </c>
      <c r="Y7055">
        <v>0</v>
      </c>
      <c r="Z7055">
        <v>9.0189091642508554</v>
      </c>
      <c r="AA7055">
        <v>272.48971266969647</v>
      </c>
      <c r="AB7055">
        <v>474.3407210632742</v>
      </c>
      <c r="AC7055">
        <v>1349.3681431992488</v>
      </c>
      <c r="AD7055">
        <v>48.883720689125262</v>
      </c>
      <c r="AE7055">
        <v>4198.1815485220923</v>
      </c>
    </row>
    <row r="7056" spans="1:31" x14ac:dyDescent="0.3">
      <c r="A7056">
        <v>2502419</v>
      </c>
      <c r="B7056">
        <v>1</v>
      </c>
      <c r="C7056" t="s">
        <v>81</v>
      </c>
      <c r="D7056" t="s">
        <v>118</v>
      </c>
      <c r="E7056" t="s">
        <v>162</v>
      </c>
      <c r="F7056" t="s">
        <v>9676</v>
      </c>
      <c r="G7056" t="s">
        <v>210</v>
      </c>
      <c r="H7056" t="s">
        <v>135</v>
      </c>
      <c r="I7056" t="s">
        <v>136</v>
      </c>
      <c r="J7056" t="s">
        <v>137</v>
      </c>
      <c r="K7056" t="s">
        <v>144</v>
      </c>
      <c r="L7056" t="s">
        <v>19849</v>
      </c>
      <c r="M7056" t="s">
        <v>19850</v>
      </c>
      <c r="N7056">
        <v>0.516666666</v>
      </c>
      <c r="O7056">
        <v>0</v>
      </c>
      <c r="P7056">
        <v>0</v>
      </c>
      <c r="Q7056">
        <v>0</v>
      </c>
      <c r="R7056">
        <v>2</v>
      </c>
      <c r="S7056">
        <v>0</v>
      </c>
      <c r="T7056">
        <v>35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0.15822220538237902</v>
      </c>
      <c r="AA7056">
        <v>0</v>
      </c>
      <c r="AB7056">
        <v>30.327097958379362</v>
      </c>
      <c r="AC7056">
        <v>0</v>
      </c>
      <c r="AD7056">
        <v>0</v>
      </c>
      <c r="AE7056">
        <v>30.485320163761742</v>
      </c>
    </row>
    <row r="7057" spans="1:31" x14ac:dyDescent="0.3">
      <c r="A7057">
        <v>2502296</v>
      </c>
      <c r="B7057">
        <v>1</v>
      </c>
      <c r="C7057" t="s">
        <v>80</v>
      </c>
      <c r="D7057" t="s">
        <v>106</v>
      </c>
      <c r="E7057" t="s">
        <v>213</v>
      </c>
      <c r="F7057" t="s">
        <v>19851</v>
      </c>
      <c r="G7057" t="s">
        <v>19852</v>
      </c>
      <c r="H7057" t="s">
        <v>1850</v>
      </c>
      <c r="I7057" t="s">
        <v>136</v>
      </c>
      <c r="J7057" t="s">
        <v>137</v>
      </c>
      <c r="K7057" t="s">
        <v>144</v>
      </c>
      <c r="L7057" t="s">
        <v>19853</v>
      </c>
      <c r="M7057" t="s">
        <v>19854</v>
      </c>
      <c r="N7057">
        <v>0.64055555500000005</v>
      </c>
      <c r="O7057">
        <v>7</v>
      </c>
      <c r="P7057">
        <v>22930</v>
      </c>
      <c r="Q7057">
        <v>108</v>
      </c>
      <c r="R7057">
        <v>2668</v>
      </c>
      <c r="S7057">
        <v>122</v>
      </c>
      <c r="T7057">
        <v>5944</v>
      </c>
      <c r="U7057">
        <v>13</v>
      </c>
      <c r="V7057">
        <v>1</v>
      </c>
      <c r="W7057">
        <v>1.2428046026327715</v>
      </c>
      <c r="X7057">
        <v>2834.1909166054438</v>
      </c>
      <c r="Y7057">
        <v>92.947282458301132</v>
      </c>
      <c r="Z7057">
        <v>538.70985819968655</v>
      </c>
      <c r="AA7057">
        <v>542.38567611160045</v>
      </c>
      <c r="AB7057">
        <v>1566.3872048861749</v>
      </c>
      <c r="AC7057">
        <v>2269.1633194005785</v>
      </c>
      <c r="AD7057">
        <v>0.16308710164468268</v>
      </c>
      <c r="AE7057">
        <v>7845.1901493660635</v>
      </c>
    </row>
    <row r="7058" spans="1:31" x14ac:dyDescent="0.3">
      <c r="A7058">
        <v>2502837</v>
      </c>
      <c r="B7058">
        <v>1</v>
      </c>
      <c r="C7058" t="s">
        <v>80</v>
      </c>
      <c r="D7058" t="s">
        <v>98</v>
      </c>
      <c r="E7058" t="s">
        <v>162</v>
      </c>
      <c r="F7058" t="s">
        <v>19855</v>
      </c>
      <c r="G7058" t="s">
        <v>210</v>
      </c>
      <c r="H7058" t="s">
        <v>135</v>
      </c>
      <c r="I7058" t="s">
        <v>136</v>
      </c>
      <c r="J7058" t="s">
        <v>137</v>
      </c>
      <c r="K7058" t="s">
        <v>144</v>
      </c>
      <c r="L7058" t="s">
        <v>19856</v>
      </c>
      <c r="M7058" t="s">
        <v>19857</v>
      </c>
      <c r="N7058">
        <v>1.608055555</v>
      </c>
      <c r="O7058">
        <v>0</v>
      </c>
      <c r="P7058">
        <v>0</v>
      </c>
      <c r="Q7058">
        <v>0</v>
      </c>
      <c r="R7058">
        <v>2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4.0780301649188626</v>
      </c>
      <c r="AA7058">
        <v>0</v>
      </c>
      <c r="AB7058">
        <v>0</v>
      </c>
      <c r="AC7058">
        <v>0</v>
      </c>
      <c r="AD7058">
        <v>0</v>
      </c>
      <c r="AE7058">
        <v>4.0780301649188626</v>
      </c>
    </row>
    <row r="7059" spans="1:31" x14ac:dyDescent="0.3">
      <c r="A7059">
        <v>2502542</v>
      </c>
      <c r="B7059">
        <v>1</v>
      </c>
      <c r="C7059" t="s">
        <v>80</v>
      </c>
      <c r="D7059" t="s">
        <v>85</v>
      </c>
      <c r="E7059" t="s">
        <v>132</v>
      </c>
      <c r="F7059" t="s">
        <v>19858</v>
      </c>
      <c r="G7059" t="s">
        <v>134</v>
      </c>
      <c r="H7059" t="s">
        <v>135</v>
      </c>
      <c r="I7059" t="s">
        <v>136</v>
      </c>
      <c r="J7059" t="s">
        <v>137</v>
      </c>
      <c r="K7059" t="s">
        <v>138</v>
      </c>
      <c r="L7059" t="s">
        <v>19859</v>
      </c>
      <c r="M7059" t="s">
        <v>19860</v>
      </c>
      <c r="N7059">
        <v>0.59416666600000001</v>
      </c>
      <c r="O7059">
        <v>0</v>
      </c>
      <c r="P7059">
        <v>207</v>
      </c>
      <c r="Q7059">
        <v>0</v>
      </c>
      <c r="R7059">
        <v>0</v>
      </c>
      <c r="S7059">
        <v>0</v>
      </c>
      <c r="T7059">
        <v>196</v>
      </c>
      <c r="U7059">
        <v>0</v>
      </c>
      <c r="V7059">
        <v>0</v>
      </c>
      <c r="W7059">
        <v>0</v>
      </c>
      <c r="X7059">
        <v>35.15886537092797</v>
      </c>
      <c r="Y7059">
        <v>0</v>
      </c>
      <c r="Z7059">
        <v>0</v>
      </c>
      <c r="AA7059">
        <v>0</v>
      </c>
      <c r="AB7059">
        <v>188.89489202511297</v>
      </c>
      <c r="AC7059">
        <v>0</v>
      </c>
      <c r="AD7059">
        <v>0</v>
      </c>
      <c r="AE7059">
        <v>224.05375739604094</v>
      </c>
    </row>
    <row r="7060" spans="1:31" x14ac:dyDescent="0.3">
      <c r="A7060">
        <v>2502582</v>
      </c>
      <c r="B7060">
        <v>1</v>
      </c>
      <c r="C7060" t="s">
        <v>80</v>
      </c>
      <c r="D7060" t="s">
        <v>83</v>
      </c>
      <c r="E7060" t="s">
        <v>153</v>
      </c>
      <c r="F7060" t="s">
        <v>19861</v>
      </c>
      <c r="G7060" t="s">
        <v>155</v>
      </c>
      <c r="H7060" t="s">
        <v>135</v>
      </c>
      <c r="I7060" t="s">
        <v>136</v>
      </c>
      <c r="J7060" t="s">
        <v>137</v>
      </c>
      <c r="K7060" t="s">
        <v>144</v>
      </c>
      <c r="L7060" t="s">
        <v>19862</v>
      </c>
      <c r="M7060" t="s">
        <v>19863</v>
      </c>
      <c r="N7060">
        <v>1.0780555549999999</v>
      </c>
      <c r="O7060">
        <v>0</v>
      </c>
      <c r="P7060">
        <v>3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0.87251538889457136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0.87251538889457136</v>
      </c>
    </row>
    <row r="7061" spans="1:31" x14ac:dyDescent="0.3">
      <c r="A7061">
        <v>2502290</v>
      </c>
      <c r="B7061">
        <v>1</v>
      </c>
      <c r="C7061" t="s">
        <v>81</v>
      </c>
      <c r="D7061" t="s">
        <v>124</v>
      </c>
      <c r="E7061" t="s">
        <v>132</v>
      </c>
      <c r="F7061" t="s">
        <v>19864</v>
      </c>
      <c r="G7061" t="s">
        <v>296</v>
      </c>
      <c r="H7061" t="s">
        <v>135</v>
      </c>
      <c r="I7061" t="s">
        <v>136</v>
      </c>
      <c r="J7061" t="s">
        <v>137</v>
      </c>
      <c r="K7061" t="s">
        <v>144</v>
      </c>
      <c r="L7061" t="s">
        <v>19865</v>
      </c>
      <c r="M7061" t="s">
        <v>19866</v>
      </c>
      <c r="N7061">
        <v>0.62222222199999999</v>
      </c>
      <c r="O7061">
        <v>0</v>
      </c>
      <c r="P7061">
        <v>0</v>
      </c>
      <c r="Q7061">
        <v>0</v>
      </c>
      <c r="R7061">
        <v>29</v>
      </c>
      <c r="S7061">
        <v>0</v>
      </c>
      <c r="T7061">
        <v>4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2.3994930876563272</v>
      </c>
      <c r="AA7061">
        <v>0</v>
      </c>
      <c r="AB7061">
        <v>0.48711730048496671</v>
      </c>
      <c r="AC7061">
        <v>0</v>
      </c>
      <c r="AD7061">
        <v>0</v>
      </c>
      <c r="AE7061">
        <v>2.8866103881412939</v>
      </c>
    </row>
    <row r="7062" spans="1:31" x14ac:dyDescent="0.3">
      <c r="A7062">
        <v>2502691</v>
      </c>
      <c r="B7062">
        <v>1</v>
      </c>
      <c r="C7062" t="s">
        <v>81</v>
      </c>
      <c r="D7062" t="s">
        <v>116</v>
      </c>
      <c r="E7062" t="s">
        <v>184</v>
      </c>
      <c r="F7062" t="s">
        <v>7498</v>
      </c>
      <c r="G7062" t="s">
        <v>149</v>
      </c>
      <c r="H7062" t="s">
        <v>150</v>
      </c>
      <c r="I7062" t="s">
        <v>136</v>
      </c>
      <c r="J7062" t="s">
        <v>137</v>
      </c>
      <c r="K7062" t="s">
        <v>144</v>
      </c>
      <c r="L7062" t="s">
        <v>19867</v>
      </c>
      <c r="M7062" t="s">
        <v>19868</v>
      </c>
      <c r="N7062">
        <v>0.58666666599999995</v>
      </c>
      <c r="O7062">
        <v>0</v>
      </c>
      <c r="P7062">
        <v>1458</v>
      </c>
      <c r="Q7062">
        <v>1</v>
      </c>
      <c r="R7062">
        <v>81</v>
      </c>
      <c r="S7062">
        <v>5</v>
      </c>
      <c r="T7062">
        <v>223</v>
      </c>
      <c r="U7062">
        <v>0</v>
      </c>
      <c r="V7062">
        <v>0</v>
      </c>
      <c r="W7062">
        <v>0</v>
      </c>
      <c r="X7062">
        <v>120.8523466603844</v>
      </c>
      <c r="Y7062">
        <v>2.107406847164691</v>
      </c>
      <c r="Z7062">
        <v>4.3439373407854029</v>
      </c>
      <c r="AA7062">
        <v>45.514155471053108</v>
      </c>
      <c r="AB7062">
        <v>64.391074613478864</v>
      </c>
      <c r="AC7062">
        <v>0</v>
      </c>
      <c r="AD7062">
        <v>0</v>
      </c>
      <c r="AE7062">
        <v>237.20892093286648</v>
      </c>
    </row>
    <row r="7063" spans="1:31" x14ac:dyDescent="0.3">
      <c r="A7063">
        <v>2502834</v>
      </c>
      <c r="B7063">
        <v>1</v>
      </c>
      <c r="C7063" t="s">
        <v>80</v>
      </c>
      <c r="D7063" t="s">
        <v>96</v>
      </c>
      <c r="E7063" t="s">
        <v>162</v>
      </c>
      <c r="F7063" t="s">
        <v>14131</v>
      </c>
      <c r="G7063" t="s">
        <v>181</v>
      </c>
      <c r="H7063" t="s">
        <v>135</v>
      </c>
      <c r="I7063" t="s">
        <v>136</v>
      </c>
      <c r="J7063" t="s">
        <v>137</v>
      </c>
      <c r="K7063" t="s">
        <v>144</v>
      </c>
      <c r="L7063" t="s">
        <v>19869</v>
      </c>
      <c r="M7063" t="s">
        <v>19870</v>
      </c>
      <c r="N7063">
        <v>0.64277777700000005</v>
      </c>
      <c r="O7063">
        <v>0</v>
      </c>
      <c r="P7063">
        <v>38</v>
      </c>
      <c r="Q7063">
        <v>0</v>
      </c>
      <c r="R7063">
        <v>0</v>
      </c>
      <c r="S7063">
        <v>0</v>
      </c>
      <c r="T7063">
        <v>2</v>
      </c>
      <c r="U7063">
        <v>0</v>
      </c>
      <c r="V7063">
        <v>0</v>
      </c>
      <c r="W7063">
        <v>0</v>
      </c>
      <c r="X7063">
        <v>18.76063639719499</v>
      </c>
      <c r="Y7063">
        <v>0</v>
      </c>
      <c r="Z7063">
        <v>0</v>
      </c>
      <c r="AA7063">
        <v>0</v>
      </c>
      <c r="AB7063">
        <v>1.4049884776397889E-2</v>
      </c>
      <c r="AC7063">
        <v>0</v>
      </c>
      <c r="AD7063">
        <v>0</v>
      </c>
      <c r="AE7063">
        <v>18.774686281971388</v>
      </c>
    </row>
    <row r="7064" spans="1:31" x14ac:dyDescent="0.3">
      <c r="A7064">
        <v>2502668</v>
      </c>
      <c r="B7064">
        <v>1</v>
      </c>
      <c r="C7064" t="s">
        <v>81</v>
      </c>
      <c r="D7064" t="s">
        <v>113</v>
      </c>
      <c r="E7064" t="s">
        <v>153</v>
      </c>
      <c r="F7064" t="s">
        <v>19871</v>
      </c>
      <c r="G7064" t="s">
        <v>155</v>
      </c>
      <c r="H7064" t="s">
        <v>135</v>
      </c>
      <c r="I7064" t="s">
        <v>136</v>
      </c>
      <c r="J7064" t="s">
        <v>137</v>
      </c>
      <c r="K7064" t="s">
        <v>144</v>
      </c>
      <c r="L7064" t="s">
        <v>19872</v>
      </c>
      <c r="M7064" t="s">
        <v>19873</v>
      </c>
      <c r="N7064">
        <v>5.0566666659999999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1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41.505298338584879</v>
      </c>
      <c r="AC7064">
        <v>0</v>
      </c>
      <c r="AD7064">
        <v>0</v>
      </c>
      <c r="AE7064">
        <v>41.505298338584879</v>
      </c>
    </row>
    <row r="7065" spans="1:31" x14ac:dyDescent="0.3">
      <c r="A7065">
        <v>2502456</v>
      </c>
      <c r="B7065">
        <v>1</v>
      </c>
      <c r="C7065" t="s">
        <v>80</v>
      </c>
      <c r="D7065" t="s">
        <v>104</v>
      </c>
      <c r="E7065" t="s">
        <v>184</v>
      </c>
      <c r="F7065" t="s">
        <v>12413</v>
      </c>
      <c r="G7065" t="s">
        <v>134</v>
      </c>
      <c r="H7065" t="s">
        <v>150</v>
      </c>
      <c r="I7065" t="s">
        <v>136</v>
      </c>
      <c r="J7065" t="s">
        <v>137</v>
      </c>
      <c r="K7065" t="s">
        <v>138</v>
      </c>
      <c r="L7065" t="s">
        <v>19874</v>
      </c>
      <c r="M7065" t="s">
        <v>19875</v>
      </c>
      <c r="N7065">
        <v>1.863611111</v>
      </c>
      <c r="O7065">
        <v>0</v>
      </c>
      <c r="P7065">
        <v>33</v>
      </c>
      <c r="Q7065">
        <v>0</v>
      </c>
      <c r="R7065">
        <v>59</v>
      </c>
      <c r="S7065">
        <v>2</v>
      </c>
      <c r="T7065">
        <v>14</v>
      </c>
      <c r="U7065">
        <v>4</v>
      </c>
      <c r="V7065">
        <v>0</v>
      </c>
      <c r="W7065">
        <v>0</v>
      </c>
      <c r="X7065">
        <v>17.696385711874161</v>
      </c>
      <c r="Y7065">
        <v>0</v>
      </c>
      <c r="Z7065">
        <v>37.278129513134552</v>
      </c>
      <c r="AA7065">
        <v>67.701243249135757</v>
      </c>
      <c r="AB7065">
        <v>18.390157300307926</v>
      </c>
      <c r="AC7065">
        <v>2586.0079146921735</v>
      </c>
      <c r="AD7065">
        <v>0</v>
      </c>
      <c r="AE7065">
        <v>2727.0738304666261</v>
      </c>
    </row>
    <row r="7066" spans="1:31" x14ac:dyDescent="0.3">
      <c r="A7066">
        <v>2502356</v>
      </c>
      <c r="B7066">
        <v>1</v>
      </c>
      <c r="C7066" t="s">
        <v>80</v>
      </c>
      <c r="D7066" t="s">
        <v>83</v>
      </c>
      <c r="E7066" t="s">
        <v>132</v>
      </c>
      <c r="F7066" t="s">
        <v>19876</v>
      </c>
      <c r="G7066" t="s">
        <v>1962</v>
      </c>
      <c r="H7066" t="s">
        <v>135</v>
      </c>
      <c r="I7066" t="s">
        <v>136</v>
      </c>
      <c r="J7066" t="s">
        <v>3</v>
      </c>
      <c r="K7066" t="s">
        <v>144</v>
      </c>
      <c r="L7066" t="s">
        <v>19877</v>
      </c>
      <c r="M7066" t="s">
        <v>19878</v>
      </c>
      <c r="N7066">
        <v>6.9705555549999998</v>
      </c>
      <c r="O7066">
        <v>0</v>
      </c>
      <c r="P7066">
        <v>9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39.836299624167211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39.836299624167211</v>
      </c>
    </row>
    <row r="7067" spans="1:31" x14ac:dyDescent="0.3">
      <c r="A7067">
        <v>2502768</v>
      </c>
      <c r="B7067">
        <v>1</v>
      </c>
      <c r="C7067" t="s">
        <v>80</v>
      </c>
      <c r="D7067" t="s">
        <v>84</v>
      </c>
      <c r="E7067" t="s">
        <v>132</v>
      </c>
      <c r="F7067" t="s">
        <v>19879</v>
      </c>
      <c r="G7067" t="s">
        <v>181</v>
      </c>
      <c r="H7067" t="s">
        <v>135</v>
      </c>
      <c r="I7067" t="s">
        <v>136</v>
      </c>
      <c r="J7067" t="s">
        <v>137</v>
      </c>
      <c r="K7067" t="s">
        <v>144</v>
      </c>
      <c r="L7067" t="s">
        <v>19880</v>
      </c>
      <c r="M7067" t="s">
        <v>19881</v>
      </c>
      <c r="N7067">
        <v>0.72611111100000003</v>
      </c>
      <c r="O7067">
        <v>0</v>
      </c>
      <c r="P7067">
        <v>694</v>
      </c>
      <c r="Q7067">
        <v>0</v>
      </c>
      <c r="R7067">
        <v>0</v>
      </c>
      <c r="S7067">
        <v>0</v>
      </c>
      <c r="T7067">
        <v>50</v>
      </c>
      <c r="U7067">
        <v>0</v>
      </c>
      <c r="V7067">
        <v>0</v>
      </c>
      <c r="W7067">
        <v>0</v>
      </c>
      <c r="X7067">
        <v>135.49313456496367</v>
      </c>
      <c r="Y7067">
        <v>0</v>
      </c>
      <c r="Z7067">
        <v>0</v>
      </c>
      <c r="AA7067">
        <v>0</v>
      </c>
      <c r="AB7067">
        <v>22.840869021722344</v>
      </c>
      <c r="AC7067">
        <v>0</v>
      </c>
      <c r="AD7067">
        <v>0</v>
      </c>
      <c r="AE7067">
        <v>158.33400358668601</v>
      </c>
    </row>
    <row r="7068" spans="1:31" x14ac:dyDescent="0.3">
      <c r="A7068">
        <v>2502605</v>
      </c>
      <c r="B7068">
        <v>1</v>
      </c>
      <c r="C7068" t="s">
        <v>80</v>
      </c>
      <c r="D7068" t="s">
        <v>83</v>
      </c>
      <c r="E7068" t="s">
        <v>147</v>
      </c>
      <c r="F7068" t="s">
        <v>19882</v>
      </c>
      <c r="G7068" t="s">
        <v>193</v>
      </c>
      <c r="H7068" t="s">
        <v>150</v>
      </c>
      <c r="I7068" t="s">
        <v>136</v>
      </c>
      <c r="J7068" t="s">
        <v>137</v>
      </c>
      <c r="K7068" t="s">
        <v>144</v>
      </c>
      <c r="L7068" t="s">
        <v>19883</v>
      </c>
      <c r="M7068" t="s">
        <v>19884</v>
      </c>
      <c r="N7068">
        <v>2.7147222219999998</v>
      </c>
      <c r="O7068">
        <v>0</v>
      </c>
      <c r="P7068">
        <v>0</v>
      </c>
      <c r="Q7068">
        <v>0</v>
      </c>
      <c r="R7068">
        <v>0</v>
      </c>
      <c r="S7068">
        <v>1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20.738925097389064</v>
      </c>
      <c r="AB7068">
        <v>0</v>
      </c>
      <c r="AC7068">
        <v>0</v>
      </c>
      <c r="AD7068">
        <v>0</v>
      </c>
      <c r="AE7068">
        <v>20.738925097389064</v>
      </c>
    </row>
    <row r="7069" spans="1:31" x14ac:dyDescent="0.3">
      <c r="A7069">
        <v>2502854</v>
      </c>
      <c r="B7069">
        <v>1</v>
      </c>
      <c r="C7069" t="s">
        <v>80</v>
      </c>
      <c r="D7069" t="s">
        <v>93</v>
      </c>
      <c r="E7069" t="s">
        <v>162</v>
      </c>
      <c r="F7069" t="s">
        <v>19885</v>
      </c>
      <c r="G7069" t="s">
        <v>210</v>
      </c>
      <c r="H7069" t="s">
        <v>135</v>
      </c>
      <c r="I7069" t="s">
        <v>136</v>
      </c>
      <c r="J7069" t="s">
        <v>137</v>
      </c>
      <c r="K7069" t="s">
        <v>144</v>
      </c>
      <c r="L7069" t="s">
        <v>19886</v>
      </c>
      <c r="M7069" t="s">
        <v>19887</v>
      </c>
      <c r="N7069">
        <v>5.1011111109999998</v>
      </c>
      <c r="O7069">
        <v>0</v>
      </c>
      <c r="P7069">
        <v>90</v>
      </c>
      <c r="Q7069">
        <v>0</v>
      </c>
      <c r="R7069">
        <v>0</v>
      </c>
      <c r="S7069">
        <v>0</v>
      </c>
      <c r="T7069">
        <v>11</v>
      </c>
      <c r="U7069">
        <v>0</v>
      </c>
      <c r="V7069">
        <v>0</v>
      </c>
      <c r="W7069">
        <v>0</v>
      </c>
      <c r="X7069">
        <v>80.580365720260289</v>
      </c>
      <c r="Y7069">
        <v>0</v>
      </c>
      <c r="Z7069">
        <v>0</v>
      </c>
      <c r="AA7069">
        <v>0</v>
      </c>
      <c r="AB7069">
        <v>9.2574120535523825</v>
      </c>
      <c r="AC7069">
        <v>0</v>
      </c>
      <c r="AD7069">
        <v>0</v>
      </c>
      <c r="AE7069">
        <v>89.837777773812675</v>
      </c>
    </row>
    <row r="7070" spans="1:31" x14ac:dyDescent="0.3">
      <c r="A7070">
        <v>2502754</v>
      </c>
      <c r="B7070">
        <v>1</v>
      </c>
      <c r="C7070" t="s">
        <v>80</v>
      </c>
      <c r="D7070" t="s">
        <v>105</v>
      </c>
      <c r="E7070" t="s">
        <v>153</v>
      </c>
      <c r="F7070" t="s">
        <v>16677</v>
      </c>
      <c r="G7070" t="s">
        <v>244</v>
      </c>
      <c r="H7070" t="s">
        <v>135</v>
      </c>
      <c r="I7070" t="s">
        <v>136</v>
      </c>
      <c r="J7070" t="s">
        <v>137</v>
      </c>
      <c r="K7070" t="s">
        <v>144</v>
      </c>
      <c r="L7070" t="s">
        <v>19888</v>
      </c>
      <c r="M7070" t="s">
        <v>19889</v>
      </c>
      <c r="N7070">
        <v>4.8797222219999998</v>
      </c>
      <c r="O7070">
        <v>0</v>
      </c>
      <c r="P7070">
        <v>12</v>
      </c>
      <c r="Q7070">
        <v>0</v>
      </c>
      <c r="R7070">
        <v>0</v>
      </c>
      <c r="S7070">
        <v>0</v>
      </c>
      <c r="T7070">
        <v>7</v>
      </c>
      <c r="U7070">
        <v>0</v>
      </c>
      <c r="V7070">
        <v>0</v>
      </c>
      <c r="W7070">
        <v>0</v>
      </c>
      <c r="X7070">
        <v>15.582765536705807</v>
      </c>
      <c r="Y7070">
        <v>0</v>
      </c>
      <c r="Z7070">
        <v>0</v>
      </c>
      <c r="AA7070">
        <v>0</v>
      </c>
      <c r="AB7070">
        <v>22.070601898353168</v>
      </c>
      <c r="AC7070">
        <v>0</v>
      </c>
      <c r="AD7070">
        <v>0</v>
      </c>
      <c r="AE7070">
        <v>37.653367435058975</v>
      </c>
    </row>
    <row r="7071" spans="1:31" x14ac:dyDescent="0.3">
      <c r="A7071">
        <v>2502711</v>
      </c>
      <c r="B7071">
        <v>1</v>
      </c>
      <c r="C7071" t="s">
        <v>80</v>
      </c>
      <c r="D7071" t="s">
        <v>101</v>
      </c>
      <c r="E7071" t="s">
        <v>147</v>
      </c>
      <c r="F7071" t="s">
        <v>19890</v>
      </c>
      <c r="G7071" t="s">
        <v>134</v>
      </c>
      <c r="H7071" t="s">
        <v>150</v>
      </c>
      <c r="I7071" t="s">
        <v>136</v>
      </c>
      <c r="J7071" t="s">
        <v>137</v>
      </c>
      <c r="K7071" t="s">
        <v>138</v>
      </c>
      <c r="L7071" t="s">
        <v>19891</v>
      </c>
      <c r="M7071" t="s">
        <v>19892</v>
      </c>
      <c r="N7071">
        <v>0.58222222199999996</v>
      </c>
      <c r="O7071">
        <v>0</v>
      </c>
      <c r="P7071">
        <v>698</v>
      </c>
      <c r="Q7071">
        <v>0</v>
      </c>
      <c r="R7071">
        <v>0</v>
      </c>
      <c r="S7071">
        <v>0</v>
      </c>
      <c r="T7071">
        <v>7</v>
      </c>
      <c r="U7071">
        <v>0</v>
      </c>
      <c r="V7071">
        <v>0</v>
      </c>
      <c r="W7071">
        <v>0</v>
      </c>
      <c r="X7071">
        <v>120.25944777208115</v>
      </c>
      <c r="Y7071">
        <v>0</v>
      </c>
      <c r="Z7071">
        <v>0</v>
      </c>
      <c r="AA7071">
        <v>0</v>
      </c>
      <c r="AB7071">
        <v>3.2610583626973111</v>
      </c>
      <c r="AC7071">
        <v>0</v>
      </c>
      <c r="AD7071">
        <v>0</v>
      </c>
      <c r="AE7071">
        <v>123.52050613477846</v>
      </c>
    </row>
    <row r="7072" spans="1:31" x14ac:dyDescent="0.3">
      <c r="A7072">
        <v>2502313</v>
      </c>
      <c r="B7072">
        <v>1</v>
      </c>
      <c r="C7072" t="s">
        <v>81</v>
      </c>
      <c r="D7072" t="s">
        <v>128</v>
      </c>
      <c r="E7072" t="s">
        <v>147</v>
      </c>
      <c r="F7072" t="s">
        <v>19893</v>
      </c>
      <c r="G7072" t="s">
        <v>181</v>
      </c>
      <c r="H7072" t="s">
        <v>150</v>
      </c>
      <c r="I7072" t="s">
        <v>136</v>
      </c>
      <c r="J7072" t="s">
        <v>137</v>
      </c>
      <c r="K7072" t="s">
        <v>144</v>
      </c>
      <c r="L7072" t="s">
        <v>19894</v>
      </c>
      <c r="M7072" t="s">
        <v>19895</v>
      </c>
      <c r="N7072">
        <v>1.4013888880000001</v>
      </c>
      <c r="O7072">
        <v>0</v>
      </c>
      <c r="P7072">
        <v>14</v>
      </c>
      <c r="Q7072">
        <v>0</v>
      </c>
      <c r="R7072">
        <v>0</v>
      </c>
      <c r="S7072">
        <v>0</v>
      </c>
      <c r="T7072">
        <v>2</v>
      </c>
      <c r="U7072">
        <v>0</v>
      </c>
      <c r="V7072">
        <v>0</v>
      </c>
      <c r="W7072">
        <v>0</v>
      </c>
      <c r="X7072">
        <v>2.0042651204466577</v>
      </c>
      <c r="Y7072">
        <v>0</v>
      </c>
      <c r="Z7072">
        <v>0</v>
      </c>
      <c r="AA7072">
        <v>0</v>
      </c>
      <c r="AB7072">
        <v>1.3736668583963683</v>
      </c>
      <c r="AC7072">
        <v>0</v>
      </c>
      <c r="AD7072">
        <v>0</v>
      </c>
      <c r="AE7072">
        <v>3.377931978843026</v>
      </c>
    </row>
    <row r="7073" spans="1:31" x14ac:dyDescent="0.3">
      <c r="A7073">
        <v>2502562</v>
      </c>
      <c r="B7073">
        <v>1</v>
      </c>
      <c r="C7073" t="s">
        <v>80</v>
      </c>
      <c r="D7073" t="s">
        <v>85</v>
      </c>
      <c r="E7073" t="s">
        <v>132</v>
      </c>
      <c r="F7073" t="s">
        <v>19896</v>
      </c>
      <c r="G7073" t="s">
        <v>134</v>
      </c>
      <c r="H7073" t="s">
        <v>135</v>
      </c>
      <c r="I7073" t="s">
        <v>136</v>
      </c>
      <c r="J7073" t="s">
        <v>137</v>
      </c>
      <c r="K7073" t="s">
        <v>138</v>
      </c>
      <c r="L7073" t="s">
        <v>19897</v>
      </c>
      <c r="M7073" t="s">
        <v>19898</v>
      </c>
      <c r="N7073">
        <v>0.59583333299999997</v>
      </c>
      <c r="O7073">
        <v>0</v>
      </c>
      <c r="P7073">
        <v>383</v>
      </c>
      <c r="Q7073">
        <v>0</v>
      </c>
      <c r="R7073">
        <v>0</v>
      </c>
      <c r="S7073">
        <v>0</v>
      </c>
      <c r="T7073">
        <v>65</v>
      </c>
      <c r="U7073">
        <v>0</v>
      </c>
      <c r="V7073">
        <v>0</v>
      </c>
      <c r="W7073">
        <v>0</v>
      </c>
      <c r="X7073">
        <v>62.53962424230177</v>
      </c>
      <c r="Y7073">
        <v>0</v>
      </c>
      <c r="Z7073">
        <v>0</v>
      </c>
      <c r="AA7073">
        <v>0</v>
      </c>
      <c r="AB7073">
        <v>39.009761122510668</v>
      </c>
      <c r="AC7073">
        <v>0</v>
      </c>
      <c r="AD7073">
        <v>0</v>
      </c>
      <c r="AE7073">
        <v>101.54938536481244</v>
      </c>
    </row>
    <row r="7074" spans="1:31" x14ac:dyDescent="0.3">
      <c r="A7074">
        <v>2502462</v>
      </c>
      <c r="B7074">
        <v>1</v>
      </c>
      <c r="C7074" t="s">
        <v>81</v>
      </c>
      <c r="D7074" t="s">
        <v>121</v>
      </c>
      <c r="E7074" t="s">
        <v>147</v>
      </c>
      <c r="F7074" t="s">
        <v>19899</v>
      </c>
      <c r="G7074" t="s">
        <v>134</v>
      </c>
      <c r="H7074" t="s">
        <v>150</v>
      </c>
      <c r="I7074" t="s">
        <v>136</v>
      </c>
      <c r="J7074" t="s">
        <v>137</v>
      </c>
      <c r="K7074" t="s">
        <v>138</v>
      </c>
      <c r="L7074" t="s">
        <v>19900</v>
      </c>
      <c r="M7074" t="s">
        <v>19901</v>
      </c>
      <c r="N7074">
        <v>1.2427777769999999</v>
      </c>
      <c r="O7074">
        <v>0</v>
      </c>
      <c r="P7074">
        <v>43</v>
      </c>
      <c r="Q7074">
        <v>0</v>
      </c>
      <c r="R7074">
        <v>9</v>
      </c>
      <c r="S7074">
        <v>0</v>
      </c>
      <c r="T7074">
        <v>4</v>
      </c>
      <c r="U7074">
        <v>0</v>
      </c>
      <c r="V7074">
        <v>0</v>
      </c>
      <c r="W7074">
        <v>0</v>
      </c>
      <c r="X7074">
        <v>14.957698756979219</v>
      </c>
      <c r="Y7074">
        <v>0</v>
      </c>
      <c r="Z7074">
        <v>2.4721027704647041</v>
      </c>
      <c r="AA7074">
        <v>0</v>
      </c>
      <c r="AB7074">
        <v>0.59125845328908955</v>
      </c>
      <c r="AC7074">
        <v>0</v>
      </c>
      <c r="AD7074">
        <v>0</v>
      </c>
      <c r="AE7074">
        <v>18.021059980733014</v>
      </c>
    </row>
    <row r="7075" spans="1:31" x14ac:dyDescent="0.3">
      <c r="A7075">
        <v>2502299</v>
      </c>
      <c r="B7075">
        <v>1</v>
      </c>
      <c r="C7075" t="s">
        <v>80</v>
      </c>
      <c r="D7075" t="s">
        <v>103</v>
      </c>
      <c r="E7075" t="s">
        <v>132</v>
      </c>
      <c r="F7075" t="s">
        <v>2787</v>
      </c>
      <c r="G7075" t="s">
        <v>296</v>
      </c>
      <c r="H7075" t="s">
        <v>135</v>
      </c>
      <c r="I7075" t="s">
        <v>136</v>
      </c>
      <c r="J7075" t="s">
        <v>137</v>
      </c>
      <c r="K7075" t="s">
        <v>144</v>
      </c>
      <c r="L7075" t="s">
        <v>19902</v>
      </c>
      <c r="M7075" t="s">
        <v>19903</v>
      </c>
      <c r="N7075">
        <v>0.63694444400000005</v>
      </c>
      <c r="O7075">
        <v>0</v>
      </c>
      <c r="P7075">
        <v>11</v>
      </c>
      <c r="Q7075">
        <v>0</v>
      </c>
      <c r="R7075">
        <v>8</v>
      </c>
      <c r="S7075">
        <v>0</v>
      </c>
      <c r="T7075">
        <v>3</v>
      </c>
      <c r="U7075">
        <v>0</v>
      </c>
      <c r="V7075">
        <v>0</v>
      </c>
      <c r="W7075">
        <v>0</v>
      </c>
      <c r="X7075">
        <v>2.2028037207237565</v>
      </c>
      <c r="Y7075">
        <v>0</v>
      </c>
      <c r="Z7075">
        <v>4.2484399088732649</v>
      </c>
      <c r="AA7075">
        <v>0</v>
      </c>
      <c r="AB7075">
        <v>0.34424346151332152</v>
      </c>
      <c r="AC7075">
        <v>0</v>
      </c>
      <c r="AD7075">
        <v>0</v>
      </c>
      <c r="AE7075">
        <v>6.7954870911103429</v>
      </c>
    </row>
    <row r="7076" spans="1:31" x14ac:dyDescent="0.3">
      <c r="A7076">
        <v>2502654</v>
      </c>
      <c r="B7076">
        <v>1</v>
      </c>
      <c r="C7076" t="s">
        <v>81</v>
      </c>
      <c r="D7076" t="s">
        <v>112</v>
      </c>
      <c r="E7076" t="s">
        <v>132</v>
      </c>
      <c r="F7076" t="s">
        <v>19904</v>
      </c>
      <c r="G7076" t="s">
        <v>168</v>
      </c>
      <c r="H7076" t="s">
        <v>135</v>
      </c>
      <c r="I7076" t="s">
        <v>136</v>
      </c>
      <c r="J7076" t="s">
        <v>137</v>
      </c>
      <c r="K7076" t="s">
        <v>138</v>
      </c>
      <c r="L7076" t="s">
        <v>19905</v>
      </c>
      <c r="M7076" t="s">
        <v>19906</v>
      </c>
      <c r="N7076">
        <v>2.0322222220000001</v>
      </c>
      <c r="O7076">
        <v>0</v>
      </c>
      <c r="P7076">
        <v>494</v>
      </c>
      <c r="Q7076">
        <v>0</v>
      </c>
      <c r="R7076">
        <v>20</v>
      </c>
      <c r="S7076">
        <v>0</v>
      </c>
      <c r="T7076">
        <v>67</v>
      </c>
      <c r="U7076">
        <v>0</v>
      </c>
      <c r="V7076">
        <v>0</v>
      </c>
      <c r="W7076">
        <v>0</v>
      </c>
      <c r="X7076">
        <v>161.53838973679402</v>
      </c>
      <c r="Y7076">
        <v>0</v>
      </c>
      <c r="Z7076">
        <v>4.1921857535317892</v>
      </c>
      <c r="AA7076">
        <v>0</v>
      </c>
      <c r="AB7076">
        <v>332.01953918032314</v>
      </c>
      <c r="AC7076">
        <v>0</v>
      </c>
      <c r="AD7076">
        <v>0</v>
      </c>
      <c r="AE7076">
        <v>497.75011467064894</v>
      </c>
    </row>
    <row r="7077" spans="1:31" x14ac:dyDescent="0.3">
      <c r="A7077">
        <v>2502322</v>
      </c>
      <c r="B7077">
        <v>1</v>
      </c>
      <c r="C7077" t="s">
        <v>81</v>
      </c>
      <c r="D7077" t="s">
        <v>128</v>
      </c>
      <c r="E7077" t="s">
        <v>147</v>
      </c>
      <c r="F7077" t="s">
        <v>1633</v>
      </c>
      <c r="G7077" t="s">
        <v>193</v>
      </c>
      <c r="H7077" t="s">
        <v>150</v>
      </c>
      <c r="I7077" t="s">
        <v>136</v>
      </c>
      <c r="J7077" t="s">
        <v>137</v>
      </c>
      <c r="K7077" t="s">
        <v>144</v>
      </c>
      <c r="L7077" t="s">
        <v>19907</v>
      </c>
      <c r="M7077" t="s">
        <v>19908</v>
      </c>
      <c r="N7077">
        <v>3.1844444439999999</v>
      </c>
      <c r="O7077">
        <v>2</v>
      </c>
      <c r="P7077">
        <v>0</v>
      </c>
      <c r="Q7077">
        <v>60</v>
      </c>
      <c r="R7077">
        <v>0</v>
      </c>
      <c r="S7077">
        <v>2</v>
      </c>
      <c r="T7077">
        <v>0</v>
      </c>
      <c r="U7077">
        <v>0</v>
      </c>
      <c r="V7077">
        <v>0</v>
      </c>
      <c r="W7077">
        <v>3.3638284339374875</v>
      </c>
      <c r="X7077">
        <v>0</v>
      </c>
      <c r="Y7077">
        <v>86.720410886733831</v>
      </c>
      <c r="Z7077">
        <v>0</v>
      </c>
      <c r="AA7077">
        <v>95.534530458183539</v>
      </c>
      <c r="AB7077">
        <v>0</v>
      </c>
      <c r="AC7077">
        <v>0</v>
      </c>
      <c r="AD7077">
        <v>0</v>
      </c>
      <c r="AE7077">
        <v>185.61876977885487</v>
      </c>
    </row>
    <row r="7078" spans="1:31" x14ac:dyDescent="0.3">
      <c r="A7078">
        <v>2502468</v>
      </c>
      <c r="B7078">
        <v>1</v>
      </c>
      <c r="C7078" t="s">
        <v>81</v>
      </c>
      <c r="D7078" t="s">
        <v>120</v>
      </c>
      <c r="E7078" t="s">
        <v>147</v>
      </c>
      <c r="F7078" t="s">
        <v>19909</v>
      </c>
      <c r="G7078" t="s">
        <v>134</v>
      </c>
      <c r="H7078" t="s">
        <v>150</v>
      </c>
      <c r="I7078" t="s">
        <v>136</v>
      </c>
      <c r="J7078" t="s">
        <v>137</v>
      </c>
      <c r="K7078" t="s">
        <v>138</v>
      </c>
      <c r="L7078" t="s">
        <v>19910</v>
      </c>
      <c r="M7078" t="s">
        <v>19911</v>
      </c>
      <c r="N7078">
        <v>0.64222222200000001</v>
      </c>
      <c r="O7078">
        <v>0</v>
      </c>
      <c r="P7078">
        <v>288</v>
      </c>
      <c r="Q7078">
        <v>0</v>
      </c>
      <c r="R7078">
        <v>2</v>
      </c>
      <c r="S7078">
        <v>0</v>
      </c>
      <c r="T7078">
        <v>41</v>
      </c>
      <c r="U7078">
        <v>0</v>
      </c>
      <c r="V7078">
        <v>0</v>
      </c>
      <c r="W7078">
        <v>0</v>
      </c>
      <c r="X7078">
        <v>55.63954277466965</v>
      </c>
      <c r="Y7078">
        <v>0</v>
      </c>
      <c r="Z7078">
        <v>5.4228425099259996E-3</v>
      </c>
      <c r="AA7078">
        <v>0</v>
      </c>
      <c r="AB7078">
        <v>30.079341585293868</v>
      </c>
      <c r="AC7078">
        <v>0</v>
      </c>
      <c r="AD7078">
        <v>0</v>
      </c>
      <c r="AE7078">
        <v>85.72430720247344</v>
      </c>
    </row>
    <row r="7079" spans="1:31" x14ac:dyDescent="0.3">
      <c r="A7079">
        <v>2502345</v>
      </c>
      <c r="B7079">
        <v>1</v>
      </c>
      <c r="C7079" t="s">
        <v>81</v>
      </c>
      <c r="D7079" t="s">
        <v>119</v>
      </c>
      <c r="E7079" t="s">
        <v>184</v>
      </c>
      <c r="F7079" t="s">
        <v>19912</v>
      </c>
      <c r="G7079" t="s">
        <v>149</v>
      </c>
      <c r="H7079" t="s">
        <v>150</v>
      </c>
      <c r="I7079" t="s">
        <v>136</v>
      </c>
      <c r="J7079" t="s">
        <v>137</v>
      </c>
      <c r="K7079" t="s">
        <v>144</v>
      </c>
      <c r="L7079" t="s">
        <v>19913</v>
      </c>
      <c r="M7079" t="s">
        <v>19914</v>
      </c>
      <c r="N7079">
        <v>0.79027777700000001</v>
      </c>
      <c r="O7079">
        <v>0</v>
      </c>
      <c r="P7079">
        <v>0</v>
      </c>
      <c r="Q7079">
        <v>0</v>
      </c>
      <c r="R7079">
        <v>5</v>
      </c>
      <c r="S7079">
        <v>0</v>
      </c>
      <c r="T7079">
        <v>2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3.5455868648671838</v>
      </c>
      <c r="AA7079">
        <v>0</v>
      </c>
      <c r="AB7079">
        <v>1.5545414954221544</v>
      </c>
      <c r="AC7079">
        <v>0</v>
      </c>
      <c r="AD7079">
        <v>0</v>
      </c>
      <c r="AE7079">
        <v>5.1001283602893377</v>
      </c>
    </row>
    <row r="7080" spans="1:31" x14ac:dyDescent="0.3">
      <c r="A7080">
        <v>2502422</v>
      </c>
      <c r="B7080">
        <v>1</v>
      </c>
      <c r="C7080" t="s">
        <v>80</v>
      </c>
      <c r="D7080" t="s">
        <v>101</v>
      </c>
      <c r="E7080" t="s">
        <v>147</v>
      </c>
      <c r="F7080" t="s">
        <v>19915</v>
      </c>
      <c r="G7080" t="s">
        <v>134</v>
      </c>
      <c r="H7080" t="s">
        <v>150</v>
      </c>
      <c r="I7080" t="s">
        <v>136</v>
      </c>
      <c r="J7080" t="s">
        <v>137</v>
      </c>
      <c r="K7080" t="s">
        <v>138</v>
      </c>
      <c r="L7080" t="s">
        <v>19916</v>
      </c>
      <c r="M7080" t="s">
        <v>19917</v>
      </c>
      <c r="N7080">
        <v>0.466388888</v>
      </c>
      <c r="O7080">
        <v>0</v>
      </c>
      <c r="P7080">
        <v>172</v>
      </c>
      <c r="Q7080">
        <v>0</v>
      </c>
      <c r="R7080">
        <v>0</v>
      </c>
      <c r="S7080">
        <v>0</v>
      </c>
      <c r="T7080">
        <v>1</v>
      </c>
      <c r="U7080">
        <v>0</v>
      </c>
      <c r="V7080">
        <v>0</v>
      </c>
      <c r="W7080">
        <v>0</v>
      </c>
      <c r="X7080">
        <v>25.595622989443775</v>
      </c>
      <c r="Y7080">
        <v>0</v>
      </c>
      <c r="Z7080">
        <v>0</v>
      </c>
      <c r="AA7080">
        <v>0</v>
      </c>
      <c r="AB7080">
        <v>0.95195842966583333</v>
      </c>
      <c r="AC7080">
        <v>0</v>
      </c>
      <c r="AD7080">
        <v>0</v>
      </c>
      <c r="AE7080">
        <v>26.547581419109608</v>
      </c>
    </row>
    <row r="7081" spans="1:31" x14ac:dyDescent="0.3">
      <c r="A7081">
        <v>2502531</v>
      </c>
      <c r="B7081">
        <v>1</v>
      </c>
      <c r="C7081" t="s">
        <v>80</v>
      </c>
      <c r="D7081" t="s">
        <v>101</v>
      </c>
      <c r="E7081" t="s">
        <v>147</v>
      </c>
      <c r="F7081" t="s">
        <v>19918</v>
      </c>
      <c r="G7081" t="s">
        <v>134</v>
      </c>
      <c r="H7081" t="s">
        <v>150</v>
      </c>
      <c r="I7081" t="s">
        <v>136</v>
      </c>
      <c r="J7081" t="s">
        <v>137</v>
      </c>
      <c r="K7081" t="s">
        <v>138</v>
      </c>
      <c r="L7081" t="s">
        <v>19919</v>
      </c>
      <c r="M7081" t="s">
        <v>19920</v>
      </c>
      <c r="N7081">
        <v>0.54305555500000002</v>
      </c>
      <c r="O7081">
        <v>0</v>
      </c>
      <c r="P7081">
        <v>147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22.15514099225479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22.15514099225479</v>
      </c>
    </row>
    <row r="7082" spans="1:31" x14ac:dyDescent="0.3">
      <c r="A7082">
        <v>2502840</v>
      </c>
      <c r="B7082">
        <v>1</v>
      </c>
      <c r="C7082" t="s">
        <v>80</v>
      </c>
      <c r="D7082" t="s">
        <v>94</v>
      </c>
      <c r="E7082" t="s">
        <v>166</v>
      </c>
      <c r="F7082" t="s">
        <v>19921</v>
      </c>
      <c r="G7082" t="s">
        <v>149</v>
      </c>
      <c r="H7082" t="s">
        <v>150</v>
      </c>
      <c r="I7082" t="s">
        <v>136</v>
      </c>
      <c r="J7082" t="s">
        <v>137</v>
      </c>
      <c r="K7082" t="s">
        <v>144</v>
      </c>
      <c r="L7082" t="s">
        <v>19922</v>
      </c>
      <c r="M7082" t="s">
        <v>19923</v>
      </c>
      <c r="N7082">
        <v>0.22805555499999999</v>
      </c>
      <c r="O7082">
        <v>0</v>
      </c>
      <c r="P7082">
        <v>738</v>
      </c>
      <c r="Q7082">
        <v>0</v>
      </c>
      <c r="R7082">
        <v>1</v>
      </c>
      <c r="S7082">
        <v>0</v>
      </c>
      <c r="T7082">
        <v>38</v>
      </c>
      <c r="U7082">
        <v>0</v>
      </c>
      <c r="V7082">
        <v>0</v>
      </c>
      <c r="W7082">
        <v>0</v>
      </c>
      <c r="X7082">
        <v>39.688616737230213</v>
      </c>
      <c r="Y7082">
        <v>0</v>
      </c>
      <c r="Z7082">
        <v>2.3388675777166668E-5</v>
      </c>
      <c r="AA7082">
        <v>0</v>
      </c>
      <c r="AB7082">
        <v>6.6896187486230945</v>
      </c>
      <c r="AC7082">
        <v>0</v>
      </c>
      <c r="AD7082">
        <v>0</v>
      </c>
      <c r="AE7082">
        <v>46.378258874529088</v>
      </c>
    </row>
    <row r="7083" spans="1:31" x14ac:dyDescent="0.3">
      <c r="A7083">
        <v>2502637</v>
      </c>
      <c r="B7083">
        <v>1</v>
      </c>
      <c r="C7083" t="s">
        <v>81</v>
      </c>
      <c r="D7083" t="s">
        <v>118</v>
      </c>
      <c r="E7083" t="s">
        <v>147</v>
      </c>
      <c r="F7083" t="s">
        <v>19924</v>
      </c>
      <c r="G7083" t="s">
        <v>193</v>
      </c>
      <c r="H7083" t="s">
        <v>150</v>
      </c>
      <c r="I7083" t="s">
        <v>136</v>
      </c>
      <c r="J7083" t="s">
        <v>137</v>
      </c>
      <c r="K7083" t="s">
        <v>144</v>
      </c>
      <c r="L7083" t="s">
        <v>19925</v>
      </c>
      <c r="M7083" t="s">
        <v>19926</v>
      </c>
      <c r="N7083">
        <v>3.3886111109999999</v>
      </c>
      <c r="O7083">
        <v>0</v>
      </c>
      <c r="P7083">
        <v>0</v>
      </c>
      <c r="Q7083">
        <v>0</v>
      </c>
      <c r="R7083">
        <v>8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15.559267025903061</v>
      </c>
      <c r="AA7083">
        <v>0</v>
      </c>
      <c r="AB7083">
        <v>0</v>
      </c>
      <c r="AC7083">
        <v>0</v>
      </c>
      <c r="AD7083">
        <v>0</v>
      </c>
      <c r="AE7083">
        <v>15.559267025903061</v>
      </c>
    </row>
    <row r="7084" spans="1:31" x14ac:dyDescent="0.3">
      <c r="A7084">
        <v>2502923</v>
      </c>
      <c r="B7084">
        <v>1</v>
      </c>
      <c r="C7084" t="s">
        <v>81</v>
      </c>
      <c r="D7084" t="s">
        <v>123</v>
      </c>
      <c r="E7084" t="s">
        <v>162</v>
      </c>
      <c r="F7084" t="s">
        <v>19927</v>
      </c>
      <c r="G7084" t="s">
        <v>210</v>
      </c>
      <c r="H7084" t="s">
        <v>135</v>
      </c>
      <c r="I7084" t="s">
        <v>136</v>
      </c>
      <c r="J7084" t="s">
        <v>137</v>
      </c>
      <c r="K7084" t="s">
        <v>144</v>
      </c>
      <c r="L7084" t="s">
        <v>19928</v>
      </c>
      <c r="M7084" t="s">
        <v>19929</v>
      </c>
      <c r="N7084">
        <v>2.8450000000000002</v>
      </c>
      <c r="O7084">
        <v>0</v>
      </c>
      <c r="P7084">
        <v>62</v>
      </c>
      <c r="Q7084">
        <v>0</v>
      </c>
      <c r="R7084">
        <v>17</v>
      </c>
      <c r="S7084">
        <v>0</v>
      </c>
      <c r="T7084">
        <v>2</v>
      </c>
      <c r="U7084">
        <v>0</v>
      </c>
      <c r="V7084">
        <v>0</v>
      </c>
      <c r="W7084">
        <v>0</v>
      </c>
      <c r="X7084">
        <v>30.953813341099668</v>
      </c>
      <c r="Y7084">
        <v>0</v>
      </c>
      <c r="Z7084">
        <v>6.635627247552927</v>
      </c>
      <c r="AA7084">
        <v>0</v>
      </c>
      <c r="AB7084">
        <v>4.7276986277531252</v>
      </c>
      <c r="AC7084">
        <v>0</v>
      </c>
      <c r="AD7084">
        <v>0</v>
      </c>
      <c r="AE7084">
        <v>42.317139216405721</v>
      </c>
    </row>
    <row r="7085" spans="1:31" x14ac:dyDescent="0.3">
      <c r="A7085">
        <v>2502886</v>
      </c>
      <c r="B7085">
        <v>1</v>
      </c>
      <c r="C7085" t="s">
        <v>80</v>
      </c>
      <c r="D7085" t="s">
        <v>107</v>
      </c>
      <c r="E7085" t="s">
        <v>162</v>
      </c>
      <c r="F7085" t="s">
        <v>19930</v>
      </c>
      <c r="G7085" t="s">
        <v>181</v>
      </c>
      <c r="H7085" t="s">
        <v>135</v>
      </c>
      <c r="I7085" t="s">
        <v>136</v>
      </c>
      <c r="J7085" t="s">
        <v>137</v>
      </c>
      <c r="K7085" t="s">
        <v>144</v>
      </c>
      <c r="L7085" t="s">
        <v>19931</v>
      </c>
      <c r="M7085" t="s">
        <v>19932</v>
      </c>
      <c r="N7085">
        <v>0.34555555500000001</v>
      </c>
      <c r="O7085">
        <v>0</v>
      </c>
      <c r="P7085">
        <v>2</v>
      </c>
      <c r="Q7085">
        <v>0</v>
      </c>
      <c r="R7085">
        <v>1</v>
      </c>
      <c r="S7085">
        <v>0</v>
      </c>
      <c r="T7085">
        <v>1</v>
      </c>
      <c r="U7085">
        <v>0</v>
      </c>
      <c r="V7085">
        <v>0</v>
      </c>
      <c r="W7085">
        <v>0</v>
      </c>
      <c r="X7085">
        <v>0.12477606280192646</v>
      </c>
      <c r="Y7085">
        <v>0</v>
      </c>
      <c r="Z7085">
        <v>2.345590207181667E-3</v>
      </c>
      <c r="AA7085">
        <v>0</v>
      </c>
      <c r="AB7085">
        <v>0.50612733699000001</v>
      </c>
      <c r="AC7085">
        <v>0</v>
      </c>
      <c r="AD7085">
        <v>0</v>
      </c>
      <c r="AE7085">
        <v>0.63324898999910817</v>
      </c>
    </row>
    <row r="7086" spans="1:31" x14ac:dyDescent="0.3">
      <c r="A7086">
        <v>2502783</v>
      </c>
      <c r="B7086">
        <v>1</v>
      </c>
      <c r="C7086" t="s">
        <v>81</v>
      </c>
      <c r="D7086" t="s">
        <v>114</v>
      </c>
      <c r="E7086" t="s">
        <v>153</v>
      </c>
      <c r="F7086" t="s">
        <v>19933</v>
      </c>
      <c r="G7086" t="s">
        <v>155</v>
      </c>
      <c r="H7086" t="s">
        <v>135</v>
      </c>
      <c r="I7086" t="s">
        <v>136</v>
      </c>
      <c r="J7086" t="s">
        <v>137</v>
      </c>
      <c r="K7086" t="s">
        <v>144</v>
      </c>
      <c r="L7086" t="s">
        <v>19934</v>
      </c>
      <c r="M7086" t="s">
        <v>19935</v>
      </c>
      <c r="N7086">
        <v>1.285833333</v>
      </c>
      <c r="O7086">
        <v>0</v>
      </c>
      <c r="P7086">
        <v>1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0.33180605274277775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0.33180605274277775</v>
      </c>
    </row>
    <row r="7087" spans="1:31" x14ac:dyDescent="0.3">
      <c r="A7087">
        <v>2502485</v>
      </c>
      <c r="B7087">
        <v>1</v>
      </c>
      <c r="C7087" t="s">
        <v>80</v>
      </c>
      <c r="D7087" t="s">
        <v>82</v>
      </c>
      <c r="E7087" t="s">
        <v>132</v>
      </c>
      <c r="F7087" t="s">
        <v>19936</v>
      </c>
      <c r="G7087" t="s">
        <v>134</v>
      </c>
      <c r="H7087" t="s">
        <v>135</v>
      </c>
      <c r="I7087" t="s">
        <v>136</v>
      </c>
      <c r="J7087" t="s">
        <v>137</v>
      </c>
      <c r="K7087" t="s">
        <v>138</v>
      </c>
      <c r="L7087" t="s">
        <v>19937</v>
      </c>
      <c r="M7087" t="s">
        <v>19938</v>
      </c>
      <c r="N7087">
        <v>0.37833333299999999</v>
      </c>
      <c r="O7087">
        <v>0</v>
      </c>
      <c r="P7087">
        <v>4</v>
      </c>
      <c r="Q7087">
        <v>0</v>
      </c>
      <c r="R7087">
        <v>0</v>
      </c>
      <c r="S7087">
        <v>0</v>
      </c>
      <c r="T7087">
        <v>4</v>
      </c>
      <c r="U7087">
        <v>0</v>
      </c>
      <c r="V7087">
        <v>0</v>
      </c>
      <c r="W7087">
        <v>0</v>
      </c>
      <c r="X7087">
        <v>0.69163204013270274</v>
      </c>
      <c r="Y7087">
        <v>0</v>
      </c>
      <c r="Z7087">
        <v>0</v>
      </c>
      <c r="AA7087">
        <v>0</v>
      </c>
      <c r="AB7087">
        <v>1.5406719553334214</v>
      </c>
      <c r="AC7087">
        <v>0</v>
      </c>
      <c r="AD7087">
        <v>0</v>
      </c>
      <c r="AE7087">
        <v>2.2323039954661241</v>
      </c>
    </row>
    <row r="7088" spans="1:31" x14ac:dyDescent="0.3">
      <c r="A7088">
        <v>2502737</v>
      </c>
      <c r="B7088">
        <v>1</v>
      </c>
      <c r="C7088" t="s">
        <v>80</v>
      </c>
      <c r="D7088" t="s">
        <v>99</v>
      </c>
      <c r="E7088" t="s">
        <v>162</v>
      </c>
      <c r="F7088" t="s">
        <v>4592</v>
      </c>
      <c r="G7088" t="s">
        <v>210</v>
      </c>
      <c r="H7088" t="s">
        <v>135</v>
      </c>
      <c r="I7088" t="s">
        <v>136</v>
      </c>
      <c r="J7088" t="s">
        <v>137</v>
      </c>
      <c r="K7088" t="s">
        <v>144</v>
      </c>
      <c r="L7088" t="s">
        <v>19939</v>
      </c>
      <c r="M7088" t="s">
        <v>19940</v>
      </c>
      <c r="N7088">
        <v>5.2874999999999996</v>
      </c>
      <c r="O7088">
        <v>0</v>
      </c>
      <c r="P7088">
        <v>12</v>
      </c>
      <c r="Q7088">
        <v>0</v>
      </c>
      <c r="R7088">
        <v>0</v>
      </c>
      <c r="S7088">
        <v>0</v>
      </c>
      <c r="T7088">
        <v>1</v>
      </c>
      <c r="U7088">
        <v>0</v>
      </c>
      <c r="V7088">
        <v>0</v>
      </c>
      <c r="W7088">
        <v>0</v>
      </c>
      <c r="X7088">
        <v>4.4574849015944649</v>
      </c>
      <c r="Y7088">
        <v>0</v>
      </c>
      <c r="Z7088">
        <v>0</v>
      </c>
      <c r="AA7088">
        <v>0</v>
      </c>
      <c r="AB7088">
        <v>2.4328563461117336</v>
      </c>
      <c r="AC7088">
        <v>0</v>
      </c>
      <c r="AD7088">
        <v>0</v>
      </c>
      <c r="AE7088">
        <v>6.890341247706198</v>
      </c>
    </row>
    <row r="7089" spans="1:31" x14ac:dyDescent="0.3">
      <c r="A7089">
        <v>2502408</v>
      </c>
      <c r="B7089">
        <v>1</v>
      </c>
      <c r="C7089" t="s">
        <v>80</v>
      </c>
      <c r="D7089" t="s">
        <v>93</v>
      </c>
      <c r="E7089" t="s">
        <v>147</v>
      </c>
      <c r="F7089" t="s">
        <v>19941</v>
      </c>
      <c r="G7089" t="s">
        <v>149</v>
      </c>
      <c r="H7089" t="s">
        <v>150</v>
      </c>
      <c r="I7089" t="s">
        <v>136</v>
      </c>
      <c r="J7089" t="s">
        <v>137</v>
      </c>
      <c r="K7089" t="s">
        <v>144</v>
      </c>
      <c r="L7089" t="s">
        <v>19942</v>
      </c>
      <c r="M7089" t="s">
        <v>19943</v>
      </c>
      <c r="N7089">
        <v>1.7183333329999999</v>
      </c>
      <c r="O7089">
        <v>0</v>
      </c>
      <c r="P7089">
        <v>505</v>
      </c>
      <c r="Q7089">
        <v>0</v>
      </c>
      <c r="R7089">
        <v>15</v>
      </c>
      <c r="S7089">
        <v>0</v>
      </c>
      <c r="T7089">
        <v>48</v>
      </c>
      <c r="U7089">
        <v>0</v>
      </c>
      <c r="V7089">
        <v>0</v>
      </c>
      <c r="W7089">
        <v>0</v>
      </c>
      <c r="X7089">
        <v>270.55526863620054</v>
      </c>
      <c r="Y7089">
        <v>0</v>
      </c>
      <c r="Z7089">
        <v>15.838150595921848</v>
      </c>
      <c r="AA7089">
        <v>0</v>
      </c>
      <c r="AB7089">
        <v>93.105548269173283</v>
      </c>
      <c r="AC7089">
        <v>0</v>
      </c>
      <c r="AD7089">
        <v>0</v>
      </c>
      <c r="AE7089">
        <v>379.49896750129562</v>
      </c>
    </row>
    <row r="7090" spans="1:31" x14ac:dyDescent="0.3">
      <c r="A7090">
        <v>2502528</v>
      </c>
      <c r="B7090">
        <v>1</v>
      </c>
      <c r="C7090" t="s">
        <v>80</v>
      </c>
      <c r="D7090" t="s">
        <v>82</v>
      </c>
      <c r="E7090" t="s">
        <v>132</v>
      </c>
      <c r="F7090" t="s">
        <v>19944</v>
      </c>
      <c r="G7090" t="s">
        <v>134</v>
      </c>
      <c r="H7090" t="s">
        <v>135</v>
      </c>
      <c r="I7090" t="s">
        <v>136</v>
      </c>
      <c r="J7090" t="s">
        <v>137</v>
      </c>
      <c r="K7090" t="s">
        <v>138</v>
      </c>
      <c r="L7090" t="s">
        <v>19945</v>
      </c>
      <c r="M7090" t="s">
        <v>19946</v>
      </c>
      <c r="N7090">
        <v>0.43666666599999998</v>
      </c>
      <c r="O7090">
        <v>0</v>
      </c>
      <c r="P7090">
        <v>116</v>
      </c>
      <c r="Q7090">
        <v>0</v>
      </c>
      <c r="R7090">
        <v>0</v>
      </c>
      <c r="S7090">
        <v>0</v>
      </c>
      <c r="T7090">
        <v>159</v>
      </c>
      <c r="U7090">
        <v>0</v>
      </c>
      <c r="V7090">
        <v>2</v>
      </c>
      <c r="W7090">
        <v>0</v>
      </c>
      <c r="X7090">
        <v>28.429913131958742</v>
      </c>
      <c r="Y7090">
        <v>0</v>
      </c>
      <c r="Z7090">
        <v>0</v>
      </c>
      <c r="AA7090">
        <v>0</v>
      </c>
      <c r="AB7090">
        <v>155.21531503658434</v>
      </c>
      <c r="AC7090">
        <v>0</v>
      </c>
      <c r="AD7090">
        <v>72.94889823705806</v>
      </c>
      <c r="AE7090">
        <v>256.59412640560117</v>
      </c>
    </row>
    <row r="7091" spans="1:31" x14ac:dyDescent="0.3">
      <c r="A7091">
        <v>2502594</v>
      </c>
      <c r="B7091">
        <v>1</v>
      </c>
      <c r="C7091" t="s">
        <v>80</v>
      </c>
      <c r="D7091" t="s">
        <v>84</v>
      </c>
      <c r="E7091" t="s">
        <v>147</v>
      </c>
      <c r="F7091" t="s">
        <v>19947</v>
      </c>
      <c r="G7091" t="s">
        <v>203</v>
      </c>
      <c r="H7091" t="s">
        <v>150</v>
      </c>
      <c r="I7091" t="s">
        <v>506</v>
      </c>
      <c r="J7091" t="s">
        <v>137</v>
      </c>
      <c r="K7091" t="s">
        <v>144</v>
      </c>
      <c r="L7091" t="s">
        <v>19948</v>
      </c>
      <c r="M7091" t="s">
        <v>19949</v>
      </c>
      <c r="N7091">
        <v>4.7222222000000001E-2</v>
      </c>
      <c r="O7091">
        <v>0</v>
      </c>
      <c r="P7091">
        <v>3641</v>
      </c>
      <c r="Q7091">
        <v>0</v>
      </c>
      <c r="R7091">
        <v>0</v>
      </c>
      <c r="S7091">
        <v>3</v>
      </c>
      <c r="T7091">
        <v>204</v>
      </c>
      <c r="U7091">
        <v>0</v>
      </c>
      <c r="V7091">
        <v>0</v>
      </c>
      <c r="W7091">
        <v>0</v>
      </c>
      <c r="X7091">
        <v>39.404600320979362</v>
      </c>
      <c r="Y7091">
        <v>0</v>
      </c>
      <c r="Z7091">
        <v>0</v>
      </c>
      <c r="AA7091">
        <v>8.5963729266882645</v>
      </c>
      <c r="AB7091">
        <v>14.332838326578194</v>
      </c>
      <c r="AC7091">
        <v>0</v>
      </c>
      <c r="AD7091">
        <v>0</v>
      </c>
      <c r="AE7091">
        <v>62.333811574245829</v>
      </c>
    </row>
    <row r="7092" spans="1:31" x14ac:dyDescent="0.3">
      <c r="A7092">
        <v>2502551</v>
      </c>
      <c r="B7092">
        <v>1</v>
      </c>
      <c r="C7092" t="s">
        <v>80</v>
      </c>
      <c r="D7092" t="s">
        <v>92</v>
      </c>
      <c r="E7092" t="s">
        <v>166</v>
      </c>
      <c r="F7092" t="s">
        <v>4345</v>
      </c>
      <c r="G7092" t="s">
        <v>149</v>
      </c>
      <c r="H7092" t="s">
        <v>150</v>
      </c>
      <c r="I7092" t="s">
        <v>136</v>
      </c>
      <c r="J7092" t="s">
        <v>137</v>
      </c>
      <c r="K7092" t="s">
        <v>144</v>
      </c>
      <c r="L7092" t="s">
        <v>19950</v>
      </c>
      <c r="M7092" t="s">
        <v>19951</v>
      </c>
      <c r="N7092">
        <v>9.6666665999999998E-2</v>
      </c>
      <c r="O7092">
        <v>11</v>
      </c>
      <c r="P7092">
        <v>3351</v>
      </c>
      <c r="Q7092">
        <v>17</v>
      </c>
      <c r="R7092">
        <v>457</v>
      </c>
      <c r="S7092">
        <v>34</v>
      </c>
      <c r="T7092">
        <v>449</v>
      </c>
      <c r="U7092">
        <v>1</v>
      </c>
      <c r="V7092">
        <v>0</v>
      </c>
      <c r="W7092">
        <v>28.640989709052391</v>
      </c>
      <c r="X7092">
        <v>155.50001395225959</v>
      </c>
      <c r="Y7092">
        <v>3.0991697818760144</v>
      </c>
      <c r="Z7092">
        <v>19.045969024856994</v>
      </c>
      <c r="AA7092">
        <v>24.105757643918501</v>
      </c>
      <c r="AB7092">
        <v>60.624241271633835</v>
      </c>
      <c r="AC7092">
        <v>10.53894385789572</v>
      </c>
      <c r="AD7092">
        <v>0</v>
      </c>
      <c r="AE7092">
        <v>301.55508524149303</v>
      </c>
    </row>
    <row r="7093" spans="1:31" x14ac:dyDescent="0.3">
      <c r="A7093">
        <v>2502428</v>
      </c>
      <c r="B7093">
        <v>1</v>
      </c>
      <c r="C7093" t="s">
        <v>81</v>
      </c>
      <c r="D7093" t="s">
        <v>119</v>
      </c>
      <c r="E7093" t="s">
        <v>147</v>
      </c>
      <c r="F7093" t="s">
        <v>19952</v>
      </c>
      <c r="G7093" t="s">
        <v>168</v>
      </c>
      <c r="H7093" t="s">
        <v>150</v>
      </c>
      <c r="I7093" t="s">
        <v>136</v>
      </c>
      <c r="J7093" t="s">
        <v>137</v>
      </c>
      <c r="K7093" t="s">
        <v>138</v>
      </c>
      <c r="L7093" t="s">
        <v>19953</v>
      </c>
      <c r="M7093" t="s">
        <v>19954</v>
      </c>
      <c r="N7093">
        <v>7.517222222</v>
      </c>
      <c r="O7093">
        <v>0</v>
      </c>
      <c r="P7093">
        <v>92</v>
      </c>
      <c r="Q7093">
        <v>0</v>
      </c>
      <c r="R7093">
        <v>35</v>
      </c>
      <c r="S7093">
        <v>0</v>
      </c>
      <c r="T7093">
        <v>9</v>
      </c>
      <c r="U7093">
        <v>0</v>
      </c>
      <c r="V7093">
        <v>0</v>
      </c>
      <c r="W7093">
        <v>0</v>
      </c>
      <c r="X7093">
        <v>76.235325582419662</v>
      </c>
      <c r="Y7093">
        <v>0</v>
      </c>
      <c r="Z7093">
        <v>203.74582737422043</v>
      </c>
      <c r="AA7093">
        <v>0</v>
      </c>
      <c r="AB7093">
        <v>42.487457364843657</v>
      </c>
      <c r="AC7093">
        <v>0</v>
      </c>
      <c r="AD7093">
        <v>0</v>
      </c>
      <c r="AE7093">
        <v>322.46861032148371</v>
      </c>
    </row>
    <row r="7094" spans="1:31" x14ac:dyDescent="0.3">
      <c r="A7094">
        <v>2502402</v>
      </c>
      <c r="B7094">
        <v>1</v>
      </c>
      <c r="C7094" t="s">
        <v>80</v>
      </c>
      <c r="D7094" t="s">
        <v>97</v>
      </c>
      <c r="E7094" t="s">
        <v>147</v>
      </c>
      <c r="F7094" t="s">
        <v>19955</v>
      </c>
      <c r="G7094" t="s">
        <v>168</v>
      </c>
      <c r="H7094" t="s">
        <v>150</v>
      </c>
      <c r="I7094" t="s">
        <v>136</v>
      </c>
      <c r="J7094" t="s">
        <v>137</v>
      </c>
      <c r="K7094" t="s">
        <v>138</v>
      </c>
      <c r="L7094" t="s">
        <v>19956</v>
      </c>
      <c r="M7094" t="s">
        <v>19957</v>
      </c>
      <c r="N7094">
        <v>9.0580555549999993</v>
      </c>
      <c r="O7094">
        <v>0</v>
      </c>
      <c r="P7094">
        <v>173</v>
      </c>
      <c r="Q7094">
        <v>0</v>
      </c>
      <c r="R7094">
        <v>23</v>
      </c>
      <c r="S7094">
        <v>0</v>
      </c>
      <c r="T7094">
        <v>18</v>
      </c>
      <c r="U7094">
        <v>0</v>
      </c>
      <c r="V7094">
        <v>0</v>
      </c>
      <c r="W7094">
        <v>0</v>
      </c>
      <c r="X7094">
        <v>1109.8075370070767</v>
      </c>
      <c r="Y7094">
        <v>0</v>
      </c>
      <c r="Z7094">
        <v>80.575367649519009</v>
      </c>
      <c r="AA7094">
        <v>0</v>
      </c>
      <c r="AB7094">
        <v>181.28356378404291</v>
      </c>
      <c r="AC7094">
        <v>0</v>
      </c>
      <c r="AD7094">
        <v>0</v>
      </c>
      <c r="AE7094">
        <v>1371.6664684406385</v>
      </c>
    </row>
    <row r="7095" spans="1:31" x14ac:dyDescent="0.3">
      <c r="A7095">
        <v>2502651</v>
      </c>
      <c r="B7095">
        <v>1</v>
      </c>
      <c r="C7095" t="s">
        <v>80</v>
      </c>
      <c r="D7095" t="s">
        <v>91</v>
      </c>
      <c r="E7095" t="s">
        <v>166</v>
      </c>
      <c r="F7095" t="s">
        <v>19089</v>
      </c>
      <c r="G7095" t="s">
        <v>149</v>
      </c>
      <c r="H7095" t="s">
        <v>150</v>
      </c>
      <c r="I7095" t="s">
        <v>136</v>
      </c>
      <c r="J7095" t="s">
        <v>137</v>
      </c>
      <c r="K7095" t="s">
        <v>144</v>
      </c>
      <c r="L7095" t="s">
        <v>19958</v>
      </c>
      <c r="M7095" t="s">
        <v>19959</v>
      </c>
      <c r="N7095">
        <v>1.4755555549999999</v>
      </c>
      <c r="O7095">
        <v>1</v>
      </c>
      <c r="P7095">
        <v>43</v>
      </c>
      <c r="Q7095">
        <v>21</v>
      </c>
      <c r="R7095">
        <v>265</v>
      </c>
      <c r="S7095">
        <v>14</v>
      </c>
      <c r="T7095">
        <v>64</v>
      </c>
      <c r="U7095">
        <v>1</v>
      </c>
      <c r="V7095">
        <v>0</v>
      </c>
      <c r="W7095">
        <v>0.11799167465746668</v>
      </c>
      <c r="X7095">
        <v>19.218316391860597</v>
      </c>
      <c r="Y7095">
        <v>8.1897405708493487</v>
      </c>
      <c r="Z7095">
        <v>61.653030233502463</v>
      </c>
      <c r="AA7095">
        <v>283.10954742543936</v>
      </c>
      <c r="AB7095">
        <v>61.917651709402733</v>
      </c>
      <c r="AC7095">
        <v>12.127457895026222</v>
      </c>
      <c r="AD7095">
        <v>0</v>
      </c>
      <c r="AE7095">
        <v>446.33373590073819</v>
      </c>
    </row>
    <row r="7096" spans="1:31" x14ac:dyDescent="0.3">
      <c r="A7096">
        <v>2502906</v>
      </c>
      <c r="B7096">
        <v>1</v>
      </c>
      <c r="C7096" t="s">
        <v>80</v>
      </c>
      <c r="D7096" t="s">
        <v>100</v>
      </c>
      <c r="E7096" t="s">
        <v>132</v>
      </c>
      <c r="F7096" t="s">
        <v>19960</v>
      </c>
      <c r="G7096" t="s">
        <v>1532</v>
      </c>
      <c r="H7096" t="s">
        <v>135</v>
      </c>
      <c r="I7096" t="s">
        <v>136</v>
      </c>
      <c r="J7096" t="s">
        <v>137</v>
      </c>
      <c r="K7096" t="s">
        <v>144</v>
      </c>
      <c r="L7096" t="s">
        <v>19961</v>
      </c>
      <c r="M7096" t="s">
        <v>19962</v>
      </c>
      <c r="N7096">
        <v>2.2091666659999998</v>
      </c>
      <c r="O7096">
        <v>0</v>
      </c>
      <c r="P7096">
        <v>57</v>
      </c>
      <c r="Q7096">
        <v>0</v>
      </c>
      <c r="R7096">
        <v>22</v>
      </c>
      <c r="S7096">
        <v>0</v>
      </c>
      <c r="T7096">
        <v>20</v>
      </c>
      <c r="U7096">
        <v>0</v>
      </c>
      <c r="V7096">
        <v>0</v>
      </c>
      <c r="W7096">
        <v>0</v>
      </c>
      <c r="X7096">
        <v>36.352129651340476</v>
      </c>
      <c r="Y7096">
        <v>0</v>
      </c>
      <c r="Z7096">
        <v>19.249437317285036</v>
      </c>
      <c r="AA7096">
        <v>0</v>
      </c>
      <c r="AB7096">
        <v>11.033592971567698</v>
      </c>
      <c r="AC7096">
        <v>0</v>
      </c>
      <c r="AD7096">
        <v>0</v>
      </c>
      <c r="AE7096">
        <v>66.635159940193205</v>
      </c>
    </row>
    <row r="7097" spans="1:31" x14ac:dyDescent="0.3">
      <c r="A7097">
        <v>2502657</v>
      </c>
      <c r="B7097">
        <v>1</v>
      </c>
      <c r="C7097" t="s">
        <v>80</v>
      </c>
      <c r="D7097" t="s">
        <v>101</v>
      </c>
      <c r="E7097" t="s">
        <v>147</v>
      </c>
      <c r="F7097" t="s">
        <v>19963</v>
      </c>
      <c r="G7097" t="s">
        <v>134</v>
      </c>
      <c r="H7097" t="s">
        <v>150</v>
      </c>
      <c r="I7097" t="s">
        <v>136</v>
      </c>
      <c r="J7097" t="s">
        <v>137</v>
      </c>
      <c r="K7097" t="s">
        <v>138</v>
      </c>
      <c r="L7097" t="s">
        <v>19964</v>
      </c>
      <c r="M7097" t="s">
        <v>19965</v>
      </c>
      <c r="N7097">
        <v>0.49444444399999998</v>
      </c>
      <c r="O7097">
        <v>0</v>
      </c>
      <c r="P7097">
        <v>265</v>
      </c>
      <c r="Q7097">
        <v>0</v>
      </c>
      <c r="R7097">
        <v>1</v>
      </c>
      <c r="S7097">
        <v>0</v>
      </c>
      <c r="T7097">
        <v>22</v>
      </c>
      <c r="U7097">
        <v>0</v>
      </c>
      <c r="V7097">
        <v>0</v>
      </c>
      <c r="W7097">
        <v>0</v>
      </c>
      <c r="X7097">
        <v>43.953552752838796</v>
      </c>
      <c r="Y7097">
        <v>0</v>
      </c>
      <c r="Z7097">
        <v>8.914549942252778E-2</v>
      </c>
      <c r="AA7097">
        <v>0</v>
      </c>
      <c r="AB7097">
        <v>6.5010256297708233</v>
      </c>
      <c r="AC7097">
        <v>0</v>
      </c>
      <c r="AD7097">
        <v>0</v>
      </c>
      <c r="AE7097">
        <v>50.543723882032147</v>
      </c>
    </row>
    <row r="7098" spans="1:31" x14ac:dyDescent="0.3">
      <c r="A7098">
        <v>2502465</v>
      </c>
      <c r="B7098">
        <v>1</v>
      </c>
      <c r="C7098" t="s">
        <v>81</v>
      </c>
      <c r="D7098" t="s">
        <v>112</v>
      </c>
      <c r="E7098" t="s">
        <v>147</v>
      </c>
      <c r="F7098" t="s">
        <v>19966</v>
      </c>
      <c r="G7098" t="s">
        <v>168</v>
      </c>
      <c r="H7098" t="s">
        <v>150</v>
      </c>
      <c r="I7098" t="s">
        <v>136</v>
      </c>
      <c r="J7098" t="s">
        <v>137</v>
      </c>
      <c r="K7098" t="s">
        <v>138</v>
      </c>
      <c r="L7098" t="s">
        <v>19967</v>
      </c>
      <c r="M7098" t="s">
        <v>19968</v>
      </c>
      <c r="N7098">
        <v>2.6319444440000002</v>
      </c>
      <c r="O7098">
        <v>0</v>
      </c>
      <c r="P7098">
        <v>303</v>
      </c>
      <c r="Q7098">
        <v>0</v>
      </c>
      <c r="R7098">
        <v>3</v>
      </c>
      <c r="S7098">
        <v>0</v>
      </c>
      <c r="T7098">
        <v>15</v>
      </c>
      <c r="U7098">
        <v>0</v>
      </c>
      <c r="V7098">
        <v>0</v>
      </c>
      <c r="W7098">
        <v>0</v>
      </c>
      <c r="X7098">
        <v>170.16580743460059</v>
      </c>
      <c r="Y7098">
        <v>0</v>
      </c>
      <c r="Z7098">
        <v>2.2685017333583753E-2</v>
      </c>
      <c r="AA7098">
        <v>0</v>
      </c>
      <c r="AB7098">
        <v>45.359039379042834</v>
      </c>
      <c r="AC7098">
        <v>0</v>
      </c>
      <c r="AD7098">
        <v>0</v>
      </c>
      <c r="AE7098">
        <v>215.54753183097699</v>
      </c>
    </row>
    <row r="7099" spans="1:31" x14ac:dyDescent="0.3">
      <c r="A7099">
        <v>2502279</v>
      </c>
      <c r="B7099">
        <v>1</v>
      </c>
      <c r="C7099" t="s">
        <v>80</v>
      </c>
      <c r="D7099" t="s">
        <v>85</v>
      </c>
      <c r="E7099" t="s">
        <v>147</v>
      </c>
      <c r="F7099" t="s">
        <v>19969</v>
      </c>
      <c r="G7099" t="s">
        <v>134</v>
      </c>
      <c r="H7099" t="s">
        <v>150</v>
      </c>
      <c r="I7099" t="s">
        <v>136</v>
      </c>
      <c r="J7099" t="s">
        <v>137</v>
      </c>
      <c r="K7099" t="s">
        <v>138</v>
      </c>
      <c r="L7099" t="s">
        <v>19970</v>
      </c>
      <c r="M7099" t="s">
        <v>19971</v>
      </c>
      <c r="N7099">
        <v>0.94555555499999999</v>
      </c>
      <c r="O7099">
        <v>0</v>
      </c>
      <c r="P7099">
        <v>816</v>
      </c>
      <c r="Q7099">
        <v>0</v>
      </c>
      <c r="R7099">
        <v>0</v>
      </c>
      <c r="S7099">
        <v>0</v>
      </c>
      <c r="T7099">
        <v>80</v>
      </c>
      <c r="U7099">
        <v>0</v>
      </c>
      <c r="V7099">
        <v>0</v>
      </c>
      <c r="W7099">
        <v>0</v>
      </c>
      <c r="X7099">
        <v>177.72361512686933</v>
      </c>
      <c r="Y7099">
        <v>0</v>
      </c>
      <c r="Z7099">
        <v>0</v>
      </c>
      <c r="AA7099">
        <v>0</v>
      </c>
      <c r="AB7099">
        <v>50.815020737813292</v>
      </c>
      <c r="AC7099">
        <v>0</v>
      </c>
      <c r="AD7099">
        <v>0</v>
      </c>
      <c r="AE7099">
        <v>228.53863586468262</v>
      </c>
    </row>
    <row r="7100" spans="1:31" x14ac:dyDescent="0.3">
      <c r="A7100">
        <v>2502966</v>
      </c>
      <c r="B7100">
        <v>1</v>
      </c>
      <c r="C7100" t="s">
        <v>80</v>
      </c>
      <c r="D7100" t="s">
        <v>96</v>
      </c>
      <c r="E7100" t="s">
        <v>147</v>
      </c>
      <c r="F7100" t="s">
        <v>19972</v>
      </c>
      <c r="G7100" t="s">
        <v>276</v>
      </c>
      <c r="H7100" t="s">
        <v>150</v>
      </c>
      <c r="I7100" t="s">
        <v>136</v>
      </c>
      <c r="J7100" t="s">
        <v>137</v>
      </c>
      <c r="K7100" t="s">
        <v>144</v>
      </c>
      <c r="L7100" t="s">
        <v>19973</v>
      </c>
      <c r="M7100" t="s">
        <v>19974</v>
      </c>
      <c r="N7100">
        <v>1.0763888880000001</v>
      </c>
      <c r="O7100">
        <v>0</v>
      </c>
      <c r="P7100">
        <v>23</v>
      </c>
      <c r="Q7100">
        <v>2</v>
      </c>
      <c r="R7100">
        <v>40</v>
      </c>
      <c r="S7100">
        <v>1</v>
      </c>
      <c r="T7100">
        <v>24</v>
      </c>
      <c r="U7100">
        <v>0</v>
      </c>
      <c r="V7100">
        <v>0</v>
      </c>
      <c r="W7100">
        <v>0</v>
      </c>
      <c r="X7100">
        <v>12.900014486259705</v>
      </c>
      <c r="Y7100">
        <v>35.470549639576518</v>
      </c>
      <c r="Z7100">
        <v>32.453286177929982</v>
      </c>
      <c r="AA7100">
        <v>79.665947965369099</v>
      </c>
      <c r="AB7100">
        <v>22.878250689649608</v>
      </c>
      <c r="AC7100">
        <v>0</v>
      </c>
      <c r="AD7100">
        <v>0</v>
      </c>
      <c r="AE7100">
        <v>183.3680489587849</v>
      </c>
    </row>
    <row r="7101" spans="1:31" x14ac:dyDescent="0.3">
      <c r="A7101">
        <v>2502448</v>
      </c>
      <c r="B7101">
        <v>1</v>
      </c>
      <c r="C7101" t="s">
        <v>80</v>
      </c>
      <c r="D7101" t="s">
        <v>92</v>
      </c>
      <c r="E7101" t="s">
        <v>141</v>
      </c>
      <c r="F7101" t="s">
        <v>19975</v>
      </c>
      <c r="G7101" t="s">
        <v>1890</v>
      </c>
      <c r="H7101" t="s">
        <v>135</v>
      </c>
      <c r="I7101" t="s">
        <v>136</v>
      </c>
      <c r="J7101" t="s">
        <v>137</v>
      </c>
      <c r="K7101" t="s">
        <v>144</v>
      </c>
      <c r="L7101" t="s">
        <v>19976</v>
      </c>
      <c r="M7101" t="s">
        <v>19977</v>
      </c>
      <c r="N7101">
        <v>2.730555555</v>
      </c>
      <c r="O7101">
        <v>0</v>
      </c>
      <c r="P7101">
        <v>50</v>
      </c>
      <c r="Q7101">
        <v>0</v>
      </c>
      <c r="R7101">
        <v>0</v>
      </c>
      <c r="S7101">
        <v>0</v>
      </c>
      <c r="T7101">
        <v>24</v>
      </c>
      <c r="U7101">
        <v>0</v>
      </c>
      <c r="V7101">
        <v>0</v>
      </c>
      <c r="W7101">
        <v>0</v>
      </c>
      <c r="X7101">
        <v>38.857934995810488</v>
      </c>
      <c r="Y7101">
        <v>0</v>
      </c>
      <c r="Z7101">
        <v>0</v>
      </c>
      <c r="AA7101">
        <v>0</v>
      </c>
      <c r="AB7101">
        <v>72.278687506283745</v>
      </c>
      <c r="AC7101">
        <v>0</v>
      </c>
      <c r="AD7101">
        <v>0</v>
      </c>
      <c r="AE7101">
        <v>111.13662250209424</v>
      </c>
    </row>
    <row r="7102" spans="1:31" x14ac:dyDescent="0.3">
      <c r="A7102">
        <v>2502824</v>
      </c>
      <c r="B7102">
        <v>2</v>
      </c>
      <c r="C7102" t="s">
        <v>80</v>
      </c>
      <c r="D7102" t="s">
        <v>82</v>
      </c>
      <c r="E7102" t="s">
        <v>147</v>
      </c>
      <c r="F7102" t="s">
        <v>19978</v>
      </c>
      <c r="G7102" t="s">
        <v>149</v>
      </c>
      <c r="H7102" t="s">
        <v>150</v>
      </c>
      <c r="I7102" t="s">
        <v>136</v>
      </c>
      <c r="J7102" t="s">
        <v>137</v>
      </c>
      <c r="K7102" t="s">
        <v>144</v>
      </c>
      <c r="L7102" t="s">
        <v>19979</v>
      </c>
      <c r="M7102" t="s">
        <v>19980</v>
      </c>
      <c r="N7102">
        <v>2.133888888</v>
      </c>
      <c r="O7102">
        <v>0</v>
      </c>
      <c r="P7102">
        <v>1845</v>
      </c>
      <c r="Q7102">
        <v>0</v>
      </c>
      <c r="R7102">
        <v>0</v>
      </c>
      <c r="S7102">
        <v>0</v>
      </c>
      <c r="T7102">
        <v>123</v>
      </c>
      <c r="U7102">
        <v>0</v>
      </c>
      <c r="V7102">
        <v>0</v>
      </c>
      <c r="W7102">
        <v>0</v>
      </c>
      <c r="X7102">
        <v>1640.2978686323831</v>
      </c>
      <c r="Y7102">
        <v>0</v>
      </c>
      <c r="Z7102">
        <v>0</v>
      </c>
      <c r="AA7102">
        <v>0</v>
      </c>
      <c r="AB7102">
        <v>223.6708308729018</v>
      </c>
      <c r="AC7102">
        <v>0</v>
      </c>
      <c r="AD7102">
        <v>0</v>
      </c>
      <c r="AE7102">
        <v>1863.968699505285</v>
      </c>
    </row>
    <row r="7103" spans="1:31" x14ac:dyDescent="0.3">
      <c r="A7103">
        <v>2502734</v>
      </c>
      <c r="B7103">
        <v>1</v>
      </c>
      <c r="C7103" t="s">
        <v>81</v>
      </c>
      <c r="D7103" t="s">
        <v>112</v>
      </c>
      <c r="E7103" t="s">
        <v>162</v>
      </c>
      <c r="F7103" t="s">
        <v>19981</v>
      </c>
      <c r="G7103" t="s">
        <v>210</v>
      </c>
      <c r="H7103" t="s">
        <v>135</v>
      </c>
      <c r="I7103" t="s">
        <v>136</v>
      </c>
      <c r="J7103" t="s">
        <v>137</v>
      </c>
      <c r="K7103" t="s">
        <v>144</v>
      </c>
      <c r="L7103" t="s">
        <v>19982</v>
      </c>
      <c r="M7103" t="s">
        <v>19983</v>
      </c>
      <c r="N7103">
        <v>2.0380555550000001</v>
      </c>
      <c r="O7103">
        <v>0</v>
      </c>
      <c r="P7103">
        <v>12</v>
      </c>
      <c r="Q7103">
        <v>0</v>
      </c>
      <c r="R7103">
        <v>2</v>
      </c>
      <c r="S7103">
        <v>0</v>
      </c>
      <c r="T7103">
        <v>3</v>
      </c>
      <c r="U7103">
        <v>0</v>
      </c>
      <c r="V7103">
        <v>0</v>
      </c>
      <c r="W7103">
        <v>0</v>
      </c>
      <c r="X7103">
        <v>0.68111489491832777</v>
      </c>
      <c r="Y7103">
        <v>0</v>
      </c>
      <c r="Z7103">
        <v>1.1724750150626191</v>
      </c>
      <c r="AA7103">
        <v>0</v>
      </c>
      <c r="AB7103">
        <v>3.2417756308208334</v>
      </c>
      <c r="AC7103">
        <v>0</v>
      </c>
      <c r="AD7103">
        <v>0</v>
      </c>
      <c r="AE7103">
        <v>5.0953655408017804</v>
      </c>
    </row>
    <row r="7104" spans="1:31" x14ac:dyDescent="0.3">
      <c r="A7104">
        <v>2502488</v>
      </c>
      <c r="B7104">
        <v>1</v>
      </c>
      <c r="C7104" t="s">
        <v>80</v>
      </c>
      <c r="D7104" t="s">
        <v>93</v>
      </c>
      <c r="E7104" t="s">
        <v>184</v>
      </c>
      <c r="F7104" t="s">
        <v>13216</v>
      </c>
      <c r="G7104" t="s">
        <v>168</v>
      </c>
      <c r="H7104" t="s">
        <v>150</v>
      </c>
      <c r="I7104" t="s">
        <v>136</v>
      </c>
      <c r="J7104" t="s">
        <v>137</v>
      </c>
      <c r="K7104" t="s">
        <v>138</v>
      </c>
      <c r="L7104" t="s">
        <v>19984</v>
      </c>
      <c r="M7104" t="s">
        <v>19985</v>
      </c>
      <c r="N7104">
        <v>8.2086111109999997</v>
      </c>
      <c r="O7104">
        <v>1</v>
      </c>
      <c r="P7104">
        <v>286</v>
      </c>
      <c r="Q7104">
        <v>21</v>
      </c>
      <c r="R7104">
        <v>130</v>
      </c>
      <c r="S7104">
        <v>6</v>
      </c>
      <c r="T7104">
        <v>70</v>
      </c>
      <c r="U7104">
        <v>0</v>
      </c>
      <c r="V7104">
        <v>0</v>
      </c>
      <c r="W7104">
        <v>8.4091015702842018</v>
      </c>
      <c r="X7104">
        <v>525.73015716018665</v>
      </c>
      <c r="Y7104">
        <v>751.70955961951142</v>
      </c>
      <c r="Z7104">
        <v>806.0746266740174</v>
      </c>
      <c r="AA7104">
        <v>67.591470602201326</v>
      </c>
      <c r="AB7104">
        <v>564.82905342571985</v>
      </c>
      <c r="AC7104">
        <v>0</v>
      </c>
      <c r="AD7104">
        <v>0</v>
      </c>
      <c r="AE7104">
        <v>2724.3439690519208</v>
      </c>
    </row>
    <row r="7105" spans="1:31" x14ac:dyDescent="0.3">
      <c r="A7105">
        <v>2502405</v>
      </c>
      <c r="B7105">
        <v>1</v>
      </c>
      <c r="C7105" t="s">
        <v>81</v>
      </c>
      <c r="D7105" t="s">
        <v>119</v>
      </c>
      <c r="E7105" t="s">
        <v>153</v>
      </c>
      <c r="F7105" t="s">
        <v>19986</v>
      </c>
      <c r="G7105" t="s">
        <v>155</v>
      </c>
      <c r="H7105" t="s">
        <v>135</v>
      </c>
      <c r="I7105" t="s">
        <v>136</v>
      </c>
      <c r="J7105" t="s">
        <v>137</v>
      </c>
      <c r="K7105" t="s">
        <v>144</v>
      </c>
      <c r="L7105" t="s">
        <v>19987</v>
      </c>
      <c r="M7105" t="s">
        <v>19988</v>
      </c>
      <c r="N7105">
        <v>4.3836111109999996</v>
      </c>
      <c r="O7105">
        <v>0</v>
      </c>
      <c r="P7105">
        <v>1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0.33069923475135632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0.33069923475135632</v>
      </c>
    </row>
    <row r="7106" spans="1:31" x14ac:dyDescent="0.3">
      <c r="A7106">
        <v>2502382</v>
      </c>
      <c r="B7106">
        <v>1</v>
      </c>
      <c r="C7106" t="s">
        <v>80</v>
      </c>
      <c r="D7106" t="s">
        <v>82</v>
      </c>
      <c r="E7106" t="s">
        <v>162</v>
      </c>
      <c r="F7106" t="s">
        <v>19989</v>
      </c>
      <c r="G7106" t="s">
        <v>134</v>
      </c>
      <c r="H7106" t="s">
        <v>135</v>
      </c>
      <c r="I7106" t="s">
        <v>136</v>
      </c>
      <c r="J7106" t="s">
        <v>137</v>
      </c>
      <c r="K7106" t="s">
        <v>138</v>
      </c>
      <c r="L7106" t="s">
        <v>19990</v>
      </c>
      <c r="M7106" t="s">
        <v>19991</v>
      </c>
      <c r="N7106">
        <v>2.767222222</v>
      </c>
      <c r="O7106">
        <v>0</v>
      </c>
      <c r="P7106">
        <v>183</v>
      </c>
      <c r="Q7106">
        <v>0</v>
      </c>
      <c r="R7106">
        <v>0</v>
      </c>
      <c r="S7106">
        <v>0</v>
      </c>
      <c r="T7106">
        <v>6</v>
      </c>
      <c r="U7106">
        <v>0</v>
      </c>
      <c r="V7106">
        <v>0</v>
      </c>
      <c r="W7106">
        <v>0</v>
      </c>
      <c r="X7106">
        <v>184.91003428749792</v>
      </c>
      <c r="Y7106">
        <v>0</v>
      </c>
      <c r="Z7106">
        <v>0</v>
      </c>
      <c r="AA7106">
        <v>0</v>
      </c>
      <c r="AB7106">
        <v>61.742249650993777</v>
      </c>
      <c r="AC7106">
        <v>0</v>
      </c>
      <c r="AD7106">
        <v>0</v>
      </c>
      <c r="AE7106">
        <v>246.65228393849171</v>
      </c>
    </row>
    <row r="7107" spans="1:31" x14ac:dyDescent="0.3">
      <c r="A7107">
        <v>2502548</v>
      </c>
      <c r="B7107">
        <v>1</v>
      </c>
      <c r="C7107" t="s">
        <v>81</v>
      </c>
      <c r="D7107" t="s">
        <v>123</v>
      </c>
      <c r="E7107" t="s">
        <v>162</v>
      </c>
      <c r="F7107" t="s">
        <v>19992</v>
      </c>
      <c r="G7107" t="s">
        <v>210</v>
      </c>
      <c r="H7107" t="s">
        <v>135</v>
      </c>
      <c r="I7107" t="s">
        <v>136</v>
      </c>
      <c r="J7107" t="s">
        <v>137</v>
      </c>
      <c r="K7107" t="s">
        <v>144</v>
      </c>
      <c r="L7107" t="s">
        <v>19993</v>
      </c>
      <c r="M7107" t="s">
        <v>19994</v>
      </c>
      <c r="N7107">
        <v>0.70222222199999995</v>
      </c>
      <c r="O7107">
        <v>0</v>
      </c>
      <c r="P7107">
        <v>189</v>
      </c>
      <c r="Q7107">
        <v>0</v>
      </c>
      <c r="R7107">
        <v>0</v>
      </c>
      <c r="S7107">
        <v>0</v>
      </c>
      <c r="T7107">
        <v>7</v>
      </c>
      <c r="U7107">
        <v>0</v>
      </c>
      <c r="V7107">
        <v>0</v>
      </c>
      <c r="W7107">
        <v>0</v>
      </c>
      <c r="X7107">
        <v>23.938460761708946</v>
      </c>
      <c r="Y7107">
        <v>0</v>
      </c>
      <c r="Z7107">
        <v>0</v>
      </c>
      <c r="AA7107">
        <v>0</v>
      </c>
      <c r="AB7107">
        <v>1.13164060801657</v>
      </c>
      <c r="AC7107">
        <v>0</v>
      </c>
      <c r="AD7107">
        <v>0</v>
      </c>
      <c r="AE7107">
        <v>25.070101369725517</v>
      </c>
    </row>
    <row r="7108" spans="1:31" x14ac:dyDescent="0.3">
      <c r="A7108">
        <v>2502425</v>
      </c>
      <c r="B7108">
        <v>1</v>
      </c>
      <c r="C7108" t="s">
        <v>80</v>
      </c>
      <c r="D7108" t="s">
        <v>95</v>
      </c>
      <c r="E7108" t="s">
        <v>162</v>
      </c>
      <c r="F7108" t="s">
        <v>6933</v>
      </c>
      <c r="G7108" t="s">
        <v>181</v>
      </c>
      <c r="H7108" t="s">
        <v>135</v>
      </c>
      <c r="I7108" t="s">
        <v>136</v>
      </c>
      <c r="J7108" t="s">
        <v>137</v>
      </c>
      <c r="K7108" t="s">
        <v>144</v>
      </c>
      <c r="L7108" t="s">
        <v>19995</v>
      </c>
      <c r="M7108" t="s">
        <v>19996</v>
      </c>
      <c r="N7108">
        <v>1.2152777770000001</v>
      </c>
      <c r="O7108">
        <v>0</v>
      </c>
      <c r="P7108">
        <v>93</v>
      </c>
      <c r="Q7108">
        <v>0</v>
      </c>
      <c r="R7108">
        <v>0</v>
      </c>
      <c r="S7108">
        <v>0</v>
      </c>
      <c r="T7108">
        <v>3</v>
      </c>
      <c r="U7108">
        <v>0</v>
      </c>
      <c r="V7108">
        <v>0</v>
      </c>
      <c r="W7108">
        <v>0</v>
      </c>
      <c r="X7108">
        <v>29.447272227100903</v>
      </c>
      <c r="Y7108">
        <v>0</v>
      </c>
      <c r="Z7108">
        <v>0</v>
      </c>
      <c r="AA7108">
        <v>0</v>
      </c>
      <c r="AB7108">
        <v>2.8987901146910926</v>
      </c>
      <c r="AC7108">
        <v>0</v>
      </c>
      <c r="AD7108">
        <v>0</v>
      </c>
      <c r="AE7108">
        <v>32.346062341791999</v>
      </c>
    </row>
    <row r="7109" spans="1:31" x14ac:dyDescent="0.3">
      <c r="A7109">
        <v>2502697</v>
      </c>
      <c r="B7109">
        <v>1</v>
      </c>
      <c r="C7109" t="s">
        <v>80</v>
      </c>
      <c r="D7109" t="s">
        <v>84</v>
      </c>
      <c r="E7109" t="s">
        <v>153</v>
      </c>
      <c r="F7109" t="s">
        <v>19997</v>
      </c>
      <c r="G7109" t="s">
        <v>159</v>
      </c>
      <c r="H7109" t="s">
        <v>135</v>
      </c>
      <c r="I7109" t="s">
        <v>136</v>
      </c>
      <c r="J7109" t="s">
        <v>3</v>
      </c>
      <c r="K7109" t="s">
        <v>144</v>
      </c>
      <c r="L7109" t="s">
        <v>19998</v>
      </c>
      <c r="M7109" t="s">
        <v>19999</v>
      </c>
      <c r="N7109">
        <v>1.5233333330000001</v>
      </c>
      <c r="O7109">
        <v>0</v>
      </c>
      <c r="P7109">
        <v>7</v>
      </c>
      <c r="Q7109">
        <v>0</v>
      </c>
      <c r="R7109">
        <v>0</v>
      </c>
      <c r="S7109">
        <v>0</v>
      </c>
      <c r="T7109">
        <v>1</v>
      </c>
      <c r="U7109">
        <v>0</v>
      </c>
      <c r="V7109">
        <v>0</v>
      </c>
      <c r="W7109">
        <v>0</v>
      </c>
      <c r="X7109">
        <v>3.9816089532579002</v>
      </c>
      <c r="Y7109">
        <v>0</v>
      </c>
      <c r="Z7109">
        <v>0</v>
      </c>
      <c r="AA7109">
        <v>0</v>
      </c>
      <c r="AB7109">
        <v>0.13137382760317401</v>
      </c>
      <c r="AC7109">
        <v>0</v>
      </c>
      <c r="AD7109">
        <v>0</v>
      </c>
      <c r="AE7109">
        <v>4.1129827808610742</v>
      </c>
    </row>
    <row r="7110" spans="1:31" x14ac:dyDescent="0.3">
      <c r="A7110">
        <v>2502313</v>
      </c>
      <c r="B7110">
        <v>2</v>
      </c>
      <c r="C7110" t="s">
        <v>81</v>
      </c>
      <c r="D7110" t="s">
        <v>128</v>
      </c>
      <c r="E7110" t="s">
        <v>184</v>
      </c>
      <c r="F7110" t="s">
        <v>18244</v>
      </c>
      <c r="G7110" t="s">
        <v>181</v>
      </c>
      <c r="H7110" t="s">
        <v>150</v>
      </c>
      <c r="I7110" t="s">
        <v>136</v>
      </c>
      <c r="J7110" t="s">
        <v>137</v>
      </c>
      <c r="K7110" t="s">
        <v>144</v>
      </c>
      <c r="L7110" t="s">
        <v>19895</v>
      </c>
      <c r="M7110" t="s">
        <v>20000</v>
      </c>
      <c r="N7110">
        <v>0.73916666600000003</v>
      </c>
      <c r="O7110">
        <v>3</v>
      </c>
      <c r="P7110">
        <v>582</v>
      </c>
      <c r="Q7110">
        <v>99</v>
      </c>
      <c r="R7110">
        <v>29</v>
      </c>
      <c r="S7110">
        <v>9</v>
      </c>
      <c r="T7110">
        <v>67</v>
      </c>
      <c r="U7110">
        <v>0</v>
      </c>
      <c r="V7110">
        <v>0</v>
      </c>
      <c r="W7110">
        <v>0.73595604417309335</v>
      </c>
      <c r="X7110">
        <v>69.379647231394884</v>
      </c>
      <c r="Y7110">
        <v>35.991531861372991</v>
      </c>
      <c r="Z7110">
        <v>3.8582911021357322</v>
      </c>
      <c r="AA7110">
        <v>19.04648922575317</v>
      </c>
      <c r="AB7110">
        <v>18.439601817203432</v>
      </c>
      <c r="AC7110">
        <v>0</v>
      </c>
      <c r="AD7110">
        <v>0</v>
      </c>
      <c r="AE7110">
        <v>147.45151728203331</v>
      </c>
    </row>
    <row r="7111" spans="1:31" x14ac:dyDescent="0.3">
      <c r="A7111">
        <v>2502505</v>
      </c>
      <c r="B7111">
        <v>1</v>
      </c>
      <c r="C7111" t="s">
        <v>80</v>
      </c>
      <c r="D7111" t="s">
        <v>84</v>
      </c>
      <c r="E7111" t="s">
        <v>162</v>
      </c>
      <c r="F7111" t="s">
        <v>20001</v>
      </c>
      <c r="G7111" t="s">
        <v>159</v>
      </c>
      <c r="H7111" t="s">
        <v>135</v>
      </c>
      <c r="I7111" t="s">
        <v>136</v>
      </c>
      <c r="J7111" t="s">
        <v>3</v>
      </c>
      <c r="K7111" t="s">
        <v>144</v>
      </c>
      <c r="L7111" t="s">
        <v>20002</v>
      </c>
      <c r="M7111" t="s">
        <v>20003</v>
      </c>
      <c r="N7111">
        <v>1.9072222219999999</v>
      </c>
      <c r="O7111">
        <v>0</v>
      </c>
      <c r="P7111">
        <v>278</v>
      </c>
      <c r="Q7111">
        <v>0</v>
      </c>
      <c r="R7111">
        <v>0</v>
      </c>
      <c r="S7111">
        <v>0</v>
      </c>
      <c r="T7111">
        <v>8</v>
      </c>
      <c r="U7111">
        <v>0</v>
      </c>
      <c r="V7111">
        <v>0</v>
      </c>
      <c r="W7111">
        <v>0</v>
      </c>
      <c r="X7111">
        <v>101.70439694885637</v>
      </c>
      <c r="Y7111">
        <v>0</v>
      </c>
      <c r="Z7111">
        <v>0</v>
      </c>
      <c r="AA7111">
        <v>0</v>
      </c>
      <c r="AB7111">
        <v>9.8409937382925037</v>
      </c>
      <c r="AC7111">
        <v>0</v>
      </c>
      <c r="AD7111">
        <v>0</v>
      </c>
      <c r="AE7111">
        <v>111.54539068714888</v>
      </c>
    </row>
    <row r="7112" spans="1:31" x14ac:dyDescent="0.3">
      <c r="A7112">
        <v>2502493</v>
      </c>
      <c r="B7112">
        <v>2</v>
      </c>
      <c r="C7112" t="s">
        <v>81</v>
      </c>
      <c r="D7112" t="s">
        <v>115</v>
      </c>
      <c r="E7112" t="s">
        <v>132</v>
      </c>
      <c r="F7112" t="s">
        <v>20004</v>
      </c>
      <c r="G7112" t="s">
        <v>181</v>
      </c>
      <c r="H7112" t="s">
        <v>135</v>
      </c>
      <c r="I7112" t="s">
        <v>136</v>
      </c>
      <c r="J7112" t="s">
        <v>137</v>
      </c>
      <c r="K7112" t="s">
        <v>144</v>
      </c>
      <c r="L7112" t="s">
        <v>20005</v>
      </c>
      <c r="M7112" t="s">
        <v>20006</v>
      </c>
      <c r="N7112">
        <v>8.2222221999999998E-2</v>
      </c>
      <c r="O7112">
        <v>0</v>
      </c>
      <c r="P7112">
        <v>25</v>
      </c>
      <c r="Q7112">
        <v>0</v>
      </c>
      <c r="R7112">
        <v>1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6.583938068834666E-2</v>
      </c>
      <c r="Y7112">
        <v>0</v>
      </c>
      <c r="Z7112">
        <v>4.2684708270302229E-3</v>
      </c>
      <c r="AA7112">
        <v>0</v>
      </c>
      <c r="AB7112">
        <v>0</v>
      </c>
      <c r="AC7112">
        <v>0</v>
      </c>
      <c r="AD7112">
        <v>0</v>
      </c>
      <c r="AE7112">
        <v>7.0107851515376879E-2</v>
      </c>
    </row>
    <row r="7113" spans="1:31" x14ac:dyDescent="0.3">
      <c r="A7113">
        <v>2502769</v>
      </c>
      <c r="B7113">
        <v>1</v>
      </c>
      <c r="C7113" t="s">
        <v>81</v>
      </c>
      <c r="D7113" t="s">
        <v>113</v>
      </c>
      <c r="E7113" t="s">
        <v>132</v>
      </c>
      <c r="F7113" t="s">
        <v>20007</v>
      </c>
      <c r="G7113" t="s">
        <v>296</v>
      </c>
      <c r="H7113" t="s">
        <v>135</v>
      </c>
      <c r="I7113" t="s">
        <v>136</v>
      </c>
      <c r="J7113" t="s">
        <v>137</v>
      </c>
      <c r="K7113" t="s">
        <v>144</v>
      </c>
      <c r="L7113" t="s">
        <v>20008</v>
      </c>
      <c r="M7113" t="s">
        <v>20009</v>
      </c>
      <c r="N7113">
        <v>0.86527777699999997</v>
      </c>
      <c r="O7113">
        <v>0</v>
      </c>
      <c r="P7113">
        <v>0</v>
      </c>
      <c r="Q7113">
        <v>0</v>
      </c>
      <c r="R7113">
        <v>34</v>
      </c>
      <c r="S7113">
        <v>0</v>
      </c>
      <c r="T7113">
        <v>3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10.224444517467187</v>
      </c>
      <c r="AA7113">
        <v>0</v>
      </c>
      <c r="AB7113">
        <v>0.44110551319501506</v>
      </c>
      <c r="AC7113">
        <v>0</v>
      </c>
      <c r="AD7113">
        <v>0</v>
      </c>
      <c r="AE7113">
        <v>10.665550030662203</v>
      </c>
    </row>
    <row r="7114" spans="1:31" x14ac:dyDescent="0.3">
      <c r="A7114">
        <v>2502577</v>
      </c>
      <c r="B7114">
        <v>1</v>
      </c>
      <c r="C7114" t="s">
        <v>80</v>
      </c>
      <c r="D7114" t="s">
        <v>101</v>
      </c>
      <c r="E7114" t="s">
        <v>147</v>
      </c>
      <c r="F7114" t="s">
        <v>20010</v>
      </c>
      <c r="G7114" t="s">
        <v>134</v>
      </c>
      <c r="H7114" t="s">
        <v>150</v>
      </c>
      <c r="I7114" t="s">
        <v>136</v>
      </c>
      <c r="J7114" t="s">
        <v>137</v>
      </c>
      <c r="K7114" t="s">
        <v>138</v>
      </c>
      <c r="L7114" t="s">
        <v>20011</v>
      </c>
      <c r="M7114" t="s">
        <v>20012</v>
      </c>
      <c r="N7114">
        <v>0.88972222199999995</v>
      </c>
      <c r="O7114">
        <v>0</v>
      </c>
      <c r="P7114">
        <v>190</v>
      </c>
      <c r="Q7114">
        <v>0</v>
      </c>
      <c r="R7114">
        <v>0</v>
      </c>
      <c r="S7114">
        <v>0</v>
      </c>
      <c r="T7114">
        <v>2</v>
      </c>
      <c r="U7114">
        <v>0</v>
      </c>
      <c r="V7114">
        <v>0</v>
      </c>
      <c r="W7114">
        <v>0</v>
      </c>
      <c r="X7114">
        <v>57.00915221927086</v>
      </c>
      <c r="Y7114">
        <v>0</v>
      </c>
      <c r="Z7114">
        <v>0</v>
      </c>
      <c r="AA7114">
        <v>0</v>
      </c>
      <c r="AB7114">
        <v>1.7075750668991667</v>
      </c>
      <c r="AC7114">
        <v>0</v>
      </c>
      <c r="AD7114">
        <v>0</v>
      </c>
      <c r="AE7114">
        <v>58.716727286170027</v>
      </c>
    </row>
    <row r="7115" spans="1:31" x14ac:dyDescent="0.3">
      <c r="A7115">
        <v>2502391</v>
      </c>
      <c r="B7115">
        <v>1</v>
      </c>
      <c r="C7115" t="s">
        <v>81</v>
      </c>
      <c r="D7115" t="s">
        <v>118</v>
      </c>
      <c r="E7115" t="s">
        <v>132</v>
      </c>
      <c r="F7115" t="s">
        <v>20013</v>
      </c>
      <c r="G7115" t="s">
        <v>134</v>
      </c>
      <c r="H7115" t="s">
        <v>135</v>
      </c>
      <c r="I7115" t="s">
        <v>136</v>
      </c>
      <c r="J7115" t="s">
        <v>137</v>
      </c>
      <c r="K7115" t="s">
        <v>138</v>
      </c>
      <c r="L7115" t="s">
        <v>20014</v>
      </c>
      <c r="M7115" t="s">
        <v>20015</v>
      </c>
      <c r="N7115">
        <v>0.43388888799999997</v>
      </c>
      <c r="O7115">
        <v>0</v>
      </c>
      <c r="P7115">
        <v>562</v>
      </c>
      <c r="Q7115">
        <v>0</v>
      </c>
      <c r="R7115">
        <v>0</v>
      </c>
      <c r="S7115">
        <v>0</v>
      </c>
      <c r="T7115">
        <v>32</v>
      </c>
      <c r="U7115">
        <v>0</v>
      </c>
      <c r="V7115">
        <v>0</v>
      </c>
      <c r="W7115">
        <v>0</v>
      </c>
      <c r="X7115">
        <v>63.167014113317357</v>
      </c>
      <c r="Y7115">
        <v>0</v>
      </c>
      <c r="Z7115">
        <v>0</v>
      </c>
      <c r="AA7115">
        <v>0</v>
      </c>
      <c r="AB7115">
        <v>9.4539477490091226</v>
      </c>
      <c r="AC7115">
        <v>0</v>
      </c>
      <c r="AD7115">
        <v>0</v>
      </c>
      <c r="AE7115">
        <v>72.620961862326482</v>
      </c>
    </row>
    <row r="7116" spans="1:31" x14ac:dyDescent="0.3">
      <c r="A7116">
        <v>2502829</v>
      </c>
      <c r="B7116">
        <v>1</v>
      </c>
      <c r="C7116" t="s">
        <v>81</v>
      </c>
      <c r="D7116" t="s">
        <v>113</v>
      </c>
      <c r="E7116" t="s">
        <v>141</v>
      </c>
      <c r="F7116" t="s">
        <v>20016</v>
      </c>
      <c r="G7116" t="s">
        <v>210</v>
      </c>
      <c r="H7116" t="s">
        <v>135</v>
      </c>
      <c r="I7116" t="s">
        <v>136</v>
      </c>
      <c r="J7116" t="s">
        <v>137</v>
      </c>
      <c r="K7116" t="s">
        <v>144</v>
      </c>
      <c r="L7116" t="s">
        <v>20017</v>
      </c>
      <c r="M7116" t="s">
        <v>20018</v>
      </c>
      <c r="N7116">
        <v>0.82611111100000001</v>
      </c>
      <c r="O7116">
        <v>0</v>
      </c>
      <c r="P7116">
        <v>133</v>
      </c>
      <c r="Q7116">
        <v>0</v>
      </c>
      <c r="R7116">
        <v>0</v>
      </c>
      <c r="S7116">
        <v>0</v>
      </c>
      <c r="T7116">
        <v>6</v>
      </c>
      <c r="U7116">
        <v>0</v>
      </c>
      <c r="V7116">
        <v>0</v>
      </c>
      <c r="W7116">
        <v>0</v>
      </c>
      <c r="X7116">
        <v>37.497549268509047</v>
      </c>
      <c r="Y7116">
        <v>0</v>
      </c>
      <c r="Z7116">
        <v>0</v>
      </c>
      <c r="AA7116">
        <v>0</v>
      </c>
      <c r="AB7116">
        <v>21.754697155846447</v>
      </c>
      <c r="AC7116">
        <v>0</v>
      </c>
      <c r="AD7116">
        <v>0</v>
      </c>
      <c r="AE7116">
        <v>59.252246424355491</v>
      </c>
    </row>
    <row r="7117" spans="1:31" x14ac:dyDescent="0.3">
      <c r="A7117">
        <v>2502683</v>
      </c>
      <c r="B7117">
        <v>1</v>
      </c>
      <c r="C7117" t="s">
        <v>81</v>
      </c>
      <c r="D7117" t="s">
        <v>126</v>
      </c>
      <c r="E7117" t="s">
        <v>147</v>
      </c>
      <c r="F7117" t="s">
        <v>20019</v>
      </c>
      <c r="G7117" t="s">
        <v>134</v>
      </c>
      <c r="H7117" t="s">
        <v>150</v>
      </c>
      <c r="I7117" t="s">
        <v>136</v>
      </c>
      <c r="J7117" t="s">
        <v>137</v>
      </c>
      <c r="K7117" t="s">
        <v>138</v>
      </c>
      <c r="L7117" t="s">
        <v>20020</v>
      </c>
      <c r="M7117" t="s">
        <v>20021</v>
      </c>
      <c r="N7117">
        <v>3.6949999999999998</v>
      </c>
      <c r="O7117">
        <v>0</v>
      </c>
      <c r="P7117">
        <v>57</v>
      </c>
      <c r="Q7117">
        <v>0</v>
      </c>
      <c r="R7117">
        <v>18</v>
      </c>
      <c r="S7117">
        <v>0</v>
      </c>
      <c r="T7117">
        <v>2</v>
      </c>
      <c r="U7117">
        <v>0</v>
      </c>
      <c r="V7117">
        <v>0</v>
      </c>
      <c r="W7117">
        <v>0</v>
      </c>
      <c r="X7117">
        <v>20.501755645540861</v>
      </c>
      <c r="Y7117">
        <v>0</v>
      </c>
      <c r="Z7117">
        <v>8.2457124006218212</v>
      </c>
      <c r="AA7117">
        <v>0</v>
      </c>
      <c r="AB7117">
        <v>3.7515831924539722E-2</v>
      </c>
      <c r="AC7117">
        <v>0</v>
      </c>
      <c r="AD7117">
        <v>0</v>
      </c>
      <c r="AE7117">
        <v>28.784983878087221</v>
      </c>
    </row>
    <row r="7118" spans="1:31" x14ac:dyDescent="0.3">
      <c r="A7118">
        <v>2502620</v>
      </c>
      <c r="B7118">
        <v>1</v>
      </c>
      <c r="C7118" t="s">
        <v>81</v>
      </c>
      <c r="D7118" t="s">
        <v>115</v>
      </c>
      <c r="E7118" t="s">
        <v>132</v>
      </c>
      <c r="F7118" t="s">
        <v>20022</v>
      </c>
      <c r="G7118" t="s">
        <v>652</v>
      </c>
      <c r="H7118" t="s">
        <v>135</v>
      </c>
      <c r="I7118" t="s">
        <v>136</v>
      </c>
      <c r="J7118" t="s">
        <v>137</v>
      </c>
      <c r="K7118" t="s">
        <v>144</v>
      </c>
      <c r="L7118" t="s">
        <v>20023</v>
      </c>
      <c r="M7118" t="s">
        <v>20024</v>
      </c>
      <c r="N7118">
        <v>4.2083333329999997</v>
      </c>
      <c r="O7118">
        <v>0</v>
      </c>
      <c r="P7118">
        <v>161</v>
      </c>
      <c r="Q7118">
        <v>0</v>
      </c>
      <c r="R7118">
        <v>1</v>
      </c>
      <c r="S7118">
        <v>0</v>
      </c>
      <c r="T7118">
        <v>16</v>
      </c>
      <c r="U7118">
        <v>0</v>
      </c>
      <c r="V7118">
        <v>0</v>
      </c>
      <c r="W7118">
        <v>0</v>
      </c>
      <c r="X7118">
        <v>80.72323540651648</v>
      </c>
      <c r="Y7118">
        <v>0</v>
      </c>
      <c r="Z7118">
        <v>0.95486112477750629</v>
      </c>
      <c r="AA7118">
        <v>0</v>
      </c>
      <c r="AB7118">
        <v>26.699493234940771</v>
      </c>
      <c r="AC7118">
        <v>0</v>
      </c>
      <c r="AD7118">
        <v>0</v>
      </c>
      <c r="AE7118">
        <v>108.37758976623476</v>
      </c>
    </row>
    <row r="7119" spans="1:31" x14ac:dyDescent="0.3">
      <c r="A7119">
        <v>2502477</v>
      </c>
      <c r="B7119">
        <v>1</v>
      </c>
      <c r="C7119" t="s">
        <v>81</v>
      </c>
      <c r="D7119" t="s">
        <v>118</v>
      </c>
      <c r="E7119" t="s">
        <v>132</v>
      </c>
      <c r="F7119" t="s">
        <v>20025</v>
      </c>
      <c r="G7119" t="s">
        <v>134</v>
      </c>
      <c r="H7119" t="s">
        <v>135</v>
      </c>
      <c r="I7119" t="s">
        <v>136</v>
      </c>
      <c r="J7119" t="s">
        <v>137</v>
      </c>
      <c r="K7119" t="s">
        <v>138</v>
      </c>
      <c r="L7119" t="s">
        <v>20026</v>
      </c>
      <c r="M7119" t="s">
        <v>20027</v>
      </c>
      <c r="N7119">
        <v>4.8622222219999998</v>
      </c>
      <c r="O7119">
        <v>0</v>
      </c>
      <c r="P7119">
        <v>1197</v>
      </c>
      <c r="Q7119">
        <v>0</v>
      </c>
      <c r="R7119">
        <v>0</v>
      </c>
      <c r="S7119">
        <v>0</v>
      </c>
      <c r="T7119">
        <v>39</v>
      </c>
      <c r="U7119">
        <v>0</v>
      </c>
      <c r="V7119">
        <v>0</v>
      </c>
      <c r="W7119">
        <v>0</v>
      </c>
      <c r="X7119">
        <v>1604.6810009920728</v>
      </c>
      <c r="Y7119">
        <v>0</v>
      </c>
      <c r="Z7119">
        <v>0</v>
      </c>
      <c r="AA7119">
        <v>0</v>
      </c>
      <c r="AB7119">
        <v>109.77262379590005</v>
      </c>
      <c r="AC7119">
        <v>0</v>
      </c>
      <c r="AD7119">
        <v>0</v>
      </c>
      <c r="AE7119">
        <v>1714.4536247879728</v>
      </c>
    </row>
    <row r="7120" spans="1:31" x14ac:dyDescent="0.3">
      <c r="A7120">
        <v>2502643</v>
      </c>
      <c r="B7120">
        <v>1</v>
      </c>
      <c r="C7120" t="s">
        <v>81</v>
      </c>
      <c r="D7120" t="s">
        <v>113</v>
      </c>
      <c r="E7120" t="s">
        <v>162</v>
      </c>
      <c r="F7120" t="s">
        <v>20028</v>
      </c>
      <c r="G7120" t="s">
        <v>4005</v>
      </c>
      <c r="H7120" t="s">
        <v>135</v>
      </c>
      <c r="I7120" t="s">
        <v>136</v>
      </c>
      <c r="J7120" t="s">
        <v>137</v>
      </c>
      <c r="K7120" t="s">
        <v>144</v>
      </c>
      <c r="L7120" t="s">
        <v>20029</v>
      </c>
      <c r="M7120" t="s">
        <v>20030</v>
      </c>
      <c r="N7120">
        <v>1.9</v>
      </c>
      <c r="O7120">
        <v>0</v>
      </c>
      <c r="P7120">
        <v>9</v>
      </c>
      <c r="Q7120">
        <v>0</v>
      </c>
      <c r="R7120">
        <v>1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1.8169816087410124</v>
      </c>
      <c r="Y7120">
        <v>0</v>
      </c>
      <c r="Z7120">
        <v>0.53447702400711006</v>
      </c>
      <c r="AA7120">
        <v>0</v>
      </c>
      <c r="AB7120">
        <v>0</v>
      </c>
      <c r="AC7120">
        <v>0</v>
      </c>
      <c r="AD7120">
        <v>0</v>
      </c>
      <c r="AE7120">
        <v>2.3514586327481224</v>
      </c>
    </row>
    <row r="7121" spans="1:31" x14ac:dyDescent="0.3">
      <c r="A7121">
        <v>2502471</v>
      </c>
      <c r="B7121">
        <v>1</v>
      </c>
      <c r="C7121" t="s">
        <v>80</v>
      </c>
      <c r="D7121" t="s">
        <v>104</v>
      </c>
      <c r="E7121" t="s">
        <v>184</v>
      </c>
      <c r="F7121" t="s">
        <v>2064</v>
      </c>
      <c r="G7121" t="s">
        <v>134</v>
      </c>
      <c r="H7121" t="s">
        <v>150</v>
      </c>
      <c r="I7121" t="s">
        <v>136</v>
      </c>
      <c r="J7121" t="s">
        <v>137</v>
      </c>
      <c r="K7121" t="s">
        <v>138</v>
      </c>
      <c r="L7121" t="s">
        <v>20031</v>
      </c>
      <c r="M7121" t="s">
        <v>20032</v>
      </c>
      <c r="N7121">
        <v>2.1158333329999999</v>
      </c>
      <c r="O7121">
        <v>3</v>
      </c>
      <c r="P7121">
        <v>204</v>
      </c>
      <c r="Q7121">
        <v>19</v>
      </c>
      <c r="R7121">
        <v>241</v>
      </c>
      <c r="S7121">
        <v>16</v>
      </c>
      <c r="T7121">
        <v>74</v>
      </c>
      <c r="U7121">
        <v>3</v>
      </c>
      <c r="V7121">
        <v>0</v>
      </c>
      <c r="W7121">
        <v>56.593253589846853</v>
      </c>
      <c r="X7121">
        <v>235.7250564337474</v>
      </c>
      <c r="Y7121">
        <v>11.382079846654813</v>
      </c>
      <c r="Z7121">
        <v>170.89354539649787</v>
      </c>
      <c r="AA7121">
        <v>293.23704712644695</v>
      </c>
      <c r="AB7121">
        <v>243.15890174013219</v>
      </c>
      <c r="AC7121">
        <v>1074.7093178054797</v>
      </c>
      <c r="AD7121">
        <v>0</v>
      </c>
      <c r="AE7121">
        <v>2085.6992019388058</v>
      </c>
    </row>
    <row r="7122" spans="1:31" x14ac:dyDescent="0.3">
      <c r="A7122">
        <v>2502520</v>
      </c>
      <c r="B7122">
        <v>1</v>
      </c>
      <c r="C7122" t="s">
        <v>80</v>
      </c>
      <c r="D7122" t="s">
        <v>101</v>
      </c>
      <c r="E7122" t="s">
        <v>162</v>
      </c>
      <c r="F7122" t="s">
        <v>20033</v>
      </c>
      <c r="G7122" t="s">
        <v>181</v>
      </c>
      <c r="H7122" t="s">
        <v>135</v>
      </c>
      <c r="I7122" t="s">
        <v>136</v>
      </c>
      <c r="J7122" t="s">
        <v>137</v>
      </c>
      <c r="K7122" t="s">
        <v>144</v>
      </c>
      <c r="L7122" t="s">
        <v>3031</v>
      </c>
      <c r="M7122" t="s">
        <v>20034</v>
      </c>
      <c r="N7122">
        <v>0.67638888799999997</v>
      </c>
      <c r="O7122">
        <v>0</v>
      </c>
      <c r="P7122">
        <v>37</v>
      </c>
      <c r="Q7122">
        <v>0</v>
      </c>
      <c r="R7122">
        <v>8</v>
      </c>
      <c r="S7122">
        <v>0</v>
      </c>
      <c r="T7122">
        <v>5</v>
      </c>
      <c r="U7122">
        <v>0</v>
      </c>
      <c r="V7122">
        <v>0</v>
      </c>
      <c r="W7122">
        <v>0</v>
      </c>
      <c r="X7122">
        <v>6.4640848893482197</v>
      </c>
      <c r="Y7122">
        <v>0</v>
      </c>
      <c r="Z7122">
        <v>1.2877271660983305</v>
      </c>
      <c r="AA7122">
        <v>0</v>
      </c>
      <c r="AB7122">
        <v>0.17514220486031015</v>
      </c>
      <c r="AC7122">
        <v>0</v>
      </c>
      <c r="AD7122">
        <v>0</v>
      </c>
      <c r="AE7122">
        <v>7.9269542603068599</v>
      </c>
    </row>
    <row r="7123" spans="1:31" x14ac:dyDescent="0.3">
      <c r="A7123">
        <v>2502663</v>
      </c>
      <c r="B7123">
        <v>1</v>
      </c>
      <c r="C7123" t="s">
        <v>80</v>
      </c>
      <c r="D7123" t="s">
        <v>83</v>
      </c>
      <c r="E7123" t="s">
        <v>162</v>
      </c>
      <c r="F7123" t="s">
        <v>20035</v>
      </c>
      <c r="G7123" t="s">
        <v>210</v>
      </c>
      <c r="H7123" t="s">
        <v>135</v>
      </c>
      <c r="I7123" t="s">
        <v>136</v>
      </c>
      <c r="J7123" t="s">
        <v>137</v>
      </c>
      <c r="K7123" t="s">
        <v>144</v>
      </c>
      <c r="L7123" t="s">
        <v>20036</v>
      </c>
      <c r="M7123" t="s">
        <v>20037</v>
      </c>
      <c r="N7123">
        <v>0.97055555500000001</v>
      </c>
      <c r="O7123">
        <v>0</v>
      </c>
      <c r="P7123">
        <v>0</v>
      </c>
      <c r="Q7123">
        <v>0</v>
      </c>
      <c r="R7123">
        <v>0</v>
      </c>
      <c r="S7123">
        <v>0</v>
      </c>
      <c r="T7123">
        <v>8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10.607814265650754</v>
      </c>
      <c r="AC7123">
        <v>0</v>
      </c>
      <c r="AD7123">
        <v>0</v>
      </c>
      <c r="AE7123">
        <v>10.607814265650754</v>
      </c>
    </row>
    <row r="7124" spans="1:31" x14ac:dyDescent="0.3">
      <c r="A7124">
        <v>2502308</v>
      </c>
      <c r="B7124">
        <v>1</v>
      </c>
      <c r="C7124" t="s">
        <v>80</v>
      </c>
      <c r="D7124" t="s">
        <v>104</v>
      </c>
      <c r="E7124" t="s">
        <v>213</v>
      </c>
      <c r="F7124" t="s">
        <v>20038</v>
      </c>
      <c r="G7124" t="s">
        <v>149</v>
      </c>
      <c r="H7124" t="s">
        <v>150</v>
      </c>
      <c r="I7124" t="s">
        <v>136</v>
      </c>
      <c r="J7124" t="s">
        <v>137</v>
      </c>
      <c r="K7124" t="s">
        <v>144</v>
      </c>
      <c r="L7124" t="s">
        <v>20039</v>
      </c>
      <c r="M7124" t="s">
        <v>20040</v>
      </c>
      <c r="N7124">
        <v>1.0525</v>
      </c>
      <c r="O7124">
        <v>8</v>
      </c>
      <c r="P7124">
        <v>3042</v>
      </c>
      <c r="Q7124">
        <v>9</v>
      </c>
      <c r="R7124">
        <v>37</v>
      </c>
      <c r="S7124">
        <v>1</v>
      </c>
      <c r="T7124">
        <v>237</v>
      </c>
      <c r="U7124">
        <v>1</v>
      </c>
      <c r="V7124">
        <v>0</v>
      </c>
      <c r="W7124">
        <v>4.9260813574242999</v>
      </c>
      <c r="X7124">
        <v>710.11858975278506</v>
      </c>
      <c r="Y7124">
        <v>4.614792293161579</v>
      </c>
      <c r="Z7124">
        <v>4.3869766374460344</v>
      </c>
      <c r="AA7124">
        <v>7.2756585592376339</v>
      </c>
      <c r="AB7124">
        <v>137.96091417831124</v>
      </c>
      <c r="AC7124">
        <v>25.908743634012502</v>
      </c>
      <c r="AD7124">
        <v>0</v>
      </c>
      <c r="AE7124">
        <v>895.19175641237837</v>
      </c>
    </row>
    <row r="7125" spans="1:31" x14ac:dyDescent="0.3">
      <c r="A7125">
        <v>2502557</v>
      </c>
      <c r="B7125">
        <v>1</v>
      </c>
      <c r="C7125" t="s">
        <v>80</v>
      </c>
      <c r="D7125" t="s">
        <v>82</v>
      </c>
      <c r="E7125" t="s">
        <v>132</v>
      </c>
      <c r="F7125" t="s">
        <v>20041</v>
      </c>
      <c r="G7125" t="s">
        <v>134</v>
      </c>
      <c r="H7125" t="s">
        <v>135</v>
      </c>
      <c r="I7125" t="s">
        <v>136</v>
      </c>
      <c r="J7125" t="s">
        <v>137</v>
      </c>
      <c r="K7125" t="s">
        <v>138</v>
      </c>
      <c r="L7125" t="s">
        <v>20042</v>
      </c>
      <c r="M7125" t="s">
        <v>20043</v>
      </c>
      <c r="N7125">
        <v>0.766666666</v>
      </c>
      <c r="O7125">
        <v>0</v>
      </c>
      <c r="P7125">
        <v>412</v>
      </c>
      <c r="Q7125">
        <v>0</v>
      </c>
      <c r="R7125">
        <v>0</v>
      </c>
      <c r="S7125">
        <v>0</v>
      </c>
      <c r="T7125">
        <v>147</v>
      </c>
      <c r="U7125">
        <v>0</v>
      </c>
      <c r="V7125">
        <v>0</v>
      </c>
      <c r="W7125">
        <v>0</v>
      </c>
      <c r="X7125">
        <v>129.52916046037359</v>
      </c>
      <c r="Y7125">
        <v>0</v>
      </c>
      <c r="Z7125">
        <v>0</v>
      </c>
      <c r="AA7125">
        <v>0</v>
      </c>
      <c r="AB7125">
        <v>350.53267338867056</v>
      </c>
      <c r="AC7125">
        <v>0</v>
      </c>
      <c r="AD7125">
        <v>0</v>
      </c>
      <c r="AE7125">
        <v>480.06183384904415</v>
      </c>
    </row>
    <row r="7126" spans="1:31" x14ac:dyDescent="0.3">
      <c r="A7126">
        <v>2502749</v>
      </c>
      <c r="B7126">
        <v>1</v>
      </c>
      <c r="C7126" t="s">
        <v>80</v>
      </c>
      <c r="D7126" t="s">
        <v>92</v>
      </c>
      <c r="E7126" t="s">
        <v>184</v>
      </c>
      <c r="F7126" t="s">
        <v>20044</v>
      </c>
      <c r="G7126" t="s">
        <v>149</v>
      </c>
      <c r="H7126" t="s">
        <v>150</v>
      </c>
      <c r="I7126" t="s">
        <v>136</v>
      </c>
      <c r="J7126" t="s">
        <v>137</v>
      </c>
      <c r="K7126" t="s">
        <v>144</v>
      </c>
      <c r="L7126" t="s">
        <v>20045</v>
      </c>
      <c r="M7126" t="s">
        <v>20046</v>
      </c>
      <c r="N7126">
        <v>0.85</v>
      </c>
      <c r="O7126">
        <v>1</v>
      </c>
      <c r="P7126">
        <v>3039</v>
      </c>
      <c r="Q7126">
        <v>1</v>
      </c>
      <c r="R7126">
        <v>2</v>
      </c>
      <c r="S7126">
        <v>6</v>
      </c>
      <c r="T7126">
        <v>168</v>
      </c>
      <c r="U7126">
        <v>1</v>
      </c>
      <c r="V7126">
        <v>2</v>
      </c>
      <c r="W7126">
        <v>0.20116353751555555</v>
      </c>
      <c r="X7126">
        <v>582.02474896627598</v>
      </c>
      <c r="Y7126">
        <v>2.9028442668273677</v>
      </c>
      <c r="Z7126">
        <v>2.3347182377472336E-2</v>
      </c>
      <c r="AA7126">
        <v>14.419249075311182</v>
      </c>
      <c r="AB7126">
        <v>142.58301877376866</v>
      </c>
      <c r="AC7126">
        <v>44.501981124489483</v>
      </c>
      <c r="AD7126">
        <v>0.6618369922503321</v>
      </c>
      <c r="AE7126">
        <v>787.31818991881607</v>
      </c>
    </row>
    <row r="7127" spans="1:31" x14ac:dyDescent="0.3">
      <c r="A7127">
        <v>2502872</v>
      </c>
      <c r="B7127">
        <v>1</v>
      </c>
      <c r="C7127" t="s">
        <v>80</v>
      </c>
      <c r="D7127" t="s">
        <v>89</v>
      </c>
      <c r="E7127" t="s">
        <v>132</v>
      </c>
      <c r="F7127" t="s">
        <v>20047</v>
      </c>
      <c r="G7127" t="s">
        <v>466</v>
      </c>
      <c r="H7127" t="s">
        <v>135</v>
      </c>
      <c r="I7127" t="s">
        <v>136</v>
      </c>
      <c r="J7127" t="s">
        <v>137</v>
      </c>
      <c r="K7127" t="s">
        <v>144</v>
      </c>
      <c r="L7127" t="s">
        <v>20048</v>
      </c>
      <c r="M7127" t="s">
        <v>20049</v>
      </c>
      <c r="N7127">
        <v>4.2461111110000003</v>
      </c>
      <c r="O7127">
        <v>0</v>
      </c>
      <c r="P7127">
        <v>249</v>
      </c>
      <c r="Q7127">
        <v>0</v>
      </c>
      <c r="R7127">
        <v>0</v>
      </c>
      <c r="S7127">
        <v>0</v>
      </c>
      <c r="T7127">
        <v>17</v>
      </c>
      <c r="U7127">
        <v>0</v>
      </c>
      <c r="V7127">
        <v>0</v>
      </c>
      <c r="W7127">
        <v>0</v>
      </c>
      <c r="X7127">
        <v>805.35473043062052</v>
      </c>
      <c r="Y7127">
        <v>0</v>
      </c>
      <c r="Z7127">
        <v>0</v>
      </c>
      <c r="AA7127">
        <v>0</v>
      </c>
      <c r="AB7127">
        <v>53.27028558277582</v>
      </c>
      <c r="AC7127">
        <v>0</v>
      </c>
      <c r="AD7127">
        <v>0</v>
      </c>
      <c r="AE7127">
        <v>858.62501601339636</v>
      </c>
    </row>
    <row r="7128" spans="1:31" x14ac:dyDescent="0.3">
      <c r="A7128">
        <v>2502972</v>
      </c>
      <c r="B7128">
        <v>1</v>
      </c>
      <c r="C7128" t="s">
        <v>81</v>
      </c>
      <c r="D7128" t="s">
        <v>119</v>
      </c>
      <c r="E7128" t="s">
        <v>162</v>
      </c>
      <c r="F7128" t="s">
        <v>20050</v>
      </c>
      <c r="G7128" t="s">
        <v>652</v>
      </c>
      <c r="H7128" t="s">
        <v>135</v>
      </c>
      <c r="I7128" t="s">
        <v>136</v>
      </c>
      <c r="J7128" t="s">
        <v>137</v>
      </c>
      <c r="K7128" t="s">
        <v>144</v>
      </c>
      <c r="L7128" t="s">
        <v>20051</v>
      </c>
      <c r="M7128" t="s">
        <v>20052</v>
      </c>
      <c r="N7128">
        <v>0.79222222200000003</v>
      </c>
      <c r="O7128">
        <v>0</v>
      </c>
      <c r="P7128">
        <v>41</v>
      </c>
      <c r="Q7128">
        <v>0</v>
      </c>
      <c r="R7128">
        <v>0</v>
      </c>
      <c r="S7128">
        <v>0</v>
      </c>
      <c r="T7128">
        <v>34</v>
      </c>
      <c r="U7128">
        <v>0</v>
      </c>
      <c r="V7128">
        <v>0</v>
      </c>
      <c r="W7128">
        <v>0</v>
      </c>
      <c r="X7128">
        <v>8.6721755331140251</v>
      </c>
      <c r="Y7128">
        <v>0</v>
      </c>
      <c r="Z7128">
        <v>0</v>
      </c>
      <c r="AA7128">
        <v>0</v>
      </c>
      <c r="AB7128">
        <v>6.5057990071996858</v>
      </c>
      <c r="AC7128">
        <v>0</v>
      </c>
      <c r="AD7128">
        <v>0</v>
      </c>
      <c r="AE7128">
        <v>15.177974540313711</v>
      </c>
    </row>
    <row r="7129" spans="1:31" x14ac:dyDescent="0.3">
      <c r="A7129">
        <v>2502935</v>
      </c>
      <c r="B7129">
        <v>1</v>
      </c>
      <c r="C7129" t="s">
        <v>80</v>
      </c>
      <c r="D7129" t="s">
        <v>94</v>
      </c>
      <c r="E7129" t="s">
        <v>153</v>
      </c>
      <c r="F7129" t="s">
        <v>20053</v>
      </c>
      <c r="G7129" t="s">
        <v>159</v>
      </c>
      <c r="H7129" t="s">
        <v>135</v>
      </c>
      <c r="I7129" t="s">
        <v>136</v>
      </c>
      <c r="J7129" t="s">
        <v>3</v>
      </c>
      <c r="K7129" t="s">
        <v>144</v>
      </c>
      <c r="L7129" t="s">
        <v>20054</v>
      </c>
      <c r="M7129" t="s">
        <v>20055</v>
      </c>
      <c r="N7129">
        <v>3.2774999999999999</v>
      </c>
      <c r="O7129">
        <v>0</v>
      </c>
      <c r="P7129">
        <v>2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1.5183956488310002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1.5183956488310002</v>
      </c>
    </row>
    <row r="7130" spans="1:31" x14ac:dyDescent="0.3">
      <c r="A7130">
        <v>2502832</v>
      </c>
      <c r="B7130">
        <v>1</v>
      </c>
      <c r="C7130" t="s">
        <v>81</v>
      </c>
      <c r="D7130" t="s">
        <v>112</v>
      </c>
      <c r="E7130" t="s">
        <v>162</v>
      </c>
      <c r="F7130" t="s">
        <v>20056</v>
      </c>
      <c r="G7130" t="s">
        <v>210</v>
      </c>
      <c r="H7130" t="s">
        <v>135</v>
      </c>
      <c r="I7130" t="s">
        <v>136</v>
      </c>
      <c r="J7130" t="s">
        <v>137</v>
      </c>
      <c r="K7130" t="s">
        <v>144</v>
      </c>
      <c r="L7130" t="s">
        <v>19926</v>
      </c>
      <c r="M7130" t="s">
        <v>20057</v>
      </c>
      <c r="N7130">
        <v>1.809722222</v>
      </c>
      <c r="O7130">
        <v>0</v>
      </c>
      <c r="P7130">
        <v>9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0.59698203060335608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0.59698203060335608</v>
      </c>
    </row>
    <row r="7131" spans="1:31" x14ac:dyDescent="0.3">
      <c r="A7131">
        <v>2502388</v>
      </c>
      <c r="B7131">
        <v>1</v>
      </c>
      <c r="C7131" t="s">
        <v>80</v>
      </c>
      <c r="D7131" t="s">
        <v>100</v>
      </c>
      <c r="E7131" t="s">
        <v>166</v>
      </c>
      <c r="F7131" t="s">
        <v>20058</v>
      </c>
      <c r="G7131" t="s">
        <v>168</v>
      </c>
      <c r="H7131" t="s">
        <v>150</v>
      </c>
      <c r="I7131" t="s">
        <v>136</v>
      </c>
      <c r="J7131" t="s">
        <v>137</v>
      </c>
      <c r="K7131" t="s">
        <v>138</v>
      </c>
      <c r="L7131" t="s">
        <v>20059</v>
      </c>
      <c r="M7131" t="s">
        <v>20060</v>
      </c>
      <c r="N7131">
        <v>4.6566666659999996</v>
      </c>
      <c r="O7131">
        <v>1</v>
      </c>
      <c r="P7131">
        <v>461</v>
      </c>
      <c r="Q7131">
        <v>28</v>
      </c>
      <c r="R7131">
        <v>130</v>
      </c>
      <c r="S7131">
        <v>11</v>
      </c>
      <c r="T7131">
        <v>100</v>
      </c>
      <c r="U7131">
        <v>0</v>
      </c>
      <c r="V7131">
        <v>0</v>
      </c>
      <c r="W7131">
        <v>4.3089752913679122</v>
      </c>
      <c r="X7131">
        <v>545.82361546229356</v>
      </c>
      <c r="Y7131">
        <v>672.66670351916412</v>
      </c>
      <c r="Z7131">
        <v>315.79251569210652</v>
      </c>
      <c r="AA7131">
        <v>249.52891263190907</v>
      </c>
      <c r="AB7131">
        <v>288.16613146141458</v>
      </c>
      <c r="AC7131">
        <v>0</v>
      </c>
      <c r="AD7131">
        <v>0</v>
      </c>
      <c r="AE7131">
        <v>2076.2868540582558</v>
      </c>
    </row>
    <row r="7132" spans="1:31" x14ac:dyDescent="0.3">
      <c r="A7132">
        <v>2502952</v>
      </c>
      <c r="B7132">
        <v>1</v>
      </c>
      <c r="C7132" t="s">
        <v>81</v>
      </c>
      <c r="D7132" t="s">
        <v>120</v>
      </c>
      <c r="E7132" t="s">
        <v>166</v>
      </c>
      <c r="F7132" t="s">
        <v>754</v>
      </c>
      <c r="G7132" t="s">
        <v>149</v>
      </c>
      <c r="H7132" t="s">
        <v>150</v>
      </c>
      <c r="I7132" t="s">
        <v>136</v>
      </c>
      <c r="J7132" t="s">
        <v>137</v>
      </c>
      <c r="K7132" t="s">
        <v>144</v>
      </c>
      <c r="L7132" t="s">
        <v>20061</v>
      </c>
      <c r="M7132" t="s">
        <v>20062</v>
      </c>
      <c r="N7132">
        <v>0.32388888799999999</v>
      </c>
      <c r="O7132">
        <v>1</v>
      </c>
      <c r="P7132">
        <v>1070</v>
      </c>
      <c r="Q7132">
        <v>94</v>
      </c>
      <c r="R7132">
        <v>54</v>
      </c>
      <c r="S7132">
        <v>25</v>
      </c>
      <c r="T7132">
        <v>57</v>
      </c>
      <c r="U7132">
        <v>2</v>
      </c>
      <c r="V7132">
        <v>0</v>
      </c>
      <c r="W7132">
        <v>1.9407800426767832E-2</v>
      </c>
      <c r="X7132">
        <v>57.270122069584644</v>
      </c>
      <c r="Y7132">
        <v>10.931915577111996</v>
      </c>
      <c r="Z7132">
        <v>2.0854851084781529</v>
      </c>
      <c r="AA7132">
        <v>27.255660978410507</v>
      </c>
      <c r="AB7132">
        <v>7.0899124580295085</v>
      </c>
      <c r="AC7132">
        <v>17.04318580166899</v>
      </c>
      <c r="AD7132">
        <v>0</v>
      </c>
      <c r="AE7132">
        <v>121.69568979371056</v>
      </c>
    </row>
    <row r="7133" spans="1:31" x14ac:dyDescent="0.3">
      <c r="A7133">
        <v>2502454</v>
      </c>
      <c r="B7133">
        <v>1</v>
      </c>
      <c r="C7133" t="s">
        <v>80</v>
      </c>
      <c r="D7133" t="s">
        <v>82</v>
      </c>
      <c r="E7133" t="s">
        <v>153</v>
      </c>
      <c r="F7133" t="s">
        <v>20063</v>
      </c>
      <c r="G7133" t="s">
        <v>8776</v>
      </c>
      <c r="H7133" t="s">
        <v>135</v>
      </c>
      <c r="I7133" t="s">
        <v>136</v>
      </c>
      <c r="J7133" t="s">
        <v>137</v>
      </c>
      <c r="K7133" t="s">
        <v>144</v>
      </c>
      <c r="L7133" t="s">
        <v>20064</v>
      </c>
      <c r="M7133" t="s">
        <v>20065</v>
      </c>
      <c r="N7133">
        <v>0.79166666600000002</v>
      </c>
      <c r="O7133">
        <v>0</v>
      </c>
      <c r="P7133">
        <v>10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3.3480703973129193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3.3480703973129193</v>
      </c>
    </row>
    <row r="7134" spans="1:31" x14ac:dyDescent="0.3">
      <c r="A7134">
        <v>2502809</v>
      </c>
      <c r="B7134">
        <v>1</v>
      </c>
      <c r="C7134" t="s">
        <v>80</v>
      </c>
      <c r="D7134" t="s">
        <v>107</v>
      </c>
      <c r="E7134" t="s">
        <v>162</v>
      </c>
      <c r="F7134" t="s">
        <v>2883</v>
      </c>
      <c r="G7134" t="s">
        <v>210</v>
      </c>
      <c r="H7134" t="s">
        <v>135</v>
      </c>
      <c r="I7134" t="s">
        <v>136</v>
      </c>
      <c r="J7134" t="s">
        <v>137</v>
      </c>
      <c r="K7134" t="s">
        <v>144</v>
      </c>
      <c r="L7134" t="s">
        <v>20066</v>
      </c>
      <c r="M7134" t="s">
        <v>20067</v>
      </c>
      <c r="N7134">
        <v>1.4155555550000001</v>
      </c>
      <c r="O7134">
        <v>0</v>
      </c>
      <c r="P7134">
        <v>67</v>
      </c>
      <c r="Q7134">
        <v>0</v>
      </c>
      <c r="R7134">
        <v>0</v>
      </c>
      <c r="S7134">
        <v>0</v>
      </c>
      <c r="T7134">
        <v>5</v>
      </c>
      <c r="U7134">
        <v>0</v>
      </c>
      <c r="V7134">
        <v>0</v>
      </c>
      <c r="W7134">
        <v>0</v>
      </c>
      <c r="X7134">
        <v>23.544563646966438</v>
      </c>
      <c r="Y7134">
        <v>0</v>
      </c>
      <c r="Z7134">
        <v>0</v>
      </c>
      <c r="AA7134">
        <v>0</v>
      </c>
      <c r="AB7134">
        <v>5.3805881836067329</v>
      </c>
      <c r="AC7134">
        <v>0</v>
      </c>
      <c r="AD7134">
        <v>0</v>
      </c>
      <c r="AE7134">
        <v>28.925151830573171</v>
      </c>
    </row>
    <row r="7135" spans="1:31" x14ac:dyDescent="0.3">
      <c r="A7135">
        <v>2502497</v>
      </c>
      <c r="B7135">
        <v>1</v>
      </c>
      <c r="C7135" t="s">
        <v>81</v>
      </c>
      <c r="D7135" t="s">
        <v>113</v>
      </c>
      <c r="E7135" t="s">
        <v>147</v>
      </c>
      <c r="F7135" t="s">
        <v>20068</v>
      </c>
      <c r="G7135" t="s">
        <v>168</v>
      </c>
      <c r="H7135" t="s">
        <v>150</v>
      </c>
      <c r="I7135" t="s">
        <v>136</v>
      </c>
      <c r="J7135" t="s">
        <v>137</v>
      </c>
      <c r="K7135" t="s">
        <v>138</v>
      </c>
      <c r="L7135" t="s">
        <v>20069</v>
      </c>
      <c r="M7135" t="s">
        <v>20070</v>
      </c>
      <c r="N7135">
        <v>1.592222222</v>
      </c>
      <c r="O7135">
        <v>0</v>
      </c>
      <c r="P7135">
        <v>401</v>
      </c>
      <c r="Q7135">
        <v>1</v>
      </c>
      <c r="R7135">
        <v>64</v>
      </c>
      <c r="S7135">
        <v>0</v>
      </c>
      <c r="T7135">
        <v>26</v>
      </c>
      <c r="U7135">
        <v>0</v>
      </c>
      <c r="V7135">
        <v>1</v>
      </c>
      <c r="W7135">
        <v>0</v>
      </c>
      <c r="X7135">
        <v>166.37062520409032</v>
      </c>
      <c r="Y7135">
        <v>2.1580575041367602</v>
      </c>
      <c r="Z7135">
        <v>20.533836337458229</v>
      </c>
      <c r="AA7135">
        <v>0</v>
      </c>
      <c r="AB7135">
        <v>31.712153034629608</v>
      </c>
      <c r="AC7135">
        <v>0</v>
      </c>
      <c r="AD7135">
        <v>0.374763283748826</v>
      </c>
      <c r="AE7135">
        <v>221.14943536406375</v>
      </c>
    </row>
    <row r="7136" spans="1:31" x14ac:dyDescent="0.3">
      <c r="A7136">
        <v>2502474</v>
      </c>
      <c r="B7136">
        <v>1</v>
      </c>
      <c r="C7136" t="s">
        <v>81</v>
      </c>
      <c r="D7136" t="s">
        <v>122</v>
      </c>
      <c r="E7136" t="s">
        <v>147</v>
      </c>
      <c r="F7136" t="s">
        <v>20071</v>
      </c>
      <c r="G7136" t="s">
        <v>134</v>
      </c>
      <c r="H7136" t="s">
        <v>150</v>
      </c>
      <c r="I7136" t="s">
        <v>136</v>
      </c>
      <c r="J7136" t="s">
        <v>137</v>
      </c>
      <c r="K7136" t="s">
        <v>138</v>
      </c>
      <c r="L7136" t="s">
        <v>20072</v>
      </c>
      <c r="M7136" t="s">
        <v>20073</v>
      </c>
      <c r="N7136">
        <v>2.724722222</v>
      </c>
      <c r="O7136">
        <v>0</v>
      </c>
      <c r="P7136">
        <v>16</v>
      </c>
      <c r="Q7136">
        <v>1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3.1286377613749767</v>
      </c>
      <c r="Y7136">
        <v>1.063378981031734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4.192016742406711</v>
      </c>
    </row>
    <row r="7137" spans="1:31" x14ac:dyDescent="0.3">
      <c r="A7137">
        <v>2502517</v>
      </c>
      <c r="B7137">
        <v>1</v>
      </c>
      <c r="C7137" t="s">
        <v>80</v>
      </c>
      <c r="D7137" t="s">
        <v>84</v>
      </c>
      <c r="E7137" t="s">
        <v>147</v>
      </c>
      <c r="F7137" t="s">
        <v>20074</v>
      </c>
      <c r="G7137" t="s">
        <v>168</v>
      </c>
      <c r="H7137" t="s">
        <v>150</v>
      </c>
      <c r="I7137" t="s">
        <v>136</v>
      </c>
      <c r="J7137" t="s">
        <v>137</v>
      </c>
      <c r="K7137" t="s">
        <v>138</v>
      </c>
      <c r="L7137" t="s">
        <v>20075</v>
      </c>
      <c r="M7137" t="s">
        <v>20076</v>
      </c>
      <c r="N7137">
        <v>3.5194444439999999</v>
      </c>
      <c r="O7137">
        <v>0</v>
      </c>
      <c r="P7137">
        <v>616</v>
      </c>
      <c r="Q7137">
        <v>0</v>
      </c>
      <c r="R7137">
        <v>0</v>
      </c>
      <c r="S7137">
        <v>0</v>
      </c>
      <c r="T7137">
        <v>5</v>
      </c>
      <c r="U7137">
        <v>0</v>
      </c>
      <c r="V7137">
        <v>0</v>
      </c>
      <c r="W7137">
        <v>0</v>
      </c>
      <c r="X7137">
        <v>484.27433544439708</v>
      </c>
      <c r="Y7137">
        <v>0</v>
      </c>
      <c r="Z7137">
        <v>0</v>
      </c>
      <c r="AA7137">
        <v>0</v>
      </c>
      <c r="AB7137">
        <v>8.7026506956643619</v>
      </c>
      <c r="AC7137">
        <v>0</v>
      </c>
      <c r="AD7137">
        <v>0</v>
      </c>
      <c r="AE7137">
        <v>492.97698614006146</v>
      </c>
    </row>
    <row r="7138" spans="1:31" x14ac:dyDescent="0.3">
      <c r="A7138">
        <v>2502411</v>
      </c>
      <c r="B7138">
        <v>1</v>
      </c>
      <c r="C7138" t="s">
        <v>80</v>
      </c>
      <c r="D7138" t="s">
        <v>106</v>
      </c>
      <c r="E7138" t="s">
        <v>132</v>
      </c>
      <c r="F7138" t="s">
        <v>20077</v>
      </c>
      <c r="G7138" t="s">
        <v>134</v>
      </c>
      <c r="H7138" t="s">
        <v>135</v>
      </c>
      <c r="I7138" t="s">
        <v>136</v>
      </c>
      <c r="J7138" t="s">
        <v>137</v>
      </c>
      <c r="K7138" t="s">
        <v>138</v>
      </c>
      <c r="L7138" t="s">
        <v>20078</v>
      </c>
      <c r="M7138" t="s">
        <v>20079</v>
      </c>
      <c r="N7138">
        <v>5.4983333329999997</v>
      </c>
      <c r="O7138">
        <v>0</v>
      </c>
      <c r="P7138">
        <v>433</v>
      </c>
      <c r="Q7138">
        <v>0</v>
      </c>
      <c r="R7138">
        <v>0</v>
      </c>
      <c r="S7138">
        <v>0</v>
      </c>
      <c r="T7138">
        <v>6</v>
      </c>
      <c r="U7138">
        <v>0</v>
      </c>
      <c r="V7138">
        <v>0</v>
      </c>
      <c r="W7138">
        <v>0</v>
      </c>
      <c r="X7138">
        <v>500.6595335653343</v>
      </c>
      <c r="Y7138">
        <v>0</v>
      </c>
      <c r="Z7138">
        <v>0</v>
      </c>
      <c r="AA7138">
        <v>0</v>
      </c>
      <c r="AB7138">
        <v>42.838573000453614</v>
      </c>
      <c r="AC7138">
        <v>0</v>
      </c>
      <c r="AD7138">
        <v>0</v>
      </c>
      <c r="AE7138">
        <v>543.49810656578791</v>
      </c>
    </row>
    <row r="7139" spans="1:31" x14ac:dyDescent="0.3">
      <c r="A7139">
        <v>2502443</v>
      </c>
      <c r="B7139">
        <v>1</v>
      </c>
      <c r="C7139" t="s">
        <v>80</v>
      </c>
      <c r="D7139" t="s">
        <v>98</v>
      </c>
      <c r="E7139" t="s">
        <v>147</v>
      </c>
      <c r="F7139" t="s">
        <v>20080</v>
      </c>
      <c r="G7139" t="s">
        <v>168</v>
      </c>
      <c r="H7139" t="s">
        <v>150</v>
      </c>
      <c r="I7139" t="s">
        <v>136</v>
      </c>
      <c r="J7139" t="s">
        <v>137</v>
      </c>
      <c r="K7139" t="s">
        <v>138</v>
      </c>
      <c r="L7139" t="s">
        <v>20081</v>
      </c>
      <c r="M7139" t="s">
        <v>20082</v>
      </c>
      <c r="N7139">
        <v>7.3180555549999999</v>
      </c>
      <c r="O7139">
        <v>0</v>
      </c>
      <c r="P7139">
        <v>228</v>
      </c>
      <c r="Q7139">
        <v>0</v>
      </c>
      <c r="R7139">
        <v>52</v>
      </c>
      <c r="S7139">
        <v>0</v>
      </c>
      <c r="T7139">
        <v>38</v>
      </c>
      <c r="U7139">
        <v>0</v>
      </c>
      <c r="V7139">
        <v>0</v>
      </c>
      <c r="W7139">
        <v>0</v>
      </c>
      <c r="X7139">
        <v>245.61997101301912</v>
      </c>
      <c r="Y7139">
        <v>0</v>
      </c>
      <c r="Z7139">
        <v>36.199689150895445</v>
      </c>
      <c r="AA7139">
        <v>0</v>
      </c>
      <c r="AB7139">
        <v>193.68368840436545</v>
      </c>
      <c r="AC7139">
        <v>0</v>
      </c>
      <c r="AD7139">
        <v>0</v>
      </c>
      <c r="AE7139">
        <v>475.50334856828005</v>
      </c>
    </row>
    <row r="7140" spans="1:31" x14ac:dyDescent="0.3">
      <c r="A7140">
        <v>2502961</v>
      </c>
      <c r="B7140">
        <v>1</v>
      </c>
      <c r="C7140" t="s">
        <v>80</v>
      </c>
      <c r="D7140" t="s">
        <v>111</v>
      </c>
      <c r="E7140" t="s">
        <v>162</v>
      </c>
      <c r="F7140" t="s">
        <v>20083</v>
      </c>
      <c r="G7140" t="s">
        <v>210</v>
      </c>
      <c r="H7140" t="s">
        <v>135</v>
      </c>
      <c r="I7140" t="s">
        <v>136</v>
      </c>
      <c r="J7140" t="s">
        <v>137</v>
      </c>
      <c r="K7140" t="s">
        <v>144</v>
      </c>
      <c r="L7140" t="s">
        <v>20084</v>
      </c>
      <c r="M7140" t="s">
        <v>20085</v>
      </c>
      <c r="N7140">
        <v>1.5277777770000001</v>
      </c>
      <c r="O7140">
        <v>0</v>
      </c>
      <c r="P7140">
        <v>1</v>
      </c>
      <c r="Q7140">
        <v>0</v>
      </c>
      <c r="R7140">
        <v>0</v>
      </c>
      <c r="S7140">
        <v>0</v>
      </c>
      <c r="T7140">
        <v>1</v>
      </c>
      <c r="U7140">
        <v>0</v>
      </c>
      <c r="V7140">
        <v>0</v>
      </c>
      <c r="W7140">
        <v>0</v>
      </c>
      <c r="X7140">
        <v>14.42347905506054</v>
      </c>
      <c r="Y7140">
        <v>0</v>
      </c>
      <c r="Z7140">
        <v>0</v>
      </c>
      <c r="AA7140">
        <v>0</v>
      </c>
      <c r="AB7140">
        <v>1.5821397903299999</v>
      </c>
      <c r="AC7140">
        <v>0</v>
      </c>
      <c r="AD7140">
        <v>0</v>
      </c>
      <c r="AE7140">
        <v>16.00561884539054</v>
      </c>
    </row>
    <row r="7141" spans="1:31" x14ac:dyDescent="0.3">
      <c r="A7141">
        <v>2502824</v>
      </c>
      <c r="B7141">
        <v>3</v>
      </c>
      <c r="C7141" t="s">
        <v>80</v>
      </c>
      <c r="D7141" t="s">
        <v>82</v>
      </c>
      <c r="E7141" t="s">
        <v>147</v>
      </c>
      <c r="F7141" t="s">
        <v>20086</v>
      </c>
      <c r="G7141" t="s">
        <v>149</v>
      </c>
      <c r="H7141" t="s">
        <v>150</v>
      </c>
      <c r="I7141" t="s">
        <v>136</v>
      </c>
      <c r="J7141" t="s">
        <v>137</v>
      </c>
      <c r="K7141" t="s">
        <v>144</v>
      </c>
      <c r="L7141" t="s">
        <v>19980</v>
      </c>
      <c r="M7141" t="s">
        <v>20087</v>
      </c>
      <c r="N7141">
        <v>0.72055555500000001</v>
      </c>
      <c r="O7141">
        <v>0</v>
      </c>
      <c r="P7141">
        <v>732</v>
      </c>
      <c r="Q7141">
        <v>0</v>
      </c>
      <c r="R7141">
        <v>0</v>
      </c>
      <c r="S7141">
        <v>0</v>
      </c>
      <c r="T7141">
        <v>68</v>
      </c>
      <c r="U7141">
        <v>0</v>
      </c>
      <c r="V7141">
        <v>0</v>
      </c>
      <c r="W7141">
        <v>0</v>
      </c>
      <c r="X7141">
        <v>236.67876273744804</v>
      </c>
      <c r="Y7141">
        <v>0</v>
      </c>
      <c r="Z7141">
        <v>0</v>
      </c>
      <c r="AA7141">
        <v>0</v>
      </c>
      <c r="AB7141">
        <v>44.293035155803153</v>
      </c>
      <c r="AC7141">
        <v>0</v>
      </c>
      <c r="AD7141">
        <v>0</v>
      </c>
      <c r="AE7141">
        <v>280.97179789325116</v>
      </c>
    </row>
    <row r="7142" spans="1:31" x14ac:dyDescent="0.3">
      <c r="A7142">
        <v>2502543</v>
      </c>
      <c r="B7142">
        <v>1</v>
      </c>
      <c r="C7142" t="s">
        <v>80</v>
      </c>
      <c r="D7142" t="s">
        <v>92</v>
      </c>
      <c r="E7142" t="s">
        <v>153</v>
      </c>
      <c r="F7142" t="s">
        <v>20088</v>
      </c>
      <c r="G7142" t="s">
        <v>159</v>
      </c>
      <c r="H7142" t="s">
        <v>135</v>
      </c>
      <c r="I7142" t="s">
        <v>136</v>
      </c>
      <c r="J7142" t="s">
        <v>3</v>
      </c>
      <c r="K7142" t="s">
        <v>144</v>
      </c>
      <c r="L7142" t="s">
        <v>20089</v>
      </c>
      <c r="M7142" t="s">
        <v>20090</v>
      </c>
      <c r="N7142">
        <v>3.5447222219999999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1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0.6013325369554775</v>
      </c>
      <c r="AC7142">
        <v>0</v>
      </c>
      <c r="AD7142">
        <v>0</v>
      </c>
      <c r="AE7142">
        <v>0.6013325369554775</v>
      </c>
    </row>
    <row r="7143" spans="1:31" x14ac:dyDescent="0.3">
      <c r="A7143">
        <v>2502875</v>
      </c>
      <c r="B7143">
        <v>1</v>
      </c>
      <c r="C7143" t="s">
        <v>80</v>
      </c>
      <c r="D7143" t="s">
        <v>105</v>
      </c>
      <c r="E7143" t="s">
        <v>162</v>
      </c>
      <c r="F7143" t="s">
        <v>20091</v>
      </c>
      <c r="G7143" t="s">
        <v>181</v>
      </c>
      <c r="H7143" t="s">
        <v>135</v>
      </c>
      <c r="I7143" t="s">
        <v>136</v>
      </c>
      <c r="J7143" t="s">
        <v>137</v>
      </c>
      <c r="K7143" t="s">
        <v>144</v>
      </c>
      <c r="L7143" t="s">
        <v>20092</v>
      </c>
      <c r="M7143" t="s">
        <v>20093</v>
      </c>
      <c r="N7143">
        <v>0.689722222</v>
      </c>
      <c r="O7143">
        <v>0</v>
      </c>
      <c r="P7143">
        <v>18</v>
      </c>
      <c r="Q7143">
        <v>0</v>
      </c>
      <c r="R7143">
        <v>0</v>
      </c>
      <c r="S7143">
        <v>0</v>
      </c>
      <c r="T7143">
        <v>2</v>
      </c>
      <c r="U7143">
        <v>0</v>
      </c>
      <c r="V7143">
        <v>0</v>
      </c>
      <c r="W7143">
        <v>0</v>
      </c>
      <c r="X7143">
        <v>4.1048572624733666</v>
      </c>
      <c r="Y7143">
        <v>0</v>
      </c>
      <c r="Z7143">
        <v>0</v>
      </c>
      <c r="AA7143">
        <v>0</v>
      </c>
      <c r="AB7143">
        <v>0.11701969964543291</v>
      </c>
      <c r="AC7143">
        <v>0</v>
      </c>
      <c r="AD7143">
        <v>0</v>
      </c>
      <c r="AE7143">
        <v>4.2218769621187997</v>
      </c>
    </row>
    <row r="7144" spans="1:31" x14ac:dyDescent="0.3">
      <c r="A7144">
        <v>2502483</v>
      </c>
      <c r="B7144">
        <v>1</v>
      </c>
      <c r="C7144" t="s">
        <v>81</v>
      </c>
      <c r="D7144" t="s">
        <v>118</v>
      </c>
      <c r="E7144" t="s">
        <v>132</v>
      </c>
      <c r="F7144" t="s">
        <v>20094</v>
      </c>
      <c r="G7144" t="s">
        <v>134</v>
      </c>
      <c r="H7144" t="s">
        <v>135</v>
      </c>
      <c r="I7144" t="s">
        <v>136</v>
      </c>
      <c r="J7144" t="s">
        <v>137</v>
      </c>
      <c r="K7144" t="s">
        <v>138</v>
      </c>
      <c r="L7144" t="s">
        <v>20095</v>
      </c>
      <c r="M7144" t="s">
        <v>20096</v>
      </c>
      <c r="N7144">
        <v>5.0888888879999996</v>
      </c>
      <c r="O7144">
        <v>0</v>
      </c>
      <c r="P7144">
        <v>405</v>
      </c>
      <c r="Q7144">
        <v>0</v>
      </c>
      <c r="R7144">
        <v>0</v>
      </c>
      <c r="S7144">
        <v>0</v>
      </c>
      <c r="T7144">
        <v>7</v>
      </c>
      <c r="U7144">
        <v>0</v>
      </c>
      <c r="V7144">
        <v>0</v>
      </c>
      <c r="W7144">
        <v>0</v>
      </c>
      <c r="X7144">
        <v>495.8187094390608</v>
      </c>
      <c r="Y7144">
        <v>0</v>
      </c>
      <c r="Z7144">
        <v>0</v>
      </c>
      <c r="AA7144">
        <v>0</v>
      </c>
      <c r="AB7144">
        <v>86.850937128662153</v>
      </c>
      <c r="AC7144">
        <v>0</v>
      </c>
      <c r="AD7144">
        <v>0</v>
      </c>
      <c r="AE7144">
        <v>582.66964656772291</v>
      </c>
    </row>
    <row r="7145" spans="1:31" x14ac:dyDescent="0.3">
      <c r="A7145">
        <v>2502818</v>
      </c>
      <c r="B7145">
        <v>2</v>
      </c>
      <c r="C7145" t="s">
        <v>80</v>
      </c>
      <c r="D7145" t="s">
        <v>82</v>
      </c>
      <c r="E7145" t="s">
        <v>166</v>
      </c>
      <c r="F7145" t="s">
        <v>20097</v>
      </c>
      <c r="G7145" t="s">
        <v>159</v>
      </c>
      <c r="H7145" t="s">
        <v>150</v>
      </c>
      <c r="I7145" t="s">
        <v>136</v>
      </c>
      <c r="J7145" t="s">
        <v>3</v>
      </c>
      <c r="K7145" t="s">
        <v>144</v>
      </c>
      <c r="L7145" t="s">
        <v>20098</v>
      </c>
      <c r="M7145" t="s">
        <v>20099</v>
      </c>
      <c r="N7145">
        <v>0.26166666599999999</v>
      </c>
      <c r="O7145">
        <v>0</v>
      </c>
      <c r="P7145">
        <v>3126</v>
      </c>
      <c r="Q7145">
        <v>0</v>
      </c>
      <c r="R7145">
        <v>0</v>
      </c>
      <c r="S7145">
        <v>1</v>
      </c>
      <c r="T7145">
        <v>270</v>
      </c>
      <c r="U7145">
        <v>0</v>
      </c>
      <c r="V7145">
        <v>0</v>
      </c>
      <c r="W7145">
        <v>0</v>
      </c>
      <c r="X7145">
        <v>208.28294762550931</v>
      </c>
      <c r="Y7145">
        <v>0</v>
      </c>
      <c r="Z7145">
        <v>0</v>
      </c>
      <c r="AA7145">
        <v>29.943337528314235</v>
      </c>
      <c r="AB7145">
        <v>61.051778734741262</v>
      </c>
      <c r="AC7145">
        <v>0</v>
      </c>
      <c r="AD7145">
        <v>0</v>
      </c>
      <c r="AE7145">
        <v>299.27806388856482</v>
      </c>
    </row>
    <row r="7146" spans="1:31" x14ac:dyDescent="0.3">
      <c r="A7146">
        <v>2502984</v>
      </c>
      <c r="B7146">
        <v>1</v>
      </c>
      <c r="C7146" t="s">
        <v>80</v>
      </c>
      <c r="D7146" t="s">
        <v>85</v>
      </c>
      <c r="E7146" t="s">
        <v>153</v>
      </c>
      <c r="F7146" t="s">
        <v>12744</v>
      </c>
      <c r="G7146" t="s">
        <v>244</v>
      </c>
      <c r="H7146" t="s">
        <v>135</v>
      </c>
      <c r="I7146" t="s">
        <v>136</v>
      </c>
      <c r="J7146" t="s">
        <v>137</v>
      </c>
      <c r="K7146" t="s">
        <v>144</v>
      </c>
      <c r="L7146" t="s">
        <v>20100</v>
      </c>
      <c r="M7146" t="s">
        <v>20101</v>
      </c>
      <c r="N7146">
        <v>1.3672222220000001</v>
      </c>
      <c r="O7146">
        <v>0</v>
      </c>
      <c r="P7146">
        <v>16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5.1528283895531981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5.1528283895531981</v>
      </c>
    </row>
    <row r="7147" spans="1:31" x14ac:dyDescent="0.3">
      <c r="A7147">
        <v>2502629</v>
      </c>
      <c r="B7147">
        <v>1</v>
      </c>
      <c r="C7147" t="s">
        <v>80</v>
      </c>
      <c r="D7147" t="s">
        <v>100</v>
      </c>
      <c r="E7147" t="s">
        <v>166</v>
      </c>
      <c r="F7147" t="s">
        <v>20102</v>
      </c>
      <c r="G7147" t="s">
        <v>168</v>
      </c>
      <c r="H7147" t="s">
        <v>150</v>
      </c>
      <c r="I7147" t="s">
        <v>136</v>
      </c>
      <c r="J7147" t="s">
        <v>137</v>
      </c>
      <c r="K7147" t="s">
        <v>138</v>
      </c>
      <c r="L7147" t="s">
        <v>20103</v>
      </c>
      <c r="M7147" t="s">
        <v>20104</v>
      </c>
      <c r="N7147">
        <v>3.3061111109999999</v>
      </c>
      <c r="O7147">
        <v>0</v>
      </c>
      <c r="P7147">
        <v>221</v>
      </c>
      <c r="Q7147">
        <v>0</v>
      </c>
      <c r="R7147">
        <v>31</v>
      </c>
      <c r="S7147">
        <v>1</v>
      </c>
      <c r="T7147">
        <v>28</v>
      </c>
      <c r="U7147">
        <v>0</v>
      </c>
      <c r="V7147">
        <v>0</v>
      </c>
      <c r="W7147">
        <v>0</v>
      </c>
      <c r="X7147">
        <v>137.89316800188726</v>
      </c>
      <c r="Y7147">
        <v>0</v>
      </c>
      <c r="Z7147">
        <v>20.933066130120913</v>
      </c>
      <c r="AA7147">
        <v>17.358892262728606</v>
      </c>
      <c r="AB7147">
        <v>119.9951629369462</v>
      </c>
      <c r="AC7147">
        <v>0</v>
      </c>
      <c r="AD7147">
        <v>0</v>
      </c>
      <c r="AE7147">
        <v>296.18028933168296</v>
      </c>
    </row>
    <row r="7148" spans="1:31" x14ac:dyDescent="0.3">
      <c r="A7148">
        <v>2502735</v>
      </c>
      <c r="B7148">
        <v>1</v>
      </c>
      <c r="C7148" t="s">
        <v>81</v>
      </c>
      <c r="D7148" t="s">
        <v>122</v>
      </c>
      <c r="E7148" t="s">
        <v>147</v>
      </c>
      <c r="F7148" t="s">
        <v>20105</v>
      </c>
      <c r="G7148" t="s">
        <v>149</v>
      </c>
      <c r="H7148" t="s">
        <v>150</v>
      </c>
      <c r="I7148" t="s">
        <v>136</v>
      </c>
      <c r="J7148" t="s">
        <v>137</v>
      </c>
      <c r="K7148" t="s">
        <v>144</v>
      </c>
      <c r="L7148" t="s">
        <v>20106</v>
      </c>
      <c r="M7148" t="s">
        <v>20107</v>
      </c>
      <c r="N7148">
        <v>0.70361111099999996</v>
      </c>
      <c r="O7148">
        <v>0</v>
      </c>
      <c r="P7148">
        <v>3117</v>
      </c>
      <c r="Q7148">
        <v>0</v>
      </c>
      <c r="R7148">
        <v>13</v>
      </c>
      <c r="S7148">
        <v>2</v>
      </c>
      <c r="T7148">
        <v>153</v>
      </c>
      <c r="U7148">
        <v>0</v>
      </c>
      <c r="V7148">
        <v>0</v>
      </c>
      <c r="W7148">
        <v>0</v>
      </c>
      <c r="X7148">
        <v>484.11867436617126</v>
      </c>
      <c r="Y7148">
        <v>0</v>
      </c>
      <c r="Z7148">
        <v>2.1978792999282257</v>
      </c>
      <c r="AA7148">
        <v>20.883339640405381</v>
      </c>
      <c r="AB7148">
        <v>71.937639770435894</v>
      </c>
      <c r="AC7148">
        <v>0</v>
      </c>
      <c r="AD7148">
        <v>0</v>
      </c>
      <c r="AE7148">
        <v>579.13753307694071</v>
      </c>
    </row>
    <row r="7149" spans="1:31" x14ac:dyDescent="0.3">
      <c r="A7149">
        <v>2502583</v>
      </c>
      <c r="B7149">
        <v>1</v>
      </c>
      <c r="C7149" t="s">
        <v>80</v>
      </c>
      <c r="D7149" t="s">
        <v>107</v>
      </c>
      <c r="E7149" t="s">
        <v>166</v>
      </c>
      <c r="F7149" t="s">
        <v>17062</v>
      </c>
      <c r="G7149" t="s">
        <v>149</v>
      </c>
      <c r="H7149" t="s">
        <v>150</v>
      </c>
      <c r="I7149" t="s">
        <v>136</v>
      </c>
      <c r="J7149" t="s">
        <v>137</v>
      </c>
      <c r="K7149" t="s">
        <v>144</v>
      </c>
      <c r="L7149" t="s">
        <v>20108</v>
      </c>
      <c r="M7149" t="s">
        <v>20109</v>
      </c>
      <c r="N7149">
        <v>0.271666666</v>
      </c>
      <c r="O7149">
        <v>0</v>
      </c>
      <c r="P7149">
        <v>336</v>
      </c>
      <c r="Q7149">
        <v>15</v>
      </c>
      <c r="R7149">
        <v>23</v>
      </c>
      <c r="S7149">
        <v>3</v>
      </c>
      <c r="T7149">
        <v>86</v>
      </c>
      <c r="U7149">
        <v>1</v>
      </c>
      <c r="V7149">
        <v>0</v>
      </c>
      <c r="W7149">
        <v>0</v>
      </c>
      <c r="X7149">
        <v>16.328731604062153</v>
      </c>
      <c r="Y7149">
        <v>2.1467578598764625</v>
      </c>
      <c r="Z7149">
        <v>1.0538980472854049</v>
      </c>
      <c r="AA7149">
        <v>4.9066815732754199</v>
      </c>
      <c r="AB7149">
        <v>21.492707638993089</v>
      </c>
      <c r="AC7149">
        <v>40.680822428320958</v>
      </c>
      <c r="AD7149">
        <v>0</v>
      </c>
      <c r="AE7149">
        <v>86.609599151813484</v>
      </c>
    </row>
    <row r="7150" spans="1:31" x14ac:dyDescent="0.3">
      <c r="A7150">
        <v>2502357</v>
      </c>
      <c r="B7150">
        <v>1</v>
      </c>
      <c r="C7150" t="s">
        <v>80</v>
      </c>
      <c r="D7150" t="s">
        <v>104</v>
      </c>
      <c r="E7150" t="s">
        <v>153</v>
      </c>
      <c r="F7150" t="s">
        <v>20110</v>
      </c>
      <c r="G7150" t="s">
        <v>155</v>
      </c>
      <c r="H7150" t="s">
        <v>135</v>
      </c>
      <c r="I7150" t="s">
        <v>136</v>
      </c>
      <c r="J7150" t="s">
        <v>137</v>
      </c>
      <c r="K7150" t="s">
        <v>144</v>
      </c>
      <c r="L7150" t="s">
        <v>20111</v>
      </c>
      <c r="M7150" t="s">
        <v>20112</v>
      </c>
      <c r="N7150">
        <v>3.1088888880000001</v>
      </c>
      <c r="O7150">
        <v>0</v>
      </c>
      <c r="P7150">
        <v>0</v>
      </c>
      <c r="Q7150">
        <v>0</v>
      </c>
      <c r="R7150">
        <v>1</v>
      </c>
      <c r="S7150">
        <v>0</v>
      </c>
      <c r="T7150">
        <v>1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0.77762780633312656</v>
      </c>
      <c r="AA7150">
        <v>0</v>
      </c>
      <c r="AB7150">
        <v>0</v>
      </c>
      <c r="AC7150">
        <v>0</v>
      </c>
      <c r="AD7150">
        <v>0</v>
      </c>
      <c r="AE7150">
        <v>0.77762780633312656</v>
      </c>
    </row>
    <row r="7151" spans="1:31" x14ac:dyDescent="0.3">
      <c r="A7151">
        <v>2502569</v>
      </c>
      <c r="B7151">
        <v>1</v>
      </c>
      <c r="C7151" t="s">
        <v>80</v>
      </c>
      <c r="D7151" t="s">
        <v>83</v>
      </c>
      <c r="E7151" t="s">
        <v>141</v>
      </c>
      <c r="F7151" t="s">
        <v>20113</v>
      </c>
      <c r="G7151" t="s">
        <v>466</v>
      </c>
      <c r="H7151" t="s">
        <v>135</v>
      </c>
      <c r="I7151" t="s">
        <v>136</v>
      </c>
      <c r="J7151" t="s">
        <v>137</v>
      </c>
      <c r="K7151" t="s">
        <v>144</v>
      </c>
      <c r="L7151" t="s">
        <v>20114</v>
      </c>
      <c r="M7151" t="s">
        <v>20115</v>
      </c>
      <c r="N7151">
        <v>8.2058333329999993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18</v>
      </c>
      <c r="U7151">
        <v>0</v>
      </c>
      <c r="V7151">
        <v>4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635.67209722938946</v>
      </c>
      <c r="AC7151">
        <v>0</v>
      </c>
      <c r="AD7151">
        <v>611.72477024967736</v>
      </c>
      <c r="AE7151">
        <v>1247.3968674790667</v>
      </c>
    </row>
    <row r="7152" spans="1:31" x14ac:dyDescent="0.3">
      <c r="A7152">
        <v>2502649</v>
      </c>
      <c r="B7152">
        <v>1</v>
      </c>
      <c r="C7152" t="s">
        <v>81</v>
      </c>
      <c r="D7152" t="s">
        <v>127</v>
      </c>
      <c r="E7152" t="s">
        <v>147</v>
      </c>
      <c r="F7152" t="s">
        <v>20116</v>
      </c>
      <c r="G7152" t="s">
        <v>134</v>
      </c>
      <c r="H7152" t="s">
        <v>150</v>
      </c>
      <c r="I7152" t="s">
        <v>136</v>
      </c>
      <c r="J7152" t="s">
        <v>137</v>
      </c>
      <c r="K7152" t="s">
        <v>138</v>
      </c>
      <c r="L7152" t="s">
        <v>20117</v>
      </c>
      <c r="M7152" t="s">
        <v>20118</v>
      </c>
      <c r="N7152">
        <v>0.77861111100000002</v>
      </c>
      <c r="O7152">
        <v>0</v>
      </c>
      <c r="P7152">
        <v>577</v>
      </c>
      <c r="Q7152">
        <v>0</v>
      </c>
      <c r="R7152">
        <v>1</v>
      </c>
      <c r="S7152">
        <v>0</v>
      </c>
      <c r="T7152">
        <v>55</v>
      </c>
      <c r="U7152">
        <v>0</v>
      </c>
      <c r="V7152">
        <v>0</v>
      </c>
      <c r="W7152">
        <v>0</v>
      </c>
      <c r="X7152">
        <v>100.59833912744031</v>
      </c>
      <c r="Y7152">
        <v>0</v>
      </c>
      <c r="Z7152">
        <v>2.0012782158878286</v>
      </c>
      <c r="AA7152">
        <v>0</v>
      </c>
      <c r="AB7152">
        <v>37.245810646383596</v>
      </c>
      <c r="AC7152">
        <v>0</v>
      </c>
      <c r="AD7152">
        <v>0</v>
      </c>
      <c r="AE7152">
        <v>139.84542798971174</v>
      </c>
    </row>
    <row r="7153" spans="1:31" x14ac:dyDescent="0.3">
      <c r="A7153">
        <v>2502506</v>
      </c>
      <c r="B7153">
        <v>1</v>
      </c>
      <c r="C7153" t="s">
        <v>80</v>
      </c>
      <c r="D7153" t="s">
        <v>83</v>
      </c>
      <c r="E7153" t="s">
        <v>132</v>
      </c>
      <c r="F7153" t="s">
        <v>15853</v>
      </c>
      <c r="G7153" t="s">
        <v>134</v>
      </c>
      <c r="H7153" t="s">
        <v>135</v>
      </c>
      <c r="I7153" t="s">
        <v>136</v>
      </c>
      <c r="J7153" t="s">
        <v>137</v>
      </c>
      <c r="K7153" t="s">
        <v>138</v>
      </c>
      <c r="L7153" t="s">
        <v>20119</v>
      </c>
      <c r="M7153" t="s">
        <v>20120</v>
      </c>
      <c r="N7153">
        <v>1.655</v>
      </c>
      <c r="O7153">
        <v>0</v>
      </c>
      <c r="P7153">
        <v>657</v>
      </c>
      <c r="Q7153">
        <v>0</v>
      </c>
      <c r="R7153">
        <v>0</v>
      </c>
      <c r="S7153">
        <v>0</v>
      </c>
      <c r="T7153">
        <v>114</v>
      </c>
      <c r="U7153">
        <v>0</v>
      </c>
      <c r="V7153">
        <v>0</v>
      </c>
      <c r="W7153">
        <v>0</v>
      </c>
      <c r="X7153">
        <v>330.08831600829836</v>
      </c>
      <c r="Y7153">
        <v>0</v>
      </c>
      <c r="Z7153">
        <v>0</v>
      </c>
      <c r="AA7153">
        <v>0</v>
      </c>
      <c r="AB7153">
        <v>195.01227521502233</v>
      </c>
      <c r="AC7153">
        <v>0</v>
      </c>
      <c r="AD7153">
        <v>0</v>
      </c>
      <c r="AE7153">
        <v>525.10059122332063</v>
      </c>
    </row>
    <row r="7154" spans="1:31" x14ac:dyDescent="0.3">
      <c r="A7154">
        <v>2502320</v>
      </c>
      <c r="B7154">
        <v>1</v>
      </c>
      <c r="C7154" t="s">
        <v>80</v>
      </c>
      <c r="D7154" t="s">
        <v>97</v>
      </c>
      <c r="E7154" t="s">
        <v>166</v>
      </c>
      <c r="F7154" t="s">
        <v>1329</v>
      </c>
      <c r="G7154" t="s">
        <v>181</v>
      </c>
      <c r="H7154" t="s">
        <v>150</v>
      </c>
      <c r="I7154" t="s">
        <v>136</v>
      </c>
      <c r="J7154" t="s">
        <v>137</v>
      </c>
      <c r="K7154" t="s">
        <v>144</v>
      </c>
      <c r="L7154" t="s">
        <v>20121</v>
      </c>
      <c r="M7154" t="s">
        <v>20122</v>
      </c>
      <c r="N7154">
        <v>0.77249999999999996</v>
      </c>
      <c r="O7154">
        <v>2</v>
      </c>
      <c r="P7154">
        <v>985</v>
      </c>
      <c r="Q7154">
        <v>1</v>
      </c>
      <c r="R7154">
        <v>32</v>
      </c>
      <c r="S7154">
        <v>5</v>
      </c>
      <c r="T7154">
        <v>74</v>
      </c>
      <c r="U7154">
        <v>0</v>
      </c>
      <c r="V7154">
        <v>0</v>
      </c>
      <c r="W7154">
        <v>18.696430158711518</v>
      </c>
      <c r="X7154">
        <v>124.24114128092253</v>
      </c>
      <c r="Y7154">
        <v>7.1993100685831396E-2</v>
      </c>
      <c r="Z7154">
        <v>6.1368216312616726</v>
      </c>
      <c r="AA7154">
        <v>4.2266875879763495</v>
      </c>
      <c r="AB7154">
        <v>46.511251771864842</v>
      </c>
      <c r="AC7154">
        <v>0</v>
      </c>
      <c r="AD7154">
        <v>0</v>
      </c>
      <c r="AE7154">
        <v>199.88432553142275</v>
      </c>
    </row>
    <row r="7155" spans="1:31" x14ac:dyDescent="0.3">
      <c r="A7155">
        <v>2502463</v>
      </c>
      <c r="B7155">
        <v>1</v>
      </c>
      <c r="C7155" t="s">
        <v>81</v>
      </c>
      <c r="D7155" t="s">
        <v>128</v>
      </c>
      <c r="E7155" t="s">
        <v>147</v>
      </c>
      <c r="F7155" t="s">
        <v>20123</v>
      </c>
      <c r="G7155" t="s">
        <v>134</v>
      </c>
      <c r="H7155" t="s">
        <v>150</v>
      </c>
      <c r="I7155" t="s">
        <v>136</v>
      </c>
      <c r="J7155" t="s">
        <v>137</v>
      </c>
      <c r="K7155" t="s">
        <v>138</v>
      </c>
      <c r="L7155" t="s">
        <v>20124</v>
      </c>
      <c r="M7155" t="s">
        <v>20125</v>
      </c>
      <c r="N7155">
        <v>3.4758333330000002</v>
      </c>
      <c r="O7155">
        <v>0</v>
      </c>
      <c r="P7155">
        <v>636</v>
      </c>
      <c r="Q7155">
        <v>0</v>
      </c>
      <c r="R7155">
        <v>0</v>
      </c>
      <c r="S7155">
        <v>0</v>
      </c>
      <c r="T7155">
        <v>145</v>
      </c>
      <c r="U7155">
        <v>0</v>
      </c>
      <c r="V7155">
        <v>0</v>
      </c>
      <c r="W7155">
        <v>0</v>
      </c>
      <c r="X7155">
        <v>494.91648544555176</v>
      </c>
      <c r="Y7155">
        <v>0</v>
      </c>
      <c r="Z7155">
        <v>0</v>
      </c>
      <c r="AA7155">
        <v>0</v>
      </c>
      <c r="AB7155">
        <v>539.8150087272644</v>
      </c>
      <c r="AC7155">
        <v>0</v>
      </c>
      <c r="AD7155">
        <v>0</v>
      </c>
      <c r="AE7155">
        <v>1034.7314941728162</v>
      </c>
    </row>
    <row r="7156" spans="1:31" x14ac:dyDescent="0.3">
      <c r="A7156">
        <v>2502606</v>
      </c>
      <c r="B7156">
        <v>1</v>
      </c>
      <c r="C7156" t="s">
        <v>80</v>
      </c>
      <c r="D7156" t="s">
        <v>89</v>
      </c>
      <c r="E7156" t="s">
        <v>147</v>
      </c>
      <c r="F7156" t="s">
        <v>19291</v>
      </c>
      <c r="G7156" t="s">
        <v>149</v>
      </c>
      <c r="H7156" t="s">
        <v>150</v>
      </c>
      <c r="I7156" t="s">
        <v>136</v>
      </c>
      <c r="J7156" t="s">
        <v>137</v>
      </c>
      <c r="K7156" t="s">
        <v>144</v>
      </c>
      <c r="L7156" t="s">
        <v>20126</v>
      </c>
      <c r="M7156" t="s">
        <v>20127</v>
      </c>
      <c r="N7156">
        <v>0.92055555499999997</v>
      </c>
      <c r="O7156">
        <v>0</v>
      </c>
      <c r="P7156">
        <v>144</v>
      </c>
      <c r="Q7156">
        <v>0</v>
      </c>
      <c r="R7156">
        <v>9</v>
      </c>
      <c r="S7156">
        <v>0</v>
      </c>
      <c r="T7156">
        <v>20</v>
      </c>
      <c r="U7156">
        <v>0</v>
      </c>
      <c r="V7156">
        <v>0</v>
      </c>
      <c r="W7156">
        <v>0</v>
      </c>
      <c r="X7156">
        <v>27.649780706865325</v>
      </c>
      <c r="Y7156">
        <v>0</v>
      </c>
      <c r="Z7156">
        <v>1.9194282614920981</v>
      </c>
      <c r="AA7156">
        <v>0</v>
      </c>
      <c r="AB7156">
        <v>15.242530790268212</v>
      </c>
      <c r="AC7156">
        <v>0</v>
      </c>
      <c r="AD7156">
        <v>0</v>
      </c>
      <c r="AE7156">
        <v>44.811739758625635</v>
      </c>
    </row>
    <row r="7157" spans="1:31" x14ac:dyDescent="0.3">
      <c r="A7157">
        <v>2502855</v>
      </c>
      <c r="B7157">
        <v>1</v>
      </c>
      <c r="C7157" t="s">
        <v>80</v>
      </c>
      <c r="D7157" t="s">
        <v>87</v>
      </c>
      <c r="E7157" t="s">
        <v>141</v>
      </c>
      <c r="F7157" t="s">
        <v>20128</v>
      </c>
      <c r="G7157" t="s">
        <v>210</v>
      </c>
      <c r="H7157" t="s">
        <v>135</v>
      </c>
      <c r="I7157" t="s">
        <v>136</v>
      </c>
      <c r="J7157" t="s">
        <v>137</v>
      </c>
      <c r="K7157" t="s">
        <v>144</v>
      </c>
      <c r="L7157" t="s">
        <v>20129</v>
      </c>
      <c r="M7157" t="s">
        <v>20130</v>
      </c>
      <c r="N7157">
        <v>0.59916666600000001</v>
      </c>
      <c r="O7157">
        <v>0</v>
      </c>
      <c r="P7157">
        <v>58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8.752285831985704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8.752285831985704</v>
      </c>
    </row>
    <row r="7158" spans="1:31" x14ac:dyDescent="0.3">
      <c r="A7158">
        <v>2502417</v>
      </c>
      <c r="B7158">
        <v>1</v>
      </c>
      <c r="C7158" t="s">
        <v>80</v>
      </c>
      <c r="D7158" t="s">
        <v>106</v>
      </c>
      <c r="E7158" t="s">
        <v>132</v>
      </c>
      <c r="F7158" t="s">
        <v>20131</v>
      </c>
      <c r="G7158" t="s">
        <v>134</v>
      </c>
      <c r="H7158" t="s">
        <v>135</v>
      </c>
      <c r="I7158" t="s">
        <v>136</v>
      </c>
      <c r="J7158" t="s">
        <v>137</v>
      </c>
      <c r="K7158" t="s">
        <v>138</v>
      </c>
      <c r="L7158" t="s">
        <v>20132</v>
      </c>
      <c r="M7158" t="s">
        <v>20133</v>
      </c>
      <c r="N7158">
        <v>3.951944444</v>
      </c>
      <c r="O7158">
        <v>0</v>
      </c>
      <c r="P7158">
        <v>480</v>
      </c>
      <c r="Q7158">
        <v>0</v>
      </c>
      <c r="R7158">
        <v>0</v>
      </c>
      <c r="S7158">
        <v>0</v>
      </c>
      <c r="T7158">
        <v>51</v>
      </c>
      <c r="U7158">
        <v>0</v>
      </c>
      <c r="V7158">
        <v>1</v>
      </c>
      <c r="W7158">
        <v>0</v>
      </c>
      <c r="X7158">
        <v>436.48217281346939</v>
      </c>
      <c r="Y7158">
        <v>0</v>
      </c>
      <c r="Z7158">
        <v>0</v>
      </c>
      <c r="AA7158">
        <v>0</v>
      </c>
      <c r="AB7158">
        <v>346.46259398107867</v>
      </c>
      <c r="AC7158">
        <v>0</v>
      </c>
      <c r="AD7158">
        <v>20.759045240706783</v>
      </c>
      <c r="AE7158">
        <v>803.70381203525483</v>
      </c>
    </row>
    <row r="7159" spans="1:31" x14ac:dyDescent="0.3">
      <c r="A7159">
        <v>2502818</v>
      </c>
      <c r="B7159">
        <v>1</v>
      </c>
      <c r="C7159" t="s">
        <v>80</v>
      </c>
      <c r="D7159" t="s">
        <v>90</v>
      </c>
      <c r="E7159" t="s">
        <v>213</v>
      </c>
      <c r="F7159" t="s">
        <v>20134</v>
      </c>
      <c r="G7159" t="s">
        <v>159</v>
      </c>
      <c r="H7159" t="s">
        <v>150</v>
      </c>
      <c r="I7159" t="s">
        <v>136</v>
      </c>
      <c r="J7159" t="s">
        <v>3</v>
      </c>
      <c r="K7159" t="s">
        <v>144</v>
      </c>
      <c r="L7159" t="s">
        <v>20135</v>
      </c>
      <c r="M7159" t="s">
        <v>20098</v>
      </c>
      <c r="N7159">
        <v>1.2052777770000001</v>
      </c>
      <c r="O7159">
        <v>0</v>
      </c>
      <c r="P7159">
        <v>8166</v>
      </c>
      <c r="Q7159">
        <v>0</v>
      </c>
      <c r="R7159">
        <v>1</v>
      </c>
      <c r="S7159">
        <v>2</v>
      </c>
      <c r="T7159">
        <v>1431</v>
      </c>
      <c r="U7159">
        <v>1</v>
      </c>
      <c r="V7159">
        <v>8</v>
      </c>
      <c r="W7159">
        <v>0</v>
      </c>
      <c r="X7159">
        <v>2386.6600384789999</v>
      </c>
      <c r="Y7159">
        <v>0</v>
      </c>
      <c r="Z7159">
        <v>0.16694437952613936</v>
      </c>
      <c r="AA7159">
        <v>4.139028126056771</v>
      </c>
      <c r="AB7159">
        <v>1670.1419427995813</v>
      </c>
      <c r="AC7159">
        <v>82.054298806353742</v>
      </c>
      <c r="AD7159">
        <v>418.52935556921744</v>
      </c>
      <c r="AE7159">
        <v>4561.6916081597356</v>
      </c>
    </row>
    <row r="7160" spans="1:31" x14ac:dyDescent="0.3">
      <c r="A7160">
        <v>2502400</v>
      </c>
      <c r="B7160">
        <v>1</v>
      </c>
      <c r="C7160" t="s">
        <v>80</v>
      </c>
      <c r="D7160" t="s">
        <v>85</v>
      </c>
      <c r="E7160" t="s">
        <v>132</v>
      </c>
      <c r="F7160" t="s">
        <v>6115</v>
      </c>
      <c r="G7160" t="s">
        <v>134</v>
      </c>
      <c r="H7160" t="s">
        <v>135</v>
      </c>
      <c r="I7160" t="s">
        <v>136</v>
      </c>
      <c r="J7160" t="s">
        <v>137</v>
      </c>
      <c r="K7160" t="s">
        <v>138</v>
      </c>
      <c r="L7160" t="s">
        <v>20136</v>
      </c>
      <c r="M7160" t="s">
        <v>20137</v>
      </c>
      <c r="N7160">
        <v>0.26638888799999999</v>
      </c>
      <c r="O7160">
        <v>0</v>
      </c>
      <c r="P7160">
        <v>292</v>
      </c>
      <c r="Q7160">
        <v>0</v>
      </c>
      <c r="R7160">
        <v>0</v>
      </c>
      <c r="S7160">
        <v>0</v>
      </c>
      <c r="T7160">
        <v>17</v>
      </c>
      <c r="U7160">
        <v>0</v>
      </c>
      <c r="V7160">
        <v>0</v>
      </c>
      <c r="W7160">
        <v>0</v>
      </c>
      <c r="X7160">
        <v>25.698686068702894</v>
      </c>
      <c r="Y7160">
        <v>0</v>
      </c>
      <c r="Z7160">
        <v>0</v>
      </c>
      <c r="AA7160">
        <v>0</v>
      </c>
      <c r="AB7160">
        <v>44.04352136234688</v>
      </c>
      <c r="AC7160">
        <v>0</v>
      </c>
      <c r="AD7160">
        <v>0</v>
      </c>
      <c r="AE7160">
        <v>69.742207431049778</v>
      </c>
    </row>
    <row r="7161" spans="1:31" x14ac:dyDescent="0.3">
      <c r="A7161">
        <v>2502440</v>
      </c>
      <c r="B7161">
        <v>1</v>
      </c>
      <c r="C7161" t="s">
        <v>81</v>
      </c>
      <c r="D7161" t="s">
        <v>120</v>
      </c>
      <c r="E7161" t="s">
        <v>184</v>
      </c>
      <c r="F7161" t="s">
        <v>5743</v>
      </c>
      <c r="G7161" t="s">
        <v>134</v>
      </c>
      <c r="H7161" t="s">
        <v>150</v>
      </c>
      <c r="I7161" t="s">
        <v>136</v>
      </c>
      <c r="J7161" t="s">
        <v>137</v>
      </c>
      <c r="K7161" t="s">
        <v>138</v>
      </c>
      <c r="L7161" t="s">
        <v>20138</v>
      </c>
      <c r="M7161" t="s">
        <v>20139</v>
      </c>
      <c r="N7161">
        <v>7.1052777770000004</v>
      </c>
      <c r="O7161">
        <v>0</v>
      </c>
      <c r="P7161">
        <v>96</v>
      </c>
      <c r="Q7161">
        <v>50</v>
      </c>
      <c r="R7161">
        <v>1</v>
      </c>
      <c r="S7161">
        <v>12</v>
      </c>
      <c r="T7161">
        <v>5</v>
      </c>
      <c r="U7161">
        <v>0</v>
      </c>
      <c r="V7161">
        <v>0</v>
      </c>
      <c r="W7161">
        <v>0</v>
      </c>
      <c r="X7161">
        <v>208.85688407816932</v>
      </c>
      <c r="Y7161">
        <v>241.21598463138525</v>
      </c>
      <c r="Z7161">
        <v>0.11826720803510384</v>
      </c>
      <c r="AA7161">
        <v>414.56402665036779</v>
      </c>
      <c r="AB7161">
        <v>29.411409909794244</v>
      </c>
      <c r="AC7161">
        <v>0</v>
      </c>
      <c r="AD7161">
        <v>0</v>
      </c>
      <c r="AE7161">
        <v>894.16657247775163</v>
      </c>
    </row>
    <row r="7162" spans="1:31" x14ac:dyDescent="0.3">
      <c r="A7162">
        <v>2502696</v>
      </c>
      <c r="B7162">
        <v>2</v>
      </c>
      <c r="C7162" t="s">
        <v>80</v>
      </c>
      <c r="D7162" t="s">
        <v>82</v>
      </c>
      <c r="E7162" t="s">
        <v>147</v>
      </c>
      <c r="F7162" t="s">
        <v>20140</v>
      </c>
      <c r="G7162" t="s">
        <v>149</v>
      </c>
      <c r="H7162" t="s">
        <v>150</v>
      </c>
      <c r="I7162" t="s">
        <v>136</v>
      </c>
      <c r="J7162" t="s">
        <v>137</v>
      </c>
      <c r="K7162" t="s">
        <v>144</v>
      </c>
      <c r="L7162" t="s">
        <v>3079</v>
      </c>
      <c r="M7162" t="s">
        <v>20141</v>
      </c>
      <c r="N7162">
        <v>2.5077777769999998</v>
      </c>
      <c r="O7162">
        <v>0</v>
      </c>
      <c r="P7162">
        <v>351</v>
      </c>
      <c r="Q7162">
        <v>0</v>
      </c>
      <c r="R7162">
        <v>0</v>
      </c>
      <c r="S7162">
        <v>0</v>
      </c>
      <c r="T7162">
        <v>118</v>
      </c>
      <c r="U7162">
        <v>0</v>
      </c>
      <c r="V7162">
        <v>0</v>
      </c>
      <c r="W7162">
        <v>0</v>
      </c>
      <c r="X7162">
        <v>298.59904710224561</v>
      </c>
      <c r="Y7162">
        <v>0</v>
      </c>
      <c r="Z7162">
        <v>0</v>
      </c>
      <c r="AA7162">
        <v>0</v>
      </c>
      <c r="AB7162">
        <v>397.29588209463492</v>
      </c>
      <c r="AC7162">
        <v>0</v>
      </c>
      <c r="AD7162">
        <v>0</v>
      </c>
      <c r="AE7162">
        <v>695.89492919688053</v>
      </c>
    </row>
    <row r="7163" spans="1:31" x14ac:dyDescent="0.3">
      <c r="A7163">
        <v>2502486</v>
      </c>
      <c r="B7163">
        <v>1</v>
      </c>
      <c r="C7163" t="s">
        <v>80</v>
      </c>
      <c r="D7163" t="s">
        <v>96</v>
      </c>
      <c r="E7163" t="s">
        <v>162</v>
      </c>
      <c r="F7163" t="s">
        <v>20142</v>
      </c>
      <c r="G7163" t="s">
        <v>210</v>
      </c>
      <c r="H7163" t="s">
        <v>135</v>
      </c>
      <c r="I7163" t="s">
        <v>136</v>
      </c>
      <c r="J7163" t="s">
        <v>137</v>
      </c>
      <c r="K7163" t="s">
        <v>144</v>
      </c>
      <c r="L7163" t="s">
        <v>20143</v>
      </c>
      <c r="M7163" t="s">
        <v>20144</v>
      </c>
      <c r="N7163">
        <v>1.797222222</v>
      </c>
      <c r="O7163">
        <v>0</v>
      </c>
      <c r="P7163">
        <v>58</v>
      </c>
      <c r="Q7163">
        <v>0</v>
      </c>
      <c r="R7163">
        <v>0</v>
      </c>
      <c r="S7163">
        <v>0</v>
      </c>
      <c r="T7163">
        <v>3</v>
      </c>
      <c r="U7163">
        <v>0</v>
      </c>
      <c r="V7163">
        <v>0</v>
      </c>
      <c r="W7163">
        <v>0</v>
      </c>
      <c r="X7163">
        <v>14.792190596721802</v>
      </c>
      <c r="Y7163">
        <v>0</v>
      </c>
      <c r="Z7163">
        <v>0</v>
      </c>
      <c r="AA7163">
        <v>0</v>
      </c>
      <c r="AB7163">
        <v>0.41957192757192169</v>
      </c>
      <c r="AC7163">
        <v>0</v>
      </c>
      <c r="AD7163">
        <v>0</v>
      </c>
      <c r="AE7163">
        <v>15.211762524293723</v>
      </c>
    </row>
    <row r="7164" spans="1:31" x14ac:dyDescent="0.3">
      <c r="A7164">
        <v>2502605</v>
      </c>
      <c r="B7164">
        <v>2</v>
      </c>
      <c r="C7164" t="s">
        <v>80</v>
      </c>
      <c r="D7164" t="s">
        <v>83</v>
      </c>
      <c r="E7164" t="s">
        <v>184</v>
      </c>
      <c r="F7164" t="s">
        <v>20145</v>
      </c>
      <c r="G7164" t="s">
        <v>193</v>
      </c>
      <c r="H7164" t="s">
        <v>150</v>
      </c>
      <c r="I7164" t="s">
        <v>136</v>
      </c>
      <c r="J7164" t="s">
        <v>137</v>
      </c>
      <c r="K7164" t="s">
        <v>144</v>
      </c>
      <c r="L7164" t="s">
        <v>19884</v>
      </c>
      <c r="M7164" t="s">
        <v>20146</v>
      </c>
      <c r="N7164">
        <v>0.18916666600000001</v>
      </c>
      <c r="O7164">
        <v>0</v>
      </c>
      <c r="P7164">
        <v>263</v>
      </c>
      <c r="Q7164">
        <v>0</v>
      </c>
      <c r="R7164">
        <v>0</v>
      </c>
      <c r="S7164">
        <v>8</v>
      </c>
      <c r="T7164">
        <v>31</v>
      </c>
      <c r="U7164">
        <v>3</v>
      </c>
      <c r="V7164">
        <v>0</v>
      </c>
      <c r="W7164">
        <v>0</v>
      </c>
      <c r="X7164">
        <v>17.314474278139297</v>
      </c>
      <c r="Y7164">
        <v>0</v>
      </c>
      <c r="Z7164">
        <v>0</v>
      </c>
      <c r="AA7164">
        <v>9.6371296890030216</v>
      </c>
      <c r="AB7164">
        <v>13.516882414546123</v>
      </c>
      <c r="AC7164">
        <v>61.852443807656172</v>
      </c>
      <c r="AD7164">
        <v>0</v>
      </c>
      <c r="AE7164">
        <v>102.32093018934461</v>
      </c>
    </row>
    <row r="7165" spans="1:31" x14ac:dyDescent="0.3">
      <c r="A7165">
        <v>2502546</v>
      </c>
      <c r="B7165">
        <v>1</v>
      </c>
      <c r="C7165" t="s">
        <v>80</v>
      </c>
      <c r="D7165" t="s">
        <v>90</v>
      </c>
      <c r="E7165" t="s">
        <v>132</v>
      </c>
      <c r="F7165" t="s">
        <v>20147</v>
      </c>
      <c r="G7165" t="s">
        <v>168</v>
      </c>
      <c r="H7165" t="s">
        <v>135</v>
      </c>
      <c r="I7165" t="s">
        <v>136</v>
      </c>
      <c r="J7165" t="s">
        <v>137</v>
      </c>
      <c r="K7165" t="s">
        <v>138</v>
      </c>
      <c r="L7165" t="s">
        <v>20148</v>
      </c>
      <c r="M7165" t="s">
        <v>20149</v>
      </c>
      <c r="N7165">
        <v>1.0236111109999999</v>
      </c>
      <c r="O7165">
        <v>0</v>
      </c>
      <c r="P7165">
        <v>780</v>
      </c>
      <c r="Q7165">
        <v>0</v>
      </c>
      <c r="R7165">
        <v>0</v>
      </c>
      <c r="S7165">
        <v>0</v>
      </c>
      <c r="T7165">
        <v>87</v>
      </c>
      <c r="U7165">
        <v>0</v>
      </c>
      <c r="V7165">
        <v>0</v>
      </c>
      <c r="W7165">
        <v>0</v>
      </c>
      <c r="X7165">
        <v>232.25551990585879</v>
      </c>
      <c r="Y7165">
        <v>0</v>
      </c>
      <c r="Z7165">
        <v>0</v>
      </c>
      <c r="AA7165">
        <v>0</v>
      </c>
      <c r="AB7165">
        <v>53.36341208053463</v>
      </c>
      <c r="AC7165">
        <v>0</v>
      </c>
      <c r="AD7165">
        <v>0</v>
      </c>
      <c r="AE7165">
        <v>285.61893198639342</v>
      </c>
    </row>
    <row r="7166" spans="1:31" x14ac:dyDescent="0.3">
      <c r="A7166">
        <v>2502403</v>
      </c>
      <c r="B7166">
        <v>1</v>
      </c>
      <c r="C7166" t="s">
        <v>80</v>
      </c>
      <c r="D7166" t="s">
        <v>105</v>
      </c>
      <c r="E7166" t="s">
        <v>162</v>
      </c>
      <c r="F7166" t="s">
        <v>20150</v>
      </c>
      <c r="G7166" t="s">
        <v>168</v>
      </c>
      <c r="H7166" t="s">
        <v>135</v>
      </c>
      <c r="I7166" t="s">
        <v>136</v>
      </c>
      <c r="J7166" t="s">
        <v>137</v>
      </c>
      <c r="K7166" t="s">
        <v>138</v>
      </c>
      <c r="L7166" t="s">
        <v>20151</v>
      </c>
      <c r="M7166" t="s">
        <v>20152</v>
      </c>
      <c r="N7166">
        <v>7.6780555550000003</v>
      </c>
      <c r="O7166">
        <v>0</v>
      </c>
      <c r="P7166">
        <v>58</v>
      </c>
      <c r="Q7166">
        <v>0</v>
      </c>
      <c r="R7166">
        <v>0</v>
      </c>
      <c r="S7166">
        <v>0</v>
      </c>
      <c r="T7166">
        <v>15</v>
      </c>
      <c r="U7166">
        <v>0</v>
      </c>
      <c r="V7166">
        <v>0</v>
      </c>
      <c r="W7166">
        <v>0</v>
      </c>
      <c r="X7166">
        <v>105.18514552186575</v>
      </c>
      <c r="Y7166">
        <v>0</v>
      </c>
      <c r="Z7166">
        <v>0</v>
      </c>
      <c r="AA7166">
        <v>0</v>
      </c>
      <c r="AB7166">
        <v>103.14193404768486</v>
      </c>
      <c r="AC7166">
        <v>0</v>
      </c>
      <c r="AD7166">
        <v>0</v>
      </c>
      <c r="AE7166">
        <v>208.32707956955062</v>
      </c>
    </row>
    <row r="7167" spans="1:31" x14ac:dyDescent="0.3">
      <c r="A7167">
        <v>2502523</v>
      </c>
      <c r="B7167">
        <v>1</v>
      </c>
      <c r="C7167" t="s">
        <v>80</v>
      </c>
      <c r="D7167" t="s">
        <v>107</v>
      </c>
      <c r="E7167" t="s">
        <v>147</v>
      </c>
      <c r="F7167" t="s">
        <v>20153</v>
      </c>
      <c r="G7167" t="s">
        <v>203</v>
      </c>
      <c r="H7167" t="s">
        <v>150</v>
      </c>
      <c r="I7167" t="s">
        <v>136</v>
      </c>
      <c r="J7167" t="s">
        <v>137</v>
      </c>
      <c r="K7167" t="s">
        <v>138</v>
      </c>
      <c r="L7167" t="s">
        <v>20154</v>
      </c>
      <c r="M7167" t="s">
        <v>20155</v>
      </c>
      <c r="N7167">
        <v>0.32722222200000001</v>
      </c>
      <c r="O7167">
        <v>0</v>
      </c>
      <c r="P7167">
        <v>131</v>
      </c>
      <c r="Q7167">
        <v>0</v>
      </c>
      <c r="R7167">
        <v>0</v>
      </c>
      <c r="S7167">
        <v>0</v>
      </c>
      <c r="T7167">
        <v>5</v>
      </c>
      <c r="U7167">
        <v>0</v>
      </c>
      <c r="V7167">
        <v>0</v>
      </c>
      <c r="W7167">
        <v>0</v>
      </c>
      <c r="X7167">
        <v>5.4920447908610148</v>
      </c>
      <c r="Y7167">
        <v>0</v>
      </c>
      <c r="Z7167">
        <v>0</v>
      </c>
      <c r="AA7167">
        <v>0</v>
      </c>
      <c r="AB7167">
        <v>2.2239524200693501</v>
      </c>
      <c r="AC7167">
        <v>0</v>
      </c>
      <c r="AD7167">
        <v>0</v>
      </c>
      <c r="AE7167">
        <v>7.7159972109303645</v>
      </c>
    </row>
    <row r="7168" spans="1:31" x14ac:dyDescent="0.3">
      <c r="A7168">
        <v>2502354</v>
      </c>
      <c r="B7168">
        <v>1</v>
      </c>
      <c r="C7168" t="s">
        <v>80</v>
      </c>
      <c r="D7168" t="s">
        <v>94</v>
      </c>
      <c r="E7168" t="s">
        <v>132</v>
      </c>
      <c r="F7168" t="s">
        <v>20156</v>
      </c>
      <c r="G7168" t="s">
        <v>1532</v>
      </c>
      <c r="H7168" t="s">
        <v>135</v>
      </c>
      <c r="I7168" t="s">
        <v>136</v>
      </c>
      <c r="J7168" t="s">
        <v>137</v>
      </c>
      <c r="K7168" t="s">
        <v>144</v>
      </c>
      <c r="L7168" t="s">
        <v>20157</v>
      </c>
      <c r="M7168" t="s">
        <v>20158</v>
      </c>
      <c r="N7168">
        <v>1.5961111109999999</v>
      </c>
      <c r="O7168">
        <v>0</v>
      </c>
      <c r="P7168">
        <v>149</v>
      </c>
      <c r="Q7168">
        <v>0</v>
      </c>
      <c r="R7168">
        <v>3</v>
      </c>
      <c r="S7168">
        <v>0</v>
      </c>
      <c r="T7168">
        <v>22</v>
      </c>
      <c r="U7168">
        <v>0</v>
      </c>
      <c r="V7168">
        <v>0</v>
      </c>
      <c r="W7168">
        <v>0</v>
      </c>
      <c r="X7168">
        <v>40.291011731253953</v>
      </c>
      <c r="Y7168">
        <v>0</v>
      </c>
      <c r="Z7168">
        <v>0.62332793215448457</v>
      </c>
      <c r="AA7168">
        <v>0</v>
      </c>
      <c r="AB7168">
        <v>14.079331233914839</v>
      </c>
      <c r="AC7168">
        <v>0</v>
      </c>
      <c r="AD7168">
        <v>0</v>
      </c>
      <c r="AE7168">
        <v>54.99367089732327</v>
      </c>
    </row>
    <row r="7169" spans="1:31" x14ac:dyDescent="0.3">
      <c r="A7169">
        <v>2502815</v>
      </c>
      <c r="B7169">
        <v>1</v>
      </c>
      <c r="C7169" t="s">
        <v>80</v>
      </c>
      <c r="D7169" t="s">
        <v>107</v>
      </c>
      <c r="E7169" t="s">
        <v>132</v>
      </c>
      <c r="F7169" t="s">
        <v>20159</v>
      </c>
      <c r="G7169" t="s">
        <v>296</v>
      </c>
      <c r="H7169" t="s">
        <v>135</v>
      </c>
      <c r="I7169" t="s">
        <v>136</v>
      </c>
      <c r="J7169" t="s">
        <v>137</v>
      </c>
      <c r="K7169" t="s">
        <v>144</v>
      </c>
      <c r="L7169" t="s">
        <v>20160</v>
      </c>
      <c r="M7169" t="s">
        <v>20161</v>
      </c>
      <c r="N7169">
        <v>1.8888888880000001</v>
      </c>
      <c r="O7169">
        <v>0</v>
      </c>
      <c r="P7169">
        <v>0</v>
      </c>
      <c r="Q7169">
        <v>0</v>
      </c>
      <c r="R7169">
        <v>2</v>
      </c>
      <c r="S7169">
        <v>0</v>
      </c>
      <c r="T7169">
        <v>2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0.92684097292442813</v>
      </c>
      <c r="AA7169">
        <v>0</v>
      </c>
      <c r="AB7169">
        <v>5.6778092742799995</v>
      </c>
      <c r="AC7169">
        <v>0</v>
      </c>
      <c r="AD7169">
        <v>0</v>
      </c>
      <c r="AE7169">
        <v>6.6046502472044279</v>
      </c>
    </row>
    <row r="7170" spans="1:31" x14ac:dyDescent="0.3">
      <c r="A7170">
        <v>2502652</v>
      </c>
      <c r="B7170">
        <v>1</v>
      </c>
      <c r="C7170" t="s">
        <v>80</v>
      </c>
      <c r="D7170" t="s">
        <v>83</v>
      </c>
      <c r="E7170" t="s">
        <v>184</v>
      </c>
      <c r="F7170" t="s">
        <v>19016</v>
      </c>
      <c r="G7170" t="s">
        <v>134</v>
      </c>
      <c r="H7170" t="s">
        <v>150</v>
      </c>
      <c r="I7170" t="s">
        <v>136</v>
      </c>
      <c r="J7170" t="s">
        <v>137</v>
      </c>
      <c r="K7170" t="s">
        <v>138</v>
      </c>
      <c r="L7170" t="s">
        <v>20162</v>
      </c>
      <c r="M7170" t="s">
        <v>20163</v>
      </c>
      <c r="N7170">
        <v>1.0561111110000001</v>
      </c>
      <c r="O7170">
        <v>1</v>
      </c>
      <c r="P7170">
        <v>2</v>
      </c>
      <c r="Q7170">
        <v>0</v>
      </c>
      <c r="R7170">
        <v>0</v>
      </c>
      <c r="S7170">
        <v>11</v>
      </c>
      <c r="T7170">
        <v>25</v>
      </c>
      <c r="U7170">
        <v>0</v>
      </c>
      <c r="V7170">
        <v>0</v>
      </c>
      <c r="W7170">
        <v>0.23066573562111112</v>
      </c>
      <c r="X7170">
        <v>0.53595917385444436</v>
      </c>
      <c r="Y7170">
        <v>0</v>
      </c>
      <c r="Z7170">
        <v>0</v>
      </c>
      <c r="AA7170">
        <v>272.88045621927768</v>
      </c>
      <c r="AB7170">
        <v>198.1784145541024</v>
      </c>
      <c r="AC7170">
        <v>0</v>
      </c>
      <c r="AD7170">
        <v>0</v>
      </c>
      <c r="AE7170">
        <v>471.82549568285566</v>
      </c>
    </row>
    <row r="7171" spans="1:31" x14ac:dyDescent="0.3">
      <c r="A7171">
        <v>2502566</v>
      </c>
      <c r="B7171">
        <v>1</v>
      </c>
      <c r="C7171" t="s">
        <v>81</v>
      </c>
      <c r="D7171" t="s">
        <v>127</v>
      </c>
      <c r="E7171" t="s">
        <v>132</v>
      </c>
      <c r="F7171" t="s">
        <v>20164</v>
      </c>
      <c r="G7171" t="s">
        <v>296</v>
      </c>
      <c r="H7171" t="s">
        <v>135</v>
      </c>
      <c r="I7171" t="s">
        <v>136</v>
      </c>
      <c r="J7171" t="s">
        <v>137</v>
      </c>
      <c r="K7171" t="s">
        <v>144</v>
      </c>
      <c r="L7171" t="s">
        <v>20165</v>
      </c>
      <c r="M7171" t="s">
        <v>20166</v>
      </c>
      <c r="N7171">
        <v>6.2480555549999997</v>
      </c>
      <c r="O7171">
        <v>0</v>
      </c>
      <c r="P7171">
        <v>0</v>
      </c>
      <c r="Q7171">
        <v>0</v>
      </c>
      <c r="R7171">
        <v>2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0.35453975379175445</v>
      </c>
      <c r="AA7171">
        <v>0</v>
      </c>
      <c r="AB7171">
        <v>0</v>
      </c>
      <c r="AC7171">
        <v>0</v>
      </c>
      <c r="AD7171">
        <v>0</v>
      </c>
      <c r="AE7171">
        <v>0.35453975379175445</v>
      </c>
    </row>
    <row r="7172" spans="1:31" x14ac:dyDescent="0.3">
      <c r="A7172">
        <v>2502466</v>
      </c>
      <c r="B7172">
        <v>1</v>
      </c>
      <c r="C7172" t="s">
        <v>80</v>
      </c>
      <c r="D7172" t="s">
        <v>82</v>
      </c>
      <c r="E7172" t="s">
        <v>153</v>
      </c>
      <c r="F7172" t="s">
        <v>20167</v>
      </c>
      <c r="G7172" t="s">
        <v>159</v>
      </c>
      <c r="H7172" t="s">
        <v>135</v>
      </c>
      <c r="I7172" t="s">
        <v>136</v>
      </c>
      <c r="J7172" t="s">
        <v>3</v>
      </c>
      <c r="K7172" t="s">
        <v>144</v>
      </c>
      <c r="L7172" t="s">
        <v>20168</v>
      </c>
      <c r="M7172" t="s">
        <v>20169</v>
      </c>
      <c r="N7172">
        <v>3.923333333</v>
      </c>
      <c r="O7172">
        <v>0</v>
      </c>
      <c r="P7172">
        <v>8</v>
      </c>
      <c r="Q7172">
        <v>0</v>
      </c>
      <c r="R7172">
        <v>0</v>
      </c>
      <c r="S7172">
        <v>0</v>
      </c>
      <c r="T7172">
        <v>2</v>
      </c>
      <c r="U7172">
        <v>0</v>
      </c>
      <c r="V7172">
        <v>0</v>
      </c>
      <c r="W7172">
        <v>0</v>
      </c>
      <c r="X7172">
        <v>15.565626583762793</v>
      </c>
      <c r="Y7172">
        <v>0</v>
      </c>
      <c r="Z7172">
        <v>0</v>
      </c>
      <c r="AA7172">
        <v>0</v>
      </c>
      <c r="AB7172">
        <v>7.6170228566300002</v>
      </c>
      <c r="AC7172">
        <v>0</v>
      </c>
      <c r="AD7172">
        <v>0</v>
      </c>
      <c r="AE7172">
        <v>23.182649440392794</v>
      </c>
    </row>
    <row r="7173" spans="1:31" x14ac:dyDescent="0.3">
      <c r="A7173">
        <v>2502280</v>
      </c>
      <c r="B7173">
        <v>1</v>
      </c>
      <c r="C7173" t="s">
        <v>80</v>
      </c>
      <c r="D7173" t="s">
        <v>104</v>
      </c>
      <c r="E7173" t="s">
        <v>166</v>
      </c>
      <c r="F7173" t="s">
        <v>20170</v>
      </c>
      <c r="G7173" t="s">
        <v>149</v>
      </c>
      <c r="H7173" t="s">
        <v>150</v>
      </c>
      <c r="I7173" t="s">
        <v>136</v>
      </c>
      <c r="J7173" t="s">
        <v>137</v>
      </c>
      <c r="K7173" t="s">
        <v>144</v>
      </c>
      <c r="L7173" t="s">
        <v>20171</v>
      </c>
      <c r="M7173" t="s">
        <v>20172</v>
      </c>
      <c r="N7173">
        <v>0.20694444400000001</v>
      </c>
      <c r="O7173">
        <v>1</v>
      </c>
      <c r="P7173">
        <v>2003</v>
      </c>
      <c r="Q7173">
        <v>0</v>
      </c>
      <c r="R7173">
        <v>4</v>
      </c>
      <c r="S7173">
        <v>2</v>
      </c>
      <c r="T7173">
        <v>224</v>
      </c>
      <c r="U7173">
        <v>0</v>
      </c>
      <c r="V7173">
        <v>2</v>
      </c>
      <c r="W7173">
        <v>1.2862413462158302</v>
      </c>
      <c r="X7173">
        <v>96.987174003918582</v>
      </c>
      <c r="Y7173">
        <v>0</v>
      </c>
      <c r="Z7173">
        <v>0.24029369078785331</v>
      </c>
      <c r="AA7173">
        <v>2.8236134993184523</v>
      </c>
      <c r="AB7173">
        <v>26.737261645880086</v>
      </c>
      <c r="AC7173">
        <v>0</v>
      </c>
      <c r="AD7173">
        <v>0.93081771366780153</v>
      </c>
      <c r="AE7173">
        <v>129.00540189978861</v>
      </c>
    </row>
    <row r="7174" spans="1:31" x14ac:dyDescent="0.3">
      <c r="A7174">
        <v>2502867</v>
      </c>
      <c r="B7174">
        <v>1</v>
      </c>
      <c r="C7174" t="s">
        <v>80</v>
      </c>
      <c r="D7174" t="s">
        <v>88</v>
      </c>
      <c r="E7174" t="s">
        <v>132</v>
      </c>
      <c r="F7174" t="s">
        <v>20173</v>
      </c>
      <c r="G7174" t="s">
        <v>159</v>
      </c>
      <c r="H7174" t="s">
        <v>135</v>
      </c>
      <c r="I7174" t="s">
        <v>136</v>
      </c>
      <c r="J7174" t="s">
        <v>3</v>
      </c>
      <c r="K7174" t="s">
        <v>144</v>
      </c>
      <c r="L7174" t="s">
        <v>20174</v>
      </c>
      <c r="M7174" t="s">
        <v>20175</v>
      </c>
      <c r="N7174">
        <v>1.0247222220000001</v>
      </c>
      <c r="O7174">
        <v>0</v>
      </c>
      <c r="P7174">
        <v>210</v>
      </c>
      <c r="Q7174">
        <v>0</v>
      </c>
      <c r="R7174">
        <v>0</v>
      </c>
      <c r="S7174">
        <v>0</v>
      </c>
      <c r="T7174">
        <v>17</v>
      </c>
      <c r="U7174">
        <v>0</v>
      </c>
      <c r="V7174">
        <v>0</v>
      </c>
      <c r="W7174">
        <v>0</v>
      </c>
      <c r="X7174">
        <v>105.62305716176466</v>
      </c>
      <c r="Y7174">
        <v>0</v>
      </c>
      <c r="Z7174">
        <v>0</v>
      </c>
      <c r="AA7174">
        <v>0</v>
      </c>
      <c r="AB7174">
        <v>39.694358025292566</v>
      </c>
      <c r="AC7174">
        <v>0</v>
      </c>
      <c r="AD7174">
        <v>0</v>
      </c>
      <c r="AE7174">
        <v>145.31741518705724</v>
      </c>
    </row>
    <row r="7175" spans="1:31" x14ac:dyDescent="0.3">
      <c r="A7175">
        <v>2502389</v>
      </c>
      <c r="B7175">
        <v>1</v>
      </c>
      <c r="C7175" t="s">
        <v>80</v>
      </c>
      <c r="D7175" t="s">
        <v>106</v>
      </c>
      <c r="E7175" t="s">
        <v>132</v>
      </c>
      <c r="F7175" t="s">
        <v>20176</v>
      </c>
      <c r="G7175" t="s">
        <v>134</v>
      </c>
      <c r="H7175" t="s">
        <v>135</v>
      </c>
      <c r="I7175" t="s">
        <v>136</v>
      </c>
      <c r="J7175" t="s">
        <v>137</v>
      </c>
      <c r="K7175" t="s">
        <v>138</v>
      </c>
      <c r="L7175" t="s">
        <v>20177</v>
      </c>
      <c r="M7175" t="s">
        <v>20178</v>
      </c>
      <c r="N7175">
        <v>5.8133333330000001</v>
      </c>
      <c r="O7175">
        <v>0</v>
      </c>
      <c r="P7175">
        <v>484</v>
      </c>
      <c r="Q7175">
        <v>0</v>
      </c>
      <c r="R7175">
        <v>0</v>
      </c>
      <c r="S7175">
        <v>0</v>
      </c>
      <c r="T7175">
        <v>33</v>
      </c>
      <c r="U7175">
        <v>0</v>
      </c>
      <c r="V7175">
        <v>0</v>
      </c>
      <c r="W7175">
        <v>0</v>
      </c>
      <c r="X7175">
        <v>659.00881765914414</v>
      </c>
      <c r="Y7175">
        <v>0</v>
      </c>
      <c r="Z7175">
        <v>0</v>
      </c>
      <c r="AA7175">
        <v>0</v>
      </c>
      <c r="AB7175">
        <v>238.20555982220282</v>
      </c>
      <c r="AC7175">
        <v>0</v>
      </c>
      <c r="AD7175">
        <v>0</v>
      </c>
      <c r="AE7175">
        <v>897.2143774813469</v>
      </c>
    </row>
    <row r="7176" spans="1:31" x14ac:dyDescent="0.3">
      <c r="A7176">
        <v>2502529</v>
      </c>
      <c r="B7176">
        <v>1</v>
      </c>
      <c r="C7176" t="s">
        <v>81</v>
      </c>
      <c r="D7176" t="s">
        <v>117</v>
      </c>
      <c r="E7176" t="s">
        <v>147</v>
      </c>
      <c r="F7176" t="s">
        <v>20179</v>
      </c>
      <c r="G7176" t="s">
        <v>168</v>
      </c>
      <c r="H7176" t="s">
        <v>150</v>
      </c>
      <c r="I7176" t="s">
        <v>136</v>
      </c>
      <c r="J7176" t="s">
        <v>137</v>
      </c>
      <c r="K7176" t="s">
        <v>138</v>
      </c>
      <c r="L7176" t="s">
        <v>20180</v>
      </c>
      <c r="M7176" t="s">
        <v>20181</v>
      </c>
      <c r="N7176">
        <v>3.5177777770000001</v>
      </c>
      <c r="O7176">
        <v>5</v>
      </c>
      <c r="P7176">
        <v>1583</v>
      </c>
      <c r="Q7176">
        <v>105</v>
      </c>
      <c r="R7176">
        <v>296</v>
      </c>
      <c r="S7176">
        <v>23</v>
      </c>
      <c r="T7176">
        <v>408</v>
      </c>
      <c r="U7176">
        <v>6</v>
      </c>
      <c r="V7176">
        <v>0</v>
      </c>
      <c r="W7176">
        <v>9.6936356394829719</v>
      </c>
      <c r="X7176">
        <v>1049.0182902556403</v>
      </c>
      <c r="Y7176">
        <v>345.47509004408005</v>
      </c>
      <c r="Z7176">
        <v>218.86517197855284</v>
      </c>
      <c r="AA7176">
        <v>646.68909373837766</v>
      </c>
      <c r="AB7176">
        <v>1109.7698958873618</v>
      </c>
      <c r="AC7176">
        <v>1130.2782154179092</v>
      </c>
      <c r="AD7176">
        <v>0</v>
      </c>
      <c r="AE7176">
        <v>4509.7893929614047</v>
      </c>
    </row>
    <row r="7177" spans="1:31" x14ac:dyDescent="0.3">
      <c r="A7177">
        <v>2502884</v>
      </c>
      <c r="B7177">
        <v>1</v>
      </c>
      <c r="C7177" t="s">
        <v>81</v>
      </c>
      <c r="D7177" t="s">
        <v>117</v>
      </c>
      <c r="E7177" t="s">
        <v>162</v>
      </c>
      <c r="F7177" t="s">
        <v>20182</v>
      </c>
      <c r="G7177" t="s">
        <v>210</v>
      </c>
      <c r="H7177" t="s">
        <v>135</v>
      </c>
      <c r="I7177" t="s">
        <v>136</v>
      </c>
      <c r="J7177" t="s">
        <v>137</v>
      </c>
      <c r="K7177" t="s">
        <v>144</v>
      </c>
      <c r="L7177" t="s">
        <v>20183</v>
      </c>
      <c r="M7177" t="s">
        <v>20184</v>
      </c>
      <c r="N7177">
        <v>1.155</v>
      </c>
      <c r="O7177">
        <v>0</v>
      </c>
      <c r="P7177">
        <v>40</v>
      </c>
      <c r="Q7177">
        <v>0</v>
      </c>
      <c r="R7177">
        <v>2</v>
      </c>
      <c r="S7177">
        <v>0</v>
      </c>
      <c r="T7177">
        <v>4</v>
      </c>
      <c r="U7177">
        <v>0</v>
      </c>
      <c r="V7177">
        <v>0</v>
      </c>
      <c r="W7177">
        <v>0</v>
      </c>
      <c r="X7177">
        <v>5.9829799486450259</v>
      </c>
      <c r="Y7177">
        <v>0</v>
      </c>
      <c r="Z7177">
        <v>2.4084630137420002E-3</v>
      </c>
      <c r="AA7177">
        <v>0</v>
      </c>
      <c r="AB7177">
        <v>1.2161272204060889</v>
      </c>
      <c r="AC7177">
        <v>0</v>
      </c>
      <c r="AD7177">
        <v>0</v>
      </c>
      <c r="AE7177">
        <v>7.201515632064857</v>
      </c>
    </row>
    <row r="7178" spans="1:31" x14ac:dyDescent="0.3">
      <c r="A7178">
        <v>2502927</v>
      </c>
      <c r="B7178">
        <v>1</v>
      </c>
      <c r="C7178" t="s">
        <v>80</v>
      </c>
      <c r="D7178" t="s">
        <v>92</v>
      </c>
      <c r="E7178" t="s">
        <v>153</v>
      </c>
      <c r="F7178" t="s">
        <v>2996</v>
      </c>
      <c r="G7178" t="s">
        <v>155</v>
      </c>
      <c r="H7178" t="s">
        <v>135</v>
      </c>
      <c r="I7178" t="s">
        <v>136</v>
      </c>
      <c r="J7178" t="s">
        <v>137</v>
      </c>
      <c r="K7178" t="s">
        <v>144</v>
      </c>
      <c r="L7178" t="s">
        <v>20185</v>
      </c>
      <c r="M7178" t="s">
        <v>20186</v>
      </c>
      <c r="N7178">
        <v>3.5291666660000001</v>
      </c>
      <c r="O7178">
        <v>0</v>
      </c>
      <c r="P7178">
        <v>1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3.741396960980341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3.741396960980341</v>
      </c>
    </row>
    <row r="7179" spans="1:31" x14ac:dyDescent="0.3">
      <c r="A7179">
        <v>2502549</v>
      </c>
      <c r="B7179">
        <v>1</v>
      </c>
      <c r="C7179" t="s">
        <v>80</v>
      </c>
      <c r="D7179" t="s">
        <v>101</v>
      </c>
      <c r="E7179" t="s">
        <v>147</v>
      </c>
      <c r="F7179" t="s">
        <v>20187</v>
      </c>
      <c r="G7179" t="s">
        <v>276</v>
      </c>
      <c r="H7179" t="s">
        <v>150</v>
      </c>
      <c r="I7179" t="s">
        <v>136</v>
      </c>
      <c r="J7179" t="s">
        <v>137</v>
      </c>
      <c r="K7179" t="s">
        <v>144</v>
      </c>
      <c r="L7179" t="s">
        <v>20188</v>
      </c>
      <c r="M7179" t="s">
        <v>20189</v>
      </c>
      <c r="N7179">
        <v>0.84750000000000003</v>
      </c>
      <c r="O7179">
        <v>0</v>
      </c>
      <c r="P7179">
        <v>38</v>
      </c>
      <c r="Q7179">
        <v>0</v>
      </c>
      <c r="R7179">
        <v>0</v>
      </c>
      <c r="S7179">
        <v>0</v>
      </c>
      <c r="T7179">
        <v>11</v>
      </c>
      <c r="U7179">
        <v>0</v>
      </c>
      <c r="V7179">
        <v>0</v>
      </c>
      <c r="W7179">
        <v>0</v>
      </c>
      <c r="X7179">
        <v>17.663177184969559</v>
      </c>
      <c r="Y7179">
        <v>0</v>
      </c>
      <c r="Z7179">
        <v>0</v>
      </c>
      <c r="AA7179">
        <v>0</v>
      </c>
      <c r="AB7179">
        <v>10.902765211712135</v>
      </c>
      <c r="AC7179">
        <v>0</v>
      </c>
      <c r="AD7179">
        <v>0</v>
      </c>
      <c r="AE7179">
        <v>28.565942396681692</v>
      </c>
    </row>
    <row r="7180" spans="1:31" x14ac:dyDescent="0.3">
      <c r="A7180">
        <v>2502718</v>
      </c>
      <c r="B7180">
        <v>1</v>
      </c>
      <c r="C7180" t="s">
        <v>80</v>
      </c>
      <c r="D7180" t="s">
        <v>99</v>
      </c>
      <c r="E7180" t="s">
        <v>153</v>
      </c>
      <c r="F7180" t="s">
        <v>20190</v>
      </c>
      <c r="G7180" t="s">
        <v>230</v>
      </c>
      <c r="H7180" t="s">
        <v>135</v>
      </c>
      <c r="I7180" t="s">
        <v>136</v>
      </c>
      <c r="J7180" t="s">
        <v>137</v>
      </c>
      <c r="K7180" t="s">
        <v>144</v>
      </c>
      <c r="L7180" t="s">
        <v>20191</v>
      </c>
      <c r="M7180" t="s">
        <v>20192</v>
      </c>
      <c r="N7180">
        <v>4.4538888879999998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1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18.108691887498363</v>
      </c>
      <c r="AC7180">
        <v>0</v>
      </c>
      <c r="AD7180">
        <v>0</v>
      </c>
      <c r="AE7180">
        <v>18.108691887498363</v>
      </c>
    </row>
    <row r="7181" spans="1:31" x14ac:dyDescent="0.3">
      <c r="A7181">
        <v>2502618</v>
      </c>
      <c r="B7181">
        <v>1</v>
      </c>
      <c r="C7181" t="s">
        <v>80</v>
      </c>
      <c r="D7181" t="s">
        <v>107</v>
      </c>
      <c r="E7181" t="s">
        <v>162</v>
      </c>
      <c r="F7181" t="s">
        <v>2492</v>
      </c>
      <c r="G7181" t="s">
        <v>210</v>
      </c>
      <c r="H7181" t="s">
        <v>135</v>
      </c>
      <c r="I7181" t="s">
        <v>136</v>
      </c>
      <c r="J7181" t="s">
        <v>137</v>
      </c>
      <c r="K7181" t="s">
        <v>144</v>
      </c>
      <c r="L7181" t="s">
        <v>20193</v>
      </c>
      <c r="M7181" t="s">
        <v>20194</v>
      </c>
      <c r="N7181">
        <v>2.2494444439999999</v>
      </c>
      <c r="O7181">
        <v>0</v>
      </c>
      <c r="P7181">
        <v>82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26.129272185711386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26.129272185711386</v>
      </c>
    </row>
    <row r="7182" spans="1:31" x14ac:dyDescent="0.3">
      <c r="A7182">
        <v>2502426</v>
      </c>
      <c r="B7182">
        <v>1</v>
      </c>
      <c r="C7182" t="s">
        <v>80</v>
      </c>
      <c r="D7182" t="s">
        <v>83</v>
      </c>
      <c r="E7182" t="s">
        <v>132</v>
      </c>
      <c r="F7182" t="s">
        <v>20195</v>
      </c>
      <c r="G7182" t="s">
        <v>134</v>
      </c>
      <c r="H7182" t="s">
        <v>135</v>
      </c>
      <c r="I7182" t="s">
        <v>136</v>
      </c>
      <c r="J7182" t="s">
        <v>137</v>
      </c>
      <c r="K7182" t="s">
        <v>138</v>
      </c>
      <c r="L7182" t="s">
        <v>20196</v>
      </c>
      <c r="M7182" t="s">
        <v>20197</v>
      </c>
      <c r="N7182">
        <v>0.46666666600000001</v>
      </c>
      <c r="O7182">
        <v>0</v>
      </c>
      <c r="P7182">
        <v>767</v>
      </c>
      <c r="Q7182">
        <v>0</v>
      </c>
      <c r="R7182">
        <v>0</v>
      </c>
      <c r="S7182">
        <v>0</v>
      </c>
      <c r="T7182">
        <v>34</v>
      </c>
      <c r="U7182">
        <v>0</v>
      </c>
      <c r="V7182">
        <v>0</v>
      </c>
      <c r="W7182">
        <v>0</v>
      </c>
      <c r="X7182">
        <v>142.30403155895186</v>
      </c>
      <c r="Y7182">
        <v>0</v>
      </c>
      <c r="Z7182">
        <v>0</v>
      </c>
      <c r="AA7182">
        <v>0</v>
      </c>
      <c r="AB7182">
        <v>21.676548306311176</v>
      </c>
      <c r="AC7182">
        <v>0</v>
      </c>
      <c r="AD7182">
        <v>0</v>
      </c>
      <c r="AE7182">
        <v>163.98057986526305</v>
      </c>
    </row>
    <row r="7183" spans="1:31" x14ac:dyDescent="0.3">
      <c r="A7183">
        <v>2502947</v>
      </c>
      <c r="B7183">
        <v>1</v>
      </c>
      <c r="C7183" t="s">
        <v>81</v>
      </c>
      <c r="D7183" t="s">
        <v>118</v>
      </c>
      <c r="E7183" t="s">
        <v>162</v>
      </c>
      <c r="F7183" t="s">
        <v>20198</v>
      </c>
      <c r="G7183" t="s">
        <v>210</v>
      </c>
      <c r="H7183" t="s">
        <v>135</v>
      </c>
      <c r="I7183" t="s">
        <v>136</v>
      </c>
      <c r="J7183" t="s">
        <v>137</v>
      </c>
      <c r="K7183" t="s">
        <v>144</v>
      </c>
      <c r="L7183" t="s">
        <v>20199</v>
      </c>
      <c r="M7183" t="s">
        <v>20200</v>
      </c>
      <c r="N7183">
        <v>3.5308333329999999</v>
      </c>
      <c r="O7183">
        <v>0</v>
      </c>
      <c r="P7183">
        <v>1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7.9815337860893329E-2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7.9815337860893329E-2</v>
      </c>
    </row>
    <row r="7184" spans="1:31" x14ac:dyDescent="0.3">
      <c r="A7184">
        <v>2502612</v>
      </c>
      <c r="B7184">
        <v>1</v>
      </c>
      <c r="C7184" t="s">
        <v>81</v>
      </c>
      <c r="D7184" t="s">
        <v>114</v>
      </c>
      <c r="E7184" t="s">
        <v>153</v>
      </c>
      <c r="F7184" t="s">
        <v>20201</v>
      </c>
      <c r="G7184" t="s">
        <v>155</v>
      </c>
      <c r="H7184" t="s">
        <v>135</v>
      </c>
      <c r="I7184" t="s">
        <v>136</v>
      </c>
      <c r="J7184" t="s">
        <v>137</v>
      </c>
      <c r="K7184" t="s">
        <v>144</v>
      </c>
      <c r="L7184" t="s">
        <v>20202</v>
      </c>
      <c r="M7184" t="s">
        <v>20203</v>
      </c>
      <c r="N7184">
        <v>1.096666666</v>
      </c>
      <c r="O7184">
        <v>0</v>
      </c>
      <c r="P7184">
        <v>1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6.4745631224877948E-2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6.4745631224877948E-2</v>
      </c>
    </row>
    <row r="7185" spans="1:31" x14ac:dyDescent="0.3">
      <c r="A7185">
        <v>2502363</v>
      </c>
      <c r="B7185">
        <v>1</v>
      </c>
      <c r="C7185" t="s">
        <v>80</v>
      </c>
      <c r="D7185" t="s">
        <v>92</v>
      </c>
      <c r="E7185" t="s">
        <v>153</v>
      </c>
      <c r="F7185" t="s">
        <v>20204</v>
      </c>
      <c r="G7185" t="s">
        <v>155</v>
      </c>
      <c r="H7185" t="s">
        <v>135</v>
      </c>
      <c r="I7185" t="s">
        <v>136</v>
      </c>
      <c r="J7185" t="s">
        <v>137</v>
      </c>
      <c r="K7185" t="s">
        <v>144</v>
      </c>
      <c r="L7185" t="s">
        <v>20205</v>
      </c>
      <c r="M7185" t="s">
        <v>20206</v>
      </c>
      <c r="N7185">
        <v>1.6658333329999999</v>
      </c>
      <c r="O7185">
        <v>0</v>
      </c>
      <c r="P7185">
        <v>1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0.80705866889422373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0.80705866889422373</v>
      </c>
    </row>
    <row r="7186" spans="1:31" x14ac:dyDescent="0.3">
      <c r="A7186">
        <v>2502987</v>
      </c>
      <c r="B7186">
        <v>1</v>
      </c>
      <c r="C7186" t="s">
        <v>81</v>
      </c>
      <c r="D7186" t="s">
        <v>113</v>
      </c>
      <c r="E7186" t="s">
        <v>162</v>
      </c>
      <c r="F7186" t="s">
        <v>20207</v>
      </c>
      <c r="G7186" t="s">
        <v>652</v>
      </c>
      <c r="H7186" t="s">
        <v>135</v>
      </c>
      <c r="I7186" t="s">
        <v>136</v>
      </c>
      <c r="J7186" t="s">
        <v>137</v>
      </c>
      <c r="K7186" t="s">
        <v>144</v>
      </c>
      <c r="L7186" t="s">
        <v>20208</v>
      </c>
      <c r="M7186" t="s">
        <v>20209</v>
      </c>
      <c r="N7186">
        <v>1.598055555</v>
      </c>
      <c r="O7186">
        <v>0</v>
      </c>
      <c r="P7186">
        <v>82</v>
      </c>
      <c r="Q7186">
        <v>0</v>
      </c>
      <c r="R7186">
        <v>3</v>
      </c>
      <c r="S7186">
        <v>0</v>
      </c>
      <c r="T7186">
        <v>6</v>
      </c>
      <c r="U7186">
        <v>0</v>
      </c>
      <c r="V7186">
        <v>0</v>
      </c>
      <c r="W7186">
        <v>0</v>
      </c>
      <c r="X7186">
        <v>21.006754982325464</v>
      </c>
      <c r="Y7186">
        <v>0</v>
      </c>
      <c r="Z7186">
        <v>0.14672073885300349</v>
      </c>
      <c r="AA7186">
        <v>0</v>
      </c>
      <c r="AB7186">
        <v>2.6867159276761363</v>
      </c>
      <c r="AC7186">
        <v>0</v>
      </c>
      <c r="AD7186">
        <v>0</v>
      </c>
      <c r="AE7186">
        <v>23.840191648854603</v>
      </c>
    </row>
    <row r="7187" spans="1:31" x14ac:dyDescent="0.3">
      <c r="A7187">
        <v>2502847</v>
      </c>
      <c r="B7187">
        <v>1</v>
      </c>
      <c r="C7187" t="s">
        <v>81</v>
      </c>
      <c r="D7187" t="s">
        <v>122</v>
      </c>
      <c r="E7187" t="s">
        <v>132</v>
      </c>
      <c r="F7187" t="s">
        <v>20210</v>
      </c>
      <c r="G7187" t="s">
        <v>296</v>
      </c>
      <c r="H7187" t="s">
        <v>135</v>
      </c>
      <c r="I7187" t="s">
        <v>136</v>
      </c>
      <c r="J7187" t="s">
        <v>137</v>
      </c>
      <c r="K7187" t="s">
        <v>144</v>
      </c>
      <c r="L7187" t="s">
        <v>20211</v>
      </c>
      <c r="M7187" t="s">
        <v>20212</v>
      </c>
      <c r="N7187">
        <v>1.9769444439999999</v>
      </c>
      <c r="O7187">
        <v>0</v>
      </c>
      <c r="P7187">
        <v>102</v>
      </c>
      <c r="Q7187">
        <v>0</v>
      </c>
      <c r="R7187">
        <v>7</v>
      </c>
      <c r="S7187">
        <v>0</v>
      </c>
      <c r="T7187">
        <v>7</v>
      </c>
      <c r="U7187">
        <v>0</v>
      </c>
      <c r="V7187">
        <v>0</v>
      </c>
      <c r="W7187">
        <v>0</v>
      </c>
      <c r="X7187">
        <v>26.726600492154045</v>
      </c>
      <c r="Y7187">
        <v>0</v>
      </c>
      <c r="Z7187">
        <v>4.0580494456471854</v>
      </c>
      <c r="AA7187">
        <v>0</v>
      </c>
      <c r="AB7187">
        <v>14.762790221230002</v>
      </c>
      <c r="AC7187">
        <v>0</v>
      </c>
      <c r="AD7187">
        <v>0</v>
      </c>
      <c r="AE7187">
        <v>45.547440159031233</v>
      </c>
    </row>
    <row r="7188" spans="1:31" x14ac:dyDescent="0.3">
      <c r="A7188">
        <v>2502515</v>
      </c>
      <c r="B7188">
        <v>1</v>
      </c>
      <c r="C7188" t="s">
        <v>80</v>
      </c>
      <c r="D7188" t="s">
        <v>96</v>
      </c>
      <c r="E7188" t="s">
        <v>153</v>
      </c>
      <c r="F7188" t="s">
        <v>20213</v>
      </c>
      <c r="G7188" t="s">
        <v>155</v>
      </c>
      <c r="H7188" t="s">
        <v>135</v>
      </c>
      <c r="I7188" t="s">
        <v>136</v>
      </c>
      <c r="J7188" t="s">
        <v>137</v>
      </c>
      <c r="K7188" t="s">
        <v>144</v>
      </c>
      <c r="L7188" t="s">
        <v>20214</v>
      </c>
      <c r="M7188" t="s">
        <v>20215</v>
      </c>
      <c r="N7188">
        <v>2.605555555</v>
      </c>
      <c r="O7188">
        <v>0</v>
      </c>
      <c r="P7188">
        <v>1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4.2590947249613587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4.2590947249613587</v>
      </c>
    </row>
    <row r="7189" spans="1:31" x14ac:dyDescent="0.3">
      <c r="A7189">
        <v>2502824</v>
      </c>
      <c r="B7189">
        <v>1</v>
      </c>
      <c r="C7189" t="s">
        <v>80</v>
      </c>
      <c r="D7189" t="s">
        <v>82</v>
      </c>
      <c r="E7189" t="s">
        <v>166</v>
      </c>
      <c r="F7189" t="s">
        <v>20216</v>
      </c>
      <c r="G7189" t="s">
        <v>149</v>
      </c>
      <c r="H7189" t="s">
        <v>150</v>
      </c>
      <c r="I7189" t="s">
        <v>136</v>
      </c>
      <c r="J7189" t="s">
        <v>137</v>
      </c>
      <c r="K7189" t="s">
        <v>144</v>
      </c>
      <c r="L7189" t="s">
        <v>20217</v>
      </c>
      <c r="M7189" t="s">
        <v>19979</v>
      </c>
      <c r="N7189">
        <v>1.1325000000000001</v>
      </c>
      <c r="O7189">
        <v>0</v>
      </c>
      <c r="P7189">
        <v>2873</v>
      </c>
      <c r="Q7189">
        <v>0</v>
      </c>
      <c r="R7189">
        <v>0</v>
      </c>
      <c r="S7189">
        <v>0</v>
      </c>
      <c r="T7189">
        <v>175</v>
      </c>
      <c r="U7189">
        <v>0</v>
      </c>
      <c r="V7189">
        <v>0</v>
      </c>
      <c r="W7189">
        <v>0</v>
      </c>
      <c r="X7189">
        <v>1183.4631578540741</v>
      </c>
      <c r="Y7189">
        <v>0</v>
      </c>
      <c r="Z7189">
        <v>0</v>
      </c>
      <c r="AA7189">
        <v>0</v>
      </c>
      <c r="AB7189">
        <v>165.63301386596413</v>
      </c>
      <c r="AC7189">
        <v>0</v>
      </c>
      <c r="AD7189">
        <v>0</v>
      </c>
      <c r="AE7189">
        <v>1349.0961717200382</v>
      </c>
    </row>
    <row r="7190" spans="1:31" x14ac:dyDescent="0.3">
      <c r="A7190">
        <v>2502492</v>
      </c>
      <c r="B7190">
        <v>1</v>
      </c>
      <c r="C7190" t="s">
        <v>81</v>
      </c>
      <c r="D7190" t="s">
        <v>113</v>
      </c>
      <c r="E7190" t="s">
        <v>147</v>
      </c>
      <c r="F7190" t="s">
        <v>20218</v>
      </c>
      <c r="G7190" t="s">
        <v>149</v>
      </c>
      <c r="H7190" t="s">
        <v>150</v>
      </c>
      <c r="I7190" t="s">
        <v>136</v>
      </c>
      <c r="J7190" t="s">
        <v>137</v>
      </c>
      <c r="K7190" t="s">
        <v>144</v>
      </c>
      <c r="L7190" t="s">
        <v>20219</v>
      </c>
      <c r="M7190" t="s">
        <v>20220</v>
      </c>
      <c r="N7190">
        <v>0.58888888800000005</v>
      </c>
      <c r="O7190">
        <v>0</v>
      </c>
      <c r="P7190">
        <v>629</v>
      </c>
      <c r="Q7190">
        <v>0</v>
      </c>
      <c r="R7190">
        <v>0</v>
      </c>
      <c r="S7190">
        <v>0</v>
      </c>
      <c r="T7190">
        <v>69</v>
      </c>
      <c r="U7190">
        <v>0</v>
      </c>
      <c r="V7190">
        <v>0</v>
      </c>
      <c r="W7190">
        <v>0</v>
      </c>
      <c r="X7190">
        <v>116.12305295285869</v>
      </c>
      <c r="Y7190">
        <v>0</v>
      </c>
      <c r="Z7190">
        <v>0</v>
      </c>
      <c r="AA7190">
        <v>0</v>
      </c>
      <c r="AB7190">
        <v>42.385150013748273</v>
      </c>
      <c r="AC7190">
        <v>0</v>
      </c>
      <c r="AD7190">
        <v>0</v>
      </c>
      <c r="AE7190">
        <v>158.50820296660697</v>
      </c>
    </row>
    <row r="7191" spans="1:31" x14ac:dyDescent="0.3">
      <c r="A7191">
        <v>2502446</v>
      </c>
      <c r="B7191">
        <v>1</v>
      </c>
      <c r="C7191" t="s">
        <v>80</v>
      </c>
      <c r="D7191" t="s">
        <v>110</v>
      </c>
      <c r="E7191" t="s">
        <v>132</v>
      </c>
      <c r="F7191" t="s">
        <v>20221</v>
      </c>
      <c r="G7191" t="s">
        <v>168</v>
      </c>
      <c r="H7191" t="s">
        <v>135</v>
      </c>
      <c r="I7191" t="s">
        <v>136</v>
      </c>
      <c r="J7191" t="s">
        <v>137</v>
      </c>
      <c r="K7191" t="s">
        <v>138</v>
      </c>
      <c r="L7191" t="s">
        <v>20222</v>
      </c>
      <c r="M7191" t="s">
        <v>20223</v>
      </c>
      <c r="N7191">
        <v>1.9513888880000001</v>
      </c>
      <c r="O7191">
        <v>0</v>
      </c>
      <c r="P7191">
        <v>465</v>
      </c>
      <c r="Q7191">
        <v>0</v>
      </c>
      <c r="R7191">
        <v>0</v>
      </c>
      <c r="S7191">
        <v>0</v>
      </c>
      <c r="T7191">
        <v>34</v>
      </c>
      <c r="U7191">
        <v>0</v>
      </c>
      <c r="V7191">
        <v>0</v>
      </c>
      <c r="W7191">
        <v>0</v>
      </c>
      <c r="X7191">
        <v>236.8178044758599</v>
      </c>
      <c r="Y7191">
        <v>0</v>
      </c>
      <c r="Z7191">
        <v>0</v>
      </c>
      <c r="AA7191">
        <v>0</v>
      </c>
      <c r="AB7191">
        <v>59.165107974802602</v>
      </c>
      <c r="AC7191">
        <v>0</v>
      </c>
      <c r="AD7191">
        <v>0</v>
      </c>
      <c r="AE7191">
        <v>295.98291245066252</v>
      </c>
    </row>
    <row r="7192" spans="1:31" x14ac:dyDescent="0.3">
      <c r="A7192">
        <v>2502638</v>
      </c>
      <c r="B7192">
        <v>1</v>
      </c>
      <c r="C7192" t="s">
        <v>80</v>
      </c>
      <c r="D7192" t="s">
        <v>96</v>
      </c>
      <c r="E7192" t="s">
        <v>132</v>
      </c>
      <c r="F7192" t="s">
        <v>20224</v>
      </c>
      <c r="G7192" t="s">
        <v>168</v>
      </c>
      <c r="H7192" t="s">
        <v>135</v>
      </c>
      <c r="I7192" t="s">
        <v>136</v>
      </c>
      <c r="J7192" t="s">
        <v>137</v>
      </c>
      <c r="K7192" t="s">
        <v>138</v>
      </c>
      <c r="L7192" t="s">
        <v>20225</v>
      </c>
      <c r="M7192" t="s">
        <v>20226</v>
      </c>
      <c r="N7192">
        <v>1.8805555549999999</v>
      </c>
      <c r="O7192">
        <v>0</v>
      </c>
      <c r="P7192">
        <v>48</v>
      </c>
      <c r="Q7192">
        <v>0</v>
      </c>
      <c r="R7192">
        <v>0</v>
      </c>
      <c r="S7192">
        <v>0</v>
      </c>
      <c r="T7192">
        <v>1</v>
      </c>
      <c r="U7192">
        <v>0</v>
      </c>
      <c r="V7192">
        <v>0</v>
      </c>
      <c r="W7192">
        <v>0</v>
      </c>
      <c r="X7192">
        <v>22.979390132400042</v>
      </c>
      <c r="Y7192">
        <v>0</v>
      </c>
      <c r="Z7192">
        <v>0</v>
      </c>
      <c r="AA7192">
        <v>0</v>
      </c>
      <c r="AB7192">
        <v>13.773281351464369</v>
      </c>
      <c r="AC7192">
        <v>0</v>
      </c>
      <c r="AD7192">
        <v>0</v>
      </c>
      <c r="AE7192">
        <v>36.752671483864411</v>
      </c>
    </row>
    <row r="7193" spans="1:31" x14ac:dyDescent="0.3">
      <c r="A7193">
        <v>2502970</v>
      </c>
      <c r="B7193">
        <v>1</v>
      </c>
      <c r="C7193" t="s">
        <v>80</v>
      </c>
      <c r="D7193" t="s">
        <v>105</v>
      </c>
      <c r="E7193" t="s">
        <v>141</v>
      </c>
      <c r="F7193" t="s">
        <v>20227</v>
      </c>
      <c r="G7193" t="s">
        <v>181</v>
      </c>
      <c r="H7193" t="s">
        <v>135</v>
      </c>
      <c r="I7193" t="s">
        <v>136</v>
      </c>
      <c r="J7193" t="s">
        <v>137</v>
      </c>
      <c r="K7193" t="s">
        <v>144</v>
      </c>
      <c r="L7193" t="s">
        <v>20228</v>
      </c>
      <c r="M7193" t="s">
        <v>20229</v>
      </c>
      <c r="N7193">
        <v>0.65833333299999997</v>
      </c>
      <c r="O7193">
        <v>0</v>
      </c>
      <c r="P7193">
        <v>11</v>
      </c>
      <c r="Q7193">
        <v>0</v>
      </c>
      <c r="R7193">
        <v>0</v>
      </c>
      <c r="S7193">
        <v>0</v>
      </c>
      <c r="T7193">
        <v>1</v>
      </c>
      <c r="U7193">
        <v>0</v>
      </c>
      <c r="V7193">
        <v>0</v>
      </c>
      <c r="W7193">
        <v>0</v>
      </c>
      <c r="X7193">
        <v>2.0154117342070794</v>
      </c>
      <c r="Y7193">
        <v>0</v>
      </c>
      <c r="Z7193">
        <v>0</v>
      </c>
      <c r="AA7193">
        <v>0</v>
      </c>
      <c r="AB7193">
        <v>2.826247090602339E-2</v>
      </c>
      <c r="AC7193">
        <v>0</v>
      </c>
      <c r="AD7193">
        <v>0</v>
      </c>
      <c r="AE7193">
        <v>2.0436742051131027</v>
      </c>
    </row>
    <row r="7194" spans="1:31" x14ac:dyDescent="0.3">
      <c r="A7194">
        <v>2502676</v>
      </c>
      <c r="B7194">
        <v>1</v>
      </c>
      <c r="C7194" t="s">
        <v>80</v>
      </c>
      <c r="D7194" t="s">
        <v>105</v>
      </c>
      <c r="E7194" t="s">
        <v>153</v>
      </c>
      <c r="F7194" t="s">
        <v>20230</v>
      </c>
      <c r="G7194" t="s">
        <v>155</v>
      </c>
      <c r="H7194" t="s">
        <v>135</v>
      </c>
      <c r="I7194" t="s">
        <v>136</v>
      </c>
      <c r="J7194" t="s">
        <v>137</v>
      </c>
      <c r="K7194" t="s">
        <v>144</v>
      </c>
      <c r="L7194" t="s">
        <v>20231</v>
      </c>
      <c r="M7194" t="s">
        <v>20232</v>
      </c>
      <c r="N7194">
        <v>3.864166666</v>
      </c>
      <c r="O7194">
        <v>0</v>
      </c>
      <c r="P7194">
        <v>1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2.7879500507633015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2.7879500507633015</v>
      </c>
    </row>
    <row r="7195" spans="1:31" x14ac:dyDescent="0.3">
      <c r="A7195">
        <v>2502590</v>
      </c>
      <c r="B7195">
        <v>1</v>
      </c>
      <c r="C7195" t="s">
        <v>80</v>
      </c>
      <c r="D7195" t="s">
        <v>93</v>
      </c>
      <c r="E7195" t="s">
        <v>132</v>
      </c>
      <c r="F7195" t="s">
        <v>20233</v>
      </c>
      <c r="G7195" t="s">
        <v>14710</v>
      </c>
      <c r="H7195" t="s">
        <v>135</v>
      </c>
      <c r="I7195" t="s">
        <v>136</v>
      </c>
      <c r="J7195" t="s">
        <v>5</v>
      </c>
      <c r="K7195" t="s">
        <v>144</v>
      </c>
      <c r="L7195" t="s">
        <v>20234</v>
      </c>
      <c r="M7195" t="s">
        <v>20235</v>
      </c>
      <c r="N7195">
        <v>0.67</v>
      </c>
      <c r="O7195">
        <v>0</v>
      </c>
      <c r="P7195">
        <v>88</v>
      </c>
      <c r="Q7195">
        <v>0</v>
      </c>
      <c r="R7195">
        <v>5</v>
      </c>
      <c r="S7195">
        <v>0</v>
      </c>
      <c r="T7195">
        <v>19</v>
      </c>
      <c r="U7195">
        <v>0</v>
      </c>
      <c r="V7195">
        <v>1</v>
      </c>
      <c r="W7195">
        <v>0</v>
      </c>
      <c r="X7195">
        <v>11.05947336056253</v>
      </c>
      <c r="Y7195">
        <v>0</v>
      </c>
      <c r="Z7195">
        <v>2.1693090601677003</v>
      </c>
      <c r="AA7195">
        <v>0</v>
      </c>
      <c r="AB7195">
        <v>7.2713347176772096</v>
      </c>
      <c r="AC7195">
        <v>0</v>
      </c>
      <c r="AD7195">
        <v>34.809237879298976</v>
      </c>
      <c r="AE7195">
        <v>55.309355017706416</v>
      </c>
    </row>
    <row r="7196" spans="1:31" x14ac:dyDescent="0.3">
      <c r="A7196">
        <v>2502922</v>
      </c>
      <c r="B7196">
        <v>1</v>
      </c>
      <c r="C7196" t="s">
        <v>80</v>
      </c>
      <c r="D7196" t="s">
        <v>107</v>
      </c>
      <c r="E7196" t="s">
        <v>162</v>
      </c>
      <c r="F7196" t="s">
        <v>20236</v>
      </c>
      <c r="G7196" t="s">
        <v>181</v>
      </c>
      <c r="H7196" t="s">
        <v>135</v>
      </c>
      <c r="I7196" t="s">
        <v>136</v>
      </c>
      <c r="J7196" t="s">
        <v>137</v>
      </c>
      <c r="K7196" t="s">
        <v>144</v>
      </c>
      <c r="L7196" t="s">
        <v>20237</v>
      </c>
      <c r="M7196" t="s">
        <v>20238</v>
      </c>
      <c r="N7196">
        <v>0.70250000000000001</v>
      </c>
      <c r="O7196">
        <v>0</v>
      </c>
      <c r="P7196">
        <v>25</v>
      </c>
      <c r="Q7196">
        <v>0</v>
      </c>
      <c r="R7196">
        <v>0</v>
      </c>
      <c r="S7196">
        <v>0</v>
      </c>
      <c r="T7196">
        <v>9</v>
      </c>
      <c r="U7196">
        <v>0</v>
      </c>
      <c r="V7196">
        <v>0</v>
      </c>
      <c r="W7196">
        <v>0</v>
      </c>
      <c r="X7196">
        <v>3.0374513637995109</v>
      </c>
      <c r="Y7196">
        <v>0</v>
      </c>
      <c r="Z7196">
        <v>0</v>
      </c>
      <c r="AA7196">
        <v>0</v>
      </c>
      <c r="AB7196">
        <v>1.9922819349807139</v>
      </c>
      <c r="AC7196">
        <v>0</v>
      </c>
      <c r="AD7196">
        <v>0</v>
      </c>
      <c r="AE7196">
        <v>5.0297332987802248</v>
      </c>
    </row>
    <row r="7197" spans="1:31" x14ac:dyDescent="0.3">
      <c r="A7197">
        <v>2502550</v>
      </c>
      <c r="B7197">
        <v>1</v>
      </c>
      <c r="C7197" t="s">
        <v>81</v>
      </c>
      <c r="D7197" t="s">
        <v>118</v>
      </c>
      <c r="E7197" t="s">
        <v>162</v>
      </c>
      <c r="F7197" t="s">
        <v>17093</v>
      </c>
      <c r="G7197" t="s">
        <v>210</v>
      </c>
      <c r="H7197" t="s">
        <v>135</v>
      </c>
      <c r="I7197" t="s">
        <v>136</v>
      </c>
      <c r="J7197" t="s">
        <v>137</v>
      </c>
      <c r="K7197" t="s">
        <v>144</v>
      </c>
      <c r="L7197" t="s">
        <v>20239</v>
      </c>
      <c r="M7197" t="s">
        <v>20240</v>
      </c>
      <c r="N7197">
        <v>1.717222222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12</v>
      </c>
      <c r="U7197">
        <v>0</v>
      </c>
      <c r="V7197">
        <v>4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45.702285030000986</v>
      </c>
      <c r="AC7197">
        <v>0</v>
      </c>
      <c r="AD7197">
        <v>67.411030988017814</v>
      </c>
      <c r="AE7197">
        <v>113.11331601801879</v>
      </c>
    </row>
    <row r="7198" spans="1:31" x14ac:dyDescent="0.3">
      <c r="A7198">
        <v>2502836</v>
      </c>
      <c r="B7198">
        <v>1</v>
      </c>
      <c r="C7198" t="s">
        <v>80</v>
      </c>
      <c r="D7198" t="s">
        <v>97</v>
      </c>
      <c r="E7198" t="s">
        <v>153</v>
      </c>
      <c r="F7198" t="s">
        <v>20241</v>
      </c>
      <c r="G7198" t="s">
        <v>155</v>
      </c>
      <c r="H7198" t="s">
        <v>135</v>
      </c>
      <c r="I7198" t="s">
        <v>136</v>
      </c>
      <c r="J7198" t="s">
        <v>137</v>
      </c>
      <c r="K7198" t="s">
        <v>144</v>
      </c>
      <c r="L7198" t="s">
        <v>19869</v>
      </c>
      <c r="M7198" t="s">
        <v>20242</v>
      </c>
      <c r="N7198">
        <v>2.5125000000000002</v>
      </c>
      <c r="O7198">
        <v>0</v>
      </c>
      <c r="P7198">
        <v>1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0.69370053861111103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0.69370053861111103</v>
      </c>
    </row>
    <row r="7199" spans="1:31" x14ac:dyDescent="0.3">
      <c r="A7199">
        <v>2502593</v>
      </c>
      <c r="B7199">
        <v>1</v>
      </c>
      <c r="C7199" t="s">
        <v>80</v>
      </c>
      <c r="D7199" t="s">
        <v>85</v>
      </c>
      <c r="E7199" t="s">
        <v>132</v>
      </c>
      <c r="F7199" t="s">
        <v>20243</v>
      </c>
      <c r="G7199" t="s">
        <v>134</v>
      </c>
      <c r="H7199" t="s">
        <v>135</v>
      </c>
      <c r="I7199" t="s">
        <v>136</v>
      </c>
      <c r="J7199" t="s">
        <v>137</v>
      </c>
      <c r="K7199" t="s">
        <v>138</v>
      </c>
      <c r="L7199" t="s">
        <v>20244</v>
      </c>
      <c r="M7199" t="s">
        <v>20245</v>
      </c>
      <c r="N7199">
        <v>0.31805555499999999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51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61.227459255615308</v>
      </c>
      <c r="AC7199">
        <v>0</v>
      </c>
      <c r="AD7199">
        <v>0</v>
      </c>
      <c r="AE7199">
        <v>61.227459255615308</v>
      </c>
    </row>
    <row r="7200" spans="1:31" x14ac:dyDescent="0.3">
      <c r="A7200">
        <v>2502401</v>
      </c>
      <c r="B7200">
        <v>1</v>
      </c>
      <c r="C7200" t="s">
        <v>80</v>
      </c>
      <c r="D7200" t="s">
        <v>101</v>
      </c>
      <c r="E7200" t="s">
        <v>147</v>
      </c>
      <c r="F7200" t="s">
        <v>20246</v>
      </c>
      <c r="G7200" t="s">
        <v>203</v>
      </c>
      <c r="H7200" t="s">
        <v>150</v>
      </c>
      <c r="I7200" t="s">
        <v>136</v>
      </c>
      <c r="J7200" t="s">
        <v>137</v>
      </c>
      <c r="K7200" t="s">
        <v>138</v>
      </c>
      <c r="L7200" t="s">
        <v>20247</v>
      </c>
      <c r="M7200" t="s">
        <v>20248</v>
      </c>
      <c r="N7200">
        <v>0.23944444400000001</v>
      </c>
      <c r="O7200">
        <v>0</v>
      </c>
      <c r="P7200">
        <v>131</v>
      </c>
      <c r="Q7200">
        <v>0</v>
      </c>
      <c r="R7200">
        <v>0</v>
      </c>
      <c r="S7200">
        <v>0</v>
      </c>
      <c r="T7200">
        <v>5</v>
      </c>
      <c r="U7200">
        <v>0</v>
      </c>
      <c r="V7200">
        <v>0</v>
      </c>
      <c r="W7200">
        <v>0</v>
      </c>
      <c r="X7200">
        <v>11.691743610284282</v>
      </c>
      <c r="Y7200">
        <v>0</v>
      </c>
      <c r="Z7200">
        <v>0</v>
      </c>
      <c r="AA7200">
        <v>0</v>
      </c>
      <c r="AB7200">
        <v>3.3210136883877253</v>
      </c>
      <c r="AC7200">
        <v>0</v>
      </c>
      <c r="AD7200">
        <v>0</v>
      </c>
      <c r="AE7200">
        <v>15.012757298672007</v>
      </c>
    </row>
    <row r="7201" spans="1:31" x14ac:dyDescent="0.3">
      <c r="A7201">
        <v>2502613</v>
      </c>
      <c r="B7201">
        <v>1</v>
      </c>
      <c r="C7201" t="s">
        <v>80</v>
      </c>
      <c r="D7201" t="s">
        <v>85</v>
      </c>
      <c r="E7201" t="s">
        <v>132</v>
      </c>
      <c r="F7201" t="s">
        <v>20249</v>
      </c>
      <c r="G7201" t="s">
        <v>134</v>
      </c>
      <c r="H7201" t="s">
        <v>135</v>
      </c>
      <c r="I7201" t="s">
        <v>136</v>
      </c>
      <c r="J7201" t="s">
        <v>137</v>
      </c>
      <c r="K7201" t="s">
        <v>138</v>
      </c>
      <c r="L7201" t="s">
        <v>20250</v>
      </c>
      <c r="M7201" t="s">
        <v>20251</v>
      </c>
      <c r="N7201">
        <v>0.39250000000000002</v>
      </c>
      <c r="O7201">
        <v>0</v>
      </c>
      <c r="P7201">
        <v>929</v>
      </c>
      <c r="Q7201">
        <v>0</v>
      </c>
      <c r="R7201">
        <v>0</v>
      </c>
      <c r="S7201">
        <v>0</v>
      </c>
      <c r="T7201">
        <v>118</v>
      </c>
      <c r="U7201">
        <v>0</v>
      </c>
      <c r="V7201">
        <v>0</v>
      </c>
      <c r="W7201">
        <v>0</v>
      </c>
      <c r="X7201">
        <v>93.997186943603367</v>
      </c>
      <c r="Y7201">
        <v>0</v>
      </c>
      <c r="Z7201">
        <v>0</v>
      </c>
      <c r="AA7201">
        <v>0</v>
      </c>
      <c r="AB7201">
        <v>42.305336300202946</v>
      </c>
      <c r="AC7201">
        <v>0</v>
      </c>
      <c r="AD7201">
        <v>0</v>
      </c>
      <c r="AE7201">
        <v>136.30252324380632</v>
      </c>
    </row>
    <row r="7202" spans="1:31" x14ac:dyDescent="0.3">
      <c r="A7202">
        <v>2502856</v>
      </c>
      <c r="B7202">
        <v>1</v>
      </c>
      <c r="C7202" t="s">
        <v>80</v>
      </c>
      <c r="D7202" t="s">
        <v>105</v>
      </c>
      <c r="E7202" t="s">
        <v>162</v>
      </c>
      <c r="F7202" t="s">
        <v>20252</v>
      </c>
      <c r="G7202" t="s">
        <v>181</v>
      </c>
      <c r="H7202" t="s">
        <v>135</v>
      </c>
      <c r="I7202" t="s">
        <v>136</v>
      </c>
      <c r="J7202" t="s">
        <v>137</v>
      </c>
      <c r="K7202" t="s">
        <v>144</v>
      </c>
      <c r="L7202" t="s">
        <v>20253</v>
      </c>
      <c r="M7202" t="s">
        <v>20254</v>
      </c>
      <c r="N7202">
        <v>0.92</v>
      </c>
      <c r="O7202">
        <v>0</v>
      </c>
      <c r="P7202">
        <v>93</v>
      </c>
      <c r="Q7202">
        <v>0</v>
      </c>
      <c r="R7202">
        <v>0</v>
      </c>
      <c r="S7202">
        <v>0</v>
      </c>
      <c r="T7202">
        <v>2</v>
      </c>
      <c r="U7202">
        <v>0</v>
      </c>
      <c r="V7202">
        <v>0</v>
      </c>
      <c r="W7202">
        <v>0</v>
      </c>
      <c r="X7202">
        <v>32.100192516136893</v>
      </c>
      <c r="Y7202">
        <v>0</v>
      </c>
      <c r="Z7202">
        <v>0</v>
      </c>
      <c r="AA7202">
        <v>0</v>
      </c>
      <c r="AB7202">
        <v>0.88380213282145192</v>
      </c>
      <c r="AC7202">
        <v>0</v>
      </c>
      <c r="AD7202">
        <v>0</v>
      </c>
      <c r="AE7202">
        <v>32.983994648958344</v>
      </c>
    </row>
    <row r="7203" spans="1:31" x14ac:dyDescent="0.3">
      <c r="A7203">
        <v>2502607</v>
      </c>
      <c r="B7203">
        <v>1</v>
      </c>
      <c r="C7203" t="s">
        <v>81</v>
      </c>
      <c r="D7203" t="s">
        <v>125</v>
      </c>
      <c r="E7203" t="s">
        <v>132</v>
      </c>
      <c r="F7203" t="s">
        <v>20255</v>
      </c>
      <c r="G7203" t="s">
        <v>296</v>
      </c>
      <c r="H7203" t="s">
        <v>135</v>
      </c>
      <c r="I7203" t="s">
        <v>136</v>
      </c>
      <c r="J7203" t="s">
        <v>137</v>
      </c>
      <c r="K7203" t="s">
        <v>144</v>
      </c>
      <c r="L7203" t="s">
        <v>20256</v>
      </c>
      <c r="M7203" t="s">
        <v>20257</v>
      </c>
      <c r="N7203">
        <v>2.8205555549999999</v>
      </c>
      <c r="O7203">
        <v>0</v>
      </c>
      <c r="P7203">
        <v>135</v>
      </c>
      <c r="Q7203">
        <v>0</v>
      </c>
      <c r="R7203">
        <v>1</v>
      </c>
      <c r="S7203">
        <v>0</v>
      </c>
      <c r="T7203">
        <v>8</v>
      </c>
      <c r="U7203">
        <v>0</v>
      </c>
      <c r="V7203">
        <v>0</v>
      </c>
      <c r="W7203">
        <v>0</v>
      </c>
      <c r="X7203">
        <v>38.172402956613418</v>
      </c>
      <c r="Y7203">
        <v>0</v>
      </c>
      <c r="Z7203">
        <v>8.5849408713195116E-2</v>
      </c>
      <c r="AA7203">
        <v>0</v>
      </c>
      <c r="AB7203">
        <v>8.4622208225437081</v>
      </c>
      <c r="AC7203">
        <v>0</v>
      </c>
      <c r="AD7203">
        <v>0</v>
      </c>
      <c r="AE7203">
        <v>46.720473187870319</v>
      </c>
    </row>
    <row r="7204" spans="1:31" x14ac:dyDescent="0.3">
      <c r="A7204">
        <v>2502324</v>
      </c>
      <c r="B7204">
        <v>1</v>
      </c>
      <c r="C7204" t="s">
        <v>80</v>
      </c>
      <c r="D7204" t="s">
        <v>104</v>
      </c>
      <c r="E7204" t="s">
        <v>132</v>
      </c>
      <c r="F7204" t="s">
        <v>20258</v>
      </c>
      <c r="G7204" t="s">
        <v>1962</v>
      </c>
      <c r="H7204" t="s">
        <v>135</v>
      </c>
      <c r="I7204" t="s">
        <v>136</v>
      </c>
      <c r="J7204" t="s">
        <v>3</v>
      </c>
      <c r="K7204" t="s">
        <v>144</v>
      </c>
      <c r="L7204" t="s">
        <v>20259</v>
      </c>
      <c r="M7204" t="s">
        <v>20260</v>
      </c>
      <c r="N7204">
        <v>4.0680555549999999</v>
      </c>
      <c r="O7204">
        <v>0</v>
      </c>
      <c r="P7204">
        <v>4</v>
      </c>
      <c r="Q7204">
        <v>0</v>
      </c>
      <c r="R7204">
        <v>52</v>
      </c>
      <c r="S7204">
        <v>0</v>
      </c>
      <c r="T7204">
        <v>9</v>
      </c>
      <c r="U7204">
        <v>0</v>
      </c>
      <c r="V7204">
        <v>0</v>
      </c>
      <c r="W7204">
        <v>0</v>
      </c>
      <c r="X7204">
        <v>6.7389589826966603</v>
      </c>
      <c r="Y7204">
        <v>0</v>
      </c>
      <c r="Z7204">
        <v>34.328436989176772</v>
      </c>
      <c r="AA7204">
        <v>0</v>
      </c>
      <c r="AB7204">
        <v>40.001729224953301</v>
      </c>
      <c r="AC7204">
        <v>0</v>
      </c>
      <c r="AD7204">
        <v>0</v>
      </c>
      <c r="AE7204">
        <v>81.069125196826732</v>
      </c>
    </row>
    <row r="7205" spans="1:31" x14ac:dyDescent="0.3">
      <c r="A7205">
        <v>2502679</v>
      </c>
      <c r="B7205">
        <v>1</v>
      </c>
      <c r="C7205" t="s">
        <v>81</v>
      </c>
      <c r="D7205" t="s">
        <v>126</v>
      </c>
      <c r="E7205" t="s">
        <v>147</v>
      </c>
      <c r="F7205" t="s">
        <v>20261</v>
      </c>
      <c r="G7205" t="s">
        <v>134</v>
      </c>
      <c r="H7205" t="s">
        <v>150</v>
      </c>
      <c r="I7205" t="s">
        <v>136</v>
      </c>
      <c r="J7205" t="s">
        <v>137</v>
      </c>
      <c r="K7205" t="s">
        <v>138</v>
      </c>
      <c r="L7205" t="s">
        <v>20262</v>
      </c>
      <c r="M7205" t="s">
        <v>20263</v>
      </c>
      <c r="N7205">
        <v>3.7641666659999999</v>
      </c>
      <c r="O7205">
        <v>0</v>
      </c>
      <c r="P7205">
        <v>25</v>
      </c>
      <c r="Q7205">
        <v>0</v>
      </c>
      <c r="R7205">
        <v>11</v>
      </c>
      <c r="S7205">
        <v>0</v>
      </c>
      <c r="T7205">
        <v>1</v>
      </c>
      <c r="U7205">
        <v>0</v>
      </c>
      <c r="V7205">
        <v>0</v>
      </c>
      <c r="W7205">
        <v>0</v>
      </c>
      <c r="X7205">
        <v>6.6891045137198049</v>
      </c>
      <c r="Y7205">
        <v>0</v>
      </c>
      <c r="Z7205">
        <v>5.5185248684777362</v>
      </c>
      <c r="AA7205">
        <v>0</v>
      </c>
      <c r="AB7205">
        <v>7.5971543285955748E-2</v>
      </c>
      <c r="AC7205">
        <v>0</v>
      </c>
      <c r="AD7205">
        <v>0</v>
      </c>
      <c r="AE7205">
        <v>12.283600925483498</v>
      </c>
    </row>
    <row r="7206" spans="1:31" x14ac:dyDescent="0.3">
      <c r="A7206">
        <v>2502347</v>
      </c>
      <c r="B7206">
        <v>1</v>
      </c>
      <c r="C7206" t="s">
        <v>80</v>
      </c>
      <c r="D7206" t="s">
        <v>106</v>
      </c>
      <c r="E7206" t="s">
        <v>132</v>
      </c>
      <c r="F7206" t="s">
        <v>11613</v>
      </c>
      <c r="G7206" t="s">
        <v>296</v>
      </c>
      <c r="H7206" t="s">
        <v>135</v>
      </c>
      <c r="I7206" t="s">
        <v>136</v>
      </c>
      <c r="J7206" t="s">
        <v>137</v>
      </c>
      <c r="K7206" t="s">
        <v>144</v>
      </c>
      <c r="L7206" t="s">
        <v>20264</v>
      </c>
      <c r="M7206" t="s">
        <v>20265</v>
      </c>
      <c r="N7206">
        <v>1.163611111</v>
      </c>
      <c r="O7206">
        <v>0</v>
      </c>
      <c r="P7206">
        <v>0</v>
      </c>
      <c r="Q7206">
        <v>0</v>
      </c>
      <c r="R7206">
        <v>7</v>
      </c>
      <c r="S7206">
        <v>0</v>
      </c>
      <c r="T7206">
        <v>2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12.418833007868125</v>
      </c>
      <c r="AA7206">
        <v>0</v>
      </c>
      <c r="AB7206">
        <v>2.8679731435530602</v>
      </c>
      <c r="AC7206">
        <v>0</v>
      </c>
      <c r="AD7206">
        <v>0</v>
      </c>
      <c r="AE7206">
        <v>15.286806151421185</v>
      </c>
    </row>
    <row r="7207" spans="1:31" x14ac:dyDescent="0.3">
      <c r="A7207">
        <v>2502516</v>
      </c>
      <c r="B7207">
        <v>1</v>
      </c>
      <c r="C7207" t="s">
        <v>80</v>
      </c>
      <c r="D7207" t="s">
        <v>106</v>
      </c>
      <c r="E7207" t="s">
        <v>162</v>
      </c>
      <c r="F7207" t="s">
        <v>20266</v>
      </c>
      <c r="G7207" t="s">
        <v>530</v>
      </c>
      <c r="H7207" t="s">
        <v>135</v>
      </c>
      <c r="I7207" t="s">
        <v>136</v>
      </c>
      <c r="J7207" t="s">
        <v>137</v>
      </c>
      <c r="K7207" t="s">
        <v>144</v>
      </c>
      <c r="L7207" t="s">
        <v>20267</v>
      </c>
      <c r="M7207" t="s">
        <v>20268</v>
      </c>
      <c r="N7207">
        <v>3.2622222220000001</v>
      </c>
      <c r="O7207">
        <v>0</v>
      </c>
      <c r="P7207">
        <v>16</v>
      </c>
      <c r="Q7207">
        <v>0</v>
      </c>
      <c r="R7207">
        <v>5</v>
      </c>
      <c r="S7207">
        <v>0</v>
      </c>
      <c r="T7207">
        <v>1</v>
      </c>
      <c r="U7207">
        <v>0</v>
      </c>
      <c r="V7207">
        <v>0</v>
      </c>
      <c r="W7207">
        <v>0</v>
      </c>
      <c r="X7207">
        <v>6.2998052435548404</v>
      </c>
      <c r="Y7207">
        <v>0</v>
      </c>
      <c r="Z7207">
        <v>8.0153870789303081</v>
      </c>
      <c r="AA7207">
        <v>0</v>
      </c>
      <c r="AB7207">
        <v>1.2144712053368714</v>
      </c>
      <c r="AC7207">
        <v>0</v>
      </c>
      <c r="AD7207">
        <v>0</v>
      </c>
      <c r="AE7207">
        <v>15.52966352782202</v>
      </c>
    </row>
    <row r="7208" spans="1:31" x14ac:dyDescent="0.3">
      <c r="A7208">
        <v>2502493</v>
      </c>
      <c r="B7208">
        <v>1</v>
      </c>
      <c r="C7208" t="s">
        <v>81</v>
      </c>
      <c r="D7208" t="s">
        <v>115</v>
      </c>
      <c r="E7208" t="s">
        <v>153</v>
      </c>
      <c r="F7208" t="s">
        <v>20269</v>
      </c>
      <c r="G7208" t="s">
        <v>181</v>
      </c>
      <c r="H7208" t="s">
        <v>135</v>
      </c>
      <c r="I7208" t="s">
        <v>136</v>
      </c>
      <c r="J7208" t="s">
        <v>137</v>
      </c>
      <c r="K7208" t="s">
        <v>144</v>
      </c>
      <c r="L7208" t="s">
        <v>20270</v>
      </c>
      <c r="M7208" t="s">
        <v>20005</v>
      </c>
      <c r="N7208">
        <v>1.249166666</v>
      </c>
      <c r="O7208">
        <v>0</v>
      </c>
      <c r="P7208">
        <v>1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6.7712976952513338E-3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6.7712976952513338E-3</v>
      </c>
    </row>
    <row r="7209" spans="1:31" x14ac:dyDescent="0.3">
      <c r="A7209">
        <v>2502470</v>
      </c>
      <c r="B7209">
        <v>1</v>
      </c>
      <c r="C7209" t="s">
        <v>80</v>
      </c>
      <c r="D7209" t="s">
        <v>85</v>
      </c>
      <c r="E7209" t="s">
        <v>132</v>
      </c>
      <c r="F7209" t="s">
        <v>20271</v>
      </c>
      <c r="G7209" t="s">
        <v>134</v>
      </c>
      <c r="H7209" t="s">
        <v>135</v>
      </c>
      <c r="I7209" t="s">
        <v>136</v>
      </c>
      <c r="J7209" t="s">
        <v>137</v>
      </c>
      <c r="K7209" t="s">
        <v>138</v>
      </c>
      <c r="L7209" t="s">
        <v>19820</v>
      </c>
      <c r="M7209" t="s">
        <v>20272</v>
      </c>
      <c r="N7209">
        <v>1.728611111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1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60.096758195642622</v>
      </c>
      <c r="AC7209">
        <v>0</v>
      </c>
      <c r="AD7209">
        <v>0</v>
      </c>
      <c r="AE7209">
        <v>60.096758195642622</v>
      </c>
    </row>
    <row r="7210" spans="1:31" x14ac:dyDescent="0.3">
      <c r="A7210">
        <v>2502865</v>
      </c>
      <c r="B7210">
        <v>1</v>
      </c>
      <c r="C7210" t="s">
        <v>81</v>
      </c>
      <c r="D7210" t="s">
        <v>120</v>
      </c>
      <c r="E7210" t="s">
        <v>184</v>
      </c>
      <c r="F7210" t="s">
        <v>1158</v>
      </c>
      <c r="G7210" t="s">
        <v>149</v>
      </c>
      <c r="H7210" t="s">
        <v>150</v>
      </c>
      <c r="I7210" t="s">
        <v>136</v>
      </c>
      <c r="J7210" t="s">
        <v>137</v>
      </c>
      <c r="K7210" t="s">
        <v>144</v>
      </c>
      <c r="L7210" t="s">
        <v>20273</v>
      </c>
      <c r="M7210" t="s">
        <v>20274</v>
      </c>
      <c r="N7210">
        <v>0.29249999999999998</v>
      </c>
      <c r="O7210">
        <v>0</v>
      </c>
      <c r="P7210">
        <v>325</v>
      </c>
      <c r="Q7210">
        <v>15</v>
      </c>
      <c r="R7210">
        <v>8</v>
      </c>
      <c r="S7210">
        <v>0</v>
      </c>
      <c r="T7210">
        <v>43</v>
      </c>
      <c r="U7210">
        <v>0</v>
      </c>
      <c r="V7210">
        <v>0</v>
      </c>
      <c r="W7210">
        <v>0</v>
      </c>
      <c r="X7210">
        <v>18.417503222140372</v>
      </c>
      <c r="Y7210">
        <v>2.3965409864820271</v>
      </c>
      <c r="Z7210">
        <v>0.36861477303303797</v>
      </c>
      <c r="AA7210">
        <v>0</v>
      </c>
      <c r="AB7210">
        <v>2.9379382832390095</v>
      </c>
      <c r="AC7210">
        <v>0</v>
      </c>
      <c r="AD7210">
        <v>0</v>
      </c>
      <c r="AE7210">
        <v>24.120597264894446</v>
      </c>
    </row>
    <row r="7211" spans="1:31" x14ac:dyDescent="0.3">
      <c r="A7211">
        <v>2502433</v>
      </c>
      <c r="B7211">
        <v>1</v>
      </c>
      <c r="C7211" t="s">
        <v>80</v>
      </c>
      <c r="D7211" t="s">
        <v>85</v>
      </c>
      <c r="E7211" t="s">
        <v>132</v>
      </c>
      <c r="F7211" t="s">
        <v>20275</v>
      </c>
      <c r="G7211" t="s">
        <v>134</v>
      </c>
      <c r="H7211" t="s">
        <v>135</v>
      </c>
      <c r="I7211" t="s">
        <v>136</v>
      </c>
      <c r="J7211" t="s">
        <v>137</v>
      </c>
      <c r="K7211" t="s">
        <v>138</v>
      </c>
      <c r="L7211" t="s">
        <v>20276</v>
      </c>
      <c r="M7211" t="s">
        <v>20277</v>
      </c>
      <c r="N7211">
        <v>0.102777777</v>
      </c>
      <c r="O7211">
        <v>0</v>
      </c>
      <c r="P7211">
        <v>256</v>
      </c>
      <c r="Q7211">
        <v>0</v>
      </c>
      <c r="R7211">
        <v>0</v>
      </c>
      <c r="S7211">
        <v>0</v>
      </c>
      <c r="T7211">
        <v>66</v>
      </c>
      <c r="U7211">
        <v>0</v>
      </c>
      <c r="V7211">
        <v>0</v>
      </c>
      <c r="W7211">
        <v>0</v>
      </c>
      <c r="X7211">
        <v>7.0947133807353726</v>
      </c>
      <c r="Y7211">
        <v>0</v>
      </c>
      <c r="Z7211">
        <v>0</v>
      </c>
      <c r="AA7211">
        <v>0</v>
      </c>
      <c r="AB7211">
        <v>25.300444576369671</v>
      </c>
      <c r="AC7211">
        <v>0</v>
      </c>
      <c r="AD7211">
        <v>0</v>
      </c>
      <c r="AE7211">
        <v>32.395157957105042</v>
      </c>
    </row>
    <row r="7212" spans="1:31" x14ac:dyDescent="0.3">
      <c r="A7212">
        <v>2502387</v>
      </c>
      <c r="B7212">
        <v>1</v>
      </c>
      <c r="C7212" t="s">
        <v>80</v>
      </c>
      <c r="D7212" t="s">
        <v>90</v>
      </c>
      <c r="E7212" t="s">
        <v>132</v>
      </c>
      <c r="F7212" t="s">
        <v>20278</v>
      </c>
      <c r="G7212" t="s">
        <v>134</v>
      </c>
      <c r="H7212" t="s">
        <v>135</v>
      </c>
      <c r="I7212" t="s">
        <v>136</v>
      </c>
      <c r="J7212" t="s">
        <v>137</v>
      </c>
      <c r="K7212" t="s">
        <v>138</v>
      </c>
      <c r="L7212" t="s">
        <v>20279</v>
      </c>
      <c r="M7212" t="s">
        <v>20280</v>
      </c>
      <c r="N7212">
        <v>1.493055555</v>
      </c>
      <c r="O7212">
        <v>0</v>
      </c>
      <c r="P7212">
        <v>520</v>
      </c>
      <c r="Q7212">
        <v>0</v>
      </c>
      <c r="R7212">
        <v>0</v>
      </c>
      <c r="S7212">
        <v>0</v>
      </c>
      <c r="T7212">
        <v>87</v>
      </c>
      <c r="U7212">
        <v>0</v>
      </c>
      <c r="V7212">
        <v>0</v>
      </c>
      <c r="W7212">
        <v>0</v>
      </c>
      <c r="X7212">
        <v>242.19058577336068</v>
      </c>
      <c r="Y7212">
        <v>0</v>
      </c>
      <c r="Z7212">
        <v>0</v>
      </c>
      <c r="AA7212">
        <v>0</v>
      </c>
      <c r="AB7212">
        <v>99.105783978556843</v>
      </c>
      <c r="AC7212">
        <v>0</v>
      </c>
      <c r="AD7212">
        <v>0</v>
      </c>
      <c r="AE7212">
        <v>341.2963697519175</v>
      </c>
    </row>
    <row r="7213" spans="1:31" x14ac:dyDescent="0.3">
      <c r="A7213">
        <v>2502453</v>
      </c>
      <c r="B7213">
        <v>1</v>
      </c>
      <c r="C7213" t="s">
        <v>80</v>
      </c>
      <c r="D7213" t="s">
        <v>93</v>
      </c>
      <c r="E7213" t="s">
        <v>162</v>
      </c>
      <c r="F7213" t="s">
        <v>20281</v>
      </c>
      <c r="G7213" t="s">
        <v>210</v>
      </c>
      <c r="H7213" t="s">
        <v>135</v>
      </c>
      <c r="I7213" t="s">
        <v>136</v>
      </c>
      <c r="J7213" t="s">
        <v>137</v>
      </c>
      <c r="K7213" t="s">
        <v>144</v>
      </c>
      <c r="L7213" t="s">
        <v>20282</v>
      </c>
      <c r="M7213" t="s">
        <v>20283</v>
      </c>
      <c r="N7213">
        <v>4.4950000000000001</v>
      </c>
      <c r="O7213">
        <v>0</v>
      </c>
      <c r="P7213">
        <v>1</v>
      </c>
      <c r="Q7213">
        <v>0</v>
      </c>
      <c r="R7213">
        <v>3</v>
      </c>
      <c r="S7213">
        <v>0</v>
      </c>
      <c r="T7213">
        <v>2</v>
      </c>
      <c r="U7213">
        <v>0</v>
      </c>
      <c r="V7213">
        <v>0</v>
      </c>
      <c r="W7213">
        <v>0</v>
      </c>
      <c r="X7213">
        <v>1.6957516571258622</v>
      </c>
      <c r="Y7213">
        <v>0</v>
      </c>
      <c r="Z7213">
        <v>7.1858684813258717</v>
      </c>
      <c r="AA7213">
        <v>0</v>
      </c>
      <c r="AB7213">
        <v>4.9250865598014082</v>
      </c>
      <c r="AC7213">
        <v>0</v>
      </c>
      <c r="AD7213">
        <v>0</v>
      </c>
      <c r="AE7213">
        <v>13.806706698253141</v>
      </c>
    </row>
    <row r="7214" spans="1:31" x14ac:dyDescent="0.3">
      <c r="A7214">
        <v>2502473</v>
      </c>
      <c r="B7214">
        <v>1</v>
      </c>
      <c r="C7214" t="s">
        <v>81</v>
      </c>
      <c r="D7214" t="s">
        <v>118</v>
      </c>
      <c r="E7214" t="s">
        <v>184</v>
      </c>
      <c r="F7214" t="s">
        <v>20284</v>
      </c>
      <c r="G7214" t="s">
        <v>149</v>
      </c>
      <c r="H7214" t="s">
        <v>150</v>
      </c>
      <c r="I7214" t="s">
        <v>136</v>
      </c>
      <c r="J7214" t="s">
        <v>137</v>
      </c>
      <c r="K7214" t="s">
        <v>144</v>
      </c>
      <c r="L7214" t="s">
        <v>20285</v>
      </c>
      <c r="M7214" t="s">
        <v>20286</v>
      </c>
      <c r="N7214">
        <v>1.084166666</v>
      </c>
      <c r="O7214">
        <v>0</v>
      </c>
      <c r="P7214">
        <v>772</v>
      </c>
      <c r="Q7214">
        <v>7</v>
      </c>
      <c r="R7214">
        <v>27</v>
      </c>
      <c r="S7214">
        <v>4</v>
      </c>
      <c r="T7214">
        <v>27</v>
      </c>
      <c r="U7214">
        <v>0</v>
      </c>
      <c r="V7214">
        <v>0</v>
      </c>
      <c r="W7214">
        <v>0</v>
      </c>
      <c r="X7214">
        <v>100.9684707141902</v>
      </c>
      <c r="Y7214">
        <v>4.343192436398521</v>
      </c>
      <c r="Z7214">
        <v>11.54597500928252</v>
      </c>
      <c r="AA7214">
        <v>8.270323023563332</v>
      </c>
      <c r="AB7214">
        <v>28.465190273224575</v>
      </c>
      <c r="AC7214">
        <v>0</v>
      </c>
      <c r="AD7214">
        <v>0</v>
      </c>
      <c r="AE7214">
        <v>153.59315145665914</v>
      </c>
    </row>
    <row r="7215" spans="1:31" x14ac:dyDescent="0.3">
      <c r="A7215">
        <v>2502616</v>
      </c>
      <c r="B7215">
        <v>1</v>
      </c>
      <c r="C7215" t="s">
        <v>81</v>
      </c>
      <c r="D7215" t="s">
        <v>112</v>
      </c>
      <c r="E7215" t="s">
        <v>132</v>
      </c>
      <c r="F7215" t="s">
        <v>20287</v>
      </c>
      <c r="G7215" t="s">
        <v>168</v>
      </c>
      <c r="H7215" t="s">
        <v>135</v>
      </c>
      <c r="I7215" t="s">
        <v>136</v>
      </c>
      <c r="J7215" t="s">
        <v>137</v>
      </c>
      <c r="K7215" t="s">
        <v>138</v>
      </c>
      <c r="L7215" t="s">
        <v>20288</v>
      </c>
      <c r="M7215" t="s">
        <v>20289</v>
      </c>
      <c r="N7215">
        <v>0.91166666600000001</v>
      </c>
      <c r="O7215">
        <v>0</v>
      </c>
      <c r="P7215">
        <v>26</v>
      </c>
      <c r="Q7215">
        <v>0</v>
      </c>
      <c r="R7215">
        <v>41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3.0287118676878637</v>
      </c>
      <c r="Y7215">
        <v>0</v>
      </c>
      <c r="Z7215">
        <v>4.4430929653521707</v>
      </c>
      <c r="AA7215">
        <v>0</v>
      </c>
      <c r="AB7215">
        <v>0</v>
      </c>
      <c r="AC7215">
        <v>0</v>
      </c>
      <c r="AD7215">
        <v>0</v>
      </c>
      <c r="AE7215">
        <v>7.471804833040034</v>
      </c>
    </row>
    <row r="7216" spans="1:31" x14ac:dyDescent="0.3">
      <c r="A7216">
        <v>2502553</v>
      </c>
      <c r="B7216">
        <v>1</v>
      </c>
      <c r="C7216" t="s">
        <v>80</v>
      </c>
      <c r="D7216" t="s">
        <v>96</v>
      </c>
      <c r="E7216" t="s">
        <v>153</v>
      </c>
      <c r="F7216" t="s">
        <v>14359</v>
      </c>
      <c r="G7216" t="s">
        <v>230</v>
      </c>
      <c r="H7216" t="s">
        <v>135</v>
      </c>
      <c r="I7216" t="s">
        <v>136</v>
      </c>
      <c r="J7216" t="s">
        <v>137</v>
      </c>
      <c r="K7216" t="s">
        <v>144</v>
      </c>
      <c r="L7216" t="s">
        <v>20290</v>
      </c>
      <c r="M7216" t="s">
        <v>20291</v>
      </c>
      <c r="N7216">
        <v>5.8405555549999999</v>
      </c>
      <c r="O7216">
        <v>0</v>
      </c>
      <c r="P7216">
        <v>2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6.1141770323776807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6.1141770323776807</v>
      </c>
    </row>
    <row r="7217" spans="1:31" x14ac:dyDescent="0.3">
      <c r="A7217">
        <v>2502908</v>
      </c>
      <c r="B7217">
        <v>1</v>
      </c>
      <c r="C7217" t="s">
        <v>80</v>
      </c>
      <c r="D7217" t="s">
        <v>82</v>
      </c>
      <c r="E7217" t="s">
        <v>141</v>
      </c>
      <c r="F7217" t="s">
        <v>20292</v>
      </c>
      <c r="G7217" t="s">
        <v>210</v>
      </c>
      <c r="H7217" t="s">
        <v>135</v>
      </c>
      <c r="I7217" t="s">
        <v>136</v>
      </c>
      <c r="J7217" t="s">
        <v>137</v>
      </c>
      <c r="K7217" t="s">
        <v>144</v>
      </c>
      <c r="L7217" t="s">
        <v>20293</v>
      </c>
      <c r="M7217" t="s">
        <v>20294</v>
      </c>
      <c r="N7217">
        <v>1.895</v>
      </c>
      <c r="O7217">
        <v>0</v>
      </c>
      <c r="P7217">
        <v>3</v>
      </c>
      <c r="Q7217">
        <v>0</v>
      </c>
      <c r="R7217">
        <v>0</v>
      </c>
      <c r="S7217">
        <v>0</v>
      </c>
      <c r="T7217">
        <v>27</v>
      </c>
      <c r="U7217">
        <v>0</v>
      </c>
      <c r="V7217">
        <v>0</v>
      </c>
      <c r="W7217">
        <v>0</v>
      </c>
      <c r="X7217">
        <v>2.2211929622197282</v>
      </c>
      <c r="Y7217">
        <v>0</v>
      </c>
      <c r="Z7217">
        <v>0</v>
      </c>
      <c r="AA7217">
        <v>0</v>
      </c>
      <c r="AB7217">
        <v>65.655220419614125</v>
      </c>
      <c r="AC7217">
        <v>0</v>
      </c>
      <c r="AD7217">
        <v>0</v>
      </c>
      <c r="AE7217">
        <v>67.876413381833856</v>
      </c>
    </row>
    <row r="7218" spans="1:31" x14ac:dyDescent="0.3">
      <c r="A7218">
        <v>2502659</v>
      </c>
      <c r="B7218">
        <v>1</v>
      </c>
      <c r="C7218" t="s">
        <v>80</v>
      </c>
      <c r="D7218" t="s">
        <v>83</v>
      </c>
      <c r="E7218" t="s">
        <v>153</v>
      </c>
      <c r="F7218" t="s">
        <v>20295</v>
      </c>
      <c r="G7218" t="s">
        <v>244</v>
      </c>
      <c r="H7218" t="s">
        <v>135</v>
      </c>
      <c r="I7218" t="s">
        <v>136</v>
      </c>
      <c r="J7218" t="s">
        <v>137</v>
      </c>
      <c r="K7218" t="s">
        <v>144</v>
      </c>
      <c r="L7218" t="s">
        <v>20296</v>
      </c>
      <c r="M7218" t="s">
        <v>20297</v>
      </c>
      <c r="N7218">
        <v>0.90833333299999997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3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2.7348103024564017</v>
      </c>
      <c r="AC7218">
        <v>0</v>
      </c>
      <c r="AD7218">
        <v>0</v>
      </c>
      <c r="AE7218">
        <v>2.7348103024564017</v>
      </c>
    </row>
    <row r="7219" spans="1:31" x14ac:dyDescent="0.3">
      <c r="A7219">
        <v>2502951</v>
      </c>
      <c r="B7219">
        <v>1</v>
      </c>
      <c r="C7219" t="s">
        <v>80</v>
      </c>
      <c r="D7219" t="s">
        <v>105</v>
      </c>
      <c r="E7219" t="s">
        <v>153</v>
      </c>
      <c r="F7219" t="s">
        <v>16677</v>
      </c>
      <c r="G7219" t="s">
        <v>230</v>
      </c>
      <c r="H7219" t="s">
        <v>135</v>
      </c>
      <c r="I7219" t="s">
        <v>136</v>
      </c>
      <c r="J7219" t="s">
        <v>137</v>
      </c>
      <c r="K7219" t="s">
        <v>144</v>
      </c>
      <c r="L7219" t="s">
        <v>20298</v>
      </c>
      <c r="M7219" t="s">
        <v>20299</v>
      </c>
      <c r="N7219">
        <v>1.9883333329999999</v>
      </c>
      <c r="O7219">
        <v>0</v>
      </c>
      <c r="P7219">
        <v>12</v>
      </c>
      <c r="Q7219">
        <v>0</v>
      </c>
      <c r="R7219">
        <v>0</v>
      </c>
      <c r="S7219">
        <v>0</v>
      </c>
      <c r="T7219">
        <v>7</v>
      </c>
      <c r="U7219">
        <v>0</v>
      </c>
      <c r="V7219">
        <v>0</v>
      </c>
      <c r="W7219">
        <v>0</v>
      </c>
      <c r="X7219">
        <v>6.5535212002663901</v>
      </c>
      <c r="Y7219">
        <v>0</v>
      </c>
      <c r="Z7219">
        <v>0</v>
      </c>
      <c r="AA7219">
        <v>0</v>
      </c>
      <c r="AB7219">
        <v>6.1911469130109369</v>
      </c>
      <c r="AC7219">
        <v>0</v>
      </c>
      <c r="AD7219">
        <v>0</v>
      </c>
      <c r="AE7219">
        <v>12.744668113277328</v>
      </c>
    </row>
    <row r="7220" spans="1:31" x14ac:dyDescent="0.3">
      <c r="A7220">
        <v>2502510</v>
      </c>
      <c r="B7220">
        <v>1</v>
      </c>
      <c r="C7220" t="s">
        <v>80</v>
      </c>
      <c r="D7220" t="s">
        <v>85</v>
      </c>
      <c r="E7220" t="s">
        <v>132</v>
      </c>
      <c r="F7220" t="s">
        <v>20300</v>
      </c>
      <c r="G7220" t="s">
        <v>134</v>
      </c>
      <c r="H7220" t="s">
        <v>135</v>
      </c>
      <c r="I7220" t="s">
        <v>136</v>
      </c>
      <c r="J7220" t="s">
        <v>137</v>
      </c>
      <c r="K7220" t="s">
        <v>138</v>
      </c>
      <c r="L7220" t="s">
        <v>20301</v>
      </c>
      <c r="M7220" t="s">
        <v>20302</v>
      </c>
      <c r="N7220">
        <v>0.49666666599999998</v>
      </c>
      <c r="O7220">
        <v>0</v>
      </c>
      <c r="P7220">
        <v>218</v>
      </c>
      <c r="Q7220">
        <v>0</v>
      </c>
      <c r="R7220">
        <v>0</v>
      </c>
      <c r="S7220">
        <v>0</v>
      </c>
      <c r="T7220">
        <v>5</v>
      </c>
      <c r="U7220">
        <v>0</v>
      </c>
      <c r="V7220">
        <v>0</v>
      </c>
      <c r="W7220">
        <v>0</v>
      </c>
      <c r="X7220">
        <v>36.347227984524409</v>
      </c>
      <c r="Y7220">
        <v>0</v>
      </c>
      <c r="Z7220">
        <v>0</v>
      </c>
      <c r="AA7220">
        <v>0</v>
      </c>
      <c r="AB7220">
        <v>0.57714752441003814</v>
      </c>
      <c r="AC7220">
        <v>0</v>
      </c>
      <c r="AD7220">
        <v>0</v>
      </c>
      <c r="AE7220">
        <v>36.924375508934446</v>
      </c>
    </row>
    <row r="7221" spans="1:31" x14ac:dyDescent="0.3">
      <c r="A7221">
        <v>2502513</v>
      </c>
      <c r="B7221">
        <v>1</v>
      </c>
      <c r="C7221" t="s">
        <v>80</v>
      </c>
      <c r="D7221" t="s">
        <v>92</v>
      </c>
      <c r="E7221" t="s">
        <v>162</v>
      </c>
      <c r="F7221" t="s">
        <v>20303</v>
      </c>
      <c r="G7221" t="s">
        <v>4005</v>
      </c>
      <c r="H7221" t="s">
        <v>135</v>
      </c>
      <c r="I7221" t="s">
        <v>136</v>
      </c>
      <c r="J7221" t="s">
        <v>137</v>
      </c>
      <c r="K7221" t="s">
        <v>144</v>
      </c>
      <c r="L7221" t="s">
        <v>20304</v>
      </c>
      <c r="M7221" t="s">
        <v>20305</v>
      </c>
      <c r="N7221">
        <v>4.3941666660000003</v>
      </c>
      <c r="O7221">
        <v>0</v>
      </c>
      <c r="P7221">
        <v>4</v>
      </c>
      <c r="Q7221">
        <v>0</v>
      </c>
      <c r="R7221">
        <v>2</v>
      </c>
      <c r="S7221">
        <v>0</v>
      </c>
      <c r="T7221">
        <v>1</v>
      </c>
      <c r="U7221">
        <v>0</v>
      </c>
      <c r="V7221">
        <v>0</v>
      </c>
      <c r="W7221">
        <v>0</v>
      </c>
      <c r="X7221">
        <v>3.3441797782375633</v>
      </c>
      <c r="Y7221">
        <v>0</v>
      </c>
      <c r="Z7221">
        <v>1.451257331157876</v>
      </c>
      <c r="AA7221">
        <v>0</v>
      </c>
      <c r="AB7221">
        <v>0.57223948105850053</v>
      </c>
      <c r="AC7221">
        <v>0</v>
      </c>
      <c r="AD7221">
        <v>0</v>
      </c>
      <c r="AE7221">
        <v>5.3676765904539394</v>
      </c>
    </row>
    <row r="7222" spans="1:31" x14ac:dyDescent="0.3">
      <c r="A7222">
        <v>2502327</v>
      </c>
      <c r="B7222">
        <v>1</v>
      </c>
      <c r="C7222" t="s">
        <v>80</v>
      </c>
      <c r="D7222" t="s">
        <v>108</v>
      </c>
      <c r="E7222" t="s">
        <v>132</v>
      </c>
      <c r="F7222" t="s">
        <v>20306</v>
      </c>
      <c r="G7222" t="s">
        <v>530</v>
      </c>
      <c r="H7222" t="s">
        <v>135</v>
      </c>
      <c r="I7222" t="s">
        <v>136</v>
      </c>
      <c r="J7222" t="s">
        <v>137</v>
      </c>
      <c r="K7222" t="s">
        <v>144</v>
      </c>
      <c r="L7222" t="s">
        <v>20307</v>
      </c>
      <c r="M7222" t="s">
        <v>20308</v>
      </c>
      <c r="N7222">
        <v>2.4502777770000002</v>
      </c>
      <c r="O7222">
        <v>0</v>
      </c>
      <c r="P7222">
        <v>16</v>
      </c>
      <c r="Q7222">
        <v>0</v>
      </c>
      <c r="R7222">
        <v>9</v>
      </c>
      <c r="S7222">
        <v>0</v>
      </c>
      <c r="T7222">
        <v>7</v>
      </c>
      <c r="U7222">
        <v>0</v>
      </c>
      <c r="V7222">
        <v>0</v>
      </c>
      <c r="W7222">
        <v>0</v>
      </c>
      <c r="X7222">
        <v>5.5268878498344156</v>
      </c>
      <c r="Y7222">
        <v>0</v>
      </c>
      <c r="Z7222">
        <v>16.29459993252685</v>
      </c>
      <c r="AA7222">
        <v>0</v>
      </c>
      <c r="AB7222">
        <v>31.350857192258982</v>
      </c>
      <c r="AC7222">
        <v>0</v>
      </c>
      <c r="AD7222">
        <v>0</v>
      </c>
      <c r="AE7222">
        <v>53.172344974620245</v>
      </c>
    </row>
    <row r="7223" spans="1:31" x14ac:dyDescent="0.3">
      <c r="A7223">
        <v>2502991</v>
      </c>
      <c r="B7223">
        <v>1</v>
      </c>
      <c r="C7223" t="s">
        <v>80</v>
      </c>
      <c r="D7223" t="s">
        <v>94</v>
      </c>
      <c r="E7223" t="s">
        <v>147</v>
      </c>
      <c r="F7223" t="s">
        <v>20309</v>
      </c>
      <c r="G7223" t="s">
        <v>193</v>
      </c>
      <c r="H7223" t="s">
        <v>150</v>
      </c>
      <c r="I7223" t="s">
        <v>136</v>
      </c>
      <c r="J7223" t="s">
        <v>137</v>
      </c>
      <c r="K7223" t="s">
        <v>144</v>
      </c>
      <c r="L7223" t="s">
        <v>20310</v>
      </c>
      <c r="M7223" t="s">
        <v>20311</v>
      </c>
      <c r="N7223">
        <v>2.6324999999999998</v>
      </c>
      <c r="O7223">
        <v>0</v>
      </c>
      <c r="P7223">
        <v>0</v>
      </c>
      <c r="Q7223">
        <v>7</v>
      </c>
      <c r="R7223">
        <v>41</v>
      </c>
      <c r="S7223">
        <v>7</v>
      </c>
      <c r="T7223">
        <v>10</v>
      </c>
      <c r="U7223">
        <v>0</v>
      </c>
      <c r="V7223">
        <v>0</v>
      </c>
      <c r="W7223">
        <v>0</v>
      </c>
      <c r="X7223">
        <v>0</v>
      </c>
      <c r="Y7223">
        <v>1.5232391884786247</v>
      </c>
      <c r="Z7223">
        <v>16.570667183403742</v>
      </c>
      <c r="AA7223">
        <v>33.91128137738945</v>
      </c>
      <c r="AB7223">
        <v>14.603886879344078</v>
      </c>
      <c r="AC7223">
        <v>0</v>
      </c>
      <c r="AD7223">
        <v>0</v>
      </c>
      <c r="AE7223">
        <v>66.609074628615886</v>
      </c>
    </row>
    <row r="7224" spans="1:31" x14ac:dyDescent="0.3">
      <c r="A7224">
        <v>2502304</v>
      </c>
      <c r="B7224">
        <v>1</v>
      </c>
      <c r="C7224" t="s">
        <v>81</v>
      </c>
      <c r="D7224" t="s">
        <v>128</v>
      </c>
      <c r="E7224" t="s">
        <v>166</v>
      </c>
      <c r="F7224" t="s">
        <v>4557</v>
      </c>
      <c r="G7224" t="s">
        <v>149</v>
      </c>
      <c r="H7224" t="s">
        <v>150</v>
      </c>
      <c r="I7224" t="s">
        <v>136</v>
      </c>
      <c r="J7224" t="s">
        <v>137</v>
      </c>
      <c r="K7224" t="s">
        <v>144</v>
      </c>
      <c r="L7224" t="s">
        <v>20312</v>
      </c>
      <c r="M7224" t="s">
        <v>20313</v>
      </c>
      <c r="N7224">
        <v>1.3869444440000001</v>
      </c>
      <c r="O7224">
        <v>49</v>
      </c>
      <c r="P7224">
        <v>4881</v>
      </c>
      <c r="Q7224">
        <v>540</v>
      </c>
      <c r="R7224">
        <v>389</v>
      </c>
      <c r="S7224">
        <v>73</v>
      </c>
      <c r="T7224">
        <v>527</v>
      </c>
      <c r="U7224">
        <v>4</v>
      </c>
      <c r="V7224">
        <v>0</v>
      </c>
      <c r="W7224">
        <v>13.182975851062057</v>
      </c>
      <c r="X7224">
        <v>971.79504093851699</v>
      </c>
      <c r="Y7224">
        <v>254.24287097371445</v>
      </c>
      <c r="Z7224">
        <v>91.171821906127789</v>
      </c>
      <c r="AA7224">
        <v>798.79949085526209</v>
      </c>
      <c r="AB7224">
        <v>224.40610524607379</v>
      </c>
      <c r="AC7224">
        <v>179.43697302911855</v>
      </c>
      <c r="AD7224">
        <v>0</v>
      </c>
      <c r="AE7224">
        <v>2533.0352787998759</v>
      </c>
    </row>
    <row r="7225" spans="1:31" x14ac:dyDescent="0.3">
      <c r="A7225">
        <v>2502868</v>
      </c>
      <c r="B7225">
        <v>1</v>
      </c>
      <c r="C7225" t="s">
        <v>80</v>
      </c>
      <c r="D7225" t="s">
        <v>84</v>
      </c>
      <c r="E7225" t="s">
        <v>162</v>
      </c>
      <c r="F7225" t="s">
        <v>20314</v>
      </c>
      <c r="G7225" t="s">
        <v>210</v>
      </c>
      <c r="H7225" t="s">
        <v>135</v>
      </c>
      <c r="I7225" t="s">
        <v>136</v>
      </c>
      <c r="J7225" t="s">
        <v>137</v>
      </c>
      <c r="K7225" t="s">
        <v>144</v>
      </c>
      <c r="L7225" t="s">
        <v>20315</v>
      </c>
      <c r="M7225" t="s">
        <v>20316</v>
      </c>
      <c r="N7225">
        <v>0.92166666600000002</v>
      </c>
      <c r="O7225">
        <v>0</v>
      </c>
      <c r="P7225">
        <v>233</v>
      </c>
      <c r="Q7225">
        <v>0</v>
      </c>
      <c r="R7225">
        <v>0</v>
      </c>
      <c r="S7225">
        <v>0</v>
      </c>
      <c r="T7225">
        <v>20</v>
      </c>
      <c r="U7225">
        <v>0</v>
      </c>
      <c r="V7225">
        <v>0</v>
      </c>
      <c r="W7225">
        <v>0</v>
      </c>
      <c r="X7225">
        <v>49.474502204598892</v>
      </c>
      <c r="Y7225">
        <v>0</v>
      </c>
      <c r="Z7225">
        <v>0</v>
      </c>
      <c r="AA7225">
        <v>0</v>
      </c>
      <c r="AB7225">
        <v>8.6781123331169301</v>
      </c>
      <c r="AC7225">
        <v>0</v>
      </c>
      <c r="AD7225">
        <v>0</v>
      </c>
      <c r="AE7225">
        <v>58.15261453771582</v>
      </c>
    </row>
    <row r="7226" spans="1:31" x14ac:dyDescent="0.3">
      <c r="A7226">
        <v>2502722</v>
      </c>
      <c r="B7226">
        <v>1</v>
      </c>
      <c r="C7226" t="s">
        <v>81</v>
      </c>
      <c r="D7226" t="s">
        <v>113</v>
      </c>
      <c r="E7226" t="s">
        <v>162</v>
      </c>
      <c r="F7226" t="s">
        <v>20317</v>
      </c>
      <c r="G7226" t="s">
        <v>530</v>
      </c>
      <c r="H7226" t="s">
        <v>135</v>
      </c>
      <c r="I7226" t="s">
        <v>136</v>
      </c>
      <c r="J7226" t="s">
        <v>137</v>
      </c>
      <c r="K7226" t="s">
        <v>144</v>
      </c>
      <c r="L7226" t="s">
        <v>20318</v>
      </c>
      <c r="M7226" t="s">
        <v>20319</v>
      </c>
      <c r="N7226">
        <v>1.919166666</v>
      </c>
      <c r="O7226">
        <v>0</v>
      </c>
      <c r="P7226">
        <v>3</v>
      </c>
      <c r="Q7226">
        <v>0</v>
      </c>
      <c r="R7226">
        <v>2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1.434210650188376</v>
      </c>
      <c r="Y7226">
        <v>0</v>
      </c>
      <c r="Z7226">
        <v>0.93251368295576009</v>
      </c>
      <c r="AA7226">
        <v>0</v>
      </c>
      <c r="AB7226">
        <v>0</v>
      </c>
      <c r="AC7226">
        <v>0</v>
      </c>
      <c r="AD7226">
        <v>0</v>
      </c>
      <c r="AE7226">
        <v>2.3667243331441359</v>
      </c>
    </row>
    <row r="7227" spans="1:31" x14ac:dyDescent="0.3">
      <c r="A7227">
        <v>2502974</v>
      </c>
      <c r="B7227">
        <v>1</v>
      </c>
      <c r="C7227" t="s">
        <v>81</v>
      </c>
      <c r="D7227" t="s">
        <v>118</v>
      </c>
      <c r="E7227" t="s">
        <v>147</v>
      </c>
      <c r="F7227" t="s">
        <v>20320</v>
      </c>
      <c r="G7227" t="s">
        <v>193</v>
      </c>
      <c r="H7227" t="s">
        <v>150</v>
      </c>
      <c r="I7227" t="s">
        <v>136</v>
      </c>
      <c r="J7227" t="s">
        <v>137</v>
      </c>
      <c r="K7227" t="s">
        <v>144</v>
      </c>
      <c r="L7227" t="s">
        <v>20321</v>
      </c>
      <c r="M7227" t="s">
        <v>20322</v>
      </c>
      <c r="N7227">
        <v>0.462777777</v>
      </c>
      <c r="O7227">
        <v>0</v>
      </c>
      <c r="P7227">
        <v>152</v>
      </c>
      <c r="Q7227">
        <v>1</v>
      </c>
      <c r="R7227">
        <v>4</v>
      </c>
      <c r="S7227">
        <v>0</v>
      </c>
      <c r="T7227">
        <v>5</v>
      </c>
      <c r="U7227">
        <v>0</v>
      </c>
      <c r="V7227">
        <v>0</v>
      </c>
      <c r="W7227">
        <v>0</v>
      </c>
      <c r="X7227">
        <v>8.8394796337834229</v>
      </c>
      <c r="Y7227">
        <v>0.30717072044150801</v>
      </c>
      <c r="Z7227">
        <v>1.0603726959269308</v>
      </c>
      <c r="AA7227">
        <v>0</v>
      </c>
      <c r="AB7227">
        <v>0.80480938892395537</v>
      </c>
      <c r="AC7227">
        <v>0</v>
      </c>
      <c r="AD7227">
        <v>0</v>
      </c>
      <c r="AE7227">
        <v>11.011832439075818</v>
      </c>
    </row>
    <row r="7228" spans="1:31" x14ac:dyDescent="0.3">
      <c r="A7228">
        <v>2502636</v>
      </c>
      <c r="B7228">
        <v>1</v>
      </c>
      <c r="C7228" t="s">
        <v>80</v>
      </c>
      <c r="D7228" t="s">
        <v>99</v>
      </c>
      <c r="E7228" t="s">
        <v>162</v>
      </c>
      <c r="F7228" t="s">
        <v>1475</v>
      </c>
      <c r="G7228" t="s">
        <v>210</v>
      </c>
      <c r="H7228" t="s">
        <v>135</v>
      </c>
      <c r="I7228" t="s">
        <v>136</v>
      </c>
      <c r="J7228" t="s">
        <v>137</v>
      </c>
      <c r="K7228" t="s">
        <v>144</v>
      </c>
      <c r="L7228" t="s">
        <v>20323</v>
      </c>
      <c r="M7228" t="s">
        <v>20324</v>
      </c>
      <c r="N7228">
        <v>1.8588888880000001</v>
      </c>
      <c r="O7228">
        <v>0</v>
      </c>
      <c r="P7228">
        <v>39</v>
      </c>
      <c r="Q7228">
        <v>0</v>
      </c>
      <c r="R7228">
        <v>3</v>
      </c>
      <c r="S7228">
        <v>0</v>
      </c>
      <c r="T7228">
        <v>6</v>
      </c>
      <c r="U7228">
        <v>0</v>
      </c>
      <c r="V7228">
        <v>0</v>
      </c>
      <c r="W7228">
        <v>0</v>
      </c>
      <c r="X7228">
        <v>28.152384492903487</v>
      </c>
      <c r="Y7228">
        <v>0</v>
      </c>
      <c r="Z7228">
        <v>1.3103540091376817</v>
      </c>
      <c r="AA7228">
        <v>0</v>
      </c>
      <c r="AB7228">
        <v>7.5885489937828314</v>
      </c>
      <c r="AC7228">
        <v>0</v>
      </c>
      <c r="AD7228">
        <v>0</v>
      </c>
      <c r="AE7228">
        <v>37.051287495823999</v>
      </c>
    </row>
    <row r="7229" spans="1:31" x14ac:dyDescent="0.3">
      <c r="A7229">
        <v>2502928</v>
      </c>
      <c r="B7229">
        <v>1</v>
      </c>
      <c r="C7229" t="s">
        <v>80</v>
      </c>
      <c r="D7229" t="s">
        <v>97</v>
      </c>
      <c r="E7229" t="s">
        <v>153</v>
      </c>
      <c r="F7229" t="s">
        <v>6062</v>
      </c>
      <c r="G7229" t="s">
        <v>230</v>
      </c>
      <c r="H7229" t="s">
        <v>135</v>
      </c>
      <c r="I7229" t="s">
        <v>136</v>
      </c>
      <c r="J7229" t="s">
        <v>137</v>
      </c>
      <c r="K7229" t="s">
        <v>144</v>
      </c>
      <c r="L7229" t="s">
        <v>20325</v>
      </c>
      <c r="M7229" t="s">
        <v>20326</v>
      </c>
      <c r="N7229">
        <v>2.2108333330000001</v>
      </c>
      <c r="O7229">
        <v>0</v>
      </c>
      <c r="P7229">
        <v>1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3.2924262742794941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3.2924262742794941</v>
      </c>
    </row>
    <row r="7230" spans="1:31" x14ac:dyDescent="0.3">
      <c r="A7230">
        <v>2502682</v>
      </c>
      <c r="B7230">
        <v>1</v>
      </c>
      <c r="C7230" t="s">
        <v>80</v>
      </c>
      <c r="D7230" t="s">
        <v>104</v>
      </c>
      <c r="E7230" t="s">
        <v>153</v>
      </c>
      <c r="F7230" t="s">
        <v>20327</v>
      </c>
      <c r="G7230" t="s">
        <v>155</v>
      </c>
      <c r="H7230" t="s">
        <v>135</v>
      </c>
      <c r="I7230" t="s">
        <v>136</v>
      </c>
      <c r="J7230" t="s">
        <v>137</v>
      </c>
      <c r="K7230" t="s">
        <v>144</v>
      </c>
      <c r="L7230" t="s">
        <v>20328</v>
      </c>
      <c r="M7230" t="s">
        <v>20329</v>
      </c>
      <c r="N7230">
        <v>3.2044444439999999</v>
      </c>
      <c r="O7230">
        <v>0</v>
      </c>
      <c r="P7230">
        <v>5</v>
      </c>
      <c r="Q7230">
        <v>0</v>
      </c>
      <c r="R7230">
        <v>0</v>
      </c>
      <c r="S7230">
        <v>0</v>
      </c>
      <c r="T7230">
        <v>1</v>
      </c>
      <c r="U7230">
        <v>0</v>
      </c>
      <c r="V7230">
        <v>0</v>
      </c>
      <c r="W7230">
        <v>0</v>
      </c>
      <c r="X7230">
        <v>2.7737562801311282</v>
      </c>
      <c r="Y7230">
        <v>0</v>
      </c>
      <c r="Z7230">
        <v>0</v>
      </c>
      <c r="AA7230">
        <v>0</v>
      </c>
      <c r="AB7230">
        <v>5.3205561284791667</v>
      </c>
      <c r="AC7230">
        <v>0</v>
      </c>
      <c r="AD7230">
        <v>0</v>
      </c>
      <c r="AE7230">
        <v>8.0943124086102944</v>
      </c>
    </row>
    <row r="7231" spans="1:31" x14ac:dyDescent="0.3">
      <c r="A7231">
        <v>2502407</v>
      </c>
      <c r="B7231">
        <v>1</v>
      </c>
      <c r="C7231" t="s">
        <v>81</v>
      </c>
      <c r="D7231" t="s">
        <v>118</v>
      </c>
      <c r="E7231" t="s">
        <v>147</v>
      </c>
      <c r="F7231" t="s">
        <v>14876</v>
      </c>
      <c r="G7231" t="s">
        <v>168</v>
      </c>
      <c r="H7231" t="s">
        <v>150</v>
      </c>
      <c r="I7231" t="s">
        <v>136</v>
      </c>
      <c r="J7231" t="s">
        <v>137</v>
      </c>
      <c r="K7231" t="s">
        <v>138</v>
      </c>
      <c r="L7231" t="s">
        <v>20330</v>
      </c>
      <c r="M7231" t="s">
        <v>20331</v>
      </c>
      <c r="N7231">
        <v>6.8416666660000001</v>
      </c>
      <c r="O7231">
        <v>0</v>
      </c>
      <c r="P7231">
        <v>200</v>
      </c>
      <c r="Q7231">
        <v>0</v>
      </c>
      <c r="R7231">
        <v>9</v>
      </c>
      <c r="S7231">
        <v>0</v>
      </c>
      <c r="T7231">
        <v>12</v>
      </c>
      <c r="U7231">
        <v>0</v>
      </c>
      <c r="V7231">
        <v>0</v>
      </c>
      <c r="W7231">
        <v>0</v>
      </c>
      <c r="X7231">
        <v>324.38684521579876</v>
      </c>
      <c r="Y7231">
        <v>0</v>
      </c>
      <c r="Z7231">
        <v>5.3158807737825562</v>
      </c>
      <c r="AA7231">
        <v>0</v>
      </c>
      <c r="AB7231">
        <v>89.195141911850129</v>
      </c>
      <c r="AC7231">
        <v>0</v>
      </c>
      <c r="AD7231">
        <v>0</v>
      </c>
      <c r="AE7231">
        <v>418.89786790143148</v>
      </c>
    </row>
    <row r="7232" spans="1:31" x14ac:dyDescent="0.3">
      <c r="A7232">
        <v>2502576</v>
      </c>
      <c r="B7232">
        <v>1</v>
      </c>
      <c r="C7232" t="s">
        <v>81</v>
      </c>
      <c r="D7232" t="s">
        <v>113</v>
      </c>
      <c r="E7232" t="s">
        <v>166</v>
      </c>
      <c r="F7232" t="s">
        <v>20332</v>
      </c>
      <c r="G7232" t="s">
        <v>149</v>
      </c>
      <c r="H7232" t="s">
        <v>150</v>
      </c>
      <c r="I7232" t="s">
        <v>136</v>
      </c>
      <c r="J7232" t="s">
        <v>137</v>
      </c>
      <c r="K7232" t="s">
        <v>144</v>
      </c>
      <c r="L7232" t="s">
        <v>20333</v>
      </c>
      <c r="M7232" t="s">
        <v>20334</v>
      </c>
      <c r="N7232">
        <v>0.58027777700000005</v>
      </c>
      <c r="O7232">
        <v>6</v>
      </c>
      <c r="P7232">
        <v>1365</v>
      </c>
      <c r="Q7232">
        <v>59</v>
      </c>
      <c r="R7232">
        <v>407</v>
      </c>
      <c r="S7232">
        <v>40</v>
      </c>
      <c r="T7232">
        <v>494</v>
      </c>
      <c r="U7232">
        <v>21</v>
      </c>
      <c r="V7232">
        <v>4</v>
      </c>
      <c r="W7232">
        <v>0.23554155882967476</v>
      </c>
      <c r="X7232">
        <v>137.38427746784839</v>
      </c>
      <c r="Y7232">
        <v>17.332976968813593</v>
      </c>
      <c r="Z7232">
        <v>41.511585675094679</v>
      </c>
      <c r="AA7232">
        <v>402.86248397537423</v>
      </c>
      <c r="AB7232">
        <v>306.97689865762493</v>
      </c>
      <c r="AC7232">
        <v>2673.3118056849844</v>
      </c>
      <c r="AD7232">
        <v>3.1970690603780243</v>
      </c>
      <c r="AE7232">
        <v>3582.8126390489479</v>
      </c>
    </row>
    <row r="7233" spans="1:31" x14ac:dyDescent="0.3">
      <c r="A7233">
        <v>2502642</v>
      </c>
      <c r="B7233">
        <v>1</v>
      </c>
      <c r="C7233" t="s">
        <v>80</v>
      </c>
      <c r="D7233" t="s">
        <v>91</v>
      </c>
      <c r="E7233" t="s">
        <v>147</v>
      </c>
      <c r="F7233" t="s">
        <v>5816</v>
      </c>
      <c r="G7233" t="s">
        <v>134</v>
      </c>
      <c r="H7233" t="s">
        <v>150</v>
      </c>
      <c r="I7233" t="s">
        <v>136</v>
      </c>
      <c r="J7233" t="s">
        <v>137</v>
      </c>
      <c r="K7233" t="s">
        <v>138</v>
      </c>
      <c r="L7233" t="s">
        <v>20335</v>
      </c>
      <c r="M7233" t="s">
        <v>20336</v>
      </c>
      <c r="N7233">
        <v>2.582777777</v>
      </c>
      <c r="O7233">
        <v>0</v>
      </c>
      <c r="P7233">
        <v>0</v>
      </c>
      <c r="Q7233">
        <v>0</v>
      </c>
      <c r="R7233">
        <v>11</v>
      </c>
      <c r="S7233">
        <v>0</v>
      </c>
      <c r="T7233">
        <v>1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12.19136903512231</v>
      </c>
      <c r="AA7233">
        <v>0</v>
      </c>
      <c r="AB7233">
        <v>4.0213028391230754E-2</v>
      </c>
      <c r="AC7233">
        <v>0</v>
      </c>
      <c r="AD7233">
        <v>0</v>
      </c>
      <c r="AE7233">
        <v>12.231582063513541</v>
      </c>
    </row>
    <row r="7234" spans="1:31" x14ac:dyDescent="0.3">
      <c r="A7234">
        <v>2502427</v>
      </c>
      <c r="B7234">
        <v>1</v>
      </c>
      <c r="C7234" t="s">
        <v>80</v>
      </c>
      <c r="D7234" t="s">
        <v>85</v>
      </c>
      <c r="E7234" t="s">
        <v>132</v>
      </c>
      <c r="F7234" t="s">
        <v>20337</v>
      </c>
      <c r="G7234" t="s">
        <v>134</v>
      </c>
      <c r="H7234" t="s">
        <v>135</v>
      </c>
      <c r="I7234" t="s">
        <v>136</v>
      </c>
      <c r="J7234" t="s">
        <v>137</v>
      </c>
      <c r="K7234" t="s">
        <v>138</v>
      </c>
      <c r="L7234" t="s">
        <v>20338</v>
      </c>
      <c r="M7234" t="s">
        <v>20339</v>
      </c>
      <c r="N7234">
        <v>2.2961111110000001</v>
      </c>
      <c r="O7234">
        <v>0</v>
      </c>
      <c r="P7234">
        <v>187</v>
      </c>
      <c r="Q7234">
        <v>0</v>
      </c>
      <c r="R7234">
        <v>0</v>
      </c>
      <c r="S7234">
        <v>0</v>
      </c>
      <c r="T7234">
        <v>5</v>
      </c>
      <c r="U7234">
        <v>0</v>
      </c>
      <c r="V7234">
        <v>0</v>
      </c>
      <c r="W7234">
        <v>0</v>
      </c>
      <c r="X7234">
        <v>123.90589364292254</v>
      </c>
      <c r="Y7234">
        <v>0</v>
      </c>
      <c r="Z7234">
        <v>0</v>
      </c>
      <c r="AA7234">
        <v>0</v>
      </c>
      <c r="AB7234">
        <v>9.6016548178753602</v>
      </c>
      <c r="AC7234">
        <v>0</v>
      </c>
      <c r="AD7234">
        <v>0</v>
      </c>
      <c r="AE7234">
        <v>133.50754846079789</v>
      </c>
    </row>
    <row r="7235" spans="1:31" x14ac:dyDescent="0.3">
      <c r="A7235">
        <v>2502450</v>
      </c>
      <c r="B7235">
        <v>1</v>
      </c>
      <c r="C7235" t="s">
        <v>80</v>
      </c>
      <c r="D7235" t="s">
        <v>96</v>
      </c>
      <c r="E7235" t="s">
        <v>166</v>
      </c>
      <c r="F7235" t="s">
        <v>20340</v>
      </c>
      <c r="G7235" t="s">
        <v>168</v>
      </c>
      <c r="H7235" t="s">
        <v>150</v>
      </c>
      <c r="I7235" t="s">
        <v>136</v>
      </c>
      <c r="J7235" t="s">
        <v>137</v>
      </c>
      <c r="K7235" t="s">
        <v>138</v>
      </c>
      <c r="L7235" t="s">
        <v>20341</v>
      </c>
      <c r="M7235" t="s">
        <v>20342</v>
      </c>
      <c r="N7235">
        <v>1.2150000000000001</v>
      </c>
      <c r="O7235">
        <v>1</v>
      </c>
      <c r="P7235">
        <v>1023</v>
      </c>
      <c r="Q7235">
        <v>0</v>
      </c>
      <c r="R7235">
        <v>0</v>
      </c>
      <c r="S7235">
        <v>10</v>
      </c>
      <c r="T7235">
        <v>30</v>
      </c>
      <c r="U7235">
        <v>0</v>
      </c>
      <c r="V7235">
        <v>0</v>
      </c>
      <c r="W7235">
        <v>9.0326777980540083</v>
      </c>
      <c r="X7235">
        <v>234.26147609619545</v>
      </c>
      <c r="Y7235">
        <v>0</v>
      </c>
      <c r="Z7235">
        <v>0</v>
      </c>
      <c r="AA7235">
        <v>176.14300603414918</v>
      </c>
      <c r="AB7235">
        <v>96.510540946771698</v>
      </c>
      <c r="AC7235">
        <v>0</v>
      </c>
      <c r="AD7235">
        <v>0</v>
      </c>
      <c r="AE7235">
        <v>515.94770087517031</v>
      </c>
    </row>
    <row r="7236" spans="1:31" x14ac:dyDescent="0.3">
      <c r="A7236">
        <v>2502662</v>
      </c>
      <c r="B7236">
        <v>1</v>
      </c>
      <c r="C7236" t="s">
        <v>81</v>
      </c>
      <c r="D7236" t="s">
        <v>125</v>
      </c>
      <c r="E7236" t="s">
        <v>147</v>
      </c>
      <c r="F7236" t="s">
        <v>20343</v>
      </c>
      <c r="G7236" t="s">
        <v>149</v>
      </c>
      <c r="H7236" t="s">
        <v>150</v>
      </c>
      <c r="I7236" t="s">
        <v>136</v>
      </c>
      <c r="J7236" t="s">
        <v>137</v>
      </c>
      <c r="K7236" t="s">
        <v>144</v>
      </c>
      <c r="L7236" t="s">
        <v>20344</v>
      </c>
      <c r="M7236" t="s">
        <v>20345</v>
      </c>
      <c r="N7236">
        <v>0.78749999999999998</v>
      </c>
      <c r="O7236">
        <v>0</v>
      </c>
      <c r="P7236">
        <v>2544</v>
      </c>
      <c r="Q7236">
        <v>0</v>
      </c>
      <c r="R7236">
        <v>6</v>
      </c>
      <c r="S7236">
        <v>2</v>
      </c>
      <c r="T7236">
        <v>447</v>
      </c>
      <c r="U7236">
        <v>0</v>
      </c>
      <c r="V7236">
        <v>0</v>
      </c>
      <c r="W7236">
        <v>0</v>
      </c>
      <c r="X7236">
        <v>323.87838330498107</v>
      </c>
      <c r="Y7236">
        <v>0</v>
      </c>
      <c r="Z7236">
        <v>8.5661897597718764E-2</v>
      </c>
      <c r="AA7236">
        <v>3.1274290958018067</v>
      </c>
      <c r="AB7236">
        <v>259.63527031149505</v>
      </c>
      <c r="AC7236">
        <v>0</v>
      </c>
      <c r="AD7236">
        <v>0</v>
      </c>
      <c r="AE7236">
        <v>586.7267446098756</v>
      </c>
    </row>
    <row r="7237" spans="1:31" x14ac:dyDescent="0.3">
      <c r="A7237">
        <v>2502413</v>
      </c>
      <c r="B7237">
        <v>1</v>
      </c>
      <c r="C7237" t="s">
        <v>80</v>
      </c>
      <c r="D7237" t="s">
        <v>96</v>
      </c>
      <c r="E7237" t="s">
        <v>132</v>
      </c>
      <c r="F7237" t="s">
        <v>20346</v>
      </c>
      <c r="G7237" t="s">
        <v>168</v>
      </c>
      <c r="H7237" t="s">
        <v>135</v>
      </c>
      <c r="I7237" t="s">
        <v>136</v>
      </c>
      <c r="J7237" t="s">
        <v>137</v>
      </c>
      <c r="K7237" t="s">
        <v>138</v>
      </c>
      <c r="L7237" t="s">
        <v>20347</v>
      </c>
      <c r="M7237" t="s">
        <v>20348</v>
      </c>
      <c r="N7237">
        <v>5.9655555549999999</v>
      </c>
      <c r="O7237">
        <v>0</v>
      </c>
      <c r="P7237">
        <v>241</v>
      </c>
      <c r="Q7237">
        <v>0</v>
      </c>
      <c r="R7237">
        <v>0</v>
      </c>
      <c r="S7237">
        <v>0</v>
      </c>
      <c r="T7237">
        <v>6</v>
      </c>
      <c r="U7237">
        <v>0</v>
      </c>
      <c r="V7237">
        <v>0</v>
      </c>
      <c r="W7237">
        <v>0</v>
      </c>
      <c r="X7237">
        <v>432.68496365335079</v>
      </c>
      <c r="Y7237">
        <v>0</v>
      </c>
      <c r="Z7237">
        <v>0</v>
      </c>
      <c r="AA7237">
        <v>0</v>
      </c>
      <c r="AB7237">
        <v>57.778457383289712</v>
      </c>
      <c r="AC7237">
        <v>0</v>
      </c>
      <c r="AD7237">
        <v>0</v>
      </c>
      <c r="AE7237">
        <v>490.46342103664051</v>
      </c>
    </row>
    <row r="7238" spans="1:31" x14ac:dyDescent="0.3">
      <c r="A7238">
        <v>2502556</v>
      </c>
      <c r="B7238">
        <v>1</v>
      </c>
      <c r="C7238" t="s">
        <v>80</v>
      </c>
      <c r="D7238" t="s">
        <v>97</v>
      </c>
      <c r="E7238" t="s">
        <v>153</v>
      </c>
      <c r="F7238" t="s">
        <v>20349</v>
      </c>
      <c r="G7238" t="s">
        <v>230</v>
      </c>
      <c r="H7238" t="s">
        <v>135</v>
      </c>
      <c r="I7238" t="s">
        <v>136</v>
      </c>
      <c r="J7238" t="s">
        <v>137</v>
      </c>
      <c r="K7238" t="s">
        <v>144</v>
      </c>
      <c r="L7238" t="s">
        <v>20350</v>
      </c>
      <c r="M7238" t="s">
        <v>20351</v>
      </c>
      <c r="N7238">
        <v>6.414722222</v>
      </c>
      <c r="O7238">
        <v>0</v>
      </c>
      <c r="P7238">
        <v>1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0.21454370240347892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0.21454370240347892</v>
      </c>
    </row>
    <row r="7239" spans="1:31" x14ac:dyDescent="0.3">
      <c r="A7239">
        <v>2502948</v>
      </c>
      <c r="B7239">
        <v>1</v>
      </c>
      <c r="C7239" t="s">
        <v>81</v>
      </c>
      <c r="D7239" t="s">
        <v>113</v>
      </c>
      <c r="E7239" t="s">
        <v>162</v>
      </c>
      <c r="F7239" t="s">
        <v>20352</v>
      </c>
      <c r="G7239" t="s">
        <v>210</v>
      </c>
      <c r="H7239" t="s">
        <v>135</v>
      </c>
      <c r="I7239" t="s">
        <v>136</v>
      </c>
      <c r="J7239" t="s">
        <v>137</v>
      </c>
      <c r="K7239" t="s">
        <v>144</v>
      </c>
      <c r="L7239" t="s">
        <v>20353</v>
      </c>
      <c r="M7239" t="s">
        <v>20354</v>
      </c>
      <c r="N7239">
        <v>1.6397222220000001</v>
      </c>
      <c r="O7239">
        <v>0</v>
      </c>
      <c r="P7239">
        <v>3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0.9225422146172676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0.9225422146172676</v>
      </c>
    </row>
    <row r="7240" spans="1:31" x14ac:dyDescent="0.3">
      <c r="A7240">
        <v>2502307</v>
      </c>
      <c r="B7240">
        <v>1</v>
      </c>
      <c r="C7240" t="s">
        <v>81</v>
      </c>
      <c r="D7240" t="s">
        <v>126</v>
      </c>
      <c r="E7240" t="s">
        <v>132</v>
      </c>
      <c r="F7240" t="s">
        <v>20355</v>
      </c>
      <c r="G7240" t="s">
        <v>296</v>
      </c>
      <c r="H7240" t="s">
        <v>135</v>
      </c>
      <c r="I7240" t="s">
        <v>136</v>
      </c>
      <c r="J7240" t="s">
        <v>137</v>
      </c>
      <c r="K7240" t="s">
        <v>144</v>
      </c>
      <c r="L7240" t="s">
        <v>20356</v>
      </c>
      <c r="M7240" t="s">
        <v>20357</v>
      </c>
      <c r="N7240">
        <v>0.70388888800000005</v>
      </c>
      <c r="O7240">
        <v>0</v>
      </c>
      <c r="P7240">
        <v>60</v>
      </c>
      <c r="Q7240">
        <v>0</v>
      </c>
      <c r="R7240">
        <v>0</v>
      </c>
      <c r="S7240">
        <v>0</v>
      </c>
      <c r="T7240">
        <v>42</v>
      </c>
      <c r="U7240">
        <v>0</v>
      </c>
      <c r="V7240">
        <v>0</v>
      </c>
      <c r="W7240">
        <v>0</v>
      </c>
      <c r="X7240">
        <v>4.1583194849014404</v>
      </c>
      <c r="Y7240">
        <v>0</v>
      </c>
      <c r="Z7240">
        <v>0</v>
      </c>
      <c r="AA7240">
        <v>0</v>
      </c>
      <c r="AB7240">
        <v>12.212681232511903</v>
      </c>
      <c r="AC7240">
        <v>0</v>
      </c>
      <c r="AD7240">
        <v>0</v>
      </c>
      <c r="AE7240">
        <v>16.371000717413345</v>
      </c>
    </row>
    <row r="7241" spans="1:31" x14ac:dyDescent="0.3">
      <c r="A7241">
        <v>2502824</v>
      </c>
      <c r="B7241">
        <v>4</v>
      </c>
      <c r="C7241" t="s">
        <v>80</v>
      </c>
      <c r="D7241" t="s">
        <v>82</v>
      </c>
      <c r="E7241" t="s">
        <v>147</v>
      </c>
      <c r="F7241" t="s">
        <v>20358</v>
      </c>
      <c r="G7241" t="s">
        <v>149</v>
      </c>
      <c r="H7241" t="s">
        <v>150</v>
      </c>
      <c r="I7241" t="s">
        <v>136</v>
      </c>
      <c r="J7241" t="s">
        <v>137</v>
      </c>
      <c r="K7241" t="s">
        <v>144</v>
      </c>
      <c r="L7241" t="s">
        <v>20087</v>
      </c>
      <c r="M7241" t="s">
        <v>20359</v>
      </c>
      <c r="N7241">
        <v>1.6005555549999999</v>
      </c>
      <c r="O7241">
        <v>0</v>
      </c>
      <c r="P7241">
        <v>216</v>
      </c>
      <c r="Q7241">
        <v>0</v>
      </c>
      <c r="R7241">
        <v>0</v>
      </c>
      <c r="S7241">
        <v>0</v>
      </c>
      <c r="T7241">
        <v>8</v>
      </c>
      <c r="U7241">
        <v>0</v>
      </c>
      <c r="V7241">
        <v>0</v>
      </c>
      <c r="W7241">
        <v>0</v>
      </c>
      <c r="X7241">
        <v>139.25114473121022</v>
      </c>
      <c r="Y7241">
        <v>0</v>
      </c>
      <c r="Z7241">
        <v>0</v>
      </c>
      <c r="AA7241">
        <v>0</v>
      </c>
      <c r="AB7241">
        <v>4.2322403792172851</v>
      </c>
      <c r="AC7241">
        <v>0</v>
      </c>
      <c r="AD7241">
        <v>0</v>
      </c>
      <c r="AE7241">
        <v>143.48338511042749</v>
      </c>
    </row>
    <row r="7242" spans="1:31" x14ac:dyDescent="0.3">
      <c r="A7242">
        <v>2503604</v>
      </c>
      <c r="B7242">
        <v>1</v>
      </c>
      <c r="C7242" t="s">
        <v>80</v>
      </c>
      <c r="D7242" t="s">
        <v>96</v>
      </c>
      <c r="E7242" t="s">
        <v>153</v>
      </c>
      <c r="F7242" t="s">
        <v>20360</v>
      </c>
      <c r="G7242" t="s">
        <v>230</v>
      </c>
      <c r="H7242" t="s">
        <v>135</v>
      </c>
      <c r="I7242" t="s">
        <v>136</v>
      </c>
      <c r="J7242" t="s">
        <v>137</v>
      </c>
      <c r="K7242" t="s">
        <v>144</v>
      </c>
      <c r="L7242" t="s">
        <v>20361</v>
      </c>
      <c r="M7242" t="s">
        <v>20362</v>
      </c>
      <c r="N7242">
        <v>5.636666666</v>
      </c>
      <c r="O7242">
        <v>0</v>
      </c>
      <c r="P7242">
        <v>1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1.6409108355655555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1.6409108355655555</v>
      </c>
    </row>
    <row r="7243" spans="1:31" x14ac:dyDescent="0.3">
      <c r="A7243">
        <v>2503040</v>
      </c>
      <c r="B7243">
        <v>1</v>
      </c>
      <c r="C7243" t="s">
        <v>80</v>
      </c>
      <c r="D7243" t="s">
        <v>99</v>
      </c>
      <c r="E7243" t="s">
        <v>166</v>
      </c>
      <c r="F7243" t="s">
        <v>3658</v>
      </c>
      <c r="G7243" t="s">
        <v>149</v>
      </c>
      <c r="H7243" t="s">
        <v>150</v>
      </c>
      <c r="I7243" t="s">
        <v>506</v>
      </c>
      <c r="J7243" t="s">
        <v>137</v>
      </c>
      <c r="K7243" t="s">
        <v>144</v>
      </c>
      <c r="L7243" t="s">
        <v>20363</v>
      </c>
      <c r="M7243" t="s">
        <v>20364</v>
      </c>
      <c r="N7243">
        <v>3.5555555000000003E-2</v>
      </c>
      <c r="O7243">
        <v>4</v>
      </c>
      <c r="P7243">
        <v>863</v>
      </c>
      <c r="Q7243">
        <v>13</v>
      </c>
      <c r="R7243">
        <v>129</v>
      </c>
      <c r="S7243">
        <v>20</v>
      </c>
      <c r="T7243">
        <v>76</v>
      </c>
      <c r="U7243">
        <v>0</v>
      </c>
      <c r="V7243">
        <v>4</v>
      </c>
      <c r="W7243">
        <v>0.72405267274493512</v>
      </c>
      <c r="X7243">
        <v>4.8550567634861137</v>
      </c>
      <c r="Y7243">
        <v>0.40918885844094938</v>
      </c>
      <c r="Z7243">
        <v>1.5408308085918905</v>
      </c>
      <c r="AA7243">
        <v>2.0054786784430432</v>
      </c>
      <c r="AB7243">
        <v>0.73754158964051197</v>
      </c>
      <c r="AC7243">
        <v>0</v>
      </c>
      <c r="AD7243">
        <v>0.20300951072254222</v>
      </c>
      <c r="AE7243">
        <v>10.475158882069985</v>
      </c>
    </row>
    <row r="7244" spans="1:31" x14ac:dyDescent="0.3">
      <c r="A7244">
        <v>2503458</v>
      </c>
      <c r="B7244">
        <v>1</v>
      </c>
      <c r="C7244" t="s">
        <v>80</v>
      </c>
      <c r="D7244" t="s">
        <v>94</v>
      </c>
      <c r="E7244" t="s">
        <v>147</v>
      </c>
      <c r="F7244" t="s">
        <v>20365</v>
      </c>
      <c r="G7244" t="s">
        <v>134</v>
      </c>
      <c r="H7244" t="s">
        <v>150</v>
      </c>
      <c r="I7244" t="s">
        <v>136</v>
      </c>
      <c r="J7244" t="s">
        <v>137</v>
      </c>
      <c r="K7244" t="s">
        <v>138</v>
      </c>
      <c r="L7244" t="s">
        <v>20366</v>
      </c>
      <c r="M7244" t="s">
        <v>20367</v>
      </c>
      <c r="N7244">
        <v>1.67</v>
      </c>
      <c r="O7244">
        <v>0</v>
      </c>
      <c r="P7244">
        <v>24</v>
      </c>
      <c r="Q7244">
        <v>0</v>
      </c>
      <c r="R7244">
        <v>0</v>
      </c>
      <c r="S7244">
        <v>0</v>
      </c>
      <c r="T7244">
        <v>1</v>
      </c>
      <c r="U7244">
        <v>0</v>
      </c>
      <c r="V7244">
        <v>0</v>
      </c>
      <c r="W7244">
        <v>0</v>
      </c>
      <c r="X7244">
        <v>4.4894225904424605</v>
      </c>
      <c r="Y7244">
        <v>0</v>
      </c>
      <c r="Z7244">
        <v>0</v>
      </c>
      <c r="AA7244">
        <v>0</v>
      </c>
      <c r="AB7244">
        <v>6.3322758043041674E-2</v>
      </c>
      <c r="AC7244">
        <v>0</v>
      </c>
      <c r="AD7244">
        <v>0</v>
      </c>
      <c r="AE7244">
        <v>4.5527453484855025</v>
      </c>
    </row>
    <row r="7245" spans="1:31" x14ac:dyDescent="0.3">
      <c r="A7245">
        <v>2503621</v>
      </c>
      <c r="B7245">
        <v>1</v>
      </c>
      <c r="C7245" t="s">
        <v>81</v>
      </c>
      <c r="D7245" t="s">
        <v>118</v>
      </c>
      <c r="E7245" t="s">
        <v>153</v>
      </c>
      <c r="F7245" t="s">
        <v>20368</v>
      </c>
      <c r="G7245" t="s">
        <v>155</v>
      </c>
      <c r="H7245" t="s">
        <v>135</v>
      </c>
      <c r="I7245" t="s">
        <v>136</v>
      </c>
      <c r="J7245" t="s">
        <v>137</v>
      </c>
      <c r="K7245" t="s">
        <v>144</v>
      </c>
      <c r="L7245" t="s">
        <v>20369</v>
      </c>
      <c r="M7245" t="s">
        <v>20370</v>
      </c>
      <c r="N7245">
        <v>1.024444444</v>
      </c>
      <c r="O7245">
        <v>0</v>
      </c>
      <c r="P7245">
        <v>2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0.36232545060108534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0.36232545060108534</v>
      </c>
    </row>
    <row r="7246" spans="1:31" x14ac:dyDescent="0.3">
      <c r="A7246">
        <v>2503521</v>
      </c>
      <c r="B7246">
        <v>1</v>
      </c>
      <c r="C7246" t="s">
        <v>80</v>
      </c>
      <c r="D7246" t="s">
        <v>84</v>
      </c>
      <c r="E7246" t="s">
        <v>141</v>
      </c>
      <c r="F7246" t="s">
        <v>20371</v>
      </c>
      <c r="G7246" t="s">
        <v>159</v>
      </c>
      <c r="H7246" t="s">
        <v>135</v>
      </c>
      <c r="I7246" t="s">
        <v>136</v>
      </c>
      <c r="J7246" t="s">
        <v>3</v>
      </c>
      <c r="K7246" t="s">
        <v>144</v>
      </c>
      <c r="L7246" t="s">
        <v>20372</v>
      </c>
      <c r="M7246" t="s">
        <v>20373</v>
      </c>
      <c r="N7246">
        <v>3.966388888</v>
      </c>
      <c r="O7246">
        <v>0</v>
      </c>
      <c r="P7246">
        <v>88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79.944106611736629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79.944106611736629</v>
      </c>
    </row>
    <row r="7247" spans="1:31" x14ac:dyDescent="0.3">
      <c r="A7247">
        <v>2503000</v>
      </c>
      <c r="B7247">
        <v>1</v>
      </c>
      <c r="C7247" t="s">
        <v>80</v>
      </c>
      <c r="D7247" t="s">
        <v>101</v>
      </c>
      <c r="E7247" t="s">
        <v>162</v>
      </c>
      <c r="F7247" t="s">
        <v>11514</v>
      </c>
      <c r="G7247" t="s">
        <v>181</v>
      </c>
      <c r="H7247" t="s">
        <v>135</v>
      </c>
      <c r="I7247" t="s">
        <v>136</v>
      </c>
      <c r="J7247" t="s">
        <v>137</v>
      </c>
      <c r="K7247" t="s">
        <v>144</v>
      </c>
      <c r="L7247" t="s">
        <v>20374</v>
      </c>
      <c r="M7247" t="s">
        <v>20375</v>
      </c>
      <c r="N7247">
        <v>0.763055555</v>
      </c>
      <c r="O7247">
        <v>0</v>
      </c>
      <c r="P7247">
        <v>73</v>
      </c>
      <c r="Q7247">
        <v>0</v>
      </c>
      <c r="R7247">
        <v>0</v>
      </c>
      <c r="S7247">
        <v>0</v>
      </c>
      <c r="T7247">
        <v>1</v>
      </c>
      <c r="U7247">
        <v>0</v>
      </c>
      <c r="V7247">
        <v>0</v>
      </c>
      <c r="W7247">
        <v>0</v>
      </c>
      <c r="X7247">
        <v>15.299385682984305</v>
      </c>
      <c r="Y7247">
        <v>0</v>
      </c>
      <c r="Z7247">
        <v>0</v>
      </c>
      <c r="AA7247">
        <v>0</v>
      </c>
      <c r="AB7247">
        <v>0.66818466774583329</v>
      </c>
      <c r="AC7247">
        <v>0</v>
      </c>
      <c r="AD7247">
        <v>0</v>
      </c>
      <c r="AE7247">
        <v>15.967570350730139</v>
      </c>
    </row>
    <row r="7248" spans="1:31" x14ac:dyDescent="0.3">
      <c r="A7248">
        <v>2503143</v>
      </c>
      <c r="B7248">
        <v>1</v>
      </c>
      <c r="C7248" t="s">
        <v>80</v>
      </c>
      <c r="D7248" t="s">
        <v>105</v>
      </c>
      <c r="E7248" t="s">
        <v>184</v>
      </c>
      <c r="F7248" t="s">
        <v>20376</v>
      </c>
      <c r="G7248" t="s">
        <v>134</v>
      </c>
      <c r="H7248" t="s">
        <v>150</v>
      </c>
      <c r="I7248" t="s">
        <v>136</v>
      </c>
      <c r="J7248" t="s">
        <v>137</v>
      </c>
      <c r="K7248" t="s">
        <v>138</v>
      </c>
      <c r="L7248" t="s">
        <v>20377</v>
      </c>
      <c r="M7248" t="s">
        <v>20378</v>
      </c>
      <c r="N7248">
        <v>5.2983333330000004</v>
      </c>
      <c r="O7248">
        <v>4</v>
      </c>
      <c r="P7248">
        <v>47</v>
      </c>
      <c r="Q7248">
        <v>1</v>
      </c>
      <c r="R7248">
        <v>6</v>
      </c>
      <c r="S7248">
        <v>15</v>
      </c>
      <c r="T7248">
        <v>45</v>
      </c>
      <c r="U7248">
        <v>3</v>
      </c>
      <c r="V7248">
        <v>0</v>
      </c>
      <c r="W7248">
        <v>56.24997703549225</v>
      </c>
      <c r="X7248">
        <v>74.698054765952065</v>
      </c>
      <c r="Y7248">
        <v>2.89446992932</v>
      </c>
      <c r="Z7248">
        <v>31.212578868393059</v>
      </c>
      <c r="AA7248">
        <v>528.08849731071371</v>
      </c>
      <c r="AB7248">
        <v>303.6338505876891</v>
      </c>
      <c r="AC7248">
        <v>2217.6119631481256</v>
      </c>
      <c r="AD7248">
        <v>0</v>
      </c>
      <c r="AE7248">
        <v>3214.3893916456855</v>
      </c>
    </row>
    <row r="7249" spans="1:31" x14ac:dyDescent="0.3">
      <c r="A7249">
        <v>2503710</v>
      </c>
      <c r="B7249">
        <v>1</v>
      </c>
      <c r="C7249" t="s">
        <v>81</v>
      </c>
      <c r="D7249" t="s">
        <v>119</v>
      </c>
      <c r="E7249" t="s">
        <v>153</v>
      </c>
      <c r="F7249" t="s">
        <v>20379</v>
      </c>
      <c r="G7249" t="s">
        <v>155</v>
      </c>
      <c r="H7249" t="s">
        <v>135</v>
      </c>
      <c r="I7249" t="s">
        <v>136</v>
      </c>
      <c r="J7249" t="s">
        <v>137</v>
      </c>
      <c r="K7249" t="s">
        <v>144</v>
      </c>
      <c r="L7249" t="s">
        <v>20380</v>
      </c>
      <c r="M7249" t="s">
        <v>20381</v>
      </c>
      <c r="N7249">
        <v>0.80527777700000003</v>
      </c>
      <c r="O7249">
        <v>0</v>
      </c>
      <c r="P7249">
        <v>0</v>
      </c>
      <c r="Q7249">
        <v>0</v>
      </c>
      <c r="R7249">
        <v>1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0.43118697000345224</v>
      </c>
      <c r="AA7249">
        <v>0</v>
      </c>
      <c r="AB7249">
        <v>0</v>
      </c>
      <c r="AC7249">
        <v>0</v>
      </c>
      <c r="AD7249">
        <v>0</v>
      </c>
      <c r="AE7249">
        <v>0.43118697000345224</v>
      </c>
    </row>
    <row r="7250" spans="1:31" x14ac:dyDescent="0.3">
      <c r="A7250">
        <v>2503020</v>
      </c>
      <c r="B7250">
        <v>1</v>
      </c>
      <c r="C7250" t="s">
        <v>80</v>
      </c>
      <c r="D7250" t="s">
        <v>89</v>
      </c>
      <c r="E7250" t="s">
        <v>166</v>
      </c>
      <c r="F7250" t="s">
        <v>20382</v>
      </c>
      <c r="G7250" t="s">
        <v>426</v>
      </c>
      <c r="H7250" t="s">
        <v>150</v>
      </c>
      <c r="I7250" t="s">
        <v>136</v>
      </c>
      <c r="J7250" t="s">
        <v>137</v>
      </c>
      <c r="K7250" t="s">
        <v>144</v>
      </c>
      <c r="L7250" t="s">
        <v>20383</v>
      </c>
      <c r="M7250" t="s">
        <v>20384</v>
      </c>
      <c r="N7250">
        <v>1.318333333</v>
      </c>
      <c r="O7250">
        <v>1</v>
      </c>
      <c r="P7250">
        <v>747</v>
      </c>
      <c r="Q7250">
        <v>0</v>
      </c>
      <c r="R7250">
        <v>1</v>
      </c>
      <c r="S7250">
        <v>4</v>
      </c>
      <c r="T7250">
        <v>57</v>
      </c>
      <c r="U7250">
        <v>0</v>
      </c>
      <c r="V7250">
        <v>0</v>
      </c>
      <c r="W7250">
        <v>0.30884102472999997</v>
      </c>
      <c r="X7250">
        <v>371.90553528367542</v>
      </c>
      <c r="Y7250">
        <v>0</v>
      </c>
      <c r="Z7250">
        <v>1.2451442102129333E-2</v>
      </c>
      <c r="AA7250">
        <v>362.57507797443708</v>
      </c>
      <c r="AB7250">
        <v>63.639875948646399</v>
      </c>
      <c r="AC7250">
        <v>0</v>
      </c>
      <c r="AD7250">
        <v>0</v>
      </c>
      <c r="AE7250">
        <v>798.44178167359098</v>
      </c>
    </row>
    <row r="7251" spans="1:31" x14ac:dyDescent="0.3">
      <c r="A7251">
        <v>2503684</v>
      </c>
      <c r="B7251">
        <v>1</v>
      </c>
      <c r="C7251" t="s">
        <v>80</v>
      </c>
      <c r="D7251" t="s">
        <v>107</v>
      </c>
      <c r="E7251" t="s">
        <v>132</v>
      </c>
      <c r="F7251" t="s">
        <v>20385</v>
      </c>
      <c r="G7251" t="s">
        <v>181</v>
      </c>
      <c r="H7251" t="s">
        <v>135</v>
      </c>
      <c r="I7251" t="s">
        <v>136</v>
      </c>
      <c r="J7251" t="s">
        <v>137</v>
      </c>
      <c r="K7251" t="s">
        <v>144</v>
      </c>
      <c r="L7251" t="s">
        <v>20386</v>
      </c>
      <c r="M7251" t="s">
        <v>20387</v>
      </c>
      <c r="N7251">
        <v>0.814722222</v>
      </c>
      <c r="O7251">
        <v>0</v>
      </c>
      <c r="P7251">
        <v>17</v>
      </c>
      <c r="Q7251">
        <v>0</v>
      </c>
      <c r="R7251">
        <v>0</v>
      </c>
      <c r="S7251">
        <v>0</v>
      </c>
      <c r="T7251">
        <v>14</v>
      </c>
      <c r="U7251">
        <v>0</v>
      </c>
      <c r="V7251">
        <v>0</v>
      </c>
      <c r="W7251">
        <v>0</v>
      </c>
      <c r="X7251">
        <v>4.6738810987453867</v>
      </c>
      <c r="Y7251">
        <v>0</v>
      </c>
      <c r="Z7251">
        <v>0</v>
      </c>
      <c r="AA7251">
        <v>0</v>
      </c>
      <c r="AB7251">
        <v>10.207072208973084</v>
      </c>
      <c r="AC7251">
        <v>0</v>
      </c>
      <c r="AD7251">
        <v>0</v>
      </c>
      <c r="AE7251">
        <v>14.880953307718471</v>
      </c>
    </row>
    <row r="7252" spans="1:31" x14ac:dyDescent="0.3">
      <c r="A7252">
        <v>2503312</v>
      </c>
      <c r="B7252">
        <v>1</v>
      </c>
      <c r="C7252" t="s">
        <v>80</v>
      </c>
      <c r="D7252" t="s">
        <v>85</v>
      </c>
      <c r="E7252" t="s">
        <v>132</v>
      </c>
      <c r="F7252" t="s">
        <v>20388</v>
      </c>
      <c r="G7252" t="s">
        <v>134</v>
      </c>
      <c r="H7252" t="s">
        <v>135</v>
      </c>
      <c r="I7252" t="s">
        <v>136</v>
      </c>
      <c r="J7252" t="s">
        <v>137</v>
      </c>
      <c r="K7252" t="s">
        <v>138</v>
      </c>
      <c r="L7252" t="s">
        <v>20389</v>
      </c>
      <c r="M7252" t="s">
        <v>20390</v>
      </c>
      <c r="N7252">
        <v>0.40083333300000001</v>
      </c>
      <c r="O7252">
        <v>0</v>
      </c>
      <c r="P7252">
        <v>691</v>
      </c>
      <c r="Q7252">
        <v>0</v>
      </c>
      <c r="R7252">
        <v>0</v>
      </c>
      <c r="S7252">
        <v>0</v>
      </c>
      <c r="T7252">
        <v>96</v>
      </c>
      <c r="U7252">
        <v>0</v>
      </c>
      <c r="V7252">
        <v>0</v>
      </c>
      <c r="W7252">
        <v>0</v>
      </c>
      <c r="X7252">
        <v>69.23070708148289</v>
      </c>
      <c r="Y7252">
        <v>0</v>
      </c>
      <c r="Z7252">
        <v>0</v>
      </c>
      <c r="AA7252">
        <v>0</v>
      </c>
      <c r="AB7252">
        <v>28.169964039014666</v>
      </c>
      <c r="AC7252">
        <v>0</v>
      </c>
      <c r="AD7252">
        <v>0</v>
      </c>
      <c r="AE7252">
        <v>97.400671120497549</v>
      </c>
    </row>
    <row r="7253" spans="1:31" x14ac:dyDescent="0.3">
      <c r="A7253">
        <v>2503753</v>
      </c>
      <c r="B7253">
        <v>1</v>
      </c>
      <c r="C7253" t="s">
        <v>80</v>
      </c>
      <c r="D7253" t="s">
        <v>84</v>
      </c>
      <c r="E7253" t="s">
        <v>132</v>
      </c>
      <c r="F7253" t="s">
        <v>20391</v>
      </c>
      <c r="G7253" t="s">
        <v>181</v>
      </c>
      <c r="H7253" t="s">
        <v>135</v>
      </c>
      <c r="I7253" t="s">
        <v>136</v>
      </c>
      <c r="J7253" t="s">
        <v>137</v>
      </c>
      <c r="K7253" t="s">
        <v>144</v>
      </c>
      <c r="L7253" t="s">
        <v>20392</v>
      </c>
      <c r="M7253" t="s">
        <v>20393</v>
      </c>
      <c r="N7253">
        <v>0.270277777</v>
      </c>
      <c r="O7253">
        <v>0</v>
      </c>
      <c r="P7253">
        <v>866</v>
      </c>
      <c r="Q7253">
        <v>0</v>
      </c>
      <c r="R7253">
        <v>0</v>
      </c>
      <c r="S7253">
        <v>0</v>
      </c>
      <c r="T7253">
        <v>41</v>
      </c>
      <c r="U7253">
        <v>0</v>
      </c>
      <c r="V7253">
        <v>0</v>
      </c>
      <c r="W7253">
        <v>0</v>
      </c>
      <c r="X7253">
        <v>64.957856701230597</v>
      </c>
      <c r="Y7253">
        <v>0</v>
      </c>
      <c r="Z7253">
        <v>0</v>
      </c>
      <c r="AA7253">
        <v>0</v>
      </c>
      <c r="AB7253">
        <v>8.9476488185403902</v>
      </c>
      <c r="AC7253">
        <v>0</v>
      </c>
      <c r="AD7253">
        <v>0</v>
      </c>
      <c r="AE7253">
        <v>73.905505519770983</v>
      </c>
    </row>
    <row r="7254" spans="1:31" x14ac:dyDescent="0.3">
      <c r="A7254">
        <v>2503163</v>
      </c>
      <c r="B7254">
        <v>1</v>
      </c>
      <c r="C7254" t="s">
        <v>80</v>
      </c>
      <c r="D7254" t="s">
        <v>104</v>
      </c>
      <c r="E7254" t="s">
        <v>162</v>
      </c>
      <c r="F7254" t="s">
        <v>20394</v>
      </c>
      <c r="G7254" t="s">
        <v>181</v>
      </c>
      <c r="H7254" t="s">
        <v>135</v>
      </c>
      <c r="I7254" t="s">
        <v>136</v>
      </c>
      <c r="J7254" t="s">
        <v>137</v>
      </c>
      <c r="K7254" t="s">
        <v>144</v>
      </c>
      <c r="L7254" t="s">
        <v>20395</v>
      </c>
      <c r="M7254" t="s">
        <v>20396</v>
      </c>
      <c r="N7254">
        <v>0.99527777699999997</v>
      </c>
      <c r="O7254">
        <v>0</v>
      </c>
      <c r="P7254">
        <v>142</v>
      </c>
      <c r="Q7254">
        <v>0</v>
      </c>
      <c r="R7254">
        <v>0</v>
      </c>
      <c r="S7254">
        <v>0</v>
      </c>
      <c r="T7254">
        <v>12</v>
      </c>
      <c r="U7254">
        <v>0</v>
      </c>
      <c r="V7254">
        <v>0</v>
      </c>
      <c r="W7254">
        <v>0</v>
      </c>
      <c r="X7254">
        <v>36.558503323151008</v>
      </c>
      <c r="Y7254">
        <v>0</v>
      </c>
      <c r="Z7254">
        <v>0</v>
      </c>
      <c r="AA7254">
        <v>0</v>
      </c>
      <c r="AB7254">
        <v>16.171070940093045</v>
      </c>
      <c r="AC7254">
        <v>0</v>
      </c>
      <c r="AD7254">
        <v>0</v>
      </c>
      <c r="AE7254">
        <v>52.729574263244054</v>
      </c>
    </row>
    <row r="7255" spans="1:31" x14ac:dyDescent="0.3">
      <c r="A7255">
        <v>2503335</v>
      </c>
      <c r="B7255">
        <v>1</v>
      </c>
      <c r="C7255" t="s">
        <v>80</v>
      </c>
      <c r="D7255" t="s">
        <v>92</v>
      </c>
      <c r="E7255" t="s">
        <v>132</v>
      </c>
      <c r="F7255" t="s">
        <v>20397</v>
      </c>
      <c r="G7255" t="s">
        <v>181</v>
      </c>
      <c r="H7255" t="s">
        <v>135</v>
      </c>
      <c r="I7255" t="s">
        <v>136</v>
      </c>
      <c r="J7255" t="s">
        <v>137</v>
      </c>
      <c r="K7255" t="s">
        <v>144</v>
      </c>
      <c r="L7255" t="s">
        <v>20398</v>
      </c>
      <c r="M7255" t="s">
        <v>20399</v>
      </c>
      <c r="N7255">
        <v>1.0536111109999999</v>
      </c>
      <c r="O7255">
        <v>0</v>
      </c>
      <c r="P7255">
        <v>293</v>
      </c>
      <c r="Q7255">
        <v>0</v>
      </c>
      <c r="R7255">
        <v>0</v>
      </c>
      <c r="S7255">
        <v>0</v>
      </c>
      <c r="T7255">
        <v>8</v>
      </c>
      <c r="U7255">
        <v>0</v>
      </c>
      <c r="V7255">
        <v>0</v>
      </c>
      <c r="W7255">
        <v>0</v>
      </c>
      <c r="X7255">
        <v>56.357456337666619</v>
      </c>
      <c r="Y7255">
        <v>0</v>
      </c>
      <c r="Z7255">
        <v>0</v>
      </c>
      <c r="AA7255">
        <v>0</v>
      </c>
      <c r="AB7255">
        <v>8.2970305442788526</v>
      </c>
      <c r="AC7255">
        <v>0</v>
      </c>
      <c r="AD7255">
        <v>0</v>
      </c>
      <c r="AE7255">
        <v>64.654486881945473</v>
      </c>
    </row>
    <row r="7256" spans="1:31" x14ac:dyDescent="0.3">
      <c r="A7256">
        <v>2503441</v>
      </c>
      <c r="B7256">
        <v>1</v>
      </c>
      <c r="C7256" t="s">
        <v>81</v>
      </c>
      <c r="D7256" t="s">
        <v>113</v>
      </c>
      <c r="E7256" t="s">
        <v>162</v>
      </c>
      <c r="F7256" t="s">
        <v>20400</v>
      </c>
      <c r="G7256" t="s">
        <v>4005</v>
      </c>
      <c r="H7256" t="s">
        <v>135</v>
      </c>
      <c r="I7256" t="s">
        <v>136</v>
      </c>
      <c r="J7256" t="s">
        <v>137</v>
      </c>
      <c r="K7256" t="s">
        <v>144</v>
      </c>
      <c r="L7256" t="s">
        <v>20401</v>
      </c>
      <c r="M7256" t="s">
        <v>20402</v>
      </c>
      <c r="N7256">
        <v>1.1997222219999999</v>
      </c>
      <c r="O7256">
        <v>0</v>
      </c>
      <c r="P7256">
        <v>17</v>
      </c>
      <c r="Q7256">
        <v>0</v>
      </c>
      <c r="R7256">
        <v>0</v>
      </c>
      <c r="S7256">
        <v>0</v>
      </c>
      <c r="T7256">
        <v>4</v>
      </c>
      <c r="U7256">
        <v>0</v>
      </c>
      <c r="V7256">
        <v>0</v>
      </c>
      <c r="W7256">
        <v>0</v>
      </c>
      <c r="X7256">
        <v>3.594194719722525</v>
      </c>
      <c r="Y7256">
        <v>0</v>
      </c>
      <c r="Z7256">
        <v>0</v>
      </c>
      <c r="AA7256">
        <v>0</v>
      </c>
      <c r="AB7256">
        <v>3.3327245404305952</v>
      </c>
      <c r="AC7256">
        <v>0</v>
      </c>
      <c r="AD7256">
        <v>0</v>
      </c>
      <c r="AE7256">
        <v>6.9269192601531202</v>
      </c>
    </row>
    <row r="7257" spans="1:31" x14ac:dyDescent="0.3">
      <c r="A7257">
        <v>2503770</v>
      </c>
      <c r="B7257">
        <v>1</v>
      </c>
      <c r="C7257" t="s">
        <v>81</v>
      </c>
      <c r="D7257" t="s">
        <v>119</v>
      </c>
      <c r="E7257" t="s">
        <v>132</v>
      </c>
      <c r="F7257" t="s">
        <v>20403</v>
      </c>
      <c r="G7257" t="s">
        <v>181</v>
      </c>
      <c r="H7257" t="s">
        <v>135</v>
      </c>
      <c r="I7257" t="s">
        <v>136</v>
      </c>
      <c r="J7257" t="s">
        <v>137</v>
      </c>
      <c r="K7257" t="s">
        <v>144</v>
      </c>
      <c r="L7257" t="s">
        <v>20404</v>
      </c>
      <c r="M7257" t="s">
        <v>20405</v>
      </c>
      <c r="N7257">
        <v>0.379722222</v>
      </c>
      <c r="O7257">
        <v>0</v>
      </c>
      <c r="P7257">
        <v>98</v>
      </c>
      <c r="Q7257">
        <v>0</v>
      </c>
      <c r="R7257">
        <v>7</v>
      </c>
      <c r="S7257">
        <v>0</v>
      </c>
      <c r="T7257">
        <v>9</v>
      </c>
      <c r="U7257">
        <v>0</v>
      </c>
      <c r="V7257">
        <v>0</v>
      </c>
      <c r="W7257">
        <v>0</v>
      </c>
      <c r="X7257">
        <v>10.138100191985799</v>
      </c>
      <c r="Y7257">
        <v>0</v>
      </c>
      <c r="Z7257">
        <v>0.6064267427793929</v>
      </c>
      <c r="AA7257">
        <v>0</v>
      </c>
      <c r="AB7257">
        <v>0.73532139990230383</v>
      </c>
      <c r="AC7257">
        <v>0</v>
      </c>
      <c r="AD7257">
        <v>0</v>
      </c>
      <c r="AE7257">
        <v>11.479848334667496</v>
      </c>
    </row>
    <row r="7258" spans="1:31" x14ac:dyDescent="0.3">
      <c r="A7258">
        <v>2503747</v>
      </c>
      <c r="B7258">
        <v>1</v>
      </c>
      <c r="C7258" t="s">
        <v>80</v>
      </c>
      <c r="D7258" t="s">
        <v>94</v>
      </c>
      <c r="E7258" t="s">
        <v>141</v>
      </c>
      <c r="F7258" t="s">
        <v>20406</v>
      </c>
      <c r="G7258" t="s">
        <v>181</v>
      </c>
      <c r="H7258" t="s">
        <v>135</v>
      </c>
      <c r="I7258" t="s">
        <v>136</v>
      </c>
      <c r="J7258" t="s">
        <v>137</v>
      </c>
      <c r="K7258" t="s">
        <v>144</v>
      </c>
      <c r="L7258" t="s">
        <v>20407</v>
      </c>
      <c r="M7258" t="s">
        <v>20408</v>
      </c>
      <c r="N7258">
        <v>0.35972222199999998</v>
      </c>
      <c r="O7258">
        <v>0</v>
      </c>
      <c r="P7258">
        <v>35</v>
      </c>
      <c r="Q7258">
        <v>0</v>
      </c>
      <c r="R7258">
        <v>0</v>
      </c>
      <c r="S7258">
        <v>0</v>
      </c>
      <c r="T7258">
        <v>29</v>
      </c>
      <c r="U7258">
        <v>0</v>
      </c>
      <c r="V7258">
        <v>0</v>
      </c>
      <c r="W7258">
        <v>0</v>
      </c>
      <c r="X7258">
        <v>4.6880254501176148</v>
      </c>
      <c r="Y7258">
        <v>0</v>
      </c>
      <c r="Z7258">
        <v>0</v>
      </c>
      <c r="AA7258">
        <v>0</v>
      </c>
      <c r="AB7258">
        <v>5.6672018129622748</v>
      </c>
      <c r="AC7258">
        <v>0</v>
      </c>
      <c r="AD7258">
        <v>0</v>
      </c>
      <c r="AE7258">
        <v>10.35522726307989</v>
      </c>
    </row>
    <row r="7259" spans="1:31" x14ac:dyDescent="0.3">
      <c r="A7259">
        <v>2503607</v>
      </c>
      <c r="B7259">
        <v>1</v>
      </c>
      <c r="C7259" t="s">
        <v>80</v>
      </c>
      <c r="D7259" t="s">
        <v>107</v>
      </c>
      <c r="E7259" t="s">
        <v>153</v>
      </c>
      <c r="F7259" t="s">
        <v>20409</v>
      </c>
      <c r="G7259" t="s">
        <v>155</v>
      </c>
      <c r="H7259" t="s">
        <v>135</v>
      </c>
      <c r="I7259" t="s">
        <v>136</v>
      </c>
      <c r="J7259" t="s">
        <v>137</v>
      </c>
      <c r="K7259" t="s">
        <v>144</v>
      </c>
      <c r="L7259" t="s">
        <v>20410</v>
      </c>
      <c r="M7259" t="s">
        <v>20411</v>
      </c>
      <c r="N7259">
        <v>1.6188888880000001</v>
      </c>
      <c r="O7259">
        <v>0</v>
      </c>
      <c r="P7259">
        <v>1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0.34166726833874328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0.34166726833874328</v>
      </c>
    </row>
    <row r="7260" spans="1:31" x14ac:dyDescent="0.3">
      <c r="A7260">
        <v>2503584</v>
      </c>
      <c r="B7260">
        <v>1</v>
      </c>
      <c r="C7260" t="s">
        <v>80</v>
      </c>
      <c r="D7260" t="s">
        <v>82</v>
      </c>
      <c r="E7260" t="s">
        <v>153</v>
      </c>
      <c r="F7260" t="s">
        <v>20412</v>
      </c>
      <c r="G7260" t="s">
        <v>312</v>
      </c>
      <c r="H7260" t="s">
        <v>135</v>
      </c>
      <c r="I7260" t="s">
        <v>136</v>
      </c>
      <c r="J7260" t="s">
        <v>137</v>
      </c>
      <c r="K7260" t="s">
        <v>144</v>
      </c>
      <c r="L7260" t="s">
        <v>20413</v>
      </c>
      <c r="M7260" t="s">
        <v>20414</v>
      </c>
      <c r="N7260">
        <v>0.895277777</v>
      </c>
      <c r="O7260">
        <v>0</v>
      </c>
      <c r="P7260">
        <v>1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0.41998553079048001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0.41998553079048001</v>
      </c>
    </row>
    <row r="7261" spans="1:31" x14ac:dyDescent="0.3">
      <c r="A7261">
        <v>2503123</v>
      </c>
      <c r="B7261">
        <v>1</v>
      </c>
      <c r="C7261" t="s">
        <v>81</v>
      </c>
      <c r="D7261" t="s">
        <v>118</v>
      </c>
      <c r="E7261" t="s">
        <v>147</v>
      </c>
      <c r="F7261" t="s">
        <v>20415</v>
      </c>
      <c r="G7261" t="s">
        <v>168</v>
      </c>
      <c r="H7261" t="s">
        <v>150</v>
      </c>
      <c r="I7261" t="s">
        <v>136</v>
      </c>
      <c r="J7261" t="s">
        <v>137</v>
      </c>
      <c r="K7261" t="s">
        <v>138</v>
      </c>
      <c r="L7261" t="s">
        <v>20416</v>
      </c>
      <c r="M7261" t="s">
        <v>20417</v>
      </c>
      <c r="N7261">
        <v>8.8963888880000006</v>
      </c>
      <c r="O7261">
        <v>0</v>
      </c>
      <c r="P7261">
        <v>0</v>
      </c>
      <c r="Q7261">
        <v>5</v>
      </c>
      <c r="R7261">
        <v>0</v>
      </c>
      <c r="S7261">
        <v>1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206.97071354231267</v>
      </c>
      <c r="Z7261">
        <v>0</v>
      </c>
      <c r="AA7261">
        <v>20.469610554162063</v>
      </c>
      <c r="AB7261">
        <v>0</v>
      </c>
      <c r="AC7261">
        <v>0</v>
      </c>
      <c r="AD7261">
        <v>0</v>
      </c>
      <c r="AE7261">
        <v>227.44032409647474</v>
      </c>
    </row>
    <row r="7262" spans="1:31" x14ac:dyDescent="0.3">
      <c r="A7262">
        <v>2503670</v>
      </c>
      <c r="B7262">
        <v>1</v>
      </c>
      <c r="C7262" t="s">
        <v>80</v>
      </c>
      <c r="D7262" t="s">
        <v>90</v>
      </c>
      <c r="E7262" t="s">
        <v>153</v>
      </c>
      <c r="F7262" t="s">
        <v>20418</v>
      </c>
      <c r="G7262" t="s">
        <v>155</v>
      </c>
      <c r="H7262" t="s">
        <v>135</v>
      </c>
      <c r="I7262" t="s">
        <v>136</v>
      </c>
      <c r="J7262" t="s">
        <v>137</v>
      </c>
      <c r="K7262" t="s">
        <v>144</v>
      </c>
      <c r="L7262" t="s">
        <v>20419</v>
      </c>
      <c r="M7262" t="s">
        <v>20420</v>
      </c>
      <c r="N7262">
        <v>1.046944444</v>
      </c>
      <c r="O7262">
        <v>0</v>
      </c>
      <c r="P7262">
        <v>9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1.8527574997613847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1.8527574997613847</v>
      </c>
    </row>
    <row r="7263" spans="1:31" x14ac:dyDescent="0.3">
      <c r="A7263">
        <v>2503624</v>
      </c>
      <c r="B7263">
        <v>1</v>
      </c>
      <c r="C7263" t="s">
        <v>81</v>
      </c>
      <c r="D7263" t="s">
        <v>128</v>
      </c>
      <c r="E7263" t="s">
        <v>153</v>
      </c>
      <c r="F7263" t="s">
        <v>20421</v>
      </c>
      <c r="G7263" t="s">
        <v>230</v>
      </c>
      <c r="H7263" t="s">
        <v>135</v>
      </c>
      <c r="I7263" t="s">
        <v>136</v>
      </c>
      <c r="J7263" t="s">
        <v>137</v>
      </c>
      <c r="K7263" t="s">
        <v>144</v>
      </c>
      <c r="L7263" t="s">
        <v>20422</v>
      </c>
      <c r="M7263" t="s">
        <v>20423</v>
      </c>
      <c r="N7263">
        <v>2.5391666659999999</v>
      </c>
      <c r="O7263">
        <v>0</v>
      </c>
      <c r="P7263">
        <v>6</v>
      </c>
      <c r="Q7263">
        <v>0</v>
      </c>
      <c r="R7263">
        <v>0</v>
      </c>
      <c r="S7263">
        <v>0</v>
      </c>
      <c r="T7263">
        <v>1</v>
      </c>
      <c r="U7263">
        <v>0</v>
      </c>
      <c r="V7263">
        <v>0</v>
      </c>
      <c r="W7263">
        <v>0</v>
      </c>
      <c r="X7263">
        <v>3.4488363855479118</v>
      </c>
      <c r="Y7263">
        <v>0</v>
      </c>
      <c r="Z7263">
        <v>0</v>
      </c>
      <c r="AA7263">
        <v>0</v>
      </c>
      <c r="AB7263">
        <v>3.9869494204008333</v>
      </c>
      <c r="AC7263">
        <v>0</v>
      </c>
      <c r="AD7263">
        <v>0</v>
      </c>
      <c r="AE7263">
        <v>7.4357858059487452</v>
      </c>
    </row>
    <row r="7264" spans="1:31" x14ac:dyDescent="0.3">
      <c r="A7264">
        <v>2503189</v>
      </c>
      <c r="B7264">
        <v>1</v>
      </c>
      <c r="C7264" t="s">
        <v>81</v>
      </c>
      <c r="D7264" t="s">
        <v>128</v>
      </c>
      <c r="E7264" t="s">
        <v>153</v>
      </c>
      <c r="F7264" t="s">
        <v>20424</v>
      </c>
      <c r="G7264" t="s">
        <v>155</v>
      </c>
      <c r="H7264" t="s">
        <v>135</v>
      </c>
      <c r="I7264" t="s">
        <v>136</v>
      </c>
      <c r="J7264" t="s">
        <v>137</v>
      </c>
      <c r="K7264" t="s">
        <v>144</v>
      </c>
      <c r="L7264" t="s">
        <v>20425</v>
      </c>
      <c r="M7264" t="s">
        <v>20426</v>
      </c>
      <c r="N7264">
        <v>2.4683333329999999</v>
      </c>
      <c r="O7264">
        <v>0</v>
      </c>
      <c r="P7264">
        <v>0</v>
      </c>
      <c r="Q7264">
        <v>0</v>
      </c>
      <c r="R7264">
        <v>1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0.18319580649139369</v>
      </c>
      <c r="AA7264">
        <v>0</v>
      </c>
      <c r="AB7264">
        <v>0</v>
      </c>
      <c r="AC7264">
        <v>0</v>
      </c>
      <c r="AD7264">
        <v>0</v>
      </c>
      <c r="AE7264">
        <v>0.18319580649139369</v>
      </c>
    </row>
    <row r="7265" spans="1:31" x14ac:dyDescent="0.3">
      <c r="A7265">
        <v>2503166</v>
      </c>
      <c r="B7265">
        <v>1</v>
      </c>
      <c r="C7265" t="s">
        <v>80</v>
      </c>
      <c r="D7265" t="s">
        <v>99</v>
      </c>
      <c r="E7265" t="s">
        <v>162</v>
      </c>
      <c r="F7265" t="s">
        <v>12993</v>
      </c>
      <c r="G7265" t="s">
        <v>2766</v>
      </c>
      <c r="H7265" t="s">
        <v>135</v>
      </c>
      <c r="I7265" t="s">
        <v>136</v>
      </c>
      <c r="J7265" t="s">
        <v>137</v>
      </c>
      <c r="K7265" t="s">
        <v>144</v>
      </c>
      <c r="L7265" t="s">
        <v>20427</v>
      </c>
      <c r="M7265" t="s">
        <v>20428</v>
      </c>
      <c r="N7265">
        <v>1.7341666659999999</v>
      </c>
      <c r="O7265">
        <v>0</v>
      </c>
      <c r="P7265">
        <v>11</v>
      </c>
      <c r="Q7265">
        <v>0</v>
      </c>
      <c r="R7265">
        <v>1</v>
      </c>
      <c r="S7265">
        <v>0</v>
      </c>
      <c r="T7265">
        <v>3</v>
      </c>
      <c r="U7265">
        <v>0</v>
      </c>
      <c r="V7265">
        <v>0</v>
      </c>
      <c r="W7265">
        <v>0</v>
      </c>
      <c r="X7265">
        <v>1.5527664275338442</v>
      </c>
      <c r="Y7265">
        <v>0</v>
      </c>
      <c r="Z7265">
        <v>2.4389963387232627</v>
      </c>
      <c r="AA7265">
        <v>0</v>
      </c>
      <c r="AB7265">
        <v>2.0792704480793507</v>
      </c>
      <c r="AC7265">
        <v>0</v>
      </c>
      <c r="AD7265">
        <v>0</v>
      </c>
      <c r="AE7265">
        <v>6.0710332143364578</v>
      </c>
    </row>
    <row r="7266" spans="1:31" x14ac:dyDescent="0.3">
      <c r="A7266">
        <v>2503664</v>
      </c>
      <c r="B7266">
        <v>1</v>
      </c>
      <c r="C7266" t="s">
        <v>80</v>
      </c>
      <c r="D7266" t="s">
        <v>84</v>
      </c>
      <c r="E7266" t="s">
        <v>162</v>
      </c>
      <c r="F7266" t="s">
        <v>15279</v>
      </c>
      <c r="G7266" t="s">
        <v>530</v>
      </c>
      <c r="H7266" t="s">
        <v>135</v>
      </c>
      <c r="I7266" t="s">
        <v>136</v>
      </c>
      <c r="J7266" t="s">
        <v>137</v>
      </c>
      <c r="K7266" t="s">
        <v>144</v>
      </c>
      <c r="L7266" t="s">
        <v>20429</v>
      </c>
      <c r="M7266" t="s">
        <v>20430</v>
      </c>
      <c r="N7266">
        <v>1.0780555549999999</v>
      </c>
      <c r="O7266">
        <v>0</v>
      </c>
      <c r="P7266">
        <v>208</v>
      </c>
      <c r="Q7266">
        <v>0</v>
      </c>
      <c r="R7266">
        <v>0</v>
      </c>
      <c r="S7266">
        <v>0</v>
      </c>
      <c r="T7266">
        <v>14</v>
      </c>
      <c r="U7266">
        <v>0</v>
      </c>
      <c r="V7266">
        <v>0</v>
      </c>
      <c r="W7266">
        <v>0</v>
      </c>
      <c r="X7266">
        <v>62.501563205808019</v>
      </c>
      <c r="Y7266">
        <v>0</v>
      </c>
      <c r="Z7266">
        <v>0</v>
      </c>
      <c r="AA7266">
        <v>0</v>
      </c>
      <c r="AB7266">
        <v>4.9543185583678468</v>
      </c>
      <c r="AC7266">
        <v>0</v>
      </c>
      <c r="AD7266">
        <v>0</v>
      </c>
      <c r="AE7266">
        <v>67.455881764175871</v>
      </c>
    </row>
    <row r="7267" spans="1:31" x14ac:dyDescent="0.3">
      <c r="A7267">
        <v>2503332</v>
      </c>
      <c r="B7267">
        <v>1</v>
      </c>
      <c r="C7267" t="s">
        <v>80</v>
      </c>
      <c r="D7267" t="s">
        <v>84</v>
      </c>
      <c r="E7267" t="s">
        <v>132</v>
      </c>
      <c r="F7267" t="s">
        <v>20431</v>
      </c>
      <c r="G7267" t="s">
        <v>134</v>
      </c>
      <c r="H7267" t="s">
        <v>135</v>
      </c>
      <c r="I7267" t="s">
        <v>136</v>
      </c>
      <c r="J7267" t="s">
        <v>137</v>
      </c>
      <c r="K7267" t="s">
        <v>138</v>
      </c>
      <c r="L7267" t="s">
        <v>20432</v>
      </c>
      <c r="M7267" t="s">
        <v>20433</v>
      </c>
      <c r="N7267">
        <v>0.33333333300000001</v>
      </c>
      <c r="O7267">
        <v>0</v>
      </c>
      <c r="P7267">
        <v>1091</v>
      </c>
      <c r="Q7267">
        <v>0</v>
      </c>
      <c r="R7267">
        <v>0</v>
      </c>
      <c r="S7267">
        <v>0</v>
      </c>
      <c r="T7267">
        <v>81</v>
      </c>
      <c r="U7267">
        <v>0</v>
      </c>
      <c r="V7267">
        <v>0</v>
      </c>
      <c r="W7267">
        <v>0</v>
      </c>
      <c r="X7267">
        <v>105.66849246519953</v>
      </c>
      <c r="Y7267">
        <v>0</v>
      </c>
      <c r="Z7267">
        <v>0</v>
      </c>
      <c r="AA7267">
        <v>0</v>
      </c>
      <c r="AB7267">
        <v>25.115187674236207</v>
      </c>
      <c r="AC7267">
        <v>0</v>
      </c>
      <c r="AD7267">
        <v>0</v>
      </c>
      <c r="AE7267">
        <v>130.78368013943575</v>
      </c>
    </row>
    <row r="7268" spans="1:31" x14ac:dyDescent="0.3">
      <c r="A7268">
        <v>2503209</v>
      </c>
      <c r="B7268">
        <v>1</v>
      </c>
      <c r="C7268" t="s">
        <v>80</v>
      </c>
      <c r="D7268" t="s">
        <v>96</v>
      </c>
      <c r="E7268" t="s">
        <v>153</v>
      </c>
      <c r="F7268" t="s">
        <v>20434</v>
      </c>
      <c r="G7268" t="s">
        <v>230</v>
      </c>
      <c r="H7268" t="s">
        <v>135</v>
      </c>
      <c r="I7268" t="s">
        <v>136</v>
      </c>
      <c r="J7268" t="s">
        <v>137</v>
      </c>
      <c r="K7268" t="s">
        <v>144</v>
      </c>
      <c r="L7268" t="s">
        <v>20435</v>
      </c>
      <c r="M7268" t="s">
        <v>20436</v>
      </c>
      <c r="N7268">
        <v>2.1433333330000002</v>
      </c>
      <c r="O7268">
        <v>0</v>
      </c>
      <c r="P7268">
        <v>1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1.3898682157939899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1.3898682157939899</v>
      </c>
    </row>
    <row r="7269" spans="1:31" x14ac:dyDescent="0.3">
      <c r="A7269">
        <v>2503103</v>
      </c>
      <c r="B7269">
        <v>1</v>
      </c>
      <c r="C7269" t="s">
        <v>80</v>
      </c>
      <c r="D7269" t="s">
        <v>89</v>
      </c>
      <c r="E7269" t="s">
        <v>162</v>
      </c>
      <c r="F7269" t="s">
        <v>20437</v>
      </c>
      <c r="G7269" t="s">
        <v>181</v>
      </c>
      <c r="H7269" t="s">
        <v>135</v>
      </c>
      <c r="I7269" t="s">
        <v>136</v>
      </c>
      <c r="J7269" t="s">
        <v>137</v>
      </c>
      <c r="K7269" t="s">
        <v>144</v>
      </c>
      <c r="L7269" t="s">
        <v>20438</v>
      </c>
      <c r="M7269" t="s">
        <v>20439</v>
      </c>
      <c r="N7269">
        <v>0.46722222200000002</v>
      </c>
      <c r="O7269">
        <v>0</v>
      </c>
      <c r="P7269">
        <v>148</v>
      </c>
      <c r="Q7269">
        <v>0</v>
      </c>
      <c r="R7269">
        <v>1</v>
      </c>
      <c r="S7269">
        <v>0</v>
      </c>
      <c r="T7269">
        <v>13</v>
      </c>
      <c r="U7269">
        <v>0</v>
      </c>
      <c r="V7269">
        <v>0</v>
      </c>
      <c r="W7269">
        <v>0</v>
      </c>
      <c r="X7269">
        <v>27.698092560898669</v>
      </c>
      <c r="Y7269">
        <v>0</v>
      </c>
      <c r="Z7269">
        <v>0</v>
      </c>
      <c r="AA7269">
        <v>0</v>
      </c>
      <c r="AB7269">
        <v>7.0739771492823973</v>
      </c>
      <c r="AC7269">
        <v>0</v>
      </c>
      <c r="AD7269">
        <v>0</v>
      </c>
      <c r="AE7269">
        <v>34.772069710181064</v>
      </c>
    </row>
    <row r="7270" spans="1:31" x14ac:dyDescent="0.3">
      <c r="A7270">
        <v>2503650</v>
      </c>
      <c r="B7270">
        <v>1</v>
      </c>
      <c r="C7270" t="s">
        <v>80</v>
      </c>
      <c r="D7270" t="s">
        <v>82</v>
      </c>
      <c r="E7270" t="s">
        <v>153</v>
      </c>
      <c r="F7270" t="s">
        <v>20440</v>
      </c>
      <c r="G7270" t="s">
        <v>244</v>
      </c>
      <c r="H7270" t="s">
        <v>135</v>
      </c>
      <c r="I7270" t="s">
        <v>136</v>
      </c>
      <c r="J7270" t="s">
        <v>137</v>
      </c>
      <c r="K7270" t="s">
        <v>144</v>
      </c>
      <c r="L7270" t="s">
        <v>20441</v>
      </c>
      <c r="M7270" t="s">
        <v>20442</v>
      </c>
      <c r="N7270">
        <v>2.7241666659999999</v>
      </c>
      <c r="O7270">
        <v>0</v>
      </c>
      <c r="P7270">
        <v>4</v>
      </c>
      <c r="Q7270">
        <v>0</v>
      </c>
      <c r="R7270">
        <v>0</v>
      </c>
      <c r="S7270">
        <v>0</v>
      </c>
      <c r="T7270">
        <v>1</v>
      </c>
      <c r="U7270">
        <v>0</v>
      </c>
      <c r="V7270">
        <v>0</v>
      </c>
      <c r="W7270">
        <v>0</v>
      </c>
      <c r="X7270">
        <v>2.6105502263434861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2.6105502263434861</v>
      </c>
    </row>
    <row r="7271" spans="1:31" x14ac:dyDescent="0.3">
      <c r="A7271">
        <v>2503487</v>
      </c>
      <c r="B7271">
        <v>1</v>
      </c>
      <c r="C7271" t="s">
        <v>80</v>
      </c>
      <c r="D7271" t="s">
        <v>82</v>
      </c>
      <c r="E7271" t="s">
        <v>132</v>
      </c>
      <c r="F7271" t="s">
        <v>20443</v>
      </c>
      <c r="G7271" t="s">
        <v>134</v>
      </c>
      <c r="H7271" t="s">
        <v>135</v>
      </c>
      <c r="I7271" t="s">
        <v>136</v>
      </c>
      <c r="J7271" t="s">
        <v>137</v>
      </c>
      <c r="K7271" t="s">
        <v>138</v>
      </c>
      <c r="L7271" t="s">
        <v>20444</v>
      </c>
      <c r="M7271" t="s">
        <v>20445</v>
      </c>
      <c r="N7271">
        <v>1.250555555</v>
      </c>
      <c r="O7271">
        <v>0</v>
      </c>
      <c r="P7271">
        <v>932</v>
      </c>
      <c r="Q7271">
        <v>0</v>
      </c>
      <c r="R7271">
        <v>0</v>
      </c>
      <c r="S7271">
        <v>0</v>
      </c>
      <c r="T7271">
        <v>58</v>
      </c>
      <c r="U7271">
        <v>0</v>
      </c>
      <c r="V7271">
        <v>0</v>
      </c>
      <c r="W7271">
        <v>0</v>
      </c>
      <c r="X7271">
        <v>470.32162839788845</v>
      </c>
      <c r="Y7271">
        <v>0</v>
      </c>
      <c r="Z7271">
        <v>0</v>
      </c>
      <c r="AA7271">
        <v>0</v>
      </c>
      <c r="AB7271">
        <v>72.649068015864245</v>
      </c>
      <c r="AC7271">
        <v>0</v>
      </c>
      <c r="AD7271">
        <v>0</v>
      </c>
      <c r="AE7271">
        <v>542.97069641375265</v>
      </c>
    </row>
    <row r="7272" spans="1:31" x14ac:dyDescent="0.3">
      <c r="A7272">
        <v>2503132</v>
      </c>
      <c r="B7272">
        <v>1</v>
      </c>
      <c r="C7272" t="s">
        <v>80</v>
      </c>
      <c r="D7272" t="s">
        <v>93</v>
      </c>
      <c r="E7272" t="s">
        <v>162</v>
      </c>
      <c r="F7272" t="s">
        <v>2379</v>
      </c>
      <c r="G7272" t="s">
        <v>134</v>
      </c>
      <c r="H7272" t="s">
        <v>135</v>
      </c>
      <c r="I7272" t="s">
        <v>136</v>
      </c>
      <c r="J7272" t="s">
        <v>137</v>
      </c>
      <c r="K7272" t="s">
        <v>138</v>
      </c>
      <c r="L7272" t="s">
        <v>20446</v>
      </c>
      <c r="M7272" t="s">
        <v>20447</v>
      </c>
      <c r="N7272">
        <v>6.1980555549999998</v>
      </c>
      <c r="O7272">
        <v>0</v>
      </c>
      <c r="P7272">
        <v>43</v>
      </c>
      <c r="Q7272">
        <v>0</v>
      </c>
      <c r="R7272">
        <v>0</v>
      </c>
      <c r="S7272">
        <v>0</v>
      </c>
      <c r="T7272">
        <v>5</v>
      </c>
      <c r="U7272">
        <v>0</v>
      </c>
      <c r="V7272">
        <v>0</v>
      </c>
      <c r="W7272">
        <v>0</v>
      </c>
      <c r="X7272">
        <v>72.559397682786724</v>
      </c>
      <c r="Y7272">
        <v>0</v>
      </c>
      <c r="Z7272">
        <v>0</v>
      </c>
      <c r="AA7272">
        <v>0</v>
      </c>
      <c r="AB7272">
        <v>84.566367124959385</v>
      </c>
      <c r="AC7272">
        <v>0</v>
      </c>
      <c r="AD7272">
        <v>0</v>
      </c>
      <c r="AE7272">
        <v>157.12576480774612</v>
      </c>
    </row>
    <row r="7273" spans="1:31" x14ac:dyDescent="0.3">
      <c r="A7273">
        <v>2503009</v>
      </c>
      <c r="B7273">
        <v>1</v>
      </c>
      <c r="C7273" t="s">
        <v>80</v>
      </c>
      <c r="D7273" t="s">
        <v>110</v>
      </c>
      <c r="E7273" t="s">
        <v>162</v>
      </c>
      <c r="F7273" t="s">
        <v>20448</v>
      </c>
      <c r="G7273" t="s">
        <v>143</v>
      </c>
      <c r="H7273" t="s">
        <v>135</v>
      </c>
      <c r="I7273" t="s">
        <v>136</v>
      </c>
      <c r="J7273" t="s">
        <v>137</v>
      </c>
      <c r="K7273" t="s">
        <v>144</v>
      </c>
      <c r="L7273" t="s">
        <v>20449</v>
      </c>
      <c r="M7273" t="s">
        <v>20450</v>
      </c>
      <c r="N7273">
        <v>0.99583333299999999</v>
      </c>
      <c r="O7273">
        <v>0</v>
      </c>
      <c r="P7273">
        <v>162</v>
      </c>
      <c r="Q7273">
        <v>0</v>
      </c>
      <c r="R7273">
        <v>0</v>
      </c>
      <c r="S7273">
        <v>0</v>
      </c>
      <c r="T7273">
        <v>13</v>
      </c>
      <c r="U7273">
        <v>0</v>
      </c>
      <c r="V7273">
        <v>0</v>
      </c>
      <c r="W7273">
        <v>0</v>
      </c>
      <c r="X7273">
        <v>48.89237824666958</v>
      </c>
      <c r="Y7273">
        <v>0</v>
      </c>
      <c r="Z7273">
        <v>0</v>
      </c>
      <c r="AA7273">
        <v>0</v>
      </c>
      <c r="AB7273">
        <v>10.979060524131484</v>
      </c>
      <c r="AC7273">
        <v>0</v>
      </c>
      <c r="AD7273">
        <v>0</v>
      </c>
      <c r="AE7273">
        <v>59.871438770801063</v>
      </c>
    </row>
    <row r="7274" spans="1:31" x14ac:dyDescent="0.3">
      <c r="A7274">
        <v>2503109</v>
      </c>
      <c r="B7274">
        <v>1</v>
      </c>
      <c r="C7274" t="s">
        <v>80</v>
      </c>
      <c r="D7274" t="s">
        <v>90</v>
      </c>
      <c r="E7274" t="s">
        <v>147</v>
      </c>
      <c r="F7274" t="s">
        <v>20451</v>
      </c>
      <c r="G7274" t="s">
        <v>168</v>
      </c>
      <c r="H7274" t="s">
        <v>150</v>
      </c>
      <c r="I7274" t="s">
        <v>136</v>
      </c>
      <c r="J7274" t="s">
        <v>137</v>
      </c>
      <c r="K7274" t="s">
        <v>138</v>
      </c>
      <c r="L7274" t="s">
        <v>20452</v>
      </c>
      <c r="M7274" t="s">
        <v>20453</v>
      </c>
      <c r="N7274">
        <v>4.0374999999999996</v>
      </c>
      <c r="O7274">
        <v>0</v>
      </c>
      <c r="P7274">
        <v>188</v>
      </c>
      <c r="Q7274">
        <v>0</v>
      </c>
      <c r="R7274">
        <v>0</v>
      </c>
      <c r="S7274">
        <v>1</v>
      </c>
      <c r="T7274">
        <v>3</v>
      </c>
      <c r="U7274">
        <v>0</v>
      </c>
      <c r="V7274">
        <v>0</v>
      </c>
      <c r="W7274">
        <v>0</v>
      </c>
      <c r="X7274">
        <v>269.04986965714005</v>
      </c>
      <c r="Y7274">
        <v>0</v>
      </c>
      <c r="Z7274">
        <v>0</v>
      </c>
      <c r="AA7274">
        <v>87.391188006106105</v>
      </c>
      <c r="AB7274">
        <v>8.2312083480366667</v>
      </c>
      <c r="AC7274">
        <v>0</v>
      </c>
      <c r="AD7274">
        <v>0</v>
      </c>
      <c r="AE7274">
        <v>364.67226601128283</v>
      </c>
    </row>
    <row r="7275" spans="1:31" x14ac:dyDescent="0.3">
      <c r="A7275">
        <v>2503364</v>
      </c>
      <c r="B7275">
        <v>1</v>
      </c>
      <c r="C7275" t="s">
        <v>80</v>
      </c>
      <c r="D7275" t="s">
        <v>83</v>
      </c>
      <c r="E7275" t="s">
        <v>141</v>
      </c>
      <c r="F7275" t="s">
        <v>20113</v>
      </c>
      <c r="G7275" t="s">
        <v>143</v>
      </c>
      <c r="H7275" t="s">
        <v>135</v>
      </c>
      <c r="I7275" t="s">
        <v>136</v>
      </c>
      <c r="J7275" t="s">
        <v>137</v>
      </c>
      <c r="K7275" t="s">
        <v>144</v>
      </c>
      <c r="L7275" t="s">
        <v>20454</v>
      </c>
      <c r="M7275" t="s">
        <v>20455</v>
      </c>
      <c r="N7275">
        <v>1.3125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18</v>
      </c>
      <c r="U7275">
        <v>0</v>
      </c>
      <c r="V7275">
        <v>4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126.37204492713566</v>
      </c>
      <c r="AC7275">
        <v>0</v>
      </c>
      <c r="AD7275">
        <v>115.74767312969998</v>
      </c>
      <c r="AE7275">
        <v>242.11971805683564</v>
      </c>
    </row>
    <row r="7276" spans="1:31" x14ac:dyDescent="0.3">
      <c r="A7276">
        <v>2503656</v>
      </c>
      <c r="B7276">
        <v>1</v>
      </c>
      <c r="C7276" t="s">
        <v>81</v>
      </c>
      <c r="D7276" t="s">
        <v>113</v>
      </c>
      <c r="E7276" t="s">
        <v>153</v>
      </c>
      <c r="F7276" t="s">
        <v>20456</v>
      </c>
      <c r="G7276" t="s">
        <v>155</v>
      </c>
      <c r="H7276" t="s">
        <v>135</v>
      </c>
      <c r="I7276" t="s">
        <v>136</v>
      </c>
      <c r="J7276" t="s">
        <v>137</v>
      </c>
      <c r="K7276" t="s">
        <v>144</v>
      </c>
      <c r="L7276" t="s">
        <v>20457</v>
      </c>
      <c r="M7276" t="s">
        <v>20458</v>
      </c>
      <c r="N7276">
        <v>1.6330555550000001</v>
      </c>
      <c r="O7276">
        <v>0</v>
      </c>
      <c r="P7276">
        <v>0</v>
      </c>
      <c r="Q7276">
        <v>0</v>
      </c>
      <c r="R7276">
        <v>1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1.2975928130593336E-3</v>
      </c>
      <c r="AA7276">
        <v>0</v>
      </c>
      <c r="AB7276">
        <v>0</v>
      </c>
      <c r="AC7276">
        <v>0</v>
      </c>
      <c r="AD7276">
        <v>0</v>
      </c>
      <c r="AE7276">
        <v>1.2975928130593336E-3</v>
      </c>
    </row>
    <row r="7277" spans="1:31" x14ac:dyDescent="0.3">
      <c r="A7277">
        <v>2503527</v>
      </c>
      <c r="B7277">
        <v>1</v>
      </c>
      <c r="C7277" t="s">
        <v>80</v>
      </c>
      <c r="D7277" t="s">
        <v>110</v>
      </c>
      <c r="E7277" t="s">
        <v>132</v>
      </c>
      <c r="F7277" t="s">
        <v>20459</v>
      </c>
      <c r="G7277" t="s">
        <v>134</v>
      </c>
      <c r="H7277" t="s">
        <v>135</v>
      </c>
      <c r="I7277" t="s">
        <v>136</v>
      </c>
      <c r="J7277" t="s">
        <v>137</v>
      </c>
      <c r="K7277" t="s">
        <v>138</v>
      </c>
      <c r="L7277" t="s">
        <v>20460</v>
      </c>
      <c r="M7277" t="s">
        <v>20461</v>
      </c>
      <c r="N7277">
        <v>0.32250000000000001</v>
      </c>
      <c r="O7277">
        <v>0</v>
      </c>
      <c r="P7277">
        <v>336</v>
      </c>
      <c r="Q7277">
        <v>0</v>
      </c>
      <c r="R7277">
        <v>0</v>
      </c>
      <c r="S7277">
        <v>0</v>
      </c>
      <c r="T7277">
        <v>52</v>
      </c>
      <c r="U7277">
        <v>0</v>
      </c>
      <c r="V7277">
        <v>0</v>
      </c>
      <c r="W7277">
        <v>0</v>
      </c>
      <c r="X7277">
        <v>34.982854596076209</v>
      </c>
      <c r="Y7277">
        <v>0</v>
      </c>
      <c r="Z7277">
        <v>0</v>
      </c>
      <c r="AA7277">
        <v>0</v>
      </c>
      <c r="AB7277">
        <v>25.091166636375853</v>
      </c>
      <c r="AC7277">
        <v>0</v>
      </c>
      <c r="AD7277">
        <v>0</v>
      </c>
      <c r="AE7277">
        <v>60.074021232452061</v>
      </c>
    </row>
    <row r="7278" spans="1:31" x14ac:dyDescent="0.3">
      <c r="A7278">
        <v>2503026</v>
      </c>
      <c r="B7278">
        <v>1</v>
      </c>
      <c r="C7278" t="s">
        <v>81</v>
      </c>
      <c r="D7278" t="s">
        <v>114</v>
      </c>
      <c r="E7278" t="s">
        <v>147</v>
      </c>
      <c r="F7278" t="s">
        <v>20462</v>
      </c>
      <c r="G7278" t="s">
        <v>924</v>
      </c>
      <c r="H7278" t="s">
        <v>150</v>
      </c>
      <c r="I7278" t="s">
        <v>136</v>
      </c>
      <c r="J7278" t="s">
        <v>137</v>
      </c>
      <c r="K7278" t="s">
        <v>144</v>
      </c>
      <c r="L7278" t="s">
        <v>20463</v>
      </c>
      <c r="M7278" t="s">
        <v>20464</v>
      </c>
      <c r="N7278">
        <v>2.0727777770000002</v>
      </c>
      <c r="O7278">
        <v>0</v>
      </c>
      <c r="P7278">
        <v>60</v>
      </c>
      <c r="Q7278">
        <v>0</v>
      </c>
      <c r="R7278">
        <v>0</v>
      </c>
      <c r="S7278">
        <v>0</v>
      </c>
      <c r="T7278">
        <v>5</v>
      </c>
      <c r="U7278">
        <v>0</v>
      </c>
      <c r="V7278">
        <v>0</v>
      </c>
      <c r="W7278">
        <v>0</v>
      </c>
      <c r="X7278">
        <v>6.4845305516820781</v>
      </c>
      <c r="Y7278">
        <v>0</v>
      </c>
      <c r="Z7278">
        <v>0</v>
      </c>
      <c r="AA7278">
        <v>0</v>
      </c>
      <c r="AB7278">
        <v>9.1150857963280003E-3</v>
      </c>
      <c r="AC7278">
        <v>0</v>
      </c>
      <c r="AD7278">
        <v>0</v>
      </c>
      <c r="AE7278">
        <v>6.493645637478406</v>
      </c>
    </row>
    <row r="7279" spans="1:31" x14ac:dyDescent="0.3">
      <c r="A7279">
        <v>2503032</v>
      </c>
      <c r="B7279">
        <v>1</v>
      </c>
      <c r="C7279" t="s">
        <v>81</v>
      </c>
      <c r="D7279" t="s">
        <v>118</v>
      </c>
      <c r="E7279" t="s">
        <v>147</v>
      </c>
      <c r="F7279" t="s">
        <v>9689</v>
      </c>
      <c r="G7279" t="s">
        <v>193</v>
      </c>
      <c r="H7279" t="s">
        <v>150</v>
      </c>
      <c r="I7279" t="s">
        <v>136</v>
      </c>
      <c r="J7279" t="s">
        <v>137</v>
      </c>
      <c r="K7279" t="s">
        <v>144</v>
      </c>
      <c r="L7279" t="s">
        <v>20465</v>
      </c>
      <c r="M7279" t="s">
        <v>20466</v>
      </c>
      <c r="N7279">
        <v>2.5786111109999998</v>
      </c>
      <c r="O7279">
        <v>0</v>
      </c>
      <c r="P7279">
        <v>0</v>
      </c>
      <c r="Q7279">
        <v>8</v>
      </c>
      <c r="R7279">
        <v>31</v>
      </c>
      <c r="S7279">
        <v>6</v>
      </c>
      <c r="T7279">
        <v>8</v>
      </c>
      <c r="U7279">
        <v>0</v>
      </c>
      <c r="V7279">
        <v>0</v>
      </c>
      <c r="W7279">
        <v>0</v>
      </c>
      <c r="X7279">
        <v>0</v>
      </c>
      <c r="Y7279">
        <v>29.98244913151412</v>
      </c>
      <c r="Z7279">
        <v>63.525340088078053</v>
      </c>
      <c r="AA7279">
        <v>880.59235437137681</v>
      </c>
      <c r="AB7279">
        <v>26.612149665413678</v>
      </c>
      <c r="AC7279">
        <v>0</v>
      </c>
      <c r="AD7279">
        <v>0</v>
      </c>
      <c r="AE7279">
        <v>1000.7122932563826</v>
      </c>
    </row>
    <row r="7280" spans="1:31" x14ac:dyDescent="0.3">
      <c r="A7280">
        <v>2503719</v>
      </c>
      <c r="B7280">
        <v>1</v>
      </c>
      <c r="C7280" t="s">
        <v>80</v>
      </c>
      <c r="D7280" t="s">
        <v>84</v>
      </c>
      <c r="E7280" t="s">
        <v>153</v>
      </c>
      <c r="F7280" t="s">
        <v>20467</v>
      </c>
      <c r="G7280" t="s">
        <v>244</v>
      </c>
      <c r="H7280" t="s">
        <v>135</v>
      </c>
      <c r="I7280" t="s">
        <v>136</v>
      </c>
      <c r="J7280" t="s">
        <v>137</v>
      </c>
      <c r="K7280" t="s">
        <v>144</v>
      </c>
      <c r="L7280" t="s">
        <v>20468</v>
      </c>
      <c r="M7280" t="s">
        <v>20469</v>
      </c>
      <c r="N7280">
        <v>1.6775</v>
      </c>
      <c r="O7280">
        <v>0</v>
      </c>
      <c r="P7280">
        <v>23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9.1143964358560154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9.1143964358560154</v>
      </c>
    </row>
    <row r="7281" spans="1:31" x14ac:dyDescent="0.3">
      <c r="A7281">
        <v>2503733</v>
      </c>
      <c r="B7281">
        <v>1</v>
      </c>
      <c r="C7281" t="s">
        <v>80</v>
      </c>
      <c r="D7281" t="s">
        <v>106</v>
      </c>
      <c r="E7281" t="s">
        <v>162</v>
      </c>
      <c r="F7281" t="s">
        <v>20470</v>
      </c>
      <c r="G7281" t="s">
        <v>210</v>
      </c>
      <c r="H7281" t="s">
        <v>135</v>
      </c>
      <c r="I7281" t="s">
        <v>136</v>
      </c>
      <c r="J7281" t="s">
        <v>137</v>
      </c>
      <c r="K7281" t="s">
        <v>144</v>
      </c>
      <c r="L7281" t="s">
        <v>20471</v>
      </c>
      <c r="M7281" t="s">
        <v>20472</v>
      </c>
      <c r="N7281">
        <v>1.74</v>
      </c>
      <c r="O7281">
        <v>0</v>
      </c>
      <c r="P7281">
        <v>0</v>
      </c>
      <c r="Q7281">
        <v>0</v>
      </c>
      <c r="R7281">
        <v>6</v>
      </c>
      <c r="S7281">
        <v>0</v>
      </c>
      <c r="T7281">
        <v>1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11.171640521949252</v>
      </c>
      <c r="AA7281">
        <v>0</v>
      </c>
      <c r="AB7281">
        <v>0.36756603507250668</v>
      </c>
      <c r="AC7281">
        <v>0</v>
      </c>
      <c r="AD7281">
        <v>0</v>
      </c>
      <c r="AE7281">
        <v>11.539206557021759</v>
      </c>
    </row>
    <row r="7282" spans="1:31" x14ac:dyDescent="0.3">
      <c r="A7282">
        <v>2503759</v>
      </c>
      <c r="B7282">
        <v>1</v>
      </c>
      <c r="C7282" t="s">
        <v>81</v>
      </c>
      <c r="D7282" t="s">
        <v>119</v>
      </c>
      <c r="E7282" t="s">
        <v>162</v>
      </c>
      <c r="F7282" t="s">
        <v>20473</v>
      </c>
      <c r="G7282" t="s">
        <v>210</v>
      </c>
      <c r="H7282" t="s">
        <v>135</v>
      </c>
      <c r="I7282" t="s">
        <v>136</v>
      </c>
      <c r="J7282" t="s">
        <v>137</v>
      </c>
      <c r="K7282" t="s">
        <v>144</v>
      </c>
      <c r="L7282" t="s">
        <v>20474</v>
      </c>
      <c r="M7282" t="s">
        <v>20475</v>
      </c>
      <c r="N7282">
        <v>0.696111111</v>
      </c>
      <c r="O7282">
        <v>0</v>
      </c>
      <c r="P7282">
        <v>34</v>
      </c>
      <c r="Q7282">
        <v>0</v>
      </c>
      <c r="R7282">
        <v>0</v>
      </c>
      <c r="S7282">
        <v>0</v>
      </c>
      <c r="T7282">
        <v>2</v>
      </c>
      <c r="U7282">
        <v>0</v>
      </c>
      <c r="V7282">
        <v>0</v>
      </c>
      <c r="W7282">
        <v>0</v>
      </c>
      <c r="X7282">
        <v>5.8155210637603707</v>
      </c>
      <c r="Y7282">
        <v>0</v>
      </c>
      <c r="Z7282">
        <v>0</v>
      </c>
      <c r="AA7282">
        <v>0</v>
      </c>
      <c r="AB7282">
        <v>7.351868082085139E-2</v>
      </c>
      <c r="AC7282">
        <v>0</v>
      </c>
      <c r="AD7282">
        <v>0</v>
      </c>
      <c r="AE7282">
        <v>5.8890397445812219</v>
      </c>
    </row>
    <row r="7283" spans="1:31" x14ac:dyDescent="0.3">
      <c r="A7283">
        <v>2503427</v>
      </c>
      <c r="B7283">
        <v>1</v>
      </c>
      <c r="C7283" t="s">
        <v>80</v>
      </c>
      <c r="D7283" t="s">
        <v>90</v>
      </c>
      <c r="E7283" t="s">
        <v>132</v>
      </c>
      <c r="F7283" t="s">
        <v>20476</v>
      </c>
      <c r="G7283" t="s">
        <v>134</v>
      </c>
      <c r="H7283" t="s">
        <v>135</v>
      </c>
      <c r="I7283" t="s">
        <v>136</v>
      </c>
      <c r="J7283" t="s">
        <v>137</v>
      </c>
      <c r="K7283" t="s">
        <v>138</v>
      </c>
      <c r="L7283" t="s">
        <v>20477</v>
      </c>
      <c r="M7283" t="s">
        <v>20478</v>
      </c>
      <c r="N7283">
        <v>2.8725000000000001</v>
      </c>
      <c r="O7283">
        <v>0</v>
      </c>
      <c r="P7283">
        <v>88</v>
      </c>
      <c r="Q7283">
        <v>0</v>
      </c>
      <c r="R7283">
        <v>0</v>
      </c>
      <c r="S7283">
        <v>0</v>
      </c>
      <c r="T7283">
        <v>1</v>
      </c>
      <c r="U7283">
        <v>0</v>
      </c>
      <c r="V7283">
        <v>0</v>
      </c>
      <c r="W7283">
        <v>0</v>
      </c>
      <c r="X7283">
        <v>63.830645224911763</v>
      </c>
      <c r="Y7283">
        <v>0</v>
      </c>
      <c r="Z7283">
        <v>0</v>
      </c>
      <c r="AA7283">
        <v>0</v>
      </c>
      <c r="AB7283">
        <v>3.7897861863798656</v>
      </c>
      <c r="AC7283">
        <v>0</v>
      </c>
      <c r="AD7283">
        <v>0</v>
      </c>
      <c r="AE7283">
        <v>67.620431411291634</v>
      </c>
    </row>
    <row r="7284" spans="1:31" x14ac:dyDescent="0.3">
      <c r="A7284">
        <v>2503384</v>
      </c>
      <c r="B7284">
        <v>1</v>
      </c>
      <c r="C7284" t="s">
        <v>80</v>
      </c>
      <c r="D7284" t="s">
        <v>100</v>
      </c>
      <c r="E7284" t="s">
        <v>162</v>
      </c>
      <c r="F7284" t="s">
        <v>15464</v>
      </c>
      <c r="G7284" t="s">
        <v>210</v>
      </c>
      <c r="H7284" t="s">
        <v>135</v>
      </c>
      <c r="I7284" t="s">
        <v>136</v>
      </c>
      <c r="J7284" t="s">
        <v>137</v>
      </c>
      <c r="K7284" t="s">
        <v>144</v>
      </c>
      <c r="L7284" t="s">
        <v>20479</v>
      </c>
      <c r="M7284" t="s">
        <v>20480</v>
      </c>
      <c r="N7284">
        <v>0.53638888799999995</v>
      </c>
      <c r="O7284">
        <v>0</v>
      </c>
      <c r="P7284">
        <v>10</v>
      </c>
      <c r="Q7284">
        <v>0</v>
      </c>
      <c r="R7284">
        <v>8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2.1161708650181348</v>
      </c>
      <c r="Y7284">
        <v>0</v>
      </c>
      <c r="Z7284">
        <v>0.3157769765087155</v>
      </c>
      <c r="AA7284">
        <v>0</v>
      </c>
      <c r="AB7284">
        <v>0</v>
      </c>
      <c r="AC7284">
        <v>0</v>
      </c>
      <c r="AD7284">
        <v>0</v>
      </c>
      <c r="AE7284">
        <v>2.4319478415268501</v>
      </c>
    </row>
    <row r="7285" spans="1:31" x14ac:dyDescent="0.3">
      <c r="A7285">
        <v>2503112</v>
      </c>
      <c r="B7285">
        <v>1</v>
      </c>
      <c r="C7285" t="s">
        <v>80</v>
      </c>
      <c r="D7285" t="s">
        <v>90</v>
      </c>
      <c r="E7285" t="s">
        <v>132</v>
      </c>
      <c r="F7285" t="s">
        <v>20481</v>
      </c>
      <c r="G7285" t="s">
        <v>134</v>
      </c>
      <c r="H7285" t="s">
        <v>135</v>
      </c>
      <c r="I7285" t="s">
        <v>136</v>
      </c>
      <c r="J7285" t="s">
        <v>137</v>
      </c>
      <c r="K7285" t="s">
        <v>138</v>
      </c>
      <c r="L7285" t="s">
        <v>20482</v>
      </c>
      <c r="M7285" t="s">
        <v>20483</v>
      </c>
      <c r="N7285">
        <v>0.72</v>
      </c>
      <c r="O7285">
        <v>0</v>
      </c>
      <c r="P7285">
        <v>164</v>
      </c>
      <c r="Q7285">
        <v>0</v>
      </c>
      <c r="R7285">
        <v>0</v>
      </c>
      <c r="S7285">
        <v>0</v>
      </c>
      <c r="T7285">
        <v>8</v>
      </c>
      <c r="U7285">
        <v>0</v>
      </c>
      <c r="V7285">
        <v>0</v>
      </c>
      <c r="W7285">
        <v>0</v>
      </c>
      <c r="X7285">
        <v>41.178578425707393</v>
      </c>
      <c r="Y7285">
        <v>0</v>
      </c>
      <c r="Z7285">
        <v>0</v>
      </c>
      <c r="AA7285">
        <v>0</v>
      </c>
      <c r="AB7285">
        <v>2.0644200277953177</v>
      </c>
      <c r="AC7285">
        <v>0</v>
      </c>
      <c r="AD7285">
        <v>0</v>
      </c>
      <c r="AE7285">
        <v>43.242998453502707</v>
      </c>
    </row>
    <row r="7286" spans="1:31" x14ac:dyDescent="0.3">
      <c r="A7286">
        <v>2503490</v>
      </c>
      <c r="B7286">
        <v>1</v>
      </c>
      <c r="C7286" t="s">
        <v>81</v>
      </c>
      <c r="D7286" t="s">
        <v>120</v>
      </c>
      <c r="E7286" t="s">
        <v>147</v>
      </c>
      <c r="F7286" t="s">
        <v>20484</v>
      </c>
      <c r="G7286" t="s">
        <v>149</v>
      </c>
      <c r="H7286" t="s">
        <v>150</v>
      </c>
      <c r="I7286" t="s">
        <v>136</v>
      </c>
      <c r="J7286" t="s">
        <v>137</v>
      </c>
      <c r="K7286" t="s">
        <v>144</v>
      </c>
      <c r="L7286" t="s">
        <v>20485</v>
      </c>
      <c r="M7286" t="s">
        <v>20486</v>
      </c>
      <c r="N7286">
        <v>1.3080555549999999</v>
      </c>
      <c r="O7286">
        <v>0</v>
      </c>
      <c r="P7286">
        <v>5</v>
      </c>
      <c r="Q7286">
        <v>0</v>
      </c>
      <c r="R7286">
        <v>0</v>
      </c>
      <c r="S7286">
        <v>0</v>
      </c>
      <c r="T7286">
        <v>195</v>
      </c>
      <c r="U7286">
        <v>3</v>
      </c>
      <c r="V7286">
        <v>4</v>
      </c>
      <c r="W7286">
        <v>0</v>
      </c>
      <c r="X7286">
        <v>0.42754315853147468</v>
      </c>
      <c r="Y7286">
        <v>0</v>
      </c>
      <c r="Z7286">
        <v>0</v>
      </c>
      <c r="AA7286">
        <v>0</v>
      </c>
      <c r="AB7286">
        <v>144.43991539533965</v>
      </c>
      <c r="AC7286">
        <v>370.00021338780482</v>
      </c>
      <c r="AD7286">
        <v>4.89225339918627</v>
      </c>
      <c r="AE7286">
        <v>519.75992534086231</v>
      </c>
    </row>
    <row r="7287" spans="1:31" x14ac:dyDescent="0.3">
      <c r="A7287">
        <v>2503447</v>
      </c>
      <c r="B7287">
        <v>1</v>
      </c>
      <c r="C7287" t="s">
        <v>81</v>
      </c>
      <c r="D7287" t="s">
        <v>112</v>
      </c>
      <c r="E7287" t="s">
        <v>147</v>
      </c>
      <c r="F7287" t="s">
        <v>20487</v>
      </c>
      <c r="G7287" t="s">
        <v>159</v>
      </c>
      <c r="H7287" t="s">
        <v>150</v>
      </c>
      <c r="I7287" t="s">
        <v>136</v>
      </c>
      <c r="J7287" t="s">
        <v>3</v>
      </c>
      <c r="K7287" t="s">
        <v>144</v>
      </c>
      <c r="L7287" t="s">
        <v>20488</v>
      </c>
      <c r="M7287" t="s">
        <v>20489</v>
      </c>
      <c r="N7287">
        <v>1.55</v>
      </c>
      <c r="O7287">
        <v>0</v>
      </c>
      <c r="P7287">
        <v>3603</v>
      </c>
      <c r="Q7287">
        <v>1</v>
      </c>
      <c r="R7287">
        <v>115</v>
      </c>
      <c r="S7287">
        <v>70</v>
      </c>
      <c r="T7287">
        <v>873</v>
      </c>
      <c r="U7287">
        <v>9</v>
      </c>
      <c r="V7287">
        <v>7</v>
      </c>
      <c r="W7287">
        <v>0</v>
      </c>
      <c r="X7287">
        <v>1210.8604678107531</v>
      </c>
      <c r="Y7287">
        <v>2.5318789583850894</v>
      </c>
      <c r="Z7287">
        <v>40.147968696900257</v>
      </c>
      <c r="AA7287">
        <v>399.09164210091251</v>
      </c>
      <c r="AB7287">
        <v>1288.7936905409906</v>
      </c>
      <c r="AC7287">
        <v>913.57350889915801</v>
      </c>
      <c r="AD7287">
        <v>279.03367494053953</v>
      </c>
      <c r="AE7287">
        <v>4134.0328319476394</v>
      </c>
    </row>
    <row r="7288" spans="1:31" x14ac:dyDescent="0.3">
      <c r="A7288">
        <v>2503049</v>
      </c>
      <c r="B7288">
        <v>1</v>
      </c>
      <c r="C7288" t="s">
        <v>80</v>
      </c>
      <c r="D7288" t="s">
        <v>97</v>
      </c>
      <c r="E7288" t="s">
        <v>166</v>
      </c>
      <c r="F7288" t="s">
        <v>20490</v>
      </c>
      <c r="G7288" t="s">
        <v>149</v>
      </c>
      <c r="H7288" t="s">
        <v>150</v>
      </c>
      <c r="I7288" t="s">
        <v>136</v>
      </c>
      <c r="J7288" t="s">
        <v>137</v>
      </c>
      <c r="K7288" t="s">
        <v>144</v>
      </c>
      <c r="L7288" t="s">
        <v>20491</v>
      </c>
      <c r="M7288" t="s">
        <v>20492</v>
      </c>
      <c r="N7288">
        <v>7.4999999999999997E-2</v>
      </c>
      <c r="O7288">
        <v>5</v>
      </c>
      <c r="P7288">
        <v>1589</v>
      </c>
      <c r="Q7288">
        <v>5</v>
      </c>
      <c r="R7288">
        <v>69</v>
      </c>
      <c r="S7288">
        <v>16</v>
      </c>
      <c r="T7288">
        <v>148</v>
      </c>
      <c r="U7288">
        <v>1</v>
      </c>
      <c r="V7288">
        <v>0</v>
      </c>
      <c r="W7288">
        <v>2.3861544390711376</v>
      </c>
      <c r="X7288">
        <v>27.398804305998958</v>
      </c>
      <c r="Y7288">
        <v>0.1029434721459225</v>
      </c>
      <c r="Z7288">
        <v>1.3119788659996652</v>
      </c>
      <c r="AA7288">
        <v>2.4981168349045797</v>
      </c>
      <c r="AB7288">
        <v>8.7719887979961957</v>
      </c>
      <c r="AC7288">
        <v>9.1678378294206588</v>
      </c>
      <c r="AD7288">
        <v>0</v>
      </c>
      <c r="AE7288">
        <v>51.637824545537114</v>
      </c>
    </row>
    <row r="7289" spans="1:31" x14ac:dyDescent="0.3">
      <c r="A7289">
        <v>2503676</v>
      </c>
      <c r="B7289">
        <v>1</v>
      </c>
      <c r="C7289" t="s">
        <v>80</v>
      </c>
      <c r="D7289" t="s">
        <v>106</v>
      </c>
      <c r="E7289" t="s">
        <v>153</v>
      </c>
      <c r="F7289" t="s">
        <v>20493</v>
      </c>
      <c r="G7289" t="s">
        <v>244</v>
      </c>
      <c r="H7289" t="s">
        <v>135</v>
      </c>
      <c r="I7289" t="s">
        <v>136</v>
      </c>
      <c r="J7289" t="s">
        <v>137</v>
      </c>
      <c r="K7289" t="s">
        <v>144</v>
      </c>
      <c r="L7289" t="s">
        <v>20494</v>
      </c>
      <c r="M7289" t="s">
        <v>20495</v>
      </c>
      <c r="N7289">
        <v>0.88305555499999999</v>
      </c>
      <c r="O7289">
        <v>0</v>
      </c>
      <c r="P7289">
        <v>0</v>
      </c>
      <c r="Q7289">
        <v>0</v>
      </c>
      <c r="R7289">
        <v>5</v>
      </c>
      <c r="S7289">
        <v>0</v>
      </c>
      <c r="T7289">
        <v>1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2.4196992321856321</v>
      </c>
      <c r="AA7289">
        <v>0</v>
      </c>
      <c r="AB7289">
        <v>0</v>
      </c>
      <c r="AC7289">
        <v>0</v>
      </c>
      <c r="AD7289">
        <v>0</v>
      </c>
      <c r="AE7289">
        <v>2.4196992321856321</v>
      </c>
    </row>
    <row r="7290" spans="1:31" x14ac:dyDescent="0.3">
      <c r="A7290">
        <v>2503553</v>
      </c>
      <c r="B7290">
        <v>1</v>
      </c>
      <c r="C7290" t="s">
        <v>80</v>
      </c>
      <c r="D7290" t="s">
        <v>107</v>
      </c>
      <c r="E7290" t="s">
        <v>166</v>
      </c>
      <c r="F7290" t="s">
        <v>4483</v>
      </c>
      <c r="G7290" t="s">
        <v>149</v>
      </c>
      <c r="H7290" t="s">
        <v>150</v>
      </c>
      <c r="I7290" t="s">
        <v>136</v>
      </c>
      <c r="J7290" t="s">
        <v>137</v>
      </c>
      <c r="K7290" t="s">
        <v>144</v>
      </c>
      <c r="L7290" t="s">
        <v>20496</v>
      </c>
      <c r="M7290" t="s">
        <v>20497</v>
      </c>
      <c r="N7290">
        <v>0.111111111</v>
      </c>
      <c r="O7290">
        <v>0</v>
      </c>
      <c r="P7290">
        <v>0</v>
      </c>
      <c r="Q7290">
        <v>0</v>
      </c>
      <c r="R7290">
        <v>0</v>
      </c>
      <c r="S7290">
        <v>0</v>
      </c>
      <c r="T7290">
        <v>0</v>
      </c>
      <c r="U7290">
        <v>1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598.09277002479143</v>
      </c>
      <c r="AD7290">
        <v>0</v>
      </c>
      <c r="AE7290">
        <v>598.09277002479143</v>
      </c>
    </row>
    <row r="7291" spans="1:31" x14ac:dyDescent="0.3">
      <c r="A7291">
        <v>2503507</v>
      </c>
      <c r="B7291">
        <v>1</v>
      </c>
      <c r="C7291" t="s">
        <v>80</v>
      </c>
      <c r="D7291" t="s">
        <v>85</v>
      </c>
      <c r="E7291" t="s">
        <v>153</v>
      </c>
      <c r="F7291" t="s">
        <v>20498</v>
      </c>
      <c r="G7291" t="s">
        <v>159</v>
      </c>
      <c r="H7291" t="s">
        <v>135</v>
      </c>
      <c r="I7291" t="s">
        <v>136</v>
      </c>
      <c r="J7291" t="s">
        <v>3</v>
      </c>
      <c r="K7291" t="s">
        <v>144</v>
      </c>
      <c r="L7291" t="s">
        <v>20499</v>
      </c>
      <c r="M7291" t="s">
        <v>20500</v>
      </c>
      <c r="N7291">
        <v>4.0891666659999997</v>
      </c>
      <c r="O7291">
        <v>0</v>
      </c>
      <c r="P7291">
        <v>29</v>
      </c>
      <c r="Q7291">
        <v>0</v>
      </c>
      <c r="R7291">
        <v>0</v>
      </c>
      <c r="S7291">
        <v>0</v>
      </c>
      <c r="T7291">
        <v>1</v>
      </c>
      <c r="U7291">
        <v>0</v>
      </c>
      <c r="V7291">
        <v>0</v>
      </c>
      <c r="W7291">
        <v>0</v>
      </c>
      <c r="X7291">
        <v>30.077376277764962</v>
      </c>
      <c r="Y7291">
        <v>0</v>
      </c>
      <c r="Z7291">
        <v>0</v>
      </c>
      <c r="AA7291">
        <v>0</v>
      </c>
      <c r="AB7291">
        <v>8.6520878190484124E-2</v>
      </c>
      <c r="AC7291">
        <v>0</v>
      </c>
      <c r="AD7291">
        <v>0</v>
      </c>
      <c r="AE7291">
        <v>30.163897155955446</v>
      </c>
    </row>
    <row r="7292" spans="1:31" x14ac:dyDescent="0.3">
      <c r="A7292">
        <v>2503135</v>
      </c>
      <c r="B7292">
        <v>1</v>
      </c>
      <c r="C7292" t="s">
        <v>80</v>
      </c>
      <c r="D7292" t="s">
        <v>106</v>
      </c>
      <c r="E7292" t="s">
        <v>132</v>
      </c>
      <c r="F7292" t="s">
        <v>20501</v>
      </c>
      <c r="G7292" t="s">
        <v>134</v>
      </c>
      <c r="H7292" t="s">
        <v>135</v>
      </c>
      <c r="I7292" t="s">
        <v>136</v>
      </c>
      <c r="J7292" t="s">
        <v>137</v>
      </c>
      <c r="K7292" t="s">
        <v>138</v>
      </c>
      <c r="L7292" t="s">
        <v>20502</v>
      </c>
      <c r="M7292" t="s">
        <v>20503</v>
      </c>
      <c r="N7292">
        <v>3.0877777769999999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2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18.195399293504281</v>
      </c>
      <c r="AC7292">
        <v>0</v>
      </c>
      <c r="AD7292">
        <v>0</v>
      </c>
      <c r="AE7292">
        <v>18.195399293504281</v>
      </c>
    </row>
    <row r="7293" spans="1:31" x14ac:dyDescent="0.3">
      <c r="A7293">
        <v>2503421</v>
      </c>
      <c r="B7293">
        <v>1</v>
      </c>
      <c r="C7293" t="s">
        <v>80</v>
      </c>
      <c r="D7293" t="s">
        <v>82</v>
      </c>
      <c r="E7293" t="s">
        <v>132</v>
      </c>
      <c r="F7293" t="s">
        <v>20504</v>
      </c>
      <c r="G7293" t="s">
        <v>134</v>
      </c>
      <c r="H7293" t="s">
        <v>135</v>
      </c>
      <c r="I7293" t="s">
        <v>136</v>
      </c>
      <c r="J7293" t="s">
        <v>137</v>
      </c>
      <c r="K7293" t="s">
        <v>138</v>
      </c>
      <c r="L7293" t="s">
        <v>20505</v>
      </c>
      <c r="M7293" t="s">
        <v>20506</v>
      </c>
      <c r="N7293">
        <v>0.43333333299999999</v>
      </c>
      <c r="O7293">
        <v>0</v>
      </c>
      <c r="P7293">
        <v>182</v>
      </c>
      <c r="Q7293">
        <v>0</v>
      </c>
      <c r="R7293">
        <v>0</v>
      </c>
      <c r="S7293">
        <v>0</v>
      </c>
      <c r="T7293">
        <v>7</v>
      </c>
      <c r="U7293">
        <v>0</v>
      </c>
      <c r="V7293">
        <v>0</v>
      </c>
      <c r="W7293">
        <v>0</v>
      </c>
      <c r="X7293">
        <v>19.355353502495934</v>
      </c>
      <c r="Y7293">
        <v>0</v>
      </c>
      <c r="Z7293">
        <v>0</v>
      </c>
      <c r="AA7293">
        <v>0</v>
      </c>
      <c r="AB7293">
        <v>3.0810964376048737</v>
      </c>
      <c r="AC7293">
        <v>0</v>
      </c>
      <c r="AD7293">
        <v>0</v>
      </c>
      <c r="AE7293">
        <v>22.436449940100808</v>
      </c>
    </row>
    <row r="7294" spans="1:31" x14ac:dyDescent="0.3">
      <c r="A7294">
        <v>2503095</v>
      </c>
      <c r="B7294">
        <v>1</v>
      </c>
      <c r="C7294" t="s">
        <v>81</v>
      </c>
      <c r="D7294" t="s">
        <v>127</v>
      </c>
      <c r="E7294" t="s">
        <v>166</v>
      </c>
      <c r="F7294" t="s">
        <v>6939</v>
      </c>
      <c r="G7294" t="s">
        <v>149</v>
      </c>
      <c r="H7294" t="s">
        <v>150</v>
      </c>
      <c r="I7294" t="s">
        <v>136</v>
      </c>
      <c r="J7294" t="s">
        <v>137</v>
      </c>
      <c r="K7294" t="s">
        <v>144</v>
      </c>
      <c r="L7294" t="s">
        <v>20507</v>
      </c>
      <c r="M7294" t="s">
        <v>20508</v>
      </c>
      <c r="N7294">
        <v>0.67333333299999998</v>
      </c>
      <c r="O7294">
        <v>0</v>
      </c>
      <c r="P7294">
        <v>0</v>
      </c>
      <c r="Q7294">
        <v>0</v>
      </c>
      <c r="R7294">
        <v>0</v>
      </c>
      <c r="S7294">
        <v>2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1952.6189009958221</v>
      </c>
      <c r="AB7294">
        <v>0</v>
      </c>
      <c r="AC7294">
        <v>0</v>
      </c>
      <c r="AD7294">
        <v>0</v>
      </c>
      <c r="AE7294">
        <v>1952.6189009958221</v>
      </c>
    </row>
    <row r="7295" spans="1:31" x14ac:dyDescent="0.3">
      <c r="A7295">
        <v>2503215</v>
      </c>
      <c r="B7295">
        <v>1</v>
      </c>
      <c r="C7295" t="s">
        <v>80</v>
      </c>
      <c r="D7295" t="s">
        <v>84</v>
      </c>
      <c r="E7295" t="s">
        <v>162</v>
      </c>
      <c r="F7295" t="s">
        <v>20509</v>
      </c>
      <c r="G7295" t="s">
        <v>210</v>
      </c>
      <c r="H7295" t="s">
        <v>135</v>
      </c>
      <c r="I7295" t="s">
        <v>136</v>
      </c>
      <c r="J7295" t="s">
        <v>137</v>
      </c>
      <c r="K7295" t="s">
        <v>144</v>
      </c>
      <c r="L7295" t="s">
        <v>20510</v>
      </c>
      <c r="M7295" t="s">
        <v>20511</v>
      </c>
      <c r="N7295">
        <v>1.588055555</v>
      </c>
      <c r="O7295">
        <v>0</v>
      </c>
      <c r="P7295">
        <v>130</v>
      </c>
      <c r="Q7295">
        <v>0</v>
      </c>
      <c r="R7295">
        <v>7</v>
      </c>
      <c r="S7295">
        <v>0</v>
      </c>
      <c r="T7295">
        <v>17</v>
      </c>
      <c r="U7295">
        <v>0</v>
      </c>
      <c r="V7295">
        <v>0</v>
      </c>
      <c r="W7295">
        <v>0</v>
      </c>
      <c r="X7295">
        <v>67.944177574570602</v>
      </c>
      <c r="Y7295">
        <v>0</v>
      </c>
      <c r="Z7295">
        <v>1.4284572326299323</v>
      </c>
      <c r="AA7295">
        <v>0</v>
      </c>
      <c r="AB7295">
        <v>30.465239431996732</v>
      </c>
      <c r="AC7295">
        <v>0</v>
      </c>
      <c r="AD7295">
        <v>0</v>
      </c>
      <c r="AE7295">
        <v>99.837874239197276</v>
      </c>
    </row>
    <row r="7296" spans="1:31" x14ac:dyDescent="0.3">
      <c r="A7296">
        <v>2503693</v>
      </c>
      <c r="B7296">
        <v>1</v>
      </c>
      <c r="C7296" t="s">
        <v>80</v>
      </c>
      <c r="D7296" t="s">
        <v>82</v>
      </c>
      <c r="E7296" t="s">
        <v>162</v>
      </c>
      <c r="F7296" t="s">
        <v>20512</v>
      </c>
      <c r="G7296" t="s">
        <v>530</v>
      </c>
      <c r="H7296" t="s">
        <v>135</v>
      </c>
      <c r="I7296" t="s">
        <v>136</v>
      </c>
      <c r="J7296" t="s">
        <v>137</v>
      </c>
      <c r="K7296" t="s">
        <v>144</v>
      </c>
      <c r="L7296" t="s">
        <v>20513</v>
      </c>
      <c r="M7296" t="s">
        <v>20514</v>
      </c>
      <c r="N7296">
        <v>2.2680555550000001</v>
      </c>
      <c r="O7296">
        <v>0</v>
      </c>
      <c r="P7296">
        <v>51</v>
      </c>
      <c r="Q7296">
        <v>0</v>
      </c>
      <c r="R7296">
        <v>0</v>
      </c>
      <c r="S7296">
        <v>0</v>
      </c>
      <c r="T7296">
        <v>27</v>
      </c>
      <c r="U7296">
        <v>0</v>
      </c>
      <c r="V7296">
        <v>0</v>
      </c>
      <c r="W7296">
        <v>0</v>
      </c>
      <c r="X7296">
        <v>35.889967202982163</v>
      </c>
      <c r="Y7296">
        <v>0</v>
      </c>
      <c r="Z7296">
        <v>0</v>
      </c>
      <c r="AA7296">
        <v>0</v>
      </c>
      <c r="AB7296">
        <v>36.268754209655356</v>
      </c>
      <c r="AC7296">
        <v>0</v>
      </c>
      <c r="AD7296">
        <v>0</v>
      </c>
      <c r="AE7296">
        <v>72.158721412637519</v>
      </c>
    </row>
    <row r="7297" spans="1:31" x14ac:dyDescent="0.3">
      <c r="A7297">
        <v>2503444</v>
      </c>
      <c r="B7297">
        <v>1</v>
      </c>
      <c r="C7297" t="s">
        <v>81</v>
      </c>
      <c r="D7297" t="s">
        <v>123</v>
      </c>
      <c r="E7297" t="s">
        <v>153</v>
      </c>
      <c r="F7297" t="s">
        <v>20515</v>
      </c>
      <c r="G7297" t="s">
        <v>155</v>
      </c>
      <c r="H7297" t="s">
        <v>135</v>
      </c>
      <c r="I7297" t="s">
        <v>136</v>
      </c>
      <c r="J7297" t="s">
        <v>137</v>
      </c>
      <c r="K7297" t="s">
        <v>144</v>
      </c>
      <c r="L7297" t="s">
        <v>20516</v>
      </c>
      <c r="M7297" t="s">
        <v>20517</v>
      </c>
      <c r="N7297">
        <v>1.7933333330000001</v>
      </c>
      <c r="O7297">
        <v>0</v>
      </c>
      <c r="P7297">
        <v>2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0.98862053559111118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0.98862053559111118</v>
      </c>
    </row>
    <row r="7298" spans="1:31" x14ac:dyDescent="0.3">
      <c r="A7298">
        <v>2503550</v>
      </c>
      <c r="B7298">
        <v>1</v>
      </c>
      <c r="C7298" t="s">
        <v>80</v>
      </c>
      <c r="D7298" t="s">
        <v>110</v>
      </c>
      <c r="E7298" t="s">
        <v>132</v>
      </c>
      <c r="F7298" t="s">
        <v>20518</v>
      </c>
      <c r="G7298" t="s">
        <v>134</v>
      </c>
      <c r="H7298" t="s">
        <v>135</v>
      </c>
      <c r="I7298" t="s">
        <v>136</v>
      </c>
      <c r="J7298" t="s">
        <v>137</v>
      </c>
      <c r="K7298" t="s">
        <v>138</v>
      </c>
      <c r="L7298" t="s">
        <v>20519</v>
      </c>
      <c r="M7298" t="s">
        <v>20520</v>
      </c>
      <c r="N7298">
        <v>0.29416666600000002</v>
      </c>
      <c r="O7298">
        <v>0</v>
      </c>
      <c r="P7298">
        <v>1149</v>
      </c>
      <c r="Q7298">
        <v>0</v>
      </c>
      <c r="R7298">
        <v>0</v>
      </c>
      <c r="S7298">
        <v>0</v>
      </c>
      <c r="T7298">
        <v>66</v>
      </c>
      <c r="U7298">
        <v>0</v>
      </c>
      <c r="V7298">
        <v>0</v>
      </c>
      <c r="W7298">
        <v>0</v>
      </c>
      <c r="X7298">
        <v>103.46949551344332</v>
      </c>
      <c r="Y7298">
        <v>0</v>
      </c>
      <c r="Z7298">
        <v>0</v>
      </c>
      <c r="AA7298">
        <v>0</v>
      </c>
      <c r="AB7298">
        <v>15.389077315657465</v>
      </c>
      <c r="AC7298">
        <v>0</v>
      </c>
      <c r="AD7298">
        <v>0</v>
      </c>
      <c r="AE7298">
        <v>118.85857282910078</v>
      </c>
    </row>
    <row r="7299" spans="1:31" x14ac:dyDescent="0.3">
      <c r="A7299">
        <v>2503636</v>
      </c>
      <c r="B7299">
        <v>1</v>
      </c>
      <c r="C7299" t="s">
        <v>81</v>
      </c>
      <c r="D7299" t="s">
        <v>127</v>
      </c>
      <c r="E7299" t="s">
        <v>153</v>
      </c>
      <c r="F7299" t="s">
        <v>20521</v>
      </c>
      <c r="G7299" t="s">
        <v>155</v>
      </c>
      <c r="H7299" t="s">
        <v>135</v>
      </c>
      <c r="I7299" t="s">
        <v>136</v>
      </c>
      <c r="J7299" t="s">
        <v>137</v>
      </c>
      <c r="K7299" t="s">
        <v>144</v>
      </c>
      <c r="L7299" t="s">
        <v>20522</v>
      </c>
      <c r="M7299" t="s">
        <v>20523</v>
      </c>
      <c r="N7299">
        <v>1.104166666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1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1.7677097729775002</v>
      </c>
      <c r="AC7299">
        <v>0</v>
      </c>
      <c r="AD7299">
        <v>0</v>
      </c>
      <c r="AE7299">
        <v>1.7677097729775002</v>
      </c>
    </row>
    <row r="7300" spans="1:31" x14ac:dyDescent="0.3">
      <c r="A7300">
        <v>2503201</v>
      </c>
      <c r="B7300">
        <v>1</v>
      </c>
      <c r="C7300" t="s">
        <v>81</v>
      </c>
      <c r="D7300" t="s">
        <v>120</v>
      </c>
      <c r="E7300" t="s">
        <v>184</v>
      </c>
      <c r="F7300" t="s">
        <v>5743</v>
      </c>
      <c r="G7300" t="s">
        <v>134</v>
      </c>
      <c r="H7300" t="s">
        <v>150</v>
      </c>
      <c r="I7300" t="s">
        <v>136</v>
      </c>
      <c r="J7300" t="s">
        <v>137</v>
      </c>
      <c r="K7300" t="s">
        <v>138</v>
      </c>
      <c r="L7300" t="s">
        <v>20524</v>
      </c>
      <c r="M7300" t="s">
        <v>20525</v>
      </c>
      <c r="N7300">
        <v>6.8891666660000004</v>
      </c>
      <c r="O7300">
        <v>0</v>
      </c>
      <c r="P7300">
        <v>96</v>
      </c>
      <c r="Q7300">
        <v>50</v>
      </c>
      <c r="R7300">
        <v>1</v>
      </c>
      <c r="S7300">
        <v>12</v>
      </c>
      <c r="T7300">
        <v>5</v>
      </c>
      <c r="U7300">
        <v>0</v>
      </c>
      <c r="V7300">
        <v>0</v>
      </c>
      <c r="W7300">
        <v>0</v>
      </c>
      <c r="X7300">
        <v>215.95341868983726</v>
      </c>
      <c r="Y7300">
        <v>247.05817617597046</v>
      </c>
      <c r="Z7300">
        <v>0.11247667386091501</v>
      </c>
      <c r="AA7300">
        <v>420.7826238903121</v>
      </c>
      <c r="AB7300">
        <v>30.525959637118529</v>
      </c>
      <c r="AC7300">
        <v>0</v>
      </c>
      <c r="AD7300">
        <v>0</v>
      </c>
      <c r="AE7300">
        <v>914.43265506709929</v>
      </c>
    </row>
    <row r="7301" spans="1:31" x14ac:dyDescent="0.3">
      <c r="A7301">
        <v>2503387</v>
      </c>
      <c r="B7301">
        <v>1</v>
      </c>
      <c r="C7301" t="s">
        <v>80</v>
      </c>
      <c r="D7301" t="s">
        <v>90</v>
      </c>
      <c r="E7301" t="s">
        <v>132</v>
      </c>
      <c r="F7301" t="s">
        <v>20526</v>
      </c>
      <c r="G7301" t="s">
        <v>134</v>
      </c>
      <c r="H7301" t="s">
        <v>135</v>
      </c>
      <c r="I7301" t="s">
        <v>136</v>
      </c>
      <c r="J7301" t="s">
        <v>137</v>
      </c>
      <c r="K7301" t="s">
        <v>138</v>
      </c>
      <c r="L7301" t="s">
        <v>20527</v>
      </c>
      <c r="M7301" t="s">
        <v>20528</v>
      </c>
      <c r="N7301">
        <v>2.8030555549999998</v>
      </c>
      <c r="O7301">
        <v>0</v>
      </c>
      <c r="P7301">
        <v>595</v>
      </c>
      <c r="Q7301">
        <v>0</v>
      </c>
      <c r="R7301">
        <v>0</v>
      </c>
      <c r="S7301">
        <v>0</v>
      </c>
      <c r="T7301">
        <v>79</v>
      </c>
      <c r="U7301">
        <v>0</v>
      </c>
      <c r="V7301">
        <v>0</v>
      </c>
      <c r="W7301">
        <v>0</v>
      </c>
      <c r="X7301">
        <v>687.25930987090453</v>
      </c>
      <c r="Y7301">
        <v>0</v>
      </c>
      <c r="Z7301">
        <v>0</v>
      </c>
      <c r="AA7301">
        <v>0</v>
      </c>
      <c r="AB7301">
        <v>186.80839649386607</v>
      </c>
      <c r="AC7301">
        <v>0</v>
      </c>
      <c r="AD7301">
        <v>0</v>
      </c>
      <c r="AE7301">
        <v>874.06770636477063</v>
      </c>
    </row>
    <row r="7302" spans="1:31" x14ac:dyDescent="0.3">
      <c r="A7302">
        <v>2503602</v>
      </c>
      <c r="B7302">
        <v>1</v>
      </c>
      <c r="C7302" t="s">
        <v>80</v>
      </c>
      <c r="D7302" t="s">
        <v>101</v>
      </c>
      <c r="E7302" t="s">
        <v>162</v>
      </c>
      <c r="F7302" t="s">
        <v>12611</v>
      </c>
      <c r="G7302" t="s">
        <v>181</v>
      </c>
      <c r="H7302" t="s">
        <v>135</v>
      </c>
      <c r="I7302" t="s">
        <v>136</v>
      </c>
      <c r="J7302" t="s">
        <v>137</v>
      </c>
      <c r="K7302" t="s">
        <v>144</v>
      </c>
      <c r="L7302" t="s">
        <v>20529</v>
      </c>
      <c r="M7302" t="s">
        <v>20530</v>
      </c>
      <c r="N7302">
        <v>0.85444444399999997</v>
      </c>
      <c r="O7302">
        <v>0</v>
      </c>
      <c r="P7302">
        <v>32</v>
      </c>
      <c r="Q7302">
        <v>0</v>
      </c>
      <c r="R7302">
        <v>0</v>
      </c>
      <c r="S7302">
        <v>0</v>
      </c>
      <c r="T7302">
        <v>9</v>
      </c>
      <c r="U7302">
        <v>0</v>
      </c>
      <c r="V7302">
        <v>0</v>
      </c>
      <c r="W7302">
        <v>0</v>
      </c>
      <c r="X7302">
        <v>15.9473739110714</v>
      </c>
      <c r="Y7302">
        <v>0</v>
      </c>
      <c r="Z7302">
        <v>0</v>
      </c>
      <c r="AA7302">
        <v>0</v>
      </c>
      <c r="AB7302">
        <v>4.7565872978478421</v>
      </c>
      <c r="AC7302">
        <v>0</v>
      </c>
      <c r="AD7302">
        <v>0</v>
      </c>
      <c r="AE7302">
        <v>20.703961208919242</v>
      </c>
    </row>
    <row r="7303" spans="1:31" x14ac:dyDescent="0.3">
      <c r="A7303">
        <v>2503679</v>
      </c>
      <c r="B7303">
        <v>1</v>
      </c>
      <c r="C7303" t="s">
        <v>80</v>
      </c>
      <c r="D7303" t="s">
        <v>106</v>
      </c>
      <c r="E7303" t="s">
        <v>132</v>
      </c>
      <c r="F7303" t="s">
        <v>20531</v>
      </c>
      <c r="G7303" t="s">
        <v>181</v>
      </c>
      <c r="H7303" t="s">
        <v>135</v>
      </c>
      <c r="I7303" t="s">
        <v>136</v>
      </c>
      <c r="J7303" t="s">
        <v>137</v>
      </c>
      <c r="K7303" t="s">
        <v>144</v>
      </c>
      <c r="L7303" t="s">
        <v>20532</v>
      </c>
      <c r="M7303" t="s">
        <v>20533</v>
      </c>
      <c r="N7303">
        <v>0.52722222200000002</v>
      </c>
      <c r="O7303">
        <v>0</v>
      </c>
      <c r="P7303">
        <v>3</v>
      </c>
      <c r="Q7303">
        <v>0</v>
      </c>
      <c r="R7303">
        <v>6</v>
      </c>
      <c r="S7303">
        <v>0</v>
      </c>
      <c r="T7303">
        <v>3</v>
      </c>
      <c r="U7303">
        <v>0</v>
      </c>
      <c r="V7303">
        <v>0</v>
      </c>
      <c r="W7303">
        <v>0</v>
      </c>
      <c r="X7303">
        <v>0.39528192901637682</v>
      </c>
      <c r="Y7303">
        <v>0</v>
      </c>
      <c r="Z7303">
        <v>0.46774448109296007</v>
      </c>
      <c r="AA7303">
        <v>0</v>
      </c>
      <c r="AB7303">
        <v>0.88538970797326466</v>
      </c>
      <c r="AC7303">
        <v>0</v>
      </c>
      <c r="AD7303">
        <v>0</v>
      </c>
      <c r="AE7303">
        <v>1.7484161180826017</v>
      </c>
    </row>
    <row r="7304" spans="1:31" x14ac:dyDescent="0.3">
      <c r="A7304">
        <v>2503184</v>
      </c>
      <c r="B7304">
        <v>1</v>
      </c>
      <c r="C7304" t="s">
        <v>81</v>
      </c>
      <c r="D7304" t="s">
        <v>118</v>
      </c>
      <c r="E7304" t="s">
        <v>147</v>
      </c>
      <c r="F7304" t="s">
        <v>20534</v>
      </c>
      <c r="G7304" t="s">
        <v>134</v>
      </c>
      <c r="H7304" t="s">
        <v>150</v>
      </c>
      <c r="I7304" t="s">
        <v>136</v>
      </c>
      <c r="J7304" t="s">
        <v>137</v>
      </c>
      <c r="K7304" t="s">
        <v>138</v>
      </c>
      <c r="L7304" t="s">
        <v>20535</v>
      </c>
      <c r="M7304" t="s">
        <v>20536</v>
      </c>
      <c r="N7304">
        <v>3.5777777770000001</v>
      </c>
      <c r="O7304">
        <v>0</v>
      </c>
      <c r="P7304">
        <v>430</v>
      </c>
      <c r="Q7304">
        <v>0</v>
      </c>
      <c r="R7304">
        <v>9</v>
      </c>
      <c r="S7304">
        <v>0</v>
      </c>
      <c r="T7304">
        <v>23</v>
      </c>
      <c r="U7304">
        <v>0</v>
      </c>
      <c r="V7304">
        <v>1</v>
      </c>
      <c r="W7304">
        <v>0</v>
      </c>
      <c r="X7304">
        <v>334.21816943527017</v>
      </c>
      <c r="Y7304">
        <v>0</v>
      </c>
      <c r="Z7304">
        <v>4.9582715542586122</v>
      </c>
      <c r="AA7304">
        <v>0</v>
      </c>
      <c r="AB7304">
        <v>41.380080224774858</v>
      </c>
      <c r="AC7304">
        <v>0</v>
      </c>
      <c r="AD7304">
        <v>134.93251399625555</v>
      </c>
      <c r="AE7304">
        <v>515.48903521055922</v>
      </c>
    </row>
    <row r="7305" spans="1:31" x14ac:dyDescent="0.3">
      <c r="A7305">
        <v>2503516</v>
      </c>
      <c r="B7305">
        <v>1</v>
      </c>
      <c r="C7305" t="s">
        <v>80</v>
      </c>
      <c r="D7305" t="s">
        <v>90</v>
      </c>
      <c r="E7305" t="s">
        <v>132</v>
      </c>
      <c r="F7305" t="s">
        <v>20537</v>
      </c>
      <c r="G7305" t="s">
        <v>168</v>
      </c>
      <c r="H7305" t="s">
        <v>135</v>
      </c>
      <c r="I7305" t="s">
        <v>136</v>
      </c>
      <c r="J7305" t="s">
        <v>137</v>
      </c>
      <c r="K7305" t="s">
        <v>138</v>
      </c>
      <c r="L7305" t="s">
        <v>20538</v>
      </c>
      <c r="M7305" t="s">
        <v>20539</v>
      </c>
      <c r="N7305">
        <v>2.7763888880000001</v>
      </c>
      <c r="O7305">
        <v>0</v>
      </c>
      <c r="P7305">
        <v>594</v>
      </c>
      <c r="Q7305">
        <v>0</v>
      </c>
      <c r="R7305">
        <v>0</v>
      </c>
      <c r="S7305">
        <v>0</v>
      </c>
      <c r="T7305">
        <v>63</v>
      </c>
      <c r="U7305">
        <v>0</v>
      </c>
      <c r="V7305">
        <v>0</v>
      </c>
      <c r="W7305">
        <v>0</v>
      </c>
      <c r="X7305">
        <v>425.05942375641479</v>
      </c>
      <c r="Y7305">
        <v>0</v>
      </c>
      <c r="Z7305">
        <v>0</v>
      </c>
      <c r="AA7305">
        <v>0</v>
      </c>
      <c r="AB7305">
        <v>220.38882817064979</v>
      </c>
      <c r="AC7305">
        <v>0</v>
      </c>
      <c r="AD7305">
        <v>0</v>
      </c>
      <c r="AE7305">
        <v>645.44825192706458</v>
      </c>
    </row>
    <row r="7306" spans="1:31" x14ac:dyDescent="0.3">
      <c r="A7306">
        <v>2503619</v>
      </c>
      <c r="B7306">
        <v>1</v>
      </c>
      <c r="C7306" t="s">
        <v>81</v>
      </c>
      <c r="D7306" t="s">
        <v>115</v>
      </c>
      <c r="E7306" t="s">
        <v>162</v>
      </c>
      <c r="F7306" t="s">
        <v>20540</v>
      </c>
      <c r="G7306" t="s">
        <v>210</v>
      </c>
      <c r="H7306" t="s">
        <v>135</v>
      </c>
      <c r="I7306" t="s">
        <v>136</v>
      </c>
      <c r="J7306" t="s">
        <v>137</v>
      </c>
      <c r="K7306" t="s">
        <v>144</v>
      </c>
      <c r="L7306" t="s">
        <v>20541</v>
      </c>
      <c r="M7306" t="s">
        <v>20542</v>
      </c>
      <c r="N7306">
        <v>0.75777777700000004</v>
      </c>
      <c r="O7306">
        <v>0</v>
      </c>
      <c r="P7306">
        <v>5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0.41327554912339826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0.41327554912339826</v>
      </c>
    </row>
    <row r="7307" spans="1:31" x14ac:dyDescent="0.3">
      <c r="A7307">
        <v>2503782</v>
      </c>
      <c r="B7307">
        <v>1</v>
      </c>
      <c r="C7307" t="s">
        <v>80</v>
      </c>
      <c r="D7307" t="s">
        <v>82</v>
      </c>
      <c r="E7307" t="s">
        <v>132</v>
      </c>
      <c r="F7307" t="s">
        <v>20543</v>
      </c>
      <c r="G7307" t="s">
        <v>1962</v>
      </c>
      <c r="H7307" t="s">
        <v>135</v>
      </c>
      <c r="I7307" t="s">
        <v>136</v>
      </c>
      <c r="J7307" t="s">
        <v>3</v>
      </c>
      <c r="K7307" t="s">
        <v>144</v>
      </c>
      <c r="L7307" t="s">
        <v>20544</v>
      </c>
      <c r="M7307" t="s">
        <v>20545</v>
      </c>
      <c r="N7307">
        <v>0.70666666600000005</v>
      </c>
      <c r="O7307">
        <v>0</v>
      </c>
      <c r="P7307">
        <v>1114</v>
      </c>
      <c r="Q7307">
        <v>0</v>
      </c>
      <c r="R7307">
        <v>0</v>
      </c>
      <c r="S7307">
        <v>0</v>
      </c>
      <c r="T7307">
        <v>95</v>
      </c>
      <c r="U7307">
        <v>0</v>
      </c>
      <c r="V7307">
        <v>0</v>
      </c>
      <c r="W7307">
        <v>0</v>
      </c>
      <c r="X7307">
        <v>218.37648566090516</v>
      </c>
      <c r="Y7307">
        <v>0</v>
      </c>
      <c r="Z7307">
        <v>0</v>
      </c>
      <c r="AA7307">
        <v>0</v>
      </c>
      <c r="AB7307">
        <v>23.762358774350151</v>
      </c>
      <c r="AC7307">
        <v>0</v>
      </c>
      <c r="AD7307">
        <v>0</v>
      </c>
      <c r="AE7307">
        <v>242.13884443525532</v>
      </c>
    </row>
    <row r="7308" spans="1:31" x14ac:dyDescent="0.3">
      <c r="A7308">
        <v>2503118</v>
      </c>
      <c r="B7308">
        <v>1</v>
      </c>
      <c r="C7308" t="s">
        <v>80</v>
      </c>
      <c r="D7308" t="s">
        <v>82</v>
      </c>
      <c r="E7308" t="s">
        <v>132</v>
      </c>
      <c r="F7308" t="s">
        <v>20546</v>
      </c>
      <c r="G7308" t="s">
        <v>134</v>
      </c>
      <c r="H7308" t="s">
        <v>135</v>
      </c>
      <c r="I7308" t="s">
        <v>136</v>
      </c>
      <c r="J7308" t="s">
        <v>137</v>
      </c>
      <c r="K7308" t="s">
        <v>138</v>
      </c>
      <c r="L7308" t="s">
        <v>20547</v>
      </c>
      <c r="M7308" t="s">
        <v>20548</v>
      </c>
      <c r="N7308">
        <v>0.41111111099999997</v>
      </c>
      <c r="O7308">
        <v>0</v>
      </c>
      <c r="P7308">
        <v>967</v>
      </c>
      <c r="Q7308">
        <v>0</v>
      </c>
      <c r="R7308">
        <v>0</v>
      </c>
      <c r="S7308">
        <v>0</v>
      </c>
      <c r="T7308">
        <v>90</v>
      </c>
      <c r="U7308">
        <v>0</v>
      </c>
      <c r="V7308">
        <v>0</v>
      </c>
      <c r="W7308">
        <v>0</v>
      </c>
      <c r="X7308">
        <v>143.42263875860272</v>
      </c>
      <c r="Y7308">
        <v>0</v>
      </c>
      <c r="Z7308">
        <v>0</v>
      </c>
      <c r="AA7308">
        <v>0</v>
      </c>
      <c r="AB7308">
        <v>44.88918428896153</v>
      </c>
      <c r="AC7308">
        <v>0</v>
      </c>
      <c r="AD7308">
        <v>0</v>
      </c>
      <c r="AE7308">
        <v>188.31182304756425</v>
      </c>
    </row>
    <row r="7309" spans="1:31" x14ac:dyDescent="0.3">
      <c r="A7309">
        <v>2503141</v>
      </c>
      <c r="B7309">
        <v>1</v>
      </c>
      <c r="C7309" t="s">
        <v>80</v>
      </c>
      <c r="D7309" t="s">
        <v>106</v>
      </c>
      <c r="E7309" t="s">
        <v>132</v>
      </c>
      <c r="F7309" t="s">
        <v>20549</v>
      </c>
      <c r="G7309" t="s">
        <v>134</v>
      </c>
      <c r="H7309" t="s">
        <v>135</v>
      </c>
      <c r="I7309" t="s">
        <v>136</v>
      </c>
      <c r="J7309" t="s">
        <v>137</v>
      </c>
      <c r="K7309" t="s">
        <v>138</v>
      </c>
      <c r="L7309" t="s">
        <v>20550</v>
      </c>
      <c r="M7309" t="s">
        <v>20551</v>
      </c>
      <c r="N7309">
        <v>3.622777777</v>
      </c>
      <c r="O7309">
        <v>0</v>
      </c>
      <c r="P7309">
        <v>565</v>
      </c>
      <c r="Q7309">
        <v>0</v>
      </c>
      <c r="R7309">
        <v>0</v>
      </c>
      <c r="S7309">
        <v>0</v>
      </c>
      <c r="T7309">
        <v>30</v>
      </c>
      <c r="U7309">
        <v>0</v>
      </c>
      <c r="V7309">
        <v>0</v>
      </c>
      <c r="W7309">
        <v>0</v>
      </c>
      <c r="X7309">
        <v>517.7944813898157</v>
      </c>
      <c r="Y7309">
        <v>0</v>
      </c>
      <c r="Z7309">
        <v>0</v>
      </c>
      <c r="AA7309">
        <v>0</v>
      </c>
      <c r="AB7309">
        <v>165.0335364804732</v>
      </c>
      <c r="AC7309">
        <v>0</v>
      </c>
      <c r="AD7309">
        <v>0</v>
      </c>
      <c r="AE7309">
        <v>682.82801787028893</v>
      </c>
    </row>
    <row r="7310" spans="1:31" x14ac:dyDescent="0.3">
      <c r="A7310">
        <v>2503290</v>
      </c>
      <c r="B7310">
        <v>1</v>
      </c>
      <c r="C7310" t="s">
        <v>80</v>
      </c>
      <c r="D7310" t="s">
        <v>85</v>
      </c>
      <c r="E7310" t="s">
        <v>132</v>
      </c>
      <c r="F7310" t="s">
        <v>20552</v>
      </c>
      <c r="G7310" t="s">
        <v>134</v>
      </c>
      <c r="H7310" t="s">
        <v>135</v>
      </c>
      <c r="I7310" t="s">
        <v>136</v>
      </c>
      <c r="J7310" t="s">
        <v>137</v>
      </c>
      <c r="K7310" t="s">
        <v>138</v>
      </c>
      <c r="L7310" t="s">
        <v>20432</v>
      </c>
      <c r="M7310" t="s">
        <v>20433</v>
      </c>
      <c r="N7310">
        <v>0.33333333300000001</v>
      </c>
      <c r="O7310">
        <v>0</v>
      </c>
      <c r="P7310">
        <v>971</v>
      </c>
      <c r="Q7310">
        <v>0</v>
      </c>
      <c r="R7310">
        <v>0</v>
      </c>
      <c r="S7310">
        <v>0</v>
      </c>
      <c r="T7310">
        <v>127</v>
      </c>
      <c r="U7310">
        <v>0</v>
      </c>
      <c r="V7310">
        <v>0</v>
      </c>
      <c r="W7310">
        <v>0</v>
      </c>
      <c r="X7310">
        <v>86.13389822900325</v>
      </c>
      <c r="Y7310">
        <v>0</v>
      </c>
      <c r="Z7310">
        <v>0</v>
      </c>
      <c r="AA7310">
        <v>0</v>
      </c>
      <c r="AB7310">
        <v>36.961623521464283</v>
      </c>
      <c r="AC7310">
        <v>0</v>
      </c>
      <c r="AD7310">
        <v>0</v>
      </c>
      <c r="AE7310">
        <v>123.09552175046753</v>
      </c>
    </row>
    <row r="7311" spans="1:31" x14ac:dyDescent="0.3">
      <c r="A7311">
        <v>2503204</v>
      </c>
      <c r="B7311">
        <v>1</v>
      </c>
      <c r="C7311" t="s">
        <v>81</v>
      </c>
      <c r="D7311" t="s">
        <v>117</v>
      </c>
      <c r="E7311" t="s">
        <v>147</v>
      </c>
      <c r="F7311" t="s">
        <v>4330</v>
      </c>
      <c r="G7311" t="s">
        <v>168</v>
      </c>
      <c r="H7311" t="s">
        <v>150</v>
      </c>
      <c r="I7311" t="s">
        <v>136</v>
      </c>
      <c r="J7311" t="s">
        <v>137</v>
      </c>
      <c r="K7311" t="s">
        <v>138</v>
      </c>
      <c r="L7311" t="s">
        <v>20553</v>
      </c>
      <c r="M7311" t="s">
        <v>20554</v>
      </c>
      <c r="N7311">
        <v>5.3863888879999999</v>
      </c>
      <c r="O7311">
        <v>0</v>
      </c>
      <c r="P7311">
        <v>2</v>
      </c>
      <c r="Q7311">
        <v>0</v>
      </c>
      <c r="R7311">
        <v>6</v>
      </c>
      <c r="S7311">
        <v>0</v>
      </c>
      <c r="T7311">
        <v>30</v>
      </c>
      <c r="U7311">
        <v>0</v>
      </c>
      <c r="V7311">
        <v>3</v>
      </c>
      <c r="W7311">
        <v>0</v>
      </c>
      <c r="X7311">
        <v>0.58020194083738574</v>
      </c>
      <c r="Y7311">
        <v>0</v>
      </c>
      <c r="Z7311">
        <v>3.2780097072742618</v>
      </c>
      <c r="AA7311">
        <v>0</v>
      </c>
      <c r="AB7311">
        <v>293.68075953967195</v>
      </c>
      <c r="AC7311">
        <v>0</v>
      </c>
      <c r="AD7311">
        <v>161.96207575151246</v>
      </c>
      <c r="AE7311">
        <v>459.50104693929609</v>
      </c>
    </row>
    <row r="7312" spans="1:31" x14ac:dyDescent="0.3">
      <c r="A7312">
        <v>2503055</v>
      </c>
      <c r="B7312">
        <v>1</v>
      </c>
      <c r="C7312" t="s">
        <v>80</v>
      </c>
      <c r="D7312" t="s">
        <v>94</v>
      </c>
      <c r="E7312" t="s">
        <v>166</v>
      </c>
      <c r="F7312" t="s">
        <v>20555</v>
      </c>
      <c r="G7312" t="s">
        <v>149</v>
      </c>
      <c r="H7312" t="s">
        <v>150</v>
      </c>
      <c r="I7312" t="s">
        <v>136</v>
      </c>
      <c r="J7312" t="s">
        <v>137</v>
      </c>
      <c r="K7312" t="s">
        <v>144</v>
      </c>
      <c r="L7312" t="s">
        <v>20556</v>
      </c>
      <c r="M7312" t="s">
        <v>20557</v>
      </c>
      <c r="N7312">
        <v>0.85916666600000002</v>
      </c>
      <c r="O7312">
        <v>0</v>
      </c>
      <c r="P7312">
        <v>1802</v>
      </c>
      <c r="Q7312">
        <v>19</v>
      </c>
      <c r="R7312">
        <v>278</v>
      </c>
      <c r="S7312">
        <v>9</v>
      </c>
      <c r="T7312">
        <v>238</v>
      </c>
      <c r="U7312">
        <v>3</v>
      </c>
      <c r="V7312">
        <v>1</v>
      </c>
      <c r="W7312">
        <v>0</v>
      </c>
      <c r="X7312">
        <v>235.82593049190353</v>
      </c>
      <c r="Y7312">
        <v>1.1005797810870124</v>
      </c>
      <c r="Z7312">
        <v>54.849486381379869</v>
      </c>
      <c r="AA7312">
        <v>16.729856984950342</v>
      </c>
      <c r="AB7312">
        <v>124.4849617024058</v>
      </c>
      <c r="AC7312">
        <v>9.7085943623008077</v>
      </c>
      <c r="AD7312">
        <v>4.9666784843386672E-2</v>
      </c>
      <c r="AE7312">
        <v>442.7490764888708</v>
      </c>
    </row>
    <row r="7313" spans="1:31" x14ac:dyDescent="0.3">
      <c r="A7313">
        <v>2503699</v>
      </c>
      <c r="B7313">
        <v>1</v>
      </c>
      <c r="C7313" t="s">
        <v>80</v>
      </c>
      <c r="D7313" t="s">
        <v>101</v>
      </c>
      <c r="E7313" t="s">
        <v>162</v>
      </c>
      <c r="F7313" t="s">
        <v>20558</v>
      </c>
      <c r="G7313" t="s">
        <v>181</v>
      </c>
      <c r="H7313" t="s">
        <v>135</v>
      </c>
      <c r="I7313" t="s">
        <v>136</v>
      </c>
      <c r="J7313" t="s">
        <v>137</v>
      </c>
      <c r="K7313" t="s">
        <v>144</v>
      </c>
      <c r="L7313" t="s">
        <v>20559</v>
      </c>
      <c r="M7313" t="s">
        <v>20560</v>
      </c>
      <c r="N7313">
        <v>0.90972222199999997</v>
      </c>
      <c r="O7313">
        <v>0</v>
      </c>
      <c r="P7313">
        <v>175</v>
      </c>
      <c r="Q7313">
        <v>0</v>
      </c>
      <c r="R7313">
        <v>0</v>
      </c>
      <c r="S7313">
        <v>0</v>
      </c>
      <c r="T7313">
        <v>2</v>
      </c>
      <c r="U7313">
        <v>0</v>
      </c>
      <c r="V7313">
        <v>0</v>
      </c>
      <c r="W7313">
        <v>0</v>
      </c>
      <c r="X7313">
        <v>42.599145977675086</v>
      </c>
      <c r="Y7313">
        <v>0</v>
      </c>
      <c r="Z7313">
        <v>0</v>
      </c>
      <c r="AA7313">
        <v>0</v>
      </c>
      <c r="AB7313">
        <v>7.3550690895047621</v>
      </c>
      <c r="AC7313">
        <v>0</v>
      </c>
      <c r="AD7313">
        <v>0</v>
      </c>
      <c r="AE7313">
        <v>49.954215067179845</v>
      </c>
    </row>
    <row r="7314" spans="1:31" x14ac:dyDescent="0.3">
      <c r="A7314">
        <v>2503008</v>
      </c>
      <c r="B7314">
        <v>2</v>
      </c>
      <c r="C7314" t="s">
        <v>81</v>
      </c>
      <c r="D7314" t="s">
        <v>127</v>
      </c>
      <c r="E7314" t="s">
        <v>184</v>
      </c>
      <c r="F7314" t="s">
        <v>20561</v>
      </c>
      <c r="G7314" t="s">
        <v>276</v>
      </c>
      <c r="H7314" t="s">
        <v>150</v>
      </c>
      <c r="I7314" t="s">
        <v>136</v>
      </c>
      <c r="J7314" t="s">
        <v>137</v>
      </c>
      <c r="K7314" t="s">
        <v>144</v>
      </c>
      <c r="L7314" t="s">
        <v>20562</v>
      </c>
      <c r="M7314" t="s">
        <v>20563</v>
      </c>
      <c r="N7314">
        <v>0.99361111099999999</v>
      </c>
      <c r="O7314">
        <v>0</v>
      </c>
      <c r="P7314">
        <v>144</v>
      </c>
      <c r="Q7314">
        <v>12</v>
      </c>
      <c r="R7314">
        <v>39</v>
      </c>
      <c r="S7314">
        <v>11</v>
      </c>
      <c r="T7314">
        <v>14</v>
      </c>
      <c r="U7314">
        <v>0</v>
      </c>
      <c r="V7314">
        <v>0</v>
      </c>
      <c r="W7314">
        <v>0</v>
      </c>
      <c r="X7314">
        <v>22.016749344742927</v>
      </c>
      <c r="Y7314">
        <v>3.3463666274263986</v>
      </c>
      <c r="Z7314">
        <v>8.1648815448554117</v>
      </c>
      <c r="AA7314">
        <v>91.765482701556863</v>
      </c>
      <c r="AB7314">
        <v>2.8350433446215382</v>
      </c>
      <c r="AC7314">
        <v>0</v>
      </c>
      <c r="AD7314">
        <v>0</v>
      </c>
      <c r="AE7314">
        <v>128.12852356320315</v>
      </c>
    </row>
    <row r="7315" spans="1:31" x14ac:dyDescent="0.3">
      <c r="A7315">
        <v>2503081</v>
      </c>
      <c r="B7315">
        <v>1</v>
      </c>
      <c r="C7315" t="s">
        <v>80</v>
      </c>
      <c r="D7315" t="s">
        <v>94</v>
      </c>
      <c r="E7315" t="s">
        <v>166</v>
      </c>
      <c r="F7315" t="s">
        <v>4131</v>
      </c>
      <c r="G7315" t="s">
        <v>149</v>
      </c>
      <c r="H7315" t="s">
        <v>150</v>
      </c>
      <c r="I7315" t="s">
        <v>136</v>
      </c>
      <c r="J7315" t="s">
        <v>137</v>
      </c>
      <c r="K7315" t="s">
        <v>144</v>
      </c>
      <c r="L7315" t="s">
        <v>20564</v>
      </c>
      <c r="M7315" t="s">
        <v>20565</v>
      </c>
      <c r="N7315">
        <v>0.11</v>
      </c>
      <c r="O7315">
        <v>4</v>
      </c>
      <c r="P7315">
        <v>2159</v>
      </c>
      <c r="Q7315">
        <v>25</v>
      </c>
      <c r="R7315">
        <v>20</v>
      </c>
      <c r="S7315">
        <v>17</v>
      </c>
      <c r="T7315">
        <v>188</v>
      </c>
      <c r="U7315">
        <v>0</v>
      </c>
      <c r="V7315">
        <v>0</v>
      </c>
      <c r="W7315">
        <v>5.8016863289087998E-2</v>
      </c>
      <c r="X7315">
        <v>22.627507034685937</v>
      </c>
      <c r="Y7315">
        <v>0.9894672916081142</v>
      </c>
      <c r="Z7315">
        <v>0.56117086402139416</v>
      </c>
      <c r="AA7315">
        <v>5.143190153857538</v>
      </c>
      <c r="AB7315">
        <v>8.624481323353276</v>
      </c>
      <c r="AC7315">
        <v>0</v>
      </c>
      <c r="AD7315">
        <v>0</v>
      </c>
      <c r="AE7315">
        <v>38.003833530815349</v>
      </c>
    </row>
    <row r="7316" spans="1:31" x14ac:dyDescent="0.3">
      <c r="A7316">
        <v>2503722</v>
      </c>
      <c r="B7316">
        <v>1</v>
      </c>
      <c r="C7316" t="s">
        <v>80</v>
      </c>
      <c r="D7316" t="s">
        <v>84</v>
      </c>
      <c r="E7316" t="s">
        <v>141</v>
      </c>
      <c r="F7316" t="s">
        <v>20566</v>
      </c>
      <c r="G7316" t="s">
        <v>143</v>
      </c>
      <c r="H7316" t="s">
        <v>135</v>
      </c>
      <c r="I7316" t="s">
        <v>136</v>
      </c>
      <c r="J7316" t="s">
        <v>137</v>
      </c>
      <c r="K7316" t="s">
        <v>144</v>
      </c>
      <c r="L7316" t="s">
        <v>20567</v>
      </c>
      <c r="M7316" t="s">
        <v>20568</v>
      </c>
      <c r="N7316">
        <v>1.997777777</v>
      </c>
      <c r="O7316">
        <v>0</v>
      </c>
      <c r="P7316">
        <v>125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78.473621455886814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78.473621455886814</v>
      </c>
    </row>
    <row r="7317" spans="1:31" x14ac:dyDescent="0.3">
      <c r="A7317">
        <v>2503536</v>
      </c>
      <c r="B7317">
        <v>1</v>
      </c>
      <c r="C7317" t="s">
        <v>80</v>
      </c>
      <c r="D7317" t="s">
        <v>99</v>
      </c>
      <c r="E7317" t="s">
        <v>162</v>
      </c>
      <c r="F7317" t="s">
        <v>20569</v>
      </c>
      <c r="G7317" t="s">
        <v>210</v>
      </c>
      <c r="H7317" t="s">
        <v>135</v>
      </c>
      <c r="I7317" t="s">
        <v>136</v>
      </c>
      <c r="J7317" t="s">
        <v>137</v>
      </c>
      <c r="K7317" t="s">
        <v>144</v>
      </c>
      <c r="L7317" t="s">
        <v>20570</v>
      </c>
      <c r="M7317" t="s">
        <v>20571</v>
      </c>
      <c r="N7317">
        <v>1.7150000000000001</v>
      </c>
      <c r="O7317">
        <v>0</v>
      </c>
      <c r="P7317">
        <v>5</v>
      </c>
      <c r="Q7317">
        <v>0</v>
      </c>
      <c r="R7317">
        <v>0</v>
      </c>
      <c r="S7317">
        <v>0</v>
      </c>
      <c r="T7317">
        <v>4</v>
      </c>
      <c r="U7317">
        <v>0</v>
      </c>
      <c r="V7317">
        <v>0</v>
      </c>
      <c r="W7317">
        <v>0</v>
      </c>
      <c r="X7317">
        <v>2.1865341204430084</v>
      </c>
      <c r="Y7317">
        <v>0</v>
      </c>
      <c r="Z7317">
        <v>0</v>
      </c>
      <c r="AA7317">
        <v>0</v>
      </c>
      <c r="AB7317">
        <v>3.3929380855857154</v>
      </c>
      <c r="AC7317">
        <v>0</v>
      </c>
      <c r="AD7317">
        <v>0</v>
      </c>
      <c r="AE7317">
        <v>5.5794722060287238</v>
      </c>
    </row>
    <row r="7318" spans="1:31" x14ac:dyDescent="0.3">
      <c r="A7318">
        <v>2503705</v>
      </c>
      <c r="B7318">
        <v>1</v>
      </c>
      <c r="C7318" t="s">
        <v>81</v>
      </c>
      <c r="D7318" t="s">
        <v>126</v>
      </c>
      <c r="E7318" t="s">
        <v>153</v>
      </c>
      <c r="F7318" t="s">
        <v>20572</v>
      </c>
      <c r="G7318" t="s">
        <v>155</v>
      </c>
      <c r="H7318" t="s">
        <v>135</v>
      </c>
      <c r="I7318" t="s">
        <v>136</v>
      </c>
      <c r="J7318" t="s">
        <v>137</v>
      </c>
      <c r="K7318" t="s">
        <v>144</v>
      </c>
      <c r="L7318" t="s">
        <v>20573</v>
      </c>
      <c r="M7318" t="s">
        <v>20574</v>
      </c>
      <c r="N7318">
        <v>0.95694444400000001</v>
      </c>
      <c r="O7318">
        <v>0</v>
      </c>
      <c r="P7318">
        <v>1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0.10011818020433126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0.10011818020433126</v>
      </c>
    </row>
    <row r="7319" spans="1:31" x14ac:dyDescent="0.3">
      <c r="A7319">
        <v>2503373</v>
      </c>
      <c r="B7319">
        <v>1</v>
      </c>
      <c r="C7319" t="s">
        <v>80</v>
      </c>
      <c r="D7319" t="s">
        <v>96</v>
      </c>
      <c r="E7319" t="s">
        <v>153</v>
      </c>
      <c r="F7319" t="s">
        <v>20575</v>
      </c>
      <c r="G7319" t="s">
        <v>230</v>
      </c>
      <c r="H7319" t="s">
        <v>135</v>
      </c>
      <c r="I7319" t="s">
        <v>136</v>
      </c>
      <c r="J7319" t="s">
        <v>137</v>
      </c>
      <c r="K7319" t="s">
        <v>144</v>
      </c>
      <c r="L7319" t="s">
        <v>20576</v>
      </c>
      <c r="M7319" t="s">
        <v>20577</v>
      </c>
      <c r="N7319">
        <v>3.3547222219999999</v>
      </c>
      <c r="O7319">
        <v>0</v>
      </c>
      <c r="P7319">
        <v>1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7.0770092496391843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7.0770092496391843</v>
      </c>
    </row>
    <row r="7320" spans="1:31" x14ac:dyDescent="0.3">
      <c r="A7320">
        <v>2503576</v>
      </c>
      <c r="B7320">
        <v>1</v>
      </c>
      <c r="C7320" t="s">
        <v>80</v>
      </c>
      <c r="D7320" t="s">
        <v>98</v>
      </c>
      <c r="E7320" t="s">
        <v>184</v>
      </c>
      <c r="F7320" t="s">
        <v>12404</v>
      </c>
      <c r="G7320" t="s">
        <v>134</v>
      </c>
      <c r="H7320" t="s">
        <v>150</v>
      </c>
      <c r="I7320" t="s">
        <v>136</v>
      </c>
      <c r="J7320" t="s">
        <v>137</v>
      </c>
      <c r="K7320" t="s">
        <v>138</v>
      </c>
      <c r="L7320" t="s">
        <v>20578</v>
      </c>
      <c r="M7320" t="s">
        <v>20579</v>
      </c>
      <c r="N7320">
        <v>7.4008333329999996</v>
      </c>
      <c r="O7320">
        <v>0</v>
      </c>
      <c r="P7320">
        <v>413</v>
      </c>
      <c r="Q7320">
        <v>15</v>
      </c>
      <c r="R7320">
        <v>97</v>
      </c>
      <c r="S7320">
        <v>15</v>
      </c>
      <c r="T7320">
        <v>94</v>
      </c>
      <c r="U7320">
        <v>0</v>
      </c>
      <c r="V7320">
        <v>0</v>
      </c>
      <c r="W7320">
        <v>0</v>
      </c>
      <c r="X7320">
        <v>417.47843298602703</v>
      </c>
      <c r="Y7320">
        <v>207.23320803630511</v>
      </c>
      <c r="Z7320">
        <v>110.16545104601212</v>
      </c>
      <c r="AA7320">
        <v>238.57512587490683</v>
      </c>
      <c r="AB7320">
        <v>386.7282444160781</v>
      </c>
      <c r="AC7320">
        <v>0</v>
      </c>
      <c r="AD7320">
        <v>0</v>
      </c>
      <c r="AE7320">
        <v>1360.1804623593291</v>
      </c>
    </row>
    <row r="7321" spans="1:31" x14ac:dyDescent="0.3">
      <c r="A7321">
        <v>2503181</v>
      </c>
      <c r="B7321">
        <v>1</v>
      </c>
      <c r="C7321" t="s">
        <v>81</v>
      </c>
      <c r="D7321" t="s">
        <v>112</v>
      </c>
      <c r="E7321" t="s">
        <v>147</v>
      </c>
      <c r="F7321" t="s">
        <v>20580</v>
      </c>
      <c r="G7321" t="s">
        <v>134</v>
      </c>
      <c r="H7321" t="s">
        <v>150</v>
      </c>
      <c r="I7321" t="s">
        <v>136</v>
      </c>
      <c r="J7321" t="s">
        <v>137</v>
      </c>
      <c r="K7321" t="s">
        <v>138</v>
      </c>
      <c r="L7321" t="s">
        <v>20581</v>
      </c>
      <c r="M7321" t="s">
        <v>20582</v>
      </c>
      <c r="N7321">
        <v>7.1936111110000001</v>
      </c>
      <c r="O7321">
        <v>0</v>
      </c>
      <c r="P7321">
        <v>0</v>
      </c>
      <c r="Q7321">
        <v>1</v>
      </c>
      <c r="R7321">
        <v>36</v>
      </c>
      <c r="S7321">
        <v>0</v>
      </c>
      <c r="T7321">
        <v>1</v>
      </c>
      <c r="U7321">
        <v>0</v>
      </c>
      <c r="V7321">
        <v>0</v>
      </c>
      <c r="W7321">
        <v>0</v>
      </c>
      <c r="X7321">
        <v>0</v>
      </c>
      <c r="Y7321">
        <v>3.8680051575199998</v>
      </c>
      <c r="Z7321">
        <v>115.00930572698144</v>
      </c>
      <c r="AA7321">
        <v>0</v>
      </c>
      <c r="AB7321">
        <v>38.992045091386913</v>
      </c>
      <c r="AC7321">
        <v>0</v>
      </c>
      <c r="AD7321">
        <v>0</v>
      </c>
      <c r="AE7321">
        <v>157.86935597588837</v>
      </c>
    </row>
    <row r="7322" spans="1:31" x14ac:dyDescent="0.3">
      <c r="A7322">
        <v>2503121</v>
      </c>
      <c r="B7322">
        <v>1</v>
      </c>
      <c r="C7322" t="s">
        <v>80</v>
      </c>
      <c r="D7322" t="s">
        <v>92</v>
      </c>
      <c r="E7322" t="s">
        <v>147</v>
      </c>
      <c r="F7322" t="s">
        <v>20583</v>
      </c>
      <c r="G7322" t="s">
        <v>168</v>
      </c>
      <c r="H7322" t="s">
        <v>150</v>
      </c>
      <c r="I7322" t="s">
        <v>136</v>
      </c>
      <c r="J7322" t="s">
        <v>137</v>
      </c>
      <c r="K7322" t="s">
        <v>138</v>
      </c>
      <c r="L7322" t="s">
        <v>20584</v>
      </c>
      <c r="M7322" t="s">
        <v>20585</v>
      </c>
      <c r="N7322">
        <v>7.7880555549999997</v>
      </c>
      <c r="O7322">
        <v>0</v>
      </c>
      <c r="P7322">
        <v>234</v>
      </c>
      <c r="Q7322">
        <v>1</v>
      </c>
      <c r="R7322">
        <v>0</v>
      </c>
      <c r="S7322">
        <v>3</v>
      </c>
      <c r="T7322">
        <v>7</v>
      </c>
      <c r="U7322">
        <v>0</v>
      </c>
      <c r="V7322">
        <v>0</v>
      </c>
      <c r="W7322">
        <v>0</v>
      </c>
      <c r="X7322">
        <v>451.04954435070181</v>
      </c>
      <c r="Y7322">
        <v>4.1850822931557943</v>
      </c>
      <c r="Z7322">
        <v>0</v>
      </c>
      <c r="AA7322">
        <v>1166.8591978681591</v>
      </c>
      <c r="AB7322">
        <v>104.62538309102864</v>
      </c>
      <c r="AC7322">
        <v>0</v>
      </c>
      <c r="AD7322">
        <v>0</v>
      </c>
      <c r="AE7322">
        <v>1726.7192076030453</v>
      </c>
    </row>
    <row r="7323" spans="1:31" x14ac:dyDescent="0.3">
      <c r="A7323">
        <v>2503762</v>
      </c>
      <c r="B7323">
        <v>1</v>
      </c>
      <c r="C7323" t="s">
        <v>81</v>
      </c>
      <c r="D7323" t="s">
        <v>119</v>
      </c>
      <c r="E7323" t="s">
        <v>153</v>
      </c>
      <c r="F7323" t="s">
        <v>20586</v>
      </c>
      <c r="G7323" t="s">
        <v>155</v>
      </c>
      <c r="H7323" t="s">
        <v>135</v>
      </c>
      <c r="I7323" t="s">
        <v>136</v>
      </c>
      <c r="J7323" t="s">
        <v>137</v>
      </c>
      <c r="K7323" t="s">
        <v>144</v>
      </c>
      <c r="L7323" t="s">
        <v>20587</v>
      </c>
      <c r="M7323" t="s">
        <v>20588</v>
      </c>
      <c r="N7323">
        <v>1.561666666</v>
      </c>
      <c r="O7323">
        <v>0</v>
      </c>
      <c r="P7323">
        <v>1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</row>
    <row r="7324" spans="1:31" x14ac:dyDescent="0.3">
      <c r="A7324">
        <v>2503768</v>
      </c>
      <c r="B7324">
        <v>1</v>
      </c>
      <c r="C7324" t="s">
        <v>80</v>
      </c>
      <c r="D7324" t="s">
        <v>99</v>
      </c>
      <c r="E7324" t="s">
        <v>153</v>
      </c>
      <c r="F7324" t="s">
        <v>20589</v>
      </c>
      <c r="G7324" t="s">
        <v>244</v>
      </c>
      <c r="H7324" t="s">
        <v>135</v>
      </c>
      <c r="I7324" t="s">
        <v>136</v>
      </c>
      <c r="J7324" t="s">
        <v>137</v>
      </c>
      <c r="K7324" t="s">
        <v>144</v>
      </c>
      <c r="L7324" t="s">
        <v>20590</v>
      </c>
      <c r="M7324" t="s">
        <v>20591</v>
      </c>
      <c r="N7324">
        <v>1.285555555</v>
      </c>
      <c r="O7324">
        <v>0</v>
      </c>
      <c r="P7324">
        <v>1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0.20398933476196712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0.20398933476196712</v>
      </c>
    </row>
    <row r="7325" spans="1:31" x14ac:dyDescent="0.3">
      <c r="A7325">
        <v>2503450</v>
      </c>
      <c r="B7325">
        <v>1</v>
      </c>
      <c r="C7325" t="s">
        <v>80</v>
      </c>
      <c r="D7325" t="s">
        <v>97</v>
      </c>
      <c r="E7325" t="s">
        <v>166</v>
      </c>
      <c r="F7325" t="s">
        <v>18485</v>
      </c>
      <c r="G7325" t="s">
        <v>149</v>
      </c>
      <c r="H7325" t="s">
        <v>150</v>
      </c>
      <c r="I7325" t="s">
        <v>136</v>
      </c>
      <c r="J7325" t="s">
        <v>137</v>
      </c>
      <c r="K7325" t="s">
        <v>144</v>
      </c>
      <c r="L7325" t="s">
        <v>20592</v>
      </c>
      <c r="M7325" t="s">
        <v>20593</v>
      </c>
      <c r="N7325">
        <v>0.707777777</v>
      </c>
      <c r="O7325">
        <v>1</v>
      </c>
      <c r="P7325">
        <v>218</v>
      </c>
      <c r="Q7325">
        <v>0</v>
      </c>
      <c r="R7325">
        <v>3</v>
      </c>
      <c r="S7325">
        <v>6</v>
      </c>
      <c r="T7325">
        <v>26</v>
      </c>
      <c r="U7325">
        <v>0</v>
      </c>
      <c r="V7325">
        <v>0</v>
      </c>
      <c r="W7325">
        <v>9.2822169666699601</v>
      </c>
      <c r="X7325">
        <v>36.535435910917776</v>
      </c>
      <c r="Y7325">
        <v>0</v>
      </c>
      <c r="Z7325">
        <v>0.30736953450975485</v>
      </c>
      <c r="AA7325">
        <v>237.34028131697926</v>
      </c>
      <c r="AB7325">
        <v>5.4877543680234533</v>
      </c>
      <c r="AC7325">
        <v>0</v>
      </c>
      <c r="AD7325">
        <v>0</v>
      </c>
      <c r="AE7325">
        <v>288.95305809710021</v>
      </c>
    </row>
    <row r="7326" spans="1:31" x14ac:dyDescent="0.3">
      <c r="A7326">
        <v>2503430</v>
      </c>
      <c r="B7326">
        <v>1</v>
      </c>
      <c r="C7326" t="s">
        <v>81</v>
      </c>
      <c r="D7326" t="s">
        <v>123</v>
      </c>
      <c r="E7326" t="s">
        <v>147</v>
      </c>
      <c r="F7326" t="s">
        <v>4166</v>
      </c>
      <c r="G7326" t="s">
        <v>149</v>
      </c>
      <c r="H7326" t="s">
        <v>150</v>
      </c>
      <c r="I7326" t="s">
        <v>136</v>
      </c>
      <c r="J7326" t="s">
        <v>137</v>
      </c>
      <c r="K7326" t="s">
        <v>144</v>
      </c>
      <c r="L7326" t="s">
        <v>20594</v>
      </c>
      <c r="M7326" t="s">
        <v>20595</v>
      </c>
      <c r="N7326">
        <v>0.79777777699999997</v>
      </c>
      <c r="O7326">
        <v>10</v>
      </c>
      <c r="P7326">
        <v>30</v>
      </c>
      <c r="Q7326">
        <v>203</v>
      </c>
      <c r="R7326">
        <v>258</v>
      </c>
      <c r="S7326">
        <v>44</v>
      </c>
      <c r="T7326">
        <v>38</v>
      </c>
      <c r="U7326">
        <v>0</v>
      </c>
      <c r="V7326">
        <v>0</v>
      </c>
      <c r="W7326">
        <v>1.8127762338006292</v>
      </c>
      <c r="X7326">
        <v>6.4356345211545349</v>
      </c>
      <c r="Y7326">
        <v>87.140256215479411</v>
      </c>
      <c r="Z7326">
        <v>49.798126655362644</v>
      </c>
      <c r="AA7326">
        <v>26.629462177516871</v>
      </c>
      <c r="AB7326">
        <v>23.806747284290353</v>
      </c>
      <c r="AC7326">
        <v>0</v>
      </c>
      <c r="AD7326">
        <v>0</v>
      </c>
      <c r="AE7326">
        <v>195.62300308760445</v>
      </c>
    </row>
    <row r="7327" spans="1:31" x14ac:dyDescent="0.3">
      <c r="A7327">
        <v>2503207</v>
      </c>
      <c r="B7327">
        <v>1</v>
      </c>
      <c r="C7327" t="s">
        <v>81</v>
      </c>
      <c r="D7327" t="s">
        <v>123</v>
      </c>
      <c r="E7327" t="s">
        <v>147</v>
      </c>
      <c r="F7327" t="s">
        <v>3676</v>
      </c>
      <c r="G7327" t="s">
        <v>149</v>
      </c>
      <c r="H7327" t="s">
        <v>150</v>
      </c>
      <c r="I7327" t="s">
        <v>136</v>
      </c>
      <c r="J7327" t="s">
        <v>137</v>
      </c>
      <c r="K7327" t="s">
        <v>144</v>
      </c>
      <c r="L7327" t="s">
        <v>20596</v>
      </c>
      <c r="M7327" t="s">
        <v>20597</v>
      </c>
      <c r="N7327">
        <v>0.43472222199999999</v>
      </c>
      <c r="O7327">
        <v>0</v>
      </c>
      <c r="P7327">
        <v>1</v>
      </c>
      <c r="Q7327">
        <v>0</v>
      </c>
      <c r="R7327">
        <v>0</v>
      </c>
      <c r="S7327">
        <v>0</v>
      </c>
      <c r="T7327">
        <v>1</v>
      </c>
      <c r="U7327">
        <v>0</v>
      </c>
      <c r="V7327">
        <v>0</v>
      </c>
      <c r="W7327">
        <v>0</v>
      </c>
      <c r="X7327">
        <v>0.20757041025904224</v>
      </c>
      <c r="Y7327">
        <v>0</v>
      </c>
      <c r="Z7327">
        <v>0</v>
      </c>
      <c r="AA7327">
        <v>0</v>
      </c>
      <c r="AB7327">
        <v>3.0704739531766674E-2</v>
      </c>
      <c r="AC7327">
        <v>0</v>
      </c>
      <c r="AD7327">
        <v>0</v>
      </c>
      <c r="AE7327">
        <v>0.23827514979080891</v>
      </c>
    </row>
    <row r="7328" spans="1:31" x14ac:dyDescent="0.3">
      <c r="A7328">
        <v>2503244</v>
      </c>
      <c r="B7328">
        <v>1</v>
      </c>
      <c r="C7328" t="s">
        <v>80</v>
      </c>
      <c r="D7328" t="s">
        <v>93</v>
      </c>
      <c r="E7328" t="s">
        <v>162</v>
      </c>
      <c r="F7328" t="s">
        <v>20598</v>
      </c>
      <c r="G7328" t="s">
        <v>134</v>
      </c>
      <c r="H7328" t="s">
        <v>135</v>
      </c>
      <c r="I7328" t="s">
        <v>136</v>
      </c>
      <c r="J7328" t="s">
        <v>137</v>
      </c>
      <c r="K7328" t="s">
        <v>138</v>
      </c>
      <c r="L7328" t="s">
        <v>20599</v>
      </c>
      <c r="M7328" t="s">
        <v>20600</v>
      </c>
      <c r="N7328">
        <v>4.875</v>
      </c>
      <c r="O7328">
        <v>0</v>
      </c>
      <c r="P7328">
        <v>1</v>
      </c>
      <c r="Q7328">
        <v>0</v>
      </c>
      <c r="R7328">
        <v>0</v>
      </c>
      <c r="S7328">
        <v>0</v>
      </c>
      <c r="T7328">
        <v>7</v>
      </c>
      <c r="U7328">
        <v>0</v>
      </c>
      <c r="V7328">
        <v>0</v>
      </c>
      <c r="W7328">
        <v>0</v>
      </c>
      <c r="X7328">
        <v>1.3607485047000001</v>
      </c>
      <c r="Y7328">
        <v>0</v>
      </c>
      <c r="Z7328">
        <v>0</v>
      </c>
      <c r="AA7328">
        <v>0</v>
      </c>
      <c r="AB7328">
        <v>56.864146572835175</v>
      </c>
      <c r="AC7328">
        <v>0</v>
      </c>
      <c r="AD7328">
        <v>0</v>
      </c>
      <c r="AE7328">
        <v>58.224895077535173</v>
      </c>
    </row>
    <row r="7329" spans="1:31" x14ac:dyDescent="0.3">
      <c r="A7329">
        <v>2503158</v>
      </c>
      <c r="B7329">
        <v>1</v>
      </c>
      <c r="C7329" t="s">
        <v>81</v>
      </c>
      <c r="D7329" t="s">
        <v>115</v>
      </c>
      <c r="E7329" t="s">
        <v>153</v>
      </c>
      <c r="F7329" t="s">
        <v>20601</v>
      </c>
      <c r="G7329" t="s">
        <v>155</v>
      </c>
      <c r="H7329" t="s">
        <v>135</v>
      </c>
      <c r="I7329" t="s">
        <v>136</v>
      </c>
      <c r="J7329" t="s">
        <v>137</v>
      </c>
      <c r="K7329" t="s">
        <v>144</v>
      </c>
      <c r="L7329" t="s">
        <v>20602</v>
      </c>
      <c r="M7329" t="s">
        <v>20603</v>
      </c>
      <c r="N7329">
        <v>1.403333333</v>
      </c>
      <c r="O7329">
        <v>0</v>
      </c>
      <c r="P7329">
        <v>0</v>
      </c>
      <c r="Q7329">
        <v>0</v>
      </c>
      <c r="R7329">
        <v>1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1.3795003908585814</v>
      </c>
      <c r="AA7329">
        <v>0</v>
      </c>
      <c r="AB7329">
        <v>0</v>
      </c>
      <c r="AC7329">
        <v>0</v>
      </c>
      <c r="AD7329">
        <v>0</v>
      </c>
      <c r="AE7329">
        <v>1.3795003908585814</v>
      </c>
    </row>
    <row r="7330" spans="1:31" x14ac:dyDescent="0.3">
      <c r="A7330">
        <v>2503393</v>
      </c>
      <c r="B7330">
        <v>1</v>
      </c>
      <c r="C7330" t="s">
        <v>80</v>
      </c>
      <c r="D7330" t="s">
        <v>84</v>
      </c>
      <c r="E7330" t="s">
        <v>162</v>
      </c>
      <c r="F7330" t="s">
        <v>20604</v>
      </c>
      <c r="G7330" t="s">
        <v>530</v>
      </c>
      <c r="H7330" t="s">
        <v>135</v>
      </c>
      <c r="I7330" t="s">
        <v>136</v>
      </c>
      <c r="J7330" t="s">
        <v>137</v>
      </c>
      <c r="K7330" t="s">
        <v>144</v>
      </c>
      <c r="L7330" t="s">
        <v>20605</v>
      </c>
      <c r="M7330" t="s">
        <v>20606</v>
      </c>
      <c r="N7330">
        <v>1.7155555549999999</v>
      </c>
      <c r="O7330">
        <v>0</v>
      </c>
      <c r="P7330">
        <v>7</v>
      </c>
      <c r="Q7330">
        <v>0</v>
      </c>
      <c r="R7330">
        <v>0</v>
      </c>
      <c r="S7330">
        <v>0</v>
      </c>
      <c r="T7330">
        <v>1</v>
      </c>
      <c r="U7330">
        <v>0</v>
      </c>
      <c r="V7330">
        <v>0</v>
      </c>
      <c r="W7330">
        <v>0</v>
      </c>
      <c r="X7330">
        <v>4.862657219356799</v>
      </c>
      <c r="Y7330">
        <v>0</v>
      </c>
      <c r="Z7330">
        <v>0</v>
      </c>
      <c r="AA7330">
        <v>0</v>
      </c>
      <c r="AB7330">
        <v>0.1824247083078343</v>
      </c>
      <c r="AC7330">
        <v>0</v>
      </c>
      <c r="AD7330">
        <v>0</v>
      </c>
      <c r="AE7330">
        <v>5.0450819276646328</v>
      </c>
    </row>
    <row r="7331" spans="1:31" x14ac:dyDescent="0.3">
      <c r="A7331">
        <v>2503742</v>
      </c>
      <c r="B7331">
        <v>1</v>
      </c>
      <c r="C7331" t="s">
        <v>81</v>
      </c>
      <c r="D7331" t="s">
        <v>128</v>
      </c>
      <c r="E7331" t="s">
        <v>184</v>
      </c>
      <c r="F7331" t="s">
        <v>20607</v>
      </c>
      <c r="G7331" t="s">
        <v>149</v>
      </c>
      <c r="H7331" t="s">
        <v>150</v>
      </c>
      <c r="I7331" t="s">
        <v>136</v>
      </c>
      <c r="J7331" t="s">
        <v>137</v>
      </c>
      <c r="K7331" t="s">
        <v>144</v>
      </c>
      <c r="L7331" t="s">
        <v>20608</v>
      </c>
      <c r="M7331" t="s">
        <v>20609</v>
      </c>
      <c r="N7331">
        <v>0.78083333300000002</v>
      </c>
      <c r="O7331">
        <v>0</v>
      </c>
      <c r="P7331">
        <v>388</v>
      </c>
      <c r="Q7331">
        <v>4</v>
      </c>
      <c r="R7331">
        <v>4</v>
      </c>
      <c r="S7331">
        <v>20</v>
      </c>
      <c r="T7331">
        <v>27</v>
      </c>
      <c r="U7331">
        <v>4</v>
      </c>
      <c r="V7331">
        <v>0</v>
      </c>
      <c r="W7331">
        <v>0</v>
      </c>
      <c r="X7331">
        <v>77.616130566967996</v>
      </c>
      <c r="Y7331">
        <v>2.6352868432908112</v>
      </c>
      <c r="Z7331">
        <v>0.8320249426253935</v>
      </c>
      <c r="AA7331">
        <v>34.426760221466047</v>
      </c>
      <c r="AB7331">
        <v>11.910427838206594</v>
      </c>
      <c r="AC7331">
        <v>381.08164661687465</v>
      </c>
      <c r="AD7331">
        <v>0</v>
      </c>
      <c r="AE7331">
        <v>508.50227702943153</v>
      </c>
    </row>
    <row r="7332" spans="1:31" x14ac:dyDescent="0.3">
      <c r="A7332">
        <v>2503101</v>
      </c>
      <c r="B7332">
        <v>1</v>
      </c>
      <c r="C7332" t="s">
        <v>80</v>
      </c>
      <c r="D7332" t="s">
        <v>97</v>
      </c>
      <c r="E7332" t="s">
        <v>162</v>
      </c>
      <c r="F7332" t="s">
        <v>20610</v>
      </c>
      <c r="G7332" t="s">
        <v>168</v>
      </c>
      <c r="H7332" t="s">
        <v>135</v>
      </c>
      <c r="I7332" t="s">
        <v>136</v>
      </c>
      <c r="J7332" t="s">
        <v>137</v>
      </c>
      <c r="K7332" t="s">
        <v>138</v>
      </c>
      <c r="L7332" t="s">
        <v>20611</v>
      </c>
      <c r="M7332" t="s">
        <v>20612</v>
      </c>
      <c r="N7332">
        <v>7.9472222219999997</v>
      </c>
      <c r="O7332">
        <v>0</v>
      </c>
      <c r="P7332">
        <v>65</v>
      </c>
      <c r="Q7332">
        <v>0</v>
      </c>
      <c r="R7332">
        <v>1</v>
      </c>
      <c r="S7332">
        <v>0</v>
      </c>
      <c r="T7332">
        <v>7</v>
      </c>
      <c r="U7332">
        <v>0</v>
      </c>
      <c r="V7332">
        <v>0</v>
      </c>
      <c r="W7332">
        <v>0</v>
      </c>
      <c r="X7332">
        <v>164.50527057610122</v>
      </c>
      <c r="Y7332">
        <v>0</v>
      </c>
      <c r="Z7332">
        <v>0</v>
      </c>
      <c r="AA7332">
        <v>0</v>
      </c>
      <c r="AB7332">
        <v>23.056408898403927</v>
      </c>
      <c r="AC7332">
        <v>0</v>
      </c>
      <c r="AD7332">
        <v>0</v>
      </c>
      <c r="AE7332">
        <v>187.56167947450515</v>
      </c>
    </row>
    <row r="7333" spans="1:31" x14ac:dyDescent="0.3">
      <c r="A7333">
        <v>2503642</v>
      </c>
      <c r="B7333">
        <v>1</v>
      </c>
      <c r="C7333" t="s">
        <v>81</v>
      </c>
      <c r="D7333" t="s">
        <v>113</v>
      </c>
      <c r="E7333" t="s">
        <v>162</v>
      </c>
      <c r="F7333" t="s">
        <v>20613</v>
      </c>
      <c r="G7333" t="s">
        <v>210</v>
      </c>
      <c r="H7333" t="s">
        <v>135</v>
      </c>
      <c r="I7333" t="s">
        <v>136</v>
      </c>
      <c r="J7333" t="s">
        <v>137</v>
      </c>
      <c r="K7333" t="s">
        <v>144</v>
      </c>
      <c r="L7333" t="s">
        <v>20614</v>
      </c>
      <c r="M7333" t="s">
        <v>20615</v>
      </c>
      <c r="N7333">
        <v>2.579722222</v>
      </c>
      <c r="O7333">
        <v>0</v>
      </c>
      <c r="P7333">
        <v>0</v>
      </c>
      <c r="Q7333">
        <v>0</v>
      </c>
      <c r="R7333">
        <v>1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1.7332009070943843</v>
      </c>
      <c r="AA7333">
        <v>0</v>
      </c>
      <c r="AB7333">
        <v>0</v>
      </c>
      <c r="AC7333">
        <v>0</v>
      </c>
      <c r="AD7333">
        <v>0</v>
      </c>
      <c r="AE7333">
        <v>1.7332009070943843</v>
      </c>
    </row>
    <row r="7334" spans="1:31" x14ac:dyDescent="0.3">
      <c r="A7334">
        <v>2503462</v>
      </c>
      <c r="B7334">
        <v>1</v>
      </c>
      <c r="C7334" t="s">
        <v>80</v>
      </c>
      <c r="D7334" t="s">
        <v>95</v>
      </c>
      <c r="E7334" t="s">
        <v>213</v>
      </c>
      <c r="F7334" t="s">
        <v>20616</v>
      </c>
      <c r="G7334" t="s">
        <v>168</v>
      </c>
      <c r="H7334" t="s">
        <v>150</v>
      </c>
      <c r="I7334" t="s">
        <v>136</v>
      </c>
      <c r="J7334" t="s">
        <v>137</v>
      </c>
      <c r="K7334" t="s">
        <v>138</v>
      </c>
      <c r="L7334" t="s">
        <v>20617</v>
      </c>
      <c r="M7334" t="s">
        <v>20618</v>
      </c>
      <c r="N7334">
        <v>6.6333333330000004</v>
      </c>
      <c r="O7334">
        <v>0</v>
      </c>
      <c r="P7334">
        <v>0</v>
      </c>
      <c r="Q7334">
        <v>0</v>
      </c>
      <c r="R7334">
        <v>0</v>
      </c>
      <c r="S7334">
        <v>6</v>
      </c>
      <c r="T7334">
        <v>0</v>
      </c>
      <c r="U7334">
        <v>1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12816.72180599143</v>
      </c>
      <c r="AB7334">
        <v>0</v>
      </c>
      <c r="AC7334">
        <v>19342.291539534912</v>
      </c>
      <c r="AD7334">
        <v>0</v>
      </c>
      <c r="AE7334">
        <v>32159.013345526342</v>
      </c>
    </row>
    <row r="7335" spans="1:31" x14ac:dyDescent="0.3">
      <c r="A7335">
        <v>2503130</v>
      </c>
      <c r="B7335">
        <v>1</v>
      </c>
      <c r="C7335" t="s">
        <v>80</v>
      </c>
      <c r="D7335" t="s">
        <v>90</v>
      </c>
      <c r="E7335" t="s">
        <v>132</v>
      </c>
      <c r="F7335" t="s">
        <v>20619</v>
      </c>
      <c r="G7335" t="s">
        <v>134</v>
      </c>
      <c r="H7335" t="s">
        <v>135</v>
      </c>
      <c r="I7335" t="s">
        <v>136</v>
      </c>
      <c r="J7335" t="s">
        <v>137</v>
      </c>
      <c r="K7335" t="s">
        <v>138</v>
      </c>
      <c r="L7335" t="s">
        <v>20620</v>
      </c>
      <c r="M7335" t="s">
        <v>20621</v>
      </c>
      <c r="N7335">
        <v>1.4824999999999999</v>
      </c>
      <c r="O7335">
        <v>0</v>
      </c>
      <c r="P7335">
        <v>1106</v>
      </c>
      <c r="Q7335">
        <v>0</v>
      </c>
      <c r="R7335">
        <v>0</v>
      </c>
      <c r="S7335">
        <v>0</v>
      </c>
      <c r="T7335">
        <v>50</v>
      </c>
      <c r="U7335">
        <v>0</v>
      </c>
      <c r="V7335">
        <v>0</v>
      </c>
      <c r="W7335">
        <v>0</v>
      </c>
      <c r="X7335">
        <v>472.47160587528748</v>
      </c>
      <c r="Y7335">
        <v>0</v>
      </c>
      <c r="Z7335">
        <v>0</v>
      </c>
      <c r="AA7335">
        <v>0</v>
      </c>
      <c r="AB7335">
        <v>49.200577711496699</v>
      </c>
      <c r="AC7335">
        <v>0</v>
      </c>
      <c r="AD7335">
        <v>0</v>
      </c>
      <c r="AE7335">
        <v>521.67218358678417</v>
      </c>
    </row>
    <row r="7336" spans="1:31" x14ac:dyDescent="0.3">
      <c r="A7336">
        <v>2503485</v>
      </c>
      <c r="B7336">
        <v>1</v>
      </c>
      <c r="C7336" t="s">
        <v>81</v>
      </c>
      <c r="D7336" t="s">
        <v>118</v>
      </c>
      <c r="E7336" t="s">
        <v>147</v>
      </c>
      <c r="F7336" t="s">
        <v>20622</v>
      </c>
      <c r="G7336" t="s">
        <v>193</v>
      </c>
      <c r="H7336" t="s">
        <v>150</v>
      </c>
      <c r="I7336" t="s">
        <v>136</v>
      </c>
      <c r="J7336" t="s">
        <v>137</v>
      </c>
      <c r="K7336" t="s">
        <v>144</v>
      </c>
      <c r="L7336" t="s">
        <v>20623</v>
      </c>
      <c r="M7336" t="s">
        <v>20624</v>
      </c>
      <c r="N7336">
        <v>1.6444444439999999</v>
      </c>
      <c r="O7336">
        <v>0</v>
      </c>
      <c r="P7336">
        <v>0</v>
      </c>
      <c r="Q7336">
        <v>2</v>
      </c>
      <c r="R7336">
        <v>4</v>
      </c>
      <c r="S7336">
        <v>2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3.345799723389268</v>
      </c>
      <c r="Z7336">
        <v>5.3158046612903167</v>
      </c>
      <c r="AA7336">
        <v>404.61809771967381</v>
      </c>
      <c r="AB7336">
        <v>0</v>
      </c>
      <c r="AC7336">
        <v>0</v>
      </c>
      <c r="AD7336">
        <v>0</v>
      </c>
      <c r="AE7336">
        <v>413.27970210435342</v>
      </c>
    </row>
    <row r="7337" spans="1:31" x14ac:dyDescent="0.3">
      <c r="A7337">
        <v>2503771</v>
      </c>
      <c r="B7337">
        <v>1</v>
      </c>
      <c r="C7337" t="s">
        <v>81</v>
      </c>
      <c r="D7337" t="s">
        <v>113</v>
      </c>
      <c r="E7337" t="s">
        <v>153</v>
      </c>
      <c r="F7337" t="s">
        <v>20625</v>
      </c>
      <c r="G7337" t="s">
        <v>155</v>
      </c>
      <c r="H7337" t="s">
        <v>135</v>
      </c>
      <c r="I7337" t="s">
        <v>136</v>
      </c>
      <c r="J7337" t="s">
        <v>137</v>
      </c>
      <c r="K7337" t="s">
        <v>144</v>
      </c>
      <c r="L7337" t="s">
        <v>20626</v>
      </c>
      <c r="M7337" t="s">
        <v>20627</v>
      </c>
      <c r="N7337">
        <v>1.0708333329999999</v>
      </c>
      <c r="O7337">
        <v>0</v>
      </c>
      <c r="P7337">
        <v>1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0.24691685650837963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0.24691685650837963</v>
      </c>
    </row>
    <row r="7338" spans="1:31" x14ac:dyDescent="0.3">
      <c r="A7338">
        <v>2503124</v>
      </c>
      <c r="B7338">
        <v>1</v>
      </c>
      <c r="C7338" t="s">
        <v>80</v>
      </c>
      <c r="D7338" t="s">
        <v>103</v>
      </c>
      <c r="E7338" t="s">
        <v>184</v>
      </c>
      <c r="F7338" t="s">
        <v>20628</v>
      </c>
      <c r="G7338" t="s">
        <v>149</v>
      </c>
      <c r="H7338" t="s">
        <v>150</v>
      </c>
      <c r="I7338" t="s">
        <v>136</v>
      </c>
      <c r="J7338" t="s">
        <v>137</v>
      </c>
      <c r="K7338" t="s">
        <v>144</v>
      </c>
      <c r="L7338" t="s">
        <v>20629</v>
      </c>
      <c r="M7338" t="s">
        <v>20630</v>
      </c>
      <c r="N7338">
        <v>0.21944444399999999</v>
      </c>
      <c r="O7338">
        <v>14</v>
      </c>
      <c r="P7338">
        <v>2420</v>
      </c>
      <c r="Q7338">
        <v>5</v>
      </c>
      <c r="R7338">
        <v>310</v>
      </c>
      <c r="S7338">
        <v>15</v>
      </c>
      <c r="T7338">
        <v>303</v>
      </c>
      <c r="U7338">
        <v>0</v>
      </c>
      <c r="V7338">
        <v>0</v>
      </c>
      <c r="W7338">
        <v>0.85496554399499125</v>
      </c>
      <c r="X7338">
        <v>129.82216693131286</v>
      </c>
      <c r="Y7338">
        <v>6.1336387238967554</v>
      </c>
      <c r="Z7338">
        <v>27.294816096773367</v>
      </c>
      <c r="AA7338">
        <v>4.4083776272645698</v>
      </c>
      <c r="AB7338">
        <v>73.606062304114488</v>
      </c>
      <c r="AC7338">
        <v>0</v>
      </c>
      <c r="AD7338">
        <v>0</v>
      </c>
      <c r="AE7338">
        <v>242.12002722735701</v>
      </c>
    </row>
    <row r="7339" spans="1:31" x14ac:dyDescent="0.3">
      <c r="A7339">
        <v>2503316</v>
      </c>
      <c r="B7339">
        <v>1</v>
      </c>
      <c r="C7339" t="s">
        <v>80</v>
      </c>
      <c r="D7339" t="s">
        <v>96</v>
      </c>
      <c r="E7339" t="s">
        <v>153</v>
      </c>
      <c r="F7339" t="s">
        <v>14986</v>
      </c>
      <c r="G7339" t="s">
        <v>230</v>
      </c>
      <c r="H7339" t="s">
        <v>135</v>
      </c>
      <c r="I7339" t="s">
        <v>136</v>
      </c>
      <c r="J7339" t="s">
        <v>137</v>
      </c>
      <c r="K7339" t="s">
        <v>144</v>
      </c>
      <c r="L7339" t="s">
        <v>20631</v>
      </c>
      <c r="M7339" t="s">
        <v>20632</v>
      </c>
      <c r="N7339">
        <v>2.0680555549999999</v>
      </c>
      <c r="O7339">
        <v>0</v>
      </c>
      <c r="P7339">
        <v>1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1.2912080177799556E-2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1.2912080177799556E-2</v>
      </c>
    </row>
    <row r="7340" spans="1:31" x14ac:dyDescent="0.3">
      <c r="A7340">
        <v>2503665</v>
      </c>
      <c r="B7340">
        <v>1</v>
      </c>
      <c r="C7340" t="s">
        <v>80</v>
      </c>
      <c r="D7340" t="s">
        <v>93</v>
      </c>
      <c r="E7340" t="s">
        <v>162</v>
      </c>
      <c r="F7340" t="s">
        <v>13168</v>
      </c>
      <c r="G7340" t="s">
        <v>210</v>
      </c>
      <c r="H7340" t="s">
        <v>135</v>
      </c>
      <c r="I7340" t="s">
        <v>136</v>
      </c>
      <c r="J7340" t="s">
        <v>137</v>
      </c>
      <c r="K7340" t="s">
        <v>144</v>
      </c>
      <c r="L7340" t="s">
        <v>20633</v>
      </c>
      <c r="M7340" t="s">
        <v>20634</v>
      </c>
      <c r="N7340">
        <v>5.005833333</v>
      </c>
      <c r="O7340">
        <v>0</v>
      </c>
      <c r="P7340">
        <v>20</v>
      </c>
      <c r="Q7340">
        <v>0</v>
      </c>
      <c r="R7340">
        <v>22</v>
      </c>
      <c r="S7340">
        <v>0</v>
      </c>
      <c r="T7340">
        <v>3</v>
      </c>
      <c r="U7340">
        <v>0</v>
      </c>
      <c r="V7340">
        <v>0</v>
      </c>
      <c r="W7340">
        <v>0</v>
      </c>
      <c r="X7340">
        <v>9.5632085196637604</v>
      </c>
      <c r="Y7340">
        <v>0</v>
      </c>
      <c r="Z7340">
        <v>21.572275105358173</v>
      </c>
      <c r="AA7340">
        <v>0</v>
      </c>
      <c r="AB7340">
        <v>7.267783637443916</v>
      </c>
      <c r="AC7340">
        <v>0</v>
      </c>
      <c r="AD7340">
        <v>0</v>
      </c>
      <c r="AE7340">
        <v>38.403267262465846</v>
      </c>
    </row>
    <row r="7341" spans="1:31" x14ac:dyDescent="0.3">
      <c r="A7341">
        <v>2503568</v>
      </c>
      <c r="B7341">
        <v>1</v>
      </c>
      <c r="C7341" t="s">
        <v>80</v>
      </c>
      <c r="D7341" t="s">
        <v>90</v>
      </c>
      <c r="E7341" t="s">
        <v>132</v>
      </c>
      <c r="F7341" t="s">
        <v>20635</v>
      </c>
      <c r="G7341" t="s">
        <v>134</v>
      </c>
      <c r="H7341" t="s">
        <v>135</v>
      </c>
      <c r="I7341" t="s">
        <v>136</v>
      </c>
      <c r="J7341" t="s">
        <v>137</v>
      </c>
      <c r="K7341" t="s">
        <v>138</v>
      </c>
      <c r="L7341" t="s">
        <v>20636</v>
      </c>
      <c r="M7341" t="s">
        <v>20637</v>
      </c>
      <c r="N7341">
        <v>0.62638888800000003</v>
      </c>
      <c r="O7341">
        <v>0</v>
      </c>
      <c r="P7341">
        <v>0</v>
      </c>
      <c r="Q7341">
        <v>0</v>
      </c>
      <c r="R7341">
        <v>0</v>
      </c>
      <c r="S7341">
        <v>0</v>
      </c>
      <c r="T7341">
        <v>2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10.054988769667048</v>
      </c>
      <c r="AC7341">
        <v>0</v>
      </c>
      <c r="AD7341">
        <v>0</v>
      </c>
      <c r="AE7341">
        <v>10.054988769667048</v>
      </c>
    </row>
    <row r="7342" spans="1:31" x14ac:dyDescent="0.3">
      <c r="A7342">
        <v>2503047</v>
      </c>
      <c r="B7342">
        <v>1</v>
      </c>
      <c r="C7342" t="s">
        <v>80</v>
      </c>
      <c r="D7342" t="s">
        <v>83</v>
      </c>
      <c r="E7342" t="s">
        <v>184</v>
      </c>
      <c r="F7342" t="s">
        <v>17055</v>
      </c>
      <c r="G7342" t="s">
        <v>149</v>
      </c>
      <c r="H7342" t="s">
        <v>150</v>
      </c>
      <c r="I7342" t="s">
        <v>136</v>
      </c>
      <c r="J7342" t="s">
        <v>137</v>
      </c>
      <c r="K7342" t="s">
        <v>144</v>
      </c>
      <c r="L7342" t="s">
        <v>20638</v>
      </c>
      <c r="M7342" t="s">
        <v>20639</v>
      </c>
      <c r="N7342">
        <v>0.27611111100000002</v>
      </c>
      <c r="O7342">
        <v>0</v>
      </c>
      <c r="P7342">
        <v>263</v>
      </c>
      <c r="Q7342">
        <v>0</v>
      </c>
      <c r="R7342">
        <v>0</v>
      </c>
      <c r="S7342">
        <v>8</v>
      </c>
      <c r="T7342">
        <v>31</v>
      </c>
      <c r="U7342">
        <v>3</v>
      </c>
      <c r="V7342">
        <v>0</v>
      </c>
      <c r="W7342">
        <v>0</v>
      </c>
      <c r="X7342">
        <v>26.752985008778897</v>
      </c>
      <c r="Y7342">
        <v>0</v>
      </c>
      <c r="Z7342">
        <v>0</v>
      </c>
      <c r="AA7342">
        <v>13.767751244874312</v>
      </c>
      <c r="AB7342">
        <v>17.369950464556823</v>
      </c>
      <c r="AC7342">
        <v>65.833144239733343</v>
      </c>
      <c r="AD7342">
        <v>0</v>
      </c>
      <c r="AE7342">
        <v>123.72383095794338</v>
      </c>
    </row>
    <row r="7343" spans="1:31" x14ac:dyDescent="0.3">
      <c r="A7343">
        <v>2503688</v>
      </c>
      <c r="B7343">
        <v>1</v>
      </c>
      <c r="C7343" t="s">
        <v>80</v>
      </c>
      <c r="D7343" t="s">
        <v>97</v>
      </c>
      <c r="E7343" t="s">
        <v>162</v>
      </c>
      <c r="F7343" t="s">
        <v>11843</v>
      </c>
      <c r="G7343" t="s">
        <v>652</v>
      </c>
      <c r="H7343" t="s">
        <v>135</v>
      </c>
      <c r="I7343" t="s">
        <v>136</v>
      </c>
      <c r="J7343" t="s">
        <v>137</v>
      </c>
      <c r="K7343" t="s">
        <v>144</v>
      </c>
      <c r="L7343" t="s">
        <v>20640</v>
      </c>
      <c r="M7343" t="s">
        <v>20641</v>
      </c>
      <c r="N7343">
        <v>1.6888888879999999</v>
      </c>
      <c r="O7343">
        <v>0</v>
      </c>
      <c r="P7343">
        <v>179</v>
      </c>
      <c r="Q7343">
        <v>0</v>
      </c>
      <c r="R7343">
        <v>1</v>
      </c>
      <c r="S7343">
        <v>0</v>
      </c>
      <c r="T7343">
        <v>20</v>
      </c>
      <c r="U7343">
        <v>0</v>
      </c>
      <c r="V7343">
        <v>0</v>
      </c>
      <c r="W7343">
        <v>0</v>
      </c>
      <c r="X7343">
        <v>108.69848565823038</v>
      </c>
      <c r="Y7343">
        <v>0</v>
      </c>
      <c r="Z7343">
        <v>9.7787683753399997E-4</v>
      </c>
      <c r="AA7343">
        <v>0</v>
      </c>
      <c r="AB7343">
        <v>62.035947720416438</v>
      </c>
      <c r="AC7343">
        <v>0</v>
      </c>
      <c r="AD7343">
        <v>0</v>
      </c>
      <c r="AE7343">
        <v>170.73541125548437</v>
      </c>
    </row>
    <row r="7344" spans="1:31" x14ac:dyDescent="0.3">
      <c r="A7344">
        <v>2503210</v>
      </c>
      <c r="B7344">
        <v>1</v>
      </c>
      <c r="C7344" t="s">
        <v>80</v>
      </c>
      <c r="D7344" t="s">
        <v>107</v>
      </c>
      <c r="E7344" t="s">
        <v>184</v>
      </c>
      <c r="F7344" t="s">
        <v>20642</v>
      </c>
      <c r="G7344" t="s">
        <v>134</v>
      </c>
      <c r="H7344" t="s">
        <v>150</v>
      </c>
      <c r="I7344" t="s">
        <v>136</v>
      </c>
      <c r="J7344" t="s">
        <v>137</v>
      </c>
      <c r="K7344" t="s">
        <v>138</v>
      </c>
      <c r="L7344" t="s">
        <v>20643</v>
      </c>
      <c r="M7344" t="s">
        <v>20644</v>
      </c>
      <c r="N7344">
        <v>4.2602777769999998</v>
      </c>
      <c r="O7344">
        <v>0</v>
      </c>
      <c r="P7344">
        <v>442</v>
      </c>
      <c r="Q7344">
        <v>0</v>
      </c>
      <c r="R7344">
        <v>0</v>
      </c>
      <c r="S7344">
        <v>0</v>
      </c>
      <c r="T7344">
        <v>11</v>
      </c>
      <c r="U7344">
        <v>0</v>
      </c>
      <c r="V7344">
        <v>1</v>
      </c>
      <c r="W7344">
        <v>0</v>
      </c>
      <c r="X7344">
        <v>274.58375724171316</v>
      </c>
      <c r="Y7344">
        <v>0</v>
      </c>
      <c r="Z7344">
        <v>0</v>
      </c>
      <c r="AA7344">
        <v>0</v>
      </c>
      <c r="AB7344">
        <v>125.66702399110351</v>
      </c>
      <c r="AC7344">
        <v>0</v>
      </c>
      <c r="AD7344">
        <v>1.2362911704065147</v>
      </c>
      <c r="AE7344">
        <v>401.48707240322318</v>
      </c>
    </row>
    <row r="7345" spans="1:31" x14ac:dyDescent="0.3">
      <c r="A7345">
        <v>2503708</v>
      </c>
      <c r="B7345">
        <v>1</v>
      </c>
      <c r="C7345" t="s">
        <v>80</v>
      </c>
      <c r="D7345" t="s">
        <v>107</v>
      </c>
      <c r="E7345" t="s">
        <v>162</v>
      </c>
      <c r="F7345" t="s">
        <v>2492</v>
      </c>
      <c r="G7345" t="s">
        <v>210</v>
      </c>
      <c r="H7345" t="s">
        <v>135</v>
      </c>
      <c r="I7345" t="s">
        <v>136</v>
      </c>
      <c r="J7345" t="s">
        <v>137</v>
      </c>
      <c r="K7345" t="s">
        <v>144</v>
      </c>
      <c r="L7345" t="s">
        <v>20645</v>
      </c>
      <c r="M7345" t="s">
        <v>20646</v>
      </c>
      <c r="N7345">
        <v>1.1430555549999999</v>
      </c>
      <c r="O7345">
        <v>0</v>
      </c>
      <c r="P7345">
        <v>82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16.078262178934779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16.078262178934779</v>
      </c>
    </row>
    <row r="7346" spans="1:31" x14ac:dyDescent="0.3">
      <c r="A7346">
        <v>2503233</v>
      </c>
      <c r="B7346">
        <v>1</v>
      </c>
      <c r="C7346" t="s">
        <v>80</v>
      </c>
      <c r="D7346" t="s">
        <v>105</v>
      </c>
      <c r="E7346" t="s">
        <v>132</v>
      </c>
      <c r="F7346" t="s">
        <v>20647</v>
      </c>
      <c r="G7346" t="s">
        <v>181</v>
      </c>
      <c r="H7346" t="s">
        <v>135</v>
      </c>
      <c r="I7346" t="s">
        <v>136</v>
      </c>
      <c r="J7346" t="s">
        <v>137</v>
      </c>
      <c r="K7346" t="s">
        <v>144</v>
      </c>
      <c r="L7346" t="s">
        <v>20648</v>
      </c>
      <c r="M7346" t="s">
        <v>20649</v>
      </c>
      <c r="N7346">
        <v>0.85194444400000002</v>
      </c>
      <c r="O7346">
        <v>0</v>
      </c>
      <c r="P7346">
        <v>47</v>
      </c>
      <c r="Q7346">
        <v>0</v>
      </c>
      <c r="R7346">
        <v>14</v>
      </c>
      <c r="S7346">
        <v>0</v>
      </c>
      <c r="T7346">
        <v>9</v>
      </c>
      <c r="U7346">
        <v>0</v>
      </c>
      <c r="V7346">
        <v>0</v>
      </c>
      <c r="W7346">
        <v>0</v>
      </c>
      <c r="X7346">
        <v>9.9062205770117799</v>
      </c>
      <c r="Y7346">
        <v>0</v>
      </c>
      <c r="Z7346">
        <v>1.2360380253541687</v>
      </c>
      <c r="AA7346">
        <v>0</v>
      </c>
      <c r="AB7346">
        <v>8.4003230765153187</v>
      </c>
      <c r="AC7346">
        <v>0</v>
      </c>
      <c r="AD7346">
        <v>0</v>
      </c>
      <c r="AE7346">
        <v>19.54258167888127</v>
      </c>
    </row>
    <row r="7347" spans="1:31" x14ac:dyDescent="0.3">
      <c r="A7347">
        <v>2503731</v>
      </c>
      <c r="B7347">
        <v>1</v>
      </c>
      <c r="C7347" t="s">
        <v>80</v>
      </c>
      <c r="D7347" t="s">
        <v>100</v>
      </c>
      <c r="E7347" t="s">
        <v>132</v>
      </c>
      <c r="F7347" t="s">
        <v>20650</v>
      </c>
      <c r="G7347" t="s">
        <v>296</v>
      </c>
      <c r="H7347" t="s">
        <v>135</v>
      </c>
      <c r="I7347" t="s">
        <v>136</v>
      </c>
      <c r="J7347" t="s">
        <v>137</v>
      </c>
      <c r="K7347" t="s">
        <v>144</v>
      </c>
      <c r="L7347" t="s">
        <v>20651</v>
      </c>
      <c r="M7347" t="s">
        <v>20652</v>
      </c>
      <c r="N7347">
        <v>1.404722222</v>
      </c>
      <c r="O7347">
        <v>0</v>
      </c>
      <c r="P7347">
        <v>11</v>
      </c>
      <c r="Q7347">
        <v>0</v>
      </c>
      <c r="R7347">
        <v>14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6.3058833439139521</v>
      </c>
      <c r="Y7347">
        <v>0</v>
      </c>
      <c r="Z7347">
        <v>1.3269135815377329</v>
      </c>
      <c r="AA7347">
        <v>0</v>
      </c>
      <c r="AB7347">
        <v>0</v>
      </c>
      <c r="AC7347">
        <v>0</v>
      </c>
      <c r="AD7347">
        <v>0</v>
      </c>
      <c r="AE7347">
        <v>7.632796925451685</v>
      </c>
    </row>
    <row r="7348" spans="1:31" x14ac:dyDescent="0.3">
      <c r="A7348">
        <v>2503645</v>
      </c>
      <c r="B7348">
        <v>1</v>
      </c>
      <c r="C7348" t="s">
        <v>81</v>
      </c>
      <c r="D7348" t="s">
        <v>115</v>
      </c>
      <c r="E7348" t="s">
        <v>162</v>
      </c>
      <c r="F7348" t="s">
        <v>20653</v>
      </c>
      <c r="G7348" t="s">
        <v>210</v>
      </c>
      <c r="H7348" t="s">
        <v>135</v>
      </c>
      <c r="I7348" t="s">
        <v>136</v>
      </c>
      <c r="J7348" t="s">
        <v>137</v>
      </c>
      <c r="K7348" t="s">
        <v>144</v>
      </c>
      <c r="L7348" t="s">
        <v>20654</v>
      </c>
      <c r="M7348" t="s">
        <v>20655</v>
      </c>
      <c r="N7348">
        <v>1.206111111</v>
      </c>
      <c r="O7348">
        <v>0</v>
      </c>
      <c r="P7348">
        <v>86</v>
      </c>
      <c r="Q7348">
        <v>0</v>
      </c>
      <c r="R7348">
        <v>0</v>
      </c>
      <c r="S7348">
        <v>0</v>
      </c>
      <c r="T7348">
        <v>17</v>
      </c>
      <c r="U7348">
        <v>0</v>
      </c>
      <c r="V7348">
        <v>0</v>
      </c>
      <c r="W7348">
        <v>0</v>
      </c>
      <c r="X7348">
        <v>7.6522279314781105</v>
      </c>
      <c r="Y7348">
        <v>0</v>
      </c>
      <c r="Z7348">
        <v>0</v>
      </c>
      <c r="AA7348">
        <v>0</v>
      </c>
      <c r="AB7348">
        <v>4.0330022803546974</v>
      </c>
      <c r="AC7348">
        <v>0</v>
      </c>
      <c r="AD7348">
        <v>0</v>
      </c>
      <c r="AE7348">
        <v>11.685230211832808</v>
      </c>
    </row>
    <row r="7349" spans="1:31" x14ac:dyDescent="0.3">
      <c r="A7349">
        <v>2503147</v>
      </c>
      <c r="B7349">
        <v>1</v>
      </c>
      <c r="C7349" t="s">
        <v>80</v>
      </c>
      <c r="D7349" t="s">
        <v>95</v>
      </c>
      <c r="E7349" t="s">
        <v>147</v>
      </c>
      <c r="F7349" t="s">
        <v>20656</v>
      </c>
      <c r="G7349" t="s">
        <v>134</v>
      </c>
      <c r="H7349" t="s">
        <v>150</v>
      </c>
      <c r="I7349" t="s">
        <v>136</v>
      </c>
      <c r="J7349" t="s">
        <v>137</v>
      </c>
      <c r="K7349" t="s">
        <v>138</v>
      </c>
      <c r="L7349" t="s">
        <v>20657</v>
      </c>
      <c r="M7349" t="s">
        <v>20658</v>
      </c>
      <c r="N7349">
        <v>5.3322222220000004</v>
      </c>
      <c r="O7349">
        <v>0</v>
      </c>
      <c r="P7349">
        <v>187</v>
      </c>
      <c r="Q7349">
        <v>0</v>
      </c>
      <c r="R7349">
        <v>2</v>
      </c>
      <c r="S7349">
        <v>0</v>
      </c>
      <c r="T7349">
        <v>16</v>
      </c>
      <c r="U7349">
        <v>0</v>
      </c>
      <c r="V7349">
        <v>0</v>
      </c>
      <c r="W7349">
        <v>0</v>
      </c>
      <c r="X7349">
        <v>187.31093105990968</v>
      </c>
      <c r="Y7349">
        <v>0</v>
      </c>
      <c r="Z7349">
        <v>0.47630648587349805</v>
      </c>
      <c r="AA7349">
        <v>0</v>
      </c>
      <c r="AB7349">
        <v>40.525411926484516</v>
      </c>
      <c r="AC7349">
        <v>0</v>
      </c>
      <c r="AD7349">
        <v>0</v>
      </c>
      <c r="AE7349">
        <v>228.31264947226768</v>
      </c>
    </row>
    <row r="7350" spans="1:31" x14ac:dyDescent="0.3">
      <c r="A7350">
        <v>2503339</v>
      </c>
      <c r="B7350">
        <v>1</v>
      </c>
      <c r="C7350" t="s">
        <v>81</v>
      </c>
      <c r="D7350" t="s">
        <v>127</v>
      </c>
      <c r="E7350" t="s">
        <v>162</v>
      </c>
      <c r="F7350" t="s">
        <v>20659</v>
      </c>
      <c r="G7350" t="s">
        <v>210</v>
      </c>
      <c r="H7350" t="s">
        <v>135</v>
      </c>
      <c r="I7350" t="s">
        <v>136</v>
      </c>
      <c r="J7350" t="s">
        <v>137</v>
      </c>
      <c r="K7350" t="s">
        <v>144</v>
      </c>
      <c r="L7350" t="s">
        <v>20660</v>
      </c>
      <c r="M7350" t="s">
        <v>20661</v>
      </c>
      <c r="N7350">
        <v>4.1627777769999996</v>
      </c>
      <c r="O7350">
        <v>0</v>
      </c>
      <c r="P7350">
        <v>1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0.86043302708483593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0.86043302708483593</v>
      </c>
    </row>
    <row r="7351" spans="1:31" x14ac:dyDescent="0.3">
      <c r="A7351">
        <v>2503104</v>
      </c>
      <c r="B7351">
        <v>1</v>
      </c>
      <c r="C7351" t="s">
        <v>80</v>
      </c>
      <c r="D7351" t="s">
        <v>96</v>
      </c>
      <c r="E7351" t="s">
        <v>132</v>
      </c>
      <c r="F7351" t="s">
        <v>20662</v>
      </c>
      <c r="G7351" t="s">
        <v>134</v>
      </c>
      <c r="H7351" t="s">
        <v>135</v>
      </c>
      <c r="I7351" t="s">
        <v>136</v>
      </c>
      <c r="J7351" t="s">
        <v>137</v>
      </c>
      <c r="K7351" t="s">
        <v>138</v>
      </c>
      <c r="L7351" t="s">
        <v>20663</v>
      </c>
      <c r="M7351" t="s">
        <v>20664</v>
      </c>
      <c r="N7351">
        <v>6.0119444440000001</v>
      </c>
      <c r="O7351">
        <v>0</v>
      </c>
      <c r="P7351">
        <v>164</v>
      </c>
      <c r="Q7351">
        <v>0</v>
      </c>
      <c r="R7351">
        <v>1</v>
      </c>
      <c r="S7351">
        <v>0</v>
      </c>
      <c r="T7351">
        <v>149</v>
      </c>
      <c r="U7351">
        <v>0</v>
      </c>
      <c r="V7351">
        <v>0</v>
      </c>
      <c r="W7351">
        <v>0</v>
      </c>
      <c r="X7351">
        <v>619.87390321713735</v>
      </c>
      <c r="Y7351">
        <v>0</v>
      </c>
      <c r="Z7351">
        <v>0.11653839897611802</v>
      </c>
      <c r="AA7351">
        <v>0</v>
      </c>
      <c r="AB7351">
        <v>1921.8164843814286</v>
      </c>
      <c r="AC7351">
        <v>0</v>
      </c>
      <c r="AD7351">
        <v>0</v>
      </c>
      <c r="AE7351">
        <v>2541.8069259975418</v>
      </c>
    </row>
    <row r="7352" spans="1:31" x14ac:dyDescent="0.3">
      <c r="A7352">
        <v>2503004</v>
      </c>
      <c r="B7352">
        <v>1</v>
      </c>
      <c r="C7352" t="s">
        <v>81</v>
      </c>
      <c r="D7352" t="s">
        <v>126</v>
      </c>
      <c r="E7352" t="s">
        <v>184</v>
      </c>
      <c r="F7352" t="s">
        <v>2895</v>
      </c>
      <c r="G7352" t="s">
        <v>149</v>
      </c>
      <c r="H7352" t="s">
        <v>150</v>
      </c>
      <c r="I7352" t="s">
        <v>136</v>
      </c>
      <c r="J7352" t="s">
        <v>137</v>
      </c>
      <c r="K7352" t="s">
        <v>144</v>
      </c>
      <c r="L7352" t="s">
        <v>20665</v>
      </c>
      <c r="M7352" t="s">
        <v>20666</v>
      </c>
      <c r="N7352">
        <v>0.33555555500000001</v>
      </c>
      <c r="O7352">
        <v>0</v>
      </c>
      <c r="P7352">
        <v>262</v>
      </c>
      <c r="Q7352">
        <v>4</v>
      </c>
      <c r="R7352">
        <v>47</v>
      </c>
      <c r="S7352">
        <v>11</v>
      </c>
      <c r="T7352">
        <v>31</v>
      </c>
      <c r="U7352">
        <v>0</v>
      </c>
      <c r="V7352">
        <v>0</v>
      </c>
      <c r="W7352">
        <v>0</v>
      </c>
      <c r="X7352">
        <v>7.2665994217729679</v>
      </c>
      <c r="Y7352">
        <v>2.8415209508157262</v>
      </c>
      <c r="Z7352">
        <v>1.9564764961348473</v>
      </c>
      <c r="AA7352">
        <v>7.5987514287763149</v>
      </c>
      <c r="AB7352">
        <v>7.0436163354139421</v>
      </c>
      <c r="AC7352">
        <v>0</v>
      </c>
      <c r="AD7352">
        <v>0</v>
      </c>
      <c r="AE7352">
        <v>26.706964632913795</v>
      </c>
    </row>
    <row r="7353" spans="1:31" x14ac:dyDescent="0.3">
      <c r="A7353">
        <v>2503628</v>
      </c>
      <c r="B7353">
        <v>1</v>
      </c>
      <c r="C7353" t="s">
        <v>80</v>
      </c>
      <c r="D7353" t="s">
        <v>107</v>
      </c>
      <c r="E7353" t="s">
        <v>153</v>
      </c>
      <c r="F7353" t="s">
        <v>20667</v>
      </c>
      <c r="G7353" t="s">
        <v>230</v>
      </c>
      <c r="H7353" t="s">
        <v>135</v>
      </c>
      <c r="I7353" t="s">
        <v>136</v>
      </c>
      <c r="J7353" t="s">
        <v>137</v>
      </c>
      <c r="K7353" t="s">
        <v>144</v>
      </c>
      <c r="L7353" t="s">
        <v>20668</v>
      </c>
      <c r="M7353" t="s">
        <v>20669</v>
      </c>
      <c r="N7353">
        <v>1.5708333329999999</v>
      </c>
      <c r="O7353">
        <v>0</v>
      </c>
      <c r="P7353">
        <v>5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6.4547514801915291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6.4547514801915291</v>
      </c>
    </row>
    <row r="7354" spans="1:31" x14ac:dyDescent="0.3">
      <c r="A7354">
        <v>2503651</v>
      </c>
      <c r="B7354">
        <v>1</v>
      </c>
      <c r="C7354" t="s">
        <v>80</v>
      </c>
      <c r="D7354" t="s">
        <v>106</v>
      </c>
      <c r="E7354" t="s">
        <v>132</v>
      </c>
      <c r="F7354" t="s">
        <v>20670</v>
      </c>
      <c r="G7354" t="s">
        <v>181</v>
      </c>
      <c r="H7354" t="s">
        <v>135</v>
      </c>
      <c r="I7354" t="s">
        <v>136</v>
      </c>
      <c r="J7354" t="s">
        <v>137</v>
      </c>
      <c r="K7354" t="s">
        <v>144</v>
      </c>
      <c r="L7354" t="s">
        <v>20671</v>
      </c>
      <c r="M7354" t="s">
        <v>20672</v>
      </c>
      <c r="N7354">
        <v>0.41277777700000001</v>
      </c>
      <c r="O7354">
        <v>0</v>
      </c>
      <c r="P7354">
        <v>515</v>
      </c>
      <c r="Q7354">
        <v>0</v>
      </c>
      <c r="R7354">
        <v>0</v>
      </c>
      <c r="S7354">
        <v>0</v>
      </c>
      <c r="T7354">
        <v>38</v>
      </c>
      <c r="U7354">
        <v>0</v>
      </c>
      <c r="V7354">
        <v>0</v>
      </c>
      <c r="W7354">
        <v>0</v>
      </c>
      <c r="X7354">
        <v>43.832304722316131</v>
      </c>
      <c r="Y7354">
        <v>0</v>
      </c>
      <c r="Z7354">
        <v>0</v>
      </c>
      <c r="AA7354">
        <v>0</v>
      </c>
      <c r="AB7354">
        <v>6.6065421774010664</v>
      </c>
      <c r="AC7354">
        <v>0</v>
      </c>
      <c r="AD7354">
        <v>0</v>
      </c>
      <c r="AE7354">
        <v>50.438846899717198</v>
      </c>
    </row>
    <row r="7355" spans="1:31" x14ac:dyDescent="0.3">
      <c r="A7355">
        <v>2503774</v>
      </c>
      <c r="B7355">
        <v>1</v>
      </c>
      <c r="C7355" t="s">
        <v>81</v>
      </c>
      <c r="D7355" t="s">
        <v>128</v>
      </c>
      <c r="E7355" t="s">
        <v>162</v>
      </c>
      <c r="F7355" t="s">
        <v>20673</v>
      </c>
      <c r="G7355" t="s">
        <v>210</v>
      </c>
      <c r="H7355" t="s">
        <v>135</v>
      </c>
      <c r="I7355" t="s">
        <v>136</v>
      </c>
      <c r="J7355" t="s">
        <v>137</v>
      </c>
      <c r="K7355" t="s">
        <v>144</v>
      </c>
      <c r="L7355" t="s">
        <v>20674</v>
      </c>
      <c r="M7355" t="s">
        <v>20675</v>
      </c>
      <c r="N7355">
        <v>2.9525000000000001</v>
      </c>
      <c r="O7355">
        <v>0</v>
      </c>
      <c r="P7355">
        <v>39</v>
      </c>
      <c r="Q7355">
        <v>0</v>
      </c>
      <c r="R7355">
        <v>0</v>
      </c>
      <c r="S7355">
        <v>0</v>
      </c>
      <c r="T7355">
        <v>2</v>
      </c>
      <c r="U7355">
        <v>0</v>
      </c>
      <c r="V7355">
        <v>0</v>
      </c>
      <c r="W7355">
        <v>0</v>
      </c>
      <c r="X7355">
        <v>11.840236851508273</v>
      </c>
      <c r="Y7355">
        <v>0</v>
      </c>
      <c r="Z7355">
        <v>0</v>
      </c>
      <c r="AA7355">
        <v>0</v>
      </c>
      <c r="AB7355">
        <v>1.2715641057231373</v>
      </c>
      <c r="AC7355">
        <v>0</v>
      </c>
      <c r="AD7355">
        <v>0</v>
      </c>
      <c r="AE7355">
        <v>13.111800957231409</v>
      </c>
    </row>
    <row r="7356" spans="1:31" x14ac:dyDescent="0.3">
      <c r="A7356">
        <v>2503436</v>
      </c>
      <c r="B7356">
        <v>1</v>
      </c>
      <c r="C7356" t="s">
        <v>80</v>
      </c>
      <c r="D7356" t="s">
        <v>92</v>
      </c>
      <c r="E7356" t="s">
        <v>153</v>
      </c>
      <c r="F7356" t="s">
        <v>20676</v>
      </c>
      <c r="G7356" t="s">
        <v>230</v>
      </c>
      <c r="H7356" t="s">
        <v>135</v>
      </c>
      <c r="I7356" t="s">
        <v>136</v>
      </c>
      <c r="J7356" t="s">
        <v>137</v>
      </c>
      <c r="K7356" t="s">
        <v>144</v>
      </c>
      <c r="L7356" t="s">
        <v>20677</v>
      </c>
      <c r="M7356" t="s">
        <v>20678</v>
      </c>
      <c r="N7356">
        <v>3.6661111110000002</v>
      </c>
      <c r="O7356">
        <v>0</v>
      </c>
      <c r="P7356">
        <v>7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8.5301656555311087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8.5301656555311087</v>
      </c>
    </row>
    <row r="7357" spans="1:31" x14ac:dyDescent="0.3">
      <c r="A7357">
        <v>2503064</v>
      </c>
      <c r="B7357">
        <v>1</v>
      </c>
      <c r="C7357" t="s">
        <v>80</v>
      </c>
      <c r="D7357" t="s">
        <v>107</v>
      </c>
      <c r="E7357" t="s">
        <v>184</v>
      </c>
      <c r="F7357" t="s">
        <v>12341</v>
      </c>
      <c r="G7357" t="s">
        <v>149</v>
      </c>
      <c r="H7357" t="s">
        <v>150</v>
      </c>
      <c r="I7357" t="s">
        <v>136</v>
      </c>
      <c r="J7357" t="s">
        <v>137</v>
      </c>
      <c r="K7357" t="s">
        <v>144</v>
      </c>
      <c r="L7357" t="s">
        <v>20679</v>
      </c>
      <c r="M7357" t="s">
        <v>20680</v>
      </c>
      <c r="N7357">
        <v>1.4708333330000001</v>
      </c>
      <c r="O7357">
        <v>1</v>
      </c>
      <c r="P7357">
        <v>1311</v>
      </c>
      <c r="Q7357">
        <v>15</v>
      </c>
      <c r="R7357">
        <v>34</v>
      </c>
      <c r="S7357">
        <v>4</v>
      </c>
      <c r="T7357">
        <v>38</v>
      </c>
      <c r="U7357">
        <v>0</v>
      </c>
      <c r="V7357">
        <v>3</v>
      </c>
      <c r="W7357">
        <v>3.8817422730941291</v>
      </c>
      <c r="X7357">
        <v>279.54575087762873</v>
      </c>
      <c r="Y7357">
        <v>16.40813418033602</v>
      </c>
      <c r="Z7357">
        <v>42.248857425928236</v>
      </c>
      <c r="AA7357">
        <v>75.601064062297979</v>
      </c>
      <c r="AB7357">
        <v>146.3820432749429</v>
      </c>
      <c r="AC7357">
        <v>0</v>
      </c>
      <c r="AD7357">
        <v>4.910488860613464</v>
      </c>
      <c r="AE7357">
        <v>568.9780809548414</v>
      </c>
    </row>
    <row r="7358" spans="1:31" x14ac:dyDescent="0.3">
      <c r="A7358">
        <v>2503313</v>
      </c>
      <c r="B7358">
        <v>1</v>
      </c>
      <c r="C7358" t="s">
        <v>80</v>
      </c>
      <c r="D7358" t="s">
        <v>90</v>
      </c>
      <c r="E7358" t="s">
        <v>132</v>
      </c>
      <c r="F7358" t="s">
        <v>20681</v>
      </c>
      <c r="G7358" t="s">
        <v>134</v>
      </c>
      <c r="H7358" t="s">
        <v>135</v>
      </c>
      <c r="I7358" t="s">
        <v>136</v>
      </c>
      <c r="J7358" t="s">
        <v>137</v>
      </c>
      <c r="K7358" t="s">
        <v>138</v>
      </c>
      <c r="L7358" t="s">
        <v>20682</v>
      </c>
      <c r="M7358" t="s">
        <v>20683</v>
      </c>
      <c r="N7358">
        <v>0.36944444399999998</v>
      </c>
      <c r="O7358">
        <v>0</v>
      </c>
      <c r="P7358">
        <v>634</v>
      </c>
      <c r="Q7358">
        <v>0</v>
      </c>
      <c r="R7358">
        <v>0</v>
      </c>
      <c r="S7358">
        <v>0</v>
      </c>
      <c r="T7358">
        <v>80</v>
      </c>
      <c r="U7358">
        <v>0</v>
      </c>
      <c r="V7358">
        <v>0</v>
      </c>
      <c r="W7358">
        <v>0</v>
      </c>
      <c r="X7358">
        <v>105.18333065452752</v>
      </c>
      <c r="Y7358">
        <v>0</v>
      </c>
      <c r="Z7358">
        <v>0</v>
      </c>
      <c r="AA7358">
        <v>0</v>
      </c>
      <c r="AB7358">
        <v>44.288012772953188</v>
      </c>
      <c r="AC7358">
        <v>0</v>
      </c>
      <c r="AD7358">
        <v>0</v>
      </c>
      <c r="AE7358">
        <v>149.47134342748072</v>
      </c>
    </row>
    <row r="7359" spans="1:31" x14ac:dyDescent="0.3">
      <c r="A7359">
        <v>2503127</v>
      </c>
      <c r="B7359">
        <v>1</v>
      </c>
      <c r="C7359" t="s">
        <v>80</v>
      </c>
      <c r="D7359" t="s">
        <v>94</v>
      </c>
      <c r="E7359" t="s">
        <v>147</v>
      </c>
      <c r="F7359" t="s">
        <v>20684</v>
      </c>
      <c r="G7359" t="s">
        <v>134</v>
      </c>
      <c r="H7359" t="s">
        <v>150</v>
      </c>
      <c r="I7359" t="s">
        <v>136</v>
      </c>
      <c r="J7359" t="s">
        <v>137</v>
      </c>
      <c r="K7359" t="s">
        <v>138</v>
      </c>
      <c r="L7359" t="s">
        <v>20685</v>
      </c>
      <c r="M7359" t="s">
        <v>20686</v>
      </c>
      <c r="N7359">
        <v>1.676388888</v>
      </c>
      <c r="O7359">
        <v>0</v>
      </c>
      <c r="P7359">
        <v>34</v>
      </c>
      <c r="Q7359">
        <v>1</v>
      </c>
      <c r="R7359">
        <v>4</v>
      </c>
      <c r="S7359">
        <v>1</v>
      </c>
      <c r="T7359">
        <v>3</v>
      </c>
      <c r="U7359">
        <v>0</v>
      </c>
      <c r="V7359">
        <v>0</v>
      </c>
      <c r="W7359">
        <v>0</v>
      </c>
      <c r="X7359">
        <v>7.8089192574765889</v>
      </c>
      <c r="Y7359">
        <v>9.5883035007595261</v>
      </c>
      <c r="Z7359">
        <v>1.455708705454378</v>
      </c>
      <c r="AA7359">
        <v>0.24148572332990004</v>
      </c>
      <c r="AB7359">
        <v>13.446372652905207</v>
      </c>
      <c r="AC7359">
        <v>0</v>
      </c>
      <c r="AD7359">
        <v>0</v>
      </c>
      <c r="AE7359">
        <v>32.540789839925601</v>
      </c>
    </row>
    <row r="7360" spans="1:31" x14ac:dyDescent="0.3">
      <c r="A7360">
        <v>2503419</v>
      </c>
      <c r="B7360">
        <v>1</v>
      </c>
      <c r="C7360" t="s">
        <v>80</v>
      </c>
      <c r="D7360" t="s">
        <v>85</v>
      </c>
      <c r="E7360" t="s">
        <v>132</v>
      </c>
      <c r="F7360" t="s">
        <v>20687</v>
      </c>
      <c r="G7360" t="s">
        <v>134</v>
      </c>
      <c r="H7360" t="s">
        <v>135</v>
      </c>
      <c r="I7360" t="s">
        <v>136</v>
      </c>
      <c r="J7360" t="s">
        <v>137</v>
      </c>
      <c r="K7360" t="s">
        <v>138</v>
      </c>
      <c r="L7360" t="s">
        <v>20688</v>
      </c>
      <c r="M7360" t="s">
        <v>20689</v>
      </c>
      <c r="N7360">
        <v>0.35333333300000003</v>
      </c>
      <c r="O7360">
        <v>0</v>
      </c>
      <c r="P7360">
        <v>1013</v>
      </c>
      <c r="Q7360">
        <v>0</v>
      </c>
      <c r="R7360">
        <v>0</v>
      </c>
      <c r="S7360">
        <v>0</v>
      </c>
      <c r="T7360">
        <v>145</v>
      </c>
      <c r="U7360">
        <v>0</v>
      </c>
      <c r="V7360">
        <v>0</v>
      </c>
      <c r="W7360">
        <v>0</v>
      </c>
      <c r="X7360">
        <v>92.444569343239849</v>
      </c>
      <c r="Y7360">
        <v>0</v>
      </c>
      <c r="Z7360">
        <v>0</v>
      </c>
      <c r="AA7360">
        <v>0</v>
      </c>
      <c r="AB7360">
        <v>38.219313956804079</v>
      </c>
      <c r="AC7360">
        <v>0</v>
      </c>
      <c r="AD7360">
        <v>0</v>
      </c>
      <c r="AE7360">
        <v>130.66388330004392</v>
      </c>
    </row>
    <row r="7361" spans="1:31" x14ac:dyDescent="0.3">
      <c r="A7361">
        <v>2503668</v>
      </c>
      <c r="B7361">
        <v>1</v>
      </c>
      <c r="C7361" t="s">
        <v>80</v>
      </c>
      <c r="D7361" t="s">
        <v>105</v>
      </c>
      <c r="E7361" t="s">
        <v>162</v>
      </c>
      <c r="F7361" t="s">
        <v>10112</v>
      </c>
      <c r="G7361" t="s">
        <v>181</v>
      </c>
      <c r="H7361" t="s">
        <v>135</v>
      </c>
      <c r="I7361" t="s">
        <v>136</v>
      </c>
      <c r="J7361" t="s">
        <v>137</v>
      </c>
      <c r="K7361" t="s">
        <v>144</v>
      </c>
      <c r="L7361" t="s">
        <v>20690</v>
      </c>
      <c r="M7361" t="s">
        <v>20691</v>
      </c>
      <c r="N7361">
        <v>0.76111111099999995</v>
      </c>
      <c r="O7361">
        <v>0</v>
      </c>
      <c r="P7361">
        <v>79</v>
      </c>
      <c r="Q7361">
        <v>0</v>
      </c>
      <c r="R7361">
        <v>0</v>
      </c>
      <c r="S7361">
        <v>0</v>
      </c>
      <c r="T7361">
        <v>7</v>
      </c>
      <c r="U7361">
        <v>0</v>
      </c>
      <c r="V7361">
        <v>0</v>
      </c>
      <c r="W7361">
        <v>0</v>
      </c>
      <c r="X7361">
        <v>13.816978401514072</v>
      </c>
      <c r="Y7361">
        <v>0</v>
      </c>
      <c r="Z7361">
        <v>0</v>
      </c>
      <c r="AA7361">
        <v>0</v>
      </c>
      <c r="AB7361">
        <v>2.1622755938367852</v>
      </c>
      <c r="AC7361">
        <v>0</v>
      </c>
      <c r="AD7361">
        <v>0</v>
      </c>
      <c r="AE7361">
        <v>15.979253995350858</v>
      </c>
    </row>
    <row r="7362" spans="1:31" x14ac:dyDescent="0.3">
      <c r="A7362">
        <v>2503522</v>
      </c>
      <c r="B7362">
        <v>1</v>
      </c>
      <c r="C7362" t="s">
        <v>81</v>
      </c>
      <c r="D7362" t="s">
        <v>114</v>
      </c>
      <c r="E7362" t="s">
        <v>166</v>
      </c>
      <c r="F7362" t="s">
        <v>20692</v>
      </c>
      <c r="G7362" t="s">
        <v>168</v>
      </c>
      <c r="H7362" t="s">
        <v>150</v>
      </c>
      <c r="I7362" t="s">
        <v>136</v>
      </c>
      <c r="J7362" t="s">
        <v>137</v>
      </c>
      <c r="K7362" t="s">
        <v>138</v>
      </c>
      <c r="L7362" t="s">
        <v>20693</v>
      </c>
      <c r="M7362" t="s">
        <v>20694</v>
      </c>
      <c r="N7362">
        <v>1.548611111</v>
      </c>
      <c r="O7362">
        <v>0</v>
      </c>
      <c r="P7362">
        <v>3051</v>
      </c>
      <c r="Q7362">
        <v>2</v>
      </c>
      <c r="R7362">
        <v>76</v>
      </c>
      <c r="S7362">
        <v>21</v>
      </c>
      <c r="T7362">
        <v>270</v>
      </c>
      <c r="U7362">
        <v>0</v>
      </c>
      <c r="V7362">
        <v>0</v>
      </c>
      <c r="W7362">
        <v>0</v>
      </c>
      <c r="X7362">
        <v>393.59763707169418</v>
      </c>
      <c r="Y7362">
        <v>1.9455359826520675</v>
      </c>
      <c r="Z7362">
        <v>8.8698666549551266</v>
      </c>
      <c r="AA7362">
        <v>55.549334616483087</v>
      </c>
      <c r="AB7362">
        <v>153.16196581433374</v>
      </c>
      <c r="AC7362">
        <v>0</v>
      </c>
      <c r="AD7362">
        <v>0</v>
      </c>
      <c r="AE7362">
        <v>613.12434014011819</v>
      </c>
    </row>
    <row r="7363" spans="1:31" x14ac:dyDescent="0.3">
      <c r="A7363">
        <v>2503499</v>
      </c>
      <c r="B7363">
        <v>1</v>
      </c>
      <c r="C7363" t="s">
        <v>80</v>
      </c>
      <c r="D7363" t="s">
        <v>101</v>
      </c>
      <c r="E7363" t="s">
        <v>132</v>
      </c>
      <c r="F7363" t="s">
        <v>20695</v>
      </c>
      <c r="G7363" t="s">
        <v>168</v>
      </c>
      <c r="H7363" t="s">
        <v>135</v>
      </c>
      <c r="I7363" t="s">
        <v>136</v>
      </c>
      <c r="J7363" t="s">
        <v>137</v>
      </c>
      <c r="K7363" t="s">
        <v>138</v>
      </c>
      <c r="L7363" t="s">
        <v>20696</v>
      </c>
      <c r="M7363" t="s">
        <v>20697</v>
      </c>
      <c r="N7363">
        <v>1.4594444440000001</v>
      </c>
      <c r="O7363">
        <v>0</v>
      </c>
      <c r="P7363">
        <v>566</v>
      </c>
      <c r="Q7363">
        <v>0</v>
      </c>
      <c r="R7363">
        <v>1</v>
      </c>
      <c r="S7363">
        <v>0</v>
      </c>
      <c r="T7363">
        <v>19</v>
      </c>
      <c r="U7363">
        <v>0</v>
      </c>
      <c r="V7363">
        <v>0</v>
      </c>
      <c r="W7363">
        <v>0</v>
      </c>
      <c r="X7363">
        <v>134.14074889956609</v>
      </c>
      <c r="Y7363">
        <v>0</v>
      </c>
      <c r="Z7363">
        <v>2.142221236685833E-3</v>
      </c>
      <c r="AA7363">
        <v>0</v>
      </c>
      <c r="AB7363">
        <v>20.392883107578413</v>
      </c>
      <c r="AC7363">
        <v>0</v>
      </c>
      <c r="AD7363">
        <v>0</v>
      </c>
      <c r="AE7363">
        <v>154.53577422838117</v>
      </c>
    </row>
    <row r="7364" spans="1:31" x14ac:dyDescent="0.3">
      <c r="A7364">
        <v>2503585</v>
      </c>
      <c r="B7364">
        <v>1</v>
      </c>
      <c r="C7364" t="s">
        <v>80</v>
      </c>
      <c r="D7364" t="s">
        <v>82</v>
      </c>
      <c r="E7364" t="s">
        <v>153</v>
      </c>
      <c r="F7364" t="s">
        <v>20698</v>
      </c>
      <c r="G7364" t="s">
        <v>312</v>
      </c>
      <c r="H7364" t="s">
        <v>135</v>
      </c>
      <c r="I7364" t="s">
        <v>136</v>
      </c>
      <c r="J7364" t="s">
        <v>137</v>
      </c>
      <c r="K7364" t="s">
        <v>144</v>
      </c>
      <c r="L7364" t="s">
        <v>20699</v>
      </c>
      <c r="M7364" t="s">
        <v>20700</v>
      </c>
      <c r="N7364">
        <v>1.7094444440000001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2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3.0113062630658898</v>
      </c>
      <c r="AC7364">
        <v>0</v>
      </c>
      <c r="AD7364">
        <v>0</v>
      </c>
      <c r="AE7364">
        <v>3.0113062630658898</v>
      </c>
    </row>
    <row r="7365" spans="1:31" x14ac:dyDescent="0.3">
      <c r="A7365">
        <v>2519964</v>
      </c>
      <c r="B7365">
        <v>1</v>
      </c>
      <c r="C7365" t="s">
        <v>80</v>
      </c>
      <c r="D7365" t="s">
        <v>89</v>
      </c>
      <c r="E7365" t="s">
        <v>166</v>
      </c>
      <c r="F7365" t="s">
        <v>20701</v>
      </c>
      <c r="G7365" t="s">
        <v>149</v>
      </c>
      <c r="H7365" t="s">
        <v>150</v>
      </c>
      <c r="I7365" t="s">
        <v>136</v>
      </c>
      <c r="J7365" t="s">
        <v>137</v>
      </c>
      <c r="K7365" t="s">
        <v>144</v>
      </c>
      <c r="L7365" t="s">
        <v>20702</v>
      </c>
      <c r="M7365" t="s">
        <v>20703</v>
      </c>
      <c r="N7365">
        <v>9.2499999999999999E-2</v>
      </c>
      <c r="O7365">
        <v>1</v>
      </c>
      <c r="P7365">
        <v>3908</v>
      </c>
      <c r="Q7365">
        <v>0</v>
      </c>
      <c r="R7365">
        <v>33</v>
      </c>
      <c r="S7365">
        <v>1</v>
      </c>
      <c r="T7365">
        <v>248</v>
      </c>
      <c r="U7365">
        <v>0</v>
      </c>
      <c r="V7365">
        <v>0</v>
      </c>
      <c r="W7365">
        <v>2.9479835489768722</v>
      </c>
      <c r="X7365">
        <v>214.43036674402381</v>
      </c>
      <c r="Y7365">
        <v>0</v>
      </c>
      <c r="Z7365">
        <v>0.90817220896480955</v>
      </c>
      <c r="AA7365">
        <v>1.0822322578400865</v>
      </c>
      <c r="AB7365">
        <v>36.784205952812258</v>
      </c>
      <c r="AC7365">
        <v>0</v>
      </c>
      <c r="AD7365">
        <v>0</v>
      </c>
      <c r="AE7365">
        <v>256.15296071261781</v>
      </c>
    </row>
    <row r="7366" spans="1:31" x14ac:dyDescent="0.3">
      <c r="A7366">
        <v>2503648</v>
      </c>
      <c r="B7366">
        <v>1</v>
      </c>
      <c r="C7366" t="s">
        <v>80</v>
      </c>
      <c r="D7366" t="s">
        <v>101</v>
      </c>
      <c r="E7366" t="s">
        <v>153</v>
      </c>
      <c r="F7366" t="s">
        <v>20704</v>
      </c>
      <c r="G7366" t="s">
        <v>155</v>
      </c>
      <c r="H7366" t="s">
        <v>135</v>
      </c>
      <c r="I7366" t="s">
        <v>136</v>
      </c>
      <c r="J7366" t="s">
        <v>137</v>
      </c>
      <c r="K7366" t="s">
        <v>144</v>
      </c>
      <c r="L7366" t="s">
        <v>20705</v>
      </c>
      <c r="M7366" t="s">
        <v>20706</v>
      </c>
      <c r="N7366">
        <v>0.38416666599999999</v>
      </c>
      <c r="O7366">
        <v>0</v>
      </c>
      <c r="P7366">
        <v>1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7.2713530412595005E-3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7.2713530412595005E-3</v>
      </c>
    </row>
    <row r="7367" spans="1:31" x14ac:dyDescent="0.3">
      <c r="A7367">
        <v>2503508</v>
      </c>
      <c r="B7367">
        <v>1</v>
      </c>
      <c r="C7367" t="s">
        <v>80</v>
      </c>
      <c r="D7367" t="s">
        <v>103</v>
      </c>
      <c r="E7367" t="s">
        <v>166</v>
      </c>
      <c r="F7367" t="s">
        <v>5887</v>
      </c>
      <c r="G7367" t="s">
        <v>149</v>
      </c>
      <c r="H7367" t="s">
        <v>150</v>
      </c>
      <c r="I7367" t="s">
        <v>136</v>
      </c>
      <c r="J7367" t="s">
        <v>137</v>
      </c>
      <c r="K7367" t="s">
        <v>144</v>
      </c>
      <c r="L7367" t="s">
        <v>20707</v>
      </c>
      <c r="M7367" t="s">
        <v>20708</v>
      </c>
      <c r="N7367">
        <v>1.410555555</v>
      </c>
      <c r="O7367">
        <v>0</v>
      </c>
      <c r="P7367">
        <v>654</v>
      </c>
      <c r="Q7367">
        <v>11</v>
      </c>
      <c r="R7367">
        <v>32</v>
      </c>
      <c r="S7367">
        <v>9</v>
      </c>
      <c r="T7367">
        <v>74</v>
      </c>
      <c r="U7367">
        <v>4</v>
      </c>
      <c r="V7367">
        <v>0</v>
      </c>
      <c r="W7367">
        <v>0</v>
      </c>
      <c r="X7367">
        <v>313.02350724376532</v>
      </c>
      <c r="Y7367">
        <v>6.429313146888739</v>
      </c>
      <c r="Z7367">
        <v>27.971833538493645</v>
      </c>
      <c r="AA7367">
        <v>54.554486467930644</v>
      </c>
      <c r="AB7367">
        <v>317.19372921670185</v>
      </c>
      <c r="AC7367">
        <v>1205.9258474309561</v>
      </c>
      <c r="AD7367">
        <v>0</v>
      </c>
      <c r="AE7367">
        <v>1925.0987170447363</v>
      </c>
    </row>
    <row r="7368" spans="1:31" x14ac:dyDescent="0.3">
      <c r="A7368">
        <v>2503677</v>
      </c>
      <c r="B7368">
        <v>1</v>
      </c>
      <c r="C7368" t="s">
        <v>80</v>
      </c>
      <c r="D7368" t="s">
        <v>105</v>
      </c>
      <c r="E7368" t="s">
        <v>184</v>
      </c>
      <c r="F7368" t="s">
        <v>10075</v>
      </c>
      <c r="G7368" t="s">
        <v>149</v>
      </c>
      <c r="H7368" t="s">
        <v>150</v>
      </c>
      <c r="I7368" t="s">
        <v>136</v>
      </c>
      <c r="J7368" t="s">
        <v>137</v>
      </c>
      <c r="K7368" t="s">
        <v>144</v>
      </c>
      <c r="L7368" t="s">
        <v>20709</v>
      </c>
      <c r="M7368" t="s">
        <v>20710</v>
      </c>
      <c r="N7368">
        <v>5.5555555E-2</v>
      </c>
      <c r="O7368">
        <v>0</v>
      </c>
      <c r="P7368">
        <v>547</v>
      </c>
      <c r="Q7368">
        <v>0</v>
      </c>
      <c r="R7368">
        <v>2</v>
      </c>
      <c r="S7368">
        <v>0</v>
      </c>
      <c r="T7368">
        <v>84</v>
      </c>
      <c r="U7368">
        <v>0</v>
      </c>
      <c r="V7368">
        <v>0</v>
      </c>
      <c r="W7368">
        <v>0</v>
      </c>
      <c r="X7368">
        <v>9.1440877714279818</v>
      </c>
      <c r="Y7368">
        <v>0</v>
      </c>
      <c r="Z7368">
        <v>0</v>
      </c>
      <c r="AA7368">
        <v>0</v>
      </c>
      <c r="AB7368">
        <v>5.3269223196488547</v>
      </c>
      <c r="AC7368">
        <v>0</v>
      </c>
      <c r="AD7368">
        <v>0</v>
      </c>
      <c r="AE7368">
        <v>14.471010091076836</v>
      </c>
    </row>
    <row r="7369" spans="1:31" x14ac:dyDescent="0.3">
      <c r="A7369">
        <v>2503013</v>
      </c>
      <c r="B7369">
        <v>1</v>
      </c>
      <c r="C7369" t="s">
        <v>80</v>
      </c>
      <c r="D7369" t="s">
        <v>82</v>
      </c>
      <c r="E7369" t="s">
        <v>132</v>
      </c>
      <c r="F7369" t="s">
        <v>5323</v>
      </c>
      <c r="G7369" t="s">
        <v>181</v>
      </c>
      <c r="H7369" t="s">
        <v>135</v>
      </c>
      <c r="I7369" t="s">
        <v>136</v>
      </c>
      <c r="J7369" t="s">
        <v>137</v>
      </c>
      <c r="K7369" t="s">
        <v>144</v>
      </c>
      <c r="L7369" t="s">
        <v>20711</v>
      </c>
      <c r="M7369" t="s">
        <v>20712</v>
      </c>
      <c r="N7369">
        <v>0.62222222199999999</v>
      </c>
      <c r="O7369">
        <v>0</v>
      </c>
      <c r="P7369">
        <v>10</v>
      </c>
      <c r="Q7369">
        <v>0</v>
      </c>
      <c r="R7369">
        <v>0</v>
      </c>
      <c r="S7369">
        <v>0</v>
      </c>
      <c r="T7369">
        <v>189</v>
      </c>
      <c r="U7369">
        <v>0</v>
      </c>
      <c r="V7369">
        <v>0</v>
      </c>
      <c r="W7369">
        <v>0</v>
      </c>
      <c r="X7369">
        <v>1.9931120641723201</v>
      </c>
      <c r="Y7369">
        <v>0</v>
      </c>
      <c r="Z7369">
        <v>0</v>
      </c>
      <c r="AA7369">
        <v>0</v>
      </c>
      <c r="AB7369">
        <v>42.560096407905</v>
      </c>
      <c r="AC7369">
        <v>0</v>
      </c>
      <c r="AD7369">
        <v>0</v>
      </c>
      <c r="AE7369">
        <v>44.553208472077323</v>
      </c>
    </row>
    <row r="7370" spans="1:31" x14ac:dyDescent="0.3">
      <c r="A7370">
        <v>2503531</v>
      </c>
      <c r="B7370">
        <v>1</v>
      </c>
      <c r="C7370" t="s">
        <v>80</v>
      </c>
      <c r="D7370" t="s">
        <v>108</v>
      </c>
      <c r="E7370" t="s">
        <v>162</v>
      </c>
      <c r="F7370" t="s">
        <v>20713</v>
      </c>
      <c r="G7370" t="s">
        <v>210</v>
      </c>
      <c r="H7370" t="s">
        <v>135</v>
      </c>
      <c r="I7370" t="s">
        <v>136</v>
      </c>
      <c r="J7370" t="s">
        <v>137</v>
      </c>
      <c r="K7370" t="s">
        <v>144</v>
      </c>
      <c r="L7370" t="s">
        <v>20714</v>
      </c>
      <c r="M7370" t="s">
        <v>20715</v>
      </c>
      <c r="N7370">
        <v>1.3461111109999999</v>
      </c>
      <c r="O7370">
        <v>0</v>
      </c>
      <c r="P7370">
        <v>28</v>
      </c>
      <c r="Q7370">
        <v>0</v>
      </c>
      <c r="R7370">
        <v>6</v>
      </c>
      <c r="S7370">
        <v>0</v>
      </c>
      <c r="T7370">
        <v>4</v>
      </c>
      <c r="U7370">
        <v>0</v>
      </c>
      <c r="V7370">
        <v>0</v>
      </c>
      <c r="W7370">
        <v>0</v>
      </c>
      <c r="X7370">
        <v>5.3016835986949413</v>
      </c>
      <c r="Y7370">
        <v>0</v>
      </c>
      <c r="Z7370">
        <v>2.9352417523129279</v>
      </c>
      <c r="AA7370">
        <v>0</v>
      </c>
      <c r="AB7370">
        <v>3.4478538182128369</v>
      </c>
      <c r="AC7370">
        <v>0</v>
      </c>
      <c r="AD7370">
        <v>0</v>
      </c>
      <c r="AE7370">
        <v>11.684779169220706</v>
      </c>
    </row>
    <row r="7371" spans="1:31" x14ac:dyDescent="0.3">
      <c r="A7371">
        <v>2503654</v>
      </c>
      <c r="B7371">
        <v>1</v>
      </c>
      <c r="C7371" t="s">
        <v>81</v>
      </c>
      <c r="D7371" t="s">
        <v>112</v>
      </c>
      <c r="E7371" t="s">
        <v>162</v>
      </c>
      <c r="F7371" t="s">
        <v>20716</v>
      </c>
      <c r="G7371" t="s">
        <v>210</v>
      </c>
      <c r="H7371" t="s">
        <v>135</v>
      </c>
      <c r="I7371" t="s">
        <v>136</v>
      </c>
      <c r="J7371" t="s">
        <v>137</v>
      </c>
      <c r="K7371" t="s">
        <v>144</v>
      </c>
      <c r="L7371" t="s">
        <v>20717</v>
      </c>
      <c r="M7371" t="s">
        <v>20718</v>
      </c>
      <c r="N7371">
        <v>4.7127777770000003</v>
      </c>
      <c r="O7371">
        <v>0</v>
      </c>
      <c r="P7371">
        <v>8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3.7877431363811507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3.7877431363811507</v>
      </c>
    </row>
    <row r="7372" spans="1:31" x14ac:dyDescent="0.3">
      <c r="A7372">
        <v>2503136</v>
      </c>
      <c r="B7372">
        <v>1</v>
      </c>
      <c r="C7372" t="s">
        <v>80</v>
      </c>
      <c r="D7372" t="s">
        <v>92</v>
      </c>
      <c r="E7372" t="s">
        <v>153</v>
      </c>
      <c r="F7372" t="s">
        <v>20088</v>
      </c>
      <c r="G7372" t="s">
        <v>230</v>
      </c>
      <c r="H7372" t="s">
        <v>135</v>
      </c>
      <c r="I7372" t="s">
        <v>136</v>
      </c>
      <c r="J7372" t="s">
        <v>137</v>
      </c>
      <c r="K7372" t="s">
        <v>144</v>
      </c>
      <c r="L7372" t="s">
        <v>20719</v>
      </c>
      <c r="M7372" t="s">
        <v>20720</v>
      </c>
      <c r="N7372">
        <v>3.0663888880000001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1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0.58835524492481428</v>
      </c>
      <c r="AC7372">
        <v>0</v>
      </c>
      <c r="AD7372">
        <v>0</v>
      </c>
      <c r="AE7372">
        <v>0.58835524492481428</v>
      </c>
    </row>
    <row r="7373" spans="1:31" x14ac:dyDescent="0.3">
      <c r="A7373">
        <v>2503020</v>
      </c>
      <c r="B7373">
        <v>2</v>
      </c>
      <c r="C7373" t="s">
        <v>80</v>
      </c>
      <c r="D7373" t="s">
        <v>86</v>
      </c>
      <c r="E7373" t="s">
        <v>147</v>
      </c>
      <c r="F7373" t="s">
        <v>20721</v>
      </c>
      <c r="G7373" t="s">
        <v>426</v>
      </c>
      <c r="H7373" t="s">
        <v>150</v>
      </c>
      <c r="I7373" t="s">
        <v>136</v>
      </c>
      <c r="J7373" t="s">
        <v>137</v>
      </c>
      <c r="K7373" t="s">
        <v>144</v>
      </c>
      <c r="L7373" t="s">
        <v>20384</v>
      </c>
      <c r="M7373" t="s">
        <v>20722</v>
      </c>
      <c r="N7373">
        <v>6.096666666</v>
      </c>
      <c r="O7373">
        <v>0</v>
      </c>
      <c r="P7373">
        <v>102</v>
      </c>
      <c r="Q7373">
        <v>0</v>
      </c>
      <c r="R7373">
        <v>0</v>
      </c>
      <c r="S7373">
        <v>2</v>
      </c>
      <c r="T7373">
        <v>3</v>
      </c>
      <c r="U7373">
        <v>0</v>
      </c>
      <c r="V7373">
        <v>0</v>
      </c>
      <c r="W7373">
        <v>0</v>
      </c>
      <c r="X7373">
        <v>295.07269152499902</v>
      </c>
      <c r="Y7373">
        <v>0</v>
      </c>
      <c r="Z7373">
        <v>0</v>
      </c>
      <c r="AA7373">
        <v>103.93676563281767</v>
      </c>
      <c r="AB7373">
        <v>13.641202205555107</v>
      </c>
      <c r="AC7373">
        <v>0</v>
      </c>
      <c r="AD7373">
        <v>0</v>
      </c>
      <c r="AE7373">
        <v>412.65065936337174</v>
      </c>
    </row>
    <row r="7374" spans="1:31" x14ac:dyDescent="0.3">
      <c r="A7374">
        <v>2503222</v>
      </c>
      <c r="B7374">
        <v>1</v>
      </c>
      <c r="C7374" t="s">
        <v>80</v>
      </c>
      <c r="D7374" t="s">
        <v>98</v>
      </c>
      <c r="E7374" t="s">
        <v>147</v>
      </c>
      <c r="F7374" t="s">
        <v>20080</v>
      </c>
      <c r="G7374" t="s">
        <v>134</v>
      </c>
      <c r="H7374" t="s">
        <v>150</v>
      </c>
      <c r="I7374" t="s">
        <v>136</v>
      </c>
      <c r="J7374" t="s">
        <v>137</v>
      </c>
      <c r="K7374" t="s">
        <v>138</v>
      </c>
      <c r="L7374" t="s">
        <v>20723</v>
      </c>
      <c r="M7374" t="s">
        <v>20724</v>
      </c>
      <c r="N7374">
        <v>6.4333333330000002</v>
      </c>
      <c r="O7374">
        <v>0</v>
      </c>
      <c r="P7374">
        <v>228</v>
      </c>
      <c r="Q7374">
        <v>0</v>
      </c>
      <c r="R7374">
        <v>52</v>
      </c>
      <c r="S7374">
        <v>0</v>
      </c>
      <c r="T7374">
        <v>38</v>
      </c>
      <c r="U7374">
        <v>0</v>
      </c>
      <c r="V7374">
        <v>0</v>
      </c>
      <c r="W7374">
        <v>0</v>
      </c>
      <c r="X7374">
        <v>229.30392378752256</v>
      </c>
      <c r="Y7374">
        <v>0</v>
      </c>
      <c r="Z7374">
        <v>31.031790114295998</v>
      </c>
      <c r="AA7374">
        <v>0</v>
      </c>
      <c r="AB7374">
        <v>180.73650175617814</v>
      </c>
      <c r="AC7374">
        <v>0</v>
      </c>
      <c r="AD7374">
        <v>0</v>
      </c>
      <c r="AE7374">
        <v>441.07221565799671</v>
      </c>
    </row>
    <row r="7375" spans="1:31" x14ac:dyDescent="0.3">
      <c r="A7375">
        <v>2503757</v>
      </c>
      <c r="B7375">
        <v>1</v>
      </c>
      <c r="C7375" t="s">
        <v>80</v>
      </c>
      <c r="D7375" t="s">
        <v>95</v>
      </c>
      <c r="E7375" t="s">
        <v>162</v>
      </c>
      <c r="F7375" t="s">
        <v>20725</v>
      </c>
      <c r="G7375" t="s">
        <v>181</v>
      </c>
      <c r="H7375" t="s">
        <v>135</v>
      </c>
      <c r="I7375" t="s">
        <v>136</v>
      </c>
      <c r="J7375" t="s">
        <v>137</v>
      </c>
      <c r="K7375" t="s">
        <v>144</v>
      </c>
      <c r="L7375" t="s">
        <v>20726</v>
      </c>
      <c r="M7375" t="s">
        <v>20727</v>
      </c>
      <c r="N7375">
        <v>1.3272222220000001</v>
      </c>
      <c r="O7375">
        <v>0</v>
      </c>
      <c r="P7375">
        <v>95</v>
      </c>
      <c r="Q7375">
        <v>0</v>
      </c>
      <c r="R7375">
        <v>0</v>
      </c>
      <c r="S7375">
        <v>0</v>
      </c>
      <c r="T7375">
        <v>5</v>
      </c>
      <c r="U7375">
        <v>0</v>
      </c>
      <c r="V7375">
        <v>0</v>
      </c>
      <c r="W7375">
        <v>0</v>
      </c>
      <c r="X7375">
        <v>31.932367678652682</v>
      </c>
      <c r="Y7375">
        <v>0</v>
      </c>
      <c r="Z7375">
        <v>0</v>
      </c>
      <c r="AA7375">
        <v>0</v>
      </c>
      <c r="AB7375">
        <v>3.9241014689745604</v>
      </c>
      <c r="AC7375">
        <v>0</v>
      </c>
      <c r="AD7375">
        <v>0</v>
      </c>
      <c r="AE7375">
        <v>35.856469147627244</v>
      </c>
    </row>
    <row r="7376" spans="1:31" x14ac:dyDescent="0.3">
      <c r="A7376">
        <v>2503096</v>
      </c>
      <c r="B7376">
        <v>1</v>
      </c>
      <c r="C7376" t="s">
        <v>80</v>
      </c>
      <c r="D7376" t="s">
        <v>90</v>
      </c>
      <c r="E7376" t="s">
        <v>153</v>
      </c>
      <c r="F7376" t="s">
        <v>20728</v>
      </c>
      <c r="G7376" t="s">
        <v>244</v>
      </c>
      <c r="H7376" t="s">
        <v>135</v>
      </c>
      <c r="I7376" t="s">
        <v>136</v>
      </c>
      <c r="J7376" t="s">
        <v>137</v>
      </c>
      <c r="K7376" t="s">
        <v>144</v>
      </c>
      <c r="L7376" t="s">
        <v>20729</v>
      </c>
      <c r="M7376" t="s">
        <v>20730</v>
      </c>
      <c r="N7376">
        <v>0.85638888800000001</v>
      </c>
      <c r="O7376">
        <v>0</v>
      </c>
      <c r="P7376">
        <v>20</v>
      </c>
      <c r="Q7376">
        <v>0</v>
      </c>
      <c r="R7376">
        <v>0</v>
      </c>
      <c r="S7376">
        <v>0</v>
      </c>
      <c r="T7376">
        <v>2</v>
      </c>
      <c r="U7376">
        <v>0</v>
      </c>
      <c r="V7376">
        <v>0</v>
      </c>
      <c r="W7376">
        <v>0</v>
      </c>
      <c r="X7376">
        <v>5.1525451255266841</v>
      </c>
      <c r="Y7376">
        <v>0</v>
      </c>
      <c r="Z7376">
        <v>0</v>
      </c>
      <c r="AA7376">
        <v>0</v>
      </c>
      <c r="AB7376">
        <v>0.45016595663807596</v>
      </c>
      <c r="AC7376">
        <v>0</v>
      </c>
      <c r="AD7376">
        <v>0</v>
      </c>
      <c r="AE7376">
        <v>5.6027110821647597</v>
      </c>
    </row>
    <row r="7377" spans="1:31" x14ac:dyDescent="0.3">
      <c r="A7377">
        <v>2503425</v>
      </c>
      <c r="B7377">
        <v>1</v>
      </c>
      <c r="C7377" t="s">
        <v>80</v>
      </c>
      <c r="D7377" t="s">
        <v>84</v>
      </c>
      <c r="E7377" t="s">
        <v>162</v>
      </c>
      <c r="F7377" t="s">
        <v>20731</v>
      </c>
      <c r="G7377" t="s">
        <v>159</v>
      </c>
      <c r="H7377" t="s">
        <v>135</v>
      </c>
      <c r="I7377" t="s">
        <v>136</v>
      </c>
      <c r="J7377" t="s">
        <v>3</v>
      </c>
      <c r="K7377" t="s">
        <v>144</v>
      </c>
      <c r="L7377" t="s">
        <v>20732</v>
      </c>
      <c r="M7377" t="s">
        <v>20733</v>
      </c>
      <c r="N7377">
        <v>0.43527777699999998</v>
      </c>
      <c r="O7377">
        <v>0</v>
      </c>
      <c r="P7377">
        <v>209</v>
      </c>
      <c r="Q7377">
        <v>0</v>
      </c>
      <c r="R7377">
        <v>0</v>
      </c>
      <c r="S7377">
        <v>0</v>
      </c>
      <c r="T7377">
        <v>25</v>
      </c>
      <c r="U7377">
        <v>0</v>
      </c>
      <c r="V7377">
        <v>0</v>
      </c>
      <c r="W7377">
        <v>0</v>
      </c>
      <c r="X7377">
        <v>21.012431169602635</v>
      </c>
      <c r="Y7377">
        <v>0</v>
      </c>
      <c r="Z7377">
        <v>0</v>
      </c>
      <c r="AA7377">
        <v>0</v>
      </c>
      <c r="AB7377">
        <v>17.571271976054568</v>
      </c>
      <c r="AC7377">
        <v>0</v>
      </c>
      <c r="AD7377">
        <v>0</v>
      </c>
      <c r="AE7377">
        <v>38.583703145657203</v>
      </c>
    </row>
    <row r="7378" spans="1:31" x14ac:dyDescent="0.3">
      <c r="A7378">
        <v>2503382</v>
      </c>
      <c r="B7378">
        <v>1</v>
      </c>
      <c r="C7378" t="s">
        <v>80</v>
      </c>
      <c r="D7378" t="s">
        <v>104</v>
      </c>
      <c r="E7378" t="s">
        <v>141</v>
      </c>
      <c r="F7378" t="s">
        <v>20734</v>
      </c>
      <c r="G7378" t="s">
        <v>143</v>
      </c>
      <c r="H7378" t="s">
        <v>135</v>
      </c>
      <c r="I7378" t="s">
        <v>136</v>
      </c>
      <c r="J7378" t="s">
        <v>137</v>
      </c>
      <c r="K7378" t="s">
        <v>144</v>
      </c>
      <c r="L7378" t="s">
        <v>20735</v>
      </c>
      <c r="M7378" t="s">
        <v>20736</v>
      </c>
      <c r="N7378">
        <v>2.031111111</v>
      </c>
      <c r="O7378">
        <v>0</v>
      </c>
      <c r="P7378">
        <v>72</v>
      </c>
      <c r="Q7378">
        <v>0</v>
      </c>
      <c r="R7378">
        <v>0</v>
      </c>
      <c r="S7378">
        <v>0</v>
      </c>
      <c r="T7378">
        <v>8</v>
      </c>
      <c r="U7378">
        <v>0</v>
      </c>
      <c r="V7378">
        <v>0</v>
      </c>
      <c r="W7378">
        <v>0</v>
      </c>
      <c r="X7378">
        <v>32.425980225863434</v>
      </c>
      <c r="Y7378">
        <v>0</v>
      </c>
      <c r="Z7378">
        <v>0</v>
      </c>
      <c r="AA7378">
        <v>0</v>
      </c>
      <c r="AB7378">
        <v>22.461791380130435</v>
      </c>
      <c r="AC7378">
        <v>0</v>
      </c>
      <c r="AD7378">
        <v>0</v>
      </c>
      <c r="AE7378">
        <v>54.887771605993869</v>
      </c>
    </row>
    <row r="7379" spans="1:31" x14ac:dyDescent="0.3">
      <c r="A7379">
        <v>2503116</v>
      </c>
      <c r="B7379">
        <v>1</v>
      </c>
      <c r="C7379" t="s">
        <v>81</v>
      </c>
      <c r="D7379" t="s">
        <v>116</v>
      </c>
      <c r="E7379" t="s">
        <v>153</v>
      </c>
      <c r="F7379" t="s">
        <v>20737</v>
      </c>
      <c r="G7379" t="s">
        <v>155</v>
      </c>
      <c r="H7379" t="s">
        <v>135</v>
      </c>
      <c r="I7379" t="s">
        <v>136</v>
      </c>
      <c r="J7379" t="s">
        <v>137</v>
      </c>
      <c r="K7379" t="s">
        <v>144</v>
      </c>
      <c r="L7379" t="s">
        <v>20738</v>
      </c>
      <c r="M7379" t="s">
        <v>20739</v>
      </c>
      <c r="N7379">
        <v>0.43194444399999998</v>
      </c>
      <c r="O7379">
        <v>0</v>
      </c>
      <c r="P7379">
        <v>1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0.14881377435478363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0.14881377435478363</v>
      </c>
    </row>
    <row r="7380" spans="1:31" x14ac:dyDescent="0.3">
      <c r="A7380">
        <v>2503053</v>
      </c>
      <c r="B7380">
        <v>1</v>
      </c>
      <c r="C7380" t="s">
        <v>80</v>
      </c>
      <c r="D7380" t="s">
        <v>97</v>
      </c>
      <c r="E7380" t="s">
        <v>166</v>
      </c>
      <c r="F7380" t="s">
        <v>1329</v>
      </c>
      <c r="G7380" t="s">
        <v>149</v>
      </c>
      <c r="H7380" t="s">
        <v>150</v>
      </c>
      <c r="I7380" t="s">
        <v>136</v>
      </c>
      <c r="J7380" t="s">
        <v>137</v>
      </c>
      <c r="K7380" t="s">
        <v>144</v>
      </c>
      <c r="L7380" t="s">
        <v>20740</v>
      </c>
      <c r="M7380" t="s">
        <v>20741</v>
      </c>
      <c r="N7380">
        <v>2.3627777769999998</v>
      </c>
      <c r="O7380">
        <v>2</v>
      </c>
      <c r="P7380">
        <v>985</v>
      </c>
      <c r="Q7380">
        <v>1</v>
      </c>
      <c r="R7380">
        <v>32</v>
      </c>
      <c r="S7380">
        <v>5</v>
      </c>
      <c r="T7380">
        <v>74</v>
      </c>
      <c r="U7380">
        <v>0</v>
      </c>
      <c r="V7380">
        <v>0</v>
      </c>
      <c r="W7380">
        <v>68.758894201745022</v>
      </c>
      <c r="X7380">
        <v>462.83511930611877</v>
      </c>
      <c r="Y7380">
        <v>0.27012999471913995</v>
      </c>
      <c r="Z7380">
        <v>20.484869473435413</v>
      </c>
      <c r="AA7380">
        <v>21.345062338364539</v>
      </c>
      <c r="AB7380">
        <v>260.7606619106981</v>
      </c>
      <c r="AC7380">
        <v>0</v>
      </c>
      <c r="AD7380">
        <v>0</v>
      </c>
      <c r="AE7380">
        <v>834.45473722508098</v>
      </c>
    </row>
    <row r="7381" spans="1:31" x14ac:dyDescent="0.3">
      <c r="A7381">
        <v>2503196</v>
      </c>
      <c r="B7381">
        <v>1</v>
      </c>
      <c r="C7381" t="s">
        <v>80</v>
      </c>
      <c r="D7381" t="s">
        <v>92</v>
      </c>
      <c r="E7381" t="s">
        <v>166</v>
      </c>
      <c r="F7381" t="s">
        <v>2681</v>
      </c>
      <c r="G7381" t="s">
        <v>134</v>
      </c>
      <c r="H7381" t="s">
        <v>150</v>
      </c>
      <c r="I7381" t="s">
        <v>136</v>
      </c>
      <c r="J7381" t="s">
        <v>137</v>
      </c>
      <c r="K7381" t="s">
        <v>138</v>
      </c>
      <c r="L7381" t="s">
        <v>20742</v>
      </c>
      <c r="M7381" t="s">
        <v>20743</v>
      </c>
      <c r="N7381">
        <v>7.5774999999999997</v>
      </c>
      <c r="O7381">
        <v>4</v>
      </c>
      <c r="P7381">
        <v>193</v>
      </c>
      <c r="Q7381">
        <v>5</v>
      </c>
      <c r="R7381">
        <v>3</v>
      </c>
      <c r="S7381">
        <v>7</v>
      </c>
      <c r="T7381">
        <v>26</v>
      </c>
      <c r="U7381">
        <v>0</v>
      </c>
      <c r="V7381">
        <v>0</v>
      </c>
      <c r="W7381">
        <v>13.68875489852876</v>
      </c>
      <c r="X7381">
        <v>189.972375271396</v>
      </c>
      <c r="Y7381">
        <v>73.543767591142085</v>
      </c>
      <c r="Z7381">
        <v>0.20319736991084686</v>
      </c>
      <c r="AA7381">
        <v>112.32040915032563</v>
      </c>
      <c r="AB7381">
        <v>232.0928987959098</v>
      </c>
      <c r="AC7381">
        <v>0</v>
      </c>
      <c r="AD7381">
        <v>0</v>
      </c>
      <c r="AE7381">
        <v>621.82140307721318</v>
      </c>
    </row>
    <row r="7382" spans="1:31" x14ac:dyDescent="0.3">
      <c r="A7382">
        <v>2503534</v>
      </c>
      <c r="B7382">
        <v>1</v>
      </c>
      <c r="C7382" t="s">
        <v>80</v>
      </c>
      <c r="D7382" t="s">
        <v>90</v>
      </c>
      <c r="E7382" t="s">
        <v>162</v>
      </c>
      <c r="F7382" t="s">
        <v>6997</v>
      </c>
      <c r="G7382" t="s">
        <v>652</v>
      </c>
      <c r="H7382" t="s">
        <v>135</v>
      </c>
      <c r="I7382" t="s">
        <v>136</v>
      </c>
      <c r="J7382" t="s">
        <v>137</v>
      </c>
      <c r="K7382" t="s">
        <v>144</v>
      </c>
      <c r="L7382" t="s">
        <v>20744</v>
      </c>
      <c r="M7382" t="s">
        <v>20745</v>
      </c>
      <c r="N7382">
        <v>3.5838888880000002</v>
      </c>
      <c r="O7382">
        <v>0</v>
      </c>
      <c r="P7382">
        <v>99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106.59576223571752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106.59576223571752</v>
      </c>
    </row>
    <row r="7383" spans="1:31" x14ac:dyDescent="0.3">
      <c r="A7383">
        <v>2503010</v>
      </c>
      <c r="B7383">
        <v>1</v>
      </c>
      <c r="C7383" t="s">
        <v>80</v>
      </c>
      <c r="D7383" t="s">
        <v>82</v>
      </c>
      <c r="E7383" t="s">
        <v>162</v>
      </c>
      <c r="F7383" t="s">
        <v>18236</v>
      </c>
      <c r="G7383" t="s">
        <v>2766</v>
      </c>
      <c r="H7383" t="s">
        <v>135</v>
      </c>
      <c r="I7383" t="s">
        <v>136</v>
      </c>
      <c r="J7383" t="s">
        <v>137</v>
      </c>
      <c r="K7383" t="s">
        <v>144</v>
      </c>
      <c r="L7383" t="s">
        <v>20746</v>
      </c>
      <c r="M7383" t="s">
        <v>20747</v>
      </c>
      <c r="N7383">
        <v>0.93944444400000005</v>
      </c>
      <c r="O7383">
        <v>0</v>
      </c>
      <c r="P7383">
        <v>8</v>
      </c>
      <c r="Q7383">
        <v>0</v>
      </c>
      <c r="R7383">
        <v>0</v>
      </c>
      <c r="S7383">
        <v>0</v>
      </c>
      <c r="T7383">
        <v>68</v>
      </c>
      <c r="U7383">
        <v>0</v>
      </c>
      <c r="V7383">
        <v>0</v>
      </c>
      <c r="W7383">
        <v>0</v>
      </c>
      <c r="X7383">
        <v>2.8047380718053905</v>
      </c>
      <c r="Y7383">
        <v>0</v>
      </c>
      <c r="Z7383">
        <v>0</v>
      </c>
      <c r="AA7383">
        <v>0</v>
      </c>
      <c r="AB7383">
        <v>25.254966383088512</v>
      </c>
      <c r="AC7383">
        <v>0</v>
      </c>
      <c r="AD7383">
        <v>0</v>
      </c>
      <c r="AE7383">
        <v>28.059704454893904</v>
      </c>
    </row>
    <row r="7384" spans="1:31" x14ac:dyDescent="0.3">
      <c r="A7384">
        <v>2503511</v>
      </c>
      <c r="B7384">
        <v>1</v>
      </c>
      <c r="C7384" t="s">
        <v>80</v>
      </c>
      <c r="D7384" t="s">
        <v>92</v>
      </c>
      <c r="E7384" t="s">
        <v>162</v>
      </c>
      <c r="F7384" t="s">
        <v>20748</v>
      </c>
      <c r="G7384" t="s">
        <v>181</v>
      </c>
      <c r="H7384" t="s">
        <v>135</v>
      </c>
      <c r="I7384" t="s">
        <v>136</v>
      </c>
      <c r="J7384" t="s">
        <v>137</v>
      </c>
      <c r="K7384" t="s">
        <v>144</v>
      </c>
      <c r="L7384" t="s">
        <v>20749</v>
      </c>
      <c r="M7384" t="s">
        <v>20750</v>
      </c>
      <c r="N7384">
        <v>0.66472222199999997</v>
      </c>
      <c r="O7384">
        <v>0</v>
      </c>
      <c r="P7384">
        <v>147</v>
      </c>
      <c r="Q7384">
        <v>0</v>
      </c>
      <c r="R7384">
        <v>7</v>
      </c>
      <c r="S7384">
        <v>0</v>
      </c>
      <c r="T7384">
        <v>2</v>
      </c>
      <c r="U7384">
        <v>0</v>
      </c>
      <c r="V7384">
        <v>0</v>
      </c>
      <c r="W7384">
        <v>0</v>
      </c>
      <c r="X7384">
        <v>32.963152552547406</v>
      </c>
      <c r="Y7384">
        <v>0</v>
      </c>
      <c r="Z7384">
        <v>0.65258731869537578</v>
      </c>
      <c r="AA7384">
        <v>0</v>
      </c>
      <c r="AB7384">
        <v>0.23492204417126683</v>
      </c>
      <c r="AC7384">
        <v>0</v>
      </c>
      <c r="AD7384">
        <v>0</v>
      </c>
      <c r="AE7384">
        <v>33.850661915414051</v>
      </c>
    </row>
    <row r="7385" spans="1:31" x14ac:dyDescent="0.3">
      <c r="A7385">
        <v>2503033</v>
      </c>
      <c r="B7385">
        <v>1</v>
      </c>
      <c r="C7385" t="s">
        <v>80</v>
      </c>
      <c r="D7385" t="s">
        <v>99</v>
      </c>
      <c r="E7385" t="s">
        <v>147</v>
      </c>
      <c r="F7385" t="s">
        <v>20751</v>
      </c>
      <c r="G7385" t="s">
        <v>276</v>
      </c>
      <c r="H7385" t="s">
        <v>150</v>
      </c>
      <c r="I7385" t="s">
        <v>136</v>
      </c>
      <c r="J7385" t="s">
        <v>137</v>
      </c>
      <c r="K7385" t="s">
        <v>144</v>
      </c>
      <c r="L7385" t="s">
        <v>20752</v>
      </c>
      <c r="M7385" t="s">
        <v>20753</v>
      </c>
      <c r="N7385">
        <v>1.5094444440000001</v>
      </c>
      <c r="O7385">
        <v>0</v>
      </c>
      <c r="P7385">
        <v>139</v>
      </c>
      <c r="Q7385">
        <v>0</v>
      </c>
      <c r="R7385">
        <v>0</v>
      </c>
      <c r="S7385">
        <v>0</v>
      </c>
      <c r="T7385">
        <v>4</v>
      </c>
      <c r="U7385">
        <v>0</v>
      </c>
      <c r="V7385">
        <v>1</v>
      </c>
      <c r="W7385">
        <v>0</v>
      </c>
      <c r="X7385">
        <v>15.007319541130654</v>
      </c>
      <c r="Y7385">
        <v>0</v>
      </c>
      <c r="Z7385">
        <v>0</v>
      </c>
      <c r="AA7385">
        <v>0</v>
      </c>
      <c r="AB7385">
        <v>0.80553670455686543</v>
      </c>
      <c r="AC7385">
        <v>0</v>
      </c>
      <c r="AD7385">
        <v>0.1061407840491104</v>
      </c>
      <c r="AE7385">
        <v>15.91899702973663</v>
      </c>
    </row>
    <row r="7386" spans="1:31" x14ac:dyDescent="0.3">
      <c r="A7386">
        <v>2503783</v>
      </c>
      <c r="B7386">
        <v>1</v>
      </c>
      <c r="C7386" t="s">
        <v>80</v>
      </c>
      <c r="D7386" t="s">
        <v>82</v>
      </c>
      <c r="E7386" t="s">
        <v>162</v>
      </c>
      <c r="F7386" t="s">
        <v>5615</v>
      </c>
      <c r="G7386" t="s">
        <v>159</v>
      </c>
      <c r="H7386" t="s">
        <v>135</v>
      </c>
      <c r="I7386" t="s">
        <v>136</v>
      </c>
      <c r="J7386" t="s">
        <v>3</v>
      </c>
      <c r="K7386" t="s">
        <v>144</v>
      </c>
      <c r="L7386" t="s">
        <v>20754</v>
      </c>
      <c r="M7386" t="s">
        <v>20755</v>
      </c>
      <c r="N7386">
        <v>1.6058333330000001</v>
      </c>
      <c r="O7386">
        <v>0</v>
      </c>
      <c r="P7386">
        <v>71</v>
      </c>
      <c r="Q7386">
        <v>0</v>
      </c>
      <c r="R7386">
        <v>0</v>
      </c>
      <c r="S7386">
        <v>0</v>
      </c>
      <c r="T7386">
        <v>7</v>
      </c>
      <c r="U7386">
        <v>0</v>
      </c>
      <c r="V7386">
        <v>0</v>
      </c>
      <c r="W7386">
        <v>0</v>
      </c>
      <c r="X7386">
        <v>26.15458297711934</v>
      </c>
      <c r="Y7386">
        <v>0</v>
      </c>
      <c r="Z7386">
        <v>0</v>
      </c>
      <c r="AA7386">
        <v>0</v>
      </c>
      <c r="AB7386">
        <v>1.5799897151153635</v>
      </c>
      <c r="AC7386">
        <v>0</v>
      </c>
      <c r="AD7386">
        <v>0</v>
      </c>
      <c r="AE7386">
        <v>27.734572692234703</v>
      </c>
    </row>
    <row r="7387" spans="1:31" x14ac:dyDescent="0.3">
      <c r="A7387">
        <v>2503070</v>
      </c>
      <c r="B7387">
        <v>1</v>
      </c>
      <c r="C7387" t="s">
        <v>80</v>
      </c>
      <c r="D7387" t="s">
        <v>97</v>
      </c>
      <c r="E7387" t="s">
        <v>162</v>
      </c>
      <c r="F7387" t="s">
        <v>20756</v>
      </c>
      <c r="G7387" t="s">
        <v>466</v>
      </c>
      <c r="H7387" t="s">
        <v>135</v>
      </c>
      <c r="I7387" t="s">
        <v>136</v>
      </c>
      <c r="J7387" t="s">
        <v>137</v>
      </c>
      <c r="K7387" t="s">
        <v>144</v>
      </c>
      <c r="L7387" t="s">
        <v>20757</v>
      </c>
      <c r="M7387" t="s">
        <v>20758</v>
      </c>
      <c r="N7387">
        <v>7.0013888880000001</v>
      </c>
      <c r="O7387">
        <v>0</v>
      </c>
      <c r="P7387">
        <v>65</v>
      </c>
      <c r="Q7387">
        <v>0</v>
      </c>
      <c r="R7387">
        <v>0</v>
      </c>
      <c r="S7387">
        <v>0</v>
      </c>
      <c r="T7387">
        <v>3</v>
      </c>
      <c r="U7387">
        <v>0</v>
      </c>
      <c r="V7387">
        <v>0</v>
      </c>
      <c r="W7387">
        <v>0</v>
      </c>
      <c r="X7387">
        <v>154.56023755651177</v>
      </c>
      <c r="Y7387">
        <v>0</v>
      </c>
      <c r="Z7387">
        <v>0</v>
      </c>
      <c r="AA7387">
        <v>0</v>
      </c>
      <c r="AB7387">
        <v>15.027127007237144</v>
      </c>
      <c r="AC7387">
        <v>0</v>
      </c>
      <c r="AD7387">
        <v>0</v>
      </c>
      <c r="AE7387">
        <v>169.58736456374891</v>
      </c>
    </row>
    <row r="7388" spans="1:31" x14ac:dyDescent="0.3">
      <c r="A7388">
        <v>2503405</v>
      </c>
      <c r="B7388">
        <v>1</v>
      </c>
      <c r="C7388" t="s">
        <v>81</v>
      </c>
      <c r="D7388" t="s">
        <v>119</v>
      </c>
      <c r="E7388" t="s">
        <v>153</v>
      </c>
      <c r="F7388" t="s">
        <v>20759</v>
      </c>
      <c r="G7388" t="s">
        <v>155</v>
      </c>
      <c r="H7388" t="s">
        <v>135</v>
      </c>
      <c r="I7388" t="s">
        <v>136</v>
      </c>
      <c r="J7388" t="s">
        <v>137</v>
      </c>
      <c r="K7388" t="s">
        <v>144</v>
      </c>
      <c r="L7388" t="s">
        <v>20760</v>
      </c>
      <c r="M7388" t="s">
        <v>20761</v>
      </c>
      <c r="N7388">
        <v>4.1038888880000002</v>
      </c>
      <c r="O7388">
        <v>0</v>
      </c>
      <c r="P7388">
        <v>1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0.43670091074926209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0.43670091074926209</v>
      </c>
    </row>
    <row r="7389" spans="1:31" x14ac:dyDescent="0.3">
      <c r="A7389">
        <v>2503113</v>
      </c>
      <c r="B7389">
        <v>1</v>
      </c>
      <c r="C7389" t="s">
        <v>80</v>
      </c>
      <c r="D7389" t="s">
        <v>106</v>
      </c>
      <c r="E7389" t="s">
        <v>132</v>
      </c>
      <c r="F7389" t="s">
        <v>20762</v>
      </c>
      <c r="G7389" t="s">
        <v>134</v>
      </c>
      <c r="H7389" t="s">
        <v>135</v>
      </c>
      <c r="I7389" t="s">
        <v>136</v>
      </c>
      <c r="J7389" t="s">
        <v>137</v>
      </c>
      <c r="K7389" t="s">
        <v>138</v>
      </c>
      <c r="L7389" t="s">
        <v>20763</v>
      </c>
      <c r="M7389" t="s">
        <v>20764</v>
      </c>
      <c r="N7389">
        <v>5.9541666659999999</v>
      </c>
      <c r="O7389">
        <v>0</v>
      </c>
      <c r="P7389">
        <v>57</v>
      </c>
      <c r="Q7389">
        <v>0</v>
      </c>
      <c r="R7389">
        <v>3</v>
      </c>
      <c r="S7389">
        <v>0</v>
      </c>
      <c r="T7389">
        <v>49</v>
      </c>
      <c r="U7389">
        <v>0</v>
      </c>
      <c r="V7389">
        <v>0</v>
      </c>
      <c r="W7389">
        <v>0</v>
      </c>
      <c r="X7389">
        <v>109.97593288979462</v>
      </c>
      <c r="Y7389">
        <v>0</v>
      </c>
      <c r="Z7389">
        <v>6.7210832482193339E-2</v>
      </c>
      <c r="AA7389">
        <v>0</v>
      </c>
      <c r="AB7389">
        <v>234.74882928479133</v>
      </c>
      <c r="AC7389">
        <v>0</v>
      </c>
      <c r="AD7389">
        <v>0</v>
      </c>
      <c r="AE7389">
        <v>344.79197300706812</v>
      </c>
    </row>
    <row r="7390" spans="1:31" x14ac:dyDescent="0.3">
      <c r="A7390">
        <v>2503236</v>
      </c>
      <c r="B7390">
        <v>1</v>
      </c>
      <c r="C7390" t="s">
        <v>80</v>
      </c>
      <c r="D7390" t="s">
        <v>100</v>
      </c>
      <c r="E7390" t="s">
        <v>162</v>
      </c>
      <c r="F7390" t="s">
        <v>20765</v>
      </c>
      <c r="G7390" t="s">
        <v>181</v>
      </c>
      <c r="H7390" t="s">
        <v>135</v>
      </c>
      <c r="I7390" t="s">
        <v>136</v>
      </c>
      <c r="J7390" t="s">
        <v>137</v>
      </c>
      <c r="K7390" t="s">
        <v>144</v>
      </c>
      <c r="L7390" t="s">
        <v>20766</v>
      </c>
      <c r="M7390" t="s">
        <v>20767</v>
      </c>
      <c r="N7390">
        <v>1.661944444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12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32.895762916801473</v>
      </c>
      <c r="AC7390">
        <v>0</v>
      </c>
      <c r="AD7390">
        <v>0</v>
      </c>
      <c r="AE7390">
        <v>32.895762916801473</v>
      </c>
    </row>
    <row r="7391" spans="1:31" x14ac:dyDescent="0.3">
      <c r="A7391">
        <v>2502988</v>
      </c>
      <c r="B7391">
        <v>2</v>
      </c>
      <c r="C7391" t="s">
        <v>81</v>
      </c>
      <c r="D7391" t="s">
        <v>124</v>
      </c>
      <c r="E7391" t="s">
        <v>166</v>
      </c>
      <c r="F7391" t="s">
        <v>20768</v>
      </c>
      <c r="G7391" t="s">
        <v>765</v>
      </c>
      <c r="H7391" t="s">
        <v>150</v>
      </c>
      <c r="I7391" t="s">
        <v>136</v>
      </c>
      <c r="J7391" t="s">
        <v>137</v>
      </c>
      <c r="K7391" t="s">
        <v>144</v>
      </c>
      <c r="L7391" t="s">
        <v>3050</v>
      </c>
      <c r="M7391" t="s">
        <v>20769</v>
      </c>
      <c r="N7391">
        <v>1.3333333329999999</v>
      </c>
      <c r="O7391">
        <v>2</v>
      </c>
      <c r="P7391">
        <v>178</v>
      </c>
      <c r="Q7391">
        <v>38</v>
      </c>
      <c r="R7391">
        <v>127</v>
      </c>
      <c r="S7391">
        <v>13</v>
      </c>
      <c r="T7391">
        <v>23</v>
      </c>
      <c r="U7391">
        <v>1</v>
      </c>
      <c r="V7391">
        <v>0</v>
      </c>
      <c r="W7391">
        <v>0.34862299642338168</v>
      </c>
      <c r="X7391">
        <v>27.405626440949181</v>
      </c>
      <c r="Y7391">
        <v>14.811438164427287</v>
      </c>
      <c r="Z7391">
        <v>59.088431374294956</v>
      </c>
      <c r="AA7391">
        <v>38.991807519263809</v>
      </c>
      <c r="AB7391">
        <v>5.2881689226859763</v>
      </c>
      <c r="AC7391">
        <v>2.5752376167258864</v>
      </c>
      <c r="AD7391">
        <v>0</v>
      </c>
      <c r="AE7391">
        <v>148.50933303477049</v>
      </c>
    </row>
    <row r="7392" spans="1:31" x14ac:dyDescent="0.3">
      <c r="A7392">
        <v>2503597</v>
      </c>
      <c r="B7392">
        <v>1</v>
      </c>
      <c r="C7392" t="s">
        <v>80</v>
      </c>
      <c r="D7392" t="s">
        <v>104</v>
      </c>
      <c r="E7392" t="s">
        <v>162</v>
      </c>
      <c r="F7392" t="s">
        <v>20770</v>
      </c>
      <c r="G7392" t="s">
        <v>159</v>
      </c>
      <c r="H7392" t="s">
        <v>135</v>
      </c>
      <c r="I7392" t="s">
        <v>136</v>
      </c>
      <c r="J7392" t="s">
        <v>3</v>
      </c>
      <c r="K7392" t="s">
        <v>144</v>
      </c>
      <c r="L7392" t="s">
        <v>20771</v>
      </c>
      <c r="M7392" t="s">
        <v>20772</v>
      </c>
      <c r="N7392">
        <v>5.3955555549999996</v>
      </c>
      <c r="O7392">
        <v>0</v>
      </c>
      <c r="P7392">
        <v>46</v>
      </c>
      <c r="Q7392">
        <v>0</v>
      </c>
      <c r="R7392">
        <v>0</v>
      </c>
      <c r="S7392">
        <v>0</v>
      </c>
      <c r="T7392">
        <v>7</v>
      </c>
      <c r="U7392">
        <v>0</v>
      </c>
      <c r="V7392">
        <v>0</v>
      </c>
      <c r="W7392">
        <v>0</v>
      </c>
      <c r="X7392">
        <v>66.269191918508469</v>
      </c>
      <c r="Y7392">
        <v>0</v>
      </c>
      <c r="Z7392">
        <v>0</v>
      </c>
      <c r="AA7392">
        <v>0</v>
      </c>
      <c r="AB7392">
        <v>22.324881351863656</v>
      </c>
      <c r="AC7392">
        <v>0</v>
      </c>
      <c r="AD7392">
        <v>0</v>
      </c>
      <c r="AE7392">
        <v>88.594073270372121</v>
      </c>
    </row>
    <row r="7393" spans="1:31" x14ac:dyDescent="0.3">
      <c r="A7393">
        <v>2503050</v>
      </c>
      <c r="B7393">
        <v>1</v>
      </c>
      <c r="C7393" t="s">
        <v>80</v>
      </c>
      <c r="D7393" t="s">
        <v>104</v>
      </c>
      <c r="E7393" t="s">
        <v>166</v>
      </c>
      <c r="F7393" t="s">
        <v>20773</v>
      </c>
      <c r="G7393" t="s">
        <v>149</v>
      </c>
      <c r="H7393" t="s">
        <v>150</v>
      </c>
      <c r="I7393" t="s">
        <v>136</v>
      </c>
      <c r="J7393" t="s">
        <v>137</v>
      </c>
      <c r="K7393" t="s">
        <v>144</v>
      </c>
      <c r="L7393" t="s">
        <v>20774</v>
      </c>
      <c r="M7393" t="s">
        <v>20775</v>
      </c>
      <c r="N7393">
        <v>0.79416666599999997</v>
      </c>
      <c r="O7393">
        <v>35</v>
      </c>
      <c r="P7393">
        <v>2009</v>
      </c>
      <c r="Q7393">
        <v>114</v>
      </c>
      <c r="R7393">
        <v>157</v>
      </c>
      <c r="S7393">
        <v>40</v>
      </c>
      <c r="T7393">
        <v>218</v>
      </c>
      <c r="U7393">
        <v>2</v>
      </c>
      <c r="V7393">
        <v>1</v>
      </c>
      <c r="W7393">
        <v>69.391406335684366</v>
      </c>
      <c r="X7393">
        <v>461.17443263479566</v>
      </c>
      <c r="Y7393">
        <v>30.801034949666601</v>
      </c>
      <c r="Z7393">
        <v>32.541598887130128</v>
      </c>
      <c r="AA7393">
        <v>148.37297886304052</v>
      </c>
      <c r="AB7393">
        <v>142.23083036250483</v>
      </c>
      <c r="AC7393">
        <v>3.8802082446430881</v>
      </c>
      <c r="AD7393">
        <v>4.8756160177051706</v>
      </c>
      <c r="AE7393">
        <v>893.26810629517047</v>
      </c>
    </row>
    <row r="7394" spans="1:31" x14ac:dyDescent="0.3">
      <c r="A7394">
        <v>2503548</v>
      </c>
      <c r="B7394">
        <v>1</v>
      </c>
      <c r="C7394" t="s">
        <v>80</v>
      </c>
      <c r="D7394" t="s">
        <v>87</v>
      </c>
      <c r="E7394" t="s">
        <v>153</v>
      </c>
      <c r="F7394" t="s">
        <v>20776</v>
      </c>
      <c r="G7394" t="s">
        <v>210</v>
      </c>
      <c r="H7394" t="s">
        <v>135</v>
      </c>
      <c r="I7394" t="s">
        <v>136</v>
      </c>
      <c r="J7394" t="s">
        <v>137</v>
      </c>
      <c r="K7394" t="s">
        <v>144</v>
      </c>
      <c r="L7394" t="s">
        <v>20777</v>
      </c>
      <c r="M7394" t="s">
        <v>20778</v>
      </c>
      <c r="N7394">
        <v>2.2838888879999999</v>
      </c>
      <c r="O7394">
        <v>0</v>
      </c>
      <c r="P7394">
        <v>9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4.9869718276248927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4.9869718276248927</v>
      </c>
    </row>
    <row r="7395" spans="1:31" x14ac:dyDescent="0.3">
      <c r="A7395">
        <v>2503740</v>
      </c>
      <c r="B7395">
        <v>1</v>
      </c>
      <c r="C7395" t="s">
        <v>80</v>
      </c>
      <c r="D7395" t="s">
        <v>83</v>
      </c>
      <c r="E7395" t="s">
        <v>132</v>
      </c>
      <c r="F7395" t="s">
        <v>20779</v>
      </c>
      <c r="G7395" t="s">
        <v>296</v>
      </c>
      <c r="H7395" t="s">
        <v>135</v>
      </c>
      <c r="I7395" t="s">
        <v>136</v>
      </c>
      <c r="J7395" t="s">
        <v>137</v>
      </c>
      <c r="K7395" t="s">
        <v>144</v>
      </c>
      <c r="L7395" t="s">
        <v>20780</v>
      </c>
      <c r="M7395" t="s">
        <v>20781</v>
      </c>
      <c r="N7395">
        <v>0.46250000000000002</v>
      </c>
      <c r="O7395">
        <v>0</v>
      </c>
      <c r="P7395">
        <v>224</v>
      </c>
      <c r="Q7395">
        <v>0</v>
      </c>
      <c r="R7395">
        <v>1</v>
      </c>
      <c r="S7395">
        <v>0</v>
      </c>
      <c r="T7395">
        <v>21</v>
      </c>
      <c r="U7395">
        <v>0</v>
      </c>
      <c r="V7395">
        <v>0</v>
      </c>
      <c r="W7395">
        <v>0</v>
      </c>
      <c r="X7395">
        <v>57.834991314763634</v>
      </c>
      <c r="Y7395">
        <v>0</v>
      </c>
      <c r="Z7395">
        <v>5.5833002517850006E-2</v>
      </c>
      <c r="AA7395">
        <v>0</v>
      </c>
      <c r="AB7395">
        <v>7.7878033372675004</v>
      </c>
      <c r="AC7395">
        <v>0</v>
      </c>
      <c r="AD7395">
        <v>0</v>
      </c>
      <c r="AE7395">
        <v>65.67862765454899</v>
      </c>
    </row>
    <row r="7396" spans="1:31" x14ac:dyDescent="0.3">
      <c r="A7396">
        <v>2503391</v>
      </c>
      <c r="B7396">
        <v>1</v>
      </c>
      <c r="C7396" t="s">
        <v>80</v>
      </c>
      <c r="D7396" t="s">
        <v>94</v>
      </c>
      <c r="E7396" t="s">
        <v>147</v>
      </c>
      <c r="F7396" t="s">
        <v>20782</v>
      </c>
      <c r="G7396" t="s">
        <v>193</v>
      </c>
      <c r="H7396" t="s">
        <v>150</v>
      </c>
      <c r="I7396" t="s">
        <v>136</v>
      </c>
      <c r="J7396" t="s">
        <v>137</v>
      </c>
      <c r="K7396" t="s">
        <v>144</v>
      </c>
      <c r="L7396" t="s">
        <v>20783</v>
      </c>
      <c r="M7396" t="s">
        <v>20784</v>
      </c>
      <c r="N7396">
        <v>2.8161111110000001</v>
      </c>
      <c r="O7396">
        <v>0</v>
      </c>
      <c r="P7396">
        <v>68</v>
      </c>
      <c r="Q7396">
        <v>0</v>
      </c>
      <c r="R7396">
        <v>0</v>
      </c>
      <c r="S7396">
        <v>0</v>
      </c>
      <c r="T7396">
        <v>17</v>
      </c>
      <c r="U7396">
        <v>0</v>
      </c>
      <c r="V7396">
        <v>0</v>
      </c>
      <c r="W7396">
        <v>0</v>
      </c>
      <c r="X7396">
        <v>35.871345803997244</v>
      </c>
      <c r="Y7396">
        <v>0</v>
      </c>
      <c r="Z7396">
        <v>0</v>
      </c>
      <c r="AA7396">
        <v>0</v>
      </c>
      <c r="AB7396">
        <v>17.110297554692949</v>
      </c>
      <c r="AC7396">
        <v>0</v>
      </c>
      <c r="AD7396">
        <v>0</v>
      </c>
      <c r="AE7396">
        <v>52.981643358690192</v>
      </c>
    </row>
    <row r="7397" spans="1:31" x14ac:dyDescent="0.3">
      <c r="A7397">
        <v>2503723</v>
      </c>
      <c r="B7397">
        <v>1</v>
      </c>
      <c r="C7397" t="s">
        <v>80</v>
      </c>
      <c r="D7397" t="s">
        <v>96</v>
      </c>
      <c r="E7397" t="s">
        <v>153</v>
      </c>
      <c r="F7397" t="s">
        <v>20785</v>
      </c>
      <c r="G7397" t="s">
        <v>230</v>
      </c>
      <c r="H7397" t="s">
        <v>135</v>
      </c>
      <c r="I7397" t="s">
        <v>136</v>
      </c>
      <c r="J7397" t="s">
        <v>137</v>
      </c>
      <c r="K7397" t="s">
        <v>144</v>
      </c>
      <c r="L7397" t="s">
        <v>20786</v>
      </c>
      <c r="M7397" t="s">
        <v>20787</v>
      </c>
      <c r="N7397">
        <v>3.614166666</v>
      </c>
      <c r="O7397">
        <v>0</v>
      </c>
      <c r="P7397">
        <v>6</v>
      </c>
      <c r="Q7397">
        <v>0</v>
      </c>
      <c r="R7397">
        <v>0</v>
      </c>
      <c r="S7397">
        <v>0</v>
      </c>
      <c r="T7397">
        <v>7</v>
      </c>
      <c r="U7397">
        <v>0</v>
      </c>
      <c r="V7397">
        <v>0</v>
      </c>
      <c r="W7397">
        <v>0</v>
      </c>
      <c r="X7397">
        <v>12.950619911045548</v>
      </c>
      <c r="Y7397">
        <v>0</v>
      </c>
      <c r="Z7397">
        <v>0</v>
      </c>
      <c r="AA7397">
        <v>0</v>
      </c>
      <c r="AB7397">
        <v>11.799842787273223</v>
      </c>
      <c r="AC7397">
        <v>0</v>
      </c>
      <c r="AD7397">
        <v>0</v>
      </c>
      <c r="AE7397">
        <v>24.750462698318771</v>
      </c>
    </row>
    <row r="7398" spans="1:31" x14ac:dyDescent="0.3">
      <c r="A7398">
        <v>2503746</v>
      </c>
      <c r="B7398">
        <v>1</v>
      </c>
      <c r="C7398" t="s">
        <v>81</v>
      </c>
      <c r="D7398" t="s">
        <v>113</v>
      </c>
      <c r="E7398" t="s">
        <v>162</v>
      </c>
      <c r="F7398" t="s">
        <v>20788</v>
      </c>
      <c r="G7398" t="s">
        <v>652</v>
      </c>
      <c r="H7398" t="s">
        <v>135</v>
      </c>
      <c r="I7398" t="s">
        <v>136</v>
      </c>
      <c r="J7398" t="s">
        <v>137</v>
      </c>
      <c r="K7398" t="s">
        <v>144</v>
      </c>
      <c r="L7398" t="s">
        <v>20789</v>
      </c>
      <c r="M7398" t="s">
        <v>20790</v>
      </c>
      <c r="N7398">
        <v>3.233055555</v>
      </c>
      <c r="O7398">
        <v>0</v>
      </c>
      <c r="P7398">
        <v>6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1.9380962160857749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1.9380962160857749</v>
      </c>
    </row>
    <row r="7399" spans="1:31" x14ac:dyDescent="0.3">
      <c r="A7399">
        <v>2503660</v>
      </c>
      <c r="B7399">
        <v>1</v>
      </c>
      <c r="C7399" t="s">
        <v>80</v>
      </c>
      <c r="D7399" t="s">
        <v>101</v>
      </c>
      <c r="E7399" t="s">
        <v>162</v>
      </c>
      <c r="F7399" t="s">
        <v>20791</v>
      </c>
      <c r="G7399" t="s">
        <v>181</v>
      </c>
      <c r="H7399" t="s">
        <v>135</v>
      </c>
      <c r="I7399" t="s">
        <v>136</v>
      </c>
      <c r="J7399" t="s">
        <v>137</v>
      </c>
      <c r="K7399" t="s">
        <v>144</v>
      </c>
      <c r="L7399" t="s">
        <v>20792</v>
      </c>
      <c r="M7399" t="s">
        <v>20793</v>
      </c>
      <c r="N7399">
        <v>1.0205555550000001</v>
      </c>
      <c r="O7399">
        <v>0</v>
      </c>
      <c r="P7399">
        <v>145</v>
      </c>
      <c r="Q7399">
        <v>0</v>
      </c>
      <c r="R7399">
        <v>0</v>
      </c>
      <c r="S7399">
        <v>0</v>
      </c>
      <c r="T7399">
        <v>4</v>
      </c>
      <c r="U7399">
        <v>0</v>
      </c>
      <c r="V7399">
        <v>0</v>
      </c>
      <c r="W7399">
        <v>0</v>
      </c>
      <c r="X7399">
        <v>16.28683843376049</v>
      </c>
      <c r="Y7399">
        <v>0</v>
      </c>
      <c r="Z7399">
        <v>0</v>
      </c>
      <c r="AA7399">
        <v>0</v>
      </c>
      <c r="AB7399">
        <v>1.8713614960267921</v>
      </c>
      <c r="AC7399">
        <v>0</v>
      </c>
      <c r="AD7399">
        <v>0</v>
      </c>
      <c r="AE7399">
        <v>18.158199929787283</v>
      </c>
    </row>
    <row r="7400" spans="1:31" x14ac:dyDescent="0.3">
      <c r="A7400">
        <v>2503228</v>
      </c>
      <c r="B7400">
        <v>1</v>
      </c>
      <c r="C7400" t="s">
        <v>80</v>
      </c>
      <c r="D7400" t="s">
        <v>86</v>
      </c>
      <c r="E7400" t="s">
        <v>132</v>
      </c>
      <c r="F7400" t="s">
        <v>20794</v>
      </c>
      <c r="G7400" t="s">
        <v>181</v>
      </c>
      <c r="H7400" t="s">
        <v>135</v>
      </c>
      <c r="I7400" t="s">
        <v>136</v>
      </c>
      <c r="J7400" t="s">
        <v>137</v>
      </c>
      <c r="K7400" t="s">
        <v>144</v>
      </c>
      <c r="L7400" t="s">
        <v>20795</v>
      </c>
      <c r="M7400" t="s">
        <v>20796</v>
      </c>
      <c r="N7400">
        <v>0.778888888</v>
      </c>
      <c r="O7400">
        <v>0</v>
      </c>
      <c r="P7400">
        <v>15</v>
      </c>
      <c r="Q7400">
        <v>0</v>
      </c>
      <c r="R7400">
        <v>4</v>
      </c>
      <c r="S7400">
        <v>0</v>
      </c>
      <c r="T7400">
        <v>5</v>
      </c>
      <c r="U7400">
        <v>0</v>
      </c>
      <c r="V7400">
        <v>0</v>
      </c>
      <c r="W7400">
        <v>0</v>
      </c>
      <c r="X7400">
        <v>52.314615595839015</v>
      </c>
      <c r="Y7400">
        <v>0</v>
      </c>
      <c r="Z7400">
        <v>0.97586679149478694</v>
      </c>
      <c r="AA7400">
        <v>0</v>
      </c>
      <c r="AB7400">
        <v>2.027085812176753</v>
      </c>
      <c r="AC7400">
        <v>0</v>
      </c>
      <c r="AD7400">
        <v>0</v>
      </c>
      <c r="AE7400">
        <v>55.317568199510553</v>
      </c>
    </row>
    <row r="7401" spans="1:31" x14ac:dyDescent="0.3">
      <c r="A7401">
        <v>2503686</v>
      </c>
      <c r="B7401">
        <v>1</v>
      </c>
      <c r="C7401" t="s">
        <v>81</v>
      </c>
      <c r="D7401" t="s">
        <v>112</v>
      </c>
      <c r="E7401" t="s">
        <v>132</v>
      </c>
      <c r="F7401" t="s">
        <v>20797</v>
      </c>
      <c r="G7401" t="s">
        <v>210</v>
      </c>
      <c r="H7401" t="s">
        <v>135</v>
      </c>
      <c r="I7401" t="s">
        <v>136</v>
      </c>
      <c r="J7401" t="s">
        <v>137</v>
      </c>
      <c r="K7401" t="s">
        <v>144</v>
      </c>
      <c r="L7401" t="s">
        <v>20798</v>
      </c>
      <c r="M7401" t="s">
        <v>20799</v>
      </c>
      <c r="N7401">
        <v>1.8858333329999999</v>
      </c>
      <c r="O7401">
        <v>0</v>
      </c>
      <c r="P7401">
        <v>0</v>
      </c>
      <c r="Q7401">
        <v>0</v>
      </c>
      <c r="R7401">
        <v>16</v>
      </c>
      <c r="S7401">
        <v>0</v>
      </c>
      <c r="T7401">
        <v>1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22.502479116199815</v>
      </c>
      <c r="AA7401">
        <v>0</v>
      </c>
      <c r="AB7401">
        <v>7.6342252198678509</v>
      </c>
      <c r="AC7401">
        <v>0</v>
      </c>
      <c r="AD7401">
        <v>0</v>
      </c>
      <c r="AE7401">
        <v>30.136704336067666</v>
      </c>
    </row>
    <row r="7402" spans="1:31" x14ac:dyDescent="0.3">
      <c r="A7402">
        <v>2503729</v>
      </c>
      <c r="B7402">
        <v>1</v>
      </c>
      <c r="C7402" t="s">
        <v>80</v>
      </c>
      <c r="D7402" t="s">
        <v>97</v>
      </c>
      <c r="E7402" t="s">
        <v>153</v>
      </c>
      <c r="F7402" t="s">
        <v>20800</v>
      </c>
      <c r="G7402" t="s">
        <v>155</v>
      </c>
      <c r="H7402" t="s">
        <v>135</v>
      </c>
      <c r="I7402" t="s">
        <v>136</v>
      </c>
      <c r="J7402" t="s">
        <v>137</v>
      </c>
      <c r="K7402" t="s">
        <v>144</v>
      </c>
      <c r="L7402" t="s">
        <v>20801</v>
      </c>
      <c r="M7402" t="s">
        <v>20802</v>
      </c>
      <c r="N7402">
        <v>1.625277777</v>
      </c>
      <c r="O7402">
        <v>0</v>
      </c>
      <c r="P7402">
        <v>1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0.36980875009308428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0.36980875009308428</v>
      </c>
    </row>
    <row r="7403" spans="1:31" x14ac:dyDescent="0.3">
      <c r="A7403">
        <v>2503208</v>
      </c>
      <c r="B7403">
        <v>1</v>
      </c>
      <c r="C7403" t="s">
        <v>80</v>
      </c>
      <c r="D7403" t="s">
        <v>107</v>
      </c>
      <c r="E7403" t="s">
        <v>184</v>
      </c>
      <c r="F7403" t="s">
        <v>2076</v>
      </c>
      <c r="G7403" t="s">
        <v>134</v>
      </c>
      <c r="H7403" t="s">
        <v>150</v>
      </c>
      <c r="I7403" t="s">
        <v>136</v>
      </c>
      <c r="J7403" t="s">
        <v>137</v>
      </c>
      <c r="K7403" t="s">
        <v>138</v>
      </c>
      <c r="L7403" t="s">
        <v>20803</v>
      </c>
      <c r="M7403" t="s">
        <v>20804</v>
      </c>
      <c r="N7403">
        <v>4.4430555549999999</v>
      </c>
      <c r="O7403">
        <v>0</v>
      </c>
      <c r="P7403">
        <v>129</v>
      </c>
      <c r="Q7403">
        <v>8</v>
      </c>
      <c r="R7403">
        <v>14</v>
      </c>
      <c r="S7403">
        <v>0</v>
      </c>
      <c r="T7403">
        <v>4</v>
      </c>
      <c r="U7403">
        <v>0</v>
      </c>
      <c r="V7403">
        <v>1</v>
      </c>
      <c r="W7403">
        <v>0</v>
      </c>
      <c r="X7403">
        <v>68.211661969623265</v>
      </c>
      <c r="Y7403">
        <v>28.571437404220632</v>
      </c>
      <c r="Z7403">
        <v>60.633392460783128</v>
      </c>
      <c r="AA7403">
        <v>0</v>
      </c>
      <c r="AB7403">
        <v>152.60489665476786</v>
      </c>
      <c r="AC7403">
        <v>0</v>
      </c>
      <c r="AD7403">
        <v>11.745924894431559</v>
      </c>
      <c r="AE7403">
        <v>321.76731338382643</v>
      </c>
    </row>
    <row r="7404" spans="1:31" x14ac:dyDescent="0.3">
      <c r="A7404">
        <v>2503600</v>
      </c>
      <c r="B7404">
        <v>1</v>
      </c>
      <c r="C7404" t="s">
        <v>80</v>
      </c>
      <c r="D7404" t="s">
        <v>96</v>
      </c>
      <c r="E7404" t="s">
        <v>153</v>
      </c>
      <c r="F7404" t="s">
        <v>20805</v>
      </c>
      <c r="G7404" t="s">
        <v>230</v>
      </c>
      <c r="H7404" t="s">
        <v>135</v>
      </c>
      <c r="I7404" t="s">
        <v>136</v>
      </c>
      <c r="J7404" t="s">
        <v>137</v>
      </c>
      <c r="K7404" t="s">
        <v>144</v>
      </c>
      <c r="L7404" t="s">
        <v>20806</v>
      </c>
      <c r="M7404" t="s">
        <v>20807</v>
      </c>
      <c r="N7404">
        <v>4.7586111109999996</v>
      </c>
      <c r="O7404">
        <v>0</v>
      </c>
      <c r="P7404">
        <v>1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0.2735442484643516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0.2735442484643516</v>
      </c>
    </row>
    <row r="7405" spans="1:31" x14ac:dyDescent="0.3">
      <c r="A7405">
        <v>2502996</v>
      </c>
      <c r="B7405">
        <v>1</v>
      </c>
      <c r="C7405" t="s">
        <v>80</v>
      </c>
      <c r="D7405" t="s">
        <v>105</v>
      </c>
      <c r="E7405" t="s">
        <v>162</v>
      </c>
      <c r="F7405" t="s">
        <v>20808</v>
      </c>
      <c r="G7405" t="s">
        <v>2766</v>
      </c>
      <c r="H7405" t="s">
        <v>135</v>
      </c>
      <c r="I7405" t="s">
        <v>136</v>
      </c>
      <c r="J7405" t="s">
        <v>137</v>
      </c>
      <c r="K7405" t="s">
        <v>144</v>
      </c>
      <c r="L7405" t="s">
        <v>20809</v>
      </c>
      <c r="M7405" t="s">
        <v>20810</v>
      </c>
      <c r="N7405">
        <v>1.236111111</v>
      </c>
      <c r="O7405">
        <v>0</v>
      </c>
      <c r="P7405">
        <v>52</v>
      </c>
      <c r="Q7405">
        <v>0</v>
      </c>
      <c r="R7405">
        <v>0</v>
      </c>
      <c r="S7405">
        <v>0</v>
      </c>
      <c r="T7405">
        <v>6</v>
      </c>
      <c r="U7405">
        <v>0</v>
      </c>
      <c r="V7405">
        <v>0</v>
      </c>
      <c r="W7405">
        <v>0</v>
      </c>
      <c r="X7405">
        <v>19.290460695031104</v>
      </c>
      <c r="Y7405">
        <v>0</v>
      </c>
      <c r="Z7405">
        <v>0</v>
      </c>
      <c r="AA7405">
        <v>0</v>
      </c>
      <c r="AB7405">
        <v>7.9481866380988357</v>
      </c>
      <c r="AC7405">
        <v>0</v>
      </c>
      <c r="AD7405">
        <v>0</v>
      </c>
      <c r="AE7405">
        <v>27.23864733312994</v>
      </c>
    </row>
    <row r="7406" spans="1:31" x14ac:dyDescent="0.3">
      <c r="A7406">
        <v>2503743</v>
      </c>
      <c r="B7406">
        <v>1</v>
      </c>
      <c r="C7406" t="s">
        <v>81</v>
      </c>
      <c r="D7406" t="s">
        <v>113</v>
      </c>
      <c r="E7406" t="s">
        <v>162</v>
      </c>
      <c r="F7406" t="s">
        <v>20811</v>
      </c>
      <c r="G7406" t="s">
        <v>530</v>
      </c>
      <c r="H7406" t="s">
        <v>135</v>
      </c>
      <c r="I7406" t="s">
        <v>136</v>
      </c>
      <c r="J7406" t="s">
        <v>137</v>
      </c>
      <c r="K7406" t="s">
        <v>144</v>
      </c>
      <c r="L7406" t="s">
        <v>20812</v>
      </c>
      <c r="M7406" t="s">
        <v>20813</v>
      </c>
      <c r="N7406">
        <v>1.467222222</v>
      </c>
      <c r="O7406">
        <v>0</v>
      </c>
      <c r="P7406">
        <v>2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0.32543958229297382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0.32543958229297382</v>
      </c>
    </row>
    <row r="7407" spans="1:31" x14ac:dyDescent="0.3">
      <c r="A7407">
        <v>2503411</v>
      </c>
      <c r="B7407">
        <v>1</v>
      </c>
      <c r="C7407" t="s">
        <v>80</v>
      </c>
      <c r="D7407" t="s">
        <v>85</v>
      </c>
      <c r="E7407" t="s">
        <v>132</v>
      </c>
      <c r="F7407" t="s">
        <v>20814</v>
      </c>
      <c r="G7407" t="s">
        <v>134</v>
      </c>
      <c r="H7407" t="s">
        <v>135</v>
      </c>
      <c r="I7407" t="s">
        <v>136</v>
      </c>
      <c r="J7407" t="s">
        <v>137</v>
      </c>
      <c r="K7407" t="s">
        <v>138</v>
      </c>
      <c r="L7407" t="s">
        <v>20815</v>
      </c>
      <c r="M7407" t="s">
        <v>20816</v>
      </c>
      <c r="N7407">
        <v>0.42083333299999998</v>
      </c>
      <c r="O7407">
        <v>0</v>
      </c>
      <c r="P7407">
        <v>181</v>
      </c>
      <c r="Q7407">
        <v>0</v>
      </c>
      <c r="R7407">
        <v>0</v>
      </c>
      <c r="S7407">
        <v>0</v>
      </c>
      <c r="T7407">
        <v>3</v>
      </c>
      <c r="U7407">
        <v>0</v>
      </c>
      <c r="V7407">
        <v>0</v>
      </c>
      <c r="W7407">
        <v>0</v>
      </c>
      <c r="X7407">
        <v>26.366141855844372</v>
      </c>
      <c r="Y7407">
        <v>0</v>
      </c>
      <c r="Z7407">
        <v>0</v>
      </c>
      <c r="AA7407">
        <v>0</v>
      </c>
      <c r="AB7407">
        <v>8.8538988080035477</v>
      </c>
      <c r="AC7407">
        <v>0</v>
      </c>
      <c r="AD7407">
        <v>0</v>
      </c>
      <c r="AE7407">
        <v>35.220040663847918</v>
      </c>
    </row>
    <row r="7408" spans="1:31" x14ac:dyDescent="0.3">
      <c r="A7408">
        <v>2503434</v>
      </c>
      <c r="B7408">
        <v>1</v>
      </c>
      <c r="C7408" t="s">
        <v>80</v>
      </c>
      <c r="D7408" t="s">
        <v>96</v>
      </c>
      <c r="E7408" t="s">
        <v>162</v>
      </c>
      <c r="F7408" t="s">
        <v>20817</v>
      </c>
      <c r="G7408" t="s">
        <v>159</v>
      </c>
      <c r="H7408" t="s">
        <v>135</v>
      </c>
      <c r="I7408" t="s">
        <v>136</v>
      </c>
      <c r="J7408" t="s">
        <v>3</v>
      </c>
      <c r="K7408" t="s">
        <v>144</v>
      </c>
      <c r="L7408" t="s">
        <v>20818</v>
      </c>
      <c r="M7408" t="s">
        <v>20819</v>
      </c>
      <c r="N7408">
        <v>5.1711111110000001</v>
      </c>
      <c r="O7408">
        <v>0</v>
      </c>
      <c r="P7408">
        <v>32</v>
      </c>
      <c r="Q7408">
        <v>0</v>
      </c>
      <c r="R7408">
        <v>0</v>
      </c>
      <c r="S7408">
        <v>0</v>
      </c>
      <c r="T7408">
        <v>11</v>
      </c>
      <c r="U7408">
        <v>0</v>
      </c>
      <c r="V7408">
        <v>0</v>
      </c>
      <c r="W7408">
        <v>0</v>
      </c>
      <c r="X7408">
        <v>158.54301573886241</v>
      </c>
      <c r="Y7408">
        <v>0</v>
      </c>
      <c r="Z7408">
        <v>0</v>
      </c>
      <c r="AA7408">
        <v>0</v>
      </c>
      <c r="AB7408">
        <v>504.34414187098076</v>
      </c>
      <c r="AC7408">
        <v>0</v>
      </c>
      <c r="AD7408">
        <v>0</v>
      </c>
      <c r="AE7408">
        <v>662.88715760984314</v>
      </c>
    </row>
    <row r="7409" spans="1:31" x14ac:dyDescent="0.3">
      <c r="A7409">
        <v>2503457</v>
      </c>
      <c r="B7409">
        <v>1</v>
      </c>
      <c r="C7409" t="s">
        <v>80</v>
      </c>
      <c r="D7409" t="s">
        <v>111</v>
      </c>
      <c r="E7409" t="s">
        <v>153</v>
      </c>
      <c r="F7409" t="s">
        <v>20820</v>
      </c>
      <c r="G7409" t="s">
        <v>230</v>
      </c>
      <c r="H7409" t="s">
        <v>135</v>
      </c>
      <c r="I7409" t="s">
        <v>136</v>
      </c>
      <c r="J7409" t="s">
        <v>137</v>
      </c>
      <c r="K7409" t="s">
        <v>144</v>
      </c>
      <c r="L7409" t="s">
        <v>20821</v>
      </c>
      <c r="M7409" t="s">
        <v>20822</v>
      </c>
      <c r="N7409">
        <v>5.8480555550000002</v>
      </c>
      <c r="O7409">
        <v>0</v>
      </c>
      <c r="P7409">
        <v>5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6.1935148935335507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6.1935148935335507</v>
      </c>
    </row>
    <row r="7410" spans="1:31" x14ac:dyDescent="0.3">
      <c r="A7410">
        <v>2503563</v>
      </c>
      <c r="B7410">
        <v>1</v>
      </c>
      <c r="C7410" t="s">
        <v>80</v>
      </c>
      <c r="D7410" t="s">
        <v>110</v>
      </c>
      <c r="E7410" t="s">
        <v>132</v>
      </c>
      <c r="F7410" t="s">
        <v>20823</v>
      </c>
      <c r="G7410" t="s">
        <v>134</v>
      </c>
      <c r="H7410" t="s">
        <v>135</v>
      </c>
      <c r="I7410" t="s">
        <v>136</v>
      </c>
      <c r="J7410" t="s">
        <v>137</v>
      </c>
      <c r="K7410" t="s">
        <v>138</v>
      </c>
      <c r="L7410" t="s">
        <v>20824</v>
      </c>
      <c r="M7410" t="s">
        <v>20825</v>
      </c>
      <c r="N7410">
        <v>0.70944444399999995</v>
      </c>
      <c r="O7410">
        <v>0</v>
      </c>
      <c r="P7410">
        <v>286</v>
      </c>
      <c r="Q7410">
        <v>0</v>
      </c>
      <c r="R7410">
        <v>0</v>
      </c>
      <c r="S7410">
        <v>0</v>
      </c>
      <c r="T7410">
        <v>20</v>
      </c>
      <c r="U7410">
        <v>0</v>
      </c>
      <c r="V7410">
        <v>0</v>
      </c>
      <c r="W7410">
        <v>0</v>
      </c>
      <c r="X7410">
        <v>63.692739441977864</v>
      </c>
      <c r="Y7410">
        <v>0</v>
      </c>
      <c r="Z7410">
        <v>0</v>
      </c>
      <c r="AA7410">
        <v>0</v>
      </c>
      <c r="AB7410">
        <v>20.672949747890286</v>
      </c>
      <c r="AC7410">
        <v>0</v>
      </c>
      <c r="AD7410">
        <v>0</v>
      </c>
      <c r="AE7410">
        <v>84.365689189868149</v>
      </c>
    </row>
    <row r="7411" spans="1:31" x14ac:dyDescent="0.3">
      <c r="A7411">
        <v>2503417</v>
      </c>
      <c r="B7411">
        <v>1</v>
      </c>
      <c r="C7411" t="s">
        <v>80</v>
      </c>
      <c r="D7411" t="s">
        <v>104</v>
      </c>
      <c r="E7411" t="s">
        <v>166</v>
      </c>
      <c r="F7411" t="s">
        <v>20826</v>
      </c>
      <c r="G7411" t="s">
        <v>149</v>
      </c>
      <c r="H7411" t="s">
        <v>150</v>
      </c>
      <c r="I7411" t="s">
        <v>136</v>
      </c>
      <c r="J7411" t="s">
        <v>137</v>
      </c>
      <c r="K7411" t="s">
        <v>144</v>
      </c>
      <c r="L7411" t="s">
        <v>20827</v>
      </c>
      <c r="M7411" t="s">
        <v>20689</v>
      </c>
      <c r="N7411">
        <v>1.160833333</v>
      </c>
      <c r="O7411">
        <v>0</v>
      </c>
      <c r="P7411">
        <v>1595</v>
      </c>
      <c r="Q7411">
        <v>0</v>
      </c>
      <c r="R7411">
        <v>6</v>
      </c>
      <c r="S7411">
        <v>0</v>
      </c>
      <c r="T7411">
        <v>190</v>
      </c>
      <c r="U7411">
        <v>0</v>
      </c>
      <c r="V7411">
        <v>0</v>
      </c>
      <c r="W7411">
        <v>0</v>
      </c>
      <c r="X7411">
        <v>580.5739371782588</v>
      </c>
      <c r="Y7411">
        <v>0</v>
      </c>
      <c r="Z7411">
        <v>0.66979284086785151</v>
      </c>
      <c r="AA7411">
        <v>0</v>
      </c>
      <c r="AB7411">
        <v>144.76037519904293</v>
      </c>
      <c r="AC7411">
        <v>0</v>
      </c>
      <c r="AD7411">
        <v>0</v>
      </c>
      <c r="AE7411">
        <v>726.00410521816957</v>
      </c>
    </row>
    <row r="7412" spans="1:31" x14ac:dyDescent="0.3">
      <c r="A7412">
        <v>2503125</v>
      </c>
      <c r="B7412">
        <v>1</v>
      </c>
      <c r="C7412" t="s">
        <v>80</v>
      </c>
      <c r="D7412" t="s">
        <v>101</v>
      </c>
      <c r="E7412" t="s">
        <v>184</v>
      </c>
      <c r="F7412" t="s">
        <v>20828</v>
      </c>
      <c r="G7412" t="s">
        <v>134</v>
      </c>
      <c r="H7412" t="s">
        <v>150</v>
      </c>
      <c r="I7412" t="s">
        <v>136</v>
      </c>
      <c r="J7412" t="s">
        <v>137</v>
      </c>
      <c r="K7412" t="s">
        <v>138</v>
      </c>
      <c r="L7412" t="s">
        <v>20829</v>
      </c>
      <c r="M7412" t="s">
        <v>20830</v>
      </c>
      <c r="N7412">
        <v>4.7041666659999999</v>
      </c>
      <c r="O7412">
        <v>3</v>
      </c>
      <c r="P7412">
        <v>1040</v>
      </c>
      <c r="Q7412">
        <v>6</v>
      </c>
      <c r="R7412">
        <v>34</v>
      </c>
      <c r="S7412">
        <v>4</v>
      </c>
      <c r="T7412">
        <v>103</v>
      </c>
      <c r="U7412">
        <v>2</v>
      </c>
      <c r="V7412">
        <v>0</v>
      </c>
      <c r="W7412">
        <v>5.9470653468001657</v>
      </c>
      <c r="X7412">
        <v>1761.5114490053991</v>
      </c>
      <c r="Y7412">
        <v>581.0139790975802</v>
      </c>
      <c r="Z7412">
        <v>35.780613234281283</v>
      </c>
      <c r="AA7412">
        <v>52.020829271844747</v>
      </c>
      <c r="AB7412">
        <v>583.74171222884866</v>
      </c>
      <c r="AC7412">
        <v>811.80995991039117</v>
      </c>
      <c r="AD7412">
        <v>0</v>
      </c>
      <c r="AE7412">
        <v>3831.8256080951455</v>
      </c>
    </row>
    <row r="7413" spans="1:31" x14ac:dyDescent="0.3">
      <c r="A7413">
        <v>2503371</v>
      </c>
      <c r="B7413">
        <v>1</v>
      </c>
      <c r="C7413" t="s">
        <v>80</v>
      </c>
      <c r="D7413" t="s">
        <v>85</v>
      </c>
      <c r="E7413" t="s">
        <v>147</v>
      </c>
      <c r="F7413" t="s">
        <v>20831</v>
      </c>
      <c r="G7413" t="s">
        <v>134</v>
      </c>
      <c r="H7413" t="s">
        <v>150</v>
      </c>
      <c r="I7413" t="s">
        <v>136</v>
      </c>
      <c r="J7413" t="s">
        <v>137</v>
      </c>
      <c r="K7413" t="s">
        <v>138</v>
      </c>
      <c r="L7413" t="s">
        <v>20832</v>
      </c>
      <c r="M7413" t="s">
        <v>20833</v>
      </c>
      <c r="N7413">
        <v>0.45166666599999999</v>
      </c>
      <c r="O7413">
        <v>0</v>
      </c>
      <c r="P7413">
        <v>511</v>
      </c>
      <c r="Q7413">
        <v>0</v>
      </c>
      <c r="R7413">
        <v>0</v>
      </c>
      <c r="S7413">
        <v>0</v>
      </c>
      <c r="T7413">
        <v>63</v>
      </c>
      <c r="U7413">
        <v>0</v>
      </c>
      <c r="V7413">
        <v>0</v>
      </c>
      <c r="W7413">
        <v>0</v>
      </c>
      <c r="X7413">
        <v>63.072999948756689</v>
      </c>
      <c r="Y7413">
        <v>0</v>
      </c>
      <c r="Z7413">
        <v>0</v>
      </c>
      <c r="AA7413">
        <v>0</v>
      </c>
      <c r="AB7413">
        <v>91.606075014572085</v>
      </c>
      <c r="AC7413">
        <v>0</v>
      </c>
      <c r="AD7413">
        <v>0</v>
      </c>
      <c r="AE7413">
        <v>154.67907496332879</v>
      </c>
    </row>
    <row r="7414" spans="1:31" x14ac:dyDescent="0.3">
      <c r="A7414">
        <v>2503119</v>
      </c>
      <c r="B7414">
        <v>1</v>
      </c>
      <c r="C7414" t="s">
        <v>80</v>
      </c>
      <c r="D7414" t="s">
        <v>105</v>
      </c>
      <c r="E7414" t="s">
        <v>162</v>
      </c>
      <c r="F7414" t="s">
        <v>20834</v>
      </c>
      <c r="G7414" t="s">
        <v>168</v>
      </c>
      <c r="H7414" t="s">
        <v>135</v>
      </c>
      <c r="I7414" t="s">
        <v>136</v>
      </c>
      <c r="J7414" t="s">
        <v>137</v>
      </c>
      <c r="K7414" t="s">
        <v>138</v>
      </c>
      <c r="L7414" t="s">
        <v>20835</v>
      </c>
      <c r="M7414" t="s">
        <v>20836</v>
      </c>
      <c r="N7414">
        <v>8.2491666660000007</v>
      </c>
      <c r="O7414">
        <v>0</v>
      </c>
      <c r="P7414">
        <v>3</v>
      </c>
      <c r="Q7414">
        <v>0</v>
      </c>
      <c r="R7414">
        <v>0</v>
      </c>
      <c r="S7414">
        <v>0</v>
      </c>
      <c r="T7414">
        <v>1</v>
      </c>
      <c r="U7414">
        <v>0</v>
      </c>
      <c r="V7414">
        <v>0</v>
      </c>
      <c r="W7414">
        <v>0</v>
      </c>
      <c r="X7414">
        <v>6.6836434760674903</v>
      </c>
      <c r="Y7414">
        <v>0</v>
      </c>
      <c r="Z7414">
        <v>0</v>
      </c>
      <c r="AA7414">
        <v>0</v>
      </c>
      <c r="AB7414">
        <v>6.4801137726266482</v>
      </c>
      <c r="AC7414">
        <v>0</v>
      </c>
      <c r="AD7414">
        <v>0</v>
      </c>
      <c r="AE7414">
        <v>13.163757248694139</v>
      </c>
    </row>
    <row r="7415" spans="1:31" x14ac:dyDescent="0.3">
      <c r="A7415">
        <v>2503311</v>
      </c>
      <c r="B7415">
        <v>1</v>
      </c>
      <c r="C7415" t="s">
        <v>80</v>
      </c>
      <c r="D7415" t="s">
        <v>92</v>
      </c>
      <c r="E7415" t="s">
        <v>153</v>
      </c>
      <c r="F7415" t="s">
        <v>3039</v>
      </c>
      <c r="G7415" t="s">
        <v>230</v>
      </c>
      <c r="H7415" t="s">
        <v>135</v>
      </c>
      <c r="I7415" t="s">
        <v>136</v>
      </c>
      <c r="J7415" t="s">
        <v>137</v>
      </c>
      <c r="K7415" t="s">
        <v>144</v>
      </c>
      <c r="L7415" t="s">
        <v>20837</v>
      </c>
      <c r="M7415" t="s">
        <v>20838</v>
      </c>
      <c r="N7415">
        <v>4.665277777</v>
      </c>
      <c r="O7415">
        <v>0</v>
      </c>
      <c r="P7415">
        <v>1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1.298286636608889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1.298286636608889</v>
      </c>
    </row>
    <row r="7416" spans="1:31" x14ac:dyDescent="0.3">
      <c r="A7416">
        <v>2503162</v>
      </c>
      <c r="B7416">
        <v>1</v>
      </c>
      <c r="C7416" t="s">
        <v>80</v>
      </c>
      <c r="D7416" t="s">
        <v>90</v>
      </c>
      <c r="E7416" t="s">
        <v>132</v>
      </c>
      <c r="F7416" t="s">
        <v>20839</v>
      </c>
      <c r="G7416" t="s">
        <v>181</v>
      </c>
      <c r="H7416" t="s">
        <v>135</v>
      </c>
      <c r="I7416" t="s">
        <v>136</v>
      </c>
      <c r="J7416" t="s">
        <v>137</v>
      </c>
      <c r="K7416" t="s">
        <v>144</v>
      </c>
      <c r="L7416" t="s">
        <v>20840</v>
      </c>
      <c r="M7416" t="s">
        <v>20841</v>
      </c>
      <c r="N7416">
        <v>0.773888888</v>
      </c>
      <c r="O7416">
        <v>0</v>
      </c>
      <c r="P7416">
        <v>919</v>
      </c>
      <c r="Q7416">
        <v>0</v>
      </c>
      <c r="R7416">
        <v>0</v>
      </c>
      <c r="S7416">
        <v>0</v>
      </c>
      <c r="T7416">
        <v>83</v>
      </c>
      <c r="U7416">
        <v>0</v>
      </c>
      <c r="V7416">
        <v>0</v>
      </c>
      <c r="W7416">
        <v>0</v>
      </c>
      <c r="X7416">
        <v>235.3553222123343</v>
      </c>
      <c r="Y7416">
        <v>0</v>
      </c>
      <c r="Z7416">
        <v>0</v>
      </c>
      <c r="AA7416">
        <v>0</v>
      </c>
      <c r="AB7416">
        <v>60.842404800331344</v>
      </c>
      <c r="AC7416">
        <v>0</v>
      </c>
      <c r="AD7416">
        <v>0</v>
      </c>
      <c r="AE7416">
        <v>296.19772701266567</v>
      </c>
    </row>
    <row r="7417" spans="1:31" x14ac:dyDescent="0.3">
      <c r="A7417">
        <v>2503646</v>
      </c>
      <c r="B7417">
        <v>1</v>
      </c>
      <c r="C7417" t="s">
        <v>81</v>
      </c>
      <c r="D7417" t="s">
        <v>115</v>
      </c>
      <c r="E7417" t="s">
        <v>162</v>
      </c>
      <c r="F7417" t="s">
        <v>20842</v>
      </c>
      <c r="G7417" t="s">
        <v>210</v>
      </c>
      <c r="H7417" t="s">
        <v>135</v>
      </c>
      <c r="I7417" t="s">
        <v>136</v>
      </c>
      <c r="J7417" t="s">
        <v>137</v>
      </c>
      <c r="K7417" t="s">
        <v>144</v>
      </c>
      <c r="L7417" t="s">
        <v>20843</v>
      </c>
      <c r="M7417" t="s">
        <v>20844</v>
      </c>
      <c r="N7417">
        <v>2.2677777770000001</v>
      </c>
      <c r="O7417">
        <v>0</v>
      </c>
      <c r="P7417">
        <v>19</v>
      </c>
      <c r="Q7417">
        <v>0</v>
      </c>
      <c r="R7417">
        <v>3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1.3706679809086793</v>
      </c>
      <c r="Y7417">
        <v>0</v>
      </c>
      <c r="Z7417">
        <v>1.2896176991131401</v>
      </c>
      <c r="AA7417">
        <v>0</v>
      </c>
      <c r="AB7417">
        <v>0</v>
      </c>
      <c r="AC7417">
        <v>0</v>
      </c>
      <c r="AD7417">
        <v>0</v>
      </c>
      <c r="AE7417">
        <v>2.6602856800218193</v>
      </c>
    </row>
    <row r="7418" spans="1:31" x14ac:dyDescent="0.3">
      <c r="A7418">
        <v>2503205</v>
      </c>
      <c r="B7418">
        <v>1</v>
      </c>
      <c r="C7418" t="s">
        <v>80</v>
      </c>
      <c r="D7418" t="s">
        <v>93</v>
      </c>
      <c r="E7418" t="s">
        <v>132</v>
      </c>
      <c r="F7418" t="s">
        <v>20845</v>
      </c>
      <c r="G7418" t="s">
        <v>168</v>
      </c>
      <c r="H7418" t="s">
        <v>135</v>
      </c>
      <c r="I7418" t="s">
        <v>136</v>
      </c>
      <c r="J7418" t="s">
        <v>137</v>
      </c>
      <c r="K7418" t="s">
        <v>138</v>
      </c>
      <c r="L7418" t="s">
        <v>20846</v>
      </c>
      <c r="M7418" t="s">
        <v>20847</v>
      </c>
      <c r="N7418">
        <v>7.5263888879999996</v>
      </c>
      <c r="O7418">
        <v>0</v>
      </c>
      <c r="P7418">
        <v>81</v>
      </c>
      <c r="Q7418">
        <v>0</v>
      </c>
      <c r="R7418">
        <v>22</v>
      </c>
      <c r="S7418">
        <v>0</v>
      </c>
      <c r="T7418">
        <v>19</v>
      </c>
      <c r="U7418">
        <v>0</v>
      </c>
      <c r="V7418">
        <v>0</v>
      </c>
      <c r="W7418">
        <v>0</v>
      </c>
      <c r="X7418">
        <v>135.98194505179035</v>
      </c>
      <c r="Y7418">
        <v>0</v>
      </c>
      <c r="Z7418">
        <v>102.54608013461434</v>
      </c>
      <c r="AA7418">
        <v>0</v>
      </c>
      <c r="AB7418">
        <v>168.83178406748755</v>
      </c>
      <c r="AC7418">
        <v>0</v>
      </c>
      <c r="AD7418">
        <v>0</v>
      </c>
      <c r="AE7418">
        <v>407.35980925389225</v>
      </c>
    </row>
    <row r="7419" spans="1:31" x14ac:dyDescent="0.3">
      <c r="A7419">
        <v>2503099</v>
      </c>
      <c r="B7419">
        <v>1</v>
      </c>
      <c r="C7419" t="s">
        <v>81</v>
      </c>
      <c r="D7419" t="s">
        <v>127</v>
      </c>
      <c r="E7419" t="s">
        <v>184</v>
      </c>
      <c r="F7419" t="s">
        <v>20848</v>
      </c>
      <c r="G7419" t="s">
        <v>149</v>
      </c>
      <c r="H7419" t="s">
        <v>150</v>
      </c>
      <c r="I7419" t="s">
        <v>136</v>
      </c>
      <c r="J7419" t="s">
        <v>137</v>
      </c>
      <c r="K7419" t="s">
        <v>144</v>
      </c>
      <c r="L7419" t="s">
        <v>20849</v>
      </c>
      <c r="M7419" t="s">
        <v>20850</v>
      </c>
      <c r="N7419">
        <v>1.2083333329999999</v>
      </c>
      <c r="O7419">
        <v>9</v>
      </c>
      <c r="P7419">
        <v>3</v>
      </c>
      <c r="Q7419">
        <v>284</v>
      </c>
      <c r="R7419">
        <v>43</v>
      </c>
      <c r="S7419">
        <v>17</v>
      </c>
      <c r="T7419">
        <v>2</v>
      </c>
      <c r="U7419">
        <v>0</v>
      </c>
      <c r="V7419">
        <v>0</v>
      </c>
      <c r="W7419">
        <v>4.5551685592848132</v>
      </c>
      <c r="X7419">
        <v>4.6934868063201698</v>
      </c>
      <c r="Y7419">
        <v>279.86874611025661</v>
      </c>
      <c r="Z7419">
        <v>90.729174307133107</v>
      </c>
      <c r="AA7419">
        <v>85.290292395254852</v>
      </c>
      <c r="AB7419">
        <v>3.3202316490442954</v>
      </c>
      <c r="AC7419">
        <v>0</v>
      </c>
      <c r="AD7419">
        <v>0</v>
      </c>
      <c r="AE7419">
        <v>468.4570998272938</v>
      </c>
    </row>
    <row r="7420" spans="1:31" x14ac:dyDescent="0.3">
      <c r="A7420">
        <v>2503652</v>
      </c>
      <c r="B7420">
        <v>1</v>
      </c>
      <c r="C7420" t="s">
        <v>80</v>
      </c>
      <c r="D7420" t="s">
        <v>94</v>
      </c>
      <c r="E7420" t="s">
        <v>147</v>
      </c>
      <c r="F7420" t="s">
        <v>20851</v>
      </c>
      <c r="G7420" t="s">
        <v>186</v>
      </c>
      <c r="H7420" t="s">
        <v>150</v>
      </c>
      <c r="I7420" t="s">
        <v>136</v>
      </c>
      <c r="J7420" t="s">
        <v>137</v>
      </c>
      <c r="K7420" t="s">
        <v>144</v>
      </c>
      <c r="L7420" t="s">
        <v>20852</v>
      </c>
      <c r="M7420" t="s">
        <v>20853</v>
      </c>
      <c r="N7420">
        <v>1.288888888</v>
      </c>
      <c r="O7420">
        <v>0</v>
      </c>
      <c r="P7420">
        <v>0</v>
      </c>
      <c r="Q7420">
        <v>3</v>
      </c>
      <c r="R7420">
        <v>33</v>
      </c>
      <c r="S7420">
        <v>0</v>
      </c>
      <c r="T7420">
        <v>9</v>
      </c>
      <c r="U7420">
        <v>0</v>
      </c>
      <c r="V7420">
        <v>0</v>
      </c>
      <c r="W7420">
        <v>0</v>
      </c>
      <c r="X7420">
        <v>0</v>
      </c>
      <c r="Y7420">
        <v>0.31142895567334128</v>
      </c>
      <c r="Z7420">
        <v>7.655300941766356</v>
      </c>
      <c r="AA7420">
        <v>0</v>
      </c>
      <c r="AB7420">
        <v>10.509981687325038</v>
      </c>
      <c r="AC7420">
        <v>0</v>
      </c>
      <c r="AD7420">
        <v>0</v>
      </c>
      <c r="AE7420">
        <v>18.476711584764736</v>
      </c>
    </row>
    <row r="7421" spans="1:31" x14ac:dyDescent="0.3">
      <c r="A7421">
        <v>2503134</v>
      </c>
      <c r="B7421">
        <v>1</v>
      </c>
      <c r="C7421" t="s">
        <v>81</v>
      </c>
      <c r="D7421" t="s">
        <v>118</v>
      </c>
      <c r="E7421" t="s">
        <v>147</v>
      </c>
      <c r="F7421" t="s">
        <v>20854</v>
      </c>
      <c r="G7421" t="s">
        <v>168</v>
      </c>
      <c r="H7421" t="s">
        <v>150</v>
      </c>
      <c r="I7421" t="s">
        <v>136</v>
      </c>
      <c r="J7421" t="s">
        <v>137</v>
      </c>
      <c r="K7421" t="s">
        <v>138</v>
      </c>
      <c r="L7421" t="s">
        <v>20855</v>
      </c>
      <c r="M7421" t="s">
        <v>20856</v>
      </c>
      <c r="N7421">
        <v>8.761666666</v>
      </c>
      <c r="O7421">
        <v>0</v>
      </c>
      <c r="P7421">
        <v>0</v>
      </c>
      <c r="Q7421">
        <v>0</v>
      </c>
      <c r="R7421">
        <v>0</v>
      </c>
      <c r="S7421">
        <v>2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56.231228777880375</v>
      </c>
      <c r="AB7421">
        <v>0</v>
      </c>
      <c r="AC7421">
        <v>0</v>
      </c>
      <c r="AD7421">
        <v>0</v>
      </c>
      <c r="AE7421">
        <v>56.231228777880375</v>
      </c>
    </row>
    <row r="7422" spans="1:31" x14ac:dyDescent="0.3">
      <c r="A7422">
        <v>2503752</v>
      </c>
      <c r="B7422">
        <v>1</v>
      </c>
      <c r="C7422" t="s">
        <v>80</v>
      </c>
      <c r="D7422" t="s">
        <v>91</v>
      </c>
      <c r="E7422" t="s">
        <v>141</v>
      </c>
      <c r="F7422" t="s">
        <v>20857</v>
      </c>
      <c r="G7422" t="s">
        <v>2766</v>
      </c>
      <c r="H7422" t="s">
        <v>135</v>
      </c>
      <c r="I7422" t="s">
        <v>136</v>
      </c>
      <c r="J7422" t="s">
        <v>137</v>
      </c>
      <c r="K7422" t="s">
        <v>144</v>
      </c>
      <c r="L7422" t="s">
        <v>20858</v>
      </c>
      <c r="M7422" t="s">
        <v>20859</v>
      </c>
      <c r="N7422">
        <v>1.3177777770000001</v>
      </c>
      <c r="O7422">
        <v>0</v>
      </c>
      <c r="P7422">
        <v>37</v>
      </c>
      <c r="Q7422">
        <v>0</v>
      </c>
      <c r="R7422">
        <v>0</v>
      </c>
      <c r="S7422">
        <v>0</v>
      </c>
      <c r="T7422">
        <v>1</v>
      </c>
      <c r="U7422">
        <v>0</v>
      </c>
      <c r="V7422">
        <v>0</v>
      </c>
      <c r="W7422">
        <v>0</v>
      </c>
      <c r="X7422">
        <v>10.933329280883965</v>
      </c>
      <c r="Y7422">
        <v>0</v>
      </c>
      <c r="Z7422">
        <v>0</v>
      </c>
      <c r="AA7422">
        <v>0</v>
      </c>
      <c r="AB7422">
        <v>2.6213216074920002E-2</v>
      </c>
      <c r="AC7422">
        <v>0</v>
      </c>
      <c r="AD7422">
        <v>0</v>
      </c>
      <c r="AE7422">
        <v>10.959542496958885</v>
      </c>
    </row>
    <row r="7423" spans="1:31" x14ac:dyDescent="0.3">
      <c r="A7423">
        <v>2503629</v>
      </c>
      <c r="B7423">
        <v>1</v>
      </c>
      <c r="C7423" t="s">
        <v>81</v>
      </c>
      <c r="D7423" t="s">
        <v>125</v>
      </c>
      <c r="E7423" t="s">
        <v>184</v>
      </c>
      <c r="F7423" t="s">
        <v>15935</v>
      </c>
      <c r="G7423" t="s">
        <v>149</v>
      </c>
      <c r="H7423" t="s">
        <v>150</v>
      </c>
      <c r="I7423" t="s">
        <v>136</v>
      </c>
      <c r="J7423" t="s">
        <v>137</v>
      </c>
      <c r="K7423" t="s">
        <v>144</v>
      </c>
      <c r="L7423" t="s">
        <v>20860</v>
      </c>
      <c r="M7423" t="s">
        <v>20861</v>
      </c>
      <c r="N7423">
        <v>2.2275</v>
      </c>
      <c r="O7423">
        <v>0</v>
      </c>
      <c r="P7423">
        <v>419</v>
      </c>
      <c r="Q7423">
        <v>25</v>
      </c>
      <c r="R7423">
        <v>56</v>
      </c>
      <c r="S7423">
        <v>1</v>
      </c>
      <c r="T7423">
        <v>38</v>
      </c>
      <c r="U7423">
        <v>0</v>
      </c>
      <c r="V7423">
        <v>0</v>
      </c>
      <c r="W7423">
        <v>0</v>
      </c>
      <c r="X7423">
        <v>170.81920804666152</v>
      </c>
      <c r="Y7423">
        <v>65.443642636546826</v>
      </c>
      <c r="Z7423">
        <v>29.345431345974813</v>
      </c>
      <c r="AA7423">
        <v>2.9914844358299999</v>
      </c>
      <c r="AB7423">
        <v>42.968926525495071</v>
      </c>
      <c r="AC7423">
        <v>0</v>
      </c>
      <c r="AD7423">
        <v>0</v>
      </c>
      <c r="AE7423">
        <v>311.56869299050823</v>
      </c>
    </row>
    <row r="7424" spans="1:31" x14ac:dyDescent="0.3">
      <c r="A7424">
        <v>2503566</v>
      </c>
      <c r="B7424">
        <v>1</v>
      </c>
      <c r="C7424" t="s">
        <v>80</v>
      </c>
      <c r="D7424" t="s">
        <v>96</v>
      </c>
      <c r="E7424" t="s">
        <v>153</v>
      </c>
      <c r="F7424" t="s">
        <v>14359</v>
      </c>
      <c r="G7424" t="s">
        <v>230</v>
      </c>
      <c r="H7424" t="s">
        <v>135</v>
      </c>
      <c r="I7424" t="s">
        <v>136</v>
      </c>
      <c r="J7424" t="s">
        <v>137</v>
      </c>
      <c r="K7424" t="s">
        <v>144</v>
      </c>
      <c r="L7424" t="s">
        <v>20862</v>
      </c>
      <c r="M7424" t="s">
        <v>20863</v>
      </c>
      <c r="N7424">
        <v>5.5033333329999996</v>
      </c>
      <c r="O7424">
        <v>0</v>
      </c>
      <c r="P7424">
        <v>2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6.3913563440181891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6.3913563440181891</v>
      </c>
    </row>
    <row r="7425" spans="1:31" x14ac:dyDescent="0.3">
      <c r="A7425">
        <v>2503466</v>
      </c>
      <c r="B7425">
        <v>1</v>
      </c>
      <c r="C7425" t="s">
        <v>80</v>
      </c>
      <c r="D7425" t="s">
        <v>85</v>
      </c>
      <c r="E7425" t="s">
        <v>132</v>
      </c>
      <c r="F7425" t="s">
        <v>20864</v>
      </c>
      <c r="G7425" t="s">
        <v>134</v>
      </c>
      <c r="H7425" t="s">
        <v>135</v>
      </c>
      <c r="I7425" t="s">
        <v>136</v>
      </c>
      <c r="J7425" t="s">
        <v>137</v>
      </c>
      <c r="K7425" t="s">
        <v>138</v>
      </c>
      <c r="L7425" t="s">
        <v>20865</v>
      </c>
      <c r="M7425" t="s">
        <v>20866</v>
      </c>
      <c r="N7425">
        <v>0.59722222199999997</v>
      </c>
      <c r="O7425">
        <v>0</v>
      </c>
      <c r="P7425">
        <v>529</v>
      </c>
      <c r="Q7425">
        <v>0</v>
      </c>
      <c r="R7425">
        <v>0</v>
      </c>
      <c r="S7425">
        <v>0</v>
      </c>
      <c r="T7425">
        <v>84</v>
      </c>
      <c r="U7425">
        <v>0</v>
      </c>
      <c r="V7425">
        <v>0</v>
      </c>
      <c r="W7425">
        <v>0</v>
      </c>
      <c r="X7425">
        <v>83.838759659676413</v>
      </c>
      <c r="Y7425">
        <v>0</v>
      </c>
      <c r="Z7425">
        <v>0</v>
      </c>
      <c r="AA7425">
        <v>0</v>
      </c>
      <c r="AB7425">
        <v>43.354774144825775</v>
      </c>
      <c r="AC7425">
        <v>0</v>
      </c>
      <c r="AD7425">
        <v>0</v>
      </c>
      <c r="AE7425">
        <v>127.19353380450218</v>
      </c>
    </row>
    <row r="7426" spans="1:31" x14ac:dyDescent="0.3">
      <c r="A7426">
        <v>2503128</v>
      </c>
      <c r="B7426">
        <v>1</v>
      </c>
      <c r="C7426" t="s">
        <v>81</v>
      </c>
      <c r="D7426" t="s">
        <v>118</v>
      </c>
      <c r="E7426" t="s">
        <v>147</v>
      </c>
      <c r="F7426" t="s">
        <v>14944</v>
      </c>
      <c r="G7426" t="s">
        <v>168</v>
      </c>
      <c r="H7426" t="s">
        <v>150</v>
      </c>
      <c r="I7426" t="s">
        <v>136</v>
      </c>
      <c r="J7426" t="s">
        <v>137</v>
      </c>
      <c r="K7426" t="s">
        <v>138</v>
      </c>
      <c r="L7426" t="s">
        <v>20867</v>
      </c>
      <c r="M7426" t="s">
        <v>20868</v>
      </c>
      <c r="N7426">
        <v>6.5274999999999999</v>
      </c>
      <c r="O7426">
        <v>0</v>
      </c>
      <c r="P7426">
        <v>0</v>
      </c>
      <c r="Q7426">
        <v>0</v>
      </c>
      <c r="R7426">
        <v>2</v>
      </c>
      <c r="S7426">
        <v>0</v>
      </c>
      <c r="T7426">
        <v>35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1.9245166355390009</v>
      </c>
      <c r="AA7426">
        <v>0</v>
      </c>
      <c r="AB7426">
        <v>386.15949507402865</v>
      </c>
      <c r="AC7426">
        <v>0</v>
      </c>
      <c r="AD7426">
        <v>0</v>
      </c>
      <c r="AE7426">
        <v>388.08401170956768</v>
      </c>
    </row>
    <row r="7427" spans="1:31" x14ac:dyDescent="0.3">
      <c r="A7427">
        <v>2503420</v>
      </c>
      <c r="B7427">
        <v>1</v>
      </c>
      <c r="C7427" t="s">
        <v>80</v>
      </c>
      <c r="D7427" t="s">
        <v>97</v>
      </c>
      <c r="E7427" t="s">
        <v>162</v>
      </c>
      <c r="F7427" t="s">
        <v>20869</v>
      </c>
      <c r="G7427" t="s">
        <v>159</v>
      </c>
      <c r="H7427" t="s">
        <v>135</v>
      </c>
      <c r="I7427" t="s">
        <v>136</v>
      </c>
      <c r="J7427" t="s">
        <v>3</v>
      </c>
      <c r="K7427" t="s">
        <v>144</v>
      </c>
      <c r="L7427" t="s">
        <v>20870</v>
      </c>
      <c r="M7427" t="s">
        <v>20871</v>
      </c>
      <c r="N7427">
        <v>3.4727777770000001</v>
      </c>
      <c r="O7427">
        <v>0</v>
      </c>
      <c r="P7427">
        <v>74</v>
      </c>
      <c r="Q7427">
        <v>0</v>
      </c>
      <c r="R7427">
        <v>0</v>
      </c>
      <c r="S7427">
        <v>0</v>
      </c>
      <c r="T7427">
        <v>3</v>
      </c>
      <c r="U7427">
        <v>0</v>
      </c>
      <c r="V7427">
        <v>0</v>
      </c>
      <c r="W7427">
        <v>0</v>
      </c>
      <c r="X7427">
        <v>98.499354597149235</v>
      </c>
      <c r="Y7427">
        <v>0</v>
      </c>
      <c r="Z7427">
        <v>0</v>
      </c>
      <c r="AA7427">
        <v>0</v>
      </c>
      <c r="AB7427">
        <v>13.715416489793334</v>
      </c>
      <c r="AC7427">
        <v>0</v>
      </c>
      <c r="AD7427">
        <v>0</v>
      </c>
      <c r="AE7427">
        <v>112.21477108694256</v>
      </c>
    </row>
    <row r="7428" spans="1:31" x14ac:dyDescent="0.3">
      <c r="A7428">
        <v>2503174</v>
      </c>
      <c r="B7428">
        <v>1</v>
      </c>
      <c r="C7428" t="s">
        <v>80</v>
      </c>
      <c r="D7428" t="s">
        <v>97</v>
      </c>
      <c r="E7428" t="s">
        <v>162</v>
      </c>
      <c r="F7428" t="s">
        <v>948</v>
      </c>
      <c r="G7428" t="s">
        <v>168</v>
      </c>
      <c r="H7428" t="s">
        <v>135</v>
      </c>
      <c r="I7428" t="s">
        <v>136</v>
      </c>
      <c r="J7428" t="s">
        <v>137</v>
      </c>
      <c r="K7428" t="s">
        <v>138</v>
      </c>
      <c r="L7428" t="s">
        <v>20872</v>
      </c>
      <c r="M7428" t="s">
        <v>20873</v>
      </c>
      <c r="N7428">
        <v>9.2347222220000003</v>
      </c>
      <c r="O7428">
        <v>0</v>
      </c>
      <c r="P7428">
        <v>64</v>
      </c>
      <c r="Q7428">
        <v>0</v>
      </c>
      <c r="R7428">
        <v>11</v>
      </c>
      <c r="S7428">
        <v>0</v>
      </c>
      <c r="T7428">
        <v>5</v>
      </c>
      <c r="U7428">
        <v>0</v>
      </c>
      <c r="V7428">
        <v>0</v>
      </c>
      <c r="W7428">
        <v>0</v>
      </c>
      <c r="X7428">
        <v>108.12882010912418</v>
      </c>
      <c r="Y7428">
        <v>0</v>
      </c>
      <c r="Z7428">
        <v>21.638268281866786</v>
      </c>
      <c r="AA7428">
        <v>0</v>
      </c>
      <c r="AB7428">
        <v>6.1070314737077327</v>
      </c>
      <c r="AC7428">
        <v>0</v>
      </c>
      <c r="AD7428">
        <v>0</v>
      </c>
      <c r="AE7428">
        <v>135.87411986469871</v>
      </c>
    </row>
    <row r="7429" spans="1:31" x14ac:dyDescent="0.3">
      <c r="A7429">
        <v>2503380</v>
      </c>
      <c r="B7429">
        <v>1</v>
      </c>
      <c r="C7429" t="s">
        <v>80</v>
      </c>
      <c r="D7429" t="s">
        <v>92</v>
      </c>
      <c r="E7429" t="s">
        <v>166</v>
      </c>
      <c r="F7429" t="s">
        <v>4479</v>
      </c>
      <c r="G7429" t="s">
        <v>168</v>
      </c>
      <c r="H7429" t="s">
        <v>150</v>
      </c>
      <c r="I7429" t="s">
        <v>136</v>
      </c>
      <c r="J7429" t="s">
        <v>137</v>
      </c>
      <c r="K7429" t="s">
        <v>138</v>
      </c>
      <c r="L7429" t="s">
        <v>20874</v>
      </c>
      <c r="M7429" t="s">
        <v>20875</v>
      </c>
      <c r="N7429">
        <v>5.9191666659999997</v>
      </c>
      <c r="O7429">
        <v>0</v>
      </c>
      <c r="P7429">
        <v>4939</v>
      </c>
      <c r="Q7429">
        <v>9</v>
      </c>
      <c r="R7429">
        <v>358</v>
      </c>
      <c r="S7429">
        <v>37</v>
      </c>
      <c r="T7429">
        <v>756</v>
      </c>
      <c r="U7429">
        <v>2</v>
      </c>
      <c r="V7429">
        <v>2</v>
      </c>
      <c r="W7429">
        <v>0</v>
      </c>
      <c r="X7429">
        <v>8495.2121030793569</v>
      </c>
      <c r="Y7429">
        <v>389.17052272308263</v>
      </c>
      <c r="Z7429">
        <v>321.56600897567324</v>
      </c>
      <c r="AA7429">
        <v>2627.9988163354406</v>
      </c>
      <c r="AB7429">
        <v>6139.0567813659127</v>
      </c>
      <c r="AC7429">
        <v>963.50872008134877</v>
      </c>
      <c r="AD7429">
        <v>24.295126354213462</v>
      </c>
      <c r="AE7429">
        <v>18960.80807891503</v>
      </c>
    </row>
    <row r="7430" spans="1:31" x14ac:dyDescent="0.3">
      <c r="A7430">
        <v>2503214</v>
      </c>
      <c r="B7430">
        <v>1</v>
      </c>
      <c r="C7430" t="s">
        <v>80</v>
      </c>
      <c r="D7430" t="s">
        <v>111</v>
      </c>
      <c r="E7430" t="s">
        <v>147</v>
      </c>
      <c r="F7430" t="s">
        <v>18902</v>
      </c>
      <c r="G7430" t="s">
        <v>168</v>
      </c>
      <c r="H7430" t="s">
        <v>150</v>
      </c>
      <c r="I7430" t="s">
        <v>136</v>
      </c>
      <c r="J7430" t="s">
        <v>137</v>
      </c>
      <c r="K7430" t="s">
        <v>138</v>
      </c>
      <c r="L7430" t="s">
        <v>20876</v>
      </c>
      <c r="M7430" t="s">
        <v>20877</v>
      </c>
      <c r="N7430">
        <v>8.5141666659999995</v>
      </c>
      <c r="O7430">
        <v>0</v>
      </c>
      <c r="P7430">
        <v>601</v>
      </c>
      <c r="Q7430">
        <v>0</v>
      </c>
      <c r="R7430">
        <v>0</v>
      </c>
      <c r="S7430">
        <v>0</v>
      </c>
      <c r="T7430">
        <v>85</v>
      </c>
      <c r="U7430">
        <v>0</v>
      </c>
      <c r="V7430">
        <v>0</v>
      </c>
      <c r="W7430">
        <v>0</v>
      </c>
      <c r="X7430">
        <v>1365.1034619521738</v>
      </c>
      <c r="Y7430">
        <v>0</v>
      </c>
      <c r="Z7430">
        <v>0</v>
      </c>
      <c r="AA7430">
        <v>0</v>
      </c>
      <c r="AB7430">
        <v>940.80080365848085</v>
      </c>
      <c r="AC7430">
        <v>0</v>
      </c>
      <c r="AD7430">
        <v>0</v>
      </c>
      <c r="AE7430">
        <v>2305.9042656106549</v>
      </c>
    </row>
    <row r="7431" spans="1:31" x14ac:dyDescent="0.3">
      <c r="A7431">
        <v>2503523</v>
      </c>
      <c r="B7431">
        <v>1</v>
      </c>
      <c r="C7431" t="s">
        <v>80</v>
      </c>
      <c r="D7431" t="s">
        <v>106</v>
      </c>
      <c r="E7431" t="s">
        <v>132</v>
      </c>
      <c r="F7431" t="s">
        <v>11613</v>
      </c>
      <c r="G7431" t="s">
        <v>296</v>
      </c>
      <c r="H7431" t="s">
        <v>135</v>
      </c>
      <c r="I7431" t="s">
        <v>136</v>
      </c>
      <c r="J7431" t="s">
        <v>137</v>
      </c>
      <c r="K7431" t="s">
        <v>144</v>
      </c>
      <c r="L7431" t="s">
        <v>20878</v>
      </c>
      <c r="M7431" t="s">
        <v>20879</v>
      </c>
      <c r="N7431">
        <v>1.6924999999999999</v>
      </c>
      <c r="O7431">
        <v>0</v>
      </c>
      <c r="P7431">
        <v>0</v>
      </c>
      <c r="Q7431">
        <v>0</v>
      </c>
      <c r="R7431">
        <v>7</v>
      </c>
      <c r="S7431">
        <v>0</v>
      </c>
      <c r="T7431">
        <v>2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16.144843864631419</v>
      </c>
      <c r="AA7431">
        <v>0</v>
      </c>
      <c r="AB7431">
        <v>4.0538987285532482</v>
      </c>
      <c r="AC7431">
        <v>0</v>
      </c>
      <c r="AD7431">
        <v>0</v>
      </c>
      <c r="AE7431">
        <v>20.198742593184669</v>
      </c>
    </row>
    <row r="7432" spans="1:31" x14ac:dyDescent="0.3">
      <c r="A7432">
        <v>2503755</v>
      </c>
      <c r="B7432">
        <v>1</v>
      </c>
      <c r="C7432" t="s">
        <v>80</v>
      </c>
      <c r="D7432" t="s">
        <v>107</v>
      </c>
      <c r="E7432" t="s">
        <v>162</v>
      </c>
      <c r="F7432" t="s">
        <v>20880</v>
      </c>
      <c r="G7432" t="s">
        <v>181</v>
      </c>
      <c r="H7432" t="s">
        <v>135</v>
      </c>
      <c r="I7432" t="s">
        <v>136</v>
      </c>
      <c r="J7432" t="s">
        <v>137</v>
      </c>
      <c r="K7432" t="s">
        <v>144</v>
      </c>
      <c r="L7432" t="s">
        <v>20881</v>
      </c>
      <c r="M7432" t="s">
        <v>20882</v>
      </c>
      <c r="N7432">
        <v>1.0052777770000001</v>
      </c>
      <c r="O7432">
        <v>0</v>
      </c>
      <c r="P7432">
        <v>73</v>
      </c>
      <c r="Q7432">
        <v>0</v>
      </c>
      <c r="R7432">
        <v>0</v>
      </c>
      <c r="S7432">
        <v>0</v>
      </c>
      <c r="T7432">
        <v>10</v>
      </c>
      <c r="U7432">
        <v>0</v>
      </c>
      <c r="V7432">
        <v>0</v>
      </c>
      <c r="W7432">
        <v>0</v>
      </c>
      <c r="X7432">
        <v>15.234353242915788</v>
      </c>
      <c r="Y7432">
        <v>0</v>
      </c>
      <c r="Z7432">
        <v>0</v>
      </c>
      <c r="AA7432">
        <v>0</v>
      </c>
      <c r="AB7432">
        <v>7.680575190187243</v>
      </c>
      <c r="AC7432">
        <v>0</v>
      </c>
      <c r="AD7432">
        <v>0</v>
      </c>
      <c r="AE7432">
        <v>22.914928433103029</v>
      </c>
    </row>
    <row r="7433" spans="1:31" x14ac:dyDescent="0.3">
      <c r="A7433">
        <v>2503008</v>
      </c>
      <c r="B7433">
        <v>1</v>
      </c>
      <c r="C7433" t="s">
        <v>81</v>
      </c>
      <c r="D7433" t="s">
        <v>127</v>
      </c>
      <c r="E7433" t="s">
        <v>147</v>
      </c>
      <c r="F7433" t="s">
        <v>20883</v>
      </c>
      <c r="G7433" t="s">
        <v>276</v>
      </c>
      <c r="H7433" t="s">
        <v>150</v>
      </c>
      <c r="I7433" t="s">
        <v>136</v>
      </c>
      <c r="J7433" t="s">
        <v>137</v>
      </c>
      <c r="K7433" t="s">
        <v>144</v>
      </c>
      <c r="L7433" t="s">
        <v>20884</v>
      </c>
      <c r="M7433" t="s">
        <v>20562</v>
      </c>
      <c r="N7433">
        <v>0.64249999999999996</v>
      </c>
      <c r="O7433">
        <v>0</v>
      </c>
      <c r="P7433">
        <v>69</v>
      </c>
      <c r="Q7433">
        <v>0</v>
      </c>
      <c r="R7433">
        <v>17</v>
      </c>
      <c r="S7433">
        <v>0</v>
      </c>
      <c r="T7433">
        <v>6</v>
      </c>
      <c r="U7433">
        <v>0</v>
      </c>
      <c r="V7433">
        <v>0</v>
      </c>
      <c r="W7433">
        <v>0</v>
      </c>
      <c r="X7433">
        <v>6.0818249136450619</v>
      </c>
      <c r="Y7433">
        <v>0</v>
      </c>
      <c r="Z7433">
        <v>2.059883169528308</v>
      </c>
      <c r="AA7433">
        <v>0</v>
      </c>
      <c r="AB7433">
        <v>0.18164084385433305</v>
      </c>
      <c r="AC7433">
        <v>0</v>
      </c>
      <c r="AD7433">
        <v>0</v>
      </c>
      <c r="AE7433">
        <v>8.3233489270277037</v>
      </c>
    </row>
    <row r="7434" spans="1:31" x14ac:dyDescent="0.3">
      <c r="A7434">
        <v>2503549</v>
      </c>
      <c r="B7434">
        <v>1</v>
      </c>
      <c r="C7434" t="s">
        <v>80</v>
      </c>
      <c r="D7434" t="s">
        <v>99</v>
      </c>
      <c r="E7434" t="s">
        <v>162</v>
      </c>
      <c r="F7434" t="s">
        <v>20885</v>
      </c>
      <c r="G7434" t="s">
        <v>210</v>
      </c>
      <c r="H7434" t="s">
        <v>135</v>
      </c>
      <c r="I7434" t="s">
        <v>136</v>
      </c>
      <c r="J7434" t="s">
        <v>137</v>
      </c>
      <c r="K7434" t="s">
        <v>144</v>
      </c>
      <c r="L7434" t="s">
        <v>20886</v>
      </c>
      <c r="M7434" t="s">
        <v>20887</v>
      </c>
      <c r="N7434">
        <v>3.0008333330000001</v>
      </c>
      <c r="O7434">
        <v>0</v>
      </c>
      <c r="P7434">
        <v>67</v>
      </c>
      <c r="Q7434">
        <v>0</v>
      </c>
      <c r="R7434">
        <v>0</v>
      </c>
      <c r="S7434">
        <v>0</v>
      </c>
      <c r="T7434">
        <v>6</v>
      </c>
      <c r="U7434">
        <v>0</v>
      </c>
      <c r="V7434">
        <v>0</v>
      </c>
      <c r="W7434">
        <v>0</v>
      </c>
      <c r="X7434">
        <v>32.720841537519881</v>
      </c>
      <c r="Y7434">
        <v>0</v>
      </c>
      <c r="Z7434">
        <v>0</v>
      </c>
      <c r="AA7434">
        <v>0</v>
      </c>
      <c r="AB7434">
        <v>26.266086636929849</v>
      </c>
      <c r="AC7434">
        <v>0</v>
      </c>
      <c r="AD7434">
        <v>0</v>
      </c>
      <c r="AE7434">
        <v>58.98692817444973</v>
      </c>
    </row>
    <row r="7435" spans="1:31" x14ac:dyDescent="0.3">
      <c r="A7435">
        <v>2503443</v>
      </c>
      <c r="B7435">
        <v>1</v>
      </c>
      <c r="C7435" t="s">
        <v>80</v>
      </c>
      <c r="D7435" t="s">
        <v>102</v>
      </c>
      <c r="E7435" t="s">
        <v>153</v>
      </c>
      <c r="F7435" t="s">
        <v>20888</v>
      </c>
      <c r="G7435" t="s">
        <v>244</v>
      </c>
      <c r="H7435" t="s">
        <v>135</v>
      </c>
      <c r="I7435" t="s">
        <v>136</v>
      </c>
      <c r="J7435" t="s">
        <v>137</v>
      </c>
      <c r="K7435" t="s">
        <v>144</v>
      </c>
      <c r="L7435" t="s">
        <v>20889</v>
      </c>
      <c r="M7435" t="s">
        <v>20890</v>
      </c>
      <c r="N7435">
        <v>2.875555555</v>
      </c>
      <c r="O7435">
        <v>0</v>
      </c>
      <c r="P7435">
        <v>1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0.64261124689305804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0.64261124689305804</v>
      </c>
    </row>
    <row r="7436" spans="1:31" x14ac:dyDescent="0.3">
      <c r="A7436">
        <v>2503154</v>
      </c>
      <c r="B7436">
        <v>1</v>
      </c>
      <c r="C7436" t="s">
        <v>80</v>
      </c>
      <c r="D7436" t="s">
        <v>111</v>
      </c>
      <c r="E7436" t="s">
        <v>141</v>
      </c>
      <c r="F7436" t="s">
        <v>20891</v>
      </c>
      <c r="G7436" t="s">
        <v>143</v>
      </c>
      <c r="H7436" t="s">
        <v>135</v>
      </c>
      <c r="I7436" t="s">
        <v>136</v>
      </c>
      <c r="J7436" t="s">
        <v>137</v>
      </c>
      <c r="K7436" t="s">
        <v>144</v>
      </c>
      <c r="L7436" t="s">
        <v>20892</v>
      </c>
      <c r="M7436" t="s">
        <v>20893</v>
      </c>
      <c r="N7436">
        <v>2.3536111110000002</v>
      </c>
      <c r="O7436">
        <v>0</v>
      </c>
      <c r="P7436">
        <v>64</v>
      </c>
      <c r="Q7436">
        <v>0</v>
      </c>
      <c r="R7436">
        <v>0</v>
      </c>
      <c r="S7436">
        <v>0</v>
      </c>
      <c r="T7436">
        <v>32</v>
      </c>
      <c r="U7436">
        <v>0</v>
      </c>
      <c r="V7436">
        <v>0</v>
      </c>
      <c r="W7436">
        <v>0</v>
      </c>
      <c r="X7436">
        <v>52.654005950128202</v>
      </c>
      <c r="Y7436">
        <v>0</v>
      </c>
      <c r="Z7436">
        <v>0</v>
      </c>
      <c r="AA7436">
        <v>0</v>
      </c>
      <c r="AB7436">
        <v>112.93835097643316</v>
      </c>
      <c r="AC7436">
        <v>0</v>
      </c>
      <c r="AD7436">
        <v>0</v>
      </c>
      <c r="AE7436">
        <v>165.59235692656137</v>
      </c>
    </row>
    <row r="7437" spans="1:31" x14ac:dyDescent="0.3">
      <c r="A7437">
        <v>2503649</v>
      </c>
      <c r="B7437">
        <v>1</v>
      </c>
      <c r="C7437" t="s">
        <v>80</v>
      </c>
      <c r="D7437" t="s">
        <v>92</v>
      </c>
      <c r="E7437" t="s">
        <v>166</v>
      </c>
      <c r="F7437" t="s">
        <v>883</v>
      </c>
      <c r="G7437" t="s">
        <v>149</v>
      </c>
      <c r="H7437" t="s">
        <v>150</v>
      </c>
      <c r="I7437" t="s">
        <v>136</v>
      </c>
      <c r="J7437" t="s">
        <v>137</v>
      </c>
      <c r="K7437" t="s">
        <v>144</v>
      </c>
      <c r="L7437" t="s">
        <v>20894</v>
      </c>
      <c r="M7437" t="s">
        <v>20895</v>
      </c>
      <c r="N7437">
        <v>0.37694444399999999</v>
      </c>
      <c r="O7437">
        <v>0</v>
      </c>
      <c r="P7437">
        <v>98</v>
      </c>
      <c r="Q7437">
        <v>7</v>
      </c>
      <c r="R7437">
        <v>19</v>
      </c>
      <c r="S7437">
        <v>4</v>
      </c>
      <c r="T7437">
        <v>6</v>
      </c>
      <c r="U7437">
        <v>1</v>
      </c>
      <c r="V7437">
        <v>0</v>
      </c>
      <c r="W7437">
        <v>0</v>
      </c>
      <c r="X7437">
        <v>9.9446241093226053</v>
      </c>
      <c r="Y7437">
        <v>23.552750821617167</v>
      </c>
      <c r="Z7437">
        <v>0.69744926084141057</v>
      </c>
      <c r="AA7437">
        <v>28.72747039089252</v>
      </c>
      <c r="AB7437">
        <v>4.7388230094396473</v>
      </c>
      <c r="AC7437">
        <v>35.164600508785007</v>
      </c>
      <c r="AD7437">
        <v>0</v>
      </c>
      <c r="AE7437">
        <v>102.82571810089834</v>
      </c>
    </row>
    <row r="7438" spans="1:31" x14ac:dyDescent="0.3">
      <c r="A7438">
        <v>2503171</v>
      </c>
      <c r="B7438">
        <v>1</v>
      </c>
      <c r="C7438" t="s">
        <v>80</v>
      </c>
      <c r="D7438" t="s">
        <v>96</v>
      </c>
      <c r="E7438" t="s">
        <v>132</v>
      </c>
      <c r="F7438" t="s">
        <v>20346</v>
      </c>
      <c r="G7438" t="s">
        <v>168</v>
      </c>
      <c r="H7438" t="s">
        <v>135</v>
      </c>
      <c r="I7438" t="s">
        <v>136</v>
      </c>
      <c r="J7438" t="s">
        <v>137</v>
      </c>
      <c r="K7438" t="s">
        <v>138</v>
      </c>
      <c r="L7438" t="s">
        <v>20896</v>
      </c>
      <c r="M7438" t="s">
        <v>20897</v>
      </c>
      <c r="N7438">
        <v>5.9013888879999996</v>
      </c>
      <c r="O7438">
        <v>0</v>
      </c>
      <c r="P7438">
        <v>241</v>
      </c>
      <c r="Q7438">
        <v>0</v>
      </c>
      <c r="R7438">
        <v>0</v>
      </c>
      <c r="S7438">
        <v>0</v>
      </c>
      <c r="T7438">
        <v>6</v>
      </c>
      <c r="U7438">
        <v>0</v>
      </c>
      <c r="V7438">
        <v>0</v>
      </c>
      <c r="W7438">
        <v>0</v>
      </c>
      <c r="X7438">
        <v>455.99098835556373</v>
      </c>
      <c r="Y7438">
        <v>0</v>
      </c>
      <c r="Z7438">
        <v>0</v>
      </c>
      <c r="AA7438">
        <v>0</v>
      </c>
      <c r="AB7438">
        <v>60.865713424717363</v>
      </c>
      <c r="AC7438">
        <v>0</v>
      </c>
      <c r="AD7438">
        <v>0</v>
      </c>
      <c r="AE7438">
        <v>516.85670178028113</v>
      </c>
    </row>
    <row r="7439" spans="1:31" x14ac:dyDescent="0.3">
      <c r="A7439">
        <v>2503526</v>
      </c>
      <c r="B7439">
        <v>1</v>
      </c>
      <c r="C7439" t="s">
        <v>80</v>
      </c>
      <c r="D7439" t="s">
        <v>85</v>
      </c>
      <c r="E7439" t="s">
        <v>132</v>
      </c>
      <c r="F7439" t="s">
        <v>20898</v>
      </c>
      <c r="G7439" t="s">
        <v>134</v>
      </c>
      <c r="H7439" t="s">
        <v>135</v>
      </c>
      <c r="I7439" t="s">
        <v>136</v>
      </c>
      <c r="J7439" t="s">
        <v>137</v>
      </c>
      <c r="K7439" t="s">
        <v>138</v>
      </c>
      <c r="L7439" t="s">
        <v>20899</v>
      </c>
      <c r="M7439" t="s">
        <v>20900</v>
      </c>
      <c r="N7439">
        <v>0.320833333</v>
      </c>
      <c r="O7439">
        <v>0</v>
      </c>
      <c r="P7439">
        <v>128</v>
      </c>
      <c r="Q7439">
        <v>0</v>
      </c>
      <c r="R7439">
        <v>0</v>
      </c>
      <c r="S7439">
        <v>0</v>
      </c>
      <c r="T7439">
        <v>1</v>
      </c>
      <c r="U7439">
        <v>0</v>
      </c>
      <c r="V7439">
        <v>0</v>
      </c>
      <c r="W7439">
        <v>0</v>
      </c>
      <c r="X7439">
        <v>18.323532587314652</v>
      </c>
      <c r="Y7439">
        <v>0</v>
      </c>
      <c r="Z7439">
        <v>0</v>
      </c>
      <c r="AA7439">
        <v>0</v>
      </c>
      <c r="AB7439">
        <v>0.20187659204317498</v>
      </c>
      <c r="AC7439">
        <v>0</v>
      </c>
      <c r="AD7439">
        <v>0</v>
      </c>
      <c r="AE7439">
        <v>18.525409179357826</v>
      </c>
    </row>
    <row r="7440" spans="1:31" x14ac:dyDescent="0.3">
      <c r="A7440">
        <v>2503609</v>
      </c>
      <c r="B7440">
        <v>1</v>
      </c>
      <c r="C7440" t="s">
        <v>81</v>
      </c>
      <c r="D7440" t="s">
        <v>113</v>
      </c>
      <c r="E7440" t="s">
        <v>162</v>
      </c>
      <c r="F7440" t="s">
        <v>20901</v>
      </c>
      <c r="G7440" t="s">
        <v>537</v>
      </c>
      <c r="H7440" t="s">
        <v>135</v>
      </c>
      <c r="I7440" t="s">
        <v>136</v>
      </c>
      <c r="J7440" t="s">
        <v>137</v>
      </c>
      <c r="K7440" t="s">
        <v>144</v>
      </c>
      <c r="L7440" t="s">
        <v>20902</v>
      </c>
      <c r="M7440" t="s">
        <v>20903</v>
      </c>
      <c r="N7440">
        <v>1.361111111</v>
      </c>
      <c r="O7440">
        <v>0</v>
      </c>
      <c r="P7440">
        <v>17</v>
      </c>
      <c r="Q7440">
        <v>0</v>
      </c>
      <c r="R7440">
        <v>1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1.3342639511507808</v>
      </c>
      <c r="Y7440">
        <v>0</v>
      </c>
      <c r="Z7440">
        <v>0.19924775679128562</v>
      </c>
      <c r="AA7440">
        <v>0</v>
      </c>
      <c r="AB7440">
        <v>0</v>
      </c>
      <c r="AC7440">
        <v>0</v>
      </c>
      <c r="AD7440">
        <v>0</v>
      </c>
      <c r="AE7440">
        <v>1.5335117079420664</v>
      </c>
    </row>
    <row r="7441" spans="1:31" x14ac:dyDescent="0.3">
      <c r="A7441">
        <v>2503217</v>
      </c>
      <c r="B7441">
        <v>1</v>
      </c>
      <c r="C7441" t="s">
        <v>80</v>
      </c>
      <c r="D7441" t="s">
        <v>100</v>
      </c>
      <c r="E7441" t="s">
        <v>162</v>
      </c>
      <c r="F7441" t="s">
        <v>20904</v>
      </c>
      <c r="G7441" t="s">
        <v>159</v>
      </c>
      <c r="H7441" t="s">
        <v>135</v>
      </c>
      <c r="I7441" t="s">
        <v>136</v>
      </c>
      <c r="J7441" t="s">
        <v>3</v>
      </c>
      <c r="K7441" t="s">
        <v>144</v>
      </c>
      <c r="L7441" t="s">
        <v>20905</v>
      </c>
      <c r="M7441" t="s">
        <v>20906</v>
      </c>
      <c r="N7441">
        <v>3.5044444440000002</v>
      </c>
      <c r="O7441">
        <v>0</v>
      </c>
      <c r="P7441">
        <v>40</v>
      </c>
      <c r="Q7441">
        <v>0</v>
      </c>
      <c r="R7441">
        <v>7</v>
      </c>
      <c r="S7441">
        <v>0</v>
      </c>
      <c r="T7441">
        <v>17</v>
      </c>
      <c r="U7441">
        <v>0</v>
      </c>
      <c r="V7441">
        <v>0</v>
      </c>
      <c r="W7441">
        <v>0</v>
      </c>
      <c r="X7441">
        <v>26.465587547370067</v>
      </c>
      <c r="Y7441">
        <v>0</v>
      </c>
      <c r="Z7441">
        <v>7.3479194028767418</v>
      </c>
      <c r="AA7441">
        <v>0</v>
      </c>
      <c r="AB7441">
        <v>12.056657526782065</v>
      </c>
      <c r="AC7441">
        <v>0</v>
      </c>
      <c r="AD7441">
        <v>0</v>
      </c>
      <c r="AE7441">
        <v>45.870164477028879</v>
      </c>
    </row>
    <row r="7442" spans="1:31" x14ac:dyDescent="0.3">
      <c r="A7442">
        <v>2503672</v>
      </c>
      <c r="B7442">
        <v>1</v>
      </c>
      <c r="C7442" t="s">
        <v>81</v>
      </c>
      <c r="D7442" t="s">
        <v>118</v>
      </c>
      <c r="E7442" t="s">
        <v>147</v>
      </c>
      <c r="F7442" t="s">
        <v>20907</v>
      </c>
      <c r="G7442" t="s">
        <v>1962</v>
      </c>
      <c r="H7442" t="s">
        <v>150</v>
      </c>
      <c r="I7442" t="s">
        <v>136</v>
      </c>
      <c r="J7442" t="s">
        <v>137</v>
      </c>
      <c r="K7442" t="s">
        <v>144</v>
      </c>
      <c r="L7442" t="s">
        <v>20908</v>
      </c>
      <c r="M7442" t="s">
        <v>20909</v>
      </c>
      <c r="N7442">
        <v>1.05</v>
      </c>
      <c r="O7442">
        <v>0</v>
      </c>
      <c r="P7442">
        <v>0</v>
      </c>
      <c r="Q7442">
        <v>0</v>
      </c>
      <c r="R7442">
        <v>8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5.7488230973511119</v>
      </c>
      <c r="AA7442">
        <v>0</v>
      </c>
      <c r="AB7442">
        <v>0</v>
      </c>
      <c r="AC7442">
        <v>0</v>
      </c>
      <c r="AD7442">
        <v>0</v>
      </c>
      <c r="AE7442">
        <v>5.7488230973511119</v>
      </c>
    </row>
    <row r="7443" spans="1:31" x14ac:dyDescent="0.3">
      <c r="A7443">
        <v>2503317</v>
      </c>
      <c r="B7443">
        <v>1</v>
      </c>
      <c r="C7443" t="s">
        <v>80</v>
      </c>
      <c r="D7443" t="s">
        <v>103</v>
      </c>
      <c r="E7443" t="s">
        <v>184</v>
      </c>
      <c r="F7443" t="s">
        <v>20628</v>
      </c>
      <c r="G7443" t="s">
        <v>203</v>
      </c>
      <c r="H7443" t="s">
        <v>150</v>
      </c>
      <c r="I7443" t="s">
        <v>136</v>
      </c>
      <c r="J7443" t="s">
        <v>137</v>
      </c>
      <c r="K7443" t="s">
        <v>144</v>
      </c>
      <c r="L7443" t="s">
        <v>20910</v>
      </c>
      <c r="M7443" t="s">
        <v>20911</v>
      </c>
      <c r="N7443">
        <v>0.75555555500000005</v>
      </c>
      <c r="O7443">
        <v>14</v>
      </c>
      <c r="P7443">
        <v>2420</v>
      </c>
      <c r="Q7443">
        <v>5</v>
      </c>
      <c r="R7443">
        <v>310</v>
      </c>
      <c r="S7443">
        <v>15</v>
      </c>
      <c r="T7443">
        <v>303</v>
      </c>
      <c r="U7443">
        <v>0</v>
      </c>
      <c r="V7443">
        <v>0</v>
      </c>
      <c r="W7443">
        <v>2.7657692902108844</v>
      </c>
      <c r="X7443">
        <v>425.13871160824522</v>
      </c>
      <c r="Y7443">
        <v>19.67201108996338</v>
      </c>
      <c r="Z7443">
        <v>85.49058160209924</v>
      </c>
      <c r="AA7443">
        <v>14.029824474732967</v>
      </c>
      <c r="AB7443">
        <v>241.74589577684969</v>
      </c>
      <c r="AC7443">
        <v>0</v>
      </c>
      <c r="AD7443">
        <v>0</v>
      </c>
      <c r="AE7443">
        <v>788.8427938421014</v>
      </c>
    </row>
    <row r="7444" spans="1:31" x14ac:dyDescent="0.3">
      <c r="A7444">
        <v>2503025</v>
      </c>
      <c r="B7444">
        <v>1</v>
      </c>
      <c r="C7444" t="s">
        <v>81</v>
      </c>
      <c r="D7444" t="s">
        <v>118</v>
      </c>
      <c r="E7444" t="s">
        <v>166</v>
      </c>
      <c r="F7444" t="s">
        <v>20912</v>
      </c>
      <c r="G7444" t="s">
        <v>149</v>
      </c>
      <c r="H7444" t="s">
        <v>150</v>
      </c>
      <c r="I7444" t="s">
        <v>136</v>
      </c>
      <c r="J7444" t="s">
        <v>137</v>
      </c>
      <c r="K7444" t="s">
        <v>144</v>
      </c>
      <c r="L7444" t="s">
        <v>20913</v>
      </c>
      <c r="M7444" t="s">
        <v>20914</v>
      </c>
      <c r="N7444">
        <v>0.85444444399999997</v>
      </c>
      <c r="O7444">
        <v>30</v>
      </c>
      <c r="P7444">
        <v>1069</v>
      </c>
      <c r="Q7444">
        <v>212</v>
      </c>
      <c r="R7444">
        <v>302</v>
      </c>
      <c r="S7444">
        <v>67</v>
      </c>
      <c r="T7444">
        <v>176</v>
      </c>
      <c r="U7444">
        <v>2</v>
      </c>
      <c r="V7444">
        <v>1</v>
      </c>
      <c r="W7444">
        <v>15.847627497436283</v>
      </c>
      <c r="X7444">
        <v>172.40703795492985</v>
      </c>
      <c r="Y7444">
        <v>93.302165136725762</v>
      </c>
      <c r="Z7444">
        <v>94.175125259540565</v>
      </c>
      <c r="AA7444">
        <v>351.06110539992454</v>
      </c>
      <c r="AB7444">
        <v>52.675991902510916</v>
      </c>
      <c r="AC7444">
        <v>453.25899254900094</v>
      </c>
      <c r="AD7444">
        <v>9.1107239000896989</v>
      </c>
      <c r="AE7444">
        <v>1241.8387696001585</v>
      </c>
    </row>
    <row r="7445" spans="1:31" x14ac:dyDescent="0.3">
      <c r="A7445">
        <v>2503569</v>
      </c>
      <c r="B7445">
        <v>1</v>
      </c>
      <c r="C7445" t="s">
        <v>80</v>
      </c>
      <c r="D7445" t="s">
        <v>100</v>
      </c>
      <c r="E7445" t="s">
        <v>166</v>
      </c>
      <c r="F7445" t="s">
        <v>20915</v>
      </c>
      <c r="G7445" t="s">
        <v>149</v>
      </c>
      <c r="H7445" t="s">
        <v>150</v>
      </c>
      <c r="I7445" t="s">
        <v>136</v>
      </c>
      <c r="J7445" t="s">
        <v>137</v>
      </c>
      <c r="K7445" t="s">
        <v>144</v>
      </c>
      <c r="L7445" t="s">
        <v>20916</v>
      </c>
      <c r="M7445" t="s">
        <v>20917</v>
      </c>
      <c r="N7445">
        <v>0.54777777699999997</v>
      </c>
      <c r="O7445">
        <v>0</v>
      </c>
      <c r="P7445">
        <v>17</v>
      </c>
      <c r="Q7445">
        <v>0</v>
      </c>
      <c r="R7445">
        <v>5</v>
      </c>
      <c r="S7445">
        <v>2</v>
      </c>
      <c r="T7445">
        <v>18</v>
      </c>
      <c r="U7445">
        <v>0</v>
      </c>
      <c r="V7445">
        <v>0</v>
      </c>
      <c r="W7445">
        <v>0</v>
      </c>
      <c r="X7445">
        <v>4.5354755201020529</v>
      </c>
      <c r="Y7445">
        <v>0</v>
      </c>
      <c r="Z7445">
        <v>0.75753649788558231</v>
      </c>
      <c r="AA7445">
        <v>26.351284109532966</v>
      </c>
      <c r="AB7445">
        <v>7.566129371011785</v>
      </c>
      <c r="AC7445">
        <v>0</v>
      </c>
      <c r="AD7445">
        <v>0</v>
      </c>
      <c r="AE7445">
        <v>39.210425498532388</v>
      </c>
    </row>
    <row r="7446" spans="1:31" x14ac:dyDescent="0.3">
      <c r="A7446">
        <v>2503732</v>
      </c>
      <c r="B7446">
        <v>1</v>
      </c>
      <c r="C7446" t="s">
        <v>80</v>
      </c>
      <c r="D7446" t="s">
        <v>105</v>
      </c>
      <c r="E7446" t="s">
        <v>162</v>
      </c>
      <c r="F7446" t="s">
        <v>20918</v>
      </c>
      <c r="G7446" t="s">
        <v>181</v>
      </c>
      <c r="H7446" t="s">
        <v>135</v>
      </c>
      <c r="I7446" t="s">
        <v>136</v>
      </c>
      <c r="J7446" t="s">
        <v>137</v>
      </c>
      <c r="K7446" t="s">
        <v>144</v>
      </c>
      <c r="L7446" t="s">
        <v>20919</v>
      </c>
      <c r="M7446" t="s">
        <v>20920</v>
      </c>
      <c r="N7446">
        <v>0.58750000000000002</v>
      </c>
      <c r="O7446">
        <v>0</v>
      </c>
      <c r="P7446">
        <v>24</v>
      </c>
      <c r="Q7446">
        <v>0</v>
      </c>
      <c r="R7446">
        <v>61</v>
      </c>
      <c r="S7446">
        <v>0</v>
      </c>
      <c r="T7446">
        <v>10</v>
      </c>
      <c r="U7446">
        <v>0</v>
      </c>
      <c r="V7446">
        <v>0</v>
      </c>
      <c r="W7446">
        <v>0</v>
      </c>
      <c r="X7446">
        <v>1.8302011069689155</v>
      </c>
      <c r="Y7446">
        <v>0</v>
      </c>
      <c r="Z7446">
        <v>2.4454257369853258</v>
      </c>
      <c r="AA7446">
        <v>0</v>
      </c>
      <c r="AB7446">
        <v>3.2508723040781504</v>
      </c>
      <c r="AC7446">
        <v>0</v>
      </c>
      <c r="AD7446">
        <v>0</v>
      </c>
      <c r="AE7446">
        <v>7.526499148032392</v>
      </c>
    </row>
    <row r="7447" spans="1:31" x14ac:dyDescent="0.3">
      <c r="A7447">
        <v>2503254</v>
      </c>
      <c r="B7447">
        <v>1</v>
      </c>
      <c r="C7447" t="s">
        <v>81</v>
      </c>
      <c r="D7447" t="s">
        <v>113</v>
      </c>
      <c r="E7447" t="s">
        <v>184</v>
      </c>
      <c r="F7447" t="s">
        <v>20921</v>
      </c>
      <c r="G7447" t="s">
        <v>134</v>
      </c>
      <c r="H7447" t="s">
        <v>150</v>
      </c>
      <c r="I7447" t="s">
        <v>136</v>
      </c>
      <c r="J7447" t="s">
        <v>137</v>
      </c>
      <c r="K7447" t="s">
        <v>138</v>
      </c>
      <c r="L7447" t="s">
        <v>20922</v>
      </c>
      <c r="M7447" t="s">
        <v>20923</v>
      </c>
      <c r="N7447">
        <v>2.718611111</v>
      </c>
      <c r="O7447">
        <v>2</v>
      </c>
      <c r="P7447">
        <v>96</v>
      </c>
      <c r="Q7447">
        <v>7</v>
      </c>
      <c r="R7447">
        <v>3</v>
      </c>
      <c r="S7447">
        <v>4</v>
      </c>
      <c r="T7447">
        <v>12</v>
      </c>
      <c r="U7447">
        <v>4</v>
      </c>
      <c r="V7447">
        <v>0</v>
      </c>
      <c r="W7447">
        <v>0.49029006080167392</v>
      </c>
      <c r="X7447">
        <v>71.163198933310682</v>
      </c>
      <c r="Y7447">
        <v>11.242398191459346</v>
      </c>
      <c r="Z7447">
        <v>3.1628969177116333</v>
      </c>
      <c r="AA7447">
        <v>106.41078472728879</v>
      </c>
      <c r="AB7447">
        <v>63.583109812787036</v>
      </c>
      <c r="AC7447">
        <v>2305.9282372670755</v>
      </c>
      <c r="AD7447">
        <v>0</v>
      </c>
      <c r="AE7447">
        <v>2561.9809159104348</v>
      </c>
    </row>
    <row r="7448" spans="1:31" x14ac:dyDescent="0.3">
      <c r="A7448">
        <v>2503297</v>
      </c>
      <c r="B7448">
        <v>1</v>
      </c>
      <c r="C7448" t="s">
        <v>80</v>
      </c>
      <c r="D7448" t="s">
        <v>82</v>
      </c>
      <c r="E7448" t="s">
        <v>132</v>
      </c>
      <c r="F7448" t="s">
        <v>20924</v>
      </c>
      <c r="G7448" t="s">
        <v>134</v>
      </c>
      <c r="H7448" t="s">
        <v>135</v>
      </c>
      <c r="I7448" t="s">
        <v>136</v>
      </c>
      <c r="J7448" t="s">
        <v>137</v>
      </c>
      <c r="K7448" t="s">
        <v>138</v>
      </c>
      <c r="L7448" t="s">
        <v>20925</v>
      </c>
      <c r="M7448" t="s">
        <v>20926</v>
      </c>
      <c r="N7448">
        <v>1.2136111110000001</v>
      </c>
      <c r="O7448">
        <v>0</v>
      </c>
      <c r="P7448">
        <v>433</v>
      </c>
      <c r="Q7448">
        <v>0</v>
      </c>
      <c r="R7448">
        <v>0</v>
      </c>
      <c r="S7448">
        <v>0</v>
      </c>
      <c r="T7448">
        <v>4</v>
      </c>
      <c r="U7448">
        <v>0</v>
      </c>
      <c r="V7448">
        <v>0</v>
      </c>
      <c r="W7448">
        <v>0</v>
      </c>
      <c r="X7448">
        <v>194.05262680647317</v>
      </c>
      <c r="Y7448">
        <v>0</v>
      </c>
      <c r="Z7448">
        <v>0</v>
      </c>
      <c r="AA7448">
        <v>0</v>
      </c>
      <c r="AB7448">
        <v>3.2351926249739495</v>
      </c>
      <c r="AC7448">
        <v>0</v>
      </c>
      <c r="AD7448">
        <v>0</v>
      </c>
      <c r="AE7448">
        <v>197.28781943144713</v>
      </c>
    </row>
    <row r="7449" spans="1:31" x14ac:dyDescent="0.3">
      <c r="A7449">
        <v>2503011</v>
      </c>
      <c r="B7449">
        <v>1</v>
      </c>
      <c r="C7449" t="s">
        <v>80</v>
      </c>
      <c r="D7449" t="s">
        <v>101</v>
      </c>
      <c r="E7449" t="s">
        <v>132</v>
      </c>
      <c r="F7449" t="s">
        <v>20927</v>
      </c>
      <c r="G7449" t="s">
        <v>181</v>
      </c>
      <c r="H7449" t="s">
        <v>135</v>
      </c>
      <c r="I7449" t="s">
        <v>136</v>
      </c>
      <c r="J7449" t="s">
        <v>137</v>
      </c>
      <c r="K7449" t="s">
        <v>144</v>
      </c>
      <c r="L7449" t="s">
        <v>20928</v>
      </c>
      <c r="M7449" t="s">
        <v>20929</v>
      </c>
      <c r="N7449">
        <v>1.2294444440000001</v>
      </c>
      <c r="O7449">
        <v>0</v>
      </c>
      <c r="P7449">
        <v>62</v>
      </c>
      <c r="Q7449">
        <v>0</v>
      </c>
      <c r="R7449">
        <v>7</v>
      </c>
      <c r="S7449">
        <v>0</v>
      </c>
      <c r="T7449">
        <v>10</v>
      </c>
      <c r="U7449">
        <v>0</v>
      </c>
      <c r="V7449">
        <v>0</v>
      </c>
      <c r="W7449">
        <v>0</v>
      </c>
      <c r="X7449">
        <v>25.194559475882379</v>
      </c>
      <c r="Y7449">
        <v>0</v>
      </c>
      <c r="Z7449">
        <v>1.6366875158716963</v>
      </c>
      <c r="AA7449">
        <v>0</v>
      </c>
      <c r="AB7449">
        <v>8.8322395898862052</v>
      </c>
      <c r="AC7449">
        <v>0</v>
      </c>
      <c r="AD7449">
        <v>0</v>
      </c>
      <c r="AE7449">
        <v>35.663486581640278</v>
      </c>
    </row>
    <row r="7450" spans="1:31" x14ac:dyDescent="0.3">
      <c r="A7450">
        <v>2519991</v>
      </c>
      <c r="B7450">
        <v>1</v>
      </c>
      <c r="C7450" t="s">
        <v>80</v>
      </c>
      <c r="D7450" t="s">
        <v>89</v>
      </c>
      <c r="E7450" t="s">
        <v>147</v>
      </c>
      <c r="F7450" t="s">
        <v>20930</v>
      </c>
      <c r="G7450" t="s">
        <v>149</v>
      </c>
      <c r="H7450" t="s">
        <v>150</v>
      </c>
      <c r="I7450" t="s">
        <v>136</v>
      </c>
      <c r="J7450" t="s">
        <v>137</v>
      </c>
      <c r="K7450" t="s">
        <v>144</v>
      </c>
      <c r="L7450" t="s">
        <v>20931</v>
      </c>
      <c r="M7450" t="s">
        <v>20932</v>
      </c>
      <c r="N7450">
        <v>1.0333333330000001</v>
      </c>
      <c r="O7450">
        <v>0</v>
      </c>
      <c r="P7450">
        <v>12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9.095317715082146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9.095317715082146</v>
      </c>
    </row>
    <row r="7451" spans="1:31" x14ac:dyDescent="0.3">
      <c r="A7451">
        <v>2503558</v>
      </c>
      <c r="B7451">
        <v>1</v>
      </c>
      <c r="C7451" t="s">
        <v>80</v>
      </c>
      <c r="D7451" t="s">
        <v>83</v>
      </c>
      <c r="E7451" t="s">
        <v>153</v>
      </c>
      <c r="F7451" t="s">
        <v>20933</v>
      </c>
      <c r="G7451" t="s">
        <v>244</v>
      </c>
      <c r="H7451" t="s">
        <v>135</v>
      </c>
      <c r="I7451" t="s">
        <v>136</v>
      </c>
      <c r="J7451" t="s">
        <v>137</v>
      </c>
      <c r="K7451" t="s">
        <v>144</v>
      </c>
      <c r="L7451" t="s">
        <v>20934</v>
      </c>
      <c r="M7451" t="s">
        <v>20935</v>
      </c>
      <c r="N7451">
        <v>1.5325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4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17.981375177239698</v>
      </c>
      <c r="AC7451">
        <v>0</v>
      </c>
      <c r="AD7451">
        <v>0</v>
      </c>
      <c r="AE7451">
        <v>17.981375177239698</v>
      </c>
    </row>
    <row r="7452" spans="1:31" x14ac:dyDescent="0.3">
      <c r="A7452">
        <v>2503366</v>
      </c>
      <c r="B7452">
        <v>1</v>
      </c>
      <c r="C7452" t="s">
        <v>81</v>
      </c>
      <c r="D7452" t="s">
        <v>128</v>
      </c>
      <c r="E7452" t="s">
        <v>166</v>
      </c>
      <c r="F7452" t="s">
        <v>11160</v>
      </c>
      <c r="G7452" t="s">
        <v>149</v>
      </c>
      <c r="H7452" t="s">
        <v>150</v>
      </c>
      <c r="I7452" t="s">
        <v>136</v>
      </c>
      <c r="J7452" t="s">
        <v>137</v>
      </c>
      <c r="K7452" t="s">
        <v>144</v>
      </c>
      <c r="L7452" t="s">
        <v>20936</v>
      </c>
      <c r="M7452" t="s">
        <v>20937</v>
      </c>
      <c r="N7452">
        <v>1.007777777</v>
      </c>
      <c r="O7452">
        <v>46</v>
      </c>
      <c r="P7452">
        <v>4299</v>
      </c>
      <c r="Q7452">
        <v>441</v>
      </c>
      <c r="R7452">
        <v>360</v>
      </c>
      <c r="S7452">
        <v>64</v>
      </c>
      <c r="T7452">
        <v>460</v>
      </c>
      <c r="U7452">
        <v>4</v>
      </c>
      <c r="V7452">
        <v>0</v>
      </c>
      <c r="W7452">
        <v>10.573771382308996</v>
      </c>
      <c r="X7452">
        <v>776.11752877261722</v>
      </c>
      <c r="Y7452">
        <v>179.41397573581358</v>
      </c>
      <c r="Z7452">
        <v>82.998380924029846</v>
      </c>
      <c r="AA7452">
        <v>1018.5587194770538</v>
      </c>
      <c r="AB7452">
        <v>337.59203650118826</v>
      </c>
      <c r="AC7452">
        <v>342.4337027991898</v>
      </c>
      <c r="AD7452">
        <v>0</v>
      </c>
      <c r="AE7452">
        <v>2747.6881155922015</v>
      </c>
    </row>
    <row r="7453" spans="1:31" x14ac:dyDescent="0.3">
      <c r="A7453">
        <v>2503180</v>
      </c>
      <c r="B7453">
        <v>1</v>
      </c>
      <c r="C7453" t="s">
        <v>80</v>
      </c>
      <c r="D7453" t="s">
        <v>102</v>
      </c>
      <c r="E7453" t="s">
        <v>166</v>
      </c>
      <c r="F7453" t="s">
        <v>15510</v>
      </c>
      <c r="G7453" t="s">
        <v>134</v>
      </c>
      <c r="H7453" t="s">
        <v>150</v>
      </c>
      <c r="I7453" t="s">
        <v>136</v>
      </c>
      <c r="J7453" t="s">
        <v>137</v>
      </c>
      <c r="K7453" t="s">
        <v>138</v>
      </c>
      <c r="L7453" t="s">
        <v>20938</v>
      </c>
      <c r="M7453" t="s">
        <v>20939</v>
      </c>
      <c r="N7453">
        <v>2.9963888879999998</v>
      </c>
      <c r="O7453">
        <v>1</v>
      </c>
      <c r="P7453">
        <v>1049</v>
      </c>
      <c r="Q7453">
        <v>2</v>
      </c>
      <c r="R7453">
        <v>17</v>
      </c>
      <c r="S7453">
        <v>5</v>
      </c>
      <c r="T7453">
        <v>79</v>
      </c>
      <c r="U7453">
        <v>0</v>
      </c>
      <c r="V7453">
        <v>0</v>
      </c>
      <c r="W7453">
        <v>2.0201324186594296</v>
      </c>
      <c r="X7453">
        <v>455.10380906509403</v>
      </c>
      <c r="Y7453">
        <v>1.19644487161561</v>
      </c>
      <c r="Z7453">
        <v>9.4169786227583678</v>
      </c>
      <c r="AA7453">
        <v>73.632853380220013</v>
      </c>
      <c r="AB7453">
        <v>222.64811322590694</v>
      </c>
      <c r="AC7453">
        <v>0</v>
      </c>
      <c r="AD7453">
        <v>0</v>
      </c>
      <c r="AE7453">
        <v>764.0183315842545</v>
      </c>
    </row>
    <row r="7454" spans="1:31" x14ac:dyDescent="0.3">
      <c r="A7454">
        <v>2503412</v>
      </c>
      <c r="B7454">
        <v>1</v>
      </c>
      <c r="C7454" t="s">
        <v>80</v>
      </c>
      <c r="D7454" t="s">
        <v>104</v>
      </c>
      <c r="E7454" t="s">
        <v>153</v>
      </c>
      <c r="F7454" t="s">
        <v>20940</v>
      </c>
      <c r="G7454" t="s">
        <v>244</v>
      </c>
      <c r="H7454" t="s">
        <v>135</v>
      </c>
      <c r="I7454" t="s">
        <v>136</v>
      </c>
      <c r="J7454" t="s">
        <v>137</v>
      </c>
      <c r="K7454" t="s">
        <v>144</v>
      </c>
      <c r="L7454" t="s">
        <v>20941</v>
      </c>
      <c r="M7454" t="s">
        <v>20942</v>
      </c>
      <c r="N7454">
        <v>1.31</v>
      </c>
      <c r="O7454">
        <v>0</v>
      </c>
      <c r="P7454">
        <v>1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1.0414656484631395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1.0414656484631395</v>
      </c>
    </row>
    <row r="7455" spans="1:31" x14ac:dyDescent="0.3">
      <c r="A7455">
        <v>2503658</v>
      </c>
      <c r="B7455">
        <v>1</v>
      </c>
      <c r="C7455" t="s">
        <v>80</v>
      </c>
      <c r="D7455" t="s">
        <v>98</v>
      </c>
      <c r="E7455" t="s">
        <v>166</v>
      </c>
      <c r="F7455" t="s">
        <v>20943</v>
      </c>
      <c r="G7455" t="s">
        <v>149</v>
      </c>
      <c r="H7455" t="s">
        <v>150</v>
      </c>
      <c r="I7455" t="s">
        <v>136</v>
      </c>
      <c r="J7455" t="s">
        <v>137</v>
      </c>
      <c r="K7455" t="s">
        <v>144</v>
      </c>
      <c r="L7455" t="s">
        <v>20944</v>
      </c>
      <c r="M7455" t="s">
        <v>20945</v>
      </c>
      <c r="N7455">
        <v>5.5E-2</v>
      </c>
      <c r="O7455">
        <v>1</v>
      </c>
      <c r="P7455">
        <v>260</v>
      </c>
      <c r="Q7455">
        <v>2</v>
      </c>
      <c r="R7455">
        <v>12</v>
      </c>
      <c r="S7455">
        <v>12</v>
      </c>
      <c r="T7455">
        <v>66</v>
      </c>
      <c r="U7455">
        <v>0</v>
      </c>
      <c r="V7455">
        <v>0</v>
      </c>
      <c r="W7455">
        <v>2.9891950115989503E-2</v>
      </c>
      <c r="X7455">
        <v>4.8422879995651504</v>
      </c>
      <c r="Y7455">
        <v>0.10057507120980001</v>
      </c>
      <c r="Z7455">
        <v>0.34629274422787004</v>
      </c>
      <c r="AA7455">
        <v>8.7524029205845313</v>
      </c>
      <c r="AB7455">
        <v>2.4643485867574584</v>
      </c>
      <c r="AC7455">
        <v>0</v>
      </c>
      <c r="AD7455">
        <v>0</v>
      </c>
      <c r="AE7455">
        <v>16.5357992724608</v>
      </c>
    </row>
    <row r="7456" spans="1:31" x14ac:dyDescent="0.3">
      <c r="A7456">
        <v>2503575</v>
      </c>
      <c r="B7456">
        <v>1</v>
      </c>
      <c r="C7456" t="s">
        <v>81</v>
      </c>
      <c r="D7456" t="s">
        <v>112</v>
      </c>
      <c r="E7456" t="s">
        <v>162</v>
      </c>
      <c r="F7456" t="s">
        <v>20946</v>
      </c>
      <c r="G7456" t="s">
        <v>210</v>
      </c>
      <c r="H7456" t="s">
        <v>135</v>
      </c>
      <c r="I7456" t="s">
        <v>136</v>
      </c>
      <c r="J7456" t="s">
        <v>137</v>
      </c>
      <c r="K7456" t="s">
        <v>144</v>
      </c>
      <c r="L7456" t="s">
        <v>20947</v>
      </c>
      <c r="M7456" t="s">
        <v>20948</v>
      </c>
      <c r="N7456">
        <v>2.2044444439999999</v>
      </c>
      <c r="O7456">
        <v>0</v>
      </c>
      <c r="P7456">
        <v>15</v>
      </c>
      <c r="Q7456">
        <v>0</v>
      </c>
      <c r="R7456">
        <v>1</v>
      </c>
      <c r="S7456">
        <v>0</v>
      </c>
      <c r="T7456">
        <v>1</v>
      </c>
      <c r="U7456">
        <v>0</v>
      </c>
      <c r="V7456">
        <v>0</v>
      </c>
      <c r="W7456">
        <v>0</v>
      </c>
      <c r="X7456">
        <v>1.8492149053027951</v>
      </c>
      <c r="Y7456">
        <v>0</v>
      </c>
      <c r="Z7456">
        <v>0.11437350084185199</v>
      </c>
      <c r="AA7456">
        <v>0</v>
      </c>
      <c r="AB7456">
        <v>3.8768015028966669</v>
      </c>
      <c r="AC7456">
        <v>0</v>
      </c>
      <c r="AD7456">
        <v>0</v>
      </c>
      <c r="AE7456">
        <v>5.8403899090413143</v>
      </c>
    </row>
    <row r="7457" spans="1:31" x14ac:dyDescent="0.3">
      <c r="A7457">
        <v>2503329</v>
      </c>
      <c r="B7457">
        <v>1</v>
      </c>
      <c r="C7457" t="s">
        <v>80</v>
      </c>
      <c r="D7457" t="s">
        <v>90</v>
      </c>
      <c r="E7457" t="s">
        <v>132</v>
      </c>
      <c r="F7457" t="s">
        <v>20949</v>
      </c>
      <c r="G7457" t="s">
        <v>134</v>
      </c>
      <c r="H7457" t="s">
        <v>135</v>
      </c>
      <c r="I7457" t="s">
        <v>136</v>
      </c>
      <c r="J7457" t="s">
        <v>137</v>
      </c>
      <c r="K7457" t="s">
        <v>138</v>
      </c>
      <c r="L7457" t="s">
        <v>20950</v>
      </c>
      <c r="M7457" t="s">
        <v>20951</v>
      </c>
      <c r="N7457">
        <v>1.25</v>
      </c>
      <c r="O7457">
        <v>0</v>
      </c>
      <c r="P7457">
        <v>739</v>
      </c>
      <c r="Q7457">
        <v>0</v>
      </c>
      <c r="R7457">
        <v>0</v>
      </c>
      <c r="S7457">
        <v>0</v>
      </c>
      <c r="T7457">
        <v>143</v>
      </c>
      <c r="U7457">
        <v>0</v>
      </c>
      <c r="V7457">
        <v>1</v>
      </c>
      <c r="W7457">
        <v>0</v>
      </c>
      <c r="X7457">
        <v>357.27501588686914</v>
      </c>
      <c r="Y7457">
        <v>0</v>
      </c>
      <c r="Z7457">
        <v>0</v>
      </c>
      <c r="AA7457">
        <v>0</v>
      </c>
      <c r="AB7457">
        <v>184.75946639733087</v>
      </c>
      <c r="AC7457">
        <v>0</v>
      </c>
      <c r="AD7457">
        <v>1.3386902673476768</v>
      </c>
      <c r="AE7457">
        <v>543.37317255154778</v>
      </c>
    </row>
    <row r="7458" spans="1:31" x14ac:dyDescent="0.3">
      <c r="A7458">
        <v>2503263</v>
      </c>
      <c r="B7458">
        <v>1</v>
      </c>
      <c r="C7458" t="s">
        <v>81</v>
      </c>
      <c r="D7458" t="s">
        <v>128</v>
      </c>
      <c r="E7458" t="s">
        <v>184</v>
      </c>
      <c r="F7458" t="s">
        <v>18244</v>
      </c>
      <c r="G7458" t="s">
        <v>168</v>
      </c>
      <c r="H7458" t="s">
        <v>150</v>
      </c>
      <c r="I7458" t="s">
        <v>136</v>
      </c>
      <c r="J7458" t="s">
        <v>137</v>
      </c>
      <c r="K7458" t="s">
        <v>138</v>
      </c>
      <c r="L7458" t="s">
        <v>20952</v>
      </c>
      <c r="M7458" t="s">
        <v>20953</v>
      </c>
      <c r="N7458">
        <v>2.3141666660000002</v>
      </c>
      <c r="O7458">
        <v>3</v>
      </c>
      <c r="P7458">
        <v>584</v>
      </c>
      <c r="Q7458">
        <v>99</v>
      </c>
      <c r="R7458">
        <v>29</v>
      </c>
      <c r="S7458">
        <v>9</v>
      </c>
      <c r="T7458">
        <v>67</v>
      </c>
      <c r="U7458">
        <v>0</v>
      </c>
      <c r="V7458">
        <v>0</v>
      </c>
      <c r="W7458">
        <v>2.680262270800871</v>
      </c>
      <c r="X7458">
        <v>261.90158727087885</v>
      </c>
      <c r="Y7458">
        <v>126.93744448603904</v>
      </c>
      <c r="Z7458">
        <v>12.598072175251737</v>
      </c>
      <c r="AA7458">
        <v>98.960827209333317</v>
      </c>
      <c r="AB7458">
        <v>117.12471314016551</v>
      </c>
      <c r="AC7458">
        <v>0</v>
      </c>
      <c r="AD7458">
        <v>0</v>
      </c>
      <c r="AE7458">
        <v>620.20290655246936</v>
      </c>
    </row>
    <row r="7459" spans="1:31" x14ac:dyDescent="0.3">
      <c r="A7459">
        <v>2503429</v>
      </c>
      <c r="B7459">
        <v>1</v>
      </c>
      <c r="C7459" t="s">
        <v>80</v>
      </c>
      <c r="D7459" t="s">
        <v>105</v>
      </c>
      <c r="E7459" t="s">
        <v>162</v>
      </c>
      <c r="F7459" t="s">
        <v>20954</v>
      </c>
      <c r="G7459" t="s">
        <v>210</v>
      </c>
      <c r="H7459" t="s">
        <v>135</v>
      </c>
      <c r="I7459" t="s">
        <v>136</v>
      </c>
      <c r="J7459" t="s">
        <v>137</v>
      </c>
      <c r="K7459" t="s">
        <v>144</v>
      </c>
      <c r="L7459" t="s">
        <v>20955</v>
      </c>
      <c r="M7459" t="s">
        <v>20956</v>
      </c>
      <c r="N7459">
        <v>1.254444444</v>
      </c>
      <c r="O7459">
        <v>0</v>
      </c>
      <c r="P7459">
        <v>32</v>
      </c>
      <c r="Q7459">
        <v>0</v>
      </c>
      <c r="R7459">
        <v>3</v>
      </c>
      <c r="S7459">
        <v>0</v>
      </c>
      <c r="T7459">
        <v>2</v>
      </c>
      <c r="U7459">
        <v>0</v>
      </c>
      <c r="V7459">
        <v>0</v>
      </c>
      <c r="W7459">
        <v>0</v>
      </c>
      <c r="X7459">
        <v>9.1487328620003936</v>
      </c>
      <c r="Y7459">
        <v>0</v>
      </c>
      <c r="Z7459">
        <v>0.72207430550636342</v>
      </c>
      <c r="AA7459">
        <v>0</v>
      </c>
      <c r="AB7459">
        <v>4.0063823237490475</v>
      </c>
      <c r="AC7459">
        <v>0</v>
      </c>
      <c r="AD7459">
        <v>0</v>
      </c>
      <c r="AE7459">
        <v>13.877189491255805</v>
      </c>
    </row>
    <row r="7460" spans="1:31" x14ac:dyDescent="0.3">
      <c r="A7460">
        <v>2503306</v>
      </c>
      <c r="B7460">
        <v>1</v>
      </c>
      <c r="C7460" t="s">
        <v>80</v>
      </c>
      <c r="D7460" t="s">
        <v>85</v>
      </c>
      <c r="E7460" t="s">
        <v>153</v>
      </c>
      <c r="F7460" t="s">
        <v>20957</v>
      </c>
      <c r="G7460" t="s">
        <v>244</v>
      </c>
      <c r="H7460" t="s">
        <v>135</v>
      </c>
      <c r="I7460" t="s">
        <v>136</v>
      </c>
      <c r="J7460" t="s">
        <v>137</v>
      </c>
      <c r="K7460" t="s">
        <v>144</v>
      </c>
      <c r="L7460" t="s">
        <v>20958</v>
      </c>
      <c r="M7460" t="s">
        <v>20959</v>
      </c>
      <c r="N7460">
        <v>1.1311111110000001</v>
      </c>
      <c r="O7460">
        <v>0</v>
      </c>
      <c r="P7460">
        <v>2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1.441079154292267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1.441079154292267</v>
      </c>
    </row>
    <row r="7461" spans="1:31" x14ac:dyDescent="0.3">
      <c r="A7461">
        <v>2503114</v>
      </c>
      <c r="B7461">
        <v>1</v>
      </c>
      <c r="C7461" t="s">
        <v>81</v>
      </c>
      <c r="D7461" t="s">
        <v>113</v>
      </c>
      <c r="E7461" t="s">
        <v>166</v>
      </c>
      <c r="F7461" t="s">
        <v>12800</v>
      </c>
      <c r="G7461" t="s">
        <v>168</v>
      </c>
      <c r="H7461" t="s">
        <v>150</v>
      </c>
      <c r="I7461" t="s">
        <v>136</v>
      </c>
      <c r="J7461" t="s">
        <v>137</v>
      </c>
      <c r="K7461" t="s">
        <v>138</v>
      </c>
      <c r="L7461" t="s">
        <v>20960</v>
      </c>
      <c r="M7461" t="s">
        <v>20961</v>
      </c>
      <c r="N7461">
        <v>9.5677777769999999</v>
      </c>
      <c r="O7461">
        <v>0</v>
      </c>
      <c r="P7461">
        <v>602</v>
      </c>
      <c r="Q7461">
        <v>0</v>
      </c>
      <c r="R7461">
        <v>24</v>
      </c>
      <c r="S7461">
        <v>0</v>
      </c>
      <c r="T7461">
        <v>22</v>
      </c>
      <c r="U7461">
        <v>0</v>
      </c>
      <c r="V7461">
        <v>0</v>
      </c>
      <c r="W7461">
        <v>0</v>
      </c>
      <c r="X7461">
        <v>496.97462991408815</v>
      </c>
      <c r="Y7461">
        <v>0</v>
      </c>
      <c r="Z7461">
        <v>40.691388192937502</v>
      </c>
      <c r="AA7461">
        <v>0</v>
      </c>
      <c r="AB7461">
        <v>78.490987363194861</v>
      </c>
      <c r="AC7461">
        <v>0</v>
      </c>
      <c r="AD7461">
        <v>0</v>
      </c>
      <c r="AE7461">
        <v>616.15700547022061</v>
      </c>
    </row>
    <row r="7462" spans="1:31" x14ac:dyDescent="0.3">
      <c r="A7462">
        <v>2503137</v>
      </c>
      <c r="B7462">
        <v>1</v>
      </c>
      <c r="C7462" t="s">
        <v>80</v>
      </c>
      <c r="D7462" t="s">
        <v>96</v>
      </c>
      <c r="E7462" t="s">
        <v>132</v>
      </c>
      <c r="F7462" t="s">
        <v>739</v>
      </c>
      <c r="G7462" t="s">
        <v>168</v>
      </c>
      <c r="H7462" t="s">
        <v>135</v>
      </c>
      <c r="I7462" t="s">
        <v>136</v>
      </c>
      <c r="J7462" t="s">
        <v>137</v>
      </c>
      <c r="K7462" t="s">
        <v>138</v>
      </c>
      <c r="L7462" t="s">
        <v>20962</v>
      </c>
      <c r="M7462" t="s">
        <v>20963</v>
      </c>
      <c r="N7462">
        <v>6.3277777769999997</v>
      </c>
      <c r="O7462">
        <v>0</v>
      </c>
      <c r="P7462">
        <v>71</v>
      </c>
      <c r="Q7462">
        <v>0</v>
      </c>
      <c r="R7462">
        <v>0</v>
      </c>
      <c r="S7462">
        <v>0</v>
      </c>
      <c r="T7462">
        <v>5</v>
      </c>
      <c r="U7462">
        <v>0</v>
      </c>
      <c r="V7462">
        <v>0</v>
      </c>
      <c r="W7462">
        <v>0</v>
      </c>
      <c r="X7462">
        <v>390.55353783895424</v>
      </c>
      <c r="Y7462">
        <v>0</v>
      </c>
      <c r="Z7462">
        <v>0</v>
      </c>
      <c r="AA7462">
        <v>0</v>
      </c>
      <c r="AB7462">
        <v>38.956464300688594</v>
      </c>
      <c r="AC7462">
        <v>0</v>
      </c>
      <c r="AD7462">
        <v>0</v>
      </c>
      <c r="AE7462">
        <v>429.51000213964284</v>
      </c>
    </row>
    <row r="7463" spans="1:31" x14ac:dyDescent="0.3">
      <c r="A7463">
        <v>2503741</v>
      </c>
      <c r="B7463">
        <v>1</v>
      </c>
      <c r="C7463" t="s">
        <v>80</v>
      </c>
      <c r="D7463" t="s">
        <v>107</v>
      </c>
      <c r="E7463" t="s">
        <v>153</v>
      </c>
      <c r="F7463" t="s">
        <v>20964</v>
      </c>
      <c r="G7463" t="s">
        <v>230</v>
      </c>
      <c r="H7463" t="s">
        <v>135</v>
      </c>
      <c r="I7463" t="s">
        <v>136</v>
      </c>
      <c r="J7463" t="s">
        <v>137</v>
      </c>
      <c r="K7463" t="s">
        <v>144</v>
      </c>
      <c r="L7463" t="s">
        <v>20965</v>
      </c>
      <c r="M7463" t="s">
        <v>20966</v>
      </c>
      <c r="N7463">
        <v>3.0761111109999999</v>
      </c>
      <c r="O7463">
        <v>0</v>
      </c>
      <c r="P7463">
        <v>2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0.54343271832876983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0.54343271832876983</v>
      </c>
    </row>
    <row r="7464" spans="1:31" x14ac:dyDescent="0.3">
      <c r="A7464">
        <v>2503177</v>
      </c>
      <c r="B7464">
        <v>1</v>
      </c>
      <c r="C7464" t="s">
        <v>80</v>
      </c>
      <c r="D7464" t="s">
        <v>99</v>
      </c>
      <c r="E7464" t="s">
        <v>153</v>
      </c>
      <c r="F7464" t="s">
        <v>20967</v>
      </c>
      <c r="G7464" t="s">
        <v>244</v>
      </c>
      <c r="H7464" t="s">
        <v>135</v>
      </c>
      <c r="I7464" t="s">
        <v>136</v>
      </c>
      <c r="J7464" t="s">
        <v>137</v>
      </c>
      <c r="K7464" t="s">
        <v>144</v>
      </c>
      <c r="L7464" t="s">
        <v>20968</v>
      </c>
      <c r="M7464" t="s">
        <v>20969</v>
      </c>
      <c r="N7464">
        <v>3.071388888</v>
      </c>
      <c r="O7464">
        <v>0</v>
      </c>
      <c r="P7464">
        <v>1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0.38247447275956376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0.38247447275956376</v>
      </c>
    </row>
    <row r="7465" spans="1:31" x14ac:dyDescent="0.3">
      <c r="A7465">
        <v>2503655</v>
      </c>
      <c r="B7465">
        <v>1</v>
      </c>
      <c r="C7465" t="s">
        <v>80</v>
      </c>
      <c r="D7465" t="s">
        <v>93</v>
      </c>
      <c r="E7465" t="s">
        <v>153</v>
      </c>
      <c r="F7465" t="s">
        <v>12463</v>
      </c>
      <c r="G7465" t="s">
        <v>230</v>
      </c>
      <c r="H7465" t="s">
        <v>135</v>
      </c>
      <c r="I7465" t="s">
        <v>136</v>
      </c>
      <c r="J7465" t="s">
        <v>137</v>
      </c>
      <c r="K7465" t="s">
        <v>144</v>
      </c>
      <c r="L7465" t="s">
        <v>20970</v>
      </c>
      <c r="M7465" t="s">
        <v>20971</v>
      </c>
      <c r="N7465">
        <v>1.544444444</v>
      </c>
      <c r="O7465">
        <v>0</v>
      </c>
      <c r="P7465">
        <v>5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3.2722582612612006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3.2722582612612006</v>
      </c>
    </row>
    <row r="7466" spans="1:31" x14ac:dyDescent="0.3">
      <c r="A7466">
        <v>2503183</v>
      </c>
      <c r="B7466">
        <v>1</v>
      </c>
      <c r="C7466" t="s">
        <v>80</v>
      </c>
      <c r="D7466" t="s">
        <v>85</v>
      </c>
      <c r="E7466" t="s">
        <v>132</v>
      </c>
      <c r="F7466" t="s">
        <v>20972</v>
      </c>
      <c r="G7466" t="s">
        <v>134</v>
      </c>
      <c r="H7466" t="s">
        <v>135</v>
      </c>
      <c r="I7466" t="s">
        <v>136</v>
      </c>
      <c r="J7466" t="s">
        <v>137</v>
      </c>
      <c r="K7466" t="s">
        <v>138</v>
      </c>
      <c r="L7466" t="s">
        <v>20973</v>
      </c>
      <c r="M7466" t="s">
        <v>20974</v>
      </c>
      <c r="N7466">
        <v>0.53944444400000002</v>
      </c>
      <c r="O7466">
        <v>0</v>
      </c>
      <c r="P7466">
        <v>144</v>
      </c>
      <c r="Q7466">
        <v>0</v>
      </c>
      <c r="R7466">
        <v>0</v>
      </c>
      <c r="S7466">
        <v>0</v>
      </c>
      <c r="T7466">
        <v>5</v>
      </c>
      <c r="U7466">
        <v>0</v>
      </c>
      <c r="V7466">
        <v>0</v>
      </c>
      <c r="W7466">
        <v>0</v>
      </c>
      <c r="X7466">
        <v>27.589304645085679</v>
      </c>
      <c r="Y7466">
        <v>0</v>
      </c>
      <c r="Z7466">
        <v>0</v>
      </c>
      <c r="AA7466">
        <v>0</v>
      </c>
      <c r="AB7466">
        <v>5.5102481307055902</v>
      </c>
      <c r="AC7466">
        <v>0</v>
      </c>
      <c r="AD7466">
        <v>0</v>
      </c>
      <c r="AE7466">
        <v>33.099552775791267</v>
      </c>
    </row>
    <row r="7467" spans="1:31" x14ac:dyDescent="0.3">
      <c r="A7467">
        <v>2503117</v>
      </c>
      <c r="B7467">
        <v>1</v>
      </c>
      <c r="C7467" t="s">
        <v>80</v>
      </c>
      <c r="D7467" t="s">
        <v>85</v>
      </c>
      <c r="E7467" t="s">
        <v>132</v>
      </c>
      <c r="F7467" t="s">
        <v>20975</v>
      </c>
      <c r="G7467" t="s">
        <v>134</v>
      </c>
      <c r="H7467" t="s">
        <v>135</v>
      </c>
      <c r="I7467" t="s">
        <v>136</v>
      </c>
      <c r="J7467" t="s">
        <v>137</v>
      </c>
      <c r="K7467" t="s">
        <v>138</v>
      </c>
      <c r="L7467" t="s">
        <v>20976</v>
      </c>
      <c r="M7467" t="s">
        <v>20977</v>
      </c>
      <c r="N7467">
        <v>0.45472222200000001</v>
      </c>
      <c r="O7467">
        <v>0</v>
      </c>
      <c r="P7467">
        <v>471</v>
      </c>
      <c r="Q7467">
        <v>0</v>
      </c>
      <c r="R7467">
        <v>0</v>
      </c>
      <c r="S7467">
        <v>0</v>
      </c>
      <c r="T7467">
        <v>55</v>
      </c>
      <c r="U7467">
        <v>0</v>
      </c>
      <c r="V7467">
        <v>0</v>
      </c>
      <c r="W7467">
        <v>0</v>
      </c>
      <c r="X7467">
        <v>72.914852197930685</v>
      </c>
      <c r="Y7467">
        <v>0</v>
      </c>
      <c r="Z7467">
        <v>0</v>
      </c>
      <c r="AA7467">
        <v>0</v>
      </c>
      <c r="AB7467">
        <v>92.552929739090345</v>
      </c>
      <c r="AC7467">
        <v>0</v>
      </c>
      <c r="AD7467">
        <v>0</v>
      </c>
      <c r="AE7467">
        <v>165.46778193702102</v>
      </c>
    </row>
    <row r="7468" spans="1:31" x14ac:dyDescent="0.3">
      <c r="A7468">
        <v>2503054</v>
      </c>
      <c r="B7468">
        <v>1</v>
      </c>
      <c r="C7468" t="s">
        <v>81</v>
      </c>
      <c r="D7468" t="s">
        <v>113</v>
      </c>
      <c r="E7468" t="s">
        <v>141</v>
      </c>
      <c r="F7468" t="s">
        <v>20978</v>
      </c>
      <c r="G7468" t="s">
        <v>143</v>
      </c>
      <c r="H7468" t="s">
        <v>135</v>
      </c>
      <c r="I7468" t="s">
        <v>136</v>
      </c>
      <c r="J7468" t="s">
        <v>137</v>
      </c>
      <c r="K7468" t="s">
        <v>144</v>
      </c>
      <c r="L7468" t="s">
        <v>20979</v>
      </c>
      <c r="M7468" t="s">
        <v>20980</v>
      </c>
      <c r="N7468">
        <v>1.528611111</v>
      </c>
      <c r="O7468">
        <v>0</v>
      </c>
      <c r="P7468">
        <v>5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2.6721493253615507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2.6721493253615507</v>
      </c>
    </row>
    <row r="7469" spans="1:31" x14ac:dyDescent="0.3">
      <c r="A7469">
        <v>2503738</v>
      </c>
      <c r="B7469">
        <v>1</v>
      </c>
      <c r="C7469" t="s">
        <v>80</v>
      </c>
      <c r="D7469" t="s">
        <v>100</v>
      </c>
      <c r="E7469" t="s">
        <v>153</v>
      </c>
      <c r="F7469" t="s">
        <v>20981</v>
      </c>
      <c r="G7469" t="s">
        <v>155</v>
      </c>
      <c r="H7469" t="s">
        <v>135</v>
      </c>
      <c r="I7469" t="s">
        <v>136</v>
      </c>
      <c r="J7469" t="s">
        <v>137</v>
      </c>
      <c r="K7469" t="s">
        <v>144</v>
      </c>
      <c r="L7469" t="s">
        <v>20982</v>
      </c>
      <c r="M7469" t="s">
        <v>20983</v>
      </c>
      <c r="N7469">
        <v>1.2044444439999999</v>
      </c>
      <c r="O7469">
        <v>0</v>
      </c>
      <c r="P7469">
        <v>1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8.7198376988913445E-2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8.7198376988913445E-2</v>
      </c>
    </row>
    <row r="7470" spans="1:31" x14ac:dyDescent="0.3">
      <c r="A7470">
        <v>2503638</v>
      </c>
      <c r="B7470">
        <v>1</v>
      </c>
      <c r="C7470" t="s">
        <v>80</v>
      </c>
      <c r="D7470" t="s">
        <v>82</v>
      </c>
      <c r="E7470" t="s">
        <v>153</v>
      </c>
      <c r="F7470" t="s">
        <v>20984</v>
      </c>
      <c r="G7470" t="s">
        <v>155</v>
      </c>
      <c r="H7470" t="s">
        <v>135</v>
      </c>
      <c r="I7470" t="s">
        <v>136</v>
      </c>
      <c r="J7470" t="s">
        <v>137</v>
      </c>
      <c r="K7470" t="s">
        <v>144</v>
      </c>
      <c r="L7470" t="s">
        <v>20985</v>
      </c>
      <c r="M7470" t="s">
        <v>20986</v>
      </c>
      <c r="N7470">
        <v>1.9350000000000001</v>
      </c>
      <c r="O7470">
        <v>0</v>
      </c>
      <c r="P7470">
        <v>9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4.4324287327026788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4.4324287327026788</v>
      </c>
    </row>
    <row r="7471" spans="1:31" x14ac:dyDescent="0.3">
      <c r="A7471">
        <v>2503346</v>
      </c>
      <c r="B7471">
        <v>1</v>
      </c>
      <c r="C7471" t="s">
        <v>81</v>
      </c>
      <c r="D7471" t="s">
        <v>120</v>
      </c>
      <c r="E7471" t="s">
        <v>132</v>
      </c>
      <c r="F7471" t="s">
        <v>20987</v>
      </c>
      <c r="G7471" t="s">
        <v>296</v>
      </c>
      <c r="H7471" t="s">
        <v>135</v>
      </c>
      <c r="I7471" t="s">
        <v>136</v>
      </c>
      <c r="J7471" t="s">
        <v>137</v>
      </c>
      <c r="K7471" t="s">
        <v>144</v>
      </c>
      <c r="L7471" t="s">
        <v>20988</v>
      </c>
      <c r="M7471" t="s">
        <v>20989</v>
      </c>
      <c r="N7471">
        <v>1.1116666660000001</v>
      </c>
      <c r="O7471">
        <v>0</v>
      </c>
      <c r="P7471">
        <v>165</v>
      </c>
      <c r="Q7471">
        <v>0</v>
      </c>
      <c r="R7471">
        <v>4</v>
      </c>
      <c r="S7471">
        <v>0</v>
      </c>
      <c r="T7471">
        <v>7</v>
      </c>
      <c r="U7471">
        <v>0</v>
      </c>
      <c r="V7471">
        <v>0</v>
      </c>
      <c r="W7471">
        <v>0</v>
      </c>
      <c r="X7471">
        <v>45.36076136212175</v>
      </c>
      <c r="Y7471">
        <v>0</v>
      </c>
      <c r="Z7471">
        <v>0.17909765622945389</v>
      </c>
      <c r="AA7471">
        <v>0</v>
      </c>
      <c r="AB7471">
        <v>3.5656245001790534</v>
      </c>
      <c r="AC7471">
        <v>0</v>
      </c>
      <c r="AD7471">
        <v>0</v>
      </c>
      <c r="AE7471">
        <v>49.105483518530257</v>
      </c>
    </row>
    <row r="7472" spans="1:31" x14ac:dyDescent="0.3">
      <c r="A7472">
        <v>2489524</v>
      </c>
      <c r="B7472">
        <v>2</v>
      </c>
      <c r="C7472" t="s">
        <v>80</v>
      </c>
      <c r="D7472" t="s">
        <v>99</v>
      </c>
      <c r="E7472" t="s">
        <v>166</v>
      </c>
      <c r="F7472" t="s">
        <v>3330</v>
      </c>
      <c r="G7472" t="s">
        <v>181</v>
      </c>
      <c r="H7472" t="s">
        <v>150</v>
      </c>
      <c r="I7472" t="s">
        <v>136</v>
      </c>
      <c r="J7472" t="s">
        <v>137</v>
      </c>
      <c r="K7472" t="s">
        <v>144</v>
      </c>
      <c r="L7472" t="s">
        <v>20990</v>
      </c>
      <c r="M7472" t="s">
        <v>20991</v>
      </c>
      <c r="N7472">
        <v>1.8063888880000001</v>
      </c>
      <c r="O7472">
        <v>4</v>
      </c>
      <c r="P7472">
        <v>577</v>
      </c>
      <c r="Q7472">
        <v>1</v>
      </c>
      <c r="R7472">
        <v>39</v>
      </c>
      <c r="S7472">
        <v>2</v>
      </c>
      <c r="T7472">
        <v>75</v>
      </c>
      <c r="U7472">
        <v>0</v>
      </c>
      <c r="V7472">
        <v>0</v>
      </c>
      <c r="W7472">
        <v>75.484489687900819</v>
      </c>
      <c r="X7472">
        <v>226.51314005539106</v>
      </c>
      <c r="Y7472">
        <v>0.45812314648188124</v>
      </c>
      <c r="Z7472">
        <v>6.1023948421617646</v>
      </c>
      <c r="AA7472">
        <v>64.91793491434241</v>
      </c>
      <c r="AB7472">
        <v>83.096665964914237</v>
      </c>
      <c r="AC7472">
        <v>0</v>
      </c>
      <c r="AD7472">
        <v>0</v>
      </c>
      <c r="AE7472">
        <v>456.57274861119214</v>
      </c>
    </row>
    <row r="7473" spans="1:31" x14ac:dyDescent="0.3">
      <c r="A7473">
        <v>2483351</v>
      </c>
      <c r="B7473">
        <v>1</v>
      </c>
      <c r="C7473" t="s">
        <v>81</v>
      </c>
      <c r="D7473" t="s">
        <v>118</v>
      </c>
      <c r="E7473" t="s">
        <v>153</v>
      </c>
      <c r="F7473" t="s">
        <v>20992</v>
      </c>
      <c r="G7473" t="s">
        <v>155</v>
      </c>
      <c r="H7473" t="s">
        <v>135</v>
      </c>
      <c r="I7473" t="s">
        <v>136</v>
      </c>
      <c r="J7473" t="s">
        <v>137</v>
      </c>
      <c r="K7473" t="s">
        <v>144</v>
      </c>
      <c r="L7473" t="s">
        <v>20993</v>
      </c>
      <c r="M7473" t="s">
        <v>20994</v>
      </c>
      <c r="N7473">
        <v>1.975833333</v>
      </c>
      <c r="O7473">
        <v>0</v>
      </c>
      <c r="P7473">
        <v>1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</row>
    <row r="7474" spans="1:31" x14ac:dyDescent="0.3">
      <c r="A7474">
        <v>2483397</v>
      </c>
      <c r="B7474">
        <v>1</v>
      </c>
      <c r="C7474" t="s">
        <v>80</v>
      </c>
      <c r="D7474" t="s">
        <v>92</v>
      </c>
      <c r="E7474" t="s">
        <v>153</v>
      </c>
      <c r="F7474" t="s">
        <v>20995</v>
      </c>
      <c r="G7474" t="s">
        <v>230</v>
      </c>
      <c r="H7474" t="s">
        <v>135</v>
      </c>
      <c r="I7474" t="s">
        <v>136</v>
      </c>
      <c r="J7474" t="s">
        <v>137</v>
      </c>
      <c r="K7474" t="s">
        <v>144</v>
      </c>
      <c r="L7474" t="s">
        <v>20996</v>
      </c>
      <c r="M7474" t="s">
        <v>20997</v>
      </c>
      <c r="N7474">
        <v>4.608055555</v>
      </c>
      <c r="O7474">
        <v>0</v>
      </c>
      <c r="P7474">
        <v>1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</row>
    <row r="7475" spans="1:31" x14ac:dyDescent="0.3">
      <c r="A7475">
        <v>2483518</v>
      </c>
      <c r="B7475">
        <v>1</v>
      </c>
      <c r="C7475" t="s">
        <v>80</v>
      </c>
      <c r="D7475" t="s">
        <v>104</v>
      </c>
      <c r="E7475" t="s">
        <v>153</v>
      </c>
      <c r="F7475" t="s">
        <v>20998</v>
      </c>
      <c r="G7475" t="s">
        <v>155</v>
      </c>
      <c r="H7475" t="s">
        <v>135</v>
      </c>
      <c r="I7475" t="s">
        <v>136</v>
      </c>
      <c r="J7475" t="s">
        <v>137</v>
      </c>
      <c r="K7475" t="s">
        <v>144</v>
      </c>
      <c r="L7475" t="s">
        <v>20999</v>
      </c>
      <c r="M7475" t="s">
        <v>21000</v>
      </c>
      <c r="N7475">
        <v>1.914722222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1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</row>
    <row r="7476" spans="1:31" x14ac:dyDescent="0.3">
      <c r="A7476">
        <v>2483665</v>
      </c>
      <c r="B7476">
        <v>1</v>
      </c>
      <c r="C7476" t="s">
        <v>81</v>
      </c>
      <c r="D7476" t="s">
        <v>118</v>
      </c>
      <c r="E7476" t="s">
        <v>147</v>
      </c>
      <c r="F7476" t="s">
        <v>2016</v>
      </c>
      <c r="G7476" t="s">
        <v>193</v>
      </c>
      <c r="H7476" t="s">
        <v>150</v>
      </c>
      <c r="I7476" t="s">
        <v>136</v>
      </c>
      <c r="J7476" t="s">
        <v>137</v>
      </c>
      <c r="K7476" t="s">
        <v>144</v>
      </c>
      <c r="L7476" t="s">
        <v>21001</v>
      </c>
      <c r="M7476" t="s">
        <v>21002</v>
      </c>
      <c r="N7476">
        <v>3.293055555</v>
      </c>
      <c r="O7476">
        <v>0</v>
      </c>
      <c r="P7476">
        <v>280</v>
      </c>
      <c r="Q7476">
        <v>1</v>
      </c>
      <c r="R7476">
        <v>9</v>
      </c>
      <c r="S7476">
        <v>1</v>
      </c>
      <c r="T7476">
        <v>23</v>
      </c>
      <c r="U7476">
        <v>0</v>
      </c>
      <c r="V7476">
        <v>0</v>
      </c>
      <c r="W7476">
        <v>0</v>
      </c>
      <c r="X7476">
        <v>0</v>
      </c>
      <c r="Y7476">
        <v>14.848958863604437</v>
      </c>
      <c r="Z7476">
        <v>0</v>
      </c>
      <c r="AA7476">
        <v>6.1568428340587209</v>
      </c>
      <c r="AB7476">
        <v>0</v>
      </c>
      <c r="AC7476">
        <v>0</v>
      </c>
      <c r="AD7476">
        <v>0</v>
      </c>
      <c r="AE7476">
        <v>21.005801697663159</v>
      </c>
    </row>
    <row r="7477" spans="1:31" x14ac:dyDescent="0.3">
      <c r="A7477">
        <v>2483996</v>
      </c>
      <c r="B7477">
        <v>1</v>
      </c>
      <c r="C7477" t="s">
        <v>81</v>
      </c>
      <c r="D7477" t="s">
        <v>115</v>
      </c>
      <c r="E7477" t="s">
        <v>162</v>
      </c>
      <c r="F7477" t="s">
        <v>21003</v>
      </c>
      <c r="G7477" t="s">
        <v>210</v>
      </c>
      <c r="H7477" t="s">
        <v>135</v>
      </c>
      <c r="I7477" t="s">
        <v>136</v>
      </c>
      <c r="J7477" t="s">
        <v>137</v>
      </c>
      <c r="K7477" t="s">
        <v>144</v>
      </c>
      <c r="L7477" t="s">
        <v>21004</v>
      </c>
      <c r="M7477" t="s">
        <v>21005</v>
      </c>
      <c r="N7477">
        <v>1.2747222220000001</v>
      </c>
      <c r="O7477">
        <v>0</v>
      </c>
      <c r="P7477">
        <v>1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</row>
    <row r="7478" spans="1:31" x14ac:dyDescent="0.3">
      <c r="A7478">
        <v>2484010</v>
      </c>
      <c r="B7478">
        <v>1</v>
      </c>
      <c r="C7478" t="s">
        <v>81</v>
      </c>
      <c r="D7478" t="s">
        <v>112</v>
      </c>
      <c r="E7478" t="s">
        <v>153</v>
      </c>
      <c r="F7478" t="s">
        <v>21006</v>
      </c>
      <c r="G7478" t="s">
        <v>155</v>
      </c>
      <c r="H7478" t="s">
        <v>135</v>
      </c>
      <c r="I7478" t="s">
        <v>136</v>
      </c>
      <c r="J7478" t="s">
        <v>137</v>
      </c>
      <c r="K7478" t="s">
        <v>144</v>
      </c>
      <c r="L7478" t="s">
        <v>21007</v>
      </c>
      <c r="M7478" t="s">
        <v>21008</v>
      </c>
      <c r="N7478">
        <v>0.6825</v>
      </c>
      <c r="O7478">
        <v>0</v>
      </c>
      <c r="P7478">
        <v>0</v>
      </c>
      <c r="Q7478">
        <v>0</v>
      </c>
      <c r="R7478">
        <v>1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</row>
    <row r="7479" spans="1:31" x14ac:dyDescent="0.3">
      <c r="A7479">
        <v>2484233</v>
      </c>
      <c r="B7479">
        <v>1</v>
      </c>
      <c r="C7479" t="s">
        <v>80</v>
      </c>
      <c r="D7479" t="s">
        <v>101</v>
      </c>
      <c r="E7479" t="s">
        <v>153</v>
      </c>
      <c r="F7479" t="s">
        <v>21009</v>
      </c>
      <c r="G7479" t="s">
        <v>155</v>
      </c>
      <c r="H7479" t="s">
        <v>135</v>
      </c>
      <c r="I7479" t="s">
        <v>136</v>
      </c>
      <c r="J7479" t="s">
        <v>137</v>
      </c>
      <c r="K7479" t="s">
        <v>144</v>
      </c>
      <c r="L7479" t="s">
        <v>21010</v>
      </c>
      <c r="M7479" t="s">
        <v>5348</v>
      </c>
      <c r="N7479">
        <v>0.90777777699999995</v>
      </c>
      <c r="O7479">
        <v>0</v>
      </c>
      <c r="P7479">
        <v>1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</row>
    <row r="7480" spans="1:31" x14ac:dyDescent="0.3">
      <c r="A7480">
        <v>2484478</v>
      </c>
      <c r="B7480">
        <v>1</v>
      </c>
      <c r="C7480" t="s">
        <v>80</v>
      </c>
      <c r="D7480" t="s">
        <v>88</v>
      </c>
      <c r="E7480" t="s">
        <v>153</v>
      </c>
      <c r="F7480" t="s">
        <v>21011</v>
      </c>
      <c r="G7480" t="s">
        <v>159</v>
      </c>
      <c r="H7480" t="s">
        <v>135</v>
      </c>
      <c r="I7480" t="s">
        <v>136</v>
      </c>
      <c r="J7480" t="s">
        <v>3</v>
      </c>
      <c r="K7480" t="s">
        <v>144</v>
      </c>
      <c r="L7480" t="s">
        <v>21012</v>
      </c>
      <c r="M7480" t="s">
        <v>21013</v>
      </c>
      <c r="N7480">
        <v>3.500555555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1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</row>
    <row r="7481" spans="1:31" x14ac:dyDescent="0.3">
      <c r="A7481">
        <v>2484517</v>
      </c>
      <c r="B7481">
        <v>1</v>
      </c>
      <c r="C7481" t="s">
        <v>80</v>
      </c>
      <c r="D7481" t="s">
        <v>83</v>
      </c>
      <c r="E7481" t="s">
        <v>153</v>
      </c>
      <c r="F7481" t="s">
        <v>21014</v>
      </c>
      <c r="G7481" t="s">
        <v>155</v>
      </c>
      <c r="H7481" t="s">
        <v>135</v>
      </c>
      <c r="I7481" t="s">
        <v>136</v>
      </c>
      <c r="J7481" t="s">
        <v>137</v>
      </c>
      <c r="K7481" t="s">
        <v>144</v>
      </c>
      <c r="L7481" t="s">
        <v>21015</v>
      </c>
      <c r="M7481" t="s">
        <v>21016</v>
      </c>
      <c r="N7481">
        <v>3.1630555550000001</v>
      </c>
      <c r="O7481">
        <v>0</v>
      </c>
      <c r="P7481">
        <v>1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</row>
    <row r="7482" spans="1:31" x14ac:dyDescent="0.3">
      <c r="A7482">
        <v>2484568</v>
      </c>
      <c r="B7482">
        <v>1</v>
      </c>
      <c r="C7482" t="s">
        <v>80</v>
      </c>
      <c r="D7482" t="s">
        <v>98</v>
      </c>
      <c r="E7482" t="s">
        <v>153</v>
      </c>
      <c r="F7482" t="s">
        <v>21017</v>
      </c>
      <c r="G7482" t="s">
        <v>155</v>
      </c>
      <c r="H7482" t="s">
        <v>135</v>
      </c>
      <c r="I7482" t="s">
        <v>136</v>
      </c>
      <c r="J7482" t="s">
        <v>137</v>
      </c>
      <c r="K7482" t="s">
        <v>144</v>
      </c>
      <c r="L7482" t="s">
        <v>21018</v>
      </c>
      <c r="M7482" t="s">
        <v>21019</v>
      </c>
      <c r="N7482">
        <v>0.704166666</v>
      </c>
      <c r="O7482">
        <v>0</v>
      </c>
      <c r="P7482">
        <v>1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</row>
    <row r="7483" spans="1:31" x14ac:dyDescent="0.3">
      <c r="A7483">
        <v>2484887</v>
      </c>
      <c r="B7483">
        <v>1</v>
      </c>
      <c r="C7483" t="s">
        <v>80</v>
      </c>
      <c r="D7483" t="s">
        <v>93</v>
      </c>
      <c r="E7483" t="s">
        <v>132</v>
      </c>
      <c r="F7483" t="s">
        <v>21020</v>
      </c>
      <c r="G7483" t="s">
        <v>168</v>
      </c>
      <c r="H7483" t="s">
        <v>135</v>
      </c>
      <c r="I7483" t="s">
        <v>136</v>
      </c>
      <c r="J7483" t="s">
        <v>137</v>
      </c>
      <c r="K7483" t="s">
        <v>138</v>
      </c>
      <c r="L7483" t="s">
        <v>1013</v>
      </c>
      <c r="M7483" t="s">
        <v>21021</v>
      </c>
      <c r="N7483">
        <v>0.138055555</v>
      </c>
      <c r="O7483">
        <v>0</v>
      </c>
      <c r="P7483">
        <v>504</v>
      </c>
      <c r="Q7483">
        <v>0</v>
      </c>
      <c r="R7483">
        <v>1</v>
      </c>
      <c r="S7483">
        <v>0</v>
      </c>
      <c r="T7483">
        <v>17</v>
      </c>
      <c r="U7483">
        <v>0</v>
      </c>
      <c r="V7483">
        <v>0</v>
      </c>
      <c r="W7483">
        <v>0</v>
      </c>
      <c r="X7483">
        <v>19.67678475291391</v>
      </c>
      <c r="Y7483">
        <v>0</v>
      </c>
      <c r="Z7483">
        <v>9.8394407022978483E-2</v>
      </c>
      <c r="AA7483">
        <v>0</v>
      </c>
      <c r="AB7483">
        <v>1.7971064937103529</v>
      </c>
      <c r="AC7483">
        <v>0</v>
      </c>
      <c r="AD7483">
        <v>0</v>
      </c>
      <c r="AE7483">
        <v>21.572285653647242</v>
      </c>
    </row>
    <row r="7484" spans="1:31" x14ac:dyDescent="0.3">
      <c r="A7484">
        <v>2484905</v>
      </c>
      <c r="B7484">
        <v>1</v>
      </c>
      <c r="C7484" t="s">
        <v>80</v>
      </c>
      <c r="D7484" t="s">
        <v>97</v>
      </c>
      <c r="E7484" t="s">
        <v>153</v>
      </c>
      <c r="F7484" t="s">
        <v>21022</v>
      </c>
      <c r="G7484" t="s">
        <v>159</v>
      </c>
      <c r="H7484" t="s">
        <v>135</v>
      </c>
      <c r="I7484" t="s">
        <v>136</v>
      </c>
      <c r="J7484" t="s">
        <v>3</v>
      </c>
      <c r="K7484" t="s">
        <v>144</v>
      </c>
      <c r="L7484" t="s">
        <v>21023</v>
      </c>
      <c r="M7484" t="s">
        <v>6250</v>
      </c>
      <c r="N7484">
        <v>2.409444444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1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</row>
    <row r="7485" spans="1:31" x14ac:dyDescent="0.3">
      <c r="A7485">
        <v>2485029</v>
      </c>
      <c r="B7485">
        <v>1</v>
      </c>
      <c r="C7485" t="s">
        <v>80</v>
      </c>
      <c r="D7485" t="s">
        <v>97</v>
      </c>
      <c r="E7485" t="s">
        <v>147</v>
      </c>
      <c r="F7485" t="s">
        <v>21024</v>
      </c>
      <c r="G7485" t="s">
        <v>193</v>
      </c>
      <c r="H7485" t="s">
        <v>150</v>
      </c>
      <c r="I7485" t="s">
        <v>136</v>
      </c>
      <c r="J7485" t="s">
        <v>137</v>
      </c>
      <c r="K7485" t="s">
        <v>144</v>
      </c>
      <c r="L7485" t="s">
        <v>21025</v>
      </c>
      <c r="M7485" t="s">
        <v>21026</v>
      </c>
      <c r="N7485">
        <v>1.2275</v>
      </c>
      <c r="O7485">
        <v>0</v>
      </c>
      <c r="P7485">
        <v>174</v>
      </c>
      <c r="Q7485">
        <v>0</v>
      </c>
      <c r="R7485">
        <v>10</v>
      </c>
      <c r="S7485">
        <v>0</v>
      </c>
      <c r="T7485">
        <v>19</v>
      </c>
      <c r="U7485">
        <v>0</v>
      </c>
      <c r="V7485">
        <v>0</v>
      </c>
      <c r="W7485">
        <v>0</v>
      </c>
      <c r="X7485">
        <v>102.47778519653846</v>
      </c>
      <c r="Y7485">
        <v>0</v>
      </c>
      <c r="Z7485">
        <v>3.0627012820818171</v>
      </c>
      <c r="AA7485">
        <v>0</v>
      </c>
      <c r="AB7485">
        <v>12.751061776060206</v>
      </c>
      <c r="AC7485">
        <v>0</v>
      </c>
      <c r="AD7485">
        <v>0</v>
      </c>
      <c r="AE7485">
        <v>118.29154825468049</v>
      </c>
    </row>
    <row r="7486" spans="1:31" x14ac:dyDescent="0.3">
      <c r="A7486">
        <v>2485441</v>
      </c>
      <c r="B7486">
        <v>1</v>
      </c>
      <c r="C7486" t="s">
        <v>80</v>
      </c>
      <c r="D7486" t="s">
        <v>82</v>
      </c>
      <c r="E7486" t="s">
        <v>153</v>
      </c>
      <c r="F7486" t="s">
        <v>21027</v>
      </c>
      <c r="G7486" t="s">
        <v>312</v>
      </c>
      <c r="H7486" t="s">
        <v>135</v>
      </c>
      <c r="I7486" t="s">
        <v>136</v>
      </c>
      <c r="J7486" t="s">
        <v>137</v>
      </c>
      <c r="K7486" t="s">
        <v>144</v>
      </c>
      <c r="L7486" t="s">
        <v>21028</v>
      </c>
      <c r="M7486" t="s">
        <v>6854</v>
      </c>
      <c r="N7486">
        <v>0.62277777700000003</v>
      </c>
      <c r="O7486">
        <v>0</v>
      </c>
      <c r="P7486">
        <v>1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</row>
    <row r="7487" spans="1:31" x14ac:dyDescent="0.3">
      <c r="A7487">
        <v>2485764</v>
      </c>
      <c r="B7487">
        <v>1</v>
      </c>
      <c r="C7487" t="s">
        <v>80</v>
      </c>
      <c r="D7487" t="s">
        <v>89</v>
      </c>
      <c r="E7487" t="s">
        <v>153</v>
      </c>
      <c r="F7487" t="s">
        <v>21029</v>
      </c>
      <c r="G7487" t="s">
        <v>155</v>
      </c>
      <c r="H7487" t="s">
        <v>135</v>
      </c>
      <c r="I7487" t="s">
        <v>136</v>
      </c>
      <c r="J7487" t="s">
        <v>137</v>
      </c>
      <c r="K7487" t="s">
        <v>144</v>
      </c>
      <c r="L7487" t="s">
        <v>21030</v>
      </c>
      <c r="M7487" t="s">
        <v>21031</v>
      </c>
      <c r="N7487">
        <v>4.7516666660000002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1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</v>
      </c>
    </row>
    <row r="7488" spans="1:31" x14ac:dyDescent="0.3">
      <c r="A7488">
        <v>2485887</v>
      </c>
      <c r="B7488">
        <v>1</v>
      </c>
      <c r="C7488" t="s">
        <v>80</v>
      </c>
      <c r="D7488" t="s">
        <v>101</v>
      </c>
      <c r="E7488" t="s">
        <v>184</v>
      </c>
      <c r="F7488" t="s">
        <v>21032</v>
      </c>
      <c r="G7488" t="s">
        <v>382</v>
      </c>
      <c r="H7488" t="s">
        <v>150</v>
      </c>
      <c r="I7488" t="s">
        <v>136</v>
      </c>
      <c r="J7488" t="s">
        <v>137</v>
      </c>
      <c r="K7488" t="s">
        <v>144</v>
      </c>
      <c r="L7488" t="s">
        <v>21033</v>
      </c>
      <c r="M7488" t="s">
        <v>21034</v>
      </c>
      <c r="N7488">
        <v>8.6694444439999998</v>
      </c>
      <c r="O7488">
        <v>0</v>
      </c>
      <c r="P7488">
        <v>0</v>
      </c>
      <c r="Q7488">
        <v>0</v>
      </c>
      <c r="R7488">
        <v>0</v>
      </c>
      <c r="S7488">
        <v>1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</row>
    <row r="7489" spans="1:31" x14ac:dyDescent="0.3">
      <c r="A7489">
        <v>2485910</v>
      </c>
      <c r="B7489">
        <v>1</v>
      </c>
      <c r="C7489" t="s">
        <v>80</v>
      </c>
      <c r="D7489" t="s">
        <v>82</v>
      </c>
      <c r="E7489" t="s">
        <v>153</v>
      </c>
      <c r="F7489" t="s">
        <v>21035</v>
      </c>
      <c r="G7489" t="s">
        <v>155</v>
      </c>
      <c r="H7489" t="s">
        <v>135</v>
      </c>
      <c r="I7489" t="s">
        <v>136</v>
      </c>
      <c r="J7489" t="s">
        <v>137</v>
      </c>
      <c r="K7489" t="s">
        <v>144</v>
      </c>
      <c r="L7489" t="s">
        <v>21036</v>
      </c>
      <c r="M7489" t="s">
        <v>21037</v>
      </c>
      <c r="N7489">
        <v>1.166666666</v>
      </c>
      <c r="O7489">
        <v>0</v>
      </c>
      <c r="P7489">
        <v>1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</row>
    <row r="7490" spans="1:31" x14ac:dyDescent="0.3">
      <c r="A7490">
        <v>2486586</v>
      </c>
      <c r="B7490">
        <v>1</v>
      </c>
      <c r="C7490" t="s">
        <v>81</v>
      </c>
      <c r="D7490" t="s">
        <v>126</v>
      </c>
      <c r="E7490" t="s">
        <v>153</v>
      </c>
      <c r="F7490" t="s">
        <v>21038</v>
      </c>
      <c r="G7490" t="s">
        <v>244</v>
      </c>
      <c r="H7490" t="s">
        <v>135</v>
      </c>
      <c r="I7490" t="s">
        <v>136</v>
      </c>
      <c r="J7490" t="s">
        <v>137</v>
      </c>
      <c r="K7490" t="s">
        <v>144</v>
      </c>
      <c r="L7490" t="s">
        <v>21039</v>
      </c>
      <c r="M7490" t="s">
        <v>21040</v>
      </c>
      <c r="N7490">
        <v>1.624166666</v>
      </c>
      <c r="O7490">
        <v>0</v>
      </c>
      <c r="P7490">
        <v>1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</row>
    <row r="7491" spans="1:31" x14ac:dyDescent="0.3">
      <c r="A7491">
        <v>2487597</v>
      </c>
      <c r="B7491">
        <v>1</v>
      </c>
      <c r="C7491" t="s">
        <v>80</v>
      </c>
      <c r="D7491" t="s">
        <v>104</v>
      </c>
      <c r="E7491" t="s">
        <v>153</v>
      </c>
      <c r="F7491" t="s">
        <v>21041</v>
      </c>
      <c r="G7491" t="s">
        <v>155</v>
      </c>
      <c r="H7491" t="s">
        <v>135</v>
      </c>
      <c r="I7491" t="s">
        <v>136</v>
      </c>
      <c r="J7491" t="s">
        <v>137</v>
      </c>
      <c r="K7491" t="s">
        <v>144</v>
      </c>
      <c r="L7491" t="s">
        <v>21042</v>
      </c>
      <c r="M7491" t="s">
        <v>21043</v>
      </c>
      <c r="N7491">
        <v>1.7116666659999999</v>
      </c>
      <c r="O7491">
        <v>0</v>
      </c>
      <c r="P7491">
        <v>1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</row>
    <row r="7492" spans="1:31" x14ac:dyDescent="0.3">
      <c r="A7492">
        <v>2487662</v>
      </c>
      <c r="B7492">
        <v>1</v>
      </c>
      <c r="C7492" t="s">
        <v>80</v>
      </c>
      <c r="D7492" t="s">
        <v>100</v>
      </c>
      <c r="E7492" t="s">
        <v>153</v>
      </c>
      <c r="F7492" t="s">
        <v>21044</v>
      </c>
      <c r="G7492" t="s">
        <v>155</v>
      </c>
      <c r="H7492" t="s">
        <v>135</v>
      </c>
      <c r="I7492" t="s">
        <v>136</v>
      </c>
      <c r="J7492" t="s">
        <v>137</v>
      </c>
      <c r="K7492" t="s">
        <v>144</v>
      </c>
      <c r="L7492" t="s">
        <v>21045</v>
      </c>
      <c r="M7492" t="s">
        <v>21046</v>
      </c>
      <c r="N7492">
        <v>2.2000000000000002</v>
      </c>
      <c r="O7492">
        <v>0</v>
      </c>
      <c r="P7492">
        <v>1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</row>
    <row r="7493" spans="1:31" x14ac:dyDescent="0.3">
      <c r="A7493">
        <v>2487720</v>
      </c>
      <c r="B7493">
        <v>1</v>
      </c>
      <c r="C7493" t="s">
        <v>80</v>
      </c>
      <c r="D7493" t="s">
        <v>82</v>
      </c>
      <c r="E7493" t="s">
        <v>153</v>
      </c>
      <c r="F7493" t="s">
        <v>21047</v>
      </c>
      <c r="G7493" t="s">
        <v>155</v>
      </c>
      <c r="H7493" t="s">
        <v>135</v>
      </c>
      <c r="I7493" t="s">
        <v>136</v>
      </c>
      <c r="J7493" t="s">
        <v>137</v>
      </c>
      <c r="K7493" t="s">
        <v>144</v>
      </c>
      <c r="L7493" t="s">
        <v>21048</v>
      </c>
      <c r="M7493" t="s">
        <v>21049</v>
      </c>
      <c r="N7493">
        <v>2.2877777770000001</v>
      </c>
      <c r="O7493">
        <v>0</v>
      </c>
      <c r="P7493">
        <v>1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</row>
    <row r="7494" spans="1:31" x14ac:dyDescent="0.3">
      <c r="A7494">
        <v>2487787</v>
      </c>
      <c r="B7494">
        <v>1</v>
      </c>
      <c r="C7494" t="s">
        <v>80</v>
      </c>
      <c r="D7494" t="s">
        <v>99</v>
      </c>
      <c r="E7494" t="s">
        <v>162</v>
      </c>
      <c r="F7494" t="s">
        <v>21050</v>
      </c>
      <c r="G7494" t="s">
        <v>210</v>
      </c>
      <c r="H7494" t="s">
        <v>135</v>
      </c>
      <c r="I7494" t="s">
        <v>136</v>
      </c>
      <c r="J7494" t="s">
        <v>137</v>
      </c>
      <c r="K7494" t="s">
        <v>144</v>
      </c>
      <c r="L7494" t="s">
        <v>21051</v>
      </c>
      <c r="M7494" t="s">
        <v>21052</v>
      </c>
      <c r="N7494">
        <v>3.9186111110000001</v>
      </c>
      <c r="O7494">
        <v>0</v>
      </c>
      <c r="P7494">
        <v>0</v>
      </c>
      <c r="Q7494">
        <v>0</v>
      </c>
      <c r="R7494">
        <v>1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</row>
    <row r="7495" spans="1:31" x14ac:dyDescent="0.3">
      <c r="A7495">
        <v>2488299</v>
      </c>
      <c r="B7495">
        <v>1</v>
      </c>
      <c r="C7495" t="s">
        <v>81</v>
      </c>
      <c r="D7495" t="s">
        <v>128</v>
      </c>
      <c r="E7495" t="s">
        <v>132</v>
      </c>
      <c r="F7495" t="s">
        <v>21053</v>
      </c>
      <c r="G7495" t="s">
        <v>1278</v>
      </c>
      <c r="H7495" t="s">
        <v>135</v>
      </c>
      <c r="I7495" t="s">
        <v>136</v>
      </c>
      <c r="J7495" t="s">
        <v>137</v>
      </c>
      <c r="K7495" t="s">
        <v>144</v>
      </c>
      <c r="L7495" t="s">
        <v>21054</v>
      </c>
      <c r="M7495" t="s">
        <v>9234</v>
      </c>
      <c r="N7495">
        <v>1.169444444</v>
      </c>
      <c r="O7495">
        <v>0</v>
      </c>
      <c r="P7495">
        <v>0</v>
      </c>
      <c r="Q7495">
        <v>0</v>
      </c>
      <c r="R7495">
        <v>1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</row>
    <row r="7496" spans="1:31" x14ac:dyDescent="0.3">
      <c r="A7496">
        <v>2488332</v>
      </c>
      <c r="B7496">
        <v>1</v>
      </c>
      <c r="C7496" t="s">
        <v>81</v>
      </c>
      <c r="D7496" t="s">
        <v>128</v>
      </c>
      <c r="E7496" t="s">
        <v>132</v>
      </c>
      <c r="F7496" t="s">
        <v>21053</v>
      </c>
      <c r="G7496" t="s">
        <v>1278</v>
      </c>
      <c r="H7496" t="s">
        <v>135</v>
      </c>
      <c r="I7496" t="s">
        <v>136</v>
      </c>
      <c r="J7496" t="s">
        <v>137</v>
      </c>
      <c r="K7496" t="s">
        <v>144</v>
      </c>
      <c r="L7496" t="s">
        <v>21055</v>
      </c>
      <c r="M7496" t="s">
        <v>21056</v>
      </c>
      <c r="N7496">
        <v>2.9608333330000001</v>
      </c>
      <c r="O7496">
        <v>0</v>
      </c>
      <c r="P7496">
        <v>0</v>
      </c>
      <c r="Q7496">
        <v>0</v>
      </c>
      <c r="R7496">
        <v>1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</row>
    <row r="7497" spans="1:31" x14ac:dyDescent="0.3">
      <c r="A7497">
        <v>2488609</v>
      </c>
      <c r="B7497">
        <v>1</v>
      </c>
      <c r="C7497" t="s">
        <v>80</v>
      </c>
      <c r="D7497" t="s">
        <v>101</v>
      </c>
      <c r="E7497" t="s">
        <v>153</v>
      </c>
      <c r="F7497" t="s">
        <v>21057</v>
      </c>
      <c r="G7497" t="s">
        <v>181</v>
      </c>
      <c r="H7497" t="s">
        <v>135</v>
      </c>
      <c r="I7497" t="s">
        <v>136</v>
      </c>
      <c r="J7497" t="s">
        <v>137</v>
      </c>
      <c r="K7497" t="s">
        <v>144</v>
      </c>
      <c r="L7497" t="s">
        <v>21058</v>
      </c>
      <c r="M7497" t="s">
        <v>3180</v>
      </c>
      <c r="N7497">
        <v>0.43555555499999998</v>
      </c>
      <c r="O7497">
        <v>0</v>
      </c>
      <c r="P7497">
        <v>1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</row>
    <row r="7498" spans="1:31" x14ac:dyDescent="0.3">
      <c r="A7498">
        <v>2488702</v>
      </c>
      <c r="B7498">
        <v>1</v>
      </c>
      <c r="C7498" t="s">
        <v>80</v>
      </c>
      <c r="D7498" t="s">
        <v>92</v>
      </c>
      <c r="E7498" t="s">
        <v>153</v>
      </c>
      <c r="F7498" t="s">
        <v>21059</v>
      </c>
      <c r="G7498" t="s">
        <v>155</v>
      </c>
      <c r="H7498" t="s">
        <v>135</v>
      </c>
      <c r="I7498" t="s">
        <v>136</v>
      </c>
      <c r="J7498" t="s">
        <v>137</v>
      </c>
      <c r="K7498" t="s">
        <v>144</v>
      </c>
      <c r="L7498" t="s">
        <v>21060</v>
      </c>
      <c r="M7498" t="s">
        <v>21061</v>
      </c>
      <c r="N7498">
        <v>3.2747222219999998</v>
      </c>
      <c r="O7498">
        <v>0</v>
      </c>
      <c r="P7498">
        <v>1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</v>
      </c>
    </row>
    <row r="7499" spans="1:31" x14ac:dyDescent="0.3">
      <c r="A7499">
        <v>2488964</v>
      </c>
      <c r="B7499">
        <v>1</v>
      </c>
      <c r="C7499" t="s">
        <v>80</v>
      </c>
      <c r="D7499" t="s">
        <v>97</v>
      </c>
      <c r="E7499" t="s">
        <v>153</v>
      </c>
      <c r="F7499" t="s">
        <v>21062</v>
      </c>
      <c r="G7499" t="s">
        <v>159</v>
      </c>
      <c r="H7499" t="s">
        <v>135</v>
      </c>
      <c r="I7499" t="s">
        <v>136</v>
      </c>
      <c r="J7499" t="s">
        <v>3</v>
      </c>
      <c r="K7499" t="s">
        <v>144</v>
      </c>
      <c r="L7499" t="s">
        <v>21063</v>
      </c>
      <c r="M7499" t="s">
        <v>21064</v>
      </c>
      <c r="N7499">
        <v>2.0080555549999999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1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</row>
    <row r="7500" spans="1:31" x14ac:dyDescent="0.3">
      <c r="A7500">
        <v>2489524</v>
      </c>
      <c r="B7500">
        <v>1</v>
      </c>
      <c r="C7500" t="s">
        <v>80</v>
      </c>
      <c r="D7500" t="s">
        <v>99</v>
      </c>
      <c r="E7500" t="s">
        <v>147</v>
      </c>
      <c r="F7500" t="s">
        <v>21065</v>
      </c>
      <c r="G7500" t="s">
        <v>193</v>
      </c>
      <c r="H7500" t="s">
        <v>150</v>
      </c>
      <c r="I7500" t="s">
        <v>136</v>
      </c>
      <c r="J7500" t="s">
        <v>137</v>
      </c>
      <c r="K7500" t="s">
        <v>144</v>
      </c>
      <c r="L7500" t="s">
        <v>21066</v>
      </c>
      <c r="M7500" t="s">
        <v>20990</v>
      </c>
      <c r="N7500">
        <v>1.2113888880000001</v>
      </c>
      <c r="O7500">
        <v>0</v>
      </c>
      <c r="P7500">
        <v>40</v>
      </c>
      <c r="Q7500">
        <v>0</v>
      </c>
      <c r="R7500">
        <v>1</v>
      </c>
      <c r="S7500">
        <v>0</v>
      </c>
      <c r="T7500">
        <v>8</v>
      </c>
      <c r="U7500">
        <v>0</v>
      </c>
      <c r="V7500">
        <v>0</v>
      </c>
      <c r="W7500">
        <v>0</v>
      </c>
      <c r="X7500">
        <v>9.4583277122996012</v>
      </c>
      <c r="Y7500">
        <v>0</v>
      </c>
      <c r="Z7500">
        <v>0</v>
      </c>
      <c r="AA7500">
        <v>0</v>
      </c>
      <c r="AB7500">
        <v>1.9005963287417806</v>
      </c>
      <c r="AC7500">
        <v>0</v>
      </c>
      <c r="AD7500">
        <v>0</v>
      </c>
      <c r="AE7500">
        <v>11.358924041041382</v>
      </c>
    </row>
    <row r="7501" spans="1:31" x14ac:dyDescent="0.3">
      <c r="A7501">
        <v>2489549</v>
      </c>
      <c r="B7501">
        <v>1</v>
      </c>
      <c r="C7501" t="s">
        <v>81</v>
      </c>
      <c r="D7501" t="s">
        <v>117</v>
      </c>
      <c r="E7501" t="s">
        <v>153</v>
      </c>
      <c r="F7501" t="s">
        <v>21067</v>
      </c>
      <c r="G7501" t="s">
        <v>155</v>
      </c>
      <c r="H7501" t="s">
        <v>135</v>
      </c>
      <c r="I7501" t="s">
        <v>136</v>
      </c>
      <c r="J7501" t="s">
        <v>137</v>
      </c>
      <c r="K7501" t="s">
        <v>144</v>
      </c>
      <c r="L7501" t="s">
        <v>21068</v>
      </c>
      <c r="M7501" t="s">
        <v>21069</v>
      </c>
      <c r="N7501">
        <v>1.7322222220000001</v>
      </c>
      <c r="O7501">
        <v>0</v>
      </c>
      <c r="P7501">
        <v>1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</row>
    <row r="7502" spans="1:31" x14ac:dyDescent="0.3">
      <c r="A7502">
        <v>2489824</v>
      </c>
      <c r="B7502">
        <v>1</v>
      </c>
      <c r="C7502" t="s">
        <v>80</v>
      </c>
      <c r="D7502" t="s">
        <v>97</v>
      </c>
      <c r="E7502" t="s">
        <v>162</v>
      </c>
      <c r="F7502" t="s">
        <v>21070</v>
      </c>
      <c r="G7502" t="s">
        <v>21071</v>
      </c>
      <c r="H7502" t="s">
        <v>135</v>
      </c>
      <c r="I7502" t="s">
        <v>136</v>
      </c>
      <c r="J7502" t="s">
        <v>137</v>
      </c>
      <c r="K7502" t="s">
        <v>144</v>
      </c>
      <c r="L7502" t="s">
        <v>21072</v>
      </c>
      <c r="M7502" t="s">
        <v>21073</v>
      </c>
      <c r="N7502">
        <v>3.7222222220000001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1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</row>
    <row r="7503" spans="1:31" x14ac:dyDescent="0.3">
      <c r="A7503">
        <v>2489844</v>
      </c>
      <c r="B7503">
        <v>1</v>
      </c>
      <c r="C7503" t="s">
        <v>80</v>
      </c>
      <c r="D7503" t="s">
        <v>100</v>
      </c>
      <c r="E7503" t="s">
        <v>147</v>
      </c>
      <c r="F7503" t="s">
        <v>21074</v>
      </c>
      <c r="G7503" t="s">
        <v>203</v>
      </c>
      <c r="H7503" t="s">
        <v>150</v>
      </c>
      <c r="I7503" t="s">
        <v>136</v>
      </c>
      <c r="J7503" t="s">
        <v>137</v>
      </c>
      <c r="K7503" t="s">
        <v>138</v>
      </c>
      <c r="L7503" t="s">
        <v>21075</v>
      </c>
      <c r="M7503" t="s">
        <v>21076</v>
      </c>
      <c r="N7503">
        <v>0.33083333300000001</v>
      </c>
      <c r="O7503">
        <v>0</v>
      </c>
      <c r="P7503">
        <v>0</v>
      </c>
      <c r="Q7503">
        <v>0</v>
      </c>
      <c r="R7503">
        <v>0</v>
      </c>
      <c r="S7503">
        <v>1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</row>
    <row r="7504" spans="1:31" x14ac:dyDescent="0.3">
      <c r="A7504">
        <v>2489932</v>
      </c>
      <c r="B7504">
        <v>1</v>
      </c>
      <c r="C7504" t="s">
        <v>80</v>
      </c>
      <c r="D7504" t="s">
        <v>104</v>
      </c>
      <c r="E7504" t="s">
        <v>153</v>
      </c>
      <c r="F7504" t="s">
        <v>21077</v>
      </c>
      <c r="G7504" t="s">
        <v>155</v>
      </c>
      <c r="H7504" t="s">
        <v>135</v>
      </c>
      <c r="I7504" t="s">
        <v>136</v>
      </c>
      <c r="J7504" t="s">
        <v>137</v>
      </c>
      <c r="K7504" t="s">
        <v>144</v>
      </c>
      <c r="L7504" t="s">
        <v>21078</v>
      </c>
      <c r="M7504" t="s">
        <v>21079</v>
      </c>
      <c r="N7504">
        <v>1.1477777769999999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1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</row>
    <row r="7505" spans="1:31" x14ac:dyDescent="0.3">
      <c r="A7505">
        <v>2490132</v>
      </c>
      <c r="B7505">
        <v>1</v>
      </c>
      <c r="C7505" t="s">
        <v>80</v>
      </c>
      <c r="D7505" t="s">
        <v>105</v>
      </c>
      <c r="E7505" t="s">
        <v>153</v>
      </c>
      <c r="F7505" t="s">
        <v>21080</v>
      </c>
      <c r="G7505" t="s">
        <v>181</v>
      </c>
      <c r="H7505" t="s">
        <v>135</v>
      </c>
      <c r="I7505" t="s">
        <v>136</v>
      </c>
      <c r="J7505" t="s">
        <v>137</v>
      </c>
      <c r="K7505" t="s">
        <v>144</v>
      </c>
      <c r="L7505" t="s">
        <v>21081</v>
      </c>
      <c r="M7505" t="s">
        <v>547</v>
      </c>
      <c r="N7505">
        <v>0.457777777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1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</row>
    <row r="7506" spans="1:31" x14ac:dyDescent="0.3">
      <c r="A7506">
        <v>2491004</v>
      </c>
      <c r="B7506">
        <v>1</v>
      </c>
      <c r="C7506" t="s">
        <v>80</v>
      </c>
      <c r="D7506" t="s">
        <v>96</v>
      </c>
      <c r="E7506" t="s">
        <v>153</v>
      </c>
      <c r="F7506" t="s">
        <v>21082</v>
      </c>
      <c r="G7506" t="s">
        <v>230</v>
      </c>
      <c r="H7506" t="s">
        <v>135</v>
      </c>
      <c r="I7506" t="s">
        <v>136</v>
      </c>
      <c r="J7506" t="s">
        <v>137</v>
      </c>
      <c r="K7506" t="s">
        <v>144</v>
      </c>
      <c r="L7506" t="s">
        <v>21083</v>
      </c>
      <c r="M7506" t="s">
        <v>21084</v>
      </c>
      <c r="N7506">
        <v>1.5108333329999999</v>
      </c>
      <c r="O7506">
        <v>0</v>
      </c>
      <c r="P7506">
        <v>1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</row>
    <row r="7507" spans="1:31" x14ac:dyDescent="0.3">
      <c r="A7507">
        <v>2491302</v>
      </c>
      <c r="B7507">
        <v>1</v>
      </c>
      <c r="C7507" t="s">
        <v>80</v>
      </c>
      <c r="D7507" t="s">
        <v>108</v>
      </c>
      <c r="E7507" t="s">
        <v>153</v>
      </c>
      <c r="F7507" t="s">
        <v>21085</v>
      </c>
      <c r="G7507" t="s">
        <v>155</v>
      </c>
      <c r="H7507" t="s">
        <v>135</v>
      </c>
      <c r="I7507" t="s">
        <v>136</v>
      </c>
      <c r="J7507" t="s">
        <v>137</v>
      </c>
      <c r="K7507" t="s">
        <v>144</v>
      </c>
      <c r="L7507" t="s">
        <v>21086</v>
      </c>
      <c r="M7507" t="s">
        <v>21087</v>
      </c>
      <c r="N7507">
        <v>2.8911111109999998</v>
      </c>
      <c r="O7507">
        <v>0</v>
      </c>
      <c r="P7507">
        <v>1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</row>
    <row r="7508" spans="1:31" x14ac:dyDescent="0.3">
      <c r="A7508">
        <v>2491762</v>
      </c>
      <c r="B7508">
        <v>1</v>
      </c>
      <c r="C7508" t="s">
        <v>81</v>
      </c>
      <c r="D7508" t="s">
        <v>128</v>
      </c>
      <c r="E7508" t="s">
        <v>153</v>
      </c>
      <c r="F7508" t="s">
        <v>21088</v>
      </c>
      <c r="G7508" t="s">
        <v>155</v>
      </c>
      <c r="H7508" t="s">
        <v>135</v>
      </c>
      <c r="I7508" t="s">
        <v>136</v>
      </c>
      <c r="J7508" t="s">
        <v>137</v>
      </c>
      <c r="K7508" t="s">
        <v>144</v>
      </c>
      <c r="L7508" t="s">
        <v>21089</v>
      </c>
      <c r="M7508" t="s">
        <v>21090</v>
      </c>
      <c r="N7508">
        <v>1.524444444</v>
      </c>
      <c r="O7508">
        <v>0</v>
      </c>
      <c r="P7508">
        <v>1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</row>
    <row r="7509" spans="1:31" x14ac:dyDescent="0.3">
      <c r="A7509">
        <v>2491801</v>
      </c>
      <c r="B7509">
        <v>1</v>
      </c>
      <c r="C7509" t="s">
        <v>80</v>
      </c>
      <c r="D7509" t="s">
        <v>96</v>
      </c>
      <c r="E7509" t="s">
        <v>153</v>
      </c>
      <c r="F7509" t="s">
        <v>21091</v>
      </c>
      <c r="G7509" t="s">
        <v>155</v>
      </c>
      <c r="H7509" t="s">
        <v>135</v>
      </c>
      <c r="I7509" t="s">
        <v>136</v>
      </c>
      <c r="J7509" t="s">
        <v>137</v>
      </c>
      <c r="K7509" t="s">
        <v>144</v>
      </c>
      <c r="L7509" t="s">
        <v>21092</v>
      </c>
      <c r="M7509" t="s">
        <v>21093</v>
      </c>
      <c r="N7509">
        <v>3.0694444440000002</v>
      </c>
      <c r="O7509">
        <v>0</v>
      </c>
      <c r="P7509">
        <v>1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</row>
    <row r="7510" spans="1:31" x14ac:dyDescent="0.3">
      <c r="A7510">
        <v>2491806</v>
      </c>
      <c r="B7510">
        <v>1</v>
      </c>
      <c r="C7510" t="s">
        <v>80</v>
      </c>
      <c r="D7510" t="s">
        <v>97</v>
      </c>
      <c r="E7510" t="s">
        <v>153</v>
      </c>
      <c r="F7510" t="s">
        <v>21094</v>
      </c>
      <c r="G7510" t="s">
        <v>230</v>
      </c>
      <c r="H7510" t="s">
        <v>135</v>
      </c>
      <c r="I7510" t="s">
        <v>136</v>
      </c>
      <c r="J7510" t="s">
        <v>137</v>
      </c>
      <c r="K7510" t="s">
        <v>144</v>
      </c>
      <c r="L7510" t="s">
        <v>21095</v>
      </c>
      <c r="M7510" t="s">
        <v>21096</v>
      </c>
      <c r="N7510">
        <v>2.7677777770000001</v>
      </c>
      <c r="O7510">
        <v>0</v>
      </c>
      <c r="P7510">
        <v>1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</row>
    <row r="7511" spans="1:31" x14ac:dyDescent="0.3">
      <c r="A7511">
        <v>2491841</v>
      </c>
      <c r="B7511">
        <v>1</v>
      </c>
      <c r="C7511" t="s">
        <v>80</v>
      </c>
      <c r="D7511" t="s">
        <v>103</v>
      </c>
      <c r="E7511" t="s">
        <v>153</v>
      </c>
      <c r="F7511" t="s">
        <v>21097</v>
      </c>
      <c r="G7511" t="s">
        <v>159</v>
      </c>
      <c r="H7511" t="s">
        <v>135</v>
      </c>
      <c r="I7511" t="s">
        <v>136</v>
      </c>
      <c r="J7511" t="s">
        <v>3</v>
      </c>
      <c r="K7511" t="s">
        <v>144</v>
      </c>
      <c r="L7511" t="s">
        <v>21098</v>
      </c>
      <c r="M7511" t="s">
        <v>21099</v>
      </c>
      <c r="N7511">
        <v>4.0430555549999996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1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</row>
    <row r="7512" spans="1:31" x14ac:dyDescent="0.3">
      <c r="A7512">
        <v>2492380</v>
      </c>
      <c r="B7512">
        <v>1</v>
      </c>
      <c r="C7512" t="s">
        <v>81</v>
      </c>
      <c r="D7512" t="s">
        <v>118</v>
      </c>
      <c r="E7512" t="s">
        <v>153</v>
      </c>
      <c r="F7512" t="s">
        <v>21100</v>
      </c>
      <c r="G7512" t="s">
        <v>155</v>
      </c>
      <c r="H7512" t="s">
        <v>135</v>
      </c>
      <c r="I7512" t="s">
        <v>136</v>
      </c>
      <c r="J7512" t="s">
        <v>137</v>
      </c>
      <c r="K7512" t="s">
        <v>144</v>
      </c>
      <c r="L7512" t="s">
        <v>21101</v>
      </c>
      <c r="M7512" t="s">
        <v>21102</v>
      </c>
      <c r="N7512">
        <v>2.0775000000000001</v>
      </c>
      <c r="O7512">
        <v>0</v>
      </c>
      <c r="P7512">
        <v>1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</row>
    <row r="7513" spans="1:31" x14ac:dyDescent="0.3">
      <c r="A7513">
        <v>2492397</v>
      </c>
      <c r="B7513">
        <v>1</v>
      </c>
      <c r="C7513" t="s">
        <v>80</v>
      </c>
      <c r="D7513" t="s">
        <v>96</v>
      </c>
      <c r="E7513" t="s">
        <v>153</v>
      </c>
      <c r="F7513" t="s">
        <v>21082</v>
      </c>
      <c r="G7513" t="s">
        <v>230</v>
      </c>
      <c r="H7513" t="s">
        <v>135</v>
      </c>
      <c r="I7513" t="s">
        <v>136</v>
      </c>
      <c r="J7513" t="s">
        <v>137</v>
      </c>
      <c r="K7513" t="s">
        <v>144</v>
      </c>
      <c r="L7513" t="s">
        <v>21103</v>
      </c>
      <c r="M7513" t="s">
        <v>21104</v>
      </c>
      <c r="N7513">
        <v>2.7266666659999999</v>
      </c>
      <c r="O7513">
        <v>0</v>
      </c>
      <c r="P7513">
        <v>1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</row>
    <row r="7514" spans="1:31" x14ac:dyDescent="0.3">
      <c r="A7514">
        <v>2492944</v>
      </c>
      <c r="B7514">
        <v>1</v>
      </c>
      <c r="C7514" t="s">
        <v>81</v>
      </c>
      <c r="D7514" t="s">
        <v>119</v>
      </c>
      <c r="E7514" t="s">
        <v>153</v>
      </c>
      <c r="F7514" t="s">
        <v>21105</v>
      </c>
      <c r="G7514" t="s">
        <v>155</v>
      </c>
      <c r="H7514" t="s">
        <v>135</v>
      </c>
      <c r="I7514" t="s">
        <v>136</v>
      </c>
      <c r="J7514" t="s">
        <v>137</v>
      </c>
      <c r="K7514" t="s">
        <v>144</v>
      </c>
      <c r="L7514" t="s">
        <v>21106</v>
      </c>
      <c r="M7514" t="s">
        <v>21107</v>
      </c>
      <c r="N7514">
        <v>1.436666666</v>
      </c>
      <c r="O7514">
        <v>0</v>
      </c>
      <c r="P7514">
        <v>1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</row>
    <row r="7515" spans="1:31" x14ac:dyDescent="0.3">
      <c r="A7515">
        <v>2492982</v>
      </c>
      <c r="B7515">
        <v>1</v>
      </c>
      <c r="C7515" t="s">
        <v>80</v>
      </c>
      <c r="D7515" t="s">
        <v>88</v>
      </c>
      <c r="E7515" t="s">
        <v>153</v>
      </c>
      <c r="F7515" t="s">
        <v>21108</v>
      </c>
      <c r="G7515" t="s">
        <v>244</v>
      </c>
      <c r="H7515" t="s">
        <v>135</v>
      </c>
      <c r="I7515" t="s">
        <v>136</v>
      </c>
      <c r="J7515" t="s">
        <v>137</v>
      </c>
      <c r="K7515" t="s">
        <v>144</v>
      </c>
      <c r="L7515" t="s">
        <v>21109</v>
      </c>
      <c r="M7515" t="s">
        <v>21110</v>
      </c>
      <c r="N7515">
        <v>1.075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1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</row>
    <row r="7516" spans="1:31" x14ac:dyDescent="0.3">
      <c r="A7516">
        <v>2493444</v>
      </c>
      <c r="B7516">
        <v>1</v>
      </c>
      <c r="C7516" t="s">
        <v>80</v>
      </c>
      <c r="D7516" t="s">
        <v>103</v>
      </c>
      <c r="E7516" t="s">
        <v>153</v>
      </c>
      <c r="F7516" t="s">
        <v>21111</v>
      </c>
      <c r="G7516" t="s">
        <v>155</v>
      </c>
      <c r="H7516" t="s">
        <v>135</v>
      </c>
      <c r="I7516" t="s">
        <v>136</v>
      </c>
      <c r="J7516" t="s">
        <v>137</v>
      </c>
      <c r="K7516" t="s">
        <v>144</v>
      </c>
      <c r="L7516" t="s">
        <v>21112</v>
      </c>
      <c r="M7516" t="s">
        <v>21113</v>
      </c>
      <c r="N7516">
        <v>3.0644444439999998</v>
      </c>
      <c r="O7516">
        <v>0</v>
      </c>
      <c r="P7516">
        <v>1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</v>
      </c>
    </row>
    <row r="7517" spans="1:31" x14ac:dyDescent="0.3">
      <c r="A7517">
        <v>2493678</v>
      </c>
      <c r="B7517">
        <v>1</v>
      </c>
      <c r="C7517" t="s">
        <v>80</v>
      </c>
      <c r="D7517" t="s">
        <v>84</v>
      </c>
      <c r="E7517" t="s">
        <v>153</v>
      </c>
      <c r="F7517" t="s">
        <v>21114</v>
      </c>
      <c r="G7517" t="s">
        <v>155</v>
      </c>
      <c r="H7517" t="s">
        <v>135</v>
      </c>
      <c r="I7517" t="s">
        <v>136</v>
      </c>
      <c r="J7517" t="s">
        <v>137</v>
      </c>
      <c r="K7517" t="s">
        <v>144</v>
      </c>
      <c r="L7517" t="s">
        <v>21115</v>
      </c>
      <c r="M7517" t="s">
        <v>21116</v>
      </c>
      <c r="N7517">
        <v>2.0436111110000001</v>
      </c>
      <c r="O7517">
        <v>0</v>
      </c>
      <c r="P7517">
        <v>0</v>
      </c>
      <c r="Q7517">
        <v>0</v>
      </c>
      <c r="R7517">
        <v>1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</v>
      </c>
    </row>
    <row r="7518" spans="1:31" x14ac:dyDescent="0.3">
      <c r="A7518">
        <v>2494118</v>
      </c>
      <c r="B7518">
        <v>1</v>
      </c>
      <c r="C7518" t="s">
        <v>81</v>
      </c>
      <c r="D7518" t="s">
        <v>116</v>
      </c>
      <c r="E7518" t="s">
        <v>153</v>
      </c>
      <c r="F7518" t="s">
        <v>21117</v>
      </c>
      <c r="G7518" t="s">
        <v>155</v>
      </c>
      <c r="H7518" t="s">
        <v>135</v>
      </c>
      <c r="I7518" t="s">
        <v>136</v>
      </c>
      <c r="J7518" t="s">
        <v>137</v>
      </c>
      <c r="K7518" t="s">
        <v>144</v>
      </c>
      <c r="L7518" t="s">
        <v>21118</v>
      </c>
      <c r="M7518" t="s">
        <v>21119</v>
      </c>
      <c r="N7518">
        <v>1.5858333330000001</v>
      </c>
      <c r="O7518">
        <v>0</v>
      </c>
      <c r="P7518">
        <v>1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</row>
    <row r="7519" spans="1:31" x14ac:dyDescent="0.3">
      <c r="A7519">
        <v>2494236</v>
      </c>
      <c r="B7519">
        <v>1</v>
      </c>
      <c r="C7519" t="s">
        <v>80</v>
      </c>
      <c r="D7519" t="s">
        <v>96</v>
      </c>
      <c r="E7519" t="s">
        <v>153</v>
      </c>
      <c r="F7519" t="s">
        <v>21120</v>
      </c>
      <c r="G7519" t="s">
        <v>230</v>
      </c>
      <c r="H7519" t="s">
        <v>135</v>
      </c>
      <c r="I7519" t="s">
        <v>136</v>
      </c>
      <c r="J7519" t="s">
        <v>137</v>
      </c>
      <c r="K7519" t="s">
        <v>144</v>
      </c>
      <c r="L7519" t="s">
        <v>21121</v>
      </c>
      <c r="M7519" t="s">
        <v>21122</v>
      </c>
      <c r="N7519">
        <v>5.8713888880000003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1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</row>
    <row r="7520" spans="1:31" x14ac:dyDescent="0.3">
      <c r="A7520">
        <v>2494412</v>
      </c>
      <c r="B7520">
        <v>1</v>
      </c>
      <c r="C7520" t="s">
        <v>80</v>
      </c>
      <c r="D7520" t="s">
        <v>82</v>
      </c>
      <c r="E7520" t="s">
        <v>153</v>
      </c>
      <c r="F7520" t="s">
        <v>21123</v>
      </c>
      <c r="G7520" t="s">
        <v>230</v>
      </c>
      <c r="H7520" t="s">
        <v>135</v>
      </c>
      <c r="I7520" t="s">
        <v>136</v>
      </c>
      <c r="J7520" t="s">
        <v>137</v>
      </c>
      <c r="K7520" t="s">
        <v>144</v>
      </c>
      <c r="L7520" t="s">
        <v>21124</v>
      </c>
      <c r="M7520" t="s">
        <v>21125</v>
      </c>
      <c r="N7520">
        <v>2.7580555549999999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1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</row>
    <row r="7521" spans="1:31" x14ac:dyDescent="0.3">
      <c r="A7521">
        <v>2494415</v>
      </c>
      <c r="B7521">
        <v>1</v>
      </c>
      <c r="C7521" t="s">
        <v>81</v>
      </c>
      <c r="D7521" t="s">
        <v>121</v>
      </c>
      <c r="E7521" t="s">
        <v>153</v>
      </c>
      <c r="F7521" t="s">
        <v>21126</v>
      </c>
      <c r="G7521" t="s">
        <v>230</v>
      </c>
      <c r="H7521" t="s">
        <v>135</v>
      </c>
      <c r="I7521" t="s">
        <v>136</v>
      </c>
      <c r="J7521" t="s">
        <v>137</v>
      </c>
      <c r="K7521" t="s">
        <v>144</v>
      </c>
      <c r="L7521" t="s">
        <v>21127</v>
      </c>
      <c r="M7521" t="s">
        <v>21128</v>
      </c>
      <c r="N7521">
        <v>1.582777777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1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</row>
    <row r="7522" spans="1:31" x14ac:dyDescent="0.3">
      <c r="A7522">
        <v>2494506</v>
      </c>
      <c r="B7522">
        <v>1</v>
      </c>
      <c r="C7522" t="s">
        <v>81</v>
      </c>
      <c r="D7522" t="s">
        <v>116</v>
      </c>
      <c r="E7522" t="s">
        <v>153</v>
      </c>
      <c r="F7522" t="s">
        <v>21129</v>
      </c>
      <c r="G7522" t="s">
        <v>155</v>
      </c>
      <c r="H7522" t="s">
        <v>135</v>
      </c>
      <c r="I7522" t="s">
        <v>136</v>
      </c>
      <c r="J7522" t="s">
        <v>137</v>
      </c>
      <c r="K7522" t="s">
        <v>144</v>
      </c>
      <c r="L7522" t="s">
        <v>21130</v>
      </c>
      <c r="M7522" t="s">
        <v>21131</v>
      </c>
      <c r="N7522">
        <v>2.2933333330000001</v>
      </c>
      <c r="O7522">
        <v>0</v>
      </c>
      <c r="P7522">
        <v>1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</row>
    <row r="7523" spans="1:31" x14ac:dyDescent="0.3">
      <c r="A7523">
        <v>2495065</v>
      </c>
      <c r="B7523">
        <v>1</v>
      </c>
      <c r="C7523" t="s">
        <v>81</v>
      </c>
      <c r="D7523" t="s">
        <v>119</v>
      </c>
      <c r="E7523" t="s">
        <v>153</v>
      </c>
      <c r="F7523" t="s">
        <v>21132</v>
      </c>
      <c r="G7523" t="s">
        <v>155</v>
      </c>
      <c r="H7523" t="s">
        <v>135</v>
      </c>
      <c r="I7523" t="s">
        <v>136</v>
      </c>
      <c r="J7523" t="s">
        <v>137</v>
      </c>
      <c r="K7523" t="s">
        <v>144</v>
      </c>
      <c r="L7523" t="s">
        <v>21133</v>
      </c>
      <c r="M7523" t="s">
        <v>21134</v>
      </c>
      <c r="N7523">
        <v>3.8738888880000002</v>
      </c>
      <c r="O7523">
        <v>0</v>
      </c>
      <c r="P7523">
        <v>1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</row>
    <row r="7524" spans="1:31" x14ac:dyDescent="0.3">
      <c r="A7524">
        <v>2495402</v>
      </c>
      <c r="B7524">
        <v>1</v>
      </c>
      <c r="C7524" t="s">
        <v>80</v>
      </c>
      <c r="D7524" t="s">
        <v>100</v>
      </c>
      <c r="E7524" t="s">
        <v>147</v>
      </c>
      <c r="F7524" t="s">
        <v>21135</v>
      </c>
      <c r="G7524" t="s">
        <v>149</v>
      </c>
      <c r="H7524" t="s">
        <v>150</v>
      </c>
      <c r="I7524" t="s">
        <v>136</v>
      </c>
      <c r="J7524" t="s">
        <v>137</v>
      </c>
      <c r="K7524" t="s">
        <v>144</v>
      </c>
      <c r="L7524" t="s">
        <v>21136</v>
      </c>
      <c r="M7524" t="s">
        <v>21137</v>
      </c>
      <c r="N7524">
        <v>0.42944444399999998</v>
      </c>
      <c r="O7524">
        <v>0</v>
      </c>
      <c r="P7524">
        <v>0</v>
      </c>
      <c r="Q7524">
        <v>0</v>
      </c>
      <c r="R7524">
        <v>0</v>
      </c>
      <c r="S7524">
        <v>1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</row>
    <row r="7525" spans="1:31" x14ac:dyDescent="0.3">
      <c r="A7525">
        <v>2496216</v>
      </c>
      <c r="B7525">
        <v>1</v>
      </c>
      <c r="C7525" t="s">
        <v>80</v>
      </c>
      <c r="D7525" t="s">
        <v>96</v>
      </c>
      <c r="E7525" t="s">
        <v>153</v>
      </c>
      <c r="F7525" t="s">
        <v>21138</v>
      </c>
      <c r="G7525" t="s">
        <v>155</v>
      </c>
      <c r="H7525" t="s">
        <v>135</v>
      </c>
      <c r="I7525" t="s">
        <v>136</v>
      </c>
      <c r="J7525" t="s">
        <v>137</v>
      </c>
      <c r="K7525" t="s">
        <v>144</v>
      </c>
      <c r="L7525" t="s">
        <v>21139</v>
      </c>
      <c r="M7525" t="s">
        <v>21140</v>
      </c>
      <c r="N7525">
        <v>6.3608333330000004</v>
      </c>
      <c r="O7525">
        <v>0</v>
      </c>
      <c r="P7525">
        <v>1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</row>
    <row r="7526" spans="1:31" x14ac:dyDescent="0.3">
      <c r="A7526">
        <v>2496788</v>
      </c>
      <c r="B7526">
        <v>1</v>
      </c>
      <c r="C7526" t="s">
        <v>81</v>
      </c>
      <c r="D7526" t="s">
        <v>113</v>
      </c>
      <c r="E7526" t="s">
        <v>153</v>
      </c>
      <c r="F7526" t="s">
        <v>21141</v>
      </c>
      <c r="G7526" t="s">
        <v>155</v>
      </c>
      <c r="H7526" t="s">
        <v>135</v>
      </c>
      <c r="I7526" t="s">
        <v>136</v>
      </c>
      <c r="J7526" t="s">
        <v>137</v>
      </c>
      <c r="K7526" t="s">
        <v>144</v>
      </c>
      <c r="L7526" t="s">
        <v>21142</v>
      </c>
      <c r="M7526" t="s">
        <v>21143</v>
      </c>
      <c r="N7526">
        <v>3.449166666</v>
      </c>
      <c r="O7526">
        <v>0</v>
      </c>
      <c r="P7526">
        <v>1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</row>
    <row r="7527" spans="1:31" x14ac:dyDescent="0.3">
      <c r="A7527">
        <v>2496943</v>
      </c>
      <c r="B7527">
        <v>1</v>
      </c>
      <c r="C7527" t="s">
        <v>80</v>
      </c>
      <c r="D7527" t="s">
        <v>87</v>
      </c>
      <c r="E7527" t="s">
        <v>166</v>
      </c>
      <c r="F7527" t="s">
        <v>21144</v>
      </c>
      <c r="G7527" t="s">
        <v>159</v>
      </c>
      <c r="H7527" t="s">
        <v>150</v>
      </c>
      <c r="I7527" t="s">
        <v>136</v>
      </c>
      <c r="J7527" t="s">
        <v>3</v>
      </c>
      <c r="K7527" t="s">
        <v>144</v>
      </c>
      <c r="L7527" t="s">
        <v>21145</v>
      </c>
      <c r="M7527" t="s">
        <v>21146</v>
      </c>
      <c r="N7527">
        <v>0.85527777699999996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1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</row>
    <row r="7528" spans="1:31" x14ac:dyDescent="0.3">
      <c r="A7528">
        <v>2497281</v>
      </c>
      <c r="B7528">
        <v>1</v>
      </c>
      <c r="C7528" t="s">
        <v>80</v>
      </c>
      <c r="D7528" t="s">
        <v>99</v>
      </c>
      <c r="E7528" t="s">
        <v>153</v>
      </c>
      <c r="F7528" t="s">
        <v>21147</v>
      </c>
      <c r="G7528" t="s">
        <v>244</v>
      </c>
      <c r="H7528" t="s">
        <v>135</v>
      </c>
      <c r="I7528" t="s">
        <v>136</v>
      </c>
      <c r="J7528" t="s">
        <v>137</v>
      </c>
      <c r="K7528" t="s">
        <v>144</v>
      </c>
      <c r="L7528" t="s">
        <v>21148</v>
      </c>
      <c r="M7528" t="s">
        <v>21149</v>
      </c>
      <c r="N7528">
        <v>3.9130555550000001</v>
      </c>
      <c r="O7528">
        <v>0</v>
      </c>
      <c r="P7528">
        <v>1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</row>
    <row r="7529" spans="1:31" x14ac:dyDescent="0.3">
      <c r="A7529">
        <v>2497300</v>
      </c>
      <c r="B7529">
        <v>1</v>
      </c>
      <c r="C7529" t="s">
        <v>81</v>
      </c>
      <c r="D7529" t="s">
        <v>117</v>
      </c>
      <c r="E7529" t="s">
        <v>153</v>
      </c>
      <c r="F7529" t="s">
        <v>21150</v>
      </c>
      <c r="G7529" t="s">
        <v>2766</v>
      </c>
      <c r="H7529" t="s">
        <v>135</v>
      </c>
      <c r="I7529" t="s">
        <v>136</v>
      </c>
      <c r="J7529" t="s">
        <v>137</v>
      </c>
      <c r="K7529" t="s">
        <v>144</v>
      </c>
      <c r="L7529" t="s">
        <v>21151</v>
      </c>
      <c r="M7529" t="s">
        <v>15210</v>
      </c>
      <c r="N7529">
        <v>2.829722222</v>
      </c>
      <c r="O7529">
        <v>0</v>
      </c>
      <c r="P7529">
        <v>1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</row>
    <row r="7530" spans="1:31" x14ac:dyDescent="0.3">
      <c r="A7530">
        <v>2497309</v>
      </c>
      <c r="B7530">
        <v>1</v>
      </c>
      <c r="C7530" t="s">
        <v>80</v>
      </c>
      <c r="D7530" t="s">
        <v>88</v>
      </c>
      <c r="E7530" t="s">
        <v>153</v>
      </c>
      <c r="F7530" t="s">
        <v>21152</v>
      </c>
      <c r="G7530" t="s">
        <v>230</v>
      </c>
      <c r="H7530" t="s">
        <v>135</v>
      </c>
      <c r="I7530" t="s">
        <v>136</v>
      </c>
      <c r="J7530" t="s">
        <v>137</v>
      </c>
      <c r="K7530" t="s">
        <v>144</v>
      </c>
      <c r="L7530" t="s">
        <v>21153</v>
      </c>
      <c r="M7530" t="s">
        <v>21154</v>
      </c>
      <c r="N7530">
        <v>1.407777777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1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</row>
    <row r="7531" spans="1:31" x14ac:dyDescent="0.3">
      <c r="A7531">
        <v>2497334</v>
      </c>
      <c r="B7531">
        <v>1</v>
      </c>
      <c r="C7531" t="s">
        <v>80</v>
      </c>
      <c r="D7531" t="s">
        <v>85</v>
      </c>
      <c r="E7531" t="s">
        <v>153</v>
      </c>
      <c r="F7531" t="s">
        <v>21155</v>
      </c>
      <c r="G7531" t="s">
        <v>159</v>
      </c>
      <c r="H7531" t="s">
        <v>135</v>
      </c>
      <c r="I7531" t="s">
        <v>136</v>
      </c>
      <c r="J7531" t="s">
        <v>3</v>
      </c>
      <c r="K7531" t="s">
        <v>144</v>
      </c>
      <c r="L7531" t="s">
        <v>21156</v>
      </c>
      <c r="M7531" t="s">
        <v>21157</v>
      </c>
      <c r="N7531">
        <v>5.7652777769999997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1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</row>
    <row r="7532" spans="1:31" x14ac:dyDescent="0.3">
      <c r="A7532">
        <v>2497534</v>
      </c>
      <c r="B7532">
        <v>1</v>
      </c>
      <c r="C7532" t="s">
        <v>81</v>
      </c>
      <c r="D7532" t="s">
        <v>117</v>
      </c>
      <c r="E7532" t="s">
        <v>162</v>
      </c>
      <c r="F7532" t="s">
        <v>21158</v>
      </c>
      <c r="G7532" t="s">
        <v>159</v>
      </c>
      <c r="H7532" t="s">
        <v>135</v>
      </c>
      <c r="I7532" t="s">
        <v>136</v>
      </c>
      <c r="J7532" t="s">
        <v>3</v>
      </c>
      <c r="K7532" t="s">
        <v>144</v>
      </c>
      <c r="L7532" t="s">
        <v>21159</v>
      </c>
      <c r="M7532" t="s">
        <v>21160</v>
      </c>
      <c r="N7532">
        <v>1.4680555550000001</v>
      </c>
      <c r="O7532">
        <v>0</v>
      </c>
      <c r="P7532">
        <v>1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</row>
    <row r="7533" spans="1:31" x14ac:dyDescent="0.3">
      <c r="A7533">
        <v>2497748</v>
      </c>
      <c r="B7533">
        <v>1</v>
      </c>
      <c r="C7533" t="s">
        <v>80</v>
      </c>
      <c r="D7533" t="s">
        <v>86</v>
      </c>
      <c r="E7533" t="s">
        <v>153</v>
      </c>
      <c r="F7533" t="s">
        <v>21161</v>
      </c>
      <c r="G7533" t="s">
        <v>466</v>
      </c>
      <c r="H7533" t="s">
        <v>135</v>
      </c>
      <c r="I7533" t="s">
        <v>136</v>
      </c>
      <c r="J7533" t="s">
        <v>137</v>
      </c>
      <c r="K7533" t="s">
        <v>144</v>
      </c>
      <c r="L7533" t="s">
        <v>21162</v>
      </c>
      <c r="M7533" t="s">
        <v>21163</v>
      </c>
      <c r="N7533">
        <v>0.73472222200000004</v>
      </c>
      <c r="O7533">
        <v>0</v>
      </c>
      <c r="P7533">
        <v>1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0.24772758718987084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0.24772758718987084</v>
      </c>
    </row>
    <row r="7534" spans="1:31" x14ac:dyDescent="0.3">
      <c r="A7534">
        <v>2498068</v>
      </c>
      <c r="B7534">
        <v>1</v>
      </c>
      <c r="C7534" t="s">
        <v>80</v>
      </c>
      <c r="D7534" t="s">
        <v>106</v>
      </c>
      <c r="E7534" t="s">
        <v>153</v>
      </c>
      <c r="F7534" t="s">
        <v>21164</v>
      </c>
      <c r="G7534" t="s">
        <v>155</v>
      </c>
      <c r="H7534" t="s">
        <v>135</v>
      </c>
      <c r="I7534" t="s">
        <v>136</v>
      </c>
      <c r="J7534" t="s">
        <v>137</v>
      </c>
      <c r="K7534" t="s">
        <v>144</v>
      </c>
      <c r="L7534" t="s">
        <v>21165</v>
      </c>
      <c r="M7534" t="s">
        <v>21166</v>
      </c>
      <c r="N7534">
        <v>1.541666666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1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</row>
    <row r="7535" spans="1:31" x14ac:dyDescent="0.3">
      <c r="A7535">
        <v>2498125</v>
      </c>
      <c r="B7535">
        <v>1</v>
      </c>
      <c r="C7535" t="s">
        <v>80</v>
      </c>
      <c r="D7535" t="s">
        <v>93</v>
      </c>
      <c r="E7535" t="s">
        <v>162</v>
      </c>
      <c r="F7535" t="s">
        <v>21167</v>
      </c>
      <c r="G7535" t="s">
        <v>210</v>
      </c>
      <c r="H7535" t="s">
        <v>135</v>
      </c>
      <c r="I7535" t="s">
        <v>136</v>
      </c>
      <c r="J7535" t="s">
        <v>137</v>
      </c>
      <c r="K7535" t="s">
        <v>144</v>
      </c>
      <c r="L7535" t="s">
        <v>21168</v>
      </c>
      <c r="M7535" t="s">
        <v>21169</v>
      </c>
      <c r="N7535">
        <v>3.7241666659999999</v>
      </c>
      <c r="O7535">
        <v>0</v>
      </c>
      <c r="P7535">
        <v>1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</row>
    <row r="7536" spans="1:31" x14ac:dyDescent="0.3">
      <c r="A7536">
        <v>2498346</v>
      </c>
      <c r="B7536">
        <v>1</v>
      </c>
      <c r="C7536" t="s">
        <v>80</v>
      </c>
      <c r="D7536" t="s">
        <v>85</v>
      </c>
      <c r="E7536" t="s">
        <v>153</v>
      </c>
      <c r="F7536" t="s">
        <v>21155</v>
      </c>
      <c r="G7536" t="s">
        <v>230</v>
      </c>
      <c r="H7536" t="s">
        <v>135</v>
      </c>
      <c r="I7536" t="s">
        <v>136</v>
      </c>
      <c r="J7536" t="s">
        <v>137</v>
      </c>
      <c r="K7536" t="s">
        <v>144</v>
      </c>
      <c r="L7536" t="s">
        <v>21170</v>
      </c>
      <c r="M7536" t="s">
        <v>21171</v>
      </c>
      <c r="N7536">
        <v>1.110833333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1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</row>
    <row r="7537" spans="1:31" x14ac:dyDescent="0.3">
      <c r="A7537">
        <v>2498637</v>
      </c>
      <c r="B7537">
        <v>1</v>
      </c>
      <c r="C7537" t="s">
        <v>81</v>
      </c>
      <c r="D7537" t="s">
        <v>112</v>
      </c>
      <c r="E7537" t="s">
        <v>153</v>
      </c>
      <c r="F7537" t="s">
        <v>21172</v>
      </c>
      <c r="G7537" t="s">
        <v>155</v>
      </c>
      <c r="H7537" t="s">
        <v>135</v>
      </c>
      <c r="I7537" t="s">
        <v>136</v>
      </c>
      <c r="J7537" t="s">
        <v>137</v>
      </c>
      <c r="K7537" t="s">
        <v>144</v>
      </c>
      <c r="L7537" t="s">
        <v>21173</v>
      </c>
      <c r="M7537" t="s">
        <v>21174</v>
      </c>
      <c r="N7537">
        <v>1.2183333329999999</v>
      </c>
      <c r="O7537">
        <v>0</v>
      </c>
      <c r="P7537">
        <v>1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</row>
    <row r="7538" spans="1:31" x14ac:dyDescent="0.3">
      <c r="A7538">
        <v>2499245</v>
      </c>
      <c r="B7538">
        <v>1</v>
      </c>
      <c r="C7538" t="s">
        <v>80</v>
      </c>
      <c r="D7538" t="s">
        <v>83</v>
      </c>
      <c r="E7538" t="s">
        <v>132</v>
      </c>
      <c r="F7538" t="s">
        <v>21175</v>
      </c>
      <c r="G7538" t="s">
        <v>134</v>
      </c>
      <c r="H7538" t="s">
        <v>135</v>
      </c>
      <c r="I7538" t="s">
        <v>136</v>
      </c>
      <c r="J7538" t="s">
        <v>137</v>
      </c>
      <c r="K7538" t="s">
        <v>138</v>
      </c>
      <c r="L7538" t="s">
        <v>21176</v>
      </c>
      <c r="M7538" t="s">
        <v>21177</v>
      </c>
      <c r="N7538">
        <v>0.116388888</v>
      </c>
      <c r="O7538">
        <v>0</v>
      </c>
      <c r="P7538">
        <v>782</v>
      </c>
      <c r="Q7538">
        <v>0</v>
      </c>
      <c r="R7538">
        <v>0</v>
      </c>
      <c r="S7538">
        <v>0</v>
      </c>
      <c r="T7538">
        <v>12</v>
      </c>
      <c r="U7538">
        <v>0</v>
      </c>
      <c r="V7538">
        <v>0</v>
      </c>
      <c r="W7538">
        <v>0</v>
      </c>
      <c r="X7538">
        <v>22.953819165834872</v>
      </c>
      <c r="Y7538">
        <v>0</v>
      </c>
      <c r="Z7538">
        <v>0</v>
      </c>
      <c r="AA7538">
        <v>0</v>
      </c>
      <c r="AB7538">
        <v>2.7651344678566154</v>
      </c>
      <c r="AC7538">
        <v>0</v>
      </c>
      <c r="AD7538">
        <v>0</v>
      </c>
      <c r="AE7538">
        <v>25.718953633691488</v>
      </c>
    </row>
    <row r="7539" spans="1:31" x14ac:dyDescent="0.3">
      <c r="A7539">
        <v>2500397</v>
      </c>
      <c r="B7539">
        <v>1</v>
      </c>
      <c r="C7539" t="s">
        <v>80</v>
      </c>
      <c r="D7539" t="s">
        <v>95</v>
      </c>
      <c r="E7539" t="s">
        <v>153</v>
      </c>
      <c r="F7539" t="s">
        <v>21178</v>
      </c>
      <c r="G7539" t="s">
        <v>296</v>
      </c>
      <c r="H7539" t="s">
        <v>135</v>
      </c>
      <c r="I7539" t="s">
        <v>136</v>
      </c>
      <c r="J7539" t="s">
        <v>137</v>
      </c>
      <c r="K7539" t="s">
        <v>144</v>
      </c>
      <c r="L7539" t="s">
        <v>21179</v>
      </c>
      <c r="M7539" t="s">
        <v>21180</v>
      </c>
      <c r="N7539">
        <v>1.009166666</v>
      </c>
      <c r="O7539">
        <v>0</v>
      </c>
      <c r="P7539">
        <v>1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</row>
    <row r="7540" spans="1:31" x14ac:dyDescent="0.3">
      <c r="A7540">
        <v>2500810</v>
      </c>
      <c r="B7540">
        <v>1</v>
      </c>
      <c r="C7540" t="s">
        <v>81</v>
      </c>
      <c r="D7540" t="s">
        <v>115</v>
      </c>
      <c r="E7540" t="s">
        <v>147</v>
      </c>
      <c r="F7540" t="s">
        <v>11445</v>
      </c>
      <c r="G7540" t="s">
        <v>193</v>
      </c>
      <c r="H7540" t="s">
        <v>150</v>
      </c>
      <c r="I7540" t="s">
        <v>136</v>
      </c>
      <c r="J7540" t="s">
        <v>137</v>
      </c>
      <c r="K7540" t="s">
        <v>144</v>
      </c>
      <c r="L7540" t="s">
        <v>21181</v>
      </c>
      <c r="M7540" t="s">
        <v>21182</v>
      </c>
      <c r="N7540">
        <v>1.893333333</v>
      </c>
      <c r="O7540">
        <v>0</v>
      </c>
      <c r="P7540">
        <v>132</v>
      </c>
      <c r="Q7540">
        <v>3</v>
      </c>
      <c r="R7540">
        <v>12</v>
      </c>
      <c r="S7540">
        <v>2</v>
      </c>
      <c r="T7540">
        <v>4</v>
      </c>
      <c r="U7540">
        <v>0</v>
      </c>
      <c r="V7540">
        <v>0</v>
      </c>
      <c r="W7540">
        <v>0</v>
      </c>
      <c r="X7540">
        <v>24.162404800992501</v>
      </c>
      <c r="Y7540">
        <v>18.632412384648855</v>
      </c>
      <c r="Z7540">
        <v>17.04144557730034</v>
      </c>
      <c r="AA7540">
        <v>17.491935902478094</v>
      </c>
      <c r="AB7540">
        <v>7.6157992383059598</v>
      </c>
      <c r="AC7540">
        <v>0</v>
      </c>
      <c r="AD7540">
        <v>0</v>
      </c>
      <c r="AE7540">
        <v>84.943997903725744</v>
      </c>
    </row>
    <row r="7541" spans="1:31" x14ac:dyDescent="0.3">
      <c r="A7541">
        <v>2501118</v>
      </c>
      <c r="B7541">
        <v>1</v>
      </c>
      <c r="C7541" t="s">
        <v>81</v>
      </c>
      <c r="D7541" t="s">
        <v>117</v>
      </c>
      <c r="E7541" t="s">
        <v>184</v>
      </c>
      <c r="F7541" t="s">
        <v>21183</v>
      </c>
      <c r="G7541" t="s">
        <v>149</v>
      </c>
      <c r="H7541" t="s">
        <v>150</v>
      </c>
      <c r="I7541" t="s">
        <v>136</v>
      </c>
      <c r="J7541" t="s">
        <v>137</v>
      </c>
      <c r="K7541" t="s">
        <v>144</v>
      </c>
      <c r="L7541" t="s">
        <v>21184</v>
      </c>
      <c r="M7541" t="s">
        <v>21185</v>
      </c>
      <c r="N7541">
        <v>0.900277777</v>
      </c>
      <c r="O7541">
        <v>0</v>
      </c>
      <c r="P7541">
        <v>0</v>
      </c>
      <c r="Q7541">
        <v>0</v>
      </c>
      <c r="R7541">
        <v>0</v>
      </c>
      <c r="S7541">
        <v>1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</row>
    <row r="7542" spans="1:31" x14ac:dyDescent="0.3">
      <c r="A7542">
        <v>2501412</v>
      </c>
      <c r="B7542">
        <v>1</v>
      </c>
      <c r="C7542" t="s">
        <v>80</v>
      </c>
      <c r="D7542" t="s">
        <v>83</v>
      </c>
      <c r="E7542" t="s">
        <v>184</v>
      </c>
      <c r="F7542" t="s">
        <v>13251</v>
      </c>
      <c r="G7542" t="s">
        <v>149</v>
      </c>
      <c r="H7542" t="s">
        <v>150</v>
      </c>
      <c r="I7542" t="s">
        <v>136</v>
      </c>
      <c r="J7542" t="s">
        <v>137</v>
      </c>
      <c r="K7542" t="s">
        <v>144</v>
      </c>
      <c r="L7542" t="s">
        <v>21186</v>
      </c>
      <c r="M7542" t="s">
        <v>21187</v>
      </c>
      <c r="N7542">
        <v>8.6227777769999996</v>
      </c>
      <c r="O7542">
        <v>6</v>
      </c>
      <c r="P7542">
        <v>512</v>
      </c>
      <c r="Q7542">
        <v>6</v>
      </c>
      <c r="R7542">
        <v>22</v>
      </c>
      <c r="S7542">
        <v>24</v>
      </c>
      <c r="T7542">
        <v>44</v>
      </c>
      <c r="U7542">
        <v>1</v>
      </c>
      <c r="V7542">
        <v>0</v>
      </c>
      <c r="W7542">
        <v>80.766384202547854</v>
      </c>
      <c r="X7542">
        <v>1740.1794034513252</v>
      </c>
      <c r="Y7542">
        <v>35.229572946898891</v>
      </c>
      <c r="Z7542">
        <v>53.73975697954689</v>
      </c>
      <c r="AA7542">
        <v>1574.7029228524398</v>
      </c>
      <c r="AB7542">
        <v>225.88088861953355</v>
      </c>
      <c r="AC7542">
        <v>245.59532658414912</v>
      </c>
      <c r="AD7542">
        <v>0</v>
      </c>
      <c r="AE7542">
        <v>3956.0942556364412</v>
      </c>
    </row>
    <row r="7543" spans="1:31" x14ac:dyDescent="0.3">
      <c r="A7543">
        <v>2501540</v>
      </c>
      <c r="B7543">
        <v>1</v>
      </c>
      <c r="C7543" t="s">
        <v>81</v>
      </c>
      <c r="D7543" t="s">
        <v>127</v>
      </c>
      <c r="E7543" t="s">
        <v>153</v>
      </c>
      <c r="F7543" t="s">
        <v>21188</v>
      </c>
      <c r="G7543" t="s">
        <v>155</v>
      </c>
      <c r="H7543" t="s">
        <v>135</v>
      </c>
      <c r="I7543" t="s">
        <v>136</v>
      </c>
      <c r="J7543" t="s">
        <v>137</v>
      </c>
      <c r="K7543" t="s">
        <v>144</v>
      </c>
      <c r="L7543" t="s">
        <v>21189</v>
      </c>
      <c r="M7543" t="s">
        <v>21190</v>
      </c>
      <c r="N7543">
        <v>3.926666666</v>
      </c>
      <c r="O7543">
        <v>0</v>
      </c>
      <c r="P7543">
        <v>1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</row>
    <row r="7544" spans="1:31" x14ac:dyDescent="0.3">
      <c r="A7544">
        <v>2501564</v>
      </c>
      <c r="B7544">
        <v>1</v>
      </c>
      <c r="C7544" t="s">
        <v>81</v>
      </c>
      <c r="D7544" t="s">
        <v>123</v>
      </c>
      <c r="E7544" t="s">
        <v>153</v>
      </c>
      <c r="F7544" t="s">
        <v>21191</v>
      </c>
      <c r="G7544" t="s">
        <v>155</v>
      </c>
      <c r="H7544" t="s">
        <v>135</v>
      </c>
      <c r="I7544" t="s">
        <v>136</v>
      </c>
      <c r="J7544" t="s">
        <v>137</v>
      </c>
      <c r="K7544" t="s">
        <v>144</v>
      </c>
      <c r="L7544" t="s">
        <v>21192</v>
      </c>
      <c r="M7544" t="s">
        <v>21193</v>
      </c>
      <c r="N7544">
        <v>1.973055555</v>
      </c>
      <c r="O7544">
        <v>0</v>
      </c>
      <c r="P7544">
        <v>0</v>
      </c>
      <c r="Q7544">
        <v>0</v>
      </c>
      <c r="R7544">
        <v>1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</row>
    <row r="7545" spans="1:31" x14ac:dyDescent="0.3">
      <c r="A7545">
        <v>2501641</v>
      </c>
      <c r="B7545">
        <v>1</v>
      </c>
      <c r="C7545" t="s">
        <v>80</v>
      </c>
      <c r="D7545" t="s">
        <v>94</v>
      </c>
      <c r="E7545" t="s">
        <v>153</v>
      </c>
      <c r="F7545" t="s">
        <v>21194</v>
      </c>
      <c r="G7545" t="s">
        <v>155</v>
      </c>
      <c r="H7545" t="s">
        <v>135</v>
      </c>
      <c r="I7545" t="s">
        <v>136</v>
      </c>
      <c r="J7545" t="s">
        <v>137</v>
      </c>
      <c r="K7545" t="s">
        <v>144</v>
      </c>
      <c r="L7545" t="s">
        <v>21195</v>
      </c>
      <c r="M7545" t="s">
        <v>21196</v>
      </c>
      <c r="N7545">
        <v>1.966388888</v>
      </c>
      <c r="O7545">
        <v>0</v>
      </c>
      <c r="P7545">
        <v>1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</row>
    <row r="7546" spans="1:31" x14ac:dyDescent="0.3">
      <c r="A7546">
        <v>2501857</v>
      </c>
      <c r="B7546">
        <v>1</v>
      </c>
      <c r="C7546" t="s">
        <v>80</v>
      </c>
      <c r="D7546" t="s">
        <v>101</v>
      </c>
      <c r="E7546" t="s">
        <v>153</v>
      </c>
      <c r="F7546" t="s">
        <v>21197</v>
      </c>
      <c r="G7546" t="s">
        <v>159</v>
      </c>
      <c r="H7546" t="s">
        <v>135</v>
      </c>
      <c r="I7546" t="s">
        <v>136</v>
      </c>
      <c r="J7546" t="s">
        <v>3</v>
      </c>
      <c r="K7546" t="s">
        <v>144</v>
      </c>
      <c r="L7546" t="s">
        <v>21198</v>
      </c>
      <c r="M7546" t="s">
        <v>21199</v>
      </c>
      <c r="N7546">
        <v>2.1483333330000001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1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</row>
    <row r="7547" spans="1:31" x14ac:dyDescent="0.3">
      <c r="A7547">
        <v>2501910</v>
      </c>
      <c r="B7547">
        <v>1</v>
      </c>
      <c r="C7547" t="s">
        <v>81</v>
      </c>
      <c r="D7547" t="s">
        <v>126</v>
      </c>
      <c r="E7547" t="s">
        <v>153</v>
      </c>
      <c r="F7547" t="s">
        <v>21200</v>
      </c>
      <c r="G7547" t="s">
        <v>244</v>
      </c>
      <c r="H7547" t="s">
        <v>135</v>
      </c>
      <c r="I7547" t="s">
        <v>136</v>
      </c>
      <c r="J7547" t="s">
        <v>137</v>
      </c>
      <c r="K7547" t="s">
        <v>144</v>
      </c>
      <c r="L7547" t="s">
        <v>21201</v>
      </c>
      <c r="M7547" t="s">
        <v>21202</v>
      </c>
      <c r="N7547">
        <v>1.1425000000000001</v>
      </c>
      <c r="O7547">
        <v>0</v>
      </c>
      <c r="P7547">
        <v>1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</row>
    <row r="7548" spans="1:31" x14ac:dyDescent="0.3">
      <c r="A7548">
        <v>2502014</v>
      </c>
      <c r="B7548">
        <v>1</v>
      </c>
      <c r="C7548" t="s">
        <v>81</v>
      </c>
      <c r="D7548" t="s">
        <v>112</v>
      </c>
      <c r="E7548" t="s">
        <v>153</v>
      </c>
      <c r="F7548" t="s">
        <v>21203</v>
      </c>
      <c r="G7548" t="s">
        <v>155</v>
      </c>
      <c r="H7548" t="s">
        <v>135</v>
      </c>
      <c r="I7548" t="s">
        <v>136</v>
      </c>
      <c r="J7548" t="s">
        <v>137</v>
      </c>
      <c r="K7548" t="s">
        <v>144</v>
      </c>
      <c r="L7548" t="s">
        <v>21204</v>
      </c>
      <c r="M7548" t="s">
        <v>21205</v>
      </c>
      <c r="N7548">
        <v>4.09</v>
      </c>
      <c r="O7548">
        <v>0</v>
      </c>
      <c r="P7548">
        <v>1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</row>
    <row r="7549" spans="1:31" x14ac:dyDescent="0.3">
      <c r="A7549">
        <v>2502108</v>
      </c>
      <c r="B7549">
        <v>1</v>
      </c>
      <c r="C7549" t="s">
        <v>80</v>
      </c>
      <c r="D7549" t="s">
        <v>93</v>
      </c>
      <c r="E7549" t="s">
        <v>153</v>
      </c>
      <c r="F7549" t="s">
        <v>21206</v>
      </c>
      <c r="G7549" t="s">
        <v>244</v>
      </c>
      <c r="H7549" t="s">
        <v>135</v>
      </c>
      <c r="I7549" t="s">
        <v>136</v>
      </c>
      <c r="J7549" t="s">
        <v>137</v>
      </c>
      <c r="K7549" t="s">
        <v>144</v>
      </c>
      <c r="L7549" t="s">
        <v>21207</v>
      </c>
      <c r="M7549" t="s">
        <v>21208</v>
      </c>
      <c r="N7549">
        <v>1.1516666659999999</v>
      </c>
      <c r="O7549">
        <v>0</v>
      </c>
      <c r="P7549">
        <v>0</v>
      </c>
      <c r="Q7549">
        <v>0</v>
      </c>
      <c r="R7549">
        <v>1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</row>
    <row r="7550" spans="1:31" x14ac:dyDescent="0.3">
      <c r="A7550">
        <v>2502373</v>
      </c>
      <c r="B7550">
        <v>1</v>
      </c>
      <c r="C7550" t="s">
        <v>80</v>
      </c>
      <c r="D7550" t="s">
        <v>97</v>
      </c>
      <c r="E7550" t="s">
        <v>153</v>
      </c>
      <c r="F7550" t="s">
        <v>21209</v>
      </c>
      <c r="G7550" t="s">
        <v>230</v>
      </c>
      <c r="H7550" t="s">
        <v>135</v>
      </c>
      <c r="I7550" t="s">
        <v>136</v>
      </c>
      <c r="J7550" t="s">
        <v>137</v>
      </c>
      <c r="K7550" t="s">
        <v>144</v>
      </c>
      <c r="L7550" t="s">
        <v>21210</v>
      </c>
      <c r="M7550" t="s">
        <v>21211</v>
      </c>
      <c r="N7550">
        <v>6.2038888879999998</v>
      </c>
      <c r="O7550">
        <v>0</v>
      </c>
      <c r="P7550">
        <v>1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</row>
    <row r="7551" spans="1:31" x14ac:dyDescent="0.3">
      <c r="A7551">
        <v>2502842</v>
      </c>
      <c r="B7551">
        <v>1</v>
      </c>
      <c r="C7551" t="s">
        <v>80</v>
      </c>
      <c r="D7551" t="s">
        <v>104</v>
      </c>
      <c r="E7551" t="s">
        <v>153</v>
      </c>
      <c r="F7551" t="s">
        <v>21212</v>
      </c>
      <c r="G7551" t="s">
        <v>155</v>
      </c>
      <c r="H7551" t="s">
        <v>135</v>
      </c>
      <c r="I7551" t="s">
        <v>136</v>
      </c>
      <c r="J7551" t="s">
        <v>137</v>
      </c>
      <c r="K7551" t="s">
        <v>144</v>
      </c>
      <c r="L7551" t="s">
        <v>21213</v>
      </c>
      <c r="M7551" t="s">
        <v>21214</v>
      </c>
      <c r="N7551">
        <v>0.55777777699999997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1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</row>
    <row r="7552" spans="1:31" x14ac:dyDescent="0.3">
      <c r="A7552">
        <v>2502992</v>
      </c>
      <c r="B7552">
        <v>1</v>
      </c>
      <c r="C7552" t="s">
        <v>80</v>
      </c>
      <c r="D7552" t="s">
        <v>103</v>
      </c>
      <c r="E7552" t="s">
        <v>153</v>
      </c>
      <c r="F7552" t="s">
        <v>21215</v>
      </c>
      <c r="G7552" t="s">
        <v>155</v>
      </c>
      <c r="H7552" t="s">
        <v>135</v>
      </c>
      <c r="I7552" t="s">
        <v>136</v>
      </c>
      <c r="J7552" t="s">
        <v>137</v>
      </c>
      <c r="K7552" t="s">
        <v>144</v>
      </c>
      <c r="L7552" t="s">
        <v>21216</v>
      </c>
      <c r="M7552" t="s">
        <v>21217</v>
      </c>
      <c r="N7552">
        <v>1.676388888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1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</row>
    <row r="7553" spans="1:31" x14ac:dyDescent="0.3">
      <c r="A7553">
        <v>2503091</v>
      </c>
      <c r="B7553">
        <v>1</v>
      </c>
      <c r="C7553" t="s">
        <v>81</v>
      </c>
      <c r="D7553" t="s">
        <v>123</v>
      </c>
      <c r="E7553" t="s">
        <v>162</v>
      </c>
      <c r="F7553" t="s">
        <v>21218</v>
      </c>
      <c r="G7553" t="s">
        <v>530</v>
      </c>
      <c r="H7553" t="s">
        <v>135</v>
      </c>
      <c r="I7553" t="s">
        <v>136</v>
      </c>
      <c r="J7553" t="s">
        <v>137</v>
      </c>
      <c r="K7553" t="s">
        <v>144</v>
      </c>
      <c r="L7553" t="s">
        <v>21219</v>
      </c>
      <c r="M7553" t="s">
        <v>21220</v>
      </c>
      <c r="N7553">
        <v>0.99527777699999997</v>
      </c>
      <c r="O7553">
        <v>0</v>
      </c>
      <c r="P7553">
        <v>30</v>
      </c>
      <c r="Q7553">
        <v>0</v>
      </c>
      <c r="R7553">
        <v>2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3.4068992193821885</v>
      </c>
      <c r="Y7553">
        <v>0</v>
      </c>
      <c r="Z7553">
        <v>0.85599125716364755</v>
      </c>
      <c r="AA7553">
        <v>0</v>
      </c>
      <c r="AB7553">
        <v>0</v>
      </c>
      <c r="AC7553">
        <v>0</v>
      </c>
      <c r="AD7553">
        <v>0</v>
      </c>
      <c r="AE7553">
        <v>4.2628904765458362</v>
      </c>
    </row>
    <row r="7554" spans="1:31" x14ac:dyDescent="0.3">
      <c r="A7554">
        <v>2483580</v>
      </c>
      <c r="B7554">
        <v>1</v>
      </c>
      <c r="C7554" t="s">
        <v>80</v>
      </c>
      <c r="D7554" t="s">
        <v>93</v>
      </c>
      <c r="E7554" t="s">
        <v>184</v>
      </c>
      <c r="F7554" t="s">
        <v>21221</v>
      </c>
      <c r="G7554" t="s">
        <v>168</v>
      </c>
      <c r="H7554" t="s">
        <v>150</v>
      </c>
      <c r="I7554" t="s">
        <v>136</v>
      </c>
      <c r="J7554" t="s">
        <v>137</v>
      </c>
      <c r="K7554" t="s">
        <v>138</v>
      </c>
      <c r="L7554" t="s">
        <v>21222</v>
      </c>
      <c r="M7554" t="s">
        <v>21223</v>
      </c>
      <c r="N7554">
        <v>3.256388888</v>
      </c>
      <c r="O7554">
        <v>0</v>
      </c>
      <c r="P7554">
        <v>0</v>
      </c>
      <c r="Q7554">
        <v>0</v>
      </c>
      <c r="R7554">
        <v>0</v>
      </c>
      <c r="S7554">
        <v>3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</row>
    <row r="7555" spans="1:31" x14ac:dyDescent="0.3">
      <c r="A7555">
        <v>2484594</v>
      </c>
      <c r="B7555">
        <v>1</v>
      </c>
      <c r="C7555" t="s">
        <v>81</v>
      </c>
      <c r="D7555" t="s">
        <v>115</v>
      </c>
      <c r="E7555" t="s">
        <v>153</v>
      </c>
      <c r="F7555" t="s">
        <v>21224</v>
      </c>
      <c r="G7555" t="s">
        <v>155</v>
      </c>
      <c r="H7555" t="s">
        <v>135</v>
      </c>
      <c r="I7555" t="s">
        <v>136</v>
      </c>
      <c r="J7555" t="s">
        <v>137</v>
      </c>
      <c r="K7555" t="s">
        <v>144</v>
      </c>
      <c r="L7555" t="s">
        <v>21225</v>
      </c>
      <c r="M7555" t="s">
        <v>21226</v>
      </c>
      <c r="N7555">
        <v>0.78083333300000002</v>
      </c>
      <c r="O7555">
        <v>0</v>
      </c>
      <c r="P7555">
        <v>1</v>
      </c>
      <c r="Q7555">
        <v>0</v>
      </c>
      <c r="R7555">
        <v>0</v>
      </c>
      <c r="S7555">
        <v>0</v>
      </c>
      <c r="T7555">
        <v>1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</v>
      </c>
    </row>
    <row r="7556" spans="1:31" x14ac:dyDescent="0.3">
      <c r="A7556">
        <v>2484932</v>
      </c>
      <c r="B7556">
        <v>1</v>
      </c>
      <c r="C7556" t="s">
        <v>81</v>
      </c>
      <c r="D7556" t="s">
        <v>117</v>
      </c>
      <c r="E7556" t="s">
        <v>166</v>
      </c>
      <c r="F7556" t="s">
        <v>21227</v>
      </c>
      <c r="G7556" t="s">
        <v>134</v>
      </c>
      <c r="H7556" t="s">
        <v>150</v>
      </c>
      <c r="I7556" t="s">
        <v>136</v>
      </c>
      <c r="J7556" t="s">
        <v>137</v>
      </c>
      <c r="K7556" t="s">
        <v>138</v>
      </c>
      <c r="L7556" t="s">
        <v>21228</v>
      </c>
      <c r="M7556" t="s">
        <v>6179</v>
      </c>
      <c r="N7556">
        <v>3.329722222</v>
      </c>
      <c r="O7556">
        <v>0</v>
      </c>
      <c r="P7556">
        <v>0</v>
      </c>
      <c r="Q7556">
        <v>0</v>
      </c>
      <c r="R7556">
        <v>0</v>
      </c>
      <c r="S7556">
        <v>7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</row>
    <row r="7557" spans="1:31" x14ac:dyDescent="0.3">
      <c r="A7557">
        <v>2486287</v>
      </c>
      <c r="B7557">
        <v>1</v>
      </c>
      <c r="C7557" t="s">
        <v>80</v>
      </c>
      <c r="D7557" t="s">
        <v>101</v>
      </c>
      <c r="E7557" t="s">
        <v>184</v>
      </c>
      <c r="F7557" t="s">
        <v>21229</v>
      </c>
      <c r="G7557" t="s">
        <v>149</v>
      </c>
      <c r="H7557" t="s">
        <v>150</v>
      </c>
      <c r="I7557" t="s">
        <v>136</v>
      </c>
      <c r="J7557" t="s">
        <v>137</v>
      </c>
      <c r="K7557" t="s">
        <v>144</v>
      </c>
      <c r="L7557" t="s">
        <v>21230</v>
      </c>
      <c r="M7557" t="s">
        <v>21231</v>
      </c>
      <c r="N7557">
        <v>0.72972222200000003</v>
      </c>
      <c r="O7557">
        <v>0</v>
      </c>
      <c r="P7557">
        <v>0</v>
      </c>
      <c r="Q7557">
        <v>0</v>
      </c>
      <c r="R7557">
        <v>0</v>
      </c>
      <c r="S7557">
        <v>6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</row>
    <row r="7558" spans="1:31" x14ac:dyDescent="0.3">
      <c r="A7558">
        <v>2486382</v>
      </c>
      <c r="B7558">
        <v>1</v>
      </c>
      <c r="C7558" t="s">
        <v>80</v>
      </c>
      <c r="D7558" t="s">
        <v>105</v>
      </c>
      <c r="E7558" t="s">
        <v>184</v>
      </c>
      <c r="F7558" t="s">
        <v>21232</v>
      </c>
      <c r="G7558" t="s">
        <v>149</v>
      </c>
      <c r="H7558" t="s">
        <v>150</v>
      </c>
      <c r="I7558" t="s">
        <v>136</v>
      </c>
      <c r="J7558" t="s">
        <v>137</v>
      </c>
      <c r="K7558" t="s">
        <v>144</v>
      </c>
      <c r="L7558" t="s">
        <v>21233</v>
      </c>
      <c r="M7558" t="s">
        <v>21234</v>
      </c>
      <c r="N7558">
        <v>9.3333333000000004E-2</v>
      </c>
      <c r="O7558">
        <v>0</v>
      </c>
      <c r="P7558">
        <v>0</v>
      </c>
      <c r="Q7558">
        <v>0</v>
      </c>
      <c r="R7558">
        <v>0</v>
      </c>
      <c r="S7558">
        <v>5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</row>
    <row r="7559" spans="1:31" x14ac:dyDescent="0.3">
      <c r="A7559">
        <v>2489058</v>
      </c>
      <c r="B7559">
        <v>1</v>
      </c>
      <c r="C7559" t="s">
        <v>80</v>
      </c>
      <c r="D7559" t="s">
        <v>93</v>
      </c>
      <c r="E7559" t="s">
        <v>147</v>
      </c>
      <c r="F7559" t="s">
        <v>21235</v>
      </c>
      <c r="G7559" t="s">
        <v>168</v>
      </c>
      <c r="H7559" t="s">
        <v>150</v>
      </c>
      <c r="I7559" t="s">
        <v>136</v>
      </c>
      <c r="J7559" t="s">
        <v>137</v>
      </c>
      <c r="K7559" t="s">
        <v>138</v>
      </c>
      <c r="L7559" t="s">
        <v>21236</v>
      </c>
      <c r="M7559" t="s">
        <v>21237</v>
      </c>
      <c r="N7559">
        <v>9.9158333330000001</v>
      </c>
      <c r="O7559">
        <v>0</v>
      </c>
      <c r="P7559">
        <v>0</v>
      </c>
      <c r="Q7559">
        <v>0</v>
      </c>
      <c r="R7559">
        <v>0</v>
      </c>
      <c r="S7559">
        <v>5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</row>
    <row r="7560" spans="1:31" x14ac:dyDescent="0.3">
      <c r="A7560">
        <v>2489374</v>
      </c>
      <c r="B7560">
        <v>1</v>
      </c>
      <c r="C7560" t="s">
        <v>81</v>
      </c>
      <c r="D7560" t="s">
        <v>112</v>
      </c>
      <c r="E7560" t="s">
        <v>166</v>
      </c>
      <c r="F7560" t="s">
        <v>21238</v>
      </c>
      <c r="G7560" t="s">
        <v>149</v>
      </c>
      <c r="H7560" t="s">
        <v>150</v>
      </c>
      <c r="I7560" t="s">
        <v>136</v>
      </c>
      <c r="J7560" t="s">
        <v>137</v>
      </c>
      <c r="K7560" t="s">
        <v>144</v>
      </c>
      <c r="L7560" t="s">
        <v>21239</v>
      </c>
      <c r="M7560" t="s">
        <v>21240</v>
      </c>
      <c r="N7560">
        <v>9.0555554999999996E-2</v>
      </c>
      <c r="O7560">
        <v>0</v>
      </c>
      <c r="P7560">
        <v>0</v>
      </c>
      <c r="Q7560">
        <v>0</v>
      </c>
      <c r="R7560">
        <v>0</v>
      </c>
      <c r="S7560">
        <v>9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</row>
    <row r="7561" spans="1:31" x14ac:dyDescent="0.3">
      <c r="A7561">
        <v>2490858</v>
      </c>
      <c r="B7561">
        <v>1</v>
      </c>
      <c r="C7561" t="s">
        <v>80</v>
      </c>
      <c r="D7561" t="s">
        <v>93</v>
      </c>
      <c r="E7561" t="s">
        <v>166</v>
      </c>
      <c r="F7561" t="s">
        <v>21241</v>
      </c>
      <c r="G7561" t="s">
        <v>149</v>
      </c>
      <c r="H7561" t="s">
        <v>150</v>
      </c>
      <c r="I7561" t="s">
        <v>136</v>
      </c>
      <c r="J7561" t="s">
        <v>137</v>
      </c>
      <c r="K7561" t="s">
        <v>144</v>
      </c>
      <c r="L7561" t="s">
        <v>21242</v>
      </c>
      <c r="M7561" t="s">
        <v>21243</v>
      </c>
      <c r="N7561">
        <v>1.854166666</v>
      </c>
      <c r="O7561">
        <v>0</v>
      </c>
      <c r="P7561">
        <v>0</v>
      </c>
      <c r="Q7561">
        <v>0</v>
      </c>
      <c r="R7561">
        <v>0</v>
      </c>
      <c r="S7561">
        <v>8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</row>
    <row r="7562" spans="1:31" x14ac:dyDescent="0.3">
      <c r="A7562">
        <v>2494286</v>
      </c>
      <c r="B7562">
        <v>1</v>
      </c>
      <c r="C7562" t="s">
        <v>80</v>
      </c>
      <c r="D7562" t="s">
        <v>101</v>
      </c>
      <c r="E7562" t="s">
        <v>153</v>
      </c>
      <c r="F7562" t="s">
        <v>21244</v>
      </c>
      <c r="G7562" t="s">
        <v>155</v>
      </c>
      <c r="H7562" t="s">
        <v>135</v>
      </c>
      <c r="I7562" t="s">
        <v>136</v>
      </c>
      <c r="J7562" t="s">
        <v>137</v>
      </c>
      <c r="K7562" t="s">
        <v>144</v>
      </c>
      <c r="L7562" t="s">
        <v>21245</v>
      </c>
      <c r="M7562" t="s">
        <v>12598</v>
      </c>
      <c r="N7562">
        <v>3.5763888879999999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2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</row>
    <row r="7563" spans="1:31" x14ac:dyDescent="0.3">
      <c r="A7563">
        <v>2494824</v>
      </c>
      <c r="B7563">
        <v>1</v>
      </c>
      <c r="C7563" t="s">
        <v>80</v>
      </c>
      <c r="D7563" t="s">
        <v>93</v>
      </c>
      <c r="E7563" t="s">
        <v>184</v>
      </c>
      <c r="F7563" t="s">
        <v>21246</v>
      </c>
      <c r="G7563" t="s">
        <v>168</v>
      </c>
      <c r="H7563" t="s">
        <v>150</v>
      </c>
      <c r="I7563" t="s">
        <v>136</v>
      </c>
      <c r="J7563" t="s">
        <v>137</v>
      </c>
      <c r="K7563" t="s">
        <v>138</v>
      </c>
      <c r="L7563" t="s">
        <v>21247</v>
      </c>
      <c r="M7563" t="s">
        <v>21248</v>
      </c>
      <c r="N7563">
        <v>4.6644444439999999</v>
      </c>
      <c r="O7563">
        <v>0</v>
      </c>
      <c r="P7563">
        <v>0</v>
      </c>
      <c r="Q7563">
        <v>0</v>
      </c>
      <c r="R7563">
        <v>0</v>
      </c>
      <c r="S7563">
        <v>3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</row>
    <row r="7564" spans="1:31" x14ac:dyDescent="0.3">
      <c r="A7564">
        <v>2495333</v>
      </c>
      <c r="B7564">
        <v>1</v>
      </c>
      <c r="C7564" t="s">
        <v>80</v>
      </c>
      <c r="D7564" t="s">
        <v>82</v>
      </c>
      <c r="E7564" t="s">
        <v>153</v>
      </c>
      <c r="F7564" t="s">
        <v>21249</v>
      </c>
      <c r="G7564" t="s">
        <v>155</v>
      </c>
      <c r="H7564" t="s">
        <v>135</v>
      </c>
      <c r="I7564" t="s">
        <v>136</v>
      </c>
      <c r="J7564" t="s">
        <v>137</v>
      </c>
      <c r="K7564" t="s">
        <v>144</v>
      </c>
      <c r="L7564" t="s">
        <v>21250</v>
      </c>
      <c r="M7564" t="s">
        <v>21251</v>
      </c>
      <c r="N7564">
        <v>1.343611111</v>
      </c>
      <c r="O7564">
        <v>0</v>
      </c>
      <c r="P7564">
        <v>2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</row>
    <row r="7565" spans="1:31" x14ac:dyDescent="0.3">
      <c r="A7565">
        <v>2496782</v>
      </c>
      <c r="B7565">
        <v>1</v>
      </c>
      <c r="C7565" t="s">
        <v>80</v>
      </c>
      <c r="D7565" t="s">
        <v>92</v>
      </c>
      <c r="E7565" t="s">
        <v>166</v>
      </c>
      <c r="F7565" t="s">
        <v>21252</v>
      </c>
      <c r="G7565" t="s">
        <v>168</v>
      </c>
      <c r="H7565" t="s">
        <v>150</v>
      </c>
      <c r="I7565" t="s">
        <v>136</v>
      </c>
      <c r="J7565" t="s">
        <v>137</v>
      </c>
      <c r="K7565" t="s">
        <v>138</v>
      </c>
      <c r="L7565" t="s">
        <v>21253</v>
      </c>
      <c r="M7565" t="s">
        <v>14174</v>
      </c>
      <c r="N7565">
        <v>0.61666666599999997</v>
      </c>
      <c r="O7565">
        <v>0</v>
      </c>
      <c r="P7565">
        <v>0</v>
      </c>
      <c r="Q7565">
        <v>0</v>
      </c>
      <c r="R7565">
        <v>0</v>
      </c>
      <c r="S7565">
        <v>8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</row>
    <row r="7566" spans="1:31" x14ac:dyDescent="0.3">
      <c r="A7566">
        <v>2497246</v>
      </c>
      <c r="B7566">
        <v>1</v>
      </c>
      <c r="C7566" t="s">
        <v>80</v>
      </c>
      <c r="D7566" t="s">
        <v>90</v>
      </c>
      <c r="E7566" t="s">
        <v>213</v>
      </c>
      <c r="F7566" t="s">
        <v>21254</v>
      </c>
      <c r="G7566" t="s">
        <v>149</v>
      </c>
      <c r="H7566" t="s">
        <v>150</v>
      </c>
      <c r="I7566" t="s">
        <v>136</v>
      </c>
      <c r="J7566" t="s">
        <v>137</v>
      </c>
      <c r="K7566" t="s">
        <v>144</v>
      </c>
      <c r="L7566" t="s">
        <v>14916</v>
      </c>
      <c r="M7566" t="s">
        <v>21255</v>
      </c>
      <c r="N7566">
        <v>1.253333333</v>
      </c>
      <c r="O7566">
        <v>0</v>
      </c>
      <c r="P7566">
        <v>1121</v>
      </c>
      <c r="Q7566">
        <v>0</v>
      </c>
      <c r="R7566">
        <v>0</v>
      </c>
      <c r="S7566">
        <v>0</v>
      </c>
      <c r="T7566">
        <v>65</v>
      </c>
      <c r="U7566">
        <v>0</v>
      </c>
      <c r="V7566">
        <v>0</v>
      </c>
      <c r="W7566">
        <v>0</v>
      </c>
      <c r="X7566">
        <v>422.46298755282862</v>
      </c>
      <c r="Y7566">
        <v>0</v>
      </c>
      <c r="Z7566">
        <v>0</v>
      </c>
      <c r="AA7566">
        <v>0</v>
      </c>
      <c r="AB7566">
        <v>179.92519372435888</v>
      </c>
      <c r="AC7566">
        <v>0</v>
      </c>
      <c r="AD7566">
        <v>0</v>
      </c>
      <c r="AE7566">
        <v>602.38818127718753</v>
      </c>
    </row>
    <row r="7567" spans="1:31" x14ac:dyDescent="0.3">
      <c r="A7567">
        <v>2498419</v>
      </c>
      <c r="B7567">
        <v>1</v>
      </c>
      <c r="C7567" t="s">
        <v>80</v>
      </c>
      <c r="D7567" t="s">
        <v>95</v>
      </c>
      <c r="E7567" t="s">
        <v>166</v>
      </c>
      <c r="F7567" t="s">
        <v>21256</v>
      </c>
      <c r="G7567" t="s">
        <v>134</v>
      </c>
      <c r="H7567" t="s">
        <v>150</v>
      </c>
      <c r="I7567" t="s">
        <v>136</v>
      </c>
      <c r="J7567" t="s">
        <v>137</v>
      </c>
      <c r="K7567" t="s">
        <v>138</v>
      </c>
      <c r="L7567" t="s">
        <v>21257</v>
      </c>
      <c r="M7567" t="s">
        <v>21258</v>
      </c>
      <c r="N7567">
        <v>3.571388888</v>
      </c>
      <c r="O7567">
        <v>0</v>
      </c>
      <c r="P7567">
        <v>0</v>
      </c>
      <c r="Q7567">
        <v>0</v>
      </c>
      <c r="R7567">
        <v>0</v>
      </c>
      <c r="S7567">
        <v>9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</row>
    <row r="7568" spans="1:31" x14ac:dyDescent="0.3">
      <c r="A7568">
        <v>2498537</v>
      </c>
      <c r="B7568">
        <v>1</v>
      </c>
      <c r="C7568" t="s">
        <v>81</v>
      </c>
      <c r="D7568" t="s">
        <v>120</v>
      </c>
      <c r="E7568" t="s">
        <v>184</v>
      </c>
      <c r="F7568" t="s">
        <v>21259</v>
      </c>
      <c r="G7568" t="s">
        <v>382</v>
      </c>
      <c r="H7568" t="s">
        <v>150</v>
      </c>
      <c r="I7568" t="s">
        <v>136</v>
      </c>
      <c r="J7568" t="s">
        <v>137</v>
      </c>
      <c r="K7568" t="s">
        <v>144</v>
      </c>
      <c r="L7568" t="s">
        <v>21260</v>
      </c>
      <c r="M7568" t="s">
        <v>21261</v>
      </c>
      <c r="N7568">
        <v>5.1158333330000003</v>
      </c>
      <c r="O7568">
        <v>0</v>
      </c>
      <c r="P7568">
        <v>0</v>
      </c>
      <c r="Q7568">
        <v>0</v>
      </c>
      <c r="R7568">
        <v>0</v>
      </c>
      <c r="S7568">
        <v>12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</row>
    <row r="7569" spans="1:31" x14ac:dyDescent="0.3">
      <c r="A7569">
        <v>2499394</v>
      </c>
      <c r="B7569">
        <v>1</v>
      </c>
      <c r="C7569" t="s">
        <v>80</v>
      </c>
      <c r="D7569" t="s">
        <v>84</v>
      </c>
      <c r="E7569" t="s">
        <v>153</v>
      </c>
      <c r="F7569" t="s">
        <v>21262</v>
      </c>
      <c r="G7569" t="s">
        <v>159</v>
      </c>
      <c r="H7569" t="s">
        <v>135</v>
      </c>
      <c r="I7569" t="s">
        <v>136</v>
      </c>
      <c r="J7569" t="s">
        <v>3</v>
      </c>
      <c r="K7569" t="s">
        <v>144</v>
      </c>
      <c r="L7569" t="s">
        <v>21263</v>
      </c>
      <c r="M7569" t="s">
        <v>21264</v>
      </c>
      <c r="N7569">
        <v>3.0983333329999998</v>
      </c>
      <c r="O7569">
        <v>0</v>
      </c>
      <c r="P7569">
        <v>2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</row>
    <row r="7570" spans="1:31" x14ac:dyDescent="0.3">
      <c r="A7570">
        <v>2500510</v>
      </c>
      <c r="B7570">
        <v>1</v>
      </c>
      <c r="C7570" t="s">
        <v>80</v>
      </c>
      <c r="D7570" t="s">
        <v>104</v>
      </c>
      <c r="E7570" t="s">
        <v>184</v>
      </c>
      <c r="F7570" t="s">
        <v>21265</v>
      </c>
      <c r="G7570" t="s">
        <v>149</v>
      </c>
      <c r="H7570" t="s">
        <v>150</v>
      </c>
      <c r="I7570" t="s">
        <v>136</v>
      </c>
      <c r="J7570" t="s">
        <v>137</v>
      </c>
      <c r="K7570" t="s">
        <v>144</v>
      </c>
      <c r="L7570" t="s">
        <v>21266</v>
      </c>
      <c r="M7570" t="s">
        <v>21267</v>
      </c>
      <c r="N7570">
        <v>1.574166666</v>
      </c>
      <c r="O7570">
        <v>0</v>
      </c>
      <c r="P7570">
        <v>0</v>
      </c>
      <c r="Q7570">
        <v>0</v>
      </c>
      <c r="R7570">
        <v>0</v>
      </c>
      <c r="S7570">
        <v>14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</row>
    <row r="7571" spans="1:31" x14ac:dyDescent="0.3">
      <c r="A7571">
        <v>2497246</v>
      </c>
      <c r="B7571">
        <v>2</v>
      </c>
      <c r="C7571" t="s">
        <v>80</v>
      </c>
      <c r="D7571" t="s">
        <v>84</v>
      </c>
      <c r="E7571" t="s">
        <v>147</v>
      </c>
      <c r="F7571" t="s">
        <v>21268</v>
      </c>
      <c r="G7571" t="s">
        <v>149</v>
      </c>
      <c r="H7571" t="s">
        <v>150</v>
      </c>
      <c r="I7571" t="s">
        <v>136</v>
      </c>
      <c r="J7571" t="s">
        <v>137</v>
      </c>
      <c r="K7571" t="s">
        <v>144</v>
      </c>
      <c r="L7571" t="s">
        <v>21255</v>
      </c>
      <c r="M7571" t="s">
        <v>21269</v>
      </c>
      <c r="N7571">
        <v>0.41888888800000001</v>
      </c>
      <c r="O7571">
        <v>0</v>
      </c>
      <c r="P7571">
        <v>831</v>
      </c>
      <c r="Q7571">
        <v>0</v>
      </c>
      <c r="R7571">
        <v>0</v>
      </c>
      <c r="S7571">
        <v>0</v>
      </c>
      <c r="T7571">
        <v>35</v>
      </c>
      <c r="U7571">
        <v>0</v>
      </c>
      <c r="V7571">
        <v>1</v>
      </c>
      <c r="W7571">
        <v>0</v>
      </c>
      <c r="X7571">
        <v>76.409358152697607</v>
      </c>
      <c r="Y7571">
        <v>0</v>
      </c>
      <c r="Z7571">
        <v>0</v>
      </c>
      <c r="AA7571">
        <v>0</v>
      </c>
      <c r="AB7571">
        <v>39.292926385045824</v>
      </c>
      <c r="AC7571">
        <v>0</v>
      </c>
      <c r="AD7571">
        <v>5.4286335720811847</v>
      </c>
      <c r="AE7571">
        <v>121.13091810982461</v>
      </c>
    </row>
    <row r="7572" spans="1:31" x14ac:dyDescent="0.3">
      <c r="A7572">
        <v>2497390</v>
      </c>
      <c r="B7572">
        <v>1</v>
      </c>
      <c r="C7572" t="s">
        <v>80</v>
      </c>
      <c r="D7572" t="s">
        <v>85</v>
      </c>
      <c r="E7572" t="s">
        <v>132</v>
      </c>
      <c r="F7572" t="s">
        <v>21270</v>
      </c>
      <c r="G7572" t="s">
        <v>134</v>
      </c>
      <c r="H7572" t="s">
        <v>135</v>
      </c>
      <c r="I7572" t="s">
        <v>136</v>
      </c>
      <c r="J7572" t="s">
        <v>137</v>
      </c>
      <c r="K7572" t="s">
        <v>138</v>
      </c>
      <c r="L7572" t="s">
        <v>21271</v>
      </c>
      <c r="M7572" t="s">
        <v>21272</v>
      </c>
      <c r="N7572">
        <v>0.84166666599999995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</row>
    <row r="7573" spans="1:31" x14ac:dyDescent="0.3">
      <c r="A7573">
        <v>2500287</v>
      </c>
      <c r="B7573">
        <v>1</v>
      </c>
      <c r="C7573" t="s">
        <v>80</v>
      </c>
      <c r="D7573" t="s">
        <v>104</v>
      </c>
      <c r="E7573" t="s">
        <v>153</v>
      </c>
      <c r="F7573" t="s">
        <v>21273</v>
      </c>
      <c r="G7573" t="s">
        <v>6983</v>
      </c>
      <c r="H7573" t="s">
        <v>135</v>
      </c>
      <c r="I7573" t="s">
        <v>136</v>
      </c>
      <c r="J7573" t="s">
        <v>137</v>
      </c>
      <c r="K7573" t="s">
        <v>144</v>
      </c>
      <c r="L7573" t="s">
        <v>21274</v>
      </c>
      <c r="M7573" t="s">
        <v>21275</v>
      </c>
      <c r="N7573">
        <v>4.1402777769999997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1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</row>
    <row r="7574" spans="1:31" x14ac:dyDescent="0.3">
      <c r="A7574">
        <v>2497748</v>
      </c>
      <c r="B7574">
        <v>2</v>
      </c>
      <c r="C7574" t="s">
        <v>80</v>
      </c>
      <c r="D7574" t="s">
        <v>86</v>
      </c>
      <c r="E7574" t="s">
        <v>132</v>
      </c>
      <c r="F7574" t="s">
        <v>21276</v>
      </c>
      <c r="G7574" t="s">
        <v>466</v>
      </c>
      <c r="H7574" t="s">
        <v>135</v>
      </c>
      <c r="I7574" t="s">
        <v>136</v>
      </c>
      <c r="J7574" t="s">
        <v>137</v>
      </c>
      <c r="K7574" t="s">
        <v>144</v>
      </c>
      <c r="L7574" t="s">
        <v>21163</v>
      </c>
      <c r="M7574" t="s">
        <v>21277</v>
      </c>
      <c r="N7574">
        <v>1.726388888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</row>
    <row r="7575" spans="1:31" x14ac:dyDescent="0.3">
      <c r="A7575">
        <v>2501793</v>
      </c>
      <c r="B7575">
        <v>1</v>
      </c>
      <c r="C7575" t="s">
        <v>81</v>
      </c>
      <c r="D7575" t="s">
        <v>121</v>
      </c>
      <c r="E7575" t="s">
        <v>153</v>
      </c>
      <c r="F7575" t="s">
        <v>21278</v>
      </c>
      <c r="G7575" t="s">
        <v>155</v>
      </c>
      <c r="H7575" t="s">
        <v>135</v>
      </c>
      <c r="I7575" t="s">
        <v>136</v>
      </c>
      <c r="J7575" t="s">
        <v>137</v>
      </c>
      <c r="K7575" t="s">
        <v>144</v>
      </c>
      <c r="L7575" t="s">
        <v>21279</v>
      </c>
      <c r="M7575" t="s">
        <v>21280</v>
      </c>
      <c r="N7575">
        <v>1.791111111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</row>
    <row r="7576" spans="1:31" x14ac:dyDescent="0.3">
      <c r="A7576">
        <v>2486187</v>
      </c>
      <c r="B7576">
        <v>1</v>
      </c>
      <c r="C7576" t="s">
        <v>81</v>
      </c>
      <c r="D7576" t="s">
        <v>113</v>
      </c>
      <c r="E7576" t="s">
        <v>147</v>
      </c>
      <c r="F7576" t="s">
        <v>21281</v>
      </c>
      <c r="G7576" t="s">
        <v>193</v>
      </c>
      <c r="H7576" t="s">
        <v>150</v>
      </c>
      <c r="I7576" t="s">
        <v>136</v>
      </c>
      <c r="J7576" t="s">
        <v>137</v>
      </c>
      <c r="K7576" t="s">
        <v>144</v>
      </c>
      <c r="L7576" t="s">
        <v>21282</v>
      </c>
      <c r="M7576" t="s">
        <v>21283</v>
      </c>
      <c r="N7576">
        <v>2.3797222219999998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</row>
    <row r="7577" spans="1:31" x14ac:dyDescent="0.3">
      <c r="A7577">
        <v>2487933</v>
      </c>
      <c r="B7577">
        <v>1</v>
      </c>
      <c r="C7577" t="s">
        <v>80</v>
      </c>
      <c r="D7577" t="s">
        <v>93</v>
      </c>
      <c r="E7577" t="s">
        <v>184</v>
      </c>
      <c r="F7577" t="s">
        <v>21284</v>
      </c>
      <c r="G7577" t="s">
        <v>168</v>
      </c>
      <c r="H7577" t="s">
        <v>150</v>
      </c>
      <c r="I7577" t="s">
        <v>136</v>
      </c>
      <c r="J7577" t="s">
        <v>137</v>
      </c>
      <c r="K7577" t="s">
        <v>138</v>
      </c>
      <c r="L7577" t="s">
        <v>21285</v>
      </c>
      <c r="M7577" t="s">
        <v>21286</v>
      </c>
      <c r="N7577">
        <v>9.3375000000000004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</row>
    <row r="7578" spans="1:31" x14ac:dyDescent="0.3">
      <c r="A7578">
        <v>2496464</v>
      </c>
      <c r="B7578">
        <v>1</v>
      </c>
      <c r="C7578" t="s">
        <v>80</v>
      </c>
      <c r="D7578" t="s">
        <v>83</v>
      </c>
      <c r="E7578" t="s">
        <v>132</v>
      </c>
      <c r="F7578" t="s">
        <v>21287</v>
      </c>
      <c r="G7578" t="s">
        <v>134</v>
      </c>
      <c r="H7578" t="s">
        <v>135</v>
      </c>
      <c r="I7578" t="s">
        <v>136</v>
      </c>
      <c r="J7578" t="s">
        <v>137</v>
      </c>
      <c r="K7578" t="s">
        <v>138</v>
      </c>
      <c r="L7578" t="s">
        <v>21288</v>
      </c>
      <c r="M7578" t="s">
        <v>21289</v>
      </c>
      <c r="N7578">
        <v>0.82666666600000005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</row>
    <row r="7579" spans="1:31" x14ac:dyDescent="0.3">
      <c r="A7579">
        <v>2485985</v>
      </c>
      <c r="B7579">
        <v>1</v>
      </c>
      <c r="C7579" t="s">
        <v>81</v>
      </c>
      <c r="D7579" t="s">
        <v>113</v>
      </c>
      <c r="E7579" t="s">
        <v>147</v>
      </c>
      <c r="F7579" t="s">
        <v>21290</v>
      </c>
      <c r="G7579" t="s">
        <v>193</v>
      </c>
      <c r="H7579" t="s">
        <v>150</v>
      </c>
      <c r="I7579" t="s">
        <v>136</v>
      </c>
      <c r="J7579" t="s">
        <v>137</v>
      </c>
      <c r="K7579" t="s">
        <v>144</v>
      </c>
      <c r="L7579" t="s">
        <v>21291</v>
      </c>
      <c r="M7579" t="s">
        <v>21292</v>
      </c>
      <c r="N7579">
        <v>4.1375000000000002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</row>
    <row r="7580" spans="1:31" x14ac:dyDescent="0.3">
      <c r="A7580">
        <v>2485756</v>
      </c>
      <c r="B7580">
        <v>1</v>
      </c>
      <c r="C7580" t="s">
        <v>81</v>
      </c>
      <c r="D7580" t="s">
        <v>113</v>
      </c>
      <c r="E7580" t="s">
        <v>147</v>
      </c>
      <c r="F7580" t="s">
        <v>21293</v>
      </c>
      <c r="G7580" t="s">
        <v>193</v>
      </c>
      <c r="H7580" t="s">
        <v>150</v>
      </c>
      <c r="I7580" t="s">
        <v>136</v>
      </c>
      <c r="J7580" t="s">
        <v>137</v>
      </c>
      <c r="K7580" t="s">
        <v>144</v>
      </c>
      <c r="L7580" t="s">
        <v>21294</v>
      </c>
      <c r="M7580" t="s">
        <v>21295</v>
      </c>
      <c r="N7580">
        <v>2.6463888880000002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87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1.5492014421274226E-2</v>
      </c>
      <c r="D17" s="12">
        <f t="shared" si="1"/>
        <v>90.324149909516734</v>
      </c>
      <c r="E17" s="12">
        <f t="shared" si="2"/>
        <v>1.7030151765560764E-2</v>
      </c>
      <c r="F17" s="12">
        <f t="shared" si="3"/>
        <v>0.30404623797685326</v>
      </c>
      <c r="G17" s="12">
        <f t="shared" si="4"/>
        <v>0</v>
      </c>
      <c r="H17" s="12">
        <f t="shared" si="5"/>
        <v>0.2823286495499352</v>
      </c>
      <c r="I17" s="12">
        <f t="shared" si="6"/>
        <v>0.13055510961680217</v>
      </c>
      <c r="J17" s="12">
        <f t="shared" si="7"/>
        <v>5.9400933321740652</v>
      </c>
      <c r="K17" s="12">
        <f t="shared" si="8"/>
        <v>0.26514796638066129</v>
      </c>
      <c r="L17" s="12">
        <f t="shared" si="9"/>
        <v>4.4271229225740338</v>
      </c>
      <c r="M17" s="12">
        <f t="shared" si="10"/>
        <v>25.962449031732884</v>
      </c>
      <c r="N17" s="12">
        <f t="shared" si="11"/>
        <v>13.454557604696179</v>
      </c>
      <c r="O17" s="17">
        <f t="shared" si="12"/>
        <v>9.1719317697832189E-2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1.0971050005768996E-2</v>
      </c>
      <c r="D21" s="12">
        <f t="shared" si="1"/>
        <v>0</v>
      </c>
      <c r="E21" s="12">
        <f t="shared" si="2"/>
        <v>1.0970863146810915E-2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5.4033729487341538E-2</v>
      </c>
      <c r="J21" s="12">
        <f t="shared" si="7"/>
        <v>0</v>
      </c>
      <c r="K21" s="12">
        <f t="shared" si="8"/>
        <v>5.2781899525182238E-2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1.7010548887913726E-2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1.3267772965409234E-4</v>
      </c>
      <c r="D22" s="12">
        <f t="shared" si="1"/>
        <v>0</v>
      </c>
      <c r="E22" s="12">
        <f t="shared" si="2"/>
        <v>1.3267546988658506E-4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5.1128571645443312E-5</v>
      </c>
      <c r="J22" s="12">
        <f t="shared" si="7"/>
        <v>0</v>
      </c>
      <c r="K22" s="12">
        <f t="shared" si="8"/>
        <v>4.9944047117608001E-5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1.2024999711755024E-4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2.6595742156697313E-2</v>
      </c>
      <c r="D25" s="12">
        <f t="shared" ref="D25:O25" si="13">SUM(D15:D24)</f>
        <v>90.324149909516734</v>
      </c>
      <c r="E25" s="12">
        <f t="shared" si="13"/>
        <v>2.8133690382258266E-2</v>
      </c>
      <c r="F25" s="12">
        <f t="shared" si="13"/>
        <v>0.30404623797685326</v>
      </c>
      <c r="G25" s="12">
        <f t="shared" si="13"/>
        <v>0</v>
      </c>
      <c r="H25" s="12">
        <f t="shared" si="13"/>
        <v>0.2823286495499352</v>
      </c>
      <c r="I25" s="12">
        <f t="shared" si="13"/>
        <v>0.18463996767578914</v>
      </c>
      <c r="J25" s="12">
        <f t="shared" si="13"/>
        <v>5.9400933321740652</v>
      </c>
      <c r="K25" s="12">
        <f t="shared" si="13"/>
        <v>0.31797980995296116</v>
      </c>
      <c r="L25" s="12">
        <f t="shared" si="13"/>
        <v>4.4271229225740338</v>
      </c>
      <c r="M25" s="12">
        <f t="shared" si="13"/>
        <v>25.962449031732884</v>
      </c>
      <c r="N25" s="12">
        <f t="shared" si="13"/>
        <v>13.454557604696179</v>
      </c>
      <c r="O25" s="12">
        <f t="shared" si="13"/>
        <v>0.10885011658286346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6.6821197771527507E-2</v>
      </c>
      <c r="D29" s="12">
        <f>(SUMIFS(MESKENOG2,KAYNAK,A29,SEBEP,B29,SÜRE,"Uzun",BİLDİRİM,"Bildirimli",İL,$B$10,İLÇE,$B$11)/VLOOKUP($B$11,ABONE2,4,FALSE))</f>
        <v>2.6092659304744439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6.6864500698182644E-2</v>
      </c>
      <c r="F29" s="12">
        <f>(SUMIFS(TARIMSALAG2,KAYNAK,A29,SEBEP,B29,SÜRE,"Uzun",BİLDİRİM,"Bildirimli",İL,$B$10,İLÇE,$B$11)/VLOOKUP($B$11,ABONE2,6,FALSE))</f>
        <v>1.7119487614131794</v>
      </c>
      <c r="G29" s="12">
        <f>(SUMIFS(TARIMSALOG2,KAYNAK,A29,SEBEP,B29,SÜRE,"Uzun",BİLDİRİM,"Bildirimli",İL,$B$10,İLÇE,$B$11)/VLOOKUP($B$11,ABONE2,7,FALSE))</f>
        <v>19.36351859699953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2.9727751782407759</v>
      </c>
      <c r="I29" s="12">
        <f>(SUMIFS(TICARETHANEAG2,KAYNAK,A29,SEBEP,B29,SÜRE,"Uzun",BİLDİRİM,"Bildirimli",İL,$B$10,İLÇE,$B$11)/VLOOKUP($B$11,ABONE2,9,FALSE))</f>
        <v>0.12741152360884114</v>
      </c>
      <c r="J29" s="12">
        <f>(SUMIFS(TICARETHANEOG2,KAYNAK,A29,SEBEP,B29,SÜRE,"Uzun",BİLDİRİM,"Bildirimli",İL,$B$10,İLÇE,$B$11)/VLOOKUP($B$11,ABONE2,10,FALSE))</f>
        <v>13.567849515972929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0.43879374991485953</v>
      </c>
      <c r="L29" s="12">
        <f>(SUMIFS(SANAYIAG2,KAYNAK,A29,SEBEP,B29,SÜRE,"Uzun",BİLDİRİM,"Bildirimli",İL,$B$10,İLÇE,$B$11)/VLOOKUP($B$11,ABONE2,12,FALSE))</f>
        <v>23.567634157705537</v>
      </c>
      <c r="M29" s="12">
        <f>(SUMIFS(SANAYIOG2,KAYNAK,A29,SEBEP,B29,SÜRE,"Uzun",BİLDİRİM,"Bildirimli",İL,$B$10,İLÇE,$B$11)/VLOOKUP($B$11,ABONE2,13,FALSE))</f>
        <v>13.466710961517007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19.33340877748509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0.17681616837460973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2.968613998235748E-2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2.9685634367928267E-2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9.7095009661924081E-2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9.4845554674749477E-2</v>
      </c>
      <c r="L31" s="12">
        <f>(SUMIFS(SANAYIAG2,KAYNAK,A31,SEBEP,B31,SÜRE,"Uzun",BİLDİRİM,"Bildirimli",İL,$B$10,İLÇE,$B$11)/VLOOKUP($B$11,ABONE2,12,FALSE))</f>
        <v>0.17874764127079143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0.10381807447545967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3.9357577190026763E-2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9.6507337753884981E-2</v>
      </c>
      <c r="D33" s="12">
        <f t="shared" ref="D33:O33" si="14">SUM(D28:D32)</f>
        <v>2.6092659304744439</v>
      </c>
      <c r="E33" s="12">
        <f t="shared" si="14"/>
        <v>9.6550135066110904E-2</v>
      </c>
      <c r="F33" s="12">
        <f t="shared" si="14"/>
        <v>1.7119487614131794</v>
      </c>
      <c r="G33" s="12">
        <f t="shared" si="14"/>
        <v>19.36351859699953</v>
      </c>
      <c r="H33" s="12">
        <f t="shared" si="14"/>
        <v>2.9727751782407759</v>
      </c>
      <c r="I33" s="12">
        <f t="shared" si="14"/>
        <v>0.22450653327076522</v>
      </c>
      <c r="J33" s="12">
        <f t="shared" si="14"/>
        <v>13.567849515972929</v>
      </c>
      <c r="K33" s="12">
        <f t="shared" si="14"/>
        <v>0.53363930458960906</v>
      </c>
      <c r="L33" s="12">
        <f t="shared" si="14"/>
        <v>23.74638179897633</v>
      </c>
      <c r="M33" s="12">
        <f t="shared" si="14"/>
        <v>13.466710961517007</v>
      </c>
      <c r="N33" s="12">
        <f t="shared" si="14"/>
        <v>19.437226851960549</v>
      </c>
      <c r="O33" s="12">
        <f t="shared" si="14"/>
        <v>0.21617374556463648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58712</v>
      </c>
      <c r="D37" s="16">
        <f>VLOOKUP($B$11,ABONE2,4,FALSE)</f>
        <v>1</v>
      </c>
      <c r="E37" s="16">
        <f>VLOOKUP($B$11,ABONE2,5,FALSE)</f>
        <v>58713</v>
      </c>
      <c r="F37" s="16">
        <f>VLOOKUP($B$11,ABONE2,6,FALSE)</f>
        <v>13</v>
      </c>
      <c r="G37" s="16">
        <f>VLOOKUP($B$11,ABONE2,7,FALSE)</f>
        <v>1</v>
      </c>
      <c r="H37" s="16">
        <f>VLOOKUP($B$11,ABONE2,8,FALSE)</f>
        <v>14</v>
      </c>
      <c r="I37" s="16">
        <f>VLOOKUP($B$11,ABONE2,9,FALSE)</f>
        <v>9782</v>
      </c>
      <c r="J37" s="16">
        <f>VLOOKUP($B$11,ABONE2,10,FALSE)</f>
        <v>232</v>
      </c>
      <c r="K37" s="16">
        <f>VLOOKUP($B$11,ABONE2,11,FALSE)</f>
        <v>10014</v>
      </c>
      <c r="L37" s="21">
        <f>VLOOKUP($B$11,ABONE2,12,FALSE)</f>
        <v>115</v>
      </c>
      <c r="M37" s="21">
        <f>VLOOKUP($B$11,ABONE2,13,FALSE)</f>
        <v>83</v>
      </c>
      <c r="N37" s="21">
        <f>VLOOKUP($B$11,ABONE2,14,FALSE)</f>
        <v>198</v>
      </c>
      <c r="O37" s="21">
        <f>VLOOKUP($B$11,ABONE2,15,FALSE)</f>
        <v>68939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13806.904678146018</v>
      </c>
      <c r="D38" s="16">
        <f>VLOOKUP($B$11,TUKETIM,4,FALSE)</f>
        <v>63.772799999999997</v>
      </c>
      <c r="E38" s="16">
        <f>VLOOKUP($B$11,TUKETIM,5,FALSE)</f>
        <v>13870.677478146019</v>
      </c>
      <c r="F38" s="16">
        <f>VLOOKUP($B$11,TUKETIM,6,FALSE)</f>
        <v>8.5147999999999993</v>
      </c>
      <c r="G38" s="16">
        <f>VLOOKUP($B$11,TUKETIM,7,FALSE)</f>
        <v>0</v>
      </c>
      <c r="H38" s="16">
        <f>VLOOKUP($B$11,TUKETIM,8,FALSE)</f>
        <v>8.5147999999999993</v>
      </c>
      <c r="I38" s="16">
        <f>VLOOKUP($B$11,TUKETIM,9,FALSE)</f>
        <v>9542.1660451279095</v>
      </c>
      <c r="J38" s="16">
        <f>VLOOKUP($B$11,TUKETIM,10,FALSE)</f>
        <v>15431.460971897686</v>
      </c>
      <c r="K38" s="16">
        <f>VLOOKUP($B$11,TUKETIM,11,FALSE)</f>
        <v>24973.627017025596</v>
      </c>
      <c r="L38" s="21">
        <f>VLOOKUP($B$11,TUKETIM,12,FALSE)</f>
        <v>2111.1825146585061</v>
      </c>
      <c r="M38" s="21">
        <f>VLOOKUP($B$11,TUKETIM,13,FALSE)</f>
        <v>5845.5100398229124</v>
      </c>
      <c r="N38" s="21">
        <f>VLOOKUP($B$11,TUKETIM,14,FALSE)</f>
        <v>7956.6925544814185</v>
      </c>
      <c r="O38" s="21">
        <f>VLOOKUP($B$11,TUKETIM,15,FALSE)</f>
        <v>46809.511849653034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311057.188000019</v>
      </c>
      <c r="D39" s="16">
        <f>VLOOKUP($B$11,ANLASMA,4,FALSE)</f>
        <v>1950</v>
      </c>
      <c r="E39" s="16">
        <f>VLOOKUP($B$11,ANLASMA,5,FALSE)</f>
        <v>313007.188000019</v>
      </c>
      <c r="F39" s="16">
        <f>VLOOKUP($B$11,ANLASMA,6,FALSE)</f>
        <v>63.29</v>
      </c>
      <c r="G39" s="16">
        <f>VLOOKUP($B$11,ANLASMA,7,FALSE)</f>
        <v>100</v>
      </c>
      <c r="H39" s="16">
        <f>VLOOKUP($B$11,ANLASMA,8,FALSE)</f>
        <v>163.29</v>
      </c>
      <c r="I39" s="16">
        <f>VLOOKUP($B$11,ANLASMA,9,FALSE)</f>
        <v>87035.115999998801</v>
      </c>
      <c r="J39" s="16">
        <f>VLOOKUP($B$11,ANLASMA,10,FALSE)</f>
        <v>116125.79800000001</v>
      </c>
      <c r="K39" s="16">
        <f>VLOOKUP($B$11,ANLASMA,11,FALSE)</f>
        <v>203160.91399999883</v>
      </c>
      <c r="L39" s="21">
        <f>VLOOKUP($B$11,ANLASMA,12,FALSE)</f>
        <v>7978.6480000000001</v>
      </c>
      <c r="M39" s="21">
        <f>VLOOKUP($B$11,ANLASMA,13,FALSE)</f>
        <v>62790.767999999996</v>
      </c>
      <c r="N39" s="21">
        <f>VLOOKUP($B$11,ANLASMA,14,FALSE)</f>
        <v>70769.415999999997</v>
      </c>
      <c r="O39" s="21">
        <f>VLOOKUP($B$11,ANLASMA,15,FALSE)</f>
        <v>587100.80800001777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88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7.8167563562508133E-2</v>
      </c>
      <c r="D17" s="12">
        <f t="shared" si="1"/>
        <v>17.536631263088008</v>
      </c>
      <c r="E17" s="12">
        <f t="shared" si="2"/>
        <v>8.1708259534667926E-2</v>
      </c>
      <c r="F17" s="12">
        <f t="shared" si="3"/>
        <v>7.8312454083070165E-2</v>
      </c>
      <c r="G17" s="12">
        <f t="shared" si="4"/>
        <v>0</v>
      </c>
      <c r="H17" s="12">
        <f t="shared" si="5"/>
        <v>7.6304442439914522E-2</v>
      </c>
      <c r="I17" s="12">
        <f t="shared" si="6"/>
        <v>0.21374051257803614</v>
      </c>
      <c r="J17" s="12">
        <f t="shared" si="7"/>
        <v>22.328603878405374</v>
      </c>
      <c r="K17" s="12">
        <f t="shared" si="8"/>
        <v>0.43143080401769374</v>
      </c>
      <c r="L17" s="12">
        <f t="shared" si="9"/>
        <v>3.5922769068796869</v>
      </c>
      <c r="M17" s="12">
        <f t="shared" si="10"/>
        <v>106.63821504816805</v>
      </c>
      <c r="N17" s="12">
        <f t="shared" si="11"/>
        <v>39.434342347327814</v>
      </c>
      <c r="O17" s="17">
        <f t="shared" si="12"/>
        <v>0.14204390338644099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1.8308251560213165E-2</v>
      </c>
      <c r="D21" s="12">
        <f t="shared" si="1"/>
        <v>0</v>
      </c>
      <c r="E21" s="12">
        <f t="shared" si="2"/>
        <v>1.8304538521444567E-2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6.7407356073666977E-2</v>
      </c>
      <c r="J21" s="12">
        <f t="shared" si="7"/>
        <v>0</v>
      </c>
      <c r="K21" s="12">
        <f t="shared" si="8"/>
        <v>6.6743823735885152E-2</v>
      </c>
      <c r="L21" s="12">
        <f t="shared" si="9"/>
        <v>0.34336948348795049</v>
      </c>
      <c r="M21" s="12">
        <f t="shared" si="10"/>
        <v>0</v>
      </c>
      <c r="N21" s="12">
        <f t="shared" si="11"/>
        <v>0.22393661966605469</v>
      </c>
      <c r="O21" s="17">
        <f t="shared" si="12"/>
        <v>2.4520769622014903E-2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4.7736562067494052E-3</v>
      </c>
      <c r="D22" s="12">
        <f t="shared" si="1"/>
        <v>0</v>
      </c>
      <c r="E22" s="12">
        <f t="shared" si="2"/>
        <v>4.7726880765866023E-3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7.6202225785350014E-3</v>
      </c>
      <c r="J22" s="12">
        <f t="shared" si="7"/>
        <v>0</v>
      </c>
      <c r="K22" s="12">
        <f t="shared" si="8"/>
        <v>7.5452120100085122E-3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5.120469136846063E-3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0.10124947132947071</v>
      </c>
      <c r="D25" s="12">
        <f t="shared" ref="D25:O25" si="13">SUM(D15:D24)</f>
        <v>17.536631263088008</v>
      </c>
      <c r="E25" s="12">
        <f t="shared" si="13"/>
        <v>0.10478548613269908</v>
      </c>
      <c r="F25" s="12">
        <f t="shared" si="13"/>
        <v>7.8312454083070165E-2</v>
      </c>
      <c r="G25" s="12">
        <f t="shared" si="13"/>
        <v>0</v>
      </c>
      <c r="H25" s="12">
        <f t="shared" si="13"/>
        <v>7.6304442439914522E-2</v>
      </c>
      <c r="I25" s="12">
        <f t="shared" si="13"/>
        <v>0.28876809123023811</v>
      </c>
      <c r="J25" s="12">
        <f t="shared" si="13"/>
        <v>22.328603878405374</v>
      </c>
      <c r="K25" s="12">
        <f t="shared" si="13"/>
        <v>0.50571983976358736</v>
      </c>
      <c r="L25" s="12">
        <f t="shared" si="13"/>
        <v>3.9356463903676375</v>
      </c>
      <c r="M25" s="12">
        <f t="shared" si="13"/>
        <v>106.63821504816805</v>
      </c>
      <c r="N25" s="12">
        <f t="shared" si="13"/>
        <v>39.658278966993869</v>
      </c>
      <c r="O25" s="12">
        <f t="shared" si="13"/>
        <v>0.17168514214530195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1.7956664582851971E-3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1.7953022848329612E-3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1.9962310715666749E-2</v>
      </c>
      <c r="J29" s="12">
        <f>(SUMIFS(TICARETHANEOG2,KAYNAK,A29,SEBEP,B29,SÜRE,"Uzun",BİLDİRİM,"Bildirimli",İL,$B$10,İLÇE,$B$11)/VLOOKUP($B$11,ABONE2,10,FALSE))</f>
        <v>0.31695601495583603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2.2885803615545545E-2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76.259961246745974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26.525203911911643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1.5262297377200595E-2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2.7284990453240801E-2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2.7279456870363126E-2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0.14953789259440256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0.14806589853856544</v>
      </c>
      <c r="L31" s="12">
        <f>(SUMIFS(SANAYIAG2,KAYNAK,A31,SEBEP,B31,SÜRE,"Uzun",BİLDİRİM,"Bildirimli",İL,$B$10,İLÇE,$B$11)/VLOOKUP($B$11,ABONE2,12,FALSE))</f>
        <v>0.47126215147943229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0.30734488139962979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4.2691658605959075E-2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2.9080656911525997E-2</v>
      </c>
      <c r="D33" s="12">
        <f t="shared" ref="D33:O33" si="14">SUM(D28:D32)</f>
        <v>0</v>
      </c>
      <c r="E33" s="12">
        <f t="shared" si="14"/>
        <v>2.9074759155196087E-2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0.16950020331006932</v>
      </c>
      <c r="J33" s="12">
        <f t="shared" si="14"/>
        <v>0.31695601495583603</v>
      </c>
      <c r="K33" s="12">
        <f t="shared" si="14"/>
        <v>0.17095170215411098</v>
      </c>
      <c r="L33" s="12">
        <f t="shared" si="14"/>
        <v>0.47126215147943229</v>
      </c>
      <c r="M33" s="12">
        <f t="shared" si="14"/>
        <v>76.259961246745974</v>
      </c>
      <c r="N33" s="12">
        <f t="shared" si="14"/>
        <v>26.832548793311272</v>
      </c>
      <c r="O33" s="12">
        <f t="shared" si="14"/>
        <v>5.7953955983159666E-2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98596</v>
      </c>
      <c r="D37" s="16">
        <f>VLOOKUP($B$11,ABONE2,4,FALSE)</f>
        <v>20</v>
      </c>
      <c r="E37" s="16">
        <f>VLOOKUP($B$11,ABONE2,5,FALSE)</f>
        <v>98616</v>
      </c>
      <c r="F37" s="16">
        <f>VLOOKUP($B$11,ABONE2,6,FALSE)</f>
        <v>38</v>
      </c>
      <c r="G37" s="16">
        <f>VLOOKUP($B$11,ABONE2,7,FALSE)</f>
        <v>1</v>
      </c>
      <c r="H37" s="16">
        <f>VLOOKUP($B$11,ABONE2,8,FALSE)</f>
        <v>39</v>
      </c>
      <c r="I37" s="16">
        <f>VLOOKUP($B$11,ABONE2,9,FALSE)</f>
        <v>14183</v>
      </c>
      <c r="J37" s="16">
        <f>VLOOKUP($B$11,ABONE2,10,FALSE)</f>
        <v>141</v>
      </c>
      <c r="K37" s="16">
        <f>VLOOKUP($B$11,ABONE2,11,FALSE)</f>
        <v>14324</v>
      </c>
      <c r="L37" s="21">
        <f>VLOOKUP($B$11,ABONE2,12,FALSE)</f>
        <v>30</v>
      </c>
      <c r="M37" s="21">
        <f>VLOOKUP($B$11,ABONE2,13,FALSE)</f>
        <v>16</v>
      </c>
      <c r="N37" s="21">
        <f>VLOOKUP($B$11,ABONE2,14,FALSE)</f>
        <v>46</v>
      </c>
      <c r="O37" s="21">
        <f>VLOOKUP($B$11,ABONE2,15,FALSE)</f>
        <v>113025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23013.379932619373</v>
      </c>
      <c r="D38" s="16">
        <f>VLOOKUP($B$11,TUKETIM,4,FALSE)</f>
        <v>138.5729</v>
      </c>
      <c r="E38" s="16">
        <f>VLOOKUP($B$11,TUKETIM,5,FALSE)</f>
        <v>23151.952832619372</v>
      </c>
      <c r="F38" s="16">
        <f>VLOOKUP($B$11,TUKETIM,6,FALSE)</f>
        <v>4.9337</v>
      </c>
      <c r="G38" s="16">
        <f>VLOOKUP($B$11,TUKETIM,7,FALSE)</f>
        <v>0.25140000000000001</v>
      </c>
      <c r="H38" s="16">
        <f>VLOOKUP($B$11,TUKETIM,8,FALSE)</f>
        <v>5.1851000000000003</v>
      </c>
      <c r="I38" s="16">
        <f>VLOOKUP($B$11,TUKETIM,9,FALSE)</f>
        <v>9852.1220160910252</v>
      </c>
      <c r="J38" s="16">
        <f>VLOOKUP($B$11,TUKETIM,10,FALSE)</f>
        <v>14095.681184470681</v>
      </c>
      <c r="K38" s="16">
        <f>VLOOKUP($B$11,TUKETIM,11,FALSE)</f>
        <v>23947.803200561706</v>
      </c>
      <c r="L38" s="21">
        <f>VLOOKUP($B$11,TUKETIM,12,FALSE)</f>
        <v>434.25420000000003</v>
      </c>
      <c r="M38" s="21">
        <f>VLOOKUP($B$11,TUKETIM,13,FALSE)</f>
        <v>10471.169400000001</v>
      </c>
      <c r="N38" s="21">
        <f>VLOOKUP($B$11,TUKETIM,14,FALSE)</f>
        <v>10905.4236</v>
      </c>
      <c r="O38" s="21">
        <f>VLOOKUP($B$11,TUKETIM,15,FALSE)</f>
        <v>58010.364733181079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600584.30400002783</v>
      </c>
      <c r="D39" s="16">
        <f>VLOOKUP($B$11,ANLASMA,4,FALSE)</f>
        <v>1152.51</v>
      </c>
      <c r="E39" s="16">
        <f>VLOOKUP($B$11,ANLASMA,5,FALSE)</f>
        <v>601736.81400002784</v>
      </c>
      <c r="F39" s="16">
        <f>VLOOKUP($B$11,ANLASMA,6,FALSE)</f>
        <v>290.61599999999999</v>
      </c>
      <c r="G39" s="16">
        <f>VLOOKUP($B$11,ANLASMA,7,FALSE)</f>
        <v>15</v>
      </c>
      <c r="H39" s="16">
        <f>VLOOKUP($B$11,ANLASMA,8,FALSE)</f>
        <v>305.61599999999999</v>
      </c>
      <c r="I39" s="16">
        <f>VLOOKUP($B$11,ANLASMA,9,FALSE)</f>
        <v>103706.431999996</v>
      </c>
      <c r="J39" s="16">
        <f>VLOOKUP($B$11,ANLASMA,10,FALSE)</f>
        <v>58181.446000000004</v>
      </c>
      <c r="K39" s="16">
        <f>VLOOKUP($B$11,ANLASMA,11,FALSE)</f>
        <v>161887.87799999601</v>
      </c>
      <c r="L39" s="21">
        <f>VLOOKUP($B$11,ANLASMA,12,FALSE)</f>
        <v>2260.163</v>
      </c>
      <c r="M39" s="21">
        <f>VLOOKUP($B$11,ANLASMA,13,FALSE)</f>
        <v>53476</v>
      </c>
      <c r="N39" s="21">
        <f>VLOOKUP($B$11,ANLASMA,14,FALSE)</f>
        <v>55736.163</v>
      </c>
      <c r="O39" s="21">
        <f>VLOOKUP($B$11,ANLASMA,15,FALSE)</f>
        <v>819666.47100002388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89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0.75465132978304694</v>
      </c>
      <c r="D17" s="12">
        <f t="shared" si="1"/>
        <v>1.6734662547056089</v>
      </c>
      <c r="E17" s="12">
        <f t="shared" si="2"/>
        <v>0.75567059310871398</v>
      </c>
      <c r="F17" s="12">
        <f t="shared" si="3"/>
        <v>0.74315780502782958</v>
      </c>
      <c r="G17" s="12">
        <f t="shared" si="4"/>
        <v>6.7091980244936922</v>
      </c>
      <c r="H17" s="12">
        <f t="shared" si="5"/>
        <v>0.8559907169799027</v>
      </c>
      <c r="I17" s="12">
        <f t="shared" si="6"/>
        <v>1.0076371907053996</v>
      </c>
      <c r="J17" s="12">
        <f t="shared" si="7"/>
        <v>16.67587499117489</v>
      </c>
      <c r="K17" s="12">
        <f t="shared" si="8"/>
        <v>1.3658658176078049</v>
      </c>
      <c r="L17" s="12">
        <f t="shared" si="9"/>
        <v>0</v>
      </c>
      <c r="M17" s="12">
        <f t="shared" si="10"/>
        <v>26.037600345111276</v>
      </c>
      <c r="N17" s="12">
        <f t="shared" si="11"/>
        <v>18.026031008153961</v>
      </c>
      <c r="O17" s="17">
        <f t="shared" si="12"/>
        <v>0.86899131006082397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8.8242926036577921E-2</v>
      </c>
      <c r="D21" s="12">
        <f t="shared" si="1"/>
        <v>0</v>
      </c>
      <c r="E21" s="12">
        <f t="shared" si="2"/>
        <v>8.8145036052622541E-2</v>
      </c>
      <c r="F21" s="12">
        <f t="shared" si="3"/>
        <v>4.2514333536524153E-2</v>
      </c>
      <c r="G21" s="12">
        <f t="shared" si="4"/>
        <v>0</v>
      </c>
      <c r="H21" s="12">
        <f t="shared" si="5"/>
        <v>4.1710279947180906E-2</v>
      </c>
      <c r="I21" s="12">
        <f t="shared" si="6"/>
        <v>0.16262151573175002</v>
      </c>
      <c r="J21" s="12">
        <f t="shared" si="7"/>
        <v>0</v>
      </c>
      <c r="K21" s="12">
        <f t="shared" si="8"/>
        <v>0.1589034407939528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9.8948531771415688E-2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2.2118617696554985E-3</v>
      </c>
      <c r="D22" s="12">
        <f t="shared" si="1"/>
        <v>0</v>
      </c>
      <c r="E22" s="12">
        <f t="shared" si="2"/>
        <v>2.2094080986036872E-3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9.276073086923024E-4</v>
      </c>
      <c r="J22" s="12">
        <f t="shared" si="7"/>
        <v>0</v>
      </c>
      <c r="K22" s="12">
        <f t="shared" si="8"/>
        <v>9.0639908497696395E-4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1.9496602758901143E-3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0.84510611758928034</v>
      </c>
      <c r="D25" s="12">
        <f t="shared" ref="D25:O25" si="13">SUM(D15:D24)</f>
        <v>1.6734662547056089</v>
      </c>
      <c r="E25" s="12">
        <f t="shared" si="13"/>
        <v>0.84602503725994027</v>
      </c>
      <c r="F25" s="12">
        <f t="shared" si="13"/>
        <v>0.78567213856435369</v>
      </c>
      <c r="G25" s="12">
        <f t="shared" si="13"/>
        <v>6.7091980244936922</v>
      </c>
      <c r="H25" s="12">
        <f t="shared" si="13"/>
        <v>0.89770099692708361</v>
      </c>
      <c r="I25" s="12">
        <f t="shared" si="13"/>
        <v>1.171186313745842</v>
      </c>
      <c r="J25" s="12">
        <f t="shared" si="13"/>
        <v>16.67587499117489</v>
      </c>
      <c r="K25" s="12">
        <f t="shared" si="13"/>
        <v>1.5256756574867347</v>
      </c>
      <c r="L25" s="12">
        <f t="shared" si="13"/>
        <v>0</v>
      </c>
      <c r="M25" s="12">
        <f t="shared" si="13"/>
        <v>26.037600345111276</v>
      </c>
      <c r="N25" s="12">
        <f t="shared" si="13"/>
        <v>18.026031008153961</v>
      </c>
      <c r="O25" s="12">
        <f t="shared" si="13"/>
        <v>0.96988950210812985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2.8312072825415181E-2</v>
      </c>
      <c r="D29" s="12">
        <f>(SUMIFS(MESKENOG2,KAYNAK,A29,SEBEP,B29,SÜRE,"Uzun",BİLDİRİM,"Bildirimli",İL,$B$10,İLÇE,$B$11)/VLOOKUP($B$11,ABONE2,4,FALSE))</f>
        <v>1.5837538671219127E-2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2.8298234526946936E-2</v>
      </c>
      <c r="F29" s="12">
        <f>(SUMIFS(TARIMSALAG2,KAYNAK,A29,SEBEP,B29,SÜRE,"Uzun",BİLDİRİM,"Bildirimli",İL,$B$10,İLÇE,$B$11)/VLOOKUP($B$11,ABONE2,6,FALSE))</f>
        <v>5.5811560955340324E-2</v>
      </c>
      <c r="G29" s="12">
        <f>(SUMIFS(TARIMSALOG2,KAYNAK,A29,SEBEP,B29,SÜRE,"Uzun",BİLDİRİM,"Bildirimli",İL,$B$10,İLÇE,$B$11)/VLOOKUP($B$11,ABONE2,7,FALSE))</f>
        <v>1.4538646619410556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8.2252281541358579E-2</v>
      </c>
      <c r="I29" s="12">
        <f>(SUMIFS(TICARETHANEAG2,KAYNAK,A29,SEBEP,B29,SÜRE,"Uzun",BİLDİRİM,"Bildirimli",İL,$B$10,İLÇE,$B$11)/VLOOKUP($B$11,ABONE2,9,FALSE))</f>
        <v>7.0692374970311708E-2</v>
      </c>
      <c r="J29" s="12">
        <f>(SUMIFS(TICARETHANEOG2,KAYNAK,A29,SEBEP,B29,SÜRE,"Uzun",BİLDİRİM,"Bildirimli",İL,$B$10,İLÇE,$B$11)/VLOOKUP($B$11,ABONE2,10,FALSE))</f>
        <v>5.7443084308965636E-2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7.0389451612785009E-2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3.6297593866195098E-2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0.10025710096963088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0.10014588337467871</v>
      </c>
      <c r="F31" s="12">
        <f>(SUMIFS(TARIMSALAG2,KAYNAK,A31,SEBEP,B31,SÜRE,"Uzun",BİLDİRİM,"Bildirimli",İL,$B$10,İLÇE,$B$11)/VLOOKUP($B$11,ABONE2,6,FALSE))</f>
        <v>3.5293345598441108E-4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3.4625859156863024E-4</v>
      </c>
      <c r="I31" s="12">
        <f>(SUMIFS(TICARETHANEAG2,KAYNAK,A31,SEBEP,B31,SÜRE,"Uzun",BİLDİRİM,"Bildirimli",İL,$B$10,İLÇE,$B$11)/VLOOKUP($B$11,ABONE2,9,FALSE))</f>
        <v>3.2857361182423106E-2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3.2106131367691602E-2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8.6888952770731068E-2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0.12856917379504607</v>
      </c>
      <c r="D33" s="12">
        <f t="shared" ref="D33:O33" si="14">SUM(D28:D32)</f>
        <v>1.5837538671219127E-2</v>
      </c>
      <c r="E33" s="12">
        <f t="shared" si="14"/>
        <v>0.12844411790162563</v>
      </c>
      <c r="F33" s="12">
        <f t="shared" si="14"/>
        <v>5.6164494411324734E-2</v>
      </c>
      <c r="G33" s="12">
        <f t="shared" si="14"/>
        <v>1.4538646619410556</v>
      </c>
      <c r="H33" s="12">
        <f t="shared" si="14"/>
        <v>8.2598540132927209E-2</v>
      </c>
      <c r="I33" s="12">
        <f t="shared" si="14"/>
        <v>0.10354973615273481</v>
      </c>
      <c r="J33" s="12">
        <f t="shared" si="14"/>
        <v>5.7443084308965636E-2</v>
      </c>
      <c r="K33" s="12">
        <f t="shared" si="14"/>
        <v>0.10249558298047662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0.12318654663692616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18009</v>
      </c>
      <c r="D37" s="16">
        <f>VLOOKUP($B$11,ABONE2,4,FALSE)</f>
        <v>20</v>
      </c>
      <c r="E37" s="16">
        <f>VLOOKUP($B$11,ABONE2,5,FALSE)</f>
        <v>18029</v>
      </c>
      <c r="F37" s="16">
        <f>VLOOKUP($B$11,ABONE2,6,FALSE)</f>
        <v>415</v>
      </c>
      <c r="G37" s="16">
        <f>VLOOKUP($B$11,ABONE2,7,FALSE)</f>
        <v>8</v>
      </c>
      <c r="H37" s="16">
        <f>VLOOKUP($B$11,ABONE2,8,FALSE)</f>
        <v>423</v>
      </c>
      <c r="I37" s="16">
        <f>VLOOKUP($B$11,ABONE2,9,FALSE)</f>
        <v>3590</v>
      </c>
      <c r="J37" s="16">
        <f>VLOOKUP($B$11,ABONE2,10,FALSE)</f>
        <v>84</v>
      </c>
      <c r="K37" s="16">
        <f>VLOOKUP($B$11,ABONE2,11,FALSE)</f>
        <v>3674</v>
      </c>
      <c r="L37" s="21">
        <f>VLOOKUP($B$11,ABONE2,12,FALSE)</f>
        <v>4</v>
      </c>
      <c r="M37" s="21">
        <f>VLOOKUP($B$11,ABONE2,13,FALSE)</f>
        <v>9</v>
      </c>
      <c r="N37" s="21">
        <f>VLOOKUP($B$11,ABONE2,14,FALSE)</f>
        <v>13</v>
      </c>
      <c r="O37" s="21">
        <f>VLOOKUP($B$11,ABONE2,15,FALSE)</f>
        <v>22139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7020.5711076325115</v>
      </c>
      <c r="D38" s="16">
        <f>VLOOKUP($B$11,TUKETIM,4,FALSE)</f>
        <v>221.0736</v>
      </c>
      <c r="E38" s="16">
        <f>VLOOKUP($B$11,TUKETIM,5,FALSE)</f>
        <v>7241.6447076325112</v>
      </c>
      <c r="F38" s="16">
        <f>VLOOKUP($B$11,TUKETIM,6,FALSE)</f>
        <v>108.58269451453523</v>
      </c>
      <c r="G38" s="16">
        <f>VLOOKUP($B$11,TUKETIM,7,FALSE)</f>
        <v>11.97</v>
      </c>
      <c r="H38" s="16">
        <f>VLOOKUP($B$11,TUKETIM,8,FALSE)</f>
        <v>120.55269451453523</v>
      </c>
      <c r="I38" s="16">
        <f>VLOOKUP($B$11,TUKETIM,9,FALSE)</f>
        <v>3008.6316666002031</v>
      </c>
      <c r="J38" s="16">
        <f>VLOOKUP($B$11,TUKETIM,10,FALSE)</f>
        <v>838.12132188305486</v>
      </c>
      <c r="K38" s="16">
        <f>VLOOKUP($B$11,TUKETIM,11,FALSE)</f>
        <v>3846.7529884832579</v>
      </c>
      <c r="L38" s="21">
        <f>VLOOKUP($B$11,TUKETIM,12,FALSE)</f>
        <v>121.1444</v>
      </c>
      <c r="M38" s="21">
        <f>VLOOKUP($B$11,TUKETIM,13,FALSE)</f>
        <v>5683.1446999999998</v>
      </c>
      <c r="N38" s="21">
        <f>VLOOKUP($B$11,TUKETIM,14,FALSE)</f>
        <v>5804.2891</v>
      </c>
      <c r="O38" s="21">
        <f>VLOOKUP($B$11,TUKETIM,15,FALSE)</f>
        <v>17013.239490630305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137987.96300000002</v>
      </c>
      <c r="D39" s="16">
        <f>VLOOKUP($B$11,ANLASMA,4,FALSE)</f>
        <v>2486.4</v>
      </c>
      <c r="E39" s="16">
        <f>VLOOKUP($B$11,ANLASMA,5,FALSE)</f>
        <v>140474.36300000001</v>
      </c>
      <c r="F39" s="16">
        <f>VLOOKUP($B$11,ANLASMA,6,FALSE)</f>
        <v>2056.2959999999998</v>
      </c>
      <c r="G39" s="16">
        <f>VLOOKUP($B$11,ANLASMA,7,FALSE)</f>
        <v>580</v>
      </c>
      <c r="H39" s="16">
        <f>VLOOKUP($B$11,ANLASMA,8,FALSE)</f>
        <v>2636.2959999999998</v>
      </c>
      <c r="I39" s="16">
        <f>VLOOKUP($B$11,ANLASMA,9,FALSE)</f>
        <v>26699.752000000502</v>
      </c>
      <c r="J39" s="16">
        <f>VLOOKUP($B$11,ANLASMA,10,FALSE)</f>
        <v>12326.5</v>
      </c>
      <c r="K39" s="16">
        <f>VLOOKUP($B$11,ANLASMA,11,FALSE)</f>
        <v>39026.252000000502</v>
      </c>
      <c r="L39" s="21">
        <f>VLOOKUP($B$11,ANLASMA,12,FALSE)</f>
        <v>483.10700000000003</v>
      </c>
      <c r="M39" s="21">
        <f>VLOOKUP($B$11,ANLASMA,13,FALSE)</f>
        <v>8016</v>
      </c>
      <c r="N39" s="21">
        <f>VLOOKUP($B$11,ANLASMA,14,FALSE)</f>
        <v>8499.107</v>
      </c>
      <c r="O39" s="21">
        <f>VLOOKUP($B$11,ANLASMA,15,FALSE)</f>
        <v>190636.01800000051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40" zoomScaleNormal="4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90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1.1241884470796276E-3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1.1241577458084397E-3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2.6513294857151018E-3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2.6466836617787463E-3</v>
      </c>
      <c r="L15" s="12">
        <f t="shared" ref="L15:L24" si="9">(SUMIFS(SANAYIAG2,KAYNAK,A15,SEBEP,B15,SÜRE,"Uzun",BİLDİRİM,"Bildirimsiz",İL,$B$10,İLÇE,$B$11)/VLOOKUP($B$11,ABONE2,12,FALSE))</f>
        <v>1.3791075229963782E-2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1.3653164477664143E-2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1.319327907283287E-3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8.9654255807544936E-2</v>
      </c>
      <c r="D17" s="12">
        <f t="shared" si="1"/>
        <v>0</v>
      </c>
      <c r="E17" s="12">
        <f t="shared" si="2"/>
        <v>8.965180737496424E-2</v>
      </c>
      <c r="F17" s="12">
        <f t="shared" si="3"/>
        <v>0.92225934203661986</v>
      </c>
      <c r="G17" s="12">
        <f t="shared" si="4"/>
        <v>0</v>
      </c>
      <c r="H17" s="12">
        <f t="shared" si="5"/>
        <v>0.70943026310509216</v>
      </c>
      <c r="I17" s="12">
        <f t="shared" si="6"/>
        <v>0.11616714877459594</v>
      </c>
      <c r="J17" s="12">
        <f t="shared" si="7"/>
        <v>57.882481922041499</v>
      </c>
      <c r="K17" s="12">
        <f t="shared" si="8"/>
        <v>0.21738886766492602</v>
      </c>
      <c r="L17" s="12">
        <f t="shared" si="9"/>
        <v>0.46850937378612312</v>
      </c>
      <c r="M17" s="12">
        <f t="shared" si="10"/>
        <v>0</v>
      </c>
      <c r="N17" s="12">
        <f t="shared" si="11"/>
        <v>0.46382428004826187</v>
      </c>
      <c r="O17" s="17">
        <f t="shared" si="12"/>
        <v>0.10579367357709217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1.5047952565275665E-2</v>
      </c>
      <c r="D18" s="12">
        <f t="shared" si="1"/>
        <v>0</v>
      </c>
      <c r="E18" s="12">
        <f t="shared" si="2"/>
        <v>1.5047541609911617E-2</v>
      </c>
      <c r="F18" s="12">
        <f t="shared" si="3"/>
        <v>1.6694437952613935E-2</v>
      </c>
      <c r="G18" s="12">
        <f t="shared" si="4"/>
        <v>0</v>
      </c>
      <c r="H18" s="12">
        <f t="shared" si="5"/>
        <v>1.2841875348164566E-2</v>
      </c>
      <c r="I18" s="12">
        <f t="shared" si="6"/>
        <v>6.8193554903851525E-2</v>
      </c>
      <c r="J18" s="12">
        <f t="shared" si="7"/>
        <v>4.7829558465269244</v>
      </c>
      <c r="K18" s="12">
        <f t="shared" si="8"/>
        <v>7.6455053758167468E-2</v>
      </c>
      <c r="L18" s="12">
        <f t="shared" si="9"/>
        <v>4.262100995634639</v>
      </c>
      <c r="M18" s="12">
        <f t="shared" si="10"/>
        <v>82.054298806353742</v>
      </c>
      <c r="N18" s="12">
        <f t="shared" si="11"/>
        <v>5.0400229737418298</v>
      </c>
      <c r="O18" s="17">
        <f t="shared" si="12"/>
        <v>2.4720705787334832E-2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1.6092941271868416E-2</v>
      </c>
      <c r="D21" s="12">
        <f t="shared" si="1"/>
        <v>0</v>
      </c>
      <c r="E21" s="12">
        <f t="shared" si="2"/>
        <v>1.6092501778155882E-2</v>
      </c>
      <c r="F21" s="12">
        <f t="shared" si="3"/>
        <v>7.2611104550765141E-3</v>
      </c>
      <c r="G21" s="12">
        <f t="shared" si="4"/>
        <v>0</v>
      </c>
      <c r="H21" s="12">
        <f t="shared" si="5"/>
        <v>5.5854695808280879E-3</v>
      </c>
      <c r="I21" s="12">
        <f t="shared" si="6"/>
        <v>3.4942166934722525E-2</v>
      </c>
      <c r="J21" s="12">
        <f t="shared" si="7"/>
        <v>0</v>
      </c>
      <c r="K21" s="12">
        <f t="shared" si="8"/>
        <v>3.4880939103022202E-2</v>
      </c>
      <c r="L21" s="12">
        <f t="shared" si="9"/>
        <v>0.71500265248971673</v>
      </c>
      <c r="M21" s="12">
        <f t="shared" si="10"/>
        <v>0</v>
      </c>
      <c r="N21" s="12">
        <f t="shared" si="11"/>
        <v>0.70785262596481957</v>
      </c>
      <c r="O21" s="17">
        <f t="shared" si="12"/>
        <v>1.8714966047105711E-2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8.3109688816980227E-4</v>
      </c>
      <c r="D22" s="12">
        <f t="shared" si="1"/>
        <v>0</v>
      </c>
      <c r="E22" s="12">
        <f t="shared" si="2"/>
        <v>8.3107419114688478E-4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4.9234385517706676E-4</v>
      </c>
      <c r="J22" s="12">
        <f t="shared" si="7"/>
        <v>0</v>
      </c>
      <c r="K22" s="12">
        <f t="shared" si="8"/>
        <v>4.9148113974331067E-4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7.8826794249119614E-4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0.12275043497993844</v>
      </c>
      <c r="D25" s="12">
        <f t="shared" ref="D25:O25" si="13">SUM(D15:D24)</f>
        <v>0</v>
      </c>
      <c r="E25" s="12">
        <f t="shared" si="13"/>
        <v>0.12274708269998708</v>
      </c>
      <c r="F25" s="12">
        <f t="shared" si="13"/>
        <v>0.94621489044431029</v>
      </c>
      <c r="G25" s="12">
        <f t="shared" si="13"/>
        <v>0</v>
      </c>
      <c r="H25" s="12">
        <f t="shared" si="13"/>
        <v>0.72785760803408484</v>
      </c>
      <c r="I25" s="12">
        <f t="shared" si="13"/>
        <v>0.22244654395406216</v>
      </c>
      <c r="J25" s="12">
        <f t="shared" si="13"/>
        <v>62.665437768568424</v>
      </c>
      <c r="K25" s="12">
        <f t="shared" si="13"/>
        <v>0.33186302532763773</v>
      </c>
      <c r="L25" s="12">
        <f t="shared" si="13"/>
        <v>5.4594040971404425</v>
      </c>
      <c r="M25" s="12">
        <f t="shared" si="13"/>
        <v>82.054298806353742</v>
      </c>
      <c r="N25" s="12">
        <f t="shared" si="13"/>
        <v>6.2253530442325751</v>
      </c>
      <c r="O25" s="12">
        <f t="shared" si="13"/>
        <v>0.1513369412613072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1.3808285463410041E-2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1.3807908363006856E-2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2.1249957161299151E-2</v>
      </c>
      <c r="J29" s="12">
        <f>(SUMIFS(TICARETHANEOG2,KAYNAK,A29,SEBEP,B29,SÜRE,"Uzun",BİLDİRİM,"Bildirimli",İL,$B$10,İLÇE,$B$11)/VLOOKUP($B$11,ABONE2,10,FALSE))</f>
        <v>1.5889306910201111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2.3996944556553216E-2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1.5074824659380759E-2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4.1223320237395437E-2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4.122219444008169E-2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7.8182763138063993E-2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7.8045766452305307E-2</v>
      </c>
      <c r="L31" s="12">
        <f>(SUMIFS(SANAYIAG2,KAYNAK,A31,SEBEP,B31,SÜRE,"Uzun",BİLDİRİM,"Bildirimli",İL,$B$10,İLÇE,$B$11)/VLOOKUP($B$11,ABONE2,12,FALSE))</f>
        <v>0.41141202464506266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0.40729790439861202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4.5966922651081592E-2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5.503160570080548E-2</v>
      </c>
      <c r="D33" s="12">
        <f t="shared" ref="D33:O33" si="14">SUM(D28:D32)</f>
        <v>0</v>
      </c>
      <c r="E33" s="12">
        <f t="shared" si="14"/>
        <v>5.5030102803088544E-2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9.9432720299363148E-2</v>
      </c>
      <c r="J33" s="12">
        <f t="shared" si="14"/>
        <v>1.5889306910201111</v>
      </c>
      <c r="K33" s="12">
        <f t="shared" si="14"/>
        <v>0.10204271100885852</v>
      </c>
      <c r="L33" s="12">
        <f t="shared" si="14"/>
        <v>0.41141202464506266</v>
      </c>
      <c r="M33" s="12">
        <f t="shared" si="14"/>
        <v>0</v>
      </c>
      <c r="N33" s="12">
        <f t="shared" si="14"/>
        <v>0.40729790439861202</v>
      </c>
      <c r="O33" s="12">
        <f t="shared" si="14"/>
        <v>6.1041747310462351E-2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219696</v>
      </c>
      <c r="D37" s="16">
        <f>VLOOKUP($B$11,ABONE2,4,FALSE)</f>
        <v>6</v>
      </c>
      <c r="E37" s="16">
        <f>VLOOKUP($B$11,ABONE2,5,FALSE)</f>
        <v>219702</v>
      </c>
      <c r="F37" s="16">
        <f>VLOOKUP($B$11,ABONE2,6,FALSE)</f>
        <v>10</v>
      </c>
      <c r="G37" s="16">
        <f>VLOOKUP($B$11,ABONE2,7,FALSE)</f>
        <v>3</v>
      </c>
      <c r="H37" s="16">
        <f>VLOOKUP($B$11,ABONE2,8,FALSE)</f>
        <v>13</v>
      </c>
      <c r="I37" s="16">
        <f>VLOOKUP($B$11,ABONE2,9,FALSE)</f>
        <v>31333</v>
      </c>
      <c r="J37" s="16">
        <f>VLOOKUP($B$11,ABONE2,10,FALSE)</f>
        <v>55</v>
      </c>
      <c r="K37" s="16">
        <f>VLOOKUP($B$11,ABONE2,11,FALSE)</f>
        <v>31388</v>
      </c>
      <c r="L37" s="21">
        <f>VLOOKUP($B$11,ABONE2,12,FALSE)</f>
        <v>99</v>
      </c>
      <c r="M37" s="21">
        <f>VLOOKUP($B$11,ABONE2,13,FALSE)</f>
        <v>1</v>
      </c>
      <c r="N37" s="21">
        <f>VLOOKUP($B$11,ABONE2,14,FALSE)</f>
        <v>100</v>
      </c>
      <c r="O37" s="21">
        <f>VLOOKUP($B$11,ABONE2,15,FALSE)</f>
        <v>251203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50449.50007704</v>
      </c>
      <c r="D38" s="16">
        <f>VLOOKUP($B$11,TUKETIM,4,FALSE)</f>
        <v>22.8</v>
      </c>
      <c r="E38" s="16">
        <f>VLOOKUP($B$11,TUKETIM,5,FALSE)</f>
        <v>50472.300077040003</v>
      </c>
      <c r="F38" s="16">
        <f>VLOOKUP($B$11,TUKETIM,6,FALSE)</f>
        <v>2.4306999999999999</v>
      </c>
      <c r="G38" s="16">
        <f>VLOOKUP($B$11,TUKETIM,7,FALSE)</f>
        <v>0</v>
      </c>
      <c r="H38" s="16">
        <f>VLOOKUP($B$11,TUKETIM,8,FALSE)</f>
        <v>2.4306999999999999</v>
      </c>
      <c r="I38" s="16">
        <f>VLOOKUP($B$11,TUKETIM,9,FALSE)</f>
        <v>17534.951915205384</v>
      </c>
      <c r="J38" s="16">
        <f>VLOOKUP($B$11,TUKETIM,10,FALSE)</f>
        <v>5291.6506237351505</v>
      </c>
      <c r="K38" s="16">
        <f>VLOOKUP($B$11,TUKETIM,11,FALSE)</f>
        <v>22826.602538940533</v>
      </c>
      <c r="L38" s="21">
        <f>VLOOKUP($B$11,TUKETIM,12,FALSE)</f>
        <v>751.92698712121216</v>
      </c>
      <c r="M38" s="21">
        <f>VLOOKUP($B$11,TUKETIM,13,FALSE)</f>
        <v>29.536000000000001</v>
      </c>
      <c r="N38" s="21">
        <f>VLOOKUP($B$11,TUKETIM,14,FALSE)</f>
        <v>781.46298712121211</v>
      </c>
      <c r="O38" s="21">
        <f>VLOOKUP($B$11,TUKETIM,15,FALSE)</f>
        <v>74082.796303101743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1017818.0590000289</v>
      </c>
      <c r="D39" s="16">
        <f>VLOOKUP($B$11,ANLASMA,4,FALSE)</f>
        <v>518.10900000000004</v>
      </c>
      <c r="E39" s="16">
        <f>VLOOKUP($B$11,ANLASMA,5,FALSE)</f>
        <v>1018336.1680000289</v>
      </c>
      <c r="F39" s="16">
        <f>VLOOKUP($B$11,ANLASMA,6,FALSE)</f>
        <v>55.87</v>
      </c>
      <c r="G39" s="16">
        <f>VLOOKUP($B$11,ANLASMA,7,FALSE)</f>
        <v>65</v>
      </c>
      <c r="H39" s="16">
        <f>VLOOKUP($B$11,ANLASMA,8,FALSE)</f>
        <v>120.87</v>
      </c>
      <c r="I39" s="16">
        <f>VLOOKUP($B$11,ANLASMA,9,FALSE)</f>
        <v>174630.88700000002</v>
      </c>
      <c r="J39" s="16">
        <f>VLOOKUP($B$11,ANLASMA,10,FALSE)</f>
        <v>25859.964</v>
      </c>
      <c r="K39" s="16">
        <f>VLOOKUP($B$11,ANLASMA,11,FALSE)</f>
        <v>200490.85100000002</v>
      </c>
      <c r="L39" s="21">
        <f>VLOOKUP($B$11,ANLASMA,12,FALSE)</f>
        <v>2237.2150000000001</v>
      </c>
      <c r="M39" s="21">
        <f>VLOOKUP($B$11,ANLASMA,13,FALSE)</f>
        <v>240</v>
      </c>
      <c r="N39" s="21">
        <f>VLOOKUP($B$11,ANLASMA,14,FALSE)</f>
        <v>2477.2150000000001</v>
      </c>
      <c r="O39" s="21">
        <f>VLOOKUP($B$11,ANLASMA,15,FALSE)</f>
        <v>1221425.1040000289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91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1.3623602360363366E-2</v>
      </c>
      <c r="D17" s="12">
        <f t="shared" si="1"/>
        <v>2.6025366713940318E-2</v>
      </c>
      <c r="E17" s="12">
        <f t="shared" si="2"/>
        <v>1.3684000563384032E-2</v>
      </c>
      <c r="F17" s="12">
        <f t="shared" si="3"/>
        <v>0.15580721686920107</v>
      </c>
      <c r="G17" s="12">
        <f t="shared" si="4"/>
        <v>0.27494947824523669</v>
      </c>
      <c r="H17" s="12">
        <f t="shared" si="5"/>
        <v>0.18177800666872707</v>
      </c>
      <c r="I17" s="12">
        <f t="shared" si="6"/>
        <v>3.73905572117679E-2</v>
      </c>
      <c r="J17" s="12">
        <f t="shared" si="7"/>
        <v>3.0628195458455014</v>
      </c>
      <c r="K17" s="12">
        <f t="shared" si="8"/>
        <v>0.18360088008254311</v>
      </c>
      <c r="L17" s="12">
        <f t="shared" si="9"/>
        <v>0</v>
      </c>
      <c r="M17" s="12">
        <f t="shared" si="10"/>
        <v>2.1548212937332822</v>
      </c>
      <c r="N17" s="12">
        <f t="shared" si="11"/>
        <v>1.1971229409629345</v>
      </c>
      <c r="O17" s="17">
        <f t="shared" si="12"/>
        <v>5.3211526059540583E-2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1.1135620267722289E-2</v>
      </c>
      <c r="D21" s="12">
        <f t="shared" si="1"/>
        <v>0</v>
      </c>
      <c r="E21" s="12">
        <f t="shared" si="2"/>
        <v>1.1081388350834031E-2</v>
      </c>
      <c r="F21" s="12">
        <f t="shared" si="3"/>
        <v>1.3696143435434575E-3</v>
      </c>
      <c r="G21" s="12">
        <f t="shared" si="4"/>
        <v>0</v>
      </c>
      <c r="H21" s="12">
        <f t="shared" si="5"/>
        <v>1.0710639734919998E-3</v>
      </c>
      <c r="I21" s="12">
        <f t="shared" si="6"/>
        <v>2.5844329420527785E-2</v>
      </c>
      <c r="J21" s="12">
        <f t="shared" si="7"/>
        <v>0</v>
      </c>
      <c r="K21" s="12">
        <f t="shared" si="8"/>
        <v>2.4595346957825698E-2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1.3107896870720724E-2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1.3538172569728106E-3</v>
      </c>
      <c r="D22" s="12">
        <f t="shared" si="1"/>
        <v>0</v>
      </c>
      <c r="E22" s="12">
        <f t="shared" si="2"/>
        <v>1.3472239911109301E-3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6.5254569030130365E-3</v>
      </c>
      <c r="J22" s="12">
        <f t="shared" si="7"/>
        <v>0</v>
      </c>
      <c r="K22" s="12">
        <f t="shared" si="8"/>
        <v>6.2101002497075737E-3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2.1790751583565466E-3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2.6113039885058469E-2</v>
      </c>
      <c r="D25" s="12">
        <f t="shared" ref="D25:O25" si="13">SUM(D15:D24)</f>
        <v>2.6025366713940318E-2</v>
      </c>
      <c r="E25" s="12">
        <f t="shared" si="13"/>
        <v>2.6112612905328993E-2</v>
      </c>
      <c r="F25" s="12">
        <f t="shared" si="13"/>
        <v>0.15717683121274453</v>
      </c>
      <c r="G25" s="12">
        <f t="shared" si="13"/>
        <v>0.27494947824523669</v>
      </c>
      <c r="H25" s="12">
        <f t="shared" si="13"/>
        <v>0.18284907064221906</v>
      </c>
      <c r="I25" s="12">
        <f t="shared" si="13"/>
        <v>6.9760343535308716E-2</v>
      </c>
      <c r="J25" s="12">
        <f t="shared" si="13"/>
        <v>3.0628195458455014</v>
      </c>
      <c r="K25" s="12">
        <f t="shared" si="13"/>
        <v>0.21440632729007639</v>
      </c>
      <c r="L25" s="12">
        <f t="shared" si="13"/>
        <v>0</v>
      </c>
      <c r="M25" s="12">
        <f t="shared" si="13"/>
        <v>2.1548212937332822</v>
      </c>
      <c r="N25" s="12">
        <f t="shared" si="13"/>
        <v>1.1971229409629345</v>
      </c>
      <c r="O25" s="12">
        <f t="shared" si="13"/>
        <v>6.8498498088617854E-2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0.46669945577376043</v>
      </c>
      <c r="D28" s="12">
        <f>(SUMIFS(MESKENOG2,KAYNAK,A28,SEBEP,B28,SÜRE,"Uzun",BİLDİRİM,"Bildirimli",İL,$B$10,İLÇE,$B$11)/VLOOKUP($B$11,ABONE2,4,FALSE))</f>
        <v>2.1417157565156475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0.47485700269295789</v>
      </c>
      <c r="F28" s="12">
        <f>(SUMIFS(TARIMSALAG2,KAYNAK,A28,SEBEP,B28,SÜRE,"Uzun",BİLDİRİM,"Bildirimli",İL,$B$10,İLÇE,$B$11)/VLOOKUP($B$11,ABONE2,6,FALSE))</f>
        <v>0.69293184486712178</v>
      </c>
      <c r="G28" s="12">
        <f>(SUMIFS(TARIMSALOG2,KAYNAK,A28,SEBEP,B28,SÜRE,"Uzun",BİLDİRİM,"Bildirimli",İL,$B$10,İLÇE,$B$11)/VLOOKUP($B$11,ABONE2,7,FALSE))</f>
        <v>3.216332325623577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1.2429860633186987</v>
      </c>
      <c r="I28" s="12">
        <f>(SUMIFS(TICARETHANEAG2,KAYNAK,A28,SEBEP,B28,SÜRE,"Uzun",BİLDİRİM,"Bildirimli",İL,$B$10,İLÇE,$B$11)/VLOOKUP($B$11,ABONE2,9,FALSE))</f>
        <v>1.1836075595834217</v>
      </c>
      <c r="J28" s="12">
        <f>(SUMIFS(TICARETHANEOG2,KAYNAK,A28,SEBEP,B28,SÜRE,"Uzun",BİLDİRİM,"Bildirimli",İL,$B$10,İLÇE,$B$11)/VLOOKUP($B$11,ABONE2,10,FALSE))</f>
        <v>10.602630330065843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1.6388019685658435</v>
      </c>
      <c r="L28" s="12">
        <f>(SUMIFS(SANAYIAG2,KAYNAK,A28,SEBEP,B28,SÜRE,"Uzun",BİLDİRİM,"Bildirimli",İL,$B$10,İLÇE,$B$11)/VLOOKUP($B$11,ABONE2,12,FALSE))</f>
        <v>11.960432412670041</v>
      </c>
      <c r="M28" s="12">
        <f>(SUMIFS(SANAYIOG2,KAYNAK,A28,SEBEP,B28,SÜRE,"Uzun",BİLDİRİM,"Bildirimli",İL,$B$10,İLÇE,$B$11)/VLOOKUP($B$11,ABONE2,13,FALSE))</f>
        <v>17.582046613932757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15.08355141337155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0.73292209112267981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1.1685131258614549</v>
      </c>
      <c r="D29" s="12">
        <f>(SUMIFS(MESKENOG2,KAYNAK,A29,SEBEP,B29,SÜRE,"Uzun",BİLDİRİM,"Bildirimli",İL,$B$10,İLÇE,$B$11)/VLOOKUP($B$11,ABONE2,4,FALSE))</f>
        <v>9.4865119244106904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1.2090228602699737</v>
      </c>
      <c r="F29" s="12">
        <f>(SUMIFS(TARIMSALAG2,KAYNAK,A29,SEBEP,B29,SÜRE,"Uzun",BİLDİRİM,"Bildirimli",İL,$B$10,İLÇE,$B$11)/VLOOKUP($B$11,ABONE2,6,FALSE))</f>
        <v>2.2597840132828502</v>
      </c>
      <c r="G29" s="12">
        <f>(SUMIFS(TARIMSALOG2,KAYNAK,A29,SEBEP,B29,SÜRE,"Uzun",BİLDİRİM,"Bildirimli",İL,$B$10,İLÇE,$B$11)/VLOOKUP($B$11,ABONE2,7,FALSE))</f>
        <v>10.863234374746375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4.1351756527197674</v>
      </c>
      <c r="I29" s="12">
        <f>(SUMIFS(TICARETHANEAG2,KAYNAK,A29,SEBEP,B29,SÜRE,"Uzun",BİLDİRİM,"Bildirimli",İL,$B$10,İLÇE,$B$11)/VLOOKUP($B$11,ABONE2,9,FALSE))</f>
        <v>3.719727631028114</v>
      </c>
      <c r="J29" s="12">
        <f>(SUMIFS(TICARETHANEOG2,KAYNAK,A29,SEBEP,B29,SÜRE,"Uzun",BİLDİRİM,"Bildirimli",İL,$B$10,İLÇE,$B$11)/VLOOKUP($B$11,ABONE2,10,FALSE))</f>
        <v>92.844149601513791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8.0268558303452657</v>
      </c>
      <c r="L29" s="12">
        <f>(SUMIFS(SANAYIAG2,KAYNAK,A29,SEBEP,B29,SÜRE,"Uzun",BİLDİRİM,"Bildirimli",İL,$B$10,İLÇE,$B$11)/VLOOKUP($B$11,ABONE2,12,FALSE))</f>
        <v>65.625553524445337</v>
      </c>
      <c r="M29" s="12">
        <f>(SUMIFS(SANAYIOG2,KAYNAK,A29,SEBEP,B29,SÜRE,"Uzun",BİLDİRİM,"Bildirimli",İL,$B$10,İLÇE,$B$11)/VLOOKUP($B$11,ABONE2,13,FALSE))</f>
        <v>189.81338554831885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134.6187935377084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2.6829583575050311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0.10666262328111951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0.10614316245345172</v>
      </c>
      <c r="F31" s="12">
        <f>(SUMIFS(TARIMSALAG2,KAYNAK,A31,SEBEP,B31,SÜRE,"Uzun",BİLDİRİM,"Bildirimli",İL,$B$10,İLÇE,$B$11)/VLOOKUP($B$11,ABONE2,6,FALSE))</f>
        <v>1.9909673234489254E-2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1.5569735981508983E-2</v>
      </c>
      <c r="I31" s="12">
        <f>(SUMIFS(TICARETHANEAG2,KAYNAK,A31,SEBEP,B31,SÜRE,"Uzun",BİLDİRİM,"Bildirimli",İL,$B$10,İLÇE,$B$11)/VLOOKUP($B$11,ABONE2,9,FALSE))</f>
        <v>0.20335552800270842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0.19352793743008684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0.11806793333001275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1.7418752049163349</v>
      </c>
      <c r="D33" s="12">
        <f t="shared" ref="D33:O33" si="14">SUM(D28:D32)</f>
        <v>11.628227680926338</v>
      </c>
      <c r="E33" s="12">
        <f t="shared" si="14"/>
        <v>1.7900230254163834</v>
      </c>
      <c r="F33" s="12">
        <f t="shared" si="14"/>
        <v>2.9726255313844612</v>
      </c>
      <c r="G33" s="12">
        <f t="shared" si="14"/>
        <v>14.079566700369952</v>
      </c>
      <c r="H33" s="12">
        <f t="shared" si="14"/>
        <v>5.3937314520199751</v>
      </c>
      <c r="I33" s="12">
        <f t="shared" si="14"/>
        <v>5.1066907186142441</v>
      </c>
      <c r="J33" s="12">
        <f t="shared" si="14"/>
        <v>103.44677993157964</v>
      </c>
      <c r="K33" s="12">
        <f t="shared" si="14"/>
        <v>9.8591857363411961</v>
      </c>
      <c r="L33" s="12">
        <f t="shared" si="14"/>
        <v>77.585985937115382</v>
      </c>
      <c r="M33" s="12">
        <f t="shared" si="14"/>
        <v>207.39543216225161</v>
      </c>
      <c r="N33" s="12">
        <f t="shared" si="14"/>
        <v>149.70234495107994</v>
      </c>
      <c r="O33" s="12">
        <f t="shared" si="14"/>
        <v>3.5339483819577238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20229</v>
      </c>
      <c r="D37" s="16">
        <f>VLOOKUP($B$11,ABONE2,4,FALSE)</f>
        <v>99</v>
      </c>
      <c r="E37" s="16">
        <f>VLOOKUP($B$11,ABONE2,5,FALSE)</f>
        <v>20328</v>
      </c>
      <c r="F37" s="16">
        <f>VLOOKUP($B$11,ABONE2,6,FALSE)</f>
        <v>922</v>
      </c>
      <c r="G37" s="16">
        <f>VLOOKUP($B$11,ABONE2,7,FALSE)</f>
        <v>257</v>
      </c>
      <c r="H37" s="16">
        <f>VLOOKUP($B$11,ABONE2,8,FALSE)</f>
        <v>1179</v>
      </c>
      <c r="I37" s="16">
        <f>VLOOKUP($B$11,ABONE2,9,FALSE)</f>
        <v>4608</v>
      </c>
      <c r="J37" s="16">
        <f>VLOOKUP($B$11,ABONE2,10,FALSE)</f>
        <v>234</v>
      </c>
      <c r="K37" s="16">
        <f>VLOOKUP($B$11,ABONE2,11,FALSE)</f>
        <v>4842</v>
      </c>
      <c r="L37" s="21">
        <f>VLOOKUP($B$11,ABONE2,12,FALSE)</f>
        <v>8</v>
      </c>
      <c r="M37" s="21">
        <f>VLOOKUP($B$11,ABONE2,13,FALSE)</f>
        <v>10</v>
      </c>
      <c r="N37" s="21">
        <f>VLOOKUP($B$11,ABONE2,14,FALSE)</f>
        <v>18</v>
      </c>
      <c r="O37" s="21">
        <f>VLOOKUP($B$11,ABONE2,15,FALSE)</f>
        <v>26367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3950.3490620156763</v>
      </c>
      <c r="D38" s="16">
        <f>VLOOKUP($B$11,TUKETIM,4,FALSE)</f>
        <v>115.69790376919883</v>
      </c>
      <c r="E38" s="16">
        <f>VLOOKUP($B$11,TUKETIM,5,FALSE)</f>
        <v>4066.0469657848753</v>
      </c>
      <c r="F38" s="16">
        <f>VLOOKUP($B$11,TUKETIM,6,FALSE)</f>
        <v>466.50352884578001</v>
      </c>
      <c r="G38" s="16">
        <f>VLOOKUP($B$11,TUKETIM,7,FALSE)</f>
        <v>309.38792327867719</v>
      </c>
      <c r="H38" s="16">
        <f>VLOOKUP($B$11,TUKETIM,8,FALSE)</f>
        <v>775.89145212445715</v>
      </c>
      <c r="I38" s="16">
        <f>VLOOKUP($B$11,TUKETIM,9,FALSE)</f>
        <v>2654.6190129596007</v>
      </c>
      <c r="J38" s="16">
        <f>VLOOKUP($B$11,TUKETIM,10,FALSE)</f>
        <v>3978.2430212014806</v>
      </c>
      <c r="K38" s="16">
        <f>VLOOKUP($B$11,TUKETIM,11,FALSE)</f>
        <v>6632.8620341610813</v>
      </c>
      <c r="L38" s="21">
        <f>VLOOKUP($B$11,TUKETIM,12,FALSE)</f>
        <v>92.399699999999996</v>
      </c>
      <c r="M38" s="21">
        <f>VLOOKUP($B$11,TUKETIM,13,FALSE)</f>
        <v>153.1353</v>
      </c>
      <c r="N38" s="21">
        <f>VLOOKUP($B$11,TUKETIM,14,FALSE)</f>
        <v>245.535</v>
      </c>
      <c r="O38" s="21">
        <f>VLOOKUP($B$11,TUKETIM,15,FALSE)</f>
        <v>11720.335452070412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108235.45</v>
      </c>
      <c r="D39" s="16">
        <f>VLOOKUP($B$11,ANLASMA,4,FALSE)</f>
        <v>2287.44</v>
      </c>
      <c r="E39" s="16">
        <f>VLOOKUP($B$11,ANLASMA,5,FALSE)</f>
        <v>110522.89</v>
      </c>
      <c r="F39" s="16">
        <f>VLOOKUP($B$11,ANLASMA,6,FALSE)</f>
        <v>9592.304000000031</v>
      </c>
      <c r="G39" s="16">
        <f>VLOOKUP($B$11,ANLASMA,7,FALSE)</f>
        <v>6763.46</v>
      </c>
      <c r="H39" s="16">
        <f>VLOOKUP($B$11,ANLASMA,8,FALSE)</f>
        <v>16355.764000000032</v>
      </c>
      <c r="I39" s="16">
        <f>VLOOKUP($B$11,ANLASMA,9,FALSE)</f>
        <v>31003.530999999799</v>
      </c>
      <c r="J39" s="16">
        <f>VLOOKUP($B$11,ANLASMA,10,FALSE)</f>
        <v>30144.62</v>
      </c>
      <c r="K39" s="16">
        <f>VLOOKUP($B$11,ANLASMA,11,FALSE)</f>
        <v>61148.150999999794</v>
      </c>
      <c r="L39" s="21">
        <f>VLOOKUP($B$11,ANLASMA,12,FALSE)</f>
        <v>234.27700000000002</v>
      </c>
      <c r="M39" s="21">
        <f>VLOOKUP($B$11,ANLASMA,13,FALSE)</f>
        <v>1602</v>
      </c>
      <c r="N39" s="21">
        <f>VLOOKUP($B$11,ANLASMA,14,FALSE)</f>
        <v>1836.277</v>
      </c>
      <c r="O39" s="21">
        <f>VLOOKUP($B$11,ANLASMA,15,FALSE)</f>
        <v>189863.08199999982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92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0.29626504122159791</v>
      </c>
      <c r="D17" s="12">
        <f t="shared" si="1"/>
        <v>12.892416997185604</v>
      </c>
      <c r="E17" s="12">
        <f t="shared" si="2"/>
        <v>0.31352950388053985</v>
      </c>
      <c r="F17" s="12">
        <f t="shared" si="3"/>
        <v>1.3398401644916071</v>
      </c>
      <c r="G17" s="12">
        <f t="shared" si="4"/>
        <v>11.992718616650722</v>
      </c>
      <c r="H17" s="12">
        <f t="shared" si="5"/>
        <v>1.5738524719778781</v>
      </c>
      <c r="I17" s="12">
        <f t="shared" si="6"/>
        <v>0.75595345933390201</v>
      </c>
      <c r="J17" s="12">
        <f t="shared" si="7"/>
        <v>15.34980244437059</v>
      </c>
      <c r="K17" s="12">
        <f t="shared" si="8"/>
        <v>1.1963684515218191</v>
      </c>
      <c r="L17" s="12">
        <f t="shared" si="9"/>
        <v>0.80896236408182232</v>
      </c>
      <c r="M17" s="12">
        <f t="shared" si="10"/>
        <v>117.8618312778643</v>
      </c>
      <c r="N17" s="12">
        <f t="shared" si="11"/>
        <v>53.280938084053275</v>
      </c>
      <c r="O17" s="17">
        <f t="shared" si="12"/>
        <v>0.49233457997524716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0.16871047071969972</v>
      </c>
      <c r="D18" s="12">
        <f t="shared" si="1"/>
        <v>2.305474227230769E-2</v>
      </c>
      <c r="E18" s="12">
        <f t="shared" si="2"/>
        <v>0.16851083293399882</v>
      </c>
      <c r="F18" s="12">
        <f t="shared" si="3"/>
        <v>2.0479183925743424E-2</v>
      </c>
      <c r="G18" s="12">
        <f t="shared" si="4"/>
        <v>0.69377609045247723</v>
      </c>
      <c r="H18" s="12">
        <f t="shared" si="5"/>
        <v>3.5269530349695641E-2</v>
      </c>
      <c r="I18" s="12">
        <f t="shared" si="6"/>
        <v>0.27293182558736295</v>
      </c>
      <c r="J18" s="12">
        <f t="shared" si="7"/>
        <v>1.9989043287209991</v>
      </c>
      <c r="K18" s="12">
        <f t="shared" si="8"/>
        <v>0.32501843873948949</v>
      </c>
      <c r="L18" s="12">
        <f t="shared" si="9"/>
        <v>0.3184022415394161</v>
      </c>
      <c r="M18" s="12">
        <f t="shared" si="10"/>
        <v>106.69706850388792</v>
      </c>
      <c r="N18" s="12">
        <f t="shared" si="11"/>
        <v>48.005390566040475</v>
      </c>
      <c r="O18" s="17">
        <f t="shared" si="12"/>
        <v>0.20733007148793625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4.5547916832821958E-2</v>
      </c>
      <c r="D21" s="12">
        <f t="shared" si="1"/>
        <v>0</v>
      </c>
      <c r="E21" s="12">
        <f t="shared" si="2"/>
        <v>4.5485488218741883E-2</v>
      </c>
      <c r="F21" s="12">
        <f t="shared" si="3"/>
        <v>2.4244386915476056E-2</v>
      </c>
      <c r="G21" s="12">
        <f t="shared" si="4"/>
        <v>0</v>
      </c>
      <c r="H21" s="12">
        <f t="shared" si="5"/>
        <v>2.3711809269804093E-2</v>
      </c>
      <c r="I21" s="12">
        <f t="shared" si="6"/>
        <v>0.13867210146322229</v>
      </c>
      <c r="J21" s="12">
        <f t="shared" si="7"/>
        <v>0</v>
      </c>
      <c r="K21" s="12">
        <f t="shared" si="8"/>
        <v>0.13448723751504613</v>
      </c>
      <c r="L21" s="12">
        <f t="shared" si="9"/>
        <v>3.4768853062333446E-2</v>
      </c>
      <c r="M21" s="12">
        <f t="shared" si="10"/>
        <v>0</v>
      </c>
      <c r="N21" s="12">
        <f t="shared" si="11"/>
        <v>1.9182815482666728E-2</v>
      </c>
      <c r="O21" s="17">
        <f t="shared" si="12"/>
        <v>5.5445015081899023E-2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7.0561091547964225E-4</v>
      </c>
      <c r="D22" s="12">
        <f t="shared" si="1"/>
        <v>0</v>
      </c>
      <c r="E22" s="12">
        <f t="shared" si="2"/>
        <v>7.0464379525557474E-4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2.4605711616437604E-3</v>
      </c>
      <c r="J22" s="12">
        <f t="shared" si="7"/>
        <v>0</v>
      </c>
      <c r="K22" s="12">
        <f t="shared" si="8"/>
        <v>2.3863157386882221E-3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8.8227826555333378E-4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0.51122903968959921</v>
      </c>
      <c r="D25" s="12">
        <f t="shared" ref="D25:O25" si="13">SUM(D15:D24)</f>
        <v>12.915471739457912</v>
      </c>
      <c r="E25" s="12">
        <f t="shared" si="13"/>
        <v>0.52823046882853619</v>
      </c>
      <c r="F25" s="12">
        <f t="shared" si="13"/>
        <v>1.3845637353328266</v>
      </c>
      <c r="G25" s="12">
        <f t="shared" si="13"/>
        <v>12.686494707103199</v>
      </c>
      <c r="H25" s="12">
        <f t="shared" si="13"/>
        <v>1.6328338115973779</v>
      </c>
      <c r="I25" s="12">
        <f t="shared" si="13"/>
        <v>1.1700179575461311</v>
      </c>
      <c r="J25" s="12">
        <f t="shared" si="13"/>
        <v>17.348706773091589</v>
      </c>
      <c r="K25" s="12">
        <f t="shared" si="13"/>
        <v>1.658260443515043</v>
      </c>
      <c r="L25" s="12">
        <f t="shared" si="13"/>
        <v>1.1621334586835719</v>
      </c>
      <c r="M25" s="12">
        <f t="shared" si="13"/>
        <v>224.55889978175222</v>
      </c>
      <c r="N25" s="12">
        <f t="shared" si="13"/>
        <v>101.30551146557642</v>
      </c>
      <c r="O25" s="12">
        <f t="shared" si="13"/>
        <v>0.75599194481063581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1.297905798895383</v>
      </c>
      <c r="D29" s="12">
        <f>(SUMIFS(MESKENOG2,KAYNAK,A29,SEBEP,B29,SÜRE,"Uzun",BİLDİRİM,"Bildirimli",İL,$B$10,İLÇE,$B$11)/VLOOKUP($B$11,ABONE2,4,FALSE))</f>
        <v>29.69093488031659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1.3368216830530328</v>
      </c>
      <c r="F29" s="12">
        <f>(SUMIFS(TARIMSALAG2,KAYNAK,A29,SEBEP,B29,SÜRE,"Uzun",BİLDİRİM,"Bildirimli",İL,$B$10,İLÇE,$B$11)/VLOOKUP($B$11,ABONE2,6,FALSE))</f>
        <v>1.6087504930735386</v>
      </c>
      <c r="G29" s="12">
        <f>(SUMIFS(TARIMSALOG2,KAYNAK,A29,SEBEP,B29,SÜRE,"Uzun",BİLDİRİM,"Bildirimli",İL,$B$10,İLÇE,$B$11)/VLOOKUP($B$11,ABONE2,7,FALSE))</f>
        <v>39.720359505504646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2.4459500919487098</v>
      </c>
      <c r="I29" s="12">
        <f>(SUMIFS(TICARETHANEAG2,KAYNAK,A29,SEBEP,B29,SÜRE,"Uzun",BİLDİRİM,"Bildirimli",İL,$B$10,İLÇE,$B$11)/VLOOKUP($B$11,ABONE2,9,FALSE))</f>
        <v>5.5129277819520839</v>
      </c>
      <c r="J29" s="12">
        <f>(SUMIFS(TICARETHANEOG2,KAYNAK,A29,SEBEP,B29,SÜRE,"Uzun",BİLDİRİM,"Bildirimli",İL,$B$10,İLÇE,$B$11)/VLOOKUP($B$11,ABONE2,10,FALSE))</f>
        <v>73.830602343799171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7.5746270731604826</v>
      </c>
      <c r="L29" s="12">
        <f>(SUMIFS(SANAYIAG2,KAYNAK,A29,SEBEP,B29,SÜRE,"Uzun",BİLDİRİM,"Bildirimli",İL,$B$10,İLÇE,$B$11)/VLOOKUP($B$11,ABONE2,12,FALSE))</f>
        <v>9.7857976259202157</v>
      </c>
      <c r="M29" s="12">
        <f>(SUMIFS(SANAYIOG2,KAYNAK,A29,SEBEP,B29,SÜRE,"Uzun",BİLDİRİM,"Bildirimli",İL,$B$10,İLÇE,$B$11)/VLOOKUP($B$11,ABONE2,13,FALSE))</f>
        <v>248.45254315514927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116.7743387252298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2.1891512215735589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1.1409092043780592E-3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1.139345458209778E-3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1.8364765748363578E-3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1.7810551560462132E-3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1.1756835976668464E-3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1.2990467080997612</v>
      </c>
      <c r="D33" s="12">
        <f t="shared" ref="D33:O33" si="14">SUM(D28:D32)</f>
        <v>29.69093488031659</v>
      </c>
      <c r="E33" s="12">
        <f t="shared" si="14"/>
        <v>1.3379610285112427</v>
      </c>
      <c r="F33" s="12">
        <f t="shared" si="14"/>
        <v>1.6087504930735386</v>
      </c>
      <c r="G33" s="12">
        <f t="shared" si="14"/>
        <v>39.720359505504646</v>
      </c>
      <c r="H33" s="12">
        <f t="shared" si="14"/>
        <v>2.4459500919487098</v>
      </c>
      <c r="I33" s="12">
        <f t="shared" si="14"/>
        <v>5.5147642585269203</v>
      </c>
      <c r="J33" s="12">
        <f t="shared" si="14"/>
        <v>73.830602343799171</v>
      </c>
      <c r="K33" s="12">
        <f t="shared" si="14"/>
        <v>7.5764081283165288</v>
      </c>
      <c r="L33" s="12">
        <f t="shared" si="14"/>
        <v>9.7857976259202157</v>
      </c>
      <c r="M33" s="12">
        <f t="shared" si="14"/>
        <v>248.45254315514927</v>
      </c>
      <c r="N33" s="12">
        <f t="shared" si="14"/>
        <v>116.7743387252298</v>
      </c>
      <c r="O33" s="12">
        <f t="shared" si="14"/>
        <v>2.1903269051712257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47359</v>
      </c>
      <c r="D37" s="16">
        <f>VLOOKUP($B$11,ABONE2,4,FALSE)</f>
        <v>65</v>
      </c>
      <c r="E37" s="16">
        <f>VLOOKUP($B$11,ABONE2,5,FALSE)</f>
        <v>47424</v>
      </c>
      <c r="F37" s="16">
        <f>VLOOKUP($B$11,ABONE2,6,FALSE)</f>
        <v>1959</v>
      </c>
      <c r="G37" s="16">
        <f>VLOOKUP($B$11,ABONE2,7,FALSE)</f>
        <v>44</v>
      </c>
      <c r="H37" s="16">
        <f>VLOOKUP($B$11,ABONE2,8,FALSE)</f>
        <v>2003</v>
      </c>
      <c r="I37" s="16">
        <f>VLOOKUP($B$11,ABONE2,9,FALSE)</f>
        <v>6588</v>
      </c>
      <c r="J37" s="16">
        <f>VLOOKUP($B$11,ABONE2,10,FALSE)</f>
        <v>205</v>
      </c>
      <c r="K37" s="16">
        <f>VLOOKUP($B$11,ABONE2,11,FALSE)</f>
        <v>6793</v>
      </c>
      <c r="L37" s="21">
        <f>VLOOKUP($B$11,ABONE2,12,FALSE)</f>
        <v>16</v>
      </c>
      <c r="M37" s="21">
        <f>VLOOKUP($B$11,ABONE2,13,FALSE)</f>
        <v>13</v>
      </c>
      <c r="N37" s="21">
        <f>VLOOKUP($B$11,ABONE2,14,FALSE)</f>
        <v>29</v>
      </c>
      <c r="O37" s="21">
        <f>VLOOKUP($B$11,ABONE2,15,FALSE)</f>
        <v>56249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9304.0412500934654</v>
      </c>
      <c r="D38" s="16">
        <f>VLOOKUP($B$11,TUKETIM,4,FALSE)</f>
        <v>743.64525000000003</v>
      </c>
      <c r="E38" s="16">
        <f>VLOOKUP($B$11,TUKETIM,5,FALSE)</f>
        <v>10047.686500093465</v>
      </c>
      <c r="F38" s="16">
        <f>VLOOKUP($B$11,TUKETIM,6,FALSE)</f>
        <v>533.00918296040106</v>
      </c>
      <c r="G38" s="16">
        <f>VLOOKUP($B$11,TUKETIM,7,FALSE)</f>
        <v>120.78368602739727</v>
      </c>
      <c r="H38" s="16">
        <f>VLOOKUP($B$11,TUKETIM,8,FALSE)</f>
        <v>653.79286898779833</v>
      </c>
      <c r="I38" s="16">
        <f>VLOOKUP($B$11,TUKETIM,9,FALSE)</f>
        <v>3849.2702629845026</v>
      </c>
      <c r="J38" s="16">
        <f>VLOOKUP($B$11,TUKETIM,10,FALSE)</f>
        <v>3347.464776333959</v>
      </c>
      <c r="K38" s="16">
        <f>VLOOKUP($B$11,TUKETIM,11,FALSE)</f>
        <v>7196.7350393184615</v>
      </c>
      <c r="L38" s="21">
        <f>VLOOKUP($B$11,TUKETIM,12,FALSE)</f>
        <v>34.700499999999998</v>
      </c>
      <c r="M38" s="21">
        <f>VLOOKUP($B$11,TUKETIM,13,FALSE)</f>
        <v>596.97320000000002</v>
      </c>
      <c r="N38" s="21">
        <f>VLOOKUP($B$11,TUKETIM,14,FALSE)</f>
        <v>631.67370000000005</v>
      </c>
      <c r="O38" s="21">
        <f>VLOOKUP($B$11,TUKETIM,15,FALSE)</f>
        <v>18529.888108399726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288974.42800000706</v>
      </c>
      <c r="D39" s="16">
        <f>VLOOKUP($B$11,ANLASMA,4,FALSE)</f>
        <v>11200.14</v>
      </c>
      <c r="E39" s="16">
        <f>VLOOKUP($B$11,ANLASMA,5,FALSE)</f>
        <v>300174.56800000707</v>
      </c>
      <c r="F39" s="16">
        <f>VLOOKUP($B$11,ANLASMA,6,FALSE)</f>
        <v>10243.330000000071</v>
      </c>
      <c r="G39" s="16">
        <f>VLOOKUP($B$11,ANLASMA,7,FALSE)</f>
        <v>2103.9</v>
      </c>
      <c r="H39" s="16">
        <f>VLOOKUP($B$11,ANLASMA,8,FALSE)</f>
        <v>12347.230000000071</v>
      </c>
      <c r="I39" s="16">
        <f>VLOOKUP($B$11,ANLASMA,9,FALSE)</f>
        <v>39784.345999999401</v>
      </c>
      <c r="J39" s="16">
        <f>VLOOKUP($B$11,ANLASMA,10,FALSE)</f>
        <v>59959.320999999996</v>
      </c>
      <c r="K39" s="16">
        <f>VLOOKUP($B$11,ANLASMA,11,FALSE)</f>
        <v>99743.666999999405</v>
      </c>
      <c r="L39" s="21">
        <f>VLOOKUP($B$11,ANLASMA,12,FALSE)</f>
        <v>245.393</v>
      </c>
      <c r="M39" s="21">
        <f>VLOOKUP($B$11,ANLASMA,13,FALSE)</f>
        <v>10299</v>
      </c>
      <c r="N39" s="21">
        <f>VLOOKUP($B$11,ANLASMA,14,FALSE)</f>
        <v>10544.393</v>
      </c>
      <c r="O39" s="21">
        <f>VLOOKUP($B$11,ANLASMA,15,FALSE)</f>
        <v>422809.85800000653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93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0.13079512721248743</v>
      </c>
      <c r="D17" s="12">
        <f t="shared" si="1"/>
        <v>2.7414519128716295</v>
      </c>
      <c r="E17" s="12">
        <f t="shared" si="2"/>
        <v>0.13210747845792775</v>
      </c>
      <c r="F17" s="12">
        <f t="shared" si="3"/>
        <v>0.61238969759628026</v>
      </c>
      <c r="G17" s="12">
        <f t="shared" si="4"/>
        <v>1.5177399435120869</v>
      </c>
      <c r="H17" s="12">
        <f t="shared" si="5"/>
        <v>0.7168331223008696</v>
      </c>
      <c r="I17" s="12">
        <f t="shared" si="6"/>
        <v>0.48394346274615224</v>
      </c>
      <c r="J17" s="12">
        <f t="shared" si="7"/>
        <v>5.6449037883767623</v>
      </c>
      <c r="K17" s="12">
        <f t="shared" si="8"/>
        <v>0.61631374422175944</v>
      </c>
      <c r="L17" s="12">
        <f t="shared" si="9"/>
        <v>18.065887498449438</v>
      </c>
      <c r="M17" s="12">
        <f t="shared" si="10"/>
        <v>140.13773089321853</v>
      </c>
      <c r="N17" s="12">
        <f t="shared" si="11"/>
        <v>79.101809195833994</v>
      </c>
      <c r="O17" s="17">
        <f t="shared" si="12"/>
        <v>0.33398402446432957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2.8786703996478216E-2</v>
      </c>
      <c r="D21" s="12">
        <f t="shared" si="1"/>
        <v>0</v>
      </c>
      <c r="E21" s="12">
        <f t="shared" si="2"/>
        <v>2.8772233206196852E-2</v>
      </c>
      <c r="F21" s="12">
        <f t="shared" si="3"/>
        <v>9.307517146726077E-2</v>
      </c>
      <c r="G21" s="12">
        <f t="shared" si="4"/>
        <v>5.502290791168E-3</v>
      </c>
      <c r="H21" s="12">
        <f t="shared" si="5"/>
        <v>8.2972549183433539E-2</v>
      </c>
      <c r="I21" s="12">
        <f t="shared" si="6"/>
        <v>6.3943466811876917E-2</v>
      </c>
      <c r="J21" s="12">
        <f t="shared" si="7"/>
        <v>2.2425150900547207E-3</v>
      </c>
      <c r="K21" s="12">
        <f t="shared" si="8"/>
        <v>6.2360937237648399E-2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3.9326713059546284E-2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2.5874882994190167E-3</v>
      </c>
      <c r="D22" s="12">
        <f t="shared" si="1"/>
        <v>0</v>
      </c>
      <c r="E22" s="12">
        <f t="shared" si="2"/>
        <v>2.5861875947415739E-3</v>
      </c>
      <c r="F22" s="12">
        <f t="shared" si="3"/>
        <v>3.022247393158472E-3</v>
      </c>
      <c r="G22" s="12">
        <f t="shared" si="4"/>
        <v>0</v>
      </c>
      <c r="H22" s="12">
        <f t="shared" si="5"/>
        <v>2.6735935219412733E-3</v>
      </c>
      <c r="I22" s="12">
        <f t="shared" si="6"/>
        <v>9.5364070840798735E-3</v>
      </c>
      <c r="J22" s="12">
        <f t="shared" si="7"/>
        <v>0</v>
      </c>
      <c r="K22" s="12">
        <f t="shared" si="8"/>
        <v>9.2918136730984809E-3</v>
      </c>
      <c r="L22" s="12">
        <f t="shared" si="9"/>
        <v>0.10967664095067883</v>
      </c>
      <c r="M22" s="12">
        <f t="shared" si="10"/>
        <v>0</v>
      </c>
      <c r="N22" s="12">
        <f t="shared" si="11"/>
        <v>5.4838320475339417E-2</v>
      </c>
      <c r="O22" s="17">
        <f t="shared" si="12"/>
        <v>3.8088510249008655E-3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1.5033198799138922E-4</v>
      </c>
      <c r="D24" s="12">
        <f t="shared" si="1"/>
        <v>0</v>
      </c>
      <c r="E24" s="12">
        <f t="shared" si="2"/>
        <v>1.502564175936434E-4</v>
      </c>
      <c r="F24" s="12">
        <f t="shared" si="3"/>
        <v>2.8260930955806415E-4</v>
      </c>
      <c r="G24" s="12">
        <f t="shared" si="4"/>
        <v>0</v>
      </c>
      <c r="H24" s="12">
        <f t="shared" si="5"/>
        <v>2.5000680651926938E-4</v>
      </c>
      <c r="I24" s="12">
        <f t="shared" si="6"/>
        <v>4.2820415273995698E-4</v>
      </c>
      <c r="J24" s="12">
        <f t="shared" si="7"/>
        <v>0</v>
      </c>
      <c r="K24" s="12">
        <f t="shared" si="8"/>
        <v>4.1722140909325277E-4</v>
      </c>
      <c r="L24" s="12">
        <f t="shared" si="9"/>
        <v>0.82879137807854708</v>
      </c>
      <c r="M24" s="12">
        <f t="shared" si="10"/>
        <v>0</v>
      </c>
      <c r="N24" s="12">
        <f t="shared" si="11"/>
        <v>0.41439568903927354</v>
      </c>
      <c r="O24" s="17">
        <f t="shared" si="12"/>
        <v>5.5424082869245754E-4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0.16231965149637603</v>
      </c>
      <c r="D25" s="12">
        <f t="shared" ref="D25:O25" si="13">SUM(D15:D24)</f>
        <v>2.7414519128716295</v>
      </c>
      <c r="E25" s="12">
        <f t="shared" si="13"/>
        <v>0.16361615567645982</v>
      </c>
      <c r="F25" s="12">
        <f t="shared" si="13"/>
        <v>0.70876972576625752</v>
      </c>
      <c r="G25" s="12">
        <f t="shared" si="13"/>
        <v>1.5232422343032548</v>
      </c>
      <c r="H25" s="12">
        <f t="shared" si="13"/>
        <v>0.80272927181276377</v>
      </c>
      <c r="I25" s="12">
        <f t="shared" si="13"/>
        <v>0.557851540794849</v>
      </c>
      <c r="J25" s="12">
        <f t="shared" si="13"/>
        <v>5.6471463034668172</v>
      </c>
      <c r="K25" s="12">
        <f t="shared" si="13"/>
        <v>0.68838371654159958</v>
      </c>
      <c r="L25" s="12">
        <f t="shared" si="13"/>
        <v>19.004355517478665</v>
      </c>
      <c r="M25" s="12">
        <f t="shared" si="13"/>
        <v>140.13773089321853</v>
      </c>
      <c r="N25" s="12">
        <f t="shared" si="13"/>
        <v>79.571043205348602</v>
      </c>
      <c r="O25" s="12">
        <f t="shared" si="13"/>
        <v>0.37767382937746913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0.43184797602489644</v>
      </c>
      <c r="D29" s="12">
        <f>(SUMIFS(MESKENOG2,KAYNAK,A29,SEBEP,B29,SÜRE,"Uzun",BİLDİRİM,"Bildirimli",İL,$B$10,İLÇE,$B$11)/VLOOKUP($B$11,ABONE2,4,FALSE))</f>
        <v>4.5083365067692833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0.43389718633462881</v>
      </c>
      <c r="F29" s="12">
        <f>(SUMIFS(TARIMSALAG2,KAYNAK,A29,SEBEP,B29,SÜRE,"Uzun",BİLDİRİM,"Bildirimli",İL,$B$10,İLÇE,$B$11)/VLOOKUP($B$11,ABONE2,6,FALSE))</f>
        <v>1.7563773797147668</v>
      </c>
      <c r="G29" s="12">
        <f>(SUMIFS(TARIMSALOG2,KAYNAK,A29,SEBEP,B29,SÜRE,"Uzun",BİLDİRİM,"Bildirimli",İL,$B$10,İLÇE,$B$11)/VLOOKUP($B$11,ABONE2,7,FALSE))</f>
        <v>10.885492467263886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2.8095344850088395</v>
      </c>
      <c r="I29" s="12">
        <f>(SUMIFS(TICARETHANEAG2,KAYNAK,A29,SEBEP,B29,SÜRE,"Uzun",BİLDİRİM,"Bildirimli",İL,$B$10,İLÇE,$B$11)/VLOOKUP($B$11,ABONE2,9,FALSE))</f>
        <v>1.1829157699165691</v>
      </c>
      <c r="J29" s="12">
        <f>(SUMIFS(TICARETHANEOG2,KAYNAK,A29,SEBEP,B29,SÜRE,"Uzun",BİLDİRİM,"Bildirimli",İL,$B$10,İLÇE,$B$11)/VLOOKUP($B$11,ABONE2,10,FALSE))</f>
        <v>17.676833983317902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1.6059580835148246</v>
      </c>
      <c r="L29" s="12">
        <f>(SUMIFS(SANAYIAG2,KAYNAK,A29,SEBEP,B29,SÜRE,"Uzun",BİLDİRİM,"Bildirimli",İL,$B$10,İLÇE,$B$11)/VLOOKUP($B$11,ABONE2,12,FALSE))</f>
        <v>28.495375355307836</v>
      </c>
      <c r="M29" s="12">
        <f>(SUMIFS(SANAYIOG2,KAYNAK,A29,SEBEP,B29,SÜRE,"Uzun",BİLDİRİM,"Bildirimli",İL,$B$10,İLÇE,$B$11)/VLOOKUP($B$11,ABONE2,13,FALSE))</f>
        <v>324.07565095090581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176.28551315310682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0.99317106223635998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6.7904125667616444E-2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6.7869990937850372E-2</v>
      </c>
      <c r="F31" s="12">
        <f>(SUMIFS(TARIMSALAG2,KAYNAK,A31,SEBEP,B31,SÜRE,"Uzun",BİLDİRİM,"Bildirimli",İL,$B$10,İLÇE,$B$11)/VLOOKUP($B$11,ABONE2,6,FALSE))</f>
        <v>2.8478746846187931E-2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2.5193368767009169E-2</v>
      </c>
      <c r="I31" s="12">
        <f>(SUMIFS(TICARETHANEAG2,KAYNAK,A31,SEBEP,B31,SÜRE,"Uzun",BİLDİRİM,"Bildirimli",İL,$B$10,İLÇE,$B$11)/VLOOKUP($B$11,ABONE2,9,FALSE))</f>
        <v>0.18751129770232511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0.18270193632563592</v>
      </c>
      <c r="L31" s="12">
        <f>(SUMIFS(SANAYIAG2,KAYNAK,A31,SEBEP,B31,SÜRE,"Uzun",BİLDİRİM,"Bildirimli",İL,$B$10,İLÇE,$B$11)/VLOOKUP($B$11,ABONE2,12,FALSE))</f>
        <v>3.5783890409361085E-2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1.7891945204680543E-2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8.4171614676993911E-2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0.49975210169251288</v>
      </c>
      <c r="D33" s="12">
        <f t="shared" ref="D33:O33" si="14">SUM(D28:D32)</f>
        <v>4.5083365067692833</v>
      </c>
      <c r="E33" s="12">
        <f t="shared" si="14"/>
        <v>0.50176717727247921</v>
      </c>
      <c r="F33" s="12">
        <f t="shared" si="14"/>
        <v>1.7848561265609548</v>
      </c>
      <c r="G33" s="12">
        <f t="shared" si="14"/>
        <v>10.885492467263886</v>
      </c>
      <c r="H33" s="12">
        <f t="shared" si="14"/>
        <v>2.8347278537758487</v>
      </c>
      <c r="I33" s="12">
        <f t="shared" si="14"/>
        <v>1.3704270676188943</v>
      </c>
      <c r="J33" s="12">
        <f t="shared" si="14"/>
        <v>17.676833983317902</v>
      </c>
      <c r="K33" s="12">
        <f t="shared" si="14"/>
        <v>1.7886600198404605</v>
      </c>
      <c r="L33" s="12">
        <f t="shared" si="14"/>
        <v>28.531159245717198</v>
      </c>
      <c r="M33" s="12">
        <f t="shared" si="14"/>
        <v>324.07565095090581</v>
      </c>
      <c r="N33" s="12">
        <f t="shared" si="14"/>
        <v>176.30340509831149</v>
      </c>
      <c r="O33" s="12">
        <f t="shared" si="14"/>
        <v>1.0773426769133538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73567</v>
      </c>
      <c r="D37" s="16">
        <f>VLOOKUP($B$11,ABONE2,4,FALSE)</f>
        <v>37</v>
      </c>
      <c r="E37" s="16">
        <f>VLOOKUP($B$11,ABONE2,5,FALSE)</f>
        <v>73604</v>
      </c>
      <c r="F37" s="16">
        <f>VLOOKUP($B$11,ABONE2,6,FALSE)</f>
        <v>7676</v>
      </c>
      <c r="G37" s="16">
        <f>VLOOKUP($B$11,ABONE2,7,FALSE)</f>
        <v>1001</v>
      </c>
      <c r="H37" s="16">
        <f>VLOOKUP($B$11,ABONE2,8,FALSE)</f>
        <v>8677</v>
      </c>
      <c r="I37" s="16">
        <f>VLOOKUP($B$11,ABONE2,9,FALSE)</f>
        <v>16981</v>
      </c>
      <c r="J37" s="16">
        <f>VLOOKUP($B$11,ABONE2,10,FALSE)</f>
        <v>447</v>
      </c>
      <c r="K37" s="16">
        <f>VLOOKUP($B$11,ABONE2,11,FALSE)</f>
        <v>17428</v>
      </c>
      <c r="L37" s="21">
        <f>VLOOKUP($B$11,ABONE2,12,FALSE)</f>
        <v>42</v>
      </c>
      <c r="M37" s="21">
        <f>VLOOKUP($B$11,ABONE2,13,FALSE)</f>
        <v>42</v>
      </c>
      <c r="N37" s="21">
        <f>VLOOKUP($B$11,ABONE2,14,FALSE)</f>
        <v>84</v>
      </c>
      <c r="O37" s="21">
        <f>VLOOKUP($B$11,ABONE2,15,FALSE)</f>
        <v>99793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12307.119032989234</v>
      </c>
      <c r="D38" s="16">
        <f>VLOOKUP($B$11,TUKETIM,4,FALSE)</f>
        <v>53.673435616438354</v>
      </c>
      <c r="E38" s="16">
        <f>VLOOKUP($B$11,TUKETIM,5,FALSE)</f>
        <v>12360.792468605672</v>
      </c>
      <c r="F38" s="16">
        <f>VLOOKUP($B$11,TUKETIM,6,FALSE)</f>
        <v>7689.2368789853917</v>
      </c>
      <c r="G38" s="16">
        <f>VLOOKUP($B$11,TUKETIM,7,FALSE)</f>
        <v>4618.002236349038</v>
      </c>
      <c r="H38" s="16">
        <f>VLOOKUP($B$11,TUKETIM,8,FALSE)</f>
        <v>12307.239115334429</v>
      </c>
      <c r="I38" s="16">
        <f>VLOOKUP($B$11,TUKETIM,9,FALSE)</f>
        <v>8844.2674604312288</v>
      </c>
      <c r="J38" s="16">
        <f>VLOOKUP($B$11,TUKETIM,10,FALSE)</f>
        <v>4629.4736287315136</v>
      </c>
      <c r="K38" s="16">
        <f>VLOOKUP($B$11,TUKETIM,11,FALSE)</f>
        <v>13473.741089162742</v>
      </c>
      <c r="L38" s="21">
        <f>VLOOKUP($B$11,TUKETIM,12,FALSE)</f>
        <v>273.39530000000002</v>
      </c>
      <c r="M38" s="21">
        <f>VLOOKUP($B$11,TUKETIM,13,FALSE)</f>
        <v>4032.1732999999999</v>
      </c>
      <c r="N38" s="21">
        <f>VLOOKUP($B$11,TUKETIM,14,FALSE)</f>
        <v>4305.5685999999996</v>
      </c>
      <c r="O38" s="21">
        <f>VLOOKUP($B$11,TUKETIM,15,FALSE)</f>
        <v>42447.341273102844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359155.86600002594</v>
      </c>
      <c r="D39" s="16">
        <f>VLOOKUP($B$11,ANLASMA,4,FALSE)</f>
        <v>782.7</v>
      </c>
      <c r="E39" s="16">
        <f>VLOOKUP($B$11,ANLASMA,5,FALSE)</f>
        <v>359938.56600002595</v>
      </c>
      <c r="F39" s="16">
        <f>VLOOKUP($B$11,ANLASMA,6,FALSE)</f>
        <v>49067.221000000296</v>
      </c>
      <c r="G39" s="16">
        <f>VLOOKUP($B$11,ANLASMA,7,FALSE)</f>
        <v>33117.250999999997</v>
      </c>
      <c r="H39" s="16">
        <f>VLOOKUP($B$11,ANLASMA,8,FALSE)</f>
        <v>82184.4720000003</v>
      </c>
      <c r="I39" s="16">
        <f>VLOOKUP($B$11,ANLASMA,9,FALSE)</f>
        <v>95848.177999997395</v>
      </c>
      <c r="J39" s="16">
        <f>VLOOKUP($B$11,ANLASMA,10,FALSE)</f>
        <v>60748.701000000001</v>
      </c>
      <c r="K39" s="16">
        <f>VLOOKUP($B$11,ANLASMA,11,FALSE)</f>
        <v>156596.8789999974</v>
      </c>
      <c r="L39" s="21">
        <f>VLOOKUP($B$11,ANLASMA,12,FALSE)</f>
        <v>1431.52</v>
      </c>
      <c r="M39" s="21">
        <f>VLOOKUP($B$11,ANLASMA,13,FALSE)</f>
        <v>63462</v>
      </c>
      <c r="N39" s="21">
        <f>VLOOKUP($B$11,ANLASMA,14,FALSE)</f>
        <v>64893.52</v>
      </c>
      <c r="O39" s="21">
        <f>VLOOKUP($B$11,ANLASMA,15,FALSE)</f>
        <v>663613.43700002367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94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0.23876236297298534</v>
      </c>
      <c r="D17" s="12">
        <f t="shared" si="1"/>
        <v>0.50104601642320545</v>
      </c>
      <c r="E17" s="12">
        <f t="shared" si="2"/>
        <v>0.23887650852675427</v>
      </c>
      <c r="F17" s="12">
        <f t="shared" si="3"/>
        <v>0.95574402735363606</v>
      </c>
      <c r="G17" s="12">
        <f t="shared" si="4"/>
        <v>0.66829471063851154</v>
      </c>
      <c r="H17" s="12">
        <f t="shared" si="5"/>
        <v>0.90883837153689295</v>
      </c>
      <c r="I17" s="12">
        <f t="shared" si="6"/>
        <v>0.55203063410479325</v>
      </c>
      <c r="J17" s="12">
        <f t="shared" si="7"/>
        <v>7.6656754623459031</v>
      </c>
      <c r="K17" s="12">
        <f t="shared" si="8"/>
        <v>0.8083249936811373</v>
      </c>
      <c r="L17" s="12">
        <f t="shared" si="9"/>
        <v>0.30533319424412886</v>
      </c>
      <c r="M17" s="12">
        <f t="shared" si="10"/>
        <v>125.79881372642788</v>
      </c>
      <c r="N17" s="12">
        <f t="shared" si="11"/>
        <v>103.73402594054942</v>
      </c>
      <c r="O17" s="17">
        <f t="shared" si="12"/>
        <v>0.49659244374886502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2.7267987300847257E-2</v>
      </c>
      <c r="D21" s="12">
        <f t="shared" si="1"/>
        <v>0</v>
      </c>
      <c r="E21" s="12">
        <f t="shared" si="2"/>
        <v>2.7256120303153442E-2</v>
      </c>
      <c r="F21" s="12">
        <f t="shared" si="3"/>
        <v>2.3927548684803915E-2</v>
      </c>
      <c r="G21" s="12">
        <f t="shared" si="4"/>
        <v>0</v>
      </c>
      <c r="H21" s="12">
        <f t="shared" si="5"/>
        <v>2.0023078234244235E-2</v>
      </c>
      <c r="I21" s="12">
        <f t="shared" si="6"/>
        <v>5.7128417251255677E-2</v>
      </c>
      <c r="J21" s="12">
        <f t="shared" si="7"/>
        <v>0</v>
      </c>
      <c r="K21" s="12">
        <f t="shared" si="8"/>
        <v>5.5070162802721312E-2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3.1380450676239013E-2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1.3261708036672285E-3</v>
      </c>
      <c r="D22" s="12">
        <f t="shared" si="1"/>
        <v>0</v>
      </c>
      <c r="E22" s="12">
        <f t="shared" si="2"/>
        <v>1.3255936556109715E-3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5.5696666967710337E-4</v>
      </c>
      <c r="J22" s="12">
        <f t="shared" si="7"/>
        <v>0</v>
      </c>
      <c r="K22" s="12">
        <f t="shared" si="8"/>
        <v>5.3689996416159092E-4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1.1225640593899504E-3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0.2673565210774998</v>
      </c>
      <c r="D25" s="12">
        <f t="shared" ref="D25:O25" si="13">SUM(D15:D24)</f>
        <v>0.50104601642320545</v>
      </c>
      <c r="E25" s="12">
        <f t="shared" si="13"/>
        <v>0.2674582224855187</v>
      </c>
      <c r="F25" s="12">
        <f t="shared" si="13"/>
        <v>0.97967157603844002</v>
      </c>
      <c r="G25" s="12">
        <f t="shared" si="13"/>
        <v>0.66829471063851154</v>
      </c>
      <c r="H25" s="12">
        <f t="shared" si="13"/>
        <v>0.92886144977113716</v>
      </c>
      <c r="I25" s="12">
        <f t="shared" si="13"/>
        <v>0.60971601802572606</v>
      </c>
      <c r="J25" s="12">
        <f t="shared" si="13"/>
        <v>7.6656754623459031</v>
      </c>
      <c r="K25" s="12">
        <f t="shared" si="13"/>
        <v>0.86393205644802029</v>
      </c>
      <c r="L25" s="12">
        <f t="shared" si="13"/>
        <v>0.30533319424412886</v>
      </c>
      <c r="M25" s="12">
        <f t="shared" si="13"/>
        <v>125.79881372642788</v>
      </c>
      <c r="N25" s="12">
        <f t="shared" si="13"/>
        <v>103.73402594054942</v>
      </c>
      <c r="O25" s="12">
        <f t="shared" si="13"/>
        <v>0.52909545848449402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3.1757589497720437E-2</v>
      </c>
      <c r="D29" s="12">
        <f>(SUMIFS(MESKENOG2,KAYNAK,A29,SEBEP,B29,SÜRE,"Uzun",BİLDİRİM,"Bildirimli",İL,$B$10,İLÇE,$B$11)/VLOOKUP($B$11,ABONE2,4,FALSE))</f>
        <v>8.3964499038349849E-2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3.1780309886588323E-2</v>
      </c>
      <c r="F29" s="12">
        <f>(SUMIFS(TARIMSALAG2,KAYNAK,A29,SEBEP,B29,SÜRE,"Uzun",BİLDİRİM,"Bildirimli",İL,$B$10,İLÇE,$B$11)/VLOOKUP($B$11,ABONE2,6,FALSE))</f>
        <v>0.21574770639018812</v>
      </c>
      <c r="G29" s="12">
        <f>(SUMIFS(TARIMSALOG2,KAYNAK,A29,SEBEP,B29,SÜRE,"Uzun",BİLDİRİM,"Bildirimli",İL,$B$10,İLÇE,$B$11)/VLOOKUP($B$11,ABONE2,7,FALSE))</f>
        <v>5.9163945730357895E-2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0.19019654464823776</v>
      </c>
      <c r="I29" s="12">
        <f>(SUMIFS(TICARETHANEAG2,KAYNAK,A29,SEBEP,B29,SÜRE,"Uzun",BİLDİRİM,"Bildirimli",İL,$B$10,İLÇE,$B$11)/VLOOKUP($B$11,ABONE2,9,FALSE))</f>
        <v>0.14947678453879687</v>
      </c>
      <c r="J29" s="12">
        <f>(SUMIFS(TICARETHANEOG2,KAYNAK,A29,SEBEP,B29,SÜRE,"Uzun",BİLDİRİM,"Bildirimli",İL,$B$10,İLÇE,$B$11)/VLOOKUP($B$11,ABONE2,10,FALSE))</f>
        <v>2.4304786531985667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0.23165799083120434</v>
      </c>
      <c r="L29" s="12">
        <f>(SUMIFS(SANAYIAG2,KAYNAK,A29,SEBEP,B29,SÜRE,"Uzun",BİLDİRİM,"Bildirimli",İL,$B$10,İLÇE,$B$11)/VLOOKUP($B$11,ABONE2,12,FALSE))</f>
        <v>6.4058017357677492</v>
      </c>
      <c r="M29" s="12">
        <f>(SUMIFS(SANAYIOG2,KAYNAK,A29,SEBEP,B29,SÜRE,"Uzun",BİLDİRİM,"Bildirimli",İL,$B$10,İLÇE,$B$11)/VLOOKUP($B$11,ABONE2,13,FALSE))</f>
        <v>21.606177868863632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18.933584263044576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9.6507652007484596E-2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4.7578549578636709E-3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4.7557843446867781E-3</v>
      </c>
      <c r="F31" s="12">
        <f>(SUMIFS(TARIMSALAG2,KAYNAK,A31,SEBEP,B31,SÜRE,"Uzun",BİLDİRİM,"Bildirimli",İL,$B$10,İLÇE,$B$11)/VLOOKUP($B$11,ABONE2,6,FALSE))</f>
        <v>3.7190836671474527E-4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3.1122077822492013E-4</v>
      </c>
      <c r="I31" s="12">
        <f>(SUMIFS(TICARETHANEAG2,KAYNAK,A31,SEBEP,B31,SÜRE,"Uzun",BİLDİRİM,"Bildirimli",İL,$B$10,İLÇE,$B$11)/VLOOKUP($B$11,ABONE2,9,FALSE))</f>
        <v>8.2578448836313819E-3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7.9603266469141301E-3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5.0320040039275827E-3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3.6515444455584106E-2</v>
      </c>
      <c r="D33" s="12">
        <f t="shared" ref="D33:O33" si="14">SUM(D28:D32)</f>
        <v>8.3964499038349849E-2</v>
      </c>
      <c r="E33" s="12">
        <f t="shared" si="14"/>
        <v>3.6536094231275101E-2</v>
      </c>
      <c r="F33" s="12">
        <f t="shared" si="14"/>
        <v>0.21611961475690286</v>
      </c>
      <c r="G33" s="12">
        <f t="shared" si="14"/>
        <v>5.9163945730357895E-2</v>
      </c>
      <c r="H33" s="12">
        <f t="shared" si="14"/>
        <v>0.19050776542646269</v>
      </c>
      <c r="I33" s="12">
        <f t="shared" si="14"/>
        <v>0.15773462942242825</v>
      </c>
      <c r="J33" s="12">
        <f t="shared" si="14"/>
        <v>2.4304786531985667</v>
      </c>
      <c r="K33" s="12">
        <f t="shared" si="14"/>
        <v>0.23961831747811846</v>
      </c>
      <c r="L33" s="12">
        <f t="shared" si="14"/>
        <v>6.4058017357677492</v>
      </c>
      <c r="M33" s="12">
        <f t="shared" si="14"/>
        <v>21.606177868863632</v>
      </c>
      <c r="N33" s="12">
        <f t="shared" si="14"/>
        <v>18.933584263044576</v>
      </c>
      <c r="O33" s="12">
        <f t="shared" si="14"/>
        <v>0.10153965601141218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57420</v>
      </c>
      <c r="D37" s="16">
        <f>VLOOKUP($B$11,ABONE2,4,FALSE)</f>
        <v>25</v>
      </c>
      <c r="E37" s="16">
        <f>VLOOKUP($B$11,ABONE2,5,FALSE)</f>
        <v>57445</v>
      </c>
      <c r="F37" s="16">
        <f>VLOOKUP($B$11,ABONE2,6,FALSE)</f>
        <v>3359</v>
      </c>
      <c r="G37" s="16">
        <f>VLOOKUP($B$11,ABONE2,7,FALSE)</f>
        <v>655</v>
      </c>
      <c r="H37" s="16">
        <f>VLOOKUP($B$11,ABONE2,8,FALSE)</f>
        <v>4014</v>
      </c>
      <c r="I37" s="16">
        <f>VLOOKUP($B$11,ABONE2,9,FALSE)</f>
        <v>11612</v>
      </c>
      <c r="J37" s="16">
        <f>VLOOKUP($B$11,ABONE2,10,FALSE)</f>
        <v>434</v>
      </c>
      <c r="K37" s="16">
        <f>VLOOKUP($B$11,ABONE2,11,FALSE)</f>
        <v>12046</v>
      </c>
      <c r="L37" s="21">
        <f>VLOOKUP($B$11,ABONE2,12,FALSE)</f>
        <v>16</v>
      </c>
      <c r="M37" s="21">
        <f>VLOOKUP($B$11,ABONE2,13,FALSE)</f>
        <v>75</v>
      </c>
      <c r="N37" s="21">
        <f>VLOOKUP($B$11,ABONE2,14,FALSE)</f>
        <v>91</v>
      </c>
      <c r="O37" s="21">
        <f>VLOOKUP($B$11,ABONE2,15,FALSE)</f>
        <v>73596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9550.5640862082346</v>
      </c>
      <c r="D38" s="16">
        <f>VLOOKUP($B$11,TUKETIM,4,FALSE)</f>
        <v>12.009385316455695</v>
      </c>
      <c r="E38" s="16">
        <f>VLOOKUP($B$11,TUKETIM,5,FALSE)</f>
        <v>9562.5734715246908</v>
      </c>
      <c r="F38" s="16">
        <f>VLOOKUP($B$11,TUKETIM,6,FALSE)</f>
        <v>2146.5939491297318</v>
      </c>
      <c r="G38" s="16">
        <f>VLOOKUP($B$11,TUKETIM,7,FALSE)</f>
        <v>2011.8845377715263</v>
      </c>
      <c r="H38" s="16">
        <f>VLOOKUP($B$11,TUKETIM,8,FALSE)</f>
        <v>4158.4784869012583</v>
      </c>
      <c r="I38" s="16">
        <f>VLOOKUP($B$11,TUKETIM,9,FALSE)</f>
        <v>5278.6471266962981</v>
      </c>
      <c r="J38" s="16">
        <f>VLOOKUP($B$11,TUKETIM,10,FALSE)</f>
        <v>4102.6646185191885</v>
      </c>
      <c r="K38" s="16">
        <f>VLOOKUP($B$11,TUKETIM,11,FALSE)</f>
        <v>9381.3117452154875</v>
      </c>
      <c r="L38" s="21">
        <f>VLOOKUP($B$11,TUKETIM,12,FALSE)</f>
        <v>102.79300000000001</v>
      </c>
      <c r="M38" s="21">
        <f>VLOOKUP($B$11,TUKETIM,13,FALSE)</f>
        <v>10792.274518793052</v>
      </c>
      <c r="N38" s="21">
        <f>VLOOKUP($B$11,TUKETIM,14,FALSE)</f>
        <v>10895.067518793052</v>
      </c>
      <c r="O38" s="21">
        <f>VLOOKUP($B$11,TUKETIM,15,FALSE)</f>
        <v>33997.43122243449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254054.51300000498</v>
      </c>
      <c r="D39" s="16">
        <f>VLOOKUP($B$11,ANLASMA,4,FALSE)</f>
        <v>627.91</v>
      </c>
      <c r="E39" s="16">
        <f>VLOOKUP($B$11,ANLASMA,5,FALSE)</f>
        <v>254682.42300000499</v>
      </c>
      <c r="F39" s="16">
        <f>VLOOKUP($B$11,ANLASMA,6,FALSE)</f>
        <v>30934.684999999699</v>
      </c>
      <c r="G39" s="16">
        <f>VLOOKUP($B$11,ANLASMA,7,FALSE)</f>
        <v>25220.35</v>
      </c>
      <c r="H39" s="16">
        <f>VLOOKUP($B$11,ANLASMA,8,FALSE)</f>
        <v>56155.034999999698</v>
      </c>
      <c r="I39" s="16">
        <f>VLOOKUP($B$11,ANLASMA,9,FALSE)</f>
        <v>64981.527000001006</v>
      </c>
      <c r="J39" s="16">
        <f>VLOOKUP($B$11,ANLASMA,10,FALSE)</f>
        <v>121911.02600000001</v>
      </c>
      <c r="K39" s="16">
        <f>VLOOKUP($B$11,ANLASMA,11,FALSE)</f>
        <v>186892.553000001</v>
      </c>
      <c r="L39" s="21">
        <f>VLOOKUP($B$11,ANLASMA,12,FALSE)</f>
        <v>720.91300000000001</v>
      </c>
      <c r="M39" s="21">
        <f>VLOOKUP($B$11,ANLASMA,13,FALSE)</f>
        <v>69387.739999999991</v>
      </c>
      <c r="N39" s="21">
        <f>VLOOKUP($B$11,ANLASMA,14,FALSE)</f>
        <v>70108.652999999991</v>
      </c>
      <c r="O39" s="21">
        <f>VLOOKUP($B$11,ANLASMA,15,FALSE)</f>
        <v>567838.66400000569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95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3.8242056734465589E-2</v>
      </c>
      <c r="D15" s="12">
        <f t="shared" ref="D15:D24" si="1">(SUMIFS(MESKENOG2,KAYNAK,A15,SEBEP,B15,SÜRE,"Uzun",BİLDİRİM,"Bildirimsiz",İL,$B$10,İLÇE,$B$11)/VLOOKUP($B$11,ABONE2,4,FALSE))</f>
        <v>0.14879477618028281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3.8379896768232363E-2</v>
      </c>
      <c r="F15" s="12">
        <f t="shared" ref="F15:F24" si="3">(SUMIFS(TARIMSALAG2,KAYNAK,A15,SEBEP,B15,SÜRE,"Uzun",BİLDİRİM,"Bildirimsiz",İL,$B$10,İLÇE,$B$11)/VLOOKUP($B$11,ABONE2,6,FALSE))</f>
        <v>4.9713907051073612E-2</v>
      </c>
      <c r="G15" s="12">
        <f t="shared" ref="G15:G24" si="4">(SUMIFS(TARIMSALOG2,KAYNAK,A15,SEBEP,B15,SÜRE,"Uzun",BİLDİRİM,"Bildirimsiz",İL,$B$10,İLÇE,$B$11)/VLOOKUP($B$11,ABONE2,7,FALSE))</f>
        <v>1.33785312765262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0.46013050415125084</v>
      </c>
      <c r="I15" s="12">
        <f t="shared" ref="I15:I24" si="6">(SUMIFS(TICARETHANEAG2,KAYNAK,A15,SEBEP,B15,SÜRE,"Uzun",BİLDİRİM,"Bildirimsiz",İL,$B$10,İLÇE,$B$11)/VLOOKUP($B$11,ABONE2,9,FALSE))</f>
        <v>0.11060995459519748</v>
      </c>
      <c r="J15" s="12">
        <f t="shared" ref="J15:J24" si="7">(SUMIFS(TICARETHANEOG2,KAYNAK,A15,SEBEP,B15,SÜRE,"Uzun",BİLDİRİM,"Bildirimsiz",İL,$B$10,İLÇE,$B$11)/VLOOKUP($B$11,ABONE2,10,FALSE))</f>
        <v>6.9383304229802949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0.50282095362887569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14.053870886532881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12.228692849320819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0.13534805486729118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0.32010853130901595</v>
      </c>
      <c r="D17" s="12">
        <f t="shared" si="1"/>
        <v>2.5703051510819113</v>
      </c>
      <c r="E17" s="12">
        <f t="shared" si="2"/>
        <v>0.32291413554567516</v>
      </c>
      <c r="F17" s="12">
        <f t="shared" si="3"/>
        <v>1.3066121089790099</v>
      </c>
      <c r="G17" s="12">
        <f t="shared" si="4"/>
        <v>8.4467875634889431</v>
      </c>
      <c r="H17" s="12">
        <f t="shared" si="5"/>
        <v>3.5815576007944774</v>
      </c>
      <c r="I17" s="12">
        <f t="shared" si="6"/>
        <v>0.75720028168979769</v>
      </c>
      <c r="J17" s="12">
        <f t="shared" si="7"/>
        <v>32.270471738659872</v>
      </c>
      <c r="K17" s="12">
        <f t="shared" si="8"/>
        <v>2.567445990808745</v>
      </c>
      <c r="L17" s="12">
        <f t="shared" si="9"/>
        <v>5.2768025269549188</v>
      </c>
      <c r="M17" s="12">
        <f t="shared" si="10"/>
        <v>108.74832469634329</v>
      </c>
      <c r="N17" s="12">
        <f t="shared" si="11"/>
        <v>95.3104646743448</v>
      </c>
      <c r="O17" s="17">
        <f t="shared" si="12"/>
        <v>0.85087613818055208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3.9740641084506131E-2</v>
      </c>
      <c r="D21" s="12">
        <f t="shared" si="1"/>
        <v>0</v>
      </c>
      <c r="E21" s="12">
        <f t="shared" si="2"/>
        <v>3.969109140959573E-2</v>
      </c>
      <c r="F21" s="12">
        <f t="shared" si="3"/>
        <v>5.6102340145044442E-2</v>
      </c>
      <c r="G21" s="12">
        <f t="shared" si="4"/>
        <v>0</v>
      </c>
      <c r="H21" s="12">
        <f t="shared" si="5"/>
        <v>3.8227462054667503E-2</v>
      </c>
      <c r="I21" s="12">
        <f t="shared" si="6"/>
        <v>6.5470437438015006E-2</v>
      </c>
      <c r="J21" s="12">
        <f t="shared" si="7"/>
        <v>0</v>
      </c>
      <c r="K21" s="12">
        <f t="shared" si="8"/>
        <v>6.1709559148747664E-2</v>
      </c>
      <c r="L21" s="12">
        <f t="shared" si="9"/>
        <v>9.6040697431887345</v>
      </c>
      <c r="M21" s="12">
        <f t="shared" si="10"/>
        <v>0</v>
      </c>
      <c r="N21" s="12">
        <f t="shared" si="11"/>
        <v>1.247281784829706</v>
      </c>
      <c r="O21" s="17">
        <f t="shared" si="12"/>
        <v>4.5069766673107151E-2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5.9554729740964203E-4</v>
      </c>
      <c r="D22" s="12">
        <f t="shared" si="1"/>
        <v>0</v>
      </c>
      <c r="E22" s="12">
        <f t="shared" si="2"/>
        <v>5.9480475339990474E-4</v>
      </c>
      <c r="F22" s="12">
        <f t="shared" si="3"/>
        <v>8.7287723416552929E-4</v>
      </c>
      <c r="G22" s="12">
        <f t="shared" si="4"/>
        <v>0</v>
      </c>
      <c r="H22" s="12">
        <f t="shared" si="5"/>
        <v>5.9476808384780551E-4</v>
      </c>
      <c r="I22" s="12">
        <f t="shared" si="6"/>
        <v>1.236606701661358E-3</v>
      </c>
      <c r="J22" s="12">
        <f t="shared" si="7"/>
        <v>0</v>
      </c>
      <c r="K22" s="12">
        <f t="shared" si="8"/>
        <v>1.1655711705326123E-3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6.8840283348978453E-4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0.39868677642539729</v>
      </c>
      <c r="D25" s="12">
        <f t="shared" ref="D25:O25" si="13">SUM(D15:D24)</f>
        <v>2.7190999272621941</v>
      </c>
      <c r="E25" s="12">
        <f t="shared" si="13"/>
        <v>0.40157992847690316</v>
      </c>
      <c r="F25" s="12">
        <f t="shared" si="13"/>
        <v>1.4133012334092936</v>
      </c>
      <c r="G25" s="12">
        <f t="shared" si="13"/>
        <v>9.7846406911415631</v>
      </c>
      <c r="H25" s="12">
        <f t="shared" si="13"/>
        <v>4.0805103350842433</v>
      </c>
      <c r="I25" s="12">
        <f t="shared" si="13"/>
        <v>0.93451728042467153</v>
      </c>
      <c r="J25" s="12">
        <f t="shared" si="13"/>
        <v>39.208802161640165</v>
      </c>
      <c r="K25" s="12">
        <f t="shared" si="13"/>
        <v>3.133142074756901</v>
      </c>
      <c r="L25" s="12">
        <f t="shared" si="13"/>
        <v>14.880872270143653</v>
      </c>
      <c r="M25" s="12">
        <f t="shared" si="13"/>
        <v>122.80219558287617</v>
      </c>
      <c r="N25" s="12">
        <f t="shared" si="13"/>
        <v>108.78643930849533</v>
      </c>
      <c r="O25" s="12">
        <f t="shared" si="13"/>
        <v>1.0319823625544402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7.5560774996624516E-2</v>
      </c>
      <c r="D29" s="12">
        <f>(SUMIFS(MESKENOG2,KAYNAK,A29,SEBEP,B29,SÜRE,"Uzun",BİLDİRİM,"Bildirimli",İL,$B$10,İLÇE,$B$11)/VLOOKUP($B$11,ABONE2,4,FALSE))</f>
        <v>8.476155233542404E-2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7.5572246767426882E-2</v>
      </c>
      <c r="F29" s="12">
        <f>(SUMIFS(TARIMSALAG2,KAYNAK,A29,SEBEP,B29,SÜRE,"Uzun",BİLDİRİM,"Bildirimli",İL,$B$10,İLÇE,$B$11)/VLOOKUP($B$11,ABONE2,6,FALSE))</f>
        <v>2.2294920637734087E-2</v>
      </c>
      <c r="G29" s="12">
        <f>(SUMIFS(TARIMSALOG2,KAYNAK,A29,SEBEP,B29,SÜRE,"Uzun",BİLDİRİM,"Bildirimli",İL,$B$10,İLÇE,$B$11)/VLOOKUP($B$11,ABONE2,7,FALSE))</f>
        <v>0.70495763295447733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0.23979944412035575</v>
      </c>
      <c r="I29" s="12">
        <f>(SUMIFS(TICARETHANEAG2,KAYNAK,A29,SEBEP,B29,SÜRE,"Uzun",BİLDİRİM,"Bildirimli",İL,$B$10,İLÇE,$B$11)/VLOOKUP($B$11,ABONE2,9,FALSE))</f>
        <v>0.14729034610178529</v>
      </c>
      <c r="J29" s="12">
        <f>(SUMIFS(TICARETHANEOG2,KAYNAK,A29,SEBEP,B29,SÜRE,"Uzun",BİLDİRİM,"Bildirimli",İL,$B$10,İLÇE,$B$11)/VLOOKUP($B$11,ABONE2,10,FALSE))</f>
        <v>27.149370588217334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1.6983955673517948</v>
      </c>
      <c r="L29" s="12">
        <f>(SUMIFS(SANAYIAG2,KAYNAK,A29,SEBEP,B29,SÜRE,"Uzun",BİLDİRİM,"Bildirimli",İL,$B$10,İLÇE,$B$11)/VLOOKUP($B$11,ABONE2,12,FALSE))</f>
        <v>3.9106151824743058</v>
      </c>
      <c r="M29" s="12">
        <f>(SUMIFS(SANAYIOG2,KAYNAK,A29,SEBEP,B29,SÜRE,"Uzun",BİLDİRİM,"Bildirimli",İL,$B$10,İLÇE,$B$11)/VLOOKUP($B$11,ABONE2,13,FALSE))</f>
        <v>289.35262283981626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252.28223223496667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0.70924455360253236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3.6990461616974946E-2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3.6944340938045543E-2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9.4024130435336944E-2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8.8623016212504874E-2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4.5223796380233876E-2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0.11255123661359946</v>
      </c>
      <c r="D33" s="12">
        <f t="shared" ref="D33:O33" si="14">SUM(D28:D32)</f>
        <v>8.476155233542404E-2</v>
      </c>
      <c r="E33" s="12">
        <f t="shared" si="14"/>
        <v>0.11251658770547243</v>
      </c>
      <c r="F33" s="12">
        <f t="shared" si="14"/>
        <v>2.2294920637734087E-2</v>
      </c>
      <c r="G33" s="12">
        <f t="shared" si="14"/>
        <v>0.70495763295447733</v>
      </c>
      <c r="H33" s="12">
        <f t="shared" si="14"/>
        <v>0.23979944412035575</v>
      </c>
      <c r="I33" s="12">
        <f t="shared" si="14"/>
        <v>0.24131447653712224</v>
      </c>
      <c r="J33" s="12">
        <f t="shared" si="14"/>
        <v>27.149370588217334</v>
      </c>
      <c r="K33" s="12">
        <f t="shared" si="14"/>
        <v>1.7870185835642995</v>
      </c>
      <c r="L33" s="12">
        <f t="shared" si="14"/>
        <v>3.9106151824743058</v>
      </c>
      <c r="M33" s="12">
        <f t="shared" si="14"/>
        <v>289.35262283981626</v>
      </c>
      <c r="N33" s="12">
        <f t="shared" si="14"/>
        <v>252.28223223496667</v>
      </c>
      <c r="O33" s="12">
        <f t="shared" si="14"/>
        <v>0.75446834998276624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44057</v>
      </c>
      <c r="D37" s="16">
        <f>VLOOKUP($B$11,ABONE2,4,FALSE)</f>
        <v>55</v>
      </c>
      <c r="E37" s="16">
        <f>VLOOKUP($B$11,ABONE2,5,FALSE)</f>
        <v>44112</v>
      </c>
      <c r="F37" s="16">
        <f>VLOOKUP($B$11,ABONE2,6,FALSE)</f>
        <v>216</v>
      </c>
      <c r="G37" s="16">
        <f>VLOOKUP($B$11,ABONE2,7,FALSE)</f>
        <v>101</v>
      </c>
      <c r="H37" s="16">
        <f>VLOOKUP($B$11,ABONE2,8,FALSE)</f>
        <v>317</v>
      </c>
      <c r="I37" s="16">
        <f>VLOOKUP($B$11,ABONE2,9,FALSE)</f>
        <v>8319</v>
      </c>
      <c r="J37" s="16">
        <f>VLOOKUP($B$11,ABONE2,10,FALSE)</f>
        <v>507</v>
      </c>
      <c r="K37" s="16">
        <f>VLOOKUP($B$11,ABONE2,11,FALSE)</f>
        <v>8826</v>
      </c>
      <c r="L37" s="21">
        <f>VLOOKUP($B$11,ABONE2,12,FALSE)</f>
        <v>10</v>
      </c>
      <c r="M37" s="21">
        <f>VLOOKUP($B$11,ABONE2,13,FALSE)</f>
        <v>67</v>
      </c>
      <c r="N37" s="21">
        <f>VLOOKUP($B$11,ABONE2,14,FALSE)</f>
        <v>77</v>
      </c>
      <c r="O37" s="21">
        <f>VLOOKUP($B$11,ABONE2,15,FALSE)</f>
        <v>53332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8464.3699669750004</v>
      </c>
      <c r="D38" s="16">
        <f>VLOOKUP($B$11,TUKETIM,4,FALSE)</f>
        <v>62.021292405063292</v>
      </c>
      <c r="E38" s="16">
        <f>VLOOKUP($B$11,TUKETIM,5,FALSE)</f>
        <v>8526.3912593800633</v>
      </c>
      <c r="F38" s="16">
        <f>VLOOKUP($B$11,TUKETIM,6,FALSE)</f>
        <v>53.34921780821918</v>
      </c>
      <c r="G38" s="16">
        <f>VLOOKUP($B$11,TUKETIM,7,FALSE)</f>
        <v>414.36284179107457</v>
      </c>
      <c r="H38" s="16">
        <f>VLOOKUP($B$11,TUKETIM,8,FALSE)</f>
        <v>467.71205959929375</v>
      </c>
      <c r="I38" s="16">
        <f>VLOOKUP($B$11,TUKETIM,9,FALSE)</f>
        <v>5113.2063446340899</v>
      </c>
      <c r="J38" s="16">
        <f>VLOOKUP($B$11,TUKETIM,10,FALSE)</f>
        <v>12458.207577748108</v>
      </c>
      <c r="K38" s="16">
        <f>VLOOKUP($B$11,TUKETIM,11,FALSE)</f>
        <v>17571.413922382199</v>
      </c>
      <c r="L38" s="21">
        <f>VLOOKUP($B$11,TUKETIM,12,FALSE)</f>
        <v>82.312399999999997</v>
      </c>
      <c r="M38" s="21">
        <f>VLOOKUP($B$11,TUKETIM,13,FALSE)</f>
        <v>35961.007195696206</v>
      </c>
      <c r="N38" s="21">
        <f>VLOOKUP($B$11,TUKETIM,14,FALSE)</f>
        <v>36043.319595696208</v>
      </c>
      <c r="O38" s="21">
        <f>VLOOKUP($B$11,TUKETIM,15,FALSE)</f>
        <v>62608.836837057766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261681.30500000599</v>
      </c>
      <c r="D39" s="16">
        <f>VLOOKUP($B$11,ANLASMA,4,FALSE)</f>
        <v>1667.03</v>
      </c>
      <c r="E39" s="16">
        <f>VLOOKUP($B$11,ANLASMA,5,FALSE)</f>
        <v>263348.33500000602</v>
      </c>
      <c r="F39" s="16">
        <f>VLOOKUP($B$11,ANLASMA,6,FALSE)</f>
        <v>1164.4010000000001</v>
      </c>
      <c r="G39" s="16">
        <f>VLOOKUP($B$11,ANLASMA,7,FALSE)</f>
        <v>4297.1000000000004</v>
      </c>
      <c r="H39" s="16">
        <f>VLOOKUP($B$11,ANLASMA,8,FALSE)</f>
        <v>5461.5010000000002</v>
      </c>
      <c r="I39" s="16">
        <f>VLOOKUP($B$11,ANLASMA,9,FALSE)</f>
        <v>53084.347000000103</v>
      </c>
      <c r="J39" s="16">
        <f>VLOOKUP($B$11,ANLASMA,10,FALSE)</f>
        <v>463972.18700000003</v>
      </c>
      <c r="K39" s="16">
        <f>VLOOKUP($B$11,ANLASMA,11,FALSE)</f>
        <v>517056.53400000016</v>
      </c>
      <c r="L39" s="21">
        <f>VLOOKUP($B$11,ANLASMA,12,FALSE)</f>
        <v>407.38900000000001</v>
      </c>
      <c r="M39" s="21">
        <f>VLOOKUP($B$11,ANLASMA,13,FALSE)</f>
        <v>220303.91700000002</v>
      </c>
      <c r="N39" s="21">
        <f>VLOOKUP($B$11,ANLASMA,14,FALSE)</f>
        <v>220711.30600000001</v>
      </c>
      <c r="O39" s="21">
        <f>VLOOKUP($B$11,ANLASMA,15,FALSE)</f>
        <v>1006577.6760000063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I31" sqref="I3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96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0.69983781159202774</v>
      </c>
      <c r="D17" s="12">
        <f t="shared" si="1"/>
        <v>6.1388163509728493</v>
      </c>
      <c r="E17" s="12">
        <f t="shared" si="2"/>
        <v>0.71338735817618815</v>
      </c>
      <c r="F17" s="12">
        <f t="shared" si="3"/>
        <v>1.5951891885581166</v>
      </c>
      <c r="G17" s="12">
        <f t="shared" si="4"/>
        <v>46.649799883288857</v>
      </c>
      <c r="H17" s="12">
        <f t="shared" si="5"/>
        <v>5.6824218043248296</v>
      </c>
      <c r="I17" s="12">
        <f t="shared" si="6"/>
        <v>1.3998458890676952</v>
      </c>
      <c r="J17" s="12">
        <f t="shared" si="7"/>
        <v>23.690871852573338</v>
      </c>
      <c r="K17" s="12">
        <f t="shared" si="8"/>
        <v>2.1058181473181761</v>
      </c>
      <c r="L17" s="12">
        <f t="shared" si="9"/>
        <v>14.210023241033946</v>
      </c>
      <c r="M17" s="12">
        <f t="shared" si="10"/>
        <v>567.00548869526381</v>
      </c>
      <c r="N17" s="12">
        <f t="shared" si="11"/>
        <v>303.76955276467811</v>
      </c>
      <c r="O17" s="17">
        <f t="shared" si="12"/>
        <v>1.1389607591750122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2.6287757028701439E-2</v>
      </c>
      <c r="D18" s="12">
        <f t="shared" si="1"/>
        <v>0.47753236309763325</v>
      </c>
      <c r="E18" s="12">
        <f t="shared" si="2"/>
        <v>2.7411894542117357E-2</v>
      </c>
      <c r="F18" s="12">
        <f t="shared" si="3"/>
        <v>0.40313680996621049</v>
      </c>
      <c r="G18" s="12">
        <f t="shared" si="4"/>
        <v>0.56304623166907974</v>
      </c>
      <c r="H18" s="12">
        <f t="shared" si="5"/>
        <v>0.41764336088018389</v>
      </c>
      <c r="I18" s="12">
        <f t="shared" si="6"/>
        <v>8.3149949180107874E-2</v>
      </c>
      <c r="J18" s="12">
        <f t="shared" si="7"/>
        <v>0.67384757273976759</v>
      </c>
      <c r="K18" s="12">
        <f t="shared" si="8"/>
        <v>0.10185775275677297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4.668122397523275E-2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0.16291981115965304</v>
      </c>
      <c r="D21" s="12">
        <f t="shared" si="1"/>
        <v>0</v>
      </c>
      <c r="E21" s="12">
        <f t="shared" si="2"/>
        <v>0.16251394642700021</v>
      </c>
      <c r="F21" s="12">
        <f t="shared" si="3"/>
        <v>0.11195640558589366</v>
      </c>
      <c r="G21" s="12">
        <f t="shared" si="4"/>
        <v>0</v>
      </c>
      <c r="H21" s="12">
        <f t="shared" si="5"/>
        <v>0.10180002280067546</v>
      </c>
      <c r="I21" s="12">
        <f t="shared" si="6"/>
        <v>0.36661750370954849</v>
      </c>
      <c r="J21" s="12">
        <f t="shared" si="7"/>
        <v>0</v>
      </c>
      <c r="K21" s="12">
        <f t="shared" si="8"/>
        <v>0.35500647300007282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0.19644734761965624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3.5604420976814412E-2</v>
      </c>
      <c r="D22" s="12">
        <f t="shared" si="1"/>
        <v>0</v>
      </c>
      <c r="E22" s="12">
        <f t="shared" si="2"/>
        <v>3.5515723483868916E-2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7.8414914392299209E-2</v>
      </c>
      <c r="J22" s="12">
        <f t="shared" si="7"/>
        <v>0</v>
      </c>
      <c r="K22" s="12">
        <f t="shared" si="8"/>
        <v>7.5931459647565536E-2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4.2302341998821644E-2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0.9246498007571966</v>
      </c>
      <c r="D25" s="12">
        <f t="shared" ref="D25:O25" si="13">SUM(D15:D24)</f>
        <v>6.6163487140704822</v>
      </c>
      <c r="E25" s="12">
        <f t="shared" si="13"/>
        <v>0.93882892262917461</v>
      </c>
      <c r="F25" s="12">
        <f t="shared" si="13"/>
        <v>2.1102824041102206</v>
      </c>
      <c r="G25" s="12">
        <f t="shared" si="13"/>
        <v>47.212846114957934</v>
      </c>
      <c r="H25" s="12">
        <f t="shared" si="13"/>
        <v>6.201865188005689</v>
      </c>
      <c r="I25" s="12">
        <f t="shared" si="13"/>
        <v>1.9280282563496507</v>
      </c>
      <c r="J25" s="12">
        <f t="shared" si="13"/>
        <v>24.364719425313105</v>
      </c>
      <c r="K25" s="12">
        <f t="shared" si="13"/>
        <v>2.6386138327225872</v>
      </c>
      <c r="L25" s="12">
        <f t="shared" si="13"/>
        <v>14.210023241033946</v>
      </c>
      <c r="M25" s="12">
        <f t="shared" si="13"/>
        <v>567.00548869526381</v>
      </c>
      <c r="N25" s="12">
        <f t="shared" si="13"/>
        <v>303.76955276467811</v>
      </c>
      <c r="O25" s="12">
        <f t="shared" si="13"/>
        <v>1.4243916727687227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0.51198630891287844</v>
      </c>
      <c r="D29" s="12">
        <f>(SUMIFS(MESKENOG2,KAYNAK,A29,SEBEP,B29,SÜRE,"Uzun",BİLDİRİM,"Bildirimli",İL,$B$10,İLÇE,$B$11)/VLOOKUP($B$11,ABONE2,4,FALSE))</f>
        <v>4.9135147275363291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0.52295136676663379</v>
      </c>
      <c r="F29" s="12">
        <f>(SUMIFS(TARIMSALAG2,KAYNAK,A29,SEBEP,B29,SÜRE,"Uzun",BİLDİRİM,"Bildirimli",İL,$B$10,İLÇE,$B$11)/VLOOKUP($B$11,ABONE2,6,FALSE))</f>
        <v>0.92048036702670555</v>
      </c>
      <c r="G29" s="12">
        <f>(SUMIFS(TARIMSALOG2,KAYNAK,A29,SEBEP,B29,SÜRE,"Uzun",BİLDİRİM,"Bildirimli",İL,$B$10,İLÇE,$B$11)/VLOOKUP($B$11,ABONE2,7,FALSE))</f>
        <v>2.9511869849368977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1.1047005876388114</v>
      </c>
      <c r="I29" s="12">
        <f>(SUMIFS(TICARETHANEAG2,KAYNAK,A29,SEBEP,B29,SÜRE,"Uzun",BİLDİRİM,"Bildirimli",İL,$B$10,İLÇE,$B$11)/VLOOKUP($B$11,ABONE2,9,FALSE))</f>
        <v>0.85162854916828001</v>
      </c>
      <c r="J29" s="12">
        <f>(SUMIFS(TICARETHANEOG2,KAYNAK,A29,SEBEP,B29,SÜRE,"Uzun",BİLDİRİM,"Bildirimli",İL,$B$10,İLÇE,$B$11)/VLOOKUP($B$11,ABONE2,10,FALSE))</f>
        <v>17.454744799144965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1.3774607603989879</v>
      </c>
      <c r="L29" s="12">
        <f>(SUMIFS(SANAYIAG2,KAYNAK,A29,SEBEP,B29,SÜRE,"Uzun",BİLDİRİM,"Bildirimli",İL,$B$10,İLÇE,$B$11)/VLOOKUP($B$11,ABONE2,12,FALSE))</f>
        <v>8.0250114403914913E-2</v>
      </c>
      <c r="M29" s="12">
        <f>(SUMIFS(SANAYIOG2,KAYNAK,A29,SEBEP,B29,SÜRE,"Uzun",BİLDİRİM,"Bildirimli",İL,$B$10,İLÇE,$B$11)/VLOOKUP($B$11,ABONE2,13,FALSE))</f>
        <v>226.34745338646732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118.60116611405617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0.72522850437637476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0.11192459439783255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0.11164576860458363</v>
      </c>
      <c r="F31" s="12">
        <f>(SUMIFS(TARIMSALAG2,KAYNAK,A31,SEBEP,B31,SÜRE,"Uzun",BİLDİRİM,"Bildirimli",İL,$B$10,İLÇE,$B$11)/VLOOKUP($B$11,ABONE2,6,FALSE))</f>
        <v>5.1157765331179854E-3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4.6516871007887166E-3</v>
      </c>
      <c r="I31" s="12">
        <f>(SUMIFS(TICARETHANEAG2,KAYNAK,A31,SEBEP,B31,SÜRE,"Uzun",BİLDİRİM,"Bildirimli",İL,$B$10,İLÇE,$B$11)/VLOOKUP($B$11,ABONE2,9,FALSE))</f>
        <v>0.41096859482511883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0.39795293428828604</v>
      </c>
      <c r="L31" s="12">
        <f>(SUMIFS(SANAYIAG2,KAYNAK,A31,SEBEP,B31,SÜRE,"Uzun",BİLDİRİM,"Bildirimli",İL,$B$10,İLÇE,$B$11)/VLOOKUP($B$11,ABONE2,12,FALSE))</f>
        <v>1.4692422470779204E-2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6.996391652752002E-3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0.16191476997718141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0.62391090331071097</v>
      </c>
      <c r="D33" s="12">
        <f t="shared" ref="D33:O33" si="14">SUM(D28:D32)</f>
        <v>4.9135147275363291</v>
      </c>
      <c r="E33" s="12">
        <f t="shared" si="14"/>
        <v>0.63459713537121742</v>
      </c>
      <c r="F33" s="12">
        <f t="shared" si="14"/>
        <v>0.92559614355982356</v>
      </c>
      <c r="G33" s="12">
        <f t="shared" si="14"/>
        <v>2.9511869849368977</v>
      </c>
      <c r="H33" s="12">
        <f t="shared" si="14"/>
        <v>1.1093522747396001</v>
      </c>
      <c r="I33" s="12">
        <f t="shared" si="14"/>
        <v>1.262597143993399</v>
      </c>
      <c r="J33" s="12">
        <f t="shared" si="14"/>
        <v>17.454744799144965</v>
      </c>
      <c r="K33" s="12">
        <f t="shared" si="14"/>
        <v>1.7754136946872738</v>
      </c>
      <c r="L33" s="12">
        <f t="shared" si="14"/>
        <v>9.4942536874694117E-2</v>
      </c>
      <c r="M33" s="12">
        <f t="shared" si="14"/>
        <v>226.34745338646732</v>
      </c>
      <c r="N33" s="12">
        <f t="shared" si="14"/>
        <v>118.60816250570892</v>
      </c>
      <c r="O33" s="12">
        <f t="shared" si="14"/>
        <v>0.88714327435355611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51253</v>
      </c>
      <c r="D37" s="16">
        <f>VLOOKUP($B$11,ABONE2,4,FALSE)</f>
        <v>128</v>
      </c>
      <c r="E37" s="16">
        <f>VLOOKUP($B$11,ABONE2,5,FALSE)</f>
        <v>51381</v>
      </c>
      <c r="F37" s="16">
        <f>VLOOKUP($B$11,ABONE2,6,FALSE)</f>
        <v>862</v>
      </c>
      <c r="G37" s="16">
        <f>VLOOKUP($B$11,ABONE2,7,FALSE)</f>
        <v>86</v>
      </c>
      <c r="H37" s="16">
        <f>VLOOKUP($B$11,ABONE2,8,FALSE)</f>
        <v>948</v>
      </c>
      <c r="I37" s="16">
        <f>VLOOKUP($B$11,ABONE2,9,FALSE)</f>
        <v>11221</v>
      </c>
      <c r="J37" s="16">
        <f>VLOOKUP($B$11,ABONE2,10,FALSE)</f>
        <v>367</v>
      </c>
      <c r="K37" s="16">
        <f>VLOOKUP($B$11,ABONE2,11,FALSE)</f>
        <v>11588</v>
      </c>
      <c r="L37" s="21">
        <f>VLOOKUP($B$11,ABONE2,12,FALSE)</f>
        <v>10</v>
      </c>
      <c r="M37" s="21">
        <f>VLOOKUP($B$11,ABONE2,13,FALSE)</f>
        <v>11</v>
      </c>
      <c r="N37" s="21">
        <f>VLOOKUP($B$11,ABONE2,14,FALSE)</f>
        <v>21</v>
      </c>
      <c r="O37" s="21">
        <f>VLOOKUP($B$11,ABONE2,15,FALSE)</f>
        <v>63938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16479.347343166268</v>
      </c>
      <c r="D38" s="16">
        <f>VLOOKUP($B$11,TUKETIM,4,FALSE)</f>
        <v>359.91502301369866</v>
      </c>
      <c r="E38" s="16">
        <f>VLOOKUP($B$11,TUKETIM,5,FALSE)</f>
        <v>16839.262366179966</v>
      </c>
      <c r="F38" s="16">
        <f>VLOOKUP($B$11,TUKETIM,6,FALSE)</f>
        <v>304.69807070656094</v>
      </c>
      <c r="G38" s="16">
        <f>VLOOKUP($B$11,TUKETIM,7,FALSE)</f>
        <v>928.30278193861625</v>
      </c>
      <c r="H38" s="16">
        <f>VLOOKUP($B$11,TUKETIM,8,FALSE)</f>
        <v>1233.0008526451772</v>
      </c>
      <c r="I38" s="16">
        <f>VLOOKUP($B$11,TUKETIM,9,FALSE)</f>
        <v>9892.5701253674997</v>
      </c>
      <c r="J38" s="16">
        <f>VLOOKUP($B$11,TUKETIM,10,FALSE)</f>
        <v>7774.2766668779377</v>
      </c>
      <c r="K38" s="16">
        <f>VLOOKUP($B$11,TUKETIM,11,FALSE)</f>
        <v>17666.846792245437</v>
      </c>
      <c r="L38" s="21">
        <f>VLOOKUP($B$11,TUKETIM,12,FALSE)</f>
        <v>62.305199999999999</v>
      </c>
      <c r="M38" s="21">
        <f>VLOOKUP($B$11,TUKETIM,13,FALSE)</f>
        <v>962.4896</v>
      </c>
      <c r="N38" s="21">
        <f>VLOOKUP($B$11,TUKETIM,14,FALSE)</f>
        <v>1024.7947999999999</v>
      </c>
      <c r="O38" s="21">
        <f>VLOOKUP($B$11,TUKETIM,15,FALSE)</f>
        <v>36763.904811070584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343035.27700001001</v>
      </c>
      <c r="D39" s="16">
        <f>VLOOKUP($B$11,ANLASMA,4,FALSE)</f>
        <v>13611.61</v>
      </c>
      <c r="E39" s="16">
        <f>VLOOKUP($B$11,ANLASMA,5,FALSE)</f>
        <v>356646.88700001</v>
      </c>
      <c r="F39" s="16">
        <f>VLOOKUP($B$11,ANLASMA,6,FALSE)</f>
        <v>3954.9940000000001</v>
      </c>
      <c r="G39" s="16">
        <f>VLOOKUP($B$11,ANLASMA,7,FALSE)</f>
        <v>4122.8100000000004</v>
      </c>
      <c r="H39" s="16">
        <f>VLOOKUP($B$11,ANLASMA,8,FALSE)</f>
        <v>8077.8040000000001</v>
      </c>
      <c r="I39" s="16">
        <f>VLOOKUP($B$11,ANLASMA,9,FALSE)</f>
        <v>87812.787999999302</v>
      </c>
      <c r="J39" s="16">
        <f>VLOOKUP($B$11,ANLASMA,10,FALSE)</f>
        <v>82300.48000000001</v>
      </c>
      <c r="K39" s="16">
        <f>VLOOKUP($B$11,ANLASMA,11,FALSE)</f>
        <v>170113.26799999931</v>
      </c>
      <c r="L39" s="21">
        <f>VLOOKUP($B$11,ANLASMA,12,FALSE)</f>
        <v>322.62599999999998</v>
      </c>
      <c r="M39" s="21">
        <f>VLOOKUP($B$11,ANLASMA,13,FALSE)</f>
        <v>5514</v>
      </c>
      <c r="N39" s="21">
        <f>VLOOKUP($B$11,ANLASMA,14,FALSE)</f>
        <v>5836.6260000000002</v>
      </c>
      <c r="O39" s="21">
        <f>VLOOKUP($B$11,ANLASMA,15,FALSE)</f>
        <v>540674.58500000928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55" zoomScaleNormal="55" workbookViewId="0">
      <selection activeCell="B9" sqref="B9:C9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21</v>
      </c>
      <c r="C10" s="38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(SUMIFS(MESKENAG2,KAYNAK,A15,SEBEP,B15,SÜRE,"Uzun",BİLDİRİM,"Bildirimsiz")/VLOOKUP($B$10,ABONE2,3,FALSE))</f>
        <v>2.3875747478323628E-3</v>
      </c>
      <c r="D15" s="12">
        <f t="shared" ref="D15:D24" si="1">(SUMIFS(MESKENOG2,KAYNAK,A15,SEBEP,B15,SÜRE,"Uzun",BİLDİRİM,"Bildirimsiz")/VLOOKUP($B$10,ABONE2,4,FALSE))</f>
        <v>3.0061118728948481E-3</v>
      </c>
      <c r="E15" s="12">
        <f t="shared" ref="E15:E24" si="2">(SUMIFS(MESKENAG2,KAYNAK,A15,SEBEP,B15,SÜRE,"Uzun",BİLDİRİM,"Bildirimsiz")+SUMIFS(MESKENOG2,KAYNAK,A15,SEBEP,B15,SÜRE,"Uzun",BİLDİRİM,"Bildirimsiz"))/VLOOKUP($B$10,ABONE2,5,FALSE)</f>
        <v>2.3882414180097446E-3</v>
      </c>
      <c r="F15" s="12">
        <f t="shared" ref="F15:F24" si="3">(SUMIFS(TARIMSALAG2,KAYNAK,A15,SEBEP,B15,SÜRE,"Uzun",BİLDİRİM,"Bildirimsiz")/VLOOKUP($B$10,ABONE2,6,FALSE))</f>
        <v>7.0322678586923299E-3</v>
      </c>
      <c r="G15" s="12">
        <f t="shared" ref="G15:G24" si="4">(SUMIFS(TARIMSALOG2,KAYNAK,A15,SEBEP,B15,SÜRE,"Uzun",BİLDİRİM,"Bildirimsiz")/VLOOKUP($B$10,ABONE2,7,FALSE))</f>
        <v>1.4183871811948006E-2</v>
      </c>
      <c r="H15" s="12">
        <f t="shared" ref="H15:H24" si="5">(SUMIFS(TARIMSALAG2,KAYNAK,A15,SEBEP,B15,SÜRE,"Uzun",BİLDİRİM,"Bildirimsiz")+SUMIFS(TARIMSALOG2,KAYNAK,A15,SEBEP,B15,SÜRE,"Uzun",BİLDİRİM,"Bildirimsiz"))/VLOOKUP($B$10,ABONE2,8,FALSE)</f>
        <v>8.5658923824009862E-3</v>
      </c>
      <c r="I15" s="12">
        <f t="shared" ref="I15:I24" si="6">(SUMIFS(TICARETHANEAG2,KAYNAK,A15,SEBEP,B15,SÜRE,"Uzun",BİLDİRİM,"Bildirimsiz")/VLOOKUP($B$10,ABONE2,9,FALSE))</f>
        <v>6.1588368463340081E-3</v>
      </c>
      <c r="J15" s="12">
        <f t="shared" ref="J15:J24" si="7">(SUMIFS(TICARETHANEOG2,KAYNAK,A15,SEBEP,B15,SÜRE,"Uzun",BİLDİRİM,"Bildirimsiz")/VLOOKUP($B$10,ABONE2,10,FALSE))</f>
        <v>0.26179492023462819</v>
      </c>
      <c r="K15" s="12">
        <f t="shared" ref="K15:K24" si="8">(SUMIFS(TICARETHANEAG2,KAYNAK,A15,SEBEP,B15,SÜRE,"Uzun",BİLDİRİM,"Bildirimsiz")+SUMIFS(TICARETHANEOG2,KAYNAK,A15,SEBEP,B15,SÜRE,"Uzun",BİLDİRİM,"Bildirimsiz"))/VLOOKUP($B$10,ABONE2,11,FALSE)</f>
        <v>1.2962448544158114E-2</v>
      </c>
      <c r="L15" s="12">
        <f t="shared" ref="L15:L24" si="9">(SUMIFS(SANAYIAG2,KAYNAK,A15,SEBEP,B15,SÜRE,"Uzun",BİLDİRİM,"Bildirimsiz")/VLOOKUP($B$10,ABONE2,12,FALSE))</f>
        <v>4.6793462720145472E-2</v>
      </c>
      <c r="M15" s="12">
        <f t="shared" ref="M15:M24" si="10">(SUMIFS(SANAYIOG2,KAYNAK,A15,SEBEP,B15,SÜRE,"Uzun",BİLDİRİM,"Bildirimsiz")/VLOOKUP($B$10,ABONE2,13,FALSE))</f>
        <v>1.5487494449370618</v>
      </c>
      <c r="N15" s="12">
        <f t="shared" ref="N15:N24" si="11">(SUMIFS(SANAYIAG2,KAYNAK,A15,SEBEP,B15,SÜRE,"Uzun",BİLDİRİM,"Bildirimsiz")+SUMIFS(SANAYIOG2,KAYNAK,A15,SEBEP,B15,SÜRE,"Uzun",BİLDİRİM,"Bildirimsiz"))/VLOOKUP($B$10,ABONE2,14,FALSE)</f>
        <v>0.79584833477326822</v>
      </c>
      <c r="O15" s="17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5.2791563156007765E-3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0.16537759733553767</v>
      </c>
      <c r="D17" s="12">
        <f t="shared" si="1"/>
        <v>4.3865964145489755</v>
      </c>
      <c r="E17" s="12">
        <f t="shared" si="2"/>
        <v>0.169927301118243</v>
      </c>
      <c r="F17" s="12">
        <f t="shared" si="3"/>
        <v>0.59766029082906846</v>
      </c>
      <c r="G17" s="12">
        <f t="shared" si="4"/>
        <v>2.330442908136837</v>
      </c>
      <c r="H17" s="12">
        <f t="shared" si="5"/>
        <v>0.96924657182684382</v>
      </c>
      <c r="I17" s="12">
        <f t="shared" si="6"/>
        <v>0.38078715423736825</v>
      </c>
      <c r="J17" s="12">
        <f t="shared" si="7"/>
        <v>10.384610265720193</v>
      </c>
      <c r="K17" s="12">
        <f t="shared" si="8"/>
        <v>0.64703332356576404</v>
      </c>
      <c r="L17" s="12">
        <f t="shared" si="9"/>
        <v>11.698598016547059</v>
      </c>
      <c r="M17" s="12">
        <f t="shared" si="10"/>
        <v>122.9733978422878</v>
      </c>
      <c r="N17" s="12">
        <f t="shared" si="11"/>
        <v>67.193520592892781</v>
      </c>
      <c r="O17" s="17">
        <f t="shared" si="12"/>
        <v>0.35440209863606692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1.0087149016739062E-2</v>
      </c>
      <c r="D18" s="12">
        <f t="shared" si="1"/>
        <v>0.13221027709975319</v>
      </c>
      <c r="E18" s="12">
        <f t="shared" si="2"/>
        <v>1.0218775469158291E-2</v>
      </c>
      <c r="F18" s="12">
        <f t="shared" si="3"/>
        <v>1.2917228019859152E-2</v>
      </c>
      <c r="G18" s="12">
        <f t="shared" si="4"/>
        <v>1.7067868514777786E-2</v>
      </c>
      <c r="H18" s="12">
        <f t="shared" si="5"/>
        <v>1.3807311432435101E-2</v>
      </c>
      <c r="I18" s="12">
        <f t="shared" si="6"/>
        <v>2.6322595175323427E-2</v>
      </c>
      <c r="J18" s="12">
        <f t="shared" si="7"/>
        <v>0.50294784865699593</v>
      </c>
      <c r="K18" s="12">
        <f t="shared" si="8"/>
        <v>3.9007710308857725E-2</v>
      </c>
      <c r="L18" s="12">
        <f t="shared" si="9"/>
        <v>1.937371227519137</v>
      </c>
      <c r="M18" s="12">
        <f t="shared" si="10"/>
        <v>5.2044540280138962</v>
      </c>
      <c r="N18" s="12">
        <f t="shared" si="11"/>
        <v>3.5667294231564082</v>
      </c>
      <c r="O18" s="17">
        <f t="shared" si="12"/>
        <v>1.9471694764926408E-2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2.8733833811527498E-2</v>
      </c>
      <c r="D21" s="12">
        <f t="shared" si="1"/>
        <v>0</v>
      </c>
      <c r="E21" s="12">
        <f t="shared" si="2"/>
        <v>2.8702863980764205E-2</v>
      </c>
      <c r="F21" s="12">
        <f t="shared" si="3"/>
        <v>4.2053323577813821E-2</v>
      </c>
      <c r="G21" s="12">
        <f t="shared" si="4"/>
        <v>2.4347065166471435E-4</v>
      </c>
      <c r="H21" s="12">
        <f t="shared" si="5"/>
        <v>3.308741660095945E-2</v>
      </c>
      <c r="I21" s="12">
        <f t="shared" si="6"/>
        <v>7.9957187537326238E-2</v>
      </c>
      <c r="J21" s="12">
        <f t="shared" si="7"/>
        <v>6.2272736861182832E-5</v>
      </c>
      <c r="K21" s="12">
        <f t="shared" si="8"/>
        <v>7.7830828966468882E-2</v>
      </c>
      <c r="L21" s="12">
        <f t="shared" si="9"/>
        <v>5.7665308719619119</v>
      </c>
      <c r="M21" s="12">
        <f t="shared" si="10"/>
        <v>0</v>
      </c>
      <c r="N21" s="12">
        <f t="shared" si="11"/>
        <v>2.8906489582241854</v>
      </c>
      <c r="O21" s="17">
        <f t="shared" si="12"/>
        <v>4.0407739940465544E-2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4.6699953332153942E-3</v>
      </c>
      <c r="D22" s="12">
        <f t="shared" si="1"/>
        <v>0</v>
      </c>
      <c r="E22" s="12">
        <f t="shared" si="2"/>
        <v>4.6649619302214281E-3</v>
      </c>
      <c r="F22" s="12">
        <f t="shared" si="3"/>
        <v>1.8215252729860472E-3</v>
      </c>
      <c r="G22" s="12">
        <f t="shared" si="4"/>
        <v>0</v>
      </c>
      <c r="H22" s="12">
        <f t="shared" si="5"/>
        <v>1.4309085879087387E-3</v>
      </c>
      <c r="I22" s="12">
        <f t="shared" si="6"/>
        <v>8.8999851433246378E-3</v>
      </c>
      <c r="J22" s="12">
        <f t="shared" si="7"/>
        <v>0</v>
      </c>
      <c r="K22" s="12">
        <f t="shared" si="8"/>
        <v>8.663117005505417E-3</v>
      </c>
      <c r="L22" s="12">
        <f t="shared" si="9"/>
        <v>0.24922854741670128</v>
      </c>
      <c r="M22" s="12">
        <f t="shared" si="10"/>
        <v>0</v>
      </c>
      <c r="N22" s="12">
        <f t="shared" si="11"/>
        <v>0.12493338836573438</v>
      </c>
      <c r="O22" s="17">
        <f t="shared" si="12"/>
        <v>5.3740617893423132E-3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1.7066016531839329E-5</v>
      </c>
      <c r="D24" s="12">
        <f t="shared" si="1"/>
        <v>0</v>
      </c>
      <c r="E24" s="12">
        <f t="shared" si="2"/>
        <v>1.7047622479473696E-5</v>
      </c>
      <c r="F24" s="12">
        <f t="shared" si="3"/>
        <v>2.6177570142848355E-5</v>
      </c>
      <c r="G24" s="12">
        <f t="shared" si="4"/>
        <v>0</v>
      </c>
      <c r="H24" s="12">
        <f t="shared" si="5"/>
        <v>2.0563925454945922E-5</v>
      </c>
      <c r="I24" s="12">
        <f t="shared" si="6"/>
        <v>1.5967603641674587E-5</v>
      </c>
      <c r="J24" s="12">
        <f t="shared" si="7"/>
        <v>0</v>
      </c>
      <c r="K24" s="12">
        <f t="shared" si="8"/>
        <v>1.5542634781712425E-5</v>
      </c>
      <c r="L24" s="12">
        <f t="shared" si="9"/>
        <v>1.4818747500765847E-2</v>
      </c>
      <c r="M24" s="12">
        <f t="shared" si="10"/>
        <v>0</v>
      </c>
      <c r="N24" s="12">
        <f t="shared" si="11"/>
        <v>7.4283478188858247E-3</v>
      </c>
      <c r="O24" s="17">
        <f t="shared" si="12"/>
        <v>2.6228974332729695E-5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0.21127321626138382</v>
      </c>
      <c r="D25" s="12">
        <f t="shared" ref="D25:O25" si="13">SUM(D15:D24)</f>
        <v>4.5218128035216241</v>
      </c>
      <c r="E25" s="12">
        <f t="shared" si="13"/>
        <v>0.21591919153887615</v>
      </c>
      <c r="F25" s="12">
        <f t="shared" si="13"/>
        <v>0.66151081312856275</v>
      </c>
      <c r="G25" s="12">
        <f t="shared" si="13"/>
        <v>2.3619381191152273</v>
      </c>
      <c r="H25" s="12">
        <f t="shared" si="13"/>
        <v>1.026158664756003</v>
      </c>
      <c r="I25" s="12">
        <f t="shared" si="13"/>
        <v>0.50214172654331823</v>
      </c>
      <c r="J25" s="12">
        <f t="shared" si="13"/>
        <v>11.149415307348677</v>
      </c>
      <c r="K25" s="12">
        <f t="shared" si="13"/>
        <v>0.78551297102553586</v>
      </c>
      <c r="L25" s="12">
        <f t="shared" si="13"/>
        <v>19.713340873665722</v>
      </c>
      <c r="M25" s="12">
        <f t="shared" si="13"/>
        <v>129.72660131523875</v>
      </c>
      <c r="N25" s="12">
        <f t="shared" si="13"/>
        <v>74.579109045231263</v>
      </c>
      <c r="O25" s="12">
        <f t="shared" si="13"/>
        <v>0.42496098042073466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(SUMIFS(MESKENAG2,KAYNAK,A28,SEBEP,B28,SÜRE,"Uzun",BİLDİRİM,"Bildirimli")/VLOOKUP($B$10,ABONE2,3,FALSE))</f>
        <v>3.1392690224161662E-2</v>
      </c>
      <c r="D28" s="12">
        <f>(SUMIFS(MESKENOG2,KAYNAK,A28,SEBEP,B28,SÜRE,"Uzun",BİLDİRİM,"Bildirimli")/VLOOKUP($B$10,ABONE2,4,FALSE))</f>
        <v>0.13034300251527284</v>
      </c>
      <c r="E28" s="12">
        <f>(SUMIFS(MESKENAG2,KAYNAK,A28,SEBEP,B28,SÜRE,"Uzun",BİLDİRİM,"Bildirimli")+SUMIFS(MESKENOG2,KAYNAK,A28,SEBEP,B28,SÜRE,"Uzun",BİLDİRİM,"Bildirimli"))/VLOOKUP($B$10,ABONE2,5,FALSE)</f>
        <v>3.14993406087129E-2</v>
      </c>
      <c r="F28" s="12">
        <f>(SUMIFS(TARIMSALAG2,KAYNAK,A28,SEBEP,B28,SÜRE,"Uzun",BİLDİRİM,"Bildirimli")/VLOOKUP($B$10,ABONE2,6,FALSE))</f>
        <v>5.415720116775978E-2</v>
      </c>
      <c r="G28" s="12">
        <f>(SUMIFS(TARIMSALOG2,KAYNAK,A28,SEBEP,B28,SÜRE,"Uzun",BİLDİRİM,"Bildirimli")/VLOOKUP($B$10,ABONE2,7,FALSE))</f>
        <v>0.16016492838794513</v>
      </c>
      <c r="H28" s="12">
        <f>(SUMIFS(TARIMSALAG2,KAYNAK,A28,SEBEP,B28,SÜRE,"Uzun",BİLDİRİM,"Bildirimli")+SUMIFS(TARIMSALOG2,KAYNAK,A28,SEBEP,B28,SÜRE,"Uzun",BİLDİRİM,"Bildirimli"))/VLOOKUP($B$10,ABONE2,8,FALSE)</f>
        <v>7.6890010650796564E-2</v>
      </c>
      <c r="I28" s="12">
        <f>(SUMIFS(TICARETHANEAG2,KAYNAK,A28,SEBEP,B28,SÜRE,"Uzun",BİLDİRİM,"Bildirimli")/VLOOKUP($B$10,ABONE2,9,FALSE))</f>
        <v>8.4471363750770231E-2</v>
      </c>
      <c r="J28" s="12">
        <f>(SUMIFS(TICARETHANEOG2,KAYNAK,A28,SEBEP,B28,SÜRE,"Uzun",BİLDİRİM,"Bildirimli")/VLOOKUP($B$10,ABONE2,10,FALSE))</f>
        <v>1.3100229844259408</v>
      </c>
      <c r="K28" s="12">
        <f>(SUMIFS(TICARETHANEAG2,KAYNAK,A28,SEBEP,B28,SÜRE,"Uzun",BİLDİRİM,"Bildirimli")+SUMIFS(TICARETHANEOG2,KAYNAK,A28,SEBEP,B28,SÜRE,"Uzun",BİLDİRİM,"Bildirimli"))/VLOOKUP($B$10,ABONE2,11,FALSE)</f>
        <v>0.11708873619755328</v>
      </c>
      <c r="L28" s="12">
        <f>(SUMIFS(SANAYIAG2,KAYNAK,A28,SEBEP,B28,SÜRE,"Uzun",BİLDİRİM,"Bildirimli")/VLOOKUP($B$10,ABONE2,12,FALSE))</f>
        <v>4.5760372899898911</v>
      </c>
      <c r="M28" s="12">
        <f>(SUMIFS(SANAYIOG2,KAYNAK,A28,SEBEP,B28,SÜRE,"Uzun",BİLDİRİM,"Bildirimli")/VLOOKUP($B$10,ABONE2,13,FALSE))</f>
        <v>21.509862209817147</v>
      </c>
      <c r="N28" s="12">
        <f>(SUMIFS(SANAYIAG2,KAYNAK,A28,SEBEP,B28,SÜRE,"Uzun",BİLDİRİM,"Bildirimli")+SUMIFS(SANAYIOG2,KAYNAK,A28,SEBEP,B28,SÜRE,"Uzun",BİLDİRİM,"Bildirimli"))/VLOOKUP($B$10,ABONE2,14,FALSE)</f>
        <v>13.021267515691191</v>
      </c>
      <c r="O28" s="17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6.3032428549705144E-2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(SUMIFS(MESKENAG2,KAYNAK,A29,SEBEP,B29,SÜRE,"Uzun",BİLDİRİM,"Bildirimli")/VLOOKUP($B$10,ABONE2,3,FALSE))</f>
        <v>0.18405829158076004</v>
      </c>
      <c r="D29" s="12">
        <f>(SUMIFS(MESKENOG2,KAYNAK,A29,SEBEP,B29,SÜRE,"Uzun",BİLDİRİM,"Bildirimli")/VLOOKUP($B$10,ABONE2,4,FALSE))</f>
        <v>5.3076044897577423</v>
      </c>
      <c r="E29" s="12">
        <f>(SUMIFS(MESKENAG2,KAYNAK,A29,SEBEP,B29,SÜRE,"Uzun",BİLDİRİM,"Bildirimli")+SUMIFS(MESKENOG2,KAYNAK,A29,SEBEP,B29,SÜRE,"Uzun",BİLDİRİM,"Bildirimli"))/VLOOKUP($B$10,ABONE2,5,FALSE)</f>
        <v>0.18958053966315139</v>
      </c>
      <c r="F29" s="12">
        <f>(SUMIFS(TARIMSALAG2,KAYNAK,A29,SEBEP,B29,SÜRE,"Uzun",BİLDİRİM,"Bildirimli")/VLOOKUP($B$10,ABONE2,6,FALSE))</f>
        <v>0.72746703123850087</v>
      </c>
      <c r="G29" s="12">
        <f>(SUMIFS(TARIMSALOG2,KAYNAK,A29,SEBEP,B29,SÜRE,"Uzun",BİLDİRİM,"Bildirimli")/VLOOKUP($B$10,ABONE2,7,FALSE))</f>
        <v>2.5694258439632494</v>
      </c>
      <c r="H29" s="12">
        <f>(SUMIFS(TARIMSALAG2,KAYNAK,A29,SEBEP,B29,SÜRE,"Uzun",BİLDİRİM,"Bildirimli")+SUMIFS(TARIMSALOG2,KAYNAK,A29,SEBEP,B29,SÜRE,"Uzun",BİLDİRİM,"Bildirimli"))/VLOOKUP($B$10,ABONE2,8,FALSE)</f>
        <v>1.1224655833563049</v>
      </c>
      <c r="I29" s="12">
        <f>(SUMIFS(TICARETHANEAG2,KAYNAK,A29,SEBEP,B29,SÜRE,"Uzun",BİLDİRİM,"Bildirimli")/VLOOKUP($B$10,ABONE2,9,FALSE))</f>
        <v>0.54198860001107618</v>
      </c>
      <c r="J29" s="12">
        <f>(SUMIFS(TICARETHANEOG2,KAYNAK,A29,SEBEP,B29,SÜRE,"Uzun",BİLDİRİM,"Bildirimli")/VLOOKUP($B$10,ABONE2,10,FALSE))</f>
        <v>10.649858089032763</v>
      </c>
      <c r="K29" s="12">
        <f>(SUMIFS(TICARETHANEAG2,KAYNAK,A29,SEBEP,B29,SÜRE,"Uzun",BİLDİRİM,"Bildirimli")+SUMIFS(TICARETHANEOG2,KAYNAK,A29,SEBEP,B29,SÜRE,"Uzun",BİLDİRİM,"Bildirimli"))/VLOOKUP($B$10,ABONE2,11,FALSE)</f>
        <v>0.81100390561302538</v>
      </c>
      <c r="L29" s="12">
        <f>(SUMIFS(SANAYIAG2,KAYNAK,A29,SEBEP,B29,SÜRE,"Uzun",BİLDİRİM,"Bildirimli")/VLOOKUP($B$10,ABONE2,12,FALSE))</f>
        <v>13.223924741235253</v>
      </c>
      <c r="M29" s="12">
        <f>(SUMIFS(SANAYIOG2,KAYNAK,A29,SEBEP,B29,SÜRE,"Uzun",BİLDİRİM,"Bildirimli")/VLOOKUP($B$10,ABONE2,13,FALSE))</f>
        <v>85.549445619465146</v>
      </c>
      <c r="N29" s="12">
        <f>(SUMIFS(SANAYIAG2,KAYNAK,A29,SEBEP,B29,SÜRE,"Uzun",BİLDİRİM,"Bildirimli")+SUMIFS(SANAYIOG2,KAYNAK,A29,SEBEP,B29,SÜRE,"Uzun",BİLDİRİM,"Bildirimli"))/VLOOKUP($B$10,ABONE2,14,FALSE)</f>
        <v>49.294078879609827</v>
      </c>
      <c r="O29" s="17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0.37872990238190224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(SUMIFS(MESKENAG2,KAYNAK,A30,SEBEP,B30,SÜRE,"Uzun",BİLDİRİM,"Bildirimli")/VLOOKUP($B$10,ABONE2,3,FALSE))</f>
        <v>3.2337589528197382E-3</v>
      </c>
      <c r="D30" s="12">
        <f>(SUMIFS(MESKENOG2,KAYNAK,A30,SEBEP,B30,SÜRE,"Uzun",BİLDİRİM,"Bildirimli")/VLOOKUP($B$10,ABONE2,4,FALSE))</f>
        <v>5.1640429599652908E-4</v>
      </c>
      <c r="E30" s="12">
        <f>(SUMIFS(MESKENAG2,KAYNAK,A30,SEBEP,B30,SÜRE,"Uzun",BİLDİRİM,"Bildirimli")+SUMIFS(MESKENOG2,KAYNAK,A30,SEBEP,B30,SÜRE,"Uzun",BİLDİRİM,"Bildirimli"))/VLOOKUP($B$10,ABONE2,5,FALSE)</f>
        <v>3.2308301402429805E-3</v>
      </c>
      <c r="F30" s="12">
        <f>(SUMIFS(TARIMSALAG2,KAYNAK,A30,SEBEP,B30,SÜRE,"Uzun",BİLDİRİM,"Bildirimli")/VLOOKUP($B$10,ABONE2,6,FALSE))</f>
        <v>3.5746290747669558E-2</v>
      </c>
      <c r="G30" s="12">
        <f>(SUMIFS(TARIMSALOG2,KAYNAK,A30,SEBEP,B30,SÜRE,"Uzun",BİLDİRİM,"Bildirimli")/VLOOKUP($B$10,ABONE2,7,FALSE))</f>
        <v>4.4412914430540691E-2</v>
      </c>
      <c r="H30" s="12">
        <f>(SUMIFS(TARIMSALAG2,KAYNAK,A30,SEBEP,B30,SÜRE,"Uzun",BİLDİRİM,"Bildirimli")+SUMIFS(TARIMSALOG2,KAYNAK,A30,SEBEP,B30,SÜRE,"Uzun",BİLDİRİM,"Bildirimli"))/VLOOKUP($B$10,ABONE2,8,FALSE)</f>
        <v>3.7604803426039383E-2</v>
      </c>
      <c r="I30" s="12">
        <f>(SUMIFS(TICARETHANEAG2,KAYNAK,A30,SEBEP,B30,SÜRE,"Uzun",BİLDİRİM,"Bildirimli")/VLOOKUP($B$10,ABONE2,9,FALSE))</f>
        <v>7.8671474306643892E-3</v>
      </c>
      <c r="J30" s="12">
        <f>(SUMIFS(TICARETHANEOG2,KAYNAK,A30,SEBEP,B30,SÜRE,"Uzun",BİLDİRİM,"Bildirimli")/VLOOKUP($B$10,ABONE2,10,FALSE))</f>
        <v>0.16190270614582045</v>
      </c>
      <c r="K30" s="12">
        <f>(SUMIFS(TICARETHANEAG2,KAYNAK,A30,SEBEP,B30,SÜRE,"Uzun",BİLDİRİM,"Bildirimli")+SUMIFS(TICARETHANEOG2,KAYNAK,A30,SEBEP,B30,SÜRE,"Uzun",BİLDİRİM,"Bildirimli"))/VLOOKUP($B$10,ABONE2,11,FALSE)</f>
        <v>1.1966717864011501E-2</v>
      </c>
      <c r="L30" s="12">
        <f>(SUMIFS(SANAYIAG2,KAYNAK,A30,SEBEP,B30,SÜRE,"Uzun",BİLDİRİM,"Bildirimli")/VLOOKUP($B$10,ABONE2,12,FALSE))</f>
        <v>0</v>
      </c>
      <c r="M30" s="12">
        <f>(SUMIFS(SANAYIOG2,KAYNAK,A30,SEBEP,B30,SÜRE,"Uzun",BİLDİRİM,"Bildirimli")/VLOOKUP($B$10,ABONE2,13,FALSE))</f>
        <v>1.2521149448265201</v>
      </c>
      <c r="N30" s="12">
        <f>(SUMIFS(SANAYIAG2,KAYNAK,A30,SEBEP,B30,SÜRE,"Uzun",BİLDİRİM,"Bildirimli")+SUMIFS(SANAYIOG2,KAYNAK,A30,SEBEP,B30,SÜRE,"Uzun",BİLDİRİM,"Bildirimli"))/VLOOKUP($B$10,ABONE2,14,FALSE)</f>
        <v>0.62445425225343099</v>
      </c>
      <c r="O30" s="17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6.405188032283269E-3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(SUMIFS(MESKENAG2,KAYNAK,A31,SEBEP,B31,SÜRE,"Uzun",BİLDİRİM,"Bildirimli")/VLOOKUP($B$10,ABONE2,3,FALSE))</f>
        <v>4.3637072989276326E-2</v>
      </c>
      <c r="D31" s="12">
        <f>(SUMIFS(MESKENOG2,KAYNAK,A31,SEBEP,B31,SÜRE,"Uzun",BİLDİRİM,"Bildirimli")/VLOOKUP($B$10,ABONE2,4,FALSE))</f>
        <v>3.2403971242515456E-3</v>
      </c>
      <c r="E31" s="12">
        <f>(SUMIFS(MESKENAG2,KAYNAK,A31,SEBEP,B31,SÜRE,"Uzun",BİLDİRİM,"Bildirimli")+SUMIFS(MESKENOG2,KAYNAK,A31,SEBEP,B31,SÜRE,"Uzun",BİLDİRİM,"Bildirimli"))/VLOOKUP($B$10,ABONE2,5,FALSE)</f>
        <v>4.3593532742501551E-2</v>
      </c>
      <c r="F31" s="12">
        <f>(SUMIFS(TARIMSALAG2,KAYNAK,A31,SEBEP,B31,SÜRE,"Uzun",BİLDİRİM,"Bildirimli")/VLOOKUP($B$10,ABONE2,6,FALSE))</f>
        <v>1.1495659094464478E-2</v>
      </c>
      <c r="G31" s="12">
        <f>(SUMIFS(TARIMSALOG2,KAYNAK,A31,SEBEP,B31,SÜRE,"Uzun",BİLDİRİM,"Bildirimli")/VLOOKUP($B$10,ABONE2,7,FALSE))</f>
        <v>0</v>
      </c>
      <c r="H31" s="12">
        <f>(SUMIFS(TARIMSALAG2,KAYNAK,A31,SEBEP,B31,SÜRE,"Uzun",BİLDİRİM,"Bildirimli")+SUMIFS(TARIMSALOG2,KAYNAK,A31,SEBEP,B31,SÜRE,"Uzun",BİLDİRİM,"Bildirimli"))/VLOOKUP($B$10,ABONE2,8,FALSE)</f>
        <v>9.0304743864327471E-3</v>
      </c>
      <c r="I31" s="12">
        <f>(SUMIFS(TICARETHANEAG2,KAYNAK,A31,SEBEP,B31,SÜRE,"Uzun",BİLDİRİM,"Bildirimli")/VLOOKUP($B$10,ABONE2,9,FALSE))</f>
        <v>0.11506563069648822</v>
      </c>
      <c r="J31" s="12">
        <f>(SUMIFS(TICARETHANEOG2,KAYNAK,A31,SEBEP,B31,SÜRE,"Uzun",BİLDİRİM,"Bildirimli")/VLOOKUP($B$10,ABONE2,10,FALSE))</f>
        <v>0</v>
      </c>
      <c r="K31" s="12">
        <f>(SUMIFS(TICARETHANEAG2,KAYNAK,A31,SEBEP,B31,SÜRE,"Uzun",BİLDİRİM,"Bildirimli")+SUMIFS(TICARETHANEOG2,KAYNAK,A31,SEBEP,B31,SÜRE,"Uzun",BİLDİRİM,"Bildirimli"))/VLOOKUP($B$10,ABONE2,11,FALSE)</f>
        <v>0.11200322314960438</v>
      </c>
      <c r="L31" s="12">
        <f>(SUMIFS(SANAYIAG2,KAYNAK,A31,SEBEP,B31,SÜRE,"Uzun",BİLDİRİM,"Bildirimli")/VLOOKUP($B$10,ABONE2,12,FALSE))</f>
        <v>1.6375225957756956</v>
      </c>
      <c r="M31" s="12">
        <f>(SUMIFS(SANAYIOG2,KAYNAK,A31,SEBEP,B31,SÜRE,"Uzun",BİLDİRİM,"Bildirimli")/VLOOKUP($B$10,ABONE2,13,FALSE))</f>
        <v>0</v>
      </c>
      <c r="N31" s="12">
        <f>(SUMIFS(SANAYIAG2,KAYNAK,A31,SEBEP,B31,SÜRE,"Uzun",BİLDİRİM,"Bildirimli")+SUMIFS(SANAYIOG2,KAYNAK,A31,SEBEP,B31,SÜRE,"Uzun",BİLDİRİM,"Bildirimli"))/VLOOKUP($B$10,ABONE2,14,FALSE)</f>
        <v>0.82085799775439794</v>
      </c>
      <c r="O31" s="17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5.4703480161376772E-2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(SUMIFS(MESKENAG2,KAYNAK,A32,SEBEP,B32,SÜRE,"Uzun",BİLDİRİM,"Bildirimli")/VLOOKUP($B$10,ABONE2,3,FALSE))</f>
        <v>0</v>
      </c>
      <c r="D32" s="12">
        <f>(SUMIFS(MESKENOG2,KAYNAK,A32,SEBEP,B32,SÜRE,"Uzun",BİLDİRİM,"Bildirimli")/VLOOKUP($B$10,ABONE2,4,FALSE))</f>
        <v>0</v>
      </c>
      <c r="E32" s="12">
        <f>(SUMIFS(MESKENAG2,KAYNAK,A32,SEBEP,B32,SÜRE,"Uzun",BİLDİRİM,"Bildirimli")+SUMIFS(MESKENOG2,KAYNAK,A32,SEBEP,B32,SÜRE,"Uzun",BİLDİRİM,"Bildirimli"))/VLOOKUP($B$10,ABONE2,5,FALSE)</f>
        <v>0</v>
      </c>
      <c r="F32" s="12">
        <f>(SUMIFS(TARIMSALAG2,KAYNAK,A32,SEBEP,B32,SÜRE,"Uzun",BİLDİRİM,"Bildirimli")/VLOOKUP($B$10,ABONE2,6,FALSE))</f>
        <v>0</v>
      </c>
      <c r="G32" s="12">
        <f>(SUMIFS(TARIMSALOG2,KAYNAK,A32,SEBEP,B32,SÜRE,"Uzun",BİLDİRİM,"Bildirimli")/VLOOKUP($B$10,ABONE2,7,FALSE))</f>
        <v>0</v>
      </c>
      <c r="H32" s="12">
        <f>(SUMIFS(TARIMSALAG2,KAYNAK,A32,SEBEP,B32,SÜRE,"Uzun",BİLDİRİM,"Bildirimli")+SUMIFS(TARIMSALOG2,KAYNAK,A32,SEBEP,B32,SÜRE,"Uzun",BİLDİRİM,"Bildirimli"))/VLOOKUP($B$10,ABONE2,8,FALSE)</f>
        <v>0</v>
      </c>
      <c r="I32" s="12">
        <f>(SUMIFS(TICARETHANEAG2,KAYNAK,A32,SEBEP,B32,SÜRE,"Uzun",BİLDİRİM,"Bildirimli")/VLOOKUP($B$10,ABONE2,9,FALSE))</f>
        <v>0</v>
      </c>
      <c r="J32" s="12">
        <f>(SUMIFS(TICARETHANEOG2,KAYNAK,A32,SEBEP,B32,SÜRE,"Uzun",BİLDİRİM,"Bildirimli")/VLOOKUP($B$10,ABONE2,10,FALSE))</f>
        <v>0</v>
      </c>
      <c r="K32" s="12">
        <f>(SUMIFS(TICARETHANEAG2,KAYNAK,A32,SEBEP,B32,SÜRE,"Uzun",BİLDİRİM,"Bildirimli")+SUMIFS(TICARETHANEOG2,KAYNAK,A32,SEBEP,B32,SÜRE,"Uzun",BİLDİRİM,"Bildirimli"))/VLOOKUP($B$10,ABONE2,11,FALSE)</f>
        <v>0</v>
      </c>
      <c r="L32" s="12">
        <f>(SUMIFS(SANAYIAG2,KAYNAK,A32,SEBEP,B32,SÜRE,"Uzun",BİLDİRİM,"Bildirimli")/VLOOKUP($B$10,ABONE2,12,FALSE))</f>
        <v>0</v>
      </c>
      <c r="M32" s="12">
        <f>(SUMIFS(SANAYIOG2,KAYNAK,A32,SEBEP,B32,SÜRE,"Uzun",BİLDİRİM,"Bildirimli")/VLOOKUP($B$10,ABONE2,13,FALSE))</f>
        <v>0</v>
      </c>
      <c r="N32" s="12">
        <f>(SUMIFS(SANAYIAG2,KAYNAK,A32,SEBEP,B32,SÜRE,"Uzun",BİLDİRİM,"Bildirimli")+SUMIFS(SANAYIOG2,KAYNAK,A32,SEBEP,B32,SÜRE,"Uzun",BİLDİRİM,"Bildirimli"))/VLOOKUP($B$10,ABONE2,14,FALSE)</f>
        <v>0</v>
      </c>
      <c r="O32" s="17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0.2623218137470178</v>
      </c>
      <c r="D33" s="12">
        <f t="shared" ref="D33:O33" si="14">SUM(D28:D32)</f>
        <v>5.441704293693264</v>
      </c>
      <c r="E33" s="12">
        <f t="shared" si="14"/>
        <v>0.26790424315460881</v>
      </c>
      <c r="F33" s="12">
        <f t="shared" si="14"/>
        <v>0.8288661822483947</v>
      </c>
      <c r="G33" s="12">
        <f t="shared" si="14"/>
        <v>2.774003686781735</v>
      </c>
      <c r="H33" s="12">
        <f t="shared" si="14"/>
        <v>1.2459908718195736</v>
      </c>
      <c r="I33" s="12">
        <f t="shared" si="14"/>
        <v>0.74939274188899907</v>
      </c>
      <c r="J33" s="12">
        <f t="shared" si="14"/>
        <v>12.121783779604524</v>
      </c>
      <c r="K33" s="12">
        <f t="shared" si="14"/>
        <v>1.0520625828241945</v>
      </c>
      <c r="L33" s="12">
        <f t="shared" si="14"/>
        <v>19.437484627000838</v>
      </c>
      <c r="M33" s="12">
        <f t="shared" si="14"/>
        <v>108.31142277410881</v>
      </c>
      <c r="N33" s="12">
        <f t="shared" si="14"/>
        <v>63.760658645308844</v>
      </c>
      <c r="O33" s="12">
        <f t="shared" si="14"/>
        <v>0.50287099912526745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3005615</v>
      </c>
      <c r="D37" s="16">
        <f>VLOOKUP($B$10,ABONE2,4,FALSE)</f>
        <v>3243</v>
      </c>
      <c r="E37" s="16">
        <f>VLOOKUP($B$10,ABONE2,5,FALSE)</f>
        <v>3008858</v>
      </c>
      <c r="F37" s="16">
        <f>VLOOKUP($B$10,ABONE2,6,FALSE)</f>
        <v>82869</v>
      </c>
      <c r="G37" s="16">
        <f>VLOOKUP($B$10,ABONE2,7,FALSE)</f>
        <v>22622</v>
      </c>
      <c r="H37" s="16">
        <f>VLOOKUP($B$10,ABONE2,8,FALSE)</f>
        <v>105491</v>
      </c>
      <c r="I37" s="16">
        <f>VLOOKUP($B$10,ABONE2,9,FALSE)</f>
        <v>588725</v>
      </c>
      <c r="J37" s="16">
        <f>VLOOKUP($B$10,ABONE2,10,FALSE)</f>
        <v>16097</v>
      </c>
      <c r="K37" s="16">
        <f>VLOOKUP($B$10,ABONE2,11,FALSE)</f>
        <v>604822</v>
      </c>
      <c r="L37" s="21">
        <f>VLOOKUP($B$10,ABONE2,12,FALSE)</f>
        <v>2349</v>
      </c>
      <c r="M37" s="21">
        <f>VLOOKUP($B$10,ABONE2,13,FALSE)</f>
        <v>2337</v>
      </c>
      <c r="N37" s="21">
        <f>VLOOKUP($B$10,ABONE2,14,FALSE)</f>
        <v>4686</v>
      </c>
      <c r="O37" s="21">
        <f>VLOOKUP($B$10,ABONE2,15,FALSE)</f>
        <v>3723857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628837.01409497648</v>
      </c>
      <c r="D38" s="16">
        <f>VLOOKUP($B$10,TUKETIM,4,FALSE)</f>
        <v>16103.948339122973</v>
      </c>
      <c r="E38" s="16">
        <f>VLOOKUP($B$10,TUKETIM,5,FALSE)</f>
        <v>644940.96243409941</v>
      </c>
      <c r="F38" s="16">
        <f>VLOOKUP($B$10,TUKETIM,6,FALSE)</f>
        <v>54815.521403282168</v>
      </c>
      <c r="G38" s="16">
        <f>VLOOKUP($B$10,TUKETIM,7,FALSE)</f>
        <v>56783.888262640015</v>
      </c>
      <c r="H38" s="16">
        <f>VLOOKUP($B$10,TUKETIM,8,FALSE)</f>
        <v>111599.40966592218</v>
      </c>
      <c r="I38" s="16">
        <f>VLOOKUP($B$10,TUKETIM,9,FALSE)</f>
        <v>338642.58123570459</v>
      </c>
      <c r="J38" s="16">
        <f>VLOOKUP($B$10,TUKETIM,10,FALSE)</f>
        <v>299520.40615469369</v>
      </c>
      <c r="K38" s="16">
        <f>VLOOKUP($B$10,TUKETIM,11,FALSE)</f>
        <v>638162.98739039828</v>
      </c>
      <c r="L38" s="21">
        <f>VLOOKUP($B$10,TUKETIM,12,FALSE)</f>
        <v>26223.257026689116</v>
      </c>
      <c r="M38" s="21">
        <f>VLOOKUP($B$10,TUKETIM,13,FALSE)</f>
        <v>411418.09229566529</v>
      </c>
      <c r="N38" s="21">
        <f>VLOOKUP($B$10,TUKETIM,14,FALSE)</f>
        <v>437641.34932235442</v>
      </c>
      <c r="O38" s="21">
        <f>VLOOKUP($B$10,TUKETIM,15,FALSE)</f>
        <v>1832344.7088127742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15551205.020000614</v>
      </c>
      <c r="D39" s="16">
        <f>VLOOKUP($B$10,ANLASMA,4,FALSE)</f>
        <v>144123.59100000001</v>
      </c>
      <c r="E39" s="16">
        <f>VLOOKUP($B$10,ANLASMA,5,FALSE)</f>
        <v>15695328.611000614</v>
      </c>
      <c r="F39" s="16">
        <f>VLOOKUP($B$10,ANLASMA,6,FALSE)</f>
        <v>544355.37899999844</v>
      </c>
      <c r="G39" s="16">
        <f>VLOOKUP($B$10,ANLASMA,7,FALSE)</f>
        <v>631304.84299999964</v>
      </c>
      <c r="H39" s="16">
        <f>VLOOKUP($B$10,ANLASMA,8,FALSE)</f>
        <v>1175660.2219999982</v>
      </c>
      <c r="I39" s="16">
        <f>VLOOKUP($B$10,ANLASMA,9,FALSE)</f>
        <v>3774496.082000114</v>
      </c>
      <c r="J39" s="16">
        <f>VLOOKUP($B$10,ANLASMA,10,FALSE)</f>
        <v>4557876.8999999994</v>
      </c>
      <c r="K39" s="16">
        <f>VLOOKUP($B$10,ANLASMA,11,FALSE)</f>
        <v>8332372.9820001135</v>
      </c>
      <c r="L39" s="21">
        <f>VLOOKUP($B$10,ANLASMA,12,FALSE)</f>
        <v>98553.172999999995</v>
      </c>
      <c r="M39" s="21">
        <f>VLOOKUP($B$10,ANLASMA,13,FALSE)</f>
        <v>1997602.9110000003</v>
      </c>
      <c r="N39" s="21">
        <f>VLOOKUP($B$10,ANLASMA,14,FALSE)</f>
        <v>2096156.0840000003</v>
      </c>
      <c r="O39" s="21">
        <f>VLOOKUP($B$10,ANLASMA,15,FALSE)</f>
        <v>27299517.899000727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  <mergeCell ref="A1:C1"/>
    <mergeCell ref="B2:C2"/>
    <mergeCell ref="B3:C3"/>
    <mergeCell ref="B4:C4"/>
    <mergeCell ref="B5:C5"/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97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1.0224130764187174</v>
      </c>
      <c r="D17" s="12">
        <f t="shared" si="1"/>
        <v>42.85627300415215</v>
      </c>
      <c r="E17" s="12">
        <f t="shared" si="2"/>
        <v>1.2027727899080052</v>
      </c>
      <c r="F17" s="12">
        <f t="shared" si="3"/>
        <v>1.5492575303666123</v>
      </c>
      <c r="G17" s="12">
        <f t="shared" si="4"/>
        <v>36.887192099332665</v>
      </c>
      <c r="H17" s="12">
        <f t="shared" si="5"/>
        <v>2.714513963567506</v>
      </c>
      <c r="I17" s="12">
        <f t="shared" si="6"/>
        <v>2.001973993832288</v>
      </c>
      <c r="J17" s="12">
        <f t="shared" si="7"/>
        <v>26.264892092681389</v>
      </c>
      <c r="K17" s="12">
        <f t="shared" si="8"/>
        <v>2.8793981544080882</v>
      </c>
      <c r="L17" s="12">
        <f t="shared" si="9"/>
        <v>6.1787965722854041</v>
      </c>
      <c r="M17" s="12">
        <f t="shared" si="10"/>
        <v>209.64608430521642</v>
      </c>
      <c r="N17" s="12">
        <f t="shared" si="11"/>
        <v>131.38943517716604</v>
      </c>
      <c r="O17" s="17">
        <f t="shared" si="12"/>
        <v>1.6156179331963754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0.12928409507975067</v>
      </c>
      <c r="D21" s="12">
        <f t="shared" si="1"/>
        <v>0</v>
      </c>
      <c r="E21" s="12">
        <f t="shared" si="2"/>
        <v>0.12872670825511659</v>
      </c>
      <c r="F21" s="12">
        <f t="shared" si="3"/>
        <v>0.12670613865729125</v>
      </c>
      <c r="G21" s="12">
        <f t="shared" si="4"/>
        <v>0</v>
      </c>
      <c r="H21" s="12">
        <f t="shared" si="5"/>
        <v>0.12252804661548537</v>
      </c>
      <c r="I21" s="12">
        <f t="shared" si="6"/>
        <v>0.22663597686316228</v>
      </c>
      <c r="J21" s="12">
        <f t="shared" si="7"/>
        <v>0</v>
      </c>
      <c r="K21" s="12">
        <f t="shared" si="8"/>
        <v>0.21844010030184838</v>
      </c>
      <c r="L21" s="12">
        <f t="shared" si="9"/>
        <v>0.19950443721357794</v>
      </c>
      <c r="M21" s="12">
        <f t="shared" si="10"/>
        <v>0</v>
      </c>
      <c r="N21" s="12">
        <f t="shared" si="11"/>
        <v>7.6732475851376131E-2</v>
      </c>
      <c r="O21" s="17">
        <f t="shared" si="12"/>
        <v>0.14302047202529058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6.1173391163624885E-3</v>
      </c>
      <c r="D22" s="12">
        <f t="shared" si="1"/>
        <v>0</v>
      </c>
      <c r="E22" s="12">
        <f t="shared" si="2"/>
        <v>6.0909652285058603E-3</v>
      </c>
      <c r="F22" s="12">
        <f t="shared" si="3"/>
        <v>3.1954795817749097E-3</v>
      </c>
      <c r="G22" s="12">
        <f t="shared" si="4"/>
        <v>0</v>
      </c>
      <c r="H22" s="12">
        <f t="shared" si="5"/>
        <v>3.0901097239933698E-3</v>
      </c>
      <c r="I22" s="12">
        <f t="shared" si="6"/>
        <v>1.182558707404497E-2</v>
      </c>
      <c r="J22" s="12">
        <f t="shared" si="7"/>
        <v>0</v>
      </c>
      <c r="K22" s="12">
        <f t="shared" si="8"/>
        <v>1.1397936295623056E-2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6.7985628352257447E-3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1.1578145106148305</v>
      </c>
      <c r="D25" s="12">
        <f t="shared" ref="D25:O25" si="13">SUM(D15:D24)</f>
        <v>42.85627300415215</v>
      </c>
      <c r="E25" s="12">
        <f t="shared" si="13"/>
        <v>1.3375904633916278</v>
      </c>
      <c r="F25" s="12">
        <f t="shared" si="13"/>
        <v>1.6791591486056785</v>
      </c>
      <c r="G25" s="12">
        <f t="shared" si="13"/>
        <v>36.887192099332665</v>
      </c>
      <c r="H25" s="12">
        <f t="shared" si="13"/>
        <v>2.8401321199069844</v>
      </c>
      <c r="I25" s="12">
        <f t="shared" si="13"/>
        <v>2.2404355577694952</v>
      </c>
      <c r="J25" s="12">
        <f t="shared" si="13"/>
        <v>26.264892092681389</v>
      </c>
      <c r="K25" s="12">
        <f t="shared" si="13"/>
        <v>3.1092361910055595</v>
      </c>
      <c r="L25" s="12">
        <f t="shared" si="13"/>
        <v>6.3783010094989825</v>
      </c>
      <c r="M25" s="12">
        <f t="shared" si="13"/>
        <v>209.64608430521642</v>
      </c>
      <c r="N25" s="12">
        <f t="shared" si="13"/>
        <v>131.46616765301741</v>
      </c>
      <c r="O25" s="12">
        <f t="shared" si="13"/>
        <v>1.7654369680568918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0.90265807564598877</v>
      </c>
      <c r="D29" s="12">
        <f>(SUMIFS(MESKENOG2,KAYNAK,A29,SEBEP,B29,SÜRE,"Uzun",BİLDİRİM,"Bildirimli",İL,$B$10,İLÇE,$B$11)/VLOOKUP($B$11,ABONE2,4,FALSE))</f>
        <v>58.726598407699498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1.151956355296176</v>
      </c>
      <c r="F29" s="12">
        <f>(SUMIFS(TARIMSALAG2,KAYNAK,A29,SEBEP,B29,SÜRE,"Uzun",BİLDİRİM,"Bildirimli",İL,$B$10,İLÇE,$B$11)/VLOOKUP($B$11,ABONE2,6,FALSE))</f>
        <v>1.3262571524598277</v>
      </c>
      <c r="G29" s="12">
        <f>(SUMIFS(TARIMSALOG2,KAYNAK,A29,SEBEP,B29,SÜRE,"Uzun",BİLDİRİM,"Bildirimli",İL,$B$10,İLÇE,$B$11)/VLOOKUP($B$11,ABONE2,7,FALSE))</f>
        <v>58.658842885622889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3.2167797642788112</v>
      </c>
      <c r="I29" s="12">
        <f>(SUMIFS(TICARETHANEAG2,KAYNAK,A29,SEBEP,B29,SÜRE,"Uzun",BİLDİRİM,"Bildirimli",İL,$B$10,İLÇE,$B$11)/VLOOKUP($B$11,ABONE2,9,FALSE))</f>
        <v>2.3905248938330006</v>
      </c>
      <c r="J29" s="12">
        <f>(SUMIFS(TICARETHANEOG2,KAYNAK,A29,SEBEP,B29,SÜRE,"Uzun",BİLDİRİM,"Bildirimli",İL,$B$10,İLÇE,$B$11)/VLOOKUP($B$11,ABONE2,10,FALSE))</f>
        <v>28.870024980778691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3.3481076974182473</v>
      </c>
      <c r="L29" s="12">
        <f>(SUMIFS(SANAYIAG2,KAYNAK,A29,SEBEP,B29,SÜRE,"Uzun",BİLDİRİM,"Bildirimli",İL,$B$10,İLÇE,$B$11)/VLOOKUP($B$11,ABONE2,12,FALSE))</f>
        <v>12.88446151658718</v>
      </c>
      <c r="M29" s="12">
        <f>(SUMIFS(SANAYIOG2,KAYNAK,A29,SEBEP,B29,SÜRE,"Uzun",BİLDİRİM,"Bildirimli",İL,$B$10,İLÇE,$B$11)/VLOOKUP($B$11,ABONE2,13,FALSE))</f>
        <v>191.29128447584407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122.67327564536065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1.6741916289566088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0.1266674559578001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0.12612135033655381</v>
      </c>
      <c r="F31" s="12">
        <f>(SUMIFS(TARIMSALAG2,KAYNAK,A31,SEBEP,B31,SÜRE,"Uzun",BİLDİRİM,"Bildirimli",İL,$B$10,İLÇE,$B$11)/VLOOKUP($B$11,ABONE2,6,FALSE))</f>
        <v>2.8892497880696543E-2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2.7939777540999852E-2</v>
      </c>
      <c r="I31" s="12">
        <f>(SUMIFS(TICARETHANEAG2,KAYNAK,A31,SEBEP,B31,SÜRE,"Uzun",BİLDİRİM,"Bildirimli",İL,$B$10,İLÇE,$B$11)/VLOOKUP($B$11,ABONE2,9,FALSE))</f>
        <v>0.37450759307874742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0.36096420933786216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0.15929488297799321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1.0293255316037888</v>
      </c>
      <c r="D33" s="12">
        <f t="shared" ref="D33:O33" si="14">SUM(D28:D32)</f>
        <v>58.726598407699498</v>
      </c>
      <c r="E33" s="12">
        <f t="shared" si="14"/>
        <v>1.2780777056327297</v>
      </c>
      <c r="F33" s="12">
        <f t="shared" si="14"/>
        <v>1.3551496503405243</v>
      </c>
      <c r="G33" s="12">
        <f t="shared" si="14"/>
        <v>58.658842885622889</v>
      </c>
      <c r="H33" s="12">
        <f t="shared" si="14"/>
        <v>3.2447195418198111</v>
      </c>
      <c r="I33" s="12">
        <f t="shared" si="14"/>
        <v>2.765032486911748</v>
      </c>
      <c r="J33" s="12">
        <f t="shared" si="14"/>
        <v>28.870024980778691</v>
      </c>
      <c r="K33" s="12">
        <f t="shared" si="14"/>
        <v>3.7090719067561095</v>
      </c>
      <c r="L33" s="12">
        <f t="shared" si="14"/>
        <v>12.88446151658718</v>
      </c>
      <c r="M33" s="12">
        <f t="shared" si="14"/>
        <v>191.29128447584407</v>
      </c>
      <c r="N33" s="12">
        <f t="shared" si="14"/>
        <v>122.67327564536065</v>
      </c>
      <c r="O33" s="12">
        <f t="shared" si="14"/>
        <v>1.833486511934602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43418</v>
      </c>
      <c r="D37" s="16">
        <f>VLOOKUP($B$11,ABONE2,4,FALSE)</f>
        <v>188</v>
      </c>
      <c r="E37" s="16">
        <f>VLOOKUP($B$11,ABONE2,5,FALSE)</f>
        <v>43606</v>
      </c>
      <c r="F37" s="16">
        <f>VLOOKUP($B$11,ABONE2,6,FALSE)</f>
        <v>2786</v>
      </c>
      <c r="G37" s="16">
        <f>VLOOKUP($B$11,ABONE2,7,FALSE)</f>
        <v>95</v>
      </c>
      <c r="H37" s="16">
        <f>VLOOKUP($B$11,ABONE2,8,FALSE)</f>
        <v>2881</v>
      </c>
      <c r="I37" s="16">
        <f>VLOOKUP($B$11,ABONE2,9,FALSE)</f>
        <v>8742</v>
      </c>
      <c r="J37" s="16">
        <f>VLOOKUP($B$11,ABONE2,10,FALSE)</f>
        <v>328</v>
      </c>
      <c r="K37" s="16">
        <f>VLOOKUP($B$11,ABONE2,11,FALSE)</f>
        <v>9070</v>
      </c>
      <c r="L37" s="21">
        <f>VLOOKUP($B$11,ABONE2,12,FALSE)</f>
        <v>10</v>
      </c>
      <c r="M37" s="21">
        <f>VLOOKUP($B$11,ABONE2,13,FALSE)</f>
        <v>16</v>
      </c>
      <c r="N37" s="21">
        <f>VLOOKUP($B$11,ABONE2,14,FALSE)</f>
        <v>26</v>
      </c>
      <c r="O37" s="21">
        <f>VLOOKUP($B$11,ABONE2,15,FALSE)</f>
        <v>55583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14735.118123741966</v>
      </c>
      <c r="D38" s="16">
        <f>VLOOKUP($B$11,TUKETIM,4,FALSE)</f>
        <v>2461.8381312328765</v>
      </c>
      <c r="E38" s="16">
        <f>VLOOKUP($B$11,TUKETIM,5,FALSE)</f>
        <v>17196.956254974844</v>
      </c>
      <c r="F38" s="16">
        <f>VLOOKUP($B$11,TUKETIM,6,FALSE)</f>
        <v>927.60953006648913</v>
      </c>
      <c r="G38" s="16">
        <f>VLOOKUP($B$11,TUKETIM,7,FALSE)</f>
        <v>773.80340570707074</v>
      </c>
      <c r="H38" s="16">
        <f>VLOOKUP($B$11,TUKETIM,8,FALSE)</f>
        <v>1701.4129357735599</v>
      </c>
      <c r="I38" s="16">
        <f>VLOOKUP($B$11,TUKETIM,9,FALSE)</f>
        <v>5660.7123729699879</v>
      </c>
      <c r="J38" s="16">
        <f>VLOOKUP($B$11,TUKETIM,10,FALSE)</f>
        <v>7058.9869020276401</v>
      </c>
      <c r="K38" s="16">
        <f>VLOOKUP($B$11,TUKETIM,11,FALSE)</f>
        <v>12719.699274997627</v>
      </c>
      <c r="L38" s="21">
        <f>VLOOKUP($B$11,TUKETIM,12,FALSE)</f>
        <v>59.878700000000002</v>
      </c>
      <c r="M38" s="21">
        <f>VLOOKUP($B$11,TUKETIM,13,FALSE)</f>
        <v>1293.5864999999999</v>
      </c>
      <c r="N38" s="21">
        <f>VLOOKUP($B$11,TUKETIM,14,FALSE)</f>
        <v>1353.4651999999999</v>
      </c>
      <c r="O38" s="21">
        <f>VLOOKUP($B$11,TUKETIM,15,FALSE)</f>
        <v>32971.533665746028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273208.90500000899</v>
      </c>
      <c r="D39" s="16">
        <f>VLOOKUP($B$11,ANLASMA,4,FALSE)</f>
        <v>16631.490000000002</v>
      </c>
      <c r="E39" s="16">
        <f>VLOOKUP($B$11,ANLASMA,5,FALSE)</f>
        <v>289840.39500000898</v>
      </c>
      <c r="F39" s="16">
        <f>VLOOKUP($B$11,ANLASMA,6,FALSE)</f>
        <v>10661.880000000101</v>
      </c>
      <c r="G39" s="16">
        <f>VLOOKUP($B$11,ANLASMA,7,FALSE)</f>
        <v>4972.28</v>
      </c>
      <c r="H39" s="16">
        <f>VLOOKUP($B$11,ANLASMA,8,FALSE)</f>
        <v>15634.160000000102</v>
      </c>
      <c r="I39" s="16">
        <f>VLOOKUP($B$11,ANLASMA,9,FALSE)</f>
        <v>52443.307000000998</v>
      </c>
      <c r="J39" s="16">
        <f>VLOOKUP($B$11,ANLASMA,10,FALSE)</f>
        <v>74063.856</v>
      </c>
      <c r="K39" s="16">
        <f>VLOOKUP($B$11,ANLASMA,11,FALSE)</f>
        <v>126507.16300000099</v>
      </c>
      <c r="L39" s="21">
        <f>VLOOKUP($B$11,ANLASMA,12,FALSE)</f>
        <v>135.05000000000001</v>
      </c>
      <c r="M39" s="21">
        <f>VLOOKUP($B$11,ANLASMA,13,FALSE)</f>
        <v>16650</v>
      </c>
      <c r="N39" s="21">
        <f>VLOOKUP($B$11,ANLASMA,14,FALSE)</f>
        <v>16785.05</v>
      </c>
      <c r="O39" s="21">
        <f>VLOOKUP($B$11,ANLASMA,15,FALSE)</f>
        <v>448766.76800001005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98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7.5621568893572286E-2</v>
      </c>
      <c r="D17" s="12">
        <f t="shared" si="1"/>
        <v>9.4945476797964168E-2</v>
      </c>
      <c r="E17" s="12">
        <f t="shared" si="2"/>
        <v>7.5635115949689524E-2</v>
      </c>
      <c r="F17" s="12">
        <f t="shared" si="3"/>
        <v>0.16553204880137076</v>
      </c>
      <c r="G17" s="12">
        <f t="shared" si="4"/>
        <v>0.48817171032079482</v>
      </c>
      <c r="H17" s="12">
        <f t="shared" si="5"/>
        <v>0.18615161132351385</v>
      </c>
      <c r="I17" s="12">
        <f t="shared" si="6"/>
        <v>0.16693283759596583</v>
      </c>
      <c r="J17" s="12">
        <f t="shared" si="7"/>
        <v>2.2710478935446337</v>
      </c>
      <c r="K17" s="12">
        <f t="shared" si="8"/>
        <v>0.23576658155496849</v>
      </c>
      <c r="L17" s="12">
        <f t="shared" si="9"/>
        <v>0</v>
      </c>
      <c r="M17" s="12">
        <f t="shared" si="10"/>
        <v>13.797158233499072</v>
      </c>
      <c r="N17" s="12">
        <f t="shared" si="11"/>
        <v>12.985560690352068</v>
      </c>
      <c r="O17" s="17">
        <f t="shared" si="12"/>
        <v>0.13251330099117453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6.7445208765587336E-2</v>
      </c>
      <c r="D21" s="12">
        <f t="shared" si="1"/>
        <v>0</v>
      </c>
      <c r="E21" s="12">
        <f t="shared" si="2"/>
        <v>6.7397926195596439E-2</v>
      </c>
      <c r="F21" s="12">
        <f t="shared" si="3"/>
        <v>6.5262694375141705E-2</v>
      </c>
      <c r="G21" s="12">
        <f t="shared" si="4"/>
        <v>0</v>
      </c>
      <c r="H21" s="12">
        <f t="shared" si="5"/>
        <v>6.1091823997041161E-2</v>
      </c>
      <c r="I21" s="12">
        <f t="shared" si="6"/>
        <v>0.15296369387742809</v>
      </c>
      <c r="J21" s="12">
        <f t="shared" si="7"/>
        <v>0</v>
      </c>
      <c r="K21" s="12">
        <f t="shared" si="8"/>
        <v>0.14795965965904503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8.3317683522985311E-2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4.1723150826802798E-4</v>
      </c>
      <c r="D22" s="12">
        <f t="shared" si="1"/>
        <v>0</v>
      </c>
      <c r="E22" s="12">
        <f t="shared" si="2"/>
        <v>4.1693900746102985E-4</v>
      </c>
      <c r="F22" s="12">
        <f t="shared" si="3"/>
        <v>1.1954821506828567E-3</v>
      </c>
      <c r="G22" s="12">
        <f t="shared" si="4"/>
        <v>0</v>
      </c>
      <c r="H22" s="12">
        <f t="shared" si="5"/>
        <v>1.1190801397396757E-3</v>
      </c>
      <c r="I22" s="12">
        <f t="shared" si="6"/>
        <v>5.3476958889133617E-3</v>
      </c>
      <c r="J22" s="12">
        <f t="shared" si="7"/>
        <v>0</v>
      </c>
      <c r="K22" s="12">
        <f t="shared" si="8"/>
        <v>5.1727520670214024E-3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1.5166941721390444E-3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0.14348400916742765</v>
      </c>
      <c r="D25" s="12">
        <f t="shared" ref="D25:O25" si="13">SUM(D15:D24)</f>
        <v>9.4945476797964168E-2</v>
      </c>
      <c r="E25" s="12">
        <f t="shared" si="13"/>
        <v>0.14344998115274699</v>
      </c>
      <c r="F25" s="12">
        <f t="shared" si="13"/>
        <v>0.23199022532719532</v>
      </c>
      <c r="G25" s="12">
        <f t="shared" si="13"/>
        <v>0.48817171032079482</v>
      </c>
      <c r="H25" s="12">
        <f t="shared" si="13"/>
        <v>0.2483625154602947</v>
      </c>
      <c r="I25" s="12">
        <f t="shared" si="13"/>
        <v>0.32524422736230729</v>
      </c>
      <c r="J25" s="12">
        <f t="shared" si="13"/>
        <v>2.2710478935446337</v>
      </c>
      <c r="K25" s="12">
        <f t="shared" si="13"/>
        <v>0.38889899328103494</v>
      </c>
      <c r="L25" s="12">
        <f t="shared" si="13"/>
        <v>0</v>
      </c>
      <c r="M25" s="12">
        <f t="shared" si="13"/>
        <v>13.797158233499072</v>
      </c>
      <c r="N25" s="12">
        <f t="shared" si="13"/>
        <v>12.985560690352068</v>
      </c>
      <c r="O25" s="12">
        <f t="shared" si="13"/>
        <v>0.21734767868629887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0.14763358815163252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0.14753008939178661</v>
      </c>
      <c r="F29" s="12">
        <f>(SUMIFS(TARIMSALAG2,KAYNAK,A29,SEBEP,B29,SÜRE,"Uzun",BİLDİRİM,"Bildirimli",İL,$B$10,İLÇE,$B$11)/VLOOKUP($B$11,ABONE2,6,FALSE))</f>
        <v>0.89481867592834419</v>
      </c>
      <c r="G29" s="12">
        <f>(SUMIFS(TARIMSALOG2,KAYNAK,A29,SEBEP,B29,SÜRE,"Uzun",BİLDİRİM,"Bildirimli",İL,$B$10,İLÇE,$B$11)/VLOOKUP($B$11,ABONE2,7,FALSE))</f>
        <v>1.1204461623902724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0.90923829204716289</v>
      </c>
      <c r="I29" s="12">
        <f>(SUMIFS(TICARETHANEAG2,KAYNAK,A29,SEBEP,B29,SÜRE,"Uzun",BİLDİRİM,"Bildirimli",İL,$B$10,İLÇE,$B$11)/VLOOKUP($B$11,ABONE2,9,FALSE))</f>
        <v>0.65075275300148883</v>
      </c>
      <c r="J29" s="12">
        <f>(SUMIFS(TICARETHANEOG2,KAYNAK,A29,SEBEP,B29,SÜRE,"Uzun",BİLDİRİM,"Bildirimli",İL,$B$10,İLÇE,$B$11)/VLOOKUP($B$11,ABONE2,10,FALSE))</f>
        <v>2.9477218835600079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0.72589549986202706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0.38068662056584557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0.10983105178560452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0.10975405455350645</v>
      </c>
      <c r="F31" s="12">
        <f>(SUMIFS(TARIMSALAG2,KAYNAK,A31,SEBEP,B31,SÜRE,"Uzun",BİLDİRİM,"Bildirimli",İL,$B$10,İLÇE,$B$11)/VLOOKUP($B$11,ABONE2,6,FALSE))</f>
        <v>1.7199214441898189E-2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1.6100030678047397E-2</v>
      </c>
      <c r="I31" s="12">
        <f>(SUMIFS(TICARETHANEAG2,KAYNAK,A31,SEBEP,B31,SÜRE,"Uzun",BİLDİRİM,"Bildirimli",İL,$B$10,İLÇE,$B$11)/VLOOKUP($B$11,ABONE2,9,FALSE))</f>
        <v>0.39160462466481566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0.37879372233743036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0.15230551503976991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0.25746463993723706</v>
      </c>
      <c r="D33" s="12">
        <f t="shared" ref="D33:O33" si="14">SUM(D28:D32)</f>
        <v>0</v>
      </c>
      <c r="E33" s="12">
        <f t="shared" si="14"/>
        <v>0.25728414394529309</v>
      </c>
      <c r="F33" s="12">
        <f t="shared" si="14"/>
        <v>0.91201789037024239</v>
      </c>
      <c r="G33" s="12">
        <f t="shared" si="14"/>
        <v>1.1204461623902724</v>
      </c>
      <c r="H33" s="12">
        <f t="shared" si="14"/>
        <v>0.92533832272521033</v>
      </c>
      <c r="I33" s="12">
        <f t="shared" si="14"/>
        <v>1.0423573776663044</v>
      </c>
      <c r="J33" s="12">
        <f t="shared" si="14"/>
        <v>2.9477218835600079</v>
      </c>
      <c r="K33" s="12">
        <f t="shared" si="14"/>
        <v>1.1046892221994575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0.53299213560561554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19956</v>
      </c>
      <c r="D37" s="16">
        <f>VLOOKUP($B$11,ABONE2,4,FALSE)</f>
        <v>14</v>
      </c>
      <c r="E37" s="16">
        <f>VLOOKUP($B$11,ABONE2,5,FALSE)</f>
        <v>19970</v>
      </c>
      <c r="F37" s="16">
        <f>VLOOKUP($B$11,ABONE2,6,FALSE)</f>
        <v>4277</v>
      </c>
      <c r="G37" s="16">
        <f>VLOOKUP($B$11,ABONE2,7,FALSE)</f>
        <v>292</v>
      </c>
      <c r="H37" s="16">
        <f>VLOOKUP($B$11,ABONE2,8,FALSE)</f>
        <v>4569</v>
      </c>
      <c r="I37" s="16">
        <f>VLOOKUP($B$11,ABONE2,9,FALSE)</f>
        <v>6298</v>
      </c>
      <c r="J37" s="16">
        <f>VLOOKUP($B$11,ABONE2,10,FALSE)</f>
        <v>213</v>
      </c>
      <c r="K37" s="16">
        <f>VLOOKUP($B$11,ABONE2,11,FALSE)</f>
        <v>6511</v>
      </c>
      <c r="L37" s="21">
        <f>VLOOKUP($B$11,ABONE2,12,FALSE)</f>
        <v>1</v>
      </c>
      <c r="M37" s="21">
        <f>VLOOKUP($B$11,ABONE2,13,FALSE)</f>
        <v>16</v>
      </c>
      <c r="N37" s="21">
        <f>VLOOKUP($B$11,ABONE2,14,FALSE)</f>
        <v>17</v>
      </c>
      <c r="O37" s="21">
        <f>VLOOKUP($B$11,ABONE2,15,FALSE)</f>
        <v>31067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3656.0975609850052</v>
      </c>
      <c r="D38" s="16">
        <f>VLOOKUP($B$11,TUKETIM,4,FALSE)</f>
        <v>8.4098000000000006</v>
      </c>
      <c r="E38" s="16">
        <f>VLOOKUP($B$11,TUKETIM,5,FALSE)</f>
        <v>3664.5073609850051</v>
      </c>
      <c r="F38" s="16">
        <f>VLOOKUP($B$11,TUKETIM,6,FALSE)</f>
        <v>3623.4979455543303</v>
      </c>
      <c r="G38" s="16">
        <f>VLOOKUP($B$11,TUKETIM,7,FALSE)</f>
        <v>799.79548373983744</v>
      </c>
      <c r="H38" s="16">
        <f>VLOOKUP($B$11,TUKETIM,8,FALSE)</f>
        <v>4423.2934292941682</v>
      </c>
      <c r="I38" s="16">
        <f>VLOOKUP($B$11,TUKETIM,9,FALSE)</f>
        <v>3602.1696682719371</v>
      </c>
      <c r="J38" s="16">
        <f>VLOOKUP($B$11,TUKETIM,10,FALSE)</f>
        <v>1489.4835271552945</v>
      </c>
      <c r="K38" s="16">
        <f>VLOOKUP($B$11,TUKETIM,11,FALSE)</f>
        <v>5091.6531954272314</v>
      </c>
      <c r="L38" s="21">
        <f>VLOOKUP($B$11,TUKETIM,12,FALSE)</f>
        <v>0</v>
      </c>
      <c r="M38" s="21">
        <f>VLOOKUP($B$11,TUKETIM,13,FALSE)</f>
        <v>1241.0123000000001</v>
      </c>
      <c r="N38" s="21">
        <f>VLOOKUP($B$11,TUKETIM,14,FALSE)</f>
        <v>1241.0123000000001</v>
      </c>
      <c r="O38" s="21">
        <f>VLOOKUP($B$11,TUKETIM,15,FALSE)</f>
        <v>14420.466285706405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80006.1679999997</v>
      </c>
      <c r="D39" s="16">
        <f>VLOOKUP($B$11,ANLASMA,4,FALSE)</f>
        <v>182.6</v>
      </c>
      <c r="E39" s="16">
        <f>VLOOKUP($B$11,ANLASMA,5,FALSE)</f>
        <v>80188.767999999705</v>
      </c>
      <c r="F39" s="16">
        <f>VLOOKUP($B$11,ANLASMA,6,FALSE)</f>
        <v>23055.989999999802</v>
      </c>
      <c r="G39" s="16">
        <f>VLOOKUP($B$11,ANLASMA,7,FALSE)</f>
        <v>8730.7900000000009</v>
      </c>
      <c r="H39" s="16">
        <f>VLOOKUP($B$11,ANLASMA,8,FALSE)</f>
        <v>31786.779999999802</v>
      </c>
      <c r="I39" s="16">
        <f>VLOOKUP($B$11,ANLASMA,9,FALSE)</f>
        <v>33818.502999999298</v>
      </c>
      <c r="J39" s="16">
        <f>VLOOKUP($B$11,ANLASMA,10,FALSE)</f>
        <v>16819.77</v>
      </c>
      <c r="K39" s="16">
        <f>VLOOKUP($B$11,ANLASMA,11,FALSE)</f>
        <v>50638.272999999303</v>
      </c>
      <c r="L39" s="21">
        <f>VLOOKUP($B$11,ANLASMA,12,FALSE)</f>
        <v>5</v>
      </c>
      <c r="M39" s="21">
        <f>VLOOKUP($B$11,ANLASMA,13,FALSE)</f>
        <v>5562</v>
      </c>
      <c r="N39" s="21">
        <f>VLOOKUP($B$11,ANLASMA,14,FALSE)</f>
        <v>5567</v>
      </c>
      <c r="O39" s="21">
        <f>VLOOKUP($B$11,ANLASMA,15,FALSE)</f>
        <v>168180.82099999883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99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0.67513588730066487</v>
      </c>
      <c r="D17" s="12">
        <f t="shared" si="1"/>
        <v>9.7185693016225212</v>
      </c>
      <c r="E17" s="12">
        <f t="shared" si="2"/>
        <v>0.70516388978319455</v>
      </c>
      <c r="F17" s="12">
        <f t="shared" si="3"/>
        <v>0.78052873575038828</v>
      </c>
      <c r="G17" s="12">
        <f t="shared" si="4"/>
        <v>3.8558494536117833</v>
      </c>
      <c r="H17" s="12">
        <f t="shared" si="5"/>
        <v>0.9263114334368201</v>
      </c>
      <c r="I17" s="12">
        <f t="shared" si="6"/>
        <v>1.1189743706666979</v>
      </c>
      <c r="J17" s="12">
        <f t="shared" si="7"/>
        <v>9.2005135655131571</v>
      </c>
      <c r="K17" s="12">
        <f t="shared" si="8"/>
        <v>1.5098795262533826</v>
      </c>
      <c r="L17" s="12">
        <f t="shared" si="9"/>
        <v>4.0337188485969024</v>
      </c>
      <c r="M17" s="12">
        <f t="shared" si="10"/>
        <v>0</v>
      </c>
      <c r="N17" s="12">
        <f t="shared" si="11"/>
        <v>3.2269750788775218</v>
      </c>
      <c r="O17" s="17">
        <f t="shared" si="12"/>
        <v>0.84403895492551995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0.26902876510888635</v>
      </c>
      <c r="D21" s="12">
        <f t="shared" si="1"/>
        <v>0</v>
      </c>
      <c r="E21" s="12">
        <f t="shared" si="2"/>
        <v>0.26813547645882918</v>
      </c>
      <c r="F21" s="12">
        <f t="shared" si="3"/>
        <v>0.1478013688932964</v>
      </c>
      <c r="G21" s="12">
        <f t="shared" si="4"/>
        <v>0</v>
      </c>
      <c r="H21" s="12">
        <f t="shared" si="5"/>
        <v>0.14079498346043132</v>
      </c>
      <c r="I21" s="12">
        <f t="shared" si="6"/>
        <v>0.66658232892218816</v>
      </c>
      <c r="J21" s="12">
        <f t="shared" si="7"/>
        <v>0</v>
      </c>
      <c r="K21" s="12">
        <f t="shared" si="8"/>
        <v>0.63433965055160912</v>
      </c>
      <c r="L21" s="12">
        <f t="shared" si="9"/>
        <v>4.0861471340791322</v>
      </c>
      <c r="M21" s="12">
        <f t="shared" si="10"/>
        <v>0</v>
      </c>
      <c r="N21" s="12">
        <f t="shared" si="11"/>
        <v>3.2689177072633058</v>
      </c>
      <c r="O21" s="17">
        <f t="shared" si="12"/>
        <v>0.32878063095284249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1.6873787914876079E-2</v>
      </c>
      <c r="D22" s="12">
        <f t="shared" si="1"/>
        <v>0</v>
      </c>
      <c r="E22" s="12">
        <f t="shared" si="2"/>
        <v>1.6817759842109474E-2</v>
      </c>
      <c r="F22" s="12">
        <f t="shared" si="3"/>
        <v>5.3762076417471046E-6</v>
      </c>
      <c r="G22" s="12">
        <f t="shared" si="4"/>
        <v>0</v>
      </c>
      <c r="H22" s="12">
        <f t="shared" si="5"/>
        <v>5.121353554892276E-6</v>
      </c>
      <c r="I22" s="12">
        <f t="shared" si="6"/>
        <v>2.5880928254637871E-2</v>
      </c>
      <c r="J22" s="12">
        <f t="shared" si="7"/>
        <v>0</v>
      </c>
      <c r="K22" s="12">
        <f t="shared" si="8"/>
        <v>2.4629064217084409E-2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1.7623806391210278E-2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0.96103844032442731</v>
      </c>
      <c r="D25" s="12">
        <f t="shared" ref="D25:O25" si="13">SUM(D15:D24)</f>
        <v>9.7185693016225212</v>
      </c>
      <c r="E25" s="12">
        <f t="shared" si="13"/>
        <v>0.99011712608413316</v>
      </c>
      <c r="F25" s="12">
        <f t="shared" si="13"/>
        <v>0.92833548085132644</v>
      </c>
      <c r="G25" s="12">
        <f t="shared" si="13"/>
        <v>3.8558494536117833</v>
      </c>
      <c r="H25" s="12">
        <f t="shared" si="13"/>
        <v>1.0671115382508063</v>
      </c>
      <c r="I25" s="12">
        <f t="shared" si="13"/>
        <v>1.811437627843524</v>
      </c>
      <c r="J25" s="12">
        <f t="shared" si="13"/>
        <v>9.2005135655131571</v>
      </c>
      <c r="K25" s="12">
        <f t="shared" si="13"/>
        <v>2.1688482410220762</v>
      </c>
      <c r="L25" s="12">
        <f t="shared" si="13"/>
        <v>8.1198659826760355</v>
      </c>
      <c r="M25" s="12">
        <f t="shared" si="13"/>
        <v>0</v>
      </c>
      <c r="N25" s="12">
        <f t="shared" si="13"/>
        <v>6.4958927861408275</v>
      </c>
      <c r="O25" s="12">
        <f t="shared" si="13"/>
        <v>1.1904433922695725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0.34437747600169299</v>
      </c>
      <c r="D29" s="12">
        <f>(SUMIFS(MESKENOG2,KAYNAK,A29,SEBEP,B29,SÜRE,"Uzun",BİLDİRİM,"Bildirimli",İL,$B$10,İLÇE,$B$11)/VLOOKUP($B$11,ABONE2,4,FALSE))</f>
        <v>4.5314982529487891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0.35828047802808077</v>
      </c>
      <c r="F29" s="12">
        <f>(SUMIFS(TARIMSALAG2,KAYNAK,A29,SEBEP,B29,SÜRE,"Uzun",BİLDİRİM,"Bildirimli",İL,$B$10,İLÇE,$B$11)/VLOOKUP($B$11,ABONE2,6,FALSE))</f>
        <v>0.63358478427799492</v>
      </c>
      <c r="G29" s="12">
        <f>(SUMIFS(TARIMSALOG2,KAYNAK,A29,SEBEP,B29,SÜRE,"Uzun",BİLDİRİM,"Bildirimli",İL,$B$10,İLÇE,$B$11)/VLOOKUP($B$11,ABONE2,7,FALSE))</f>
        <v>3.1190716640806704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0.751406961424397</v>
      </c>
      <c r="I29" s="12">
        <f>(SUMIFS(TICARETHANEAG2,KAYNAK,A29,SEBEP,B29,SÜRE,"Uzun",BİLDİRİM,"Bildirimli",İL,$B$10,İLÇE,$B$11)/VLOOKUP($B$11,ABONE2,9,FALSE))</f>
        <v>0.96599405169204389</v>
      </c>
      <c r="J29" s="12">
        <f>(SUMIFS(TICARETHANEOG2,KAYNAK,A29,SEBEP,B29,SÜRE,"Uzun",BİLDİRİM,"Bildirimli",İL,$B$10,İLÇE,$B$11)/VLOOKUP($B$11,ABONE2,10,FALSE))</f>
        <v>17.097704351783712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1.746287084083439</v>
      </c>
      <c r="L29" s="12">
        <f>(SUMIFS(SANAYIAG2,KAYNAK,A29,SEBEP,B29,SÜRE,"Uzun",BİLDİRİM,"Bildirimli",İL,$B$10,İLÇE,$B$11)/VLOOKUP($B$11,ABONE2,12,FALSE))</f>
        <v>7.2531253501771475</v>
      </c>
      <c r="M29" s="12">
        <f>(SUMIFS(SANAYIOG2,KAYNAK,A29,SEBEP,B29,SÜRE,"Uzun",BİLDİRİM,"Bildirimli",İL,$B$10,İLÇE,$B$11)/VLOOKUP($B$11,ABONE2,13,FALSE))</f>
        <v>3.6617865701521626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6.5348575941721512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0.60119101636487238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3.6237542769477028E-2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3.6117218886457185E-2</v>
      </c>
      <c r="F31" s="12">
        <f>(SUMIFS(TARIMSALAG2,KAYNAK,A31,SEBEP,B31,SÜRE,"Uzun",BİLDİRİM,"Bildirimli",İL,$B$10,İLÇE,$B$11)/VLOOKUP($B$11,ABONE2,6,FALSE))</f>
        <v>5.6254554356849805E-2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5.3587859906525093E-2</v>
      </c>
      <c r="I31" s="12">
        <f>(SUMIFS(TICARETHANEAG2,KAYNAK,A31,SEBEP,B31,SÜRE,"Uzun",BİLDİRİM,"Bildirimli",İL,$B$10,İLÇE,$B$11)/VLOOKUP($B$11,ABONE2,9,FALSE))</f>
        <v>0.16172611991833422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0.15390340539021291</v>
      </c>
      <c r="L31" s="12">
        <f>(SUMIFS(SANAYIAG2,KAYNAK,A31,SEBEP,B31,SÜRE,"Uzun",BİLDİRİM,"Bildirimli",İL,$B$10,İLÇE,$B$11)/VLOOKUP($B$11,ABONE2,12,FALSE))</f>
        <v>0.99523555723589663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0.79618844578871728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5.6732763868696127E-2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0.38061501877117004</v>
      </c>
      <c r="D33" s="12">
        <f t="shared" ref="D33:O33" si="14">SUM(D28:D32)</f>
        <v>4.5314982529487891</v>
      </c>
      <c r="E33" s="12">
        <f t="shared" si="14"/>
        <v>0.39439769691453797</v>
      </c>
      <c r="F33" s="12">
        <f t="shared" si="14"/>
        <v>0.6898393386348447</v>
      </c>
      <c r="G33" s="12">
        <f t="shared" si="14"/>
        <v>3.1190716640806704</v>
      </c>
      <c r="H33" s="12">
        <f t="shared" si="14"/>
        <v>0.80499482133092215</v>
      </c>
      <c r="I33" s="12">
        <f t="shared" si="14"/>
        <v>1.1277201716103782</v>
      </c>
      <c r="J33" s="12">
        <f t="shared" si="14"/>
        <v>17.097704351783712</v>
      </c>
      <c r="K33" s="12">
        <f t="shared" si="14"/>
        <v>1.9001904894736519</v>
      </c>
      <c r="L33" s="12">
        <f t="shared" si="14"/>
        <v>8.2483609074130442</v>
      </c>
      <c r="M33" s="12">
        <f t="shared" si="14"/>
        <v>3.6617865701521626</v>
      </c>
      <c r="N33" s="12">
        <f t="shared" si="14"/>
        <v>7.3310460399608681</v>
      </c>
      <c r="O33" s="12">
        <f t="shared" si="14"/>
        <v>0.65792378023356846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14408</v>
      </c>
      <c r="D37" s="16">
        <f>VLOOKUP($B$11,ABONE2,4,FALSE)</f>
        <v>48</v>
      </c>
      <c r="E37" s="16">
        <f>VLOOKUP($B$11,ABONE2,5,FALSE)</f>
        <v>14456</v>
      </c>
      <c r="F37" s="16">
        <f>VLOOKUP($B$11,ABONE2,6,FALSE)</f>
        <v>422</v>
      </c>
      <c r="G37" s="16">
        <f>VLOOKUP($B$11,ABONE2,7,FALSE)</f>
        <v>21</v>
      </c>
      <c r="H37" s="16">
        <f>VLOOKUP($B$11,ABONE2,8,FALSE)</f>
        <v>443</v>
      </c>
      <c r="I37" s="16">
        <f>VLOOKUP($B$11,ABONE2,9,FALSE)</f>
        <v>2715</v>
      </c>
      <c r="J37" s="16">
        <f>VLOOKUP($B$11,ABONE2,10,FALSE)</f>
        <v>138</v>
      </c>
      <c r="K37" s="16">
        <f>VLOOKUP($B$11,ABONE2,11,FALSE)</f>
        <v>2853</v>
      </c>
      <c r="L37" s="21">
        <f>VLOOKUP($B$11,ABONE2,12,FALSE)</f>
        <v>24</v>
      </c>
      <c r="M37" s="21">
        <f>VLOOKUP($B$11,ABONE2,13,FALSE)</f>
        <v>6</v>
      </c>
      <c r="N37" s="21">
        <f>VLOOKUP($B$11,ABONE2,14,FALSE)</f>
        <v>30</v>
      </c>
      <c r="O37" s="21">
        <f>VLOOKUP($B$11,ABONE2,15,FALSE)</f>
        <v>17782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2614.6486230229043</v>
      </c>
      <c r="D38" s="16">
        <f>VLOOKUP($B$11,TUKETIM,4,FALSE)</f>
        <v>210.5274</v>
      </c>
      <c r="E38" s="16">
        <f>VLOOKUP($B$11,TUKETIM,5,FALSE)</f>
        <v>2825.1760230229042</v>
      </c>
      <c r="F38" s="16">
        <f>VLOOKUP($B$11,TUKETIM,6,FALSE)</f>
        <v>79.505756624425572</v>
      </c>
      <c r="G38" s="16">
        <f>VLOOKUP($B$11,TUKETIM,7,FALSE)</f>
        <v>51.498699999999999</v>
      </c>
      <c r="H38" s="16">
        <f>VLOOKUP($B$11,TUKETIM,8,FALSE)</f>
        <v>131.00445662442559</v>
      </c>
      <c r="I38" s="16">
        <f>VLOOKUP($B$11,TUKETIM,9,FALSE)</f>
        <v>1268.8718713819685</v>
      </c>
      <c r="J38" s="16">
        <f>VLOOKUP($B$11,TUKETIM,10,FALSE)</f>
        <v>1291.0569025431619</v>
      </c>
      <c r="K38" s="16">
        <f>VLOOKUP($B$11,TUKETIM,11,FALSE)</f>
        <v>2559.9287739251304</v>
      </c>
      <c r="L38" s="21">
        <f>VLOOKUP($B$11,TUKETIM,12,FALSE)</f>
        <v>40.657922465753423</v>
      </c>
      <c r="M38" s="21">
        <f>VLOOKUP($B$11,TUKETIM,13,FALSE)</f>
        <v>150.2133</v>
      </c>
      <c r="N38" s="21">
        <f>VLOOKUP($B$11,TUKETIM,14,FALSE)</f>
        <v>190.87122246575342</v>
      </c>
      <c r="O38" s="21">
        <f>VLOOKUP($B$11,TUKETIM,15,FALSE)</f>
        <v>5706.980476038214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77344.732000000513</v>
      </c>
      <c r="D39" s="16">
        <f>VLOOKUP($B$11,ANLASMA,4,FALSE)</f>
        <v>5649.13</v>
      </c>
      <c r="E39" s="16">
        <f>VLOOKUP($B$11,ANLASMA,5,FALSE)</f>
        <v>82993.862000000518</v>
      </c>
      <c r="F39" s="16">
        <f>VLOOKUP($B$11,ANLASMA,6,FALSE)</f>
        <v>2304.0730000000003</v>
      </c>
      <c r="G39" s="16">
        <f>VLOOKUP($B$11,ANLASMA,7,FALSE)</f>
        <v>1133.0999999999999</v>
      </c>
      <c r="H39" s="16">
        <f>VLOOKUP($B$11,ANLASMA,8,FALSE)</f>
        <v>3437.1730000000002</v>
      </c>
      <c r="I39" s="16">
        <f>VLOOKUP($B$11,ANLASMA,9,FALSE)</f>
        <v>16008.881000000001</v>
      </c>
      <c r="J39" s="16">
        <f>VLOOKUP($B$11,ANLASMA,10,FALSE)</f>
        <v>72011.100000000006</v>
      </c>
      <c r="K39" s="16">
        <f>VLOOKUP($B$11,ANLASMA,11,FALSE)</f>
        <v>88019.981</v>
      </c>
      <c r="L39" s="21">
        <f>VLOOKUP($B$11,ANLASMA,12,FALSE)</f>
        <v>168.1</v>
      </c>
      <c r="M39" s="21">
        <f>VLOOKUP($B$11,ANLASMA,13,FALSE)</f>
        <v>24862.32</v>
      </c>
      <c r="N39" s="21">
        <f>VLOOKUP($B$11,ANLASMA,14,FALSE)</f>
        <v>25030.42</v>
      </c>
      <c r="O39" s="21">
        <f>VLOOKUP($B$11,ANLASMA,15,FALSE)</f>
        <v>199481.43600000051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100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0.3176705644885362</v>
      </c>
      <c r="D17" s="12">
        <f t="shared" si="1"/>
        <v>0.96602680835435983</v>
      </c>
      <c r="E17" s="12">
        <f t="shared" si="2"/>
        <v>0.31891726697568573</v>
      </c>
      <c r="F17" s="12">
        <f t="shared" si="3"/>
        <v>0.75751865677867214</v>
      </c>
      <c r="G17" s="12">
        <f t="shared" si="4"/>
        <v>1.2817936067044828</v>
      </c>
      <c r="H17" s="12">
        <f t="shared" si="5"/>
        <v>0.82555713466978975</v>
      </c>
      <c r="I17" s="12">
        <f t="shared" si="6"/>
        <v>0.6930098371938459</v>
      </c>
      <c r="J17" s="12">
        <f t="shared" si="7"/>
        <v>6.0937789318342794</v>
      </c>
      <c r="K17" s="12">
        <f t="shared" si="8"/>
        <v>0.9224750339523119</v>
      </c>
      <c r="L17" s="12">
        <f t="shared" si="9"/>
        <v>10.732604874487576</v>
      </c>
      <c r="M17" s="12">
        <f t="shared" si="10"/>
        <v>48.93359512729031</v>
      </c>
      <c r="N17" s="12">
        <f t="shared" si="11"/>
        <v>22.041201267014017</v>
      </c>
      <c r="O17" s="17">
        <f t="shared" si="12"/>
        <v>0.51860524898327931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5.6136623116180867E-2</v>
      </c>
      <c r="D18" s="12">
        <f t="shared" si="1"/>
        <v>0.51594870097818124</v>
      </c>
      <c r="E18" s="12">
        <f t="shared" si="2"/>
        <v>5.7020780346893986E-2</v>
      </c>
      <c r="F18" s="12">
        <f t="shared" si="3"/>
        <v>1.6528053320114054E-2</v>
      </c>
      <c r="G18" s="12">
        <f t="shared" si="4"/>
        <v>7.0177913963131886E-3</v>
      </c>
      <c r="H18" s="12">
        <f t="shared" si="5"/>
        <v>1.529384644882862E-2</v>
      </c>
      <c r="I18" s="12">
        <f t="shared" si="6"/>
        <v>0.11581469449291257</v>
      </c>
      <c r="J18" s="12">
        <f t="shared" si="7"/>
        <v>2.5080264116741069</v>
      </c>
      <c r="K18" s="12">
        <f t="shared" si="8"/>
        <v>0.21745379861895861</v>
      </c>
      <c r="L18" s="12">
        <f t="shared" si="9"/>
        <v>0</v>
      </c>
      <c r="M18" s="12">
        <f t="shared" si="10"/>
        <v>1.1401109450882514</v>
      </c>
      <c r="N18" s="12">
        <f t="shared" si="11"/>
        <v>0.33750576713803832</v>
      </c>
      <c r="O18" s="17">
        <f t="shared" si="12"/>
        <v>8.2357195268050756E-2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2.157564239857003E-2</v>
      </c>
      <c r="D21" s="12">
        <f t="shared" si="1"/>
        <v>0</v>
      </c>
      <c r="E21" s="12">
        <f t="shared" si="2"/>
        <v>2.1534155319059903E-2</v>
      </c>
      <c r="F21" s="12">
        <f t="shared" si="3"/>
        <v>2.0562044327494013E-2</v>
      </c>
      <c r="G21" s="12">
        <f t="shared" si="4"/>
        <v>0</v>
      </c>
      <c r="H21" s="12">
        <f t="shared" si="5"/>
        <v>1.7893577717425474E-2</v>
      </c>
      <c r="I21" s="12">
        <f t="shared" si="6"/>
        <v>5.0488339327025858E-2</v>
      </c>
      <c r="J21" s="12">
        <f t="shared" si="7"/>
        <v>0</v>
      </c>
      <c r="K21" s="12">
        <f t="shared" si="8"/>
        <v>4.8343215824304529E-2</v>
      </c>
      <c r="L21" s="12">
        <f t="shared" si="9"/>
        <v>12.307959152243992</v>
      </c>
      <c r="M21" s="12">
        <f t="shared" si="10"/>
        <v>0</v>
      </c>
      <c r="N21" s="12">
        <f t="shared" si="11"/>
        <v>8.6644477786555179</v>
      </c>
      <c r="O21" s="17">
        <f t="shared" si="12"/>
        <v>5.4930456435584515E-2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4.0121370497920973E-3</v>
      </c>
      <c r="D22" s="12">
        <f t="shared" si="1"/>
        <v>0</v>
      </c>
      <c r="E22" s="12">
        <f t="shared" si="2"/>
        <v>4.0044222459537987E-3</v>
      </c>
      <c r="F22" s="12">
        <f t="shared" si="3"/>
        <v>2.0926641864316832E-3</v>
      </c>
      <c r="G22" s="12">
        <f t="shared" si="4"/>
        <v>0</v>
      </c>
      <c r="H22" s="12">
        <f t="shared" si="5"/>
        <v>1.8210859124702557E-3</v>
      </c>
      <c r="I22" s="12">
        <f t="shared" si="6"/>
        <v>7.1669934186508058E-3</v>
      </c>
      <c r="J22" s="12">
        <f t="shared" si="7"/>
        <v>0</v>
      </c>
      <c r="K22" s="12">
        <f t="shared" si="8"/>
        <v>6.8624857594343867E-3</v>
      </c>
      <c r="L22" s="12">
        <f t="shared" si="9"/>
        <v>4.1452621042032692E-2</v>
      </c>
      <c r="M22" s="12">
        <f t="shared" si="10"/>
        <v>0</v>
      </c>
      <c r="N22" s="12">
        <f t="shared" si="11"/>
        <v>2.9181448025979689E-2</v>
      </c>
      <c r="O22" s="17">
        <f t="shared" si="12"/>
        <v>4.4485938144362153E-3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6.3019863914826339E-4</v>
      </c>
      <c r="D24" s="12">
        <f t="shared" si="1"/>
        <v>0</v>
      </c>
      <c r="E24" s="12">
        <f t="shared" si="2"/>
        <v>6.2898685131054658E-4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1.6345714235127141E-4</v>
      </c>
      <c r="J24" s="12">
        <f t="shared" si="7"/>
        <v>0</v>
      </c>
      <c r="K24" s="12">
        <f t="shared" si="8"/>
        <v>1.5651225641485306E-4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5.1574865661126602E-4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0.40002516569222746</v>
      </c>
      <c r="D25" s="12">
        <f t="shared" ref="D25:O25" si="13">SUM(D15:D24)</f>
        <v>1.4819755093325411</v>
      </c>
      <c r="E25" s="12">
        <f t="shared" si="13"/>
        <v>0.40210561173890397</v>
      </c>
      <c r="F25" s="12">
        <f t="shared" si="13"/>
        <v>0.79670141861271193</v>
      </c>
      <c r="G25" s="12">
        <f t="shared" si="13"/>
        <v>1.288811398100796</v>
      </c>
      <c r="H25" s="12">
        <f t="shared" si="13"/>
        <v>0.86056564474851405</v>
      </c>
      <c r="I25" s="12">
        <f t="shared" si="13"/>
        <v>0.86664332157478641</v>
      </c>
      <c r="J25" s="12">
        <f t="shared" si="13"/>
        <v>8.6018053435083868</v>
      </c>
      <c r="K25" s="12">
        <f t="shared" si="13"/>
        <v>1.1952910464114241</v>
      </c>
      <c r="L25" s="12">
        <f t="shared" si="13"/>
        <v>23.0820166477736</v>
      </c>
      <c r="M25" s="12">
        <f t="shared" si="13"/>
        <v>50.073706072378563</v>
      </c>
      <c r="N25" s="12">
        <f t="shared" si="13"/>
        <v>31.072336260833552</v>
      </c>
      <c r="O25" s="12">
        <f t="shared" si="13"/>
        <v>0.66085724315796202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0.22877701437230114</v>
      </c>
      <c r="D29" s="12">
        <f>(SUMIFS(MESKENOG2,KAYNAK,A29,SEBEP,B29,SÜRE,"Uzun",BİLDİRİM,"Bildirimli",İL,$B$10,İLÇE,$B$11)/VLOOKUP($B$11,ABONE2,4,FALSE))</f>
        <v>4.4546503696012296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0.23690280458746141</v>
      </c>
      <c r="F29" s="12">
        <f>(SUMIFS(TARIMSALAG2,KAYNAK,A29,SEBEP,B29,SÜRE,"Uzun",BİLDİRİM,"Bildirimli",İL,$B$10,İLÇE,$B$11)/VLOOKUP($B$11,ABONE2,6,FALSE))</f>
        <v>0.41112785874984797</v>
      </c>
      <c r="G29" s="12">
        <f>(SUMIFS(TARIMSALOG2,KAYNAK,A29,SEBEP,B29,SÜRE,"Uzun",BİLDİRİM,"Bildirimli",İL,$B$10,İLÇE,$B$11)/VLOOKUP($B$11,ABONE2,7,FALSE))</f>
        <v>1.6698604913305495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0.57448155780563803</v>
      </c>
      <c r="I29" s="12">
        <f>(SUMIFS(TICARETHANEAG2,KAYNAK,A29,SEBEP,B29,SÜRE,"Uzun",BİLDİRİM,"Bildirimli",İL,$B$10,İLÇE,$B$11)/VLOOKUP($B$11,ABONE2,9,FALSE))</f>
        <v>0.57301795432401947</v>
      </c>
      <c r="J29" s="12">
        <f>(SUMIFS(TICARETHANEOG2,KAYNAK,A29,SEBEP,B29,SÜRE,"Uzun",BİLDİRİM,"Bildirimli",İL,$B$10,İLÇE,$B$11)/VLOOKUP($B$11,ABONE2,10,FALSE))</f>
        <v>7.525425756004501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0.86840840635072625</v>
      </c>
      <c r="L29" s="12">
        <f>(SUMIFS(SANAYIAG2,KAYNAK,A29,SEBEP,B29,SÜRE,"Uzun",BİLDİRİM,"Bildirimli",İL,$B$10,İLÇE,$B$11)/VLOOKUP($B$11,ABONE2,12,FALSE))</f>
        <v>14.210424791593775</v>
      </c>
      <c r="M29" s="12">
        <f>(SUMIFS(SANAYIOG2,KAYNAK,A29,SEBEP,B29,SÜRE,"Uzun",BİLDİRİM,"Bildirimli",İL,$B$10,İLÇE,$B$11)/VLOOKUP($B$11,ABONE2,13,FALSE))</f>
        <v>33.628173650596793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19.958639255269759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0.4256392449580344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1.6701284663407992E-2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1.6669170322988727E-2</v>
      </c>
      <c r="F31" s="12">
        <f>(SUMIFS(TARIMSALAG2,KAYNAK,A31,SEBEP,B31,SÜRE,"Uzun",BİLDİRİM,"Bildirimli",İL,$B$10,İLÇE,$B$11)/VLOOKUP($B$11,ABONE2,6,FALSE))</f>
        <v>8.6833009538340531E-3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7.55641404067339E-3</v>
      </c>
      <c r="I31" s="12">
        <f>(SUMIFS(TICARETHANEAG2,KAYNAK,A31,SEBEP,B31,SÜRE,"Uzun",BİLDİRİM,"Bildirimli",İL,$B$10,İLÇE,$B$11)/VLOOKUP($B$11,ABONE2,9,FALSE))</f>
        <v>3.1649507930723811E-2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3.0304799346192911E-2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1.8395123416347678E-2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0.24547829903570911</v>
      </c>
      <c r="D33" s="12">
        <f t="shared" ref="D33:O33" si="14">SUM(D28:D32)</f>
        <v>4.4546503696012296</v>
      </c>
      <c r="E33" s="12">
        <f t="shared" si="14"/>
        <v>0.25357197491045014</v>
      </c>
      <c r="F33" s="12">
        <f t="shared" si="14"/>
        <v>0.41981115970368205</v>
      </c>
      <c r="G33" s="12">
        <f t="shared" si="14"/>
        <v>1.6698604913305495</v>
      </c>
      <c r="H33" s="12">
        <f t="shared" si="14"/>
        <v>0.58203797184631145</v>
      </c>
      <c r="I33" s="12">
        <f t="shared" si="14"/>
        <v>0.60466746225474333</v>
      </c>
      <c r="J33" s="12">
        <f t="shared" si="14"/>
        <v>7.525425756004501</v>
      </c>
      <c r="K33" s="12">
        <f t="shared" si="14"/>
        <v>0.89871320569691915</v>
      </c>
      <c r="L33" s="12">
        <f t="shared" si="14"/>
        <v>14.210424791593775</v>
      </c>
      <c r="M33" s="12">
        <f t="shared" si="14"/>
        <v>33.628173650596793</v>
      </c>
      <c r="N33" s="12">
        <f t="shared" si="14"/>
        <v>19.958639255269759</v>
      </c>
      <c r="O33" s="12">
        <f t="shared" si="14"/>
        <v>0.44403436837438209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63844</v>
      </c>
      <c r="D37" s="16">
        <f>VLOOKUP($B$11,ABONE2,4,FALSE)</f>
        <v>123</v>
      </c>
      <c r="E37" s="16">
        <f>VLOOKUP($B$11,ABONE2,5,FALSE)</f>
        <v>63967</v>
      </c>
      <c r="F37" s="16">
        <f>VLOOKUP($B$11,ABONE2,6,FALSE)</f>
        <v>3735</v>
      </c>
      <c r="G37" s="16">
        <f>VLOOKUP($B$11,ABONE2,7,FALSE)</f>
        <v>557</v>
      </c>
      <c r="H37" s="16">
        <f>VLOOKUP($B$11,ABONE2,8,FALSE)</f>
        <v>4292</v>
      </c>
      <c r="I37" s="16">
        <f>VLOOKUP($B$11,ABONE2,9,FALSE)</f>
        <v>13026</v>
      </c>
      <c r="J37" s="16">
        <f>VLOOKUP($B$11,ABONE2,10,FALSE)</f>
        <v>578</v>
      </c>
      <c r="K37" s="16">
        <f>VLOOKUP($B$11,ABONE2,11,FALSE)</f>
        <v>13604</v>
      </c>
      <c r="L37" s="21">
        <f>VLOOKUP($B$11,ABONE2,12,FALSE)</f>
        <v>195</v>
      </c>
      <c r="M37" s="21">
        <f>VLOOKUP($B$11,ABONE2,13,FALSE)</f>
        <v>82</v>
      </c>
      <c r="N37" s="21">
        <f>VLOOKUP($B$11,ABONE2,14,FALSE)</f>
        <v>277</v>
      </c>
      <c r="O37" s="21">
        <f>VLOOKUP($B$11,ABONE2,15,FALSE)</f>
        <v>82140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13316.688022364899</v>
      </c>
      <c r="D38" s="16">
        <f>VLOOKUP($B$11,TUKETIM,4,FALSE)</f>
        <v>205.7722449396077</v>
      </c>
      <c r="E38" s="16">
        <f>VLOOKUP($B$11,TUKETIM,5,FALSE)</f>
        <v>13522.460267304506</v>
      </c>
      <c r="F38" s="16">
        <f>VLOOKUP($B$11,TUKETIM,6,FALSE)</f>
        <v>2249.7565834592233</v>
      </c>
      <c r="G38" s="16">
        <f>VLOOKUP($B$11,TUKETIM,7,FALSE)</f>
        <v>1246.2031937897029</v>
      </c>
      <c r="H38" s="16">
        <f>VLOOKUP($B$11,TUKETIM,8,FALSE)</f>
        <v>3495.959777248926</v>
      </c>
      <c r="I38" s="16">
        <f>VLOOKUP($B$11,TUKETIM,9,FALSE)</f>
        <v>7860.3115440112497</v>
      </c>
      <c r="J38" s="16">
        <f>VLOOKUP($B$11,TUKETIM,10,FALSE)</f>
        <v>9931.6685807249287</v>
      </c>
      <c r="K38" s="16">
        <f>VLOOKUP($B$11,TUKETIM,11,FALSE)</f>
        <v>17791.980124736179</v>
      </c>
      <c r="L38" s="21">
        <f>VLOOKUP($B$11,TUKETIM,12,FALSE)</f>
        <v>1967.4989344397013</v>
      </c>
      <c r="M38" s="21">
        <f>VLOOKUP($B$11,TUKETIM,13,FALSE)</f>
        <v>9718.1149811860578</v>
      </c>
      <c r="N38" s="21">
        <f>VLOOKUP($B$11,TUKETIM,14,FALSE)</f>
        <v>11685.61391562576</v>
      </c>
      <c r="O38" s="21">
        <f>VLOOKUP($B$11,TUKETIM,15,FALSE)</f>
        <v>46496.014084915369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358154.0880000061</v>
      </c>
      <c r="D39" s="16">
        <f>VLOOKUP($B$11,ANLASMA,4,FALSE)</f>
        <v>6988.58</v>
      </c>
      <c r="E39" s="16">
        <f>VLOOKUP($B$11,ANLASMA,5,FALSE)</f>
        <v>365142.66800000612</v>
      </c>
      <c r="F39" s="16">
        <f>VLOOKUP($B$11,ANLASMA,6,FALSE)</f>
        <v>21049.389999999901</v>
      </c>
      <c r="G39" s="16">
        <f>VLOOKUP($B$11,ANLASMA,7,FALSE)</f>
        <v>17750.47</v>
      </c>
      <c r="H39" s="16">
        <f>VLOOKUP($B$11,ANLASMA,8,FALSE)</f>
        <v>38799.859999999899</v>
      </c>
      <c r="I39" s="16">
        <f>VLOOKUP($B$11,ANLASMA,9,FALSE)</f>
        <v>99929.282999997697</v>
      </c>
      <c r="J39" s="16">
        <f>VLOOKUP($B$11,ANLASMA,10,FALSE)</f>
        <v>93445.04</v>
      </c>
      <c r="K39" s="16">
        <f>VLOOKUP($B$11,ANLASMA,11,FALSE)</f>
        <v>193374.3229999977</v>
      </c>
      <c r="L39" s="21">
        <f>VLOOKUP($B$11,ANLASMA,12,FALSE)</f>
        <v>7707.5140000000092</v>
      </c>
      <c r="M39" s="21">
        <f>VLOOKUP($B$11,ANLASMA,13,FALSE)</f>
        <v>41095.730000000003</v>
      </c>
      <c r="N39" s="21">
        <f>VLOOKUP($B$11,ANLASMA,14,FALSE)</f>
        <v>48803.244000000013</v>
      </c>
      <c r="O39" s="21">
        <f>VLOOKUP($B$11,ANLASMA,15,FALSE)</f>
        <v>646120.0950000037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101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0.27235535249372639</v>
      </c>
      <c r="D17" s="12">
        <f t="shared" si="1"/>
        <v>2.4491743045256147</v>
      </c>
      <c r="E17" s="12">
        <f t="shared" si="2"/>
        <v>0.28211447917440591</v>
      </c>
      <c r="F17" s="12">
        <f t="shared" si="3"/>
        <v>1.0409884732890309</v>
      </c>
      <c r="G17" s="12">
        <f t="shared" si="4"/>
        <v>15.787652441401164</v>
      </c>
      <c r="H17" s="12">
        <f t="shared" si="5"/>
        <v>4.6640912585579599</v>
      </c>
      <c r="I17" s="12">
        <f t="shared" si="6"/>
        <v>1.0050805564745147</v>
      </c>
      <c r="J17" s="12">
        <f t="shared" si="7"/>
        <v>38.963213404231354</v>
      </c>
      <c r="K17" s="12">
        <f t="shared" si="8"/>
        <v>3.3230089806987304</v>
      </c>
      <c r="L17" s="12">
        <f t="shared" si="9"/>
        <v>0</v>
      </c>
      <c r="M17" s="12">
        <f t="shared" si="10"/>
        <v>51.513221597322605</v>
      </c>
      <c r="N17" s="12">
        <f t="shared" si="11"/>
        <v>43.588110582349898</v>
      </c>
      <c r="O17" s="17">
        <f t="shared" si="12"/>
        <v>0.77664773670916731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5.9768273663414348E-2</v>
      </c>
      <c r="D21" s="12">
        <f t="shared" si="1"/>
        <v>0</v>
      </c>
      <c r="E21" s="12">
        <f t="shared" si="2"/>
        <v>5.9500320210683549E-2</v>
      </c>
      <c r="F21" s="12">
        <f t="shared" si="3"/>
        <v>0.10376417179303531</v>
      </c>
      <c r="G21" s="12">
        <f t="shared" si="4"/>
        <v>0</v>
      </c>
      <c r="H21" s="12">
        <f t="shared" si="5"/>
        <v>7.8270388205953348E-2</v>
      </c>
      <c r="I21" s="12">
        <f t="shared" si="6"/>
        <v>0.18621798403032785</v>
      </c>
      <c r="J21" s="12">
        <f t="shared" si="7"/>
        <v>0</v>
      </c>
      <c r="K21" s="12">
        <f t="shared" si="8"/>
        <v>0.1748465090419016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7.5567743007141711E-2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1.222290609408474E-2</v>
      </c>
      <c r="D22" s="12">
        <f t="shared" si="1"/>
        <v>0</v>
      </c>
      <c r="E22" s="12">
        <f t="shared" si="2"/>
        <v>1.2168108294356435E-2</v>
      </c>
      <c r="F22" s="12">
        <f t="shared" si="3"/>
        <v>6.5491415969352006E-4</v>
      </c>
      <c r="G22" s="12">
        <f t="shared" si="4"/>
        <v>0</v>
      </c>
      <c r="H22" s="12">
        <f t="shared" si="5"/>
        <v>4.9400852563088798E-4</v>
      </c>
      <c r="I22" s="12">
        <f t="shared" si="6"/>
        <v>1.9754225964880936E-2</v>
      </c>
      <c r="J22" s="12">
        <f t="shared" si="7"/>
        <v>0</v>
      </c>
      <c r="K22" s="12">
        <f t="shared" si="8"/>
        <v>1.8547926328220818E-2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1.2878059907620134E-2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0.34434653225122547</v>
      </c>
      <c r="D25" s="12">
        <f t="shared" ref="D25:O25" si="13">SUM(D15:D24)</f>
        <v>2.4491743045256147</v>
      </c>
      <c r="E25" s="12">
        <f t="shared" si="13"/>
        <v>0.35378290767944587</v>
      </c>
      <c r="F25" s="12">
        <f t="shared" si="13"/>
        <v>1.1454075592417596</v>
      </c>
      <c r="G25" s="12">
        <f t="shared" si="13"/>
        <v>15.787652441401164</v>
      </c>
      <c r="H25" s="12">
        <f t="shared" si="13"/>
        <v>4.742855655289544</v>
      </c>
      <c r="I25" s="12">
        <f t="shared" si="13"/>
        <v>1.2110527664697233</v>
      </c>
      <c r="J25" s="12">
        <f t="shared" si="13"/>
        <v>38.963213404231354</v>
      </c>
      <c r="K25" s="12">
        <f t="shared" si="13"/>
        <v>3.5164034160688526</v>
      </c>
      <c r="L25" s="12">
        <f t="shared" si="13"/>
        <v>0</v>
      </c>
      <c r="M25" s="12">
        <f t="shared" si="13"/>
        <v>51.513221597322605</v>
      </c>
      <c r="N25" s="12">
        <f t="shared" si="13"/>
        <v>43.588110582349898</v>
      </c>
      <c r="O25" s="12">
        <f t="shared" si="13"/>
        <v>0.86509353962392921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0.11323512944227852</v>
      </c>
      <c r="D29" s="12">
        <f>(SUMIFS(MESKENOG2,KAYNAK,A29,SEBEP,B29,SÜRE,"Uzun",BİLDİRİM,"Bildirimli",İL,$B$10,İLÇE,$B$11)/VLOOKUP($B$11,ABONE2,4,FALSE))</f>
        <v>1.0027003794153952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0.11722278493583597</v>
      </c>
      <c r="F29" s="12">
        <f>(SUMIFS(TARIMSALAG2,KAYNAK,A29,SEBEP,B29,SÜRE,"Uzun",BİLDİRİM,"Bildirimli",İL,$B$10,İLÇE,$B$11)/VLOOKUP($B$11,ABONE2,6,FALSE))</f>
        <v>0.10567092763556697</v>
      </c>
      <c r="G29" s="12">
        <f>(SUMIFS(TARIMSALOG2,KAYNAK,A29,SEBEP,B29,SÜRE,"Uzun",BİLDİRİM,"Bildirimli",İL,$B$10,İLÇE,$B$11)/VLOOKUP($B$11,ABONE2,7,FALSE))</f>
        <v>5.570389689981627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1.4482957959705902</v>
      </c>
      <c r="I29" s="12">
        <f>(SUMIFS(TICARETHANEAG2,KAYNAK,A29,SEBEP,B29,SÜRE,"Uzun",BİLDİRİM,"Bildirimli",İL,$B$10,İLÇE,$B$11)/VLOOKUP($B$11,ABONE2,9,FALSE))</f>
        <v>0.33130970936034959</v>
      </c>
      <c r="J29" s="12">
        <f>(SUMIFS(TICARETHANEOG2,KAYNAK,A29,SEBEP,B29,SÜRE,"Uzun",BİLDİRİM,"Bildirimli",İL,$B$10,İLÇE,$B$11)/VLOOKUP($B$11,ABONE2,10,FALSE))</f>
        <v>17.977796707395356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1.4088994307648259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73.800905446399199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62.446919993107016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0.33694776535742033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4.7447244144850569E-2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4.7234528399323586E-2</v>
      </c>
      <c r="F31" s="12">
        <f>(SUMIFS(TARIMSALAG2,KAYNAK,A31,SEBEP,B31,SÜRE,"Uzun",BİLDİRİM,"Bildirimli",İL,$B$10,İLÇE,$B$11)/VLOOKUP($B$11,ABONE2,6,FALSE))</f>
        <v>6.1206321048166659E-6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4.6168561135470538E-6</v>
      </c>
      <c r="I31" s="12">
        <f>(SUMIFS(TICARETHANEAG2,KAYNAK,A31,SEBEP,B31,SÜRE,"Uzun",BİLDİRİM,"Bildirimli",İL,$B$10,İLÇE,$B$11)/VLOOKUP($B$11,ABONE2,9,FALSE))</f>
        <v>2.6882279752285757E-2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2.5240702686425084E-2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4.3546238113185386E-2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0.16068237358712908</v>
      </c>
      <c r="D33" s="12">
        <f t="shared" ref="D33:O33" si="14">SUM(D28:D32)</f>
        <v>1.0027003794153952</v>
      </c>
      <c r="E33" s="12">
        <f t="shared" si="14"/>
        <v>0.16445731333515956</v>
      </c>
      <c r="F33" s="12">
        <f t="shared" si="14"/>
        <v>0.10567704826767178</v>
      </c>
      <c r="G33" s="12">
        <f t="shared" si="14"/>
        <v>5.570389689981627</v>
      </c>
      <c r="H33" s="12">
        <f t="shared" si="14"/>
        <v>1.4483004128267039</v>
      </c>
      <c r="I33" s="12">
        <f t="shared" si="14"/>
        <v>0.35819198911263533</v>
      </c>
      <c r="J33" s="12">
        <f t="shared" si="14"/>
        <v>17.977796707395356</v>
      </c>
      <c r="K33" s="12">
        <f t="shared" si="14"/>
        <v>1.4341401334512509</v>
      </c>
      <c r="L33" s="12">
        <f t="shared" si="14"/>
        <v>0</v>
      </c>
      <c r="M33" s="12">
        <f t="shared" si="14"/>
        <v>73.800905446399199</v>
      </c>
      <c r="N33" s="12">
        <f t="shared" si="14"/>
        <v>62.446919993107016</v>
      </c>
      <c r="O33" s="12">
        <f t="shared" si="14"/>
        <v>0.38049400347060569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28423</v>
      </c>
      <c r="D37" s="16">
        <f>VLOOKUP($B$11,ABONE2,4,FALSE)</f>
        <v>128</v>
      </c>
      <c r="E37" s="16">
        <f>VLOOKUP($B$11,ABONE2,5,FALSE)</f>
        <v>28551</v>
      </c>
      <c r="F37" s="16">
        <f>VLOOKUP($B$11,ABONE2,6,FALSE)</f>
        <v>350</v>
      </c>
      <c r="G37" s="16">
        <f>VLOOKUP($B$11,ABONE2,7,FALSE)</f>
        <v>114</v>
      </c>
      <c r="H37" s="16">
        <f>VLOOKUP($B$11,ABONE2,8,FALSE)</f>
        <v>464</v>
      </c>
      <c r="I37" s="16">
        <f>VLOOKUP($B$11,ABONE2,9,FALSE)</f>
        <v>4336</v>
      </c>
      <c r="J37" s="16">
        <f>VLOOKUP($B$11,ABONE2,10,FALSE)</f>
        <v>282</v>
      </c>
      <c r="K37" s="16">
        <f>VLOOKUP($B$11,ABONE2,11,FALSE)</f>
        <v>4618</v>
      </c>
      <c r="L37" s="21">
        <f>VLOOKUP($B$11,ABONE2,12,FALSE)</f>
        <v>2</v>
      </c>
      <c r="M37" s="21">
        <f>VLOOKUP($B$11,ABONE2,13,FALSE)</f>
        <v>11</v>
      </c>
      <c r="N37" s="21">
        <f>VLOOKUP($B$11,ABONE2,14,FALSE)</f>
        <v>13</v>
      </c>
      <c r="O37" s="21">
        <f>VLOOKUP($B$11,ABONE2,15,FALSE)</f>
        <v>33646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6016.0916986486964</v>
      </c>
      <c r="D38" s="16">
        <f>VLOOKUP($B$11,TUKETIM,4,FALSE)</f>
        <v>172.53250872377319</v>
      </c>
      <c r="E38" s="16">
        <f>VLOOKUP($B$11,TUKETIM,5,FALSE)</f>
        <v>6188.6242073724698</v>
      </c>
      <c r="F38" s="16">
        <f>VLOOKUP($B$11,TUKETIM,6,FALSE)</f>
        <v>97.950704657534246</v>
      </c>
      <c r="G38" s="16">
        <f>VLOOKUP($B$11,TUKETIM,7,FALSE)</f>
        <v>811.8476931193178</v>
      </c>
      <c r="H38" s="16">
        <f>VLOOKUP($B$11,TUKETIM,8,FALSE)</f>
        <v>909.79839777685208</v>
      </c>
      <c r="I38" s="16">
        <f>VLOOKUP($B$11,TUKETIM,9,FALSE)</f>
        <v>2700.9438001129638</v>
      </c>
      <c r="J38" s="16">
        <f>VLOOKUP($B$11,TUKETIM,10,FALSE)</f>
        <v>5711.354297731762</v>
      </c>
      <c r="K38" s="16">
        <f>VLOOKUP($B$11,TUKETIM,11,FALSE)</f>
        <v>8412.2980978447267</v>
      </c>
      <c r="L38" s="21">
        <f>VLOOKUP($B$11,TUKETIM,12,FALSE)</f>
        <v>2.3803999999999998</v>
      </c>
      <c r="M38" s="21">
        <f>VLOOKUP($B$11,TUKETIM,13,FALSE)</f>
        <v>840.74929999999995</v>
      </c>
      <c r="N38" s="21">
        <f>VLOOKUP($B$11,TUKETIM,14,FALSE)</f>
        <v>843.12969999999996</v>
      </c>
      <c r="O38" s="21">
        <f>VLOOKUP($B$11,TUKETIM,15,FALSE)</f>
        <v>16353.850402994047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166016.02499999799</v>
      </c>
      <c r="D39" s="16">
        <f>VLOOKUP($B$11,ANLASMA,4,FALSE)</f>
        <v>4299.3</v>
      </c>
      <c r="E39" s="16">
        <f>VLOOKUP($B$11,ANLASMA,5,FALSE)</f>
        <v>170315.32499999797</v>
      </c>
      <c r="F39" s="16">
        <f>VLOOKUP($B$11,ANLASMA,6,FALSE)</f>
        <v>1886.27</v>
      </c>
      <c r="G39" s="16">
        <f>VLOOKUP($B$11,ANLASMA,7,FALSE)</f>
        <v>5594.4</v>
      </c>
      <c r="H39" s="16">
        <f>VLOOKUP($B$11,ANLASMA,8,FALSE)</f>
        <v>7480.67</v>
      </c>
      <c r="I39" s="16">
        <f>VLOOKUP($B$11,ANLASMA,9,FALSE)</f>
        <v>25186.4729999999</v>
      </c>
      <c r="J39" s="16">
        <f>VLOOKUP($B$11,ANLASMA,10,FALSE)</f>
        <v>71640.14</v>
      </c>
      <c r="K39" s="16">
        <f>VLOOKUP($B$11,ANLASMA,11,FALSE)</f>
        <v>96826.612999999896</v>
      </c>
      <c r="L39" s="21">
        <f>VLOOKUP($B$11,ANLASMA,12,FALSE)</f>
        <v>41.6</v>
      </c>
      <c r="M39" s="21">
        <f>VLOOKUP($B$11,ANLASMA,13,FALSE)</f>
        <v>4963.8</v>
      </c>
      <c r="N39" s="21">
        <f>VLOOKUP($B$11,ANLASMA,14,FALSE)</f>
        <v>5005.4000000000005</v>
      </c>
      <c r="O39" s="21">
        <f>VLOOKUP($B$11,ANLASMA,15,FALSE)</f>
        <v>279628.00799999788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102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0.13127339550146927</v>
      </c>
      <c r="D17" s="12">
        <f t="shared" si="1"/>
        <v>0.57327243054442356</v>
      </c>
      <c r="E17" s="12">
        <f t="shared" si="2"/>
        <v>0.13155077173933746</v>
      </c>
      <c r="F17" s="12">
        <f t="shared" si="3"/>
        <v>0.12625937026659803</v>
      </c>
      <c r="G17" s="12">
        <f t="shared" si="4"/>
        <v>8.2801707362673116E-2</v>
      </c>
      <c r="H17" s="12">
        <f t="shared" si="5"/>
        <v>0.12325801341079042</v>
      </c>
      <c r="I17" s="12">
        <f t="shared" si="6"/>
        <v>0.31920599487567458</v>
      </c>
      <c r="J17" s="12">
        <f t="shared" si="7"/>
        <v>2.2034075133260895</v>
      </c>
      <c r="K17" s="12">
        <f t="shared" si="8"/>
        <v>0.39489556884826504</v>
      </c>
      <c r="L17" s="12">
        <f t="shared" si="9"/>
        <v>3.9387638384822474</v>
      </c>
      <c r="M17" s="12">
        <f t="shared" si="10"/>
        <v>579.83921154093377</v>
      </c>
      <c r="N17" s="12">
        <f t="shared" si="11"/>
        <v>487.69513990854153</v>
      </c>
      <c r="O17" s="17">
        <f t="shared" si="12"/>
        <v>0.87646654807431568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5.2883325761490909E-3</v>
      </c>
      <c r="D21" s="12">
        <f t="shared" si="1"/>
        <v>0</v>
      </c>
      <c r="E21" s="12">
        <f t="shared" si="2"/>
        <v>5.2850138861107168E-3</v>
      </c>
      <c r="F21" s="12">
        <f t="shared" si="3"/>
        <v>2.4368056772132687E-2</v>
      </c>
      <c r="G21" s="12">
        <f t="shared" si="4"/>
        <v>0</v>
      </c>
      <c r="H21" s="12">
        <f t="shared" si="5"/>
        <v>2.2685103079536764E-2</v>
      </c>
      <c r="I21" s="12">
        <f t="shared" si="6"/>
        <v>8.7291513945419834E-3</v>
      </c>
      <c r="J21" s="12">
        <f t="shared" si="7"/>
        <v>0</v>
      </c>
      <c r="K21" s="12">
        <f t="shared" si="8"/>
        <v>8.3784958283908122E-3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7.5375687150046828E-3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0.13656172807761835</v>
      </c>
      <c r="D25" s="12">
        <f t="shared" ref="D25:O25" si="13">SUM(D15:D24)</f>
        <v>0.57327243054442356</v>
      </c>
      <c r="E25" s="12">
        <f t="shared" si="13"/>
        <v>0.13683578562544818</v>
      </c>
      <c r="F25" s="12">
        <f t="shared" si="13"/>
        <v>0.15062742703873072</v>
      </c>
      <c r="G25" s="12">
        <f t="shared" si="13"/>
        <v>8.2801707362673116E-2</v>
      </c>
      <c r="H25" s="12">
        <f t="shared" si="13"/>
        <v>0.14594311649032718</v>
      </c>
      <c r="I25" s="12">
        <f t="shared" si="13"/>
        <v>0.32793514627021658</v>
      </c>
      <c r="J25" s="12">
        <f t="shared" si="13"/>
        <v>2.2034075133260895</v>
      </c>
      <c r="K25" s="12">
        <f t="shared" si="13"/>
        <v>0.40327406467665583</v>
      </c>
      <c r="L25" s="12">
        <f t="shared" si="13"/>
        <v>3.9387638384822474</v>
      </c>
      <c r="M25" s="12">
        <f t="shared" si="13"/>
        <v>579.83921154093377</v>
      </c>
      <c r="N25" s="12">
        <f t="shared" si="13"/>
        <v>487.69513990854153</v>
      </c>
      <c r="O25" s="12">
        <f t="shared" si="13"/>
        <v>0.88400411678932034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6.48192414153764E-2</v>
      </c>
      <c r="D29" s="12">
        <f>(SUMIFS(MESKENOG2,KAYNAK,A29,SEBEP,B29,SÜRE,"Uzun",BİLDİRİM,"Bildirimli",İL,$B$10,İLÇE,$B$11)/VLOOKUP($B$11,ABONE2,4,FALSE))</f>
        <v>0.2525165523324287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6.4937030753887251E-2</v>
      </c>
      <c r="F29" s="12">
        <f>(SUMIFS(TARIMSALAG2,KAYNAK,A29,SEBEP,B29,SÜRE,"Uzun",BİLDİRİM,"Bildirimli",İL,$B$10,İLÇE,$B$11)/VLOOKUP($B$11,ABONE2,6,FALSE))</f>
        <v>9.3514014802250439E-2</v>
      </c>
      <c r="G29" s="12">
        <f>(SUMIFS(TARIMSALOG2,KAYNAK,A29,SEBEP,B29,SÜRE,"Uzun",BİLDİRİM,"Bildirimli",İL,$B$10,İLÇE,$B$11)/VLOOKUP($B$11,ABONE2,7,FALSE))</f>
        <v>9.8879741455835529E-3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8.7738472040003457E-2</v>
      </c>
      <c r="I29" s="12">
        <f>(SUMIFS(TICARETHANEAG2,KAYNAK,A29,SEBEP,B29,SÜRE,"Uzun",BİLDİRİM,"Bildirimli",İL,$B$10,İLÇE,$B$11)/VLOOKUP($B$11,ABONE2,9,FALSE))</f>
        <v>0.13692214899666219</v>
      </c>
      <c r="J29" s="12">
        <f>(SUMIFS(TICARETHANEOG2,KAYNAK,A29,SEBEP,B29,SÜRE,"Uzun",BİLDİRİM,"Bildirimli",İL,$B$10,İLÇE,$B$11)/VLOOKUP($B$11,ABONE2,10,FALSE))</f>
        <v>1.3292587167428767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0.18481906764412834</v>
      </c>
      <c r="L29" s="12">
        <f>(SUMIFS(SANAYIAG2,KAYNAK,A29,SEBEP,B29,SÜRE,"Uzun",BİLDİRİM,"Bildirimli",İL,$B$10,İLÇE,$B$11)/VLOOKUP($B$11,ABONE2,12,FALSE))</f>
        <v>75.068711283420839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12.010993805347335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0.10391659669403953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7.7393705155636341E-3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7.7345136780891666E-3</v>
      </c>
      <c r="F31" s="12">
        <f>(SUMIFS(TARIMSALAG2,KAYNAK,A31,SEBEP,B31,SÜRE,"Uzun",BİLDİRİM,"Bildirimli",İL,$B$10,İLÇE,$B$11)/VLOOKUP($B$11,ABONE2,6,FALSE))</f>
        <v>5.3291618939663152E-2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4.9611090462665867E-2</v>
      </c>
      <c r="I31" s="12">
        <f>(SUMIFS(TICARETHANEAG2,KAYNAK,A31,SEBEP,B31,SÜRE,"Uzun",BİLDİRİM,"Bildirimli",İL,$B$10,İLÇE,$B$11)/VLOOKUP($B$11,ABONE2,9,FALSE))</f>
        <v>1.5674070625700424E-2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1.5044433234764006E-2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1.3140973673333859E-2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7.2558611930940028E-2</v>
      </c>
      <c r="D33" s="12">
        <f t="shared" ref="D33:O33" si="14">SUM(D28:D32)</f>
        <v>0.2525165523324287</v>
      </c>
      <c r="E33" s="12">
        <f t="shared" si="14"/>
        <v>7.2671544431976418E-2</v>
      </c>
      <c r="F33" s="12">
        <f t="shared" si="14"/>
        <v>0.14680563374191358</v>
      </c>
      <c r="G33" s="12">
        <f t="shared" si="14"/>
        <v>9.8879741455835529E-3</v>
      </c>
      <c r="H33" s="12">
        <f t="shared" si="14"/>
        <v>0.13734956250266933</v>
      </c>
      <c r="I33" s="12">
        <f t="shared" si="14"/>
        <v>0.15259621962236261</v>
      </c>
      <c r="J33" s="12">
        <f t="shared" si="14"/>
        <v>1.3292587167428767</v>
      </c>
      <c r="K33" s="12">
        <f t="shared" si="14"/>
        <v>0.19986350087889235</v>
      </c>
      <c r="L33" s="12">
        <f t="shared" si="14"/>
        <v>75.068711283420839</v>
      </c>
      <c r="M33" s="12">
        <f t="shared" si="14"/>
        <v>0</v>
      </c>
      <c r="N33" s="12">
        <f t="shared" si="14"/>
        <v>12.010993805347335</v>
      </c>
      <c r="O33" s="12">
        <f t="shared" si="14"/>
        <v>0.1170575703673734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12740</v>
      </c>
      <c r="D37" s="16">
        <f>VLOOKUP($B$11,ABONE2,4,FALSE)</f>
        <v>8</v>
      </c>
      <c r="E37" s="16">
        <f>VLOOKUP($B$11,ABONE2,5,FALSE)</f>
        <v>12748</v>
      </c>
      <c r="F37" s="16">
        <f>VLOOKUP($B$11,ABONE2,6,FALSE)</f>
        <v>1631</v>
      </c>
      <c r="G37" s="16">
        <f>VLOOKUP($B$11,ABONE2,7,FALSE)</f>
        <v>121</v>
      </c>
      <c r="H37" s="16">
        <f>VLOOKUP($B$11,ABONE2,8,FALSE)</f>
        <v>1752</v>
      </c>
      <c r="I37" s="16">
        <f>VLOOKUP($B$11,ABONE2,9,FALSE)</f>
        <v>2700</v>
      </c>
      <c r="J37" s="16">
        <f>VLOOKUP($B$11,ABONE2,10,FALSE)</f>
        <v>113</v>
      </c>
      <c r="K37" s="16">
        <f>VLOOKUP($B$11,ABONE2,11,FALSE)</f>
        <v>2813</v>
      </c>
      <c r="L37" s="21">
        <f>VLOOKUP($B$11,ABONE2,12,FALSE)</f>
        <v>4</v>
      </c>
      <c r="M37" s="21">
        <f>VLOOKUP($B$11,ABONE2,13,FALSE)</f>
        <v>21</v>
      </c>
      <c r="N37" s="21">
        <f>VLOOKUP($B$11,ABONE2,14,FALSE)</f>
        <v>25</v>
      </c>
      <c r="O37" s="21">
        <f>VLOOKUP($B$11,ABONE2,15,FALSE)</f>
        <v>17338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2014.6237950142076</v>
      </c>
      <c r="D38" s="16">
        <f>VLOOKUP($B$11,TUKETIM,4,FALSE)</f>
        <v>1.4328000000000001</v>
      </c>
      <c r="E38" s="16">
        <f>VLOOKUP($B$11,TUKETIM,5,FALSE)</f>
        <v>2016.0565950142077</v>
      </c>
      <c r="F38" s="16">
        <f>VLOOKUP($B$11,TUKETIM,6,FALSE)</f>
        <v>1272.2792420439798</v>
      </c>
      <c r="G38" s="16">
        <f>VLOOKUP($B$11,TUKETIM,7,FALSE)</f>
        <v>219.89500000000001</v>
      </c>
      <c r="H38" s="16">
        <f>VLOOKUP($B$11,TUKETIM,8,FALSE)</f>
        <v>1492.1742420439798</v>
      </c>
      <c r="I38" s="16">
        <f>VLOOKUP($B$11,TUKETIM,9,FALSE)</f>
        <v>1290.7972766844573</v>
      </c>
      <c r="J38" s="16">
        <f>VLOOKUP($B$11,TUKETIM,10,FALSE)</f>
        <v>1032.9094872036824</v>
      </c>
      <c r="K38" s="16">
        <f>VLOOKUP($B$11,TUKETIM,11,FALSE)</f>
        <v>2323.7067638881399</v>
      </c>
      <c r="L38" s="21">
        <f>VLOOKUP($B$11,TUKETIM,12,FALSE)</f>
        <v>58.218600000000002</v>
      </c>
      <c r="M38" s="21">
        <f>VLOOKUP($B$11,TUKETIM,13,FALSE)</f>
        <v>12752.6756</v>
      </c>
      <c r="N38" s="21">
        <f>VLOOKUP($B$11,TUKETIM,14,FALSE)</f>
        <v>12810.894200000001</v>
      </c>
      <c r="O38" s="21">
        <f>VLOOKUP($B$11,TUKETIM,15,FALSE)</f>
        <v>18642.831800946329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55032.010000000104</v>
      </c>
      <c r="D39" s="16">
        <f>VLOOKUP($B$11,ANLASMA,4,FALSE)</f>
        <v>100</v>
      </c>
      <c r="E39" s="16">
        <f>VLOOKUP($B$11,ANLASMA,5,FALSE)</f>
        <v>55132.010000000104</v>
      </c>
      <c r="F39" s="16">
        <f>VLOOKUP($B$11,ANLASMA,6,FALSE)</f>
        <v>12786.2410000001</v>
      </c>
      <c r="G39" s="16">
        <f>VLOOKUP($B$11,ANLASMA,7,FALSE)</f>
        <v>6448.02</v>
      </c>
      <c r="H39" s="16">
        <f>VLOOKUP($B$11,ANLASMA,8,FALSE)</f>
        <v>19234.2610000001</v>
      </c>
      <c r="I39" s="16">
        <f>VLOOKUP($B$11,ANLASMA,9,FALSE)</f>
        <v>15792.029000000099</v>
      </c>
      <c r="J39" s="16">
        <f>VLOOKUP($B$11,ANLASMA,10,FALSE)</f>
        <v>50378.400000000001</v>
      </c>
      <c r="K39" s="16">
        <f>VLOOKUP($B$11,ANLASMA,11,FALSE)</f>
        <v>66170.429000000106</v>
      </c>
      <c r="L39" s="21">
        <f>VLOOKUP($B$11,ANLASMA,12,FALSE)</f>
        <v>787.67899999999997</v>
      </c>
      <c r="M39" s="21">
        <f>VLOOKUP($B$11,ANLASMA,13,FALSE)</f>
        <v>52601</v>
      </c>
      <c r="N39" s="21">
        <f>VLOOKUP($B$11,ANLASMA,14,FALSE)</f>
        <v>53388.678999999996</v>
      </c>
      <c r="O39" s="21">
        <f>VLOOKUP($B$11,ANLASMA,15,FALSE)</f>
        <v>193925.37900000028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103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0.51939832569729028</v>
      </c>
      <c r="D17" s="12">
        <f t="shared" si="1"/>
        <v>1.3687537242951184</v>
      </c>
      <c r="E17" s="12">
        <f t="shared" si="2"/>
        <v>0.5200563909328445</v>
      </c>
      <c r="F17" s="12">
        <f t="shared" si="3"/>
        <v>0.96756852727449716</v>
      </c>
      <c r="G17" s="12">
        <f t="shared" si="4"/>
        <v>3.5802571446232041</v>
      </c>
      <c r="H17" s="12">
        <f t="shared" si="5"/>
        <v>1.6357262770767362</v>
      </c>
      <c r="I17" s="12">
        <f t="shared" si="6"/>
        <v>1.0967401543079653</v>
      </c>
      <c r="J17" s="12">
        <f t="shared" si="7"/>
        <v>5.7999994330699796</v>
      </c>
      <c r="K17" s="12">
        <f t="shared" si="8"/>
        <v>1.3436259274132569</v>
      </c>
      <c r="L17" s="12">
        <f t="shared" si="9"/>
        <v>22.505469800176197</v>
      </c>
      <c r="M17" s="12">
        <f t="shared" si="10"/>
        <v>53.957264202755916</v>
      </c>
      <c r="N17" s="12">
        <f t="shared" si="11"/>
        <v>48.850699797909023</v>
      </c>
      <c r="O17" s="17">
        <f t="shared" si="12"/>
        <v>0.92316574953905173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7.5574368094077351E-3</v>
      </c>
      <c r="D21" s="12">
        <f t="shared" si="1"/>
        <v>0</v>
      </c>
      <c r="E21" s="12">
        <f t="shared" si="2"/>
        <v>7.5515814437476375E-3</v>
      </c>
      <c r="F21" s="12">
        <f t="shared" si="3"/>
        <v>3.8440180732099233E-2</v>
      </c>
      <c r="G21" s="12">
        <f t="shared" si="4"/>
        <v>0</v>
      </c>
      <c r="H21" s="12">
        <f t="shared" si="5"/>
        <v>2.8609654243254033E-2</v>
      </c>
      <c r="I21" s="12">
        <f t="shared" si="6"/>
        <v>4.0956761996774019E-2</v>
      </c>
      <c r="J21" s="12">
        <f t="shared" si="7"/>
        <v>0</v>
      </c>
      <c r="K21" s="12">
        <f t="shared" si="8"/>
        <v>3.8806839730076328E-2</v>
      </c>
      <c r="L21" s="12">
        <f t="shared" si="9"/>
        <v>1.3999828525949474</v>
      </c>
      <c r="M21" s="12">
        <f t="shared" si="10"/>
        <v>0</v>
      </c>
      <c r="N21" s="12">
        <f t="shared" si="11"/>
        <v>0.22730348898220545</v>
      </c>
      <c r="O21" s="17">
        <f t="shared" si="12"/>
        <v>1.4524340711813967E-2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2.5453628726974558E-3</v>
      </c>
      <c r="D22" s="12">
        <f t="shared" si="1"/>
        <v>0</v>
      </c>
      <c r="E22" s="12">
        <f t="shared" si="2"/>
        <v>2.5433907714767444E-3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3.825438471974319E-3</v>
      </c>
      <c r="J22" s="12">
        <f t="shared" si="7"/>
        <v>0</v>
      </c>
      <c r="K22" s="12">
        <f t="shared" si="8"/>
        <v>3.6246316955151009E-3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2.6418679489271821E-3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0.52950112537939542</v>
      </c>
      <c r="D25" s="12">
        <f t="shared" ref="D25:O25" si="13">SUM(D15:D24)</f>
        <v>1.3687537242951184</v>
      </c>
      <c r="E25" s="12">
        <f t="shared" si="13"/>
        <v>0.53015136314806888</v>
      </c>
      <c r="F25" s="12">
        <f t="shared" si="13"/>
        <v>1.0060087080065965</v>
      </c>
      <c r="G25" s="12">
        <f t="shared" si="13"/>
        <v>3.5802571446232041</v>
      </c>
      <c r="H25" s="12">
        <f t="shared" si="13"/>
        <v>1.6643359313199904</v>
      </c>
      <c r="I25" s="12">
        <f t="shared" si="13"/>
        <v>1.1415223547767137</v>
      </c>
      <c r="J25" s="12">
        <f t="shared" si="13"/>
        <v>5.7999994330699796</v>
      </c>
      <c r="K25" s="12">
        <f t="shared" si="13"/>
        <v>1.3860573988388483</v>
      </c>
      <c r="L25" s="12">
        <f t="shared" si="13"/>
        <v>23.905452652771146</v>
      </c>
      <c r="M25" s="12">
        <f t="shared" si="13"/>
        <v>53.957264202755916</v>
      </c>
      <c r="N25" s="12">
        <f t="shared" si="13"/>
        <v>49.078003286891231</v>
      </c>
      <c r="O25" s="12">
        <f t="shared" si="13"/>
        <v>0.94033195819979287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0.87727214939845788</v>
      </c>
      <c r="D28" s="12">
        <f>(SUMIFS(MESKENOG2,KAYNAK,A28,SEBEP,B28,SÜRE,"Uzun",BİLDİRİM,"Bildirimli",İL,$B$10,İLÇE,$B$11)/VLOOKUP($B$11,ABONE2,4,FALSE))</f>
        <v>2.8505484638530962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0.87880100827759</v>
      </c>
      <c r="F28" s="12">
        <f>(SUMIFS(TARIMSALAG2,KAYNAK,A28,SEBEP,B28,SÜRE,"Uzun",BİLDİRİM,"Bildirimli",İL,$B$10,İLÇE,$B$11)/VLOOKUP($B$11,ABONE2,6,FALSE))</f>
        <v>1.5111436011982737</v>
      </c>
      <c r="G28" s="12">
        <f>(SUMIFS(TARIMSALOG2,KAYNAK,A28,SEBEP,B28,SÜRE,"Uzun",BİLDİRİM,"Bildirimli",İL,$B$10,İLÇE,$B$11)/VLOOKUP($B$11,ABONE2,7,FALSE))</f>
        <v>3.1190483087319207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1.9223422354895336</v>
      </c>
      <c r="I28" s="12">
        <f>(SUMIFS(TICARETHANEAG2,KAYNAK,A28,SEBEP,B28,SÜRE,"Uzun",BİLDİRİM,"Bildirimli",İL,$B$10,İLÇE,$B$11)/VLOOKUP($B$11,ABONE2,9,FALSE))</f>
        <v>2.3417632038278144</v>
      </c>
      <c r="J28" s="12">
        <f>(SUMIFS(TICARETHANEOG2,KAYNAK,A28,SEBEP,B28,SÜRE,"Uzun",BİLDİRİM,"Bildirimli",İL,$B$10,İLÇE,$B$11)/VLOOKUP($B$11,ABONE2,10,FALSE))</f>
        <v>16.938969585509057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3.1080068593694814</v>
      </c>
      <c r="L28" s="12">
        <f>(SUMIFS(SANAYIAG2,KAYNAK,A28,SEBEP,B28,SÜRE,"Uzun",BİLDİRİM,"Bildirimli",İL,$B$10,İLÇE,$B$11)/VLOOKUP($B$11,ABONE2,12,FALSE))</f>
        <v>119.71004425906796</v>
      </c>
      <c r="M28" s="12">
        <f>(SUMIFS(SANAYIOG2,KAYNAK,A28,SEBEP,B28,SÜRE,"Uzun",BİLDİRİM,"Bildirimli",İL,$B$10,İLÇE,$B$11)/VLOOKUP($B$11,ABONE2,13,FALSE))</f>
        <v>107.8776626928195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109.79878737516242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1.8083618409893549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0.27556564748441931</v>
      </c>
      <c r="D29" s="12">
        <f>(SUMIFS(MESKENOG2,KAYNAK,A29,SEBEP,B29,SÜRE,"Uzun",BİLDİRİM,"Bildirimli",İL,$B$10,İLÇE,$B$11)/VLOOKUP($B$11,ABONE2,4,FALSE))</f>
        <v>0.57329388965184624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0.27579632195371273</v>
      </c>
      <c r="F29" s="12">
        <f>(SUMIFS(TARIMSALAG2,KAYNAK,A29,SEBEP,B29,SÜRE,"Uzun",BİLDİRİM,"Bildirimli",İL,$B$10,İLÇE,$B$11)/VLOOKUP($B$11,ABONE2,6,FALSE))</f>
        <v>0.45035511550277757</v>
      </c>
      <c r="G29" s="12">
        <f>(SUMIFS(TARIMSALOG2,KAYNAK,A29,SEBEP,B29,SÜRE,"Uzun",BİLDİRİM,"Bildirimli",İL,$B$10,İLÇE,$B$11)/VLOOKUP($B$11,ABONE2,7,FALSE))</f>
        <v>3.3602800449916099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1.1945268013555348</v>
      </c>
      <c r="I29" s="12">
        <f>(SUMIFS(TICARETHANEAG2,KAYNAK,A29,SEBEP,B29,SÜRE,"Uzun",BİLDİRİM,"Bildirimli",İL,$B$10,İLÇE,$B$11)/VLOOKUP($B$11,ABONE2,9,FALSE))</f>
        <v>0.76103956341416878</v>
      </c>
      <c r="J29" s="12">
        <f>(SUMIFS(TICARETHANEOG2,KAYNAK,A29,SEBEP,B29,SÜRE,"Uzun",BİLDİRİM,"Bildirimli",İL,$B$10,İLÇE,$B$11)/VLOOKUP($B$11,ABONE2,10,FALSE))</f>
        <v>4.3880707580986202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0.95143144859477558</v>
      </c>
      <c r="L29" s="12">
        <f>(SUMIFS(SANAYIAG2,KAYNAK,A29,SEBEP,B29,SÜRE,"Uzun",BİLDİRİM,"Bildirimli",İL,$B$10,İLÇE,$B$11)/VLOOKUP($B$11,ABONE2,12,FALSE))</f>
        <v>5.8143907738806382</v>
      </c>
      <c r="M29" s="12">
        <f>(SUMIFS(SANAYIOG2,KAYNAK,A29,SEBEP,B29,SÜRE,"Uzun",BİLDİRİM,"Bildirimli",İL,$B$10,İLÇE,$B$11)/VLOOKUP($B$11,ABONE2,13,FALSE))</f>
        <v>38.980134410176227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33.595290424947422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0.57635867081633363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1.8117647839318102E-2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1.8103610612719256E-2</v>
      </c>
      <c r="F31" s="12">
        <f>(SUMIFS(TARIMSALAG2,KAYNAK,A31,SEBEP,B31,SÜRE,"Uzun",BİLDİRİM,"Bildirimli",İL,$B$10,İLÇE,$B$11)/VLOOKUP($B$11,ABONE2,6,FALSE))</f>
        <v>8.0015439527753539E-4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5.9552635170090048E-4</v>
      </c>
      <c r="I31" s="12">
        <f>(SUMIFS(TICARETHANEAG2,KAYNAK,A31,SEBEP,B31,SÜRE,"Uzun",BİLDİRİM,"Bildirimli",İL,$B$10,İLÇE,$B$11)/VLOOKUP($B$11,ABONE2,9,FALSE))</f>
        <v>4.0273651085153586E-2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3.8159587008603654E-2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2.0924010835591485E-2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1.1709554447221953</v>
      </c>
      <c r="D33" s="12">
        <f t="shared" ref="D33:O33" si="14">SUM(D28:D32)</f>
        <v>3.4238423535049423</v>
      </c>
      <c r="E33" s="12">
        <f t="shared" si="14"/>
        <v>1.1727009408440219</v>
      </c>
      <c r="F33" s="12">
        <f t="shared" si="14"/>
        <v>1.9622988710963289</v>
      </c>
      <c r="G33" s="12">
        <f t="shared" si="14"/>
        <v>6.4793283537235311</v>
      </c>
      <c r="H33" s="12">
        <f t="shared" si="14"/>
        <v>3.1174645631967697</v>
      </c>
      <c r="I33" s="12">
        <f t="shared" si="14"/>
        <v>3.1430764183271371</v>
      </c>
      <c r="J33" s="12">
        <f t="shared" si="14"/>
        <v>21.327040343607678</v>
      </c>
      <c r="K33" s="12">
        <f t="shared" si="14"/>
        <v>4.0975978949728606</v>
      </c>
      <c r="L33" s="12">
        <f t="shared" si="14"/>
        <v>125.52443503294859</v>
      </c>
      <c r="M33" s="12">
        <f t="shared" si="14"/>
        <v>146.85779710299573</v>
      </c>
      <c r="N33" s="12">
        <f t="shared" si="14"/>
        <v>143.39407780010984</v>
      </c>
      <c r="O33" s="12">
        <f t="shared" si="14"/>
        <v>2.4056445226412801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90278</v>
      </c>
      <c r="D37" s="16">
        <f>VLOOKUP($B$11,ABONE2,4,FALSE)</f>
        <v>70</v>
      </c>
      <c r="E37" s="16">
        <f>VLOOKUP($B$11,ABONE2,5,FALSE)</f>
        <v>90348</v>
      </c>
      <c r="F37" s="16">
        <f>VLOOKUP($B$11,ABONE2,6,FALSE)</f>
        <v>2433</v>
      </c>
      <c r="G37" s="16">
        <f>VLOOKUP($B$11,ABONE2,7,FALSE)</f>
        <v>836</v>
      </c>
      <c r="H37" s="16">
        <f>VLOOKUP($B$11,ABONE2,8,FALSE)</f>
        <v>3269</v>
      </c>
      <c r="I37" s="16">
        <f>VLOOKUP($B$11,ABONE2,9,FALSE)</f>
        <v>18285</v>
      </c>
      <c r="J37" s="16">
        <f>VLOOKUP($B$11,ABONE2,10,FALSE)</f>
        <v>1013</v>
      </c>
      <c r="K37" s="16">
        <f>VLOOKUP($B$11,ABONE2,11,FALSE)</f>
        <v>19298</v>
      </c>
      <c r="L37" s="21">
        <f>VLOOKUP($B$11,ABONE2,12,FALSE)</f>
        <v>88</v>
      </c>
      <c r="M37" s="21">
        <f>VLOOKUP($B$11,ABONE2,13,FALSE)</f>
        <v>454</v>
      </c>
      <c r="N37" s="21">
        <f>VLOOKUP($B$11,ABONE2,14,FALSE)</f>
        <v>542</v>
      </c>
      <c r="O37" s="21">
        <f>VLOOKUP($B$11,ABONE2,15,FALSE)</f>
        <v>113457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19535.700789126837</v>
      </c>
      <c r="D38" s="16">
        <f>VLOOKUP($B$11,TUKETIM,4,FALSE)</f>
        <v>43.923263044831877</v>
      </c>
      <c r="E38" s="16">
        <f>VLOOKUP($B$11,TUKETIM,5,FALSE)</f>
        <v>19579.624052171668</v>
      </c>
      <c r="F38" s="16">
        <f>VLOOKUP($B$11,TUKETIM,6,FALSE)</f>
        <v>2439.830535995347</v>
      </c>
      <c r="G38" s="16">
        <f>VLOOKUP($B$11,TUKETIM,7,FALSE)</f>
        <v>3944.3278818975455</v>
      </c>
      <c r="H38" s="16">
        <f>VLOOKUP($B$11,TUKETIM,8,FALSE)</f>
        <v>6384.1584178928924</v>
      </c>
      <c r="I38" s="16">
        <f>VLOOKUP($B$11,TUKETIM,9,FALSE)</f>
        <v>10191.291000681857</v>
      </c>
      <c r="J38" s="16">
        <f>VLOOKUP($B$11,TUKETIM,10,FALSE)</f>
        <v>12882.756786460724</v>
      </c>
      <c r="K38" s="16">
        <f>VLOOKUP($B$11,TUKETIM,11,FALSE)</f>
        <v>23074.047787142583</v>
      </c>
      <c r="L38" s="21">
        <f>VLOOKUP($B$11,TUKETIM,12,FALSE)</f>
        <v>1727.9269233187135</v>
      </c>
      <c r="M38" s="21">
        <f>VLOOKUP($B$11,TUKETIM,13,FALSE)</f>
        <v>69116.626493015021</v>
      </c>
      <c r="N38" s="21">
        <f>VLOOKUP($B$11,TUKETIM,14,FALSE)</f>
        <v>70844.553416333729</v>
      </c>
      <c r="O38" s="21">
        <f>VLOOKUP($B$11,TUKETIM,15,FALSE)</f>
        <v>119882.38367354087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561201.53600001894</v>
      </c>
      <c r="D39" s="16">
        <f>VLOOKUP($B$11,ANLASMA,4,FALSE)</f>
        <v>2085.19</v>
      </c>
      <c r="E39" s="16">
        <f>VLOOKUP($B$11,ANLASMA,5,FALSE)</f>
        <v>563286.72600001888</v>
      </c>
      <c r="F39" s="16">
        <f>VLOOKUP($B$11,ANLASMA,6,FALSE)</f>
        <v>18248.225000000002</v>
      </c>
      <c r="G39" s="16">
        <f>VLOOKUP($B$11,ANLASMA,7,FALSE)</f>
        <v>33949.948000000004</v>
      </c>
      <c r="H39" s="16">
        <f>VLOOKUP($B$11,ANLASMA,8,FALSE)</f>
        <v>52198.17300000001</v>
      </c>
      <c r="I39" s="16">
        <f>VLOOKUP($B$11,ANLASMA,9,FALSE)</f>
        <v>119317.234999993</v>
      </c>
      <c r="J39" s="16">
        <f>VLOOKUP($B$11,ANLASMA,10,FALSE)</f>
        <v>196106.82</v>
      </c>
      <c r="K39" s="16">
        <f>VLOOKUP($B$11,ANLASMA,11,FALSE)</f>
        <v>315424.05499999301</v>
      </c>
      <c r="L39" s="21">
        <f>VLOOKUP($B$11,ANLASMA,12,FALSE)</f>
        <v>8531.0360000000001</v>
      </c>
      <c r="M39" s="21">
        <f>VLOOKUP($B$11,ANLASMA,13,FALSE)</f>
        <v>277674.52</v>
      </c>
      <c r="N39" s="21">
        <f>VLOOKUP($B$11,ANLASMA,14,FALSE)</f>
        <v>286205.55600000004</v>
      </c>
      <c r="O39" s="21">
        <f>VLOOKUP($B$11,ANLASMA,15,FALSE)</f>
        <v>1217114.5100000119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104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0.21597335475793158</v>
      </c>
      <c r="D17" s="12">
        <f t="shared" si="1"/>
        <v>0.7299825183886437</v>
      </c>
      <c r="E17" s="12">
        <f t="shared" si="2"/>
        <v>0.21938619557011221</v>
      </c>
      <c r="F17" s="12">
        <f t="shared" si="3"/>
        <v>0.19554974468615829</v>
      </c>
      <c r="G17" s="12">
        <f t="shared" si="4"/>
        <v>0.72104556297061573</v>
      </c>
      <c r="H17" s="12">
        <f t="shared" si="5"/>
        <v>0.30968925274244463</v>
      </c>
      <c r="I17" s="12">
        <f t="shared" si="6"/>
        <v>0.3886161020831494</v>
      </c>
      <c r="J17" s="12">
        <f t="shared" si="7"/>
        <v>5.058166978429222</v>
      </c>
      <c r="K17" s="12">
        <f t="shared" si="8"/>
        <v>1.0023640963241005</v>
      </c>
      <c r="L17" s="12">
        <f t="shared" si="9"/>
        <v>9.2308736100064817</v>
      </c>
      <c r="M17" s="12">
        <f t="shared" si="10"/>
        <v>98.761313680789058</v>
      </c>
      <c r="N17" s="12">
        <f t="shared" si="11"/>
        <v>87.823205617842774</v>
      </c>
      <c r="O17" s="17">
        <f t="shared" si="12"/>
        <v>0.61788343570573945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4.5217744493893E-2</v>
      </c>
      <c r="D18" s="12">
        <f t="shared" si="1"/>
        <v>0</v>
      </c>
      <c r="E18" s="12">
        <f t="shared" si="2"/>
        <v>4.491751450819885E-2</v>
      </c>
      <c r="F18" s="12">
        <f t="shared" si="3"/>
        <v>4.6436843203647585E-3</v>
      </c>
      <c r="G18" s="12">
        <f t="shared" si="4"/>
        <v>8.8973214391160405E-4</v>
      </c>
      <c r="H18" s="12">
        <f t="shared" si="5"/>
        <v>3.8283129324705734E-3</v>
      </c>
      <c r="I18" s="12">
        <f t="shared" si="6"/>
        <v>0.16784572353929034</v>
      </c>
      <c r="J18" s="12">
        <f t="shared" si="7"/>
        <v>9.5766721299629654E-2</v>
      </c>
      <c r="K18" s="12">
        <f t="shared" si="8"/>
        <v>0.15837193382739898</v>
      </c>
      <c r="L18" s="12">
        <f t="shared" si="9"/>
        <v>4.177540579733928</v>
      </c>
      <c r="M18" s="12">
        <f t="shared" si="10"/>
        <v>2.5828476808283392</v>
      </c>
      <c r="N18" s="12">
        <f t="shared" si="11"/>
        <v>2.7776744150837729</v>
      </c>
      <c r="O18" s="17">
        <f t="shared" si="12"/>
        <v>6.8173278037656437E-2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3.0281168217105928E-2</v>
      </c>
      <c r="D21" s="12">
        <f t="shared" si="1"/>
        <v>0</v>
      </c>
      <c r="E21" s="12">
        <f t="shared" si="2"/>
        <v>3.0080111866277726E-2</v>
      </c>
      <c r="F21" s="12">
        <f t="shared" si="3"/>
        <v>1.8576613168847941E-2</v>
      </c>
      <c r="G21" s="12">
        <f t="shared" si="4"/>
        <v>0</v>
      </c>
      <c r="H21" s="12">
        <f t="shared" si="5"/>
        <v>1.4541708580327552E-2</v>
      </c>
      <c r="I21" s="12">
        <f t="shared" si="6"/>
        <v>5.4265424963171605E-2</v>
      </c>
      <c r="J21" s="12">
        <f t="shared" si="7"/>
        <v>0</v>
      </c>
      <c r="K21" s="12">
        <f t="shared" si="8"/>
        <v>4.7132984047603119E-2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3.1555642179014368E-2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4.541422293692551E-3</v>
      </c>
      <c r="D22" s="12">
        <f t="shared" si="1"/>
        <v>0</v>
      </c>
      <c r="E22" s="12">
        <f t="shared" si="2"/>
        <v>4.5112688403187188E-3</v>
      </c>
      <c r="F22" s="12">
        <f t="shared" si="3"/>
        <v>1.04700826284922E-2</v>
      </c>
      <c r="G22" s="12">
        <f t="shared" si="4"/>
        <v>0</v>
      </c>
      <c r="H22" s="12">
        <f t="shared" si="5"/>
        <v>8.1959444927670669E-3</v>
      </c>
      <c r="I22" s="12">
        <f t="shared" si="6"/>
        <v>1.2625591598510432E-2</v>
      </c>
      <c r="J22" s="12">
        <f t="shared" si="7"/>
        <v>0</v>
      </c>
      <c r="K22" s="12">
        <f t="shared" si="8"/>
        <v>1.0966131893521689E-2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5.7690691666610729E-3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0.29601368976262304</v>
      </c>
      <c r="D25" s="12">
        <f t="shared" ref="D25:O25" si="13">SUM(D15:D24)</f>
        <v>0.7299825183886437</v>
      </c>
      <c r="E25" s="12">
        <f t="shared" si="13"/>
        <v>0.2988950907849075</v>
      </c>
      <c r="F25" s="12">
        <f t="shared" si="13"/>
        <v>0.22924012480386319</v>
      </c>
      <c r="G25" s="12">
        <f t="shared" si="13"/>
        <v>0.72193529511452736</v>
      </c>
      <c r="H25" s="12">
        <f t="shared" si="13"/>
        <v>0.33625521874800979</v>
      </c>
      <c r="I25" s="12">
        <f t="shared" si="13"/>
        <v>0.62335284218412179</v>
      </c>
      <c r="J25" s="12">
        <f t="shared" si="13"/>
        <v>5.1539336997288521</v>
      </c>
      <c r="K25" s="12">
        <f t="shared" si="13"/>
        <v>1.2188351460926243</v>
      </c>
      <c r="L25" s="12">
        <f t="shared" si="13"/>
        <v>13.408414189740409</v>
      </c>
      <c r="M25" s="12">
        <f t="shared" si="13"/>
        <v>101.3441613616174</v>
      </c>
      <c r="N25" s="12">
        <f t="shared" si="13"/>
        <v>90.60088003292654</v>
      </c>
      <c r="O25" s="12">
        <f t="shared" si="13"/>
        <v>0.72338142508907144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0.11688301394122672</v>
      </c>
      <c r="D29" s="12">
        <f>(SUMIFS(MESKENOG2,KAYNAK,A29,SEBEP,B29,SÜRE,"Uzun",BİLDİRİM,"Bildirimli",İL,$B$10,İLÇE,$B$11)/VLOOKUP($B$11,ABONE2,4,FALSE))</f>
        <v>2.2702877543964983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0.1311808671768725</v>
      </c>
      <c r="F29" s="12">
        <f>(SUMIFS(TARIMSALAG2,KAYNAK,A29,SEBEP,B29,SÜRE,"Uzun",BİLDİRİM,"Bildirimli",İL,$B$10,İLÇE,$B$11)/VLOOKUP($B$11,ABONE2,6,FALSE))</f>
        <v>0.29371959796637981</v>
      </c>
      <c r="G29" s="12">
        <f>(SUMIFS(TARIMSALOG2,KAYNAK,A29,SEBEP,B29,SÜRE,"Uzun",BİLDİRİM,"Bildirimli",İL,$B$10,İLÇE,$B$11)/VLOOKUP($B$11,ABONE2,7,FALSE))</f>
        <v>0.12849747500671305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0.25783278178543095</v>
      </c>
      <c r="I29" s="12">
        <f>(SUMIFS(TICARETHANEAG2,KAYNAK,A29,SEBEP,B29,SÜRE,"Uzun",BİLDİRİM,"Bildirimli",İL,$B$10,İLÇE,$B$11)/VLOOKUP($B$11,ABONE2,9,FALSE))</f>
        <v>0.35225162202908084</v>
      </c>
      <c r="J29" s="12">
        <f>(SUMIFS(TICARETHANEOG2,KAYNAK,A29,SEBEP,B29,SÜRE,"Uzun",BİLDİRİM,"Bildirimli",İL,$B$10,İLÇE,$B$11)/VLOOKUP($B$11,ABONE2,10,FALSE))</f>
        <v>4.008140057907557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0.8327676832321389</v>
      </c>
      <c r="L29" s="12">
        <f>(SUMIFS(SANAYIAG2,KAYNAK,A29,SEBEP,B29,SÜRE,"Uzun",BİLDİRİM,"Bildirimli",İL,$B$10,İLÇE,$B$11)/VLOOKUP($B$11,ABONE2,12,FALSE))</f>
        <v>4.7105233621387086</v>
      </c>
      <c r="M29" s="12">
        <f>(SUMIFS(SANAYIOG2,KAYNAK,A29,SEBEP,B29,SÜRE,"Uzun",BİLDİRİM,"Bildirimli",İL,$B$10,İLÇE,$B$11)/VLOOKUP($B$11,ABONE2,13,FALSE))</f>
        <v>107.70128060017998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95.118699399152334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0.54223021692760787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6.5386989695609705E-3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6.4952842986157003E-3</v>
      </c>
      <c r="F31" s="12">
        <f>(SUMIFS(TARIMSALAG2,KAYNAK,A31,SEBEP,B31,SÜRE,"Uzun",BİLDİRİM,"Bildirimli",İL,$B$10,İLÇE,$B$11)/VLOOKUP($B$11,ABONE2,6,FALSE))</f>
        <v>6.1569121937671677E-3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4.8196095845160908E-3</v>
      </c>
      <c r="I31" s="12">
        <f>(SUMIFS(TICARETHANEAG2,KAYNAK,A31,SEBEP,B31,SÜRE,"Uzun",BİLDİRİM,"Bildirimli",İL,$B$10,İLÇE,$B$11)/VLOOKUP($B$11,ABONE2,9,FALSE))</f>
        <v>1.5333555843563527E-2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1.3318171625085369E-2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7.4246107062329487E-3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0.12342171291078768</v>
      </c>
      <c r="D33" s="12">
        <f t="shared" ref="D33:O33" si="14">SUM(D28:D32)</f>
        <v>2.2702877543964983</v>
      </c>
      <c r="E33" s="12">
        <f t="shared" si="14"/>
        <v>0.1376761514754882</v>
      </c>
      <c r="F33" s="12">
        <f t="shared" si="14"/>
        <v>0.29987651016014699</v>
      </c>
      <c r="G33" s="12">
        <f t="shared" si="14"/>
        <v>0.12849747500671305</v>
      </c>
      <c r="H33" s="12">
        <f t="shared" si="14"/>
        <v>0.26265239136994706</v>
      </c>
      <c r="I33" s="12">
        <f t="shared" si="14"/>
        <v>0.36758517787264439</v>
      </c>
      <c r="J33" s="12">
        <f t="shared" si="14"/>
        <v>4.008140057907557</v>
      </c>
      <c r="K33" s="12">
        <f t="shared" si="14"/>
        <v>0.84608585485722432</v>
      </c>
      <c r="L33" s="12">
        <f t="shared" si="14"/>
        <v>4.7105233621387086</v>
      </c>
      <c r="M33" s="12">
        <f t="shared" si="14"/>
        <v>107.70128060017998</v>
      </c>
      <c r="N33" s="12">
        <f t="shared" si="14"/>
        <v>95.118699399152334</v>
      </c>
      <c r="O33" s="12">
        <f t="shared" si="14"/>
        <v>0.54965482763384077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54907</v>
      </c>
      <c r="D37" s="16">
        <f>VLOOKUP($B$11,ABONE2,4,FALSE)</f>
        <v>367</v>
      </c>
      <c r="E37" s="16">
        <f>VLOOKUP($B$11,ABONE2,5,FALSE)</f>
        <v>55274</v>
      </c>
      <c r="F37" s="16">
        <f>VLOOKUP($B$11,ABONE2,6,FALSE)</f>
        <v>3986</v>
      </c>
      <c r="G37" s="16">
        <f>VLOOKUP($B$11,ABONE2,7,FALSE)</f>
        <v>1106</v>
      </c>
      <c r="H37" s="16">
        <f>VLOOKUP($B$11,ABONE2,8,FALSE)</f>
        <v>5092</v>
      </c>
      <c r="I37" s="16">
        <f>VLOOKUP($B$11,ABONE2,9,FALSE)</f>
        <v>9767</v>
      </c>
      <c r="J37" s="16">
        <f>VLOOKUP($B$11,ABONE2,10,FALSE)</f>
        <v>1478</v>
      </c>
      <c r="K37" s="16">
        <f>VLOOKUP($B$11,ABONE2,11,FALSE)</f>
        <v>11245</v>
      </c>
      <c r="L37" s="21">
        <f>VLOOKUP($B$11,ABONE2,12,FALSE)</f>
        <v>27</v>
      </c>
      <c r="M37" s="21">
        <f>VLOOKUP($B$11,ABONE2,13,FALSE)</f>
        <v>194</v>
      </c>
      <c r="N37" s="21">
        <f>VLOOKUP($B$11,ABONE2,14,FALSE)</f>
        <v>221</v>
      </c>
      <c r="O37" s="21">
        <f>VLOOKUP($B$11,ABONE2,15,FALSE)</f>
        <v>71832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10668.45472247117</v>
      </c>
      <c r="D38" s="16">
        <f>VLOOKUP($B$11,TUKETIM,4,FALSE)</f>
        <v>256.94165459599134</v>
      </c>
      <c r="E38" s="16">
        <f>VLOOKUP($B$11,TUKETIM,5,FALSE)</f>
        <v>10925.396377067162</v>
      </c>
      <c r="F38" s="16">
        <f>VLOOKUP($B$11,TUKETIM,6,FALSE)</f>
        <v>1479.1253928766068</v>
      </c>
      <c r="G38" s="16">
        <f>VLOOKUP($B$11,TUKETIM,7,FALSE)</f>
        <v>1590.7646399330831</v>
      </c>
      <c r="H38" s="16">
        <f>VLOOKUP($B$11,TUKETIM,8,FALSE)</f>
        <v>3069.8900328096897</v>
      </c>
      <c r="I38" s="16">
        <f>VLOOKUP($B$11,TUKETIM,9,FALSE)</f>
        <v>4909.0345164853379</v>
      </c>
      <c r="J38" s="16">
        <f>VLOOKUP($B$11,TUKETIM,10,FALSE)</f>
        <v>10332.60994884432</v>
      </c>
      <c r="K38" s="16">
        <f>VLOOKUP($B$11,TUKETIM,11,FALSE)</f>
        <v>15241.644465329657</v>
      </c>
      <c r="L38" s="21">
        <f>VLOOKUP($B$11,TUKETIM,12,FALSE)</f>
        <v>350.38979999999998</v>
      </c>
      <c r="M38" s="21">
        <f>VLOOKUP($B$11,TUKETIM,13,FALSE)</f>
        <v>35350.136838751067</v>
      </c>
      <c r="N38" s="21">
        <f>VLOOKUP($B$11,TUKETIM,14,FALSE)</f>
        <v>35700.526638751064</v>
      </c>
      <c r="O38" s="21">
        <f>VLOOKUP($B$11,TUKETIM,15,FALSE)</f>
        <v>64937.457513957575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291947.56600001303</v>
      </c>
      <c r="D39" s="16">
        <f>VLOOKUP($B$11,ANLASMA,4,FALSE)</f>
        <v>5204.1580000000004</v>
      </c>
      <c r="E39" s="16">
        <f>VLOOKUP($B$11,ANLASMA,5,FALSE)</f>
        <v>297151.72400001303</v>
      </c>
      <c r="F39" s="16">
        <f>VLOOKUP($B$11,ANLASMA,6,FALSE)</f>
        <v>32650.363999999503</v>
      </c>
      <c r="G39" s="16">
        <f>VLOOKUP($B$11,ANLASMA,7,FALSE)</f>
        <v>29993.886999999901</v>
      </c>
      <c r="H39" s="16">
        <f>VLOOKUP($B$11,ANLASMA,8,FALSE)</f>
        <v>62644.250999999407</v>
      </c>
      <c r="I39" s="16">
        <f>VLOOKUP($B$11,ANLASMA,9,FALSE)</f>
        <v>56708.022000000696</v>
      </c>
      <c r="J39" s="16">
        <f>VLOOKUP($B$11,ANLASMA,10,FALSE)</f>
        <v>308541.06</v>
      </c>
      <c r="K39" s="16">
        <f>VLOOKUP($B$11,ANLASMA,11,FALSE)</f>
        <v>365249.08200000069</v>
      </c>
      <c r="L39" s="21">
        <f>VLOOKUP($B$11,ANLASMA,12,FALSE)</f>
        <v>1011.938</v>
      </c>
      <c r="M39" s="21">
        <f>VLOOKUP($B$11,ANLASMA,13,FALSE)</f>
        <v>81708.540000000008</v>
      </c>
      <c r="N39" s="21">
        <f>VLOOKUP($B$11,ANLASMA,14,FALSE)</f>
        <v>82720.478000000003</v>
      </c>
      <c r="O39" s="21">
        <f>VLOOKUP($B$11,ANLASMA,15,FALSE)</f>
        <v>807765.53500001319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105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0.44211844393203986</v>
      </c>
      <c r="D17" s="12">
        <f t="shared" si="1"/>
        <v>1.7569284087975894</v>
      </c>
      <c r="E17" s="12">
        <f t="shared" si="2"/>
        <v>0.44434766587742119</v>
      </c>
      <c r="F17" s="12">
        <f t="shared" si="3"/>
        <v>0.25637239899927611</v>
      </c>
      <c r="G17" s="12">
        <f t="shared" si="4"/>
        <v>6.2721736813017985</v>
      </c>
      <c r="H17" s="12">
        <f t="shared" si="5"/>
        <v>0.71737514627127641</v>
      </c>
      <c r="I17" s="12">
        <f t="shared" si="6"/>
        <v>1.3051979582691837</v>
      </c>
      <c r="J17" s="12">
        <f t="shared" si="7"/>
        <v>14.508269252887381</v>
      </c>
      <c r="K17" s="12">
        <f t="shared" si="8"/>
        <v>1.9682213256349601</v>
      </c>
      <c r="L17" s="12">
        <f t="shared" si="9"/>
        <v>35.186804872273207</v>
      </c>
      <c r="M17" s="12">
        <f t="shared" si="10"/>
        <v>207.17055402448756</v>
      </c>
      <c r="N17" s="12">
        <f t="shared" si="11"/>
        <v>127.24449632719292</v>
      </c>
      <c r="O17" s="17">
        <f t="shared" si="12"/>
        <v>0.93842970920564805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1.3097971143260702E-2</v>
      </c>
      <c r="D18" s="12">
        <f t="shared" si="1"/>
        <v>0</v>
      </c>
      <c r="E18" s="12">
        <f t="shared" si="2"/>
        <v>1.3075763915225651E-2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1.0025254374905174E-2</v>
      </c>
      <c r="J18" s="12">
        <f t="shared" si="7"/>
        <v>0</v>
      </c>
      <c r="K18" s="12">
        <f t="shared" si="8"/>
        <v>9.5218125797330508E-3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1.2324955195287679E-2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3.665731425549109E-2</v>
      </c>
      <c r="D21" s="12">
        <f t="shared" si="1"/>
        <v>0</v>
      </c>
      <c r="E21" s="12">
        <f t="shared" si="2"/>
        <v>3.6595162848382275E-2</v>
      </c>
      <c r="F21" s="12">
        <f t="shared" si="3"/>
        <v>4.2251151452155765E-2</v>
      </c>
      <c r="G21" s="12">
        <f t="shared" si="4"/>
        <v>0</v>
      </c>
      <c r="H21" s="12">
        <f t="shared" si="5"/>
        <v>3.9013362173419136E-2</v>
      </c>
      <c r="I21" s="12">
        <f t="shared" si="6"/>
        <v>0.12224141989447875</v>
      </c>
      <c r="J21" s="12">
        <f t="shared" si="7"/>
        <v>0</v>
      </c>
      <c r="K21" s="12">
        <f t="shared" si="8"/>
        <v>0.11610277866158257</v>
      </c>
      <c r="L21" s="12">
        <f t="shared" si="9"/>
        <v>0.16944848761678094</v>
      </c>
      <c r="M21" s="12">
        <f t="shared" si="10"/>
        <v>0</v>
      </c>
      <c r="N21" s="12">
        <f t="shared" si="11"/>
        <v>7.8747844867549641E-2</v>
      </c>
      <c r="O21" s="17">
        <f t="shared" si="12"/>
        <v>4.6925220830866969E-2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1.626681045102336E-3</v>
      </c>
      <c r="D22" s="12">
        <f t="shared" si="1"/>
        <v>0</v>
      </c>
      <c r="E22" s="12">
        <f t="shared" si="2"/>
        <v>1.6239230548369908E-3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1.5680624109316088E-2</v>
      </c>
      <c r="J22" s="12">
        <f t="shared" si="7"/>
        <v>0</v>
      </c>
      <c r="K22" s="12">
        <f t="shared" si="8"/>
        <v>1.4893184583514726E-2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3.2867575963610412E-3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0.49350041037589398</v>
      </c>
      <c r="D25" s="12">
        <f t="shared" ref="D25:O25" si="13">SUM(D15:D24)</f>
        <v>1.7569284087975894</v>
      </c>
      <c r="E25" s="12">
        <f t="shared" si="13"/>
        <v>0.49564251569586609</v>
      </c>
      <c r="F25" s="12">
        <f t="shared" si="13"/>
        <v>0.29862355045143185</v>
      </c>
      <c r="G25" s="12">
        <f t="shared" si="13"/>
        <v>6.2721736813017985</v>
      </c>
      <c r="H25" s="12">
        <f t="shared" si="13"/>
        <v>0.75638850844469552</v>
      </c>
      <c r="I25" s="12">
        <f t="shared" si="13"/>
        <v>1.4531452566478837</v>
      </c>
      <c r="J25" s="12">
        <f t="shared" si="13"/>
        <v>14.508269252887381</v>
      </c>
      <c r="K25" s="12">
        <f t="shared" si="13"/>
        <v>2.1087391014597903</v>
      </c>
      <c r="L25" s="12">
        <f t="shared" si="13"/>
        <v>35.35625335988999</v>
      </c>
      <c r="M25" s="12">
        <f t="shared" si="13"/>
        <v>207.17055402448756</v>
      </c>
      <c r="N25" s="12">
        <f t="shared" si="13"/>
        <v>127.32324417206047</v>
      </c>
      <c r="O25" s="12">
        <f t="shared" si="13"/>
        <v>1.0009666428281636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5.3163072907959984E-2</v>
      </c>
      <c r="D28" s="12">
        <f>(SUMIFS(MESKENOG2,KAYNAK,A28,SEBEP,B28,SÜRE,"Uzun",BİLDİRİM,"Bildirimli",İL,$B$10,İLÇE,$B$11)/VLOOKUP($B$11,ABONE2,4,FALSE))</f>
        <v>7.1435146358556634E-2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5.3194052675540199E-2</v>
      </c>
      <c r="F28" s="12">
        <f>(SUMIFS(TARIMSALAG2,KAYNAK,A28,SEBEP,B28,SÜRE,"Uzun",BİLDİRİM,"Bildirimli",İL,$B$10,İLÇE,$B$11)/VLOOKUP($B$11,ABONE2,6,FALSE))</f>
        <v>1.9290423605877842E-2</v>
      </c>
      <c r="G28" s="12">
        <f>(SUMIFS(TARIMSALOG2,KAYNAK,A28,SEBEP,B28,SÜRE,"Uzun",BİLDİRİM,"Bildirimli",İL,$B$10,İLÇE,$B$11)/VLOOKUP($B$11,ABONE2,7,FALSE))</f>
        <v>0.42395281604500346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5.030050287510128E-2</v>
      </c>
      <c r="I28" s="12">
        <f>(SUMIFS(TICARETHANEAG2,KAYNAK,A28,SEBEP,B28,SÜRE,"Uzun",BİLDİRİM,"Bildirimli",İL,$B$10,İLÇE,$B$11)/VLOOKUP($B$11,ABONE2,9,FALSE))</f>
        <v>9.0676754808889787E-2</v>
      </c>
      <c r="J28" s="12">
        <f>(SUMIFS(TICARETHANEOG2,KAYNAK,A28,SEBEP,B28,SÜRE,"Uzun",BİLDİRİM,"Bildirimli",İL,$B$10,İLÇE,$B$11)/VLOOKUP($B$11,ABONE2,10,FALSE))</f>
        <v>1.8584834866195294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0.17945133960225873</v>
      </c>
      <c r="L28" s="12">
        <f>(SUMIFS(SANAYIAG2,KAYNAK,A28,SEBEP,B28,SÜRE,"Uzun",BİLDİRİM,"Bildirimli",İL,$B$10,İLÇE,$B$11)/VLOOKUP($B$11,ABONE2,12,FALSE))</f>
        <v>1.0102927482000197</v>
      </c>
      <c r="M28" s="12">
        <f>(SUMIFS(SANAYIOG2,KAYNAK,A28,SEBEP,B28,SÜRE,"Uzun",BİLDİRİM,"Bildirimli",İL,$B$10,İLÇE,$B$11)/VLOOKUP($B$11,ABONE2,13,FALSE))</f>
        <v>6.8462096804211017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4.1340823094303909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7.8747983131880639E-2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9.7135898016847952E-2</v>
      </c>
      <c r="D29" s="12">
        <f>(SUMIFS(MESKENOG2,KAYNAK,A29,SEBEP,B29,SÜRE,"Uzun",BİLDİRİM,"Bildirimli",İL,$B$10,İLÇE,$B$11)/VLOOKUP($B$11,ABONE2,4,FALSE))</f>
        <v>0.393718486420776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9.7638745144840056E-2</v>
      </c>
      <c r="F29" s="12">
        <f>(SUMIFS(TARIMSALAG2,KAYNAK,A29,SEBEP,B29,SÜRE,"Uzun",BİLDİRİM,"Bildirimli",İL,$B$10,İLÇE,$B$11)/VLOOKUP($B$11,ABONE2,6,FALSE))</f>
        <v>1.9271296898154308E-2</v>
      </c>
      <c r="G29" s="12">
        <f>(SUMIFS(TARIMSALOG2,KAYNAK,A29,SEBEP,B29,SÜRE,"Uzun",BİLDİRİM,"Bildirimli",İL,$B$10,İLÇE,$B$11)/VLOOKUP($B$11,ABONE2,7,FALSE))</f>
        <v>0.11961101338883538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2.6960527773977547E-2</v>
      </c>
      <c r="I29" s="12">
        <f>(SUMIFS(TICARETHANEAG2,KAYNAK,A29,SEBEP,B29,SÜRE,"Uzun",BİLDİRİM,"Bildirimli",İL,$B$10,İLÇE,$B$11)/VLOOKUP($B$11,ABONE2,9,FALSE))</f>
        <v>0.23332753711381146</v>
      </c>
      <c r="J29" s="12">
        <f>(SUMIFS(TICARETHANEOG2,KAYNAK,A29,SEBEP,B29,SÜRE,"Uzun",BİLDİRİM,"Bildirimli",İL,$B$10,İLÇE,$B$11)/VLOOKUP($B$11,ABONE2,10,FALSE))</f>
        <v>0.9256175634116881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0.26809251370049841</v>
      </c>
      <c r="L29" s="12">
        <f>(SUMIFS(SANAYIAG2,KAYNAK,A29,SEBEP,B29,SÜRE,"Uzun",BİLDİRİM,"Bildirimli",İL,$B$10,İLÇE,$B$11)/VLOOKUP($B$11,ABONE2,12,FALSE))</f>
        <v>1.5319696652106702</v>
      </c>
      <c r="M29" s="12">
        <f>(SUMIFS(SANAYIOG2,KAYNAK,A29,SEBEP,B29,SÜRE,"Uzun",BİLDİRİM,"Bildirimli",İL,$B$10,İLÇE,$B$11)/VLOOKUP($B$11,ABONE2,13,FALSE))</f>
        <v>17.836815163457175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10.259459579209835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0.14154646392178935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5.9891420786864574E-2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5.9789876629818432E-2</v>
      </c>
      <c r="F31" s="12">
        <f>(SUMIFS(TARIMSALAG2,KAYNAK,A31,SEBEP,B31,SÜRE,"Uzun",BİLDİRİM,"Bildirimli",İL,$B$10,İLÇE,$B$11)/VLOOKUP($B$11,ABONE2,6,FALSE))</f>
        <v>4.3643847724603394E-3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4.0299333376738805E-3</v>
      </c>
      <c r="I31" s="12">
        <f>(SUMIFS(TICARETHANEAG2,KAYNAK,A31,SEBEP,B31,SÜRE,"Uzun",BİLDİRİM,"Bildirimli",İL,$B$10,İLÇE,$B$11)/VLOOKUP($B$11,ABONE2,9,FALSE))</f>
        <v>0.15143391872975234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0.14382930731100446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6.9283849863066696E-2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0.2101903917116725</v>
      </c>
      <c r="D33" s="12">
        <f t="shared" ref="D33:O33" si="14">SUM(D28:D32)</f>
        <v>0.46515363277933264</v>
      </c>
      <c r="E33" s="12">
        <f t="shared" si="14"/>
        <v>0.21062267445019869</v>
      </c>
      <c r="F33" s="12">
        <f t="shared" si="14"/>
        <v>4.2926105276492488E-2</v>
      </c>
      <c r="G33" s="12">
        <f t="shared" si="14"/>
        <v>0.54356382943383885</v>
      </c>
      <c r="H33" s="12">
        <f t="shared" si="14"/>
        <v>8.1290963986752701E-2</v>
      </c>
      <c r="I33" s="12">
        <f t="shared" si="14"/>
        <v>0.47543821065245362</v>
      </c>
      <c r="J33" s="12">
        <f t="shared" si="14"/>
        <v>2.7841010500312176</v>
      </c>
      <c r="K33" s="12">
        <f t="shared" si="14"/>
        <v>0.59137316061376155</v>
      </c>
      <c r="L33" s="12">
        <f t="shared" si="14"/>
        <v>2.5422624134106897</v>
      </c>
      <c r="M33" s="12">
        <f t="shared" si="14"/>
        <v>24.683024843878275</v>
      </c>
      <c r="N33" s="12">
        <f t="shared" si="14"/>
        <v>14.393541888640225</v>
      </c>
      <c r="O33" s="12">
        <f t="shared" si="14"/>
        <v>0.2895782969167367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88321</v>
      </c>
      <c r="D37" s="16">
        <f>VLOOKUP($B$11,ABONE2,4,FALSE)</f>
        <v>150</v>
      </c>
      <c r="E37" s="16">
        <f>VLOOKUP($B$11,ABONE2,5,FALSE)</f>
        <v>88471</v>
      </c>
      <c r="F37" s="16">
        <f>VLOOKUP($B$11,ABONE2,6,FALSE)</f>
        <v>1952</v>
      </c>
      <c r="G37" s="16">
        <f>VLOOKUP($B$11,ABONE2,7,FALSE)</f>
        <v>162</v>
      </c>
      <c r="H37" s="16">
        <f>VLOOKUP($B$11,ABONE2,8,FALSE)</f>
        <v>2114</v>
      </c>
      <c r="I37" s="16">
        <f>VLOOKUP($B$11,ABONE2,9,FALSE)</f>
        <v>12672</v>
      </c>
      <c r="J37" s="16">
        <f>VLOOKUP($B$11,ABONE2,10,FALSE)</f>
        <v>670</v>
      </c>
      <c r="K37" s="16">
        <f>VLOOKUP($B$11,ABONE2,11,FALSE)</f>
        <v>13342</v>
      </c>
      <c r="L37" s="21">
        <f>VLOOKUP($B$11,ABONE2,12,FALSE)</f>
        <v>112</v>
      </c>
      <c r="M37" s="21">
        <f>VLOOKUP($B$11,ABONE2,13,FALSE)</f>
        <v>129</v>
      </c>
      <c r="N37" s="21">
        <f>VLOOKUP($B$11,ABONE2,14,FALSE)</f>
        <v>241</v>
      </c>
      <c r="O37" s="21">
        <f>VLOOKUP($B$11,ABONE2,15,FALSE)</f>
        <v>104168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19143.600719358506</v>
      </c>
      <c r="D38" s="16">
        <f>VLOOKUP($B$11,TUKETIM,4,FALSE)</f>
        <v>143.54917083464696</v>
      </c>
      <c r="E38" s="16">
        <f>VLOOKUP($B$11,TUKETIM,5,FALSE)</f>
        <v>19287.149890193152</v>
      </c>
      <c r="F38" s="16">
        <f>VLOOKUP($B$11,TUKETIM,6,FALSE)</f>
        <v>502.12171639274112</v>
      </c>
      <c r="G38" s="16">
        <f>VLOOKUP($B$11,TUKETIM,7,FALSE)</f>
        <v>698.85140000000001</v>
      </c>
      <c r="H38" s="16">
        <f>VLOOKUP($B$11,TUKETIM,8,FALSE)</f>
        <v>1200.9731163927411</v>
      </c>
      <c r="I38" s="16">
        <f>VLOOKUP($B$11,TUKETIM,9,FALSE)</f>
        <v>8216.4008166487056</v>
      </c>
      <c r="J38" s="16">
        <f>VLOOKUP($B$11,TUKETIM,10,FALSE)</f>
        <v>10567.199387821576</v>
      </c>
      <c r="K38" s="16">
        <f>VLOOKUP($B$11,TUKETIM,11,FALSE)</f>
        <v>18783.600204470284</v>
      </c>
      <c r="L38" s="21">
        <f>VLOOKUP($B$11,TUKETIM,12,FALSE)</f>
        <v>1327.3233282194631</v>
      </c>
      <c r="M38" s="21">
        <f>VLOOKUP($B$11,TUKETIM,13,FALSE)</f>
        <v>18015.513084343434</v>
      </c>
      <c r="N38" s="21">
        <f>VLOOKUP($B$11,TUKETIM,14,FALSE)</f>
        <v>19342.836412562898</v>
      </c>
      <c r="O38" s="21">
        <f>VLOOKUP($B$11,TUKETIM,15,FALSE)</f>
        <v>58614.559623619076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541601.36899999797</v>
      </c>
      <c r="D39" s="16">
        <f>VLOOKUP($B$11,ANLASMA,4,FALSE)</f>
        <v>3468.9</v>
      </c>
      <c r="E39" s="16">
        <f>VLOOKUP($B$11,ANLASMA,5,FALSE)</f>
        <v>545070.26899999799</v>
      </c>
      <c r="F39" s="16">
        <f>VLOOKUP($B$11,ANLASMA,6,FALSE)</f>
        <v>8607.5040000000699</v>
      </c>
      <c r="G39" s="16">
        <f>VLOOKUP($B$11,ANLASMA,7,FALSE)</f>
        <v>7123.8</v>
      </c>
      <c r="H39" s="16">
        <f>VLOOKUP($B$11,ANLASMA,8,FALSE)</f>
        <v>15731.304000000069</v>
      </c>
      <c r="I39" s="16">
        <f>VLOOKUP($B$11,ANLASMA,9,FALSE)</f>
        <v>84415.643999995795</v>
      </c>
      <c r="J39" s="16">
        <f>VLOOKUP($B$11,ANLASMA,10,FALSE)</f>
        <v>140513.60000000001</v>
      </c>
      <c r="K39" s="16">
        <f>VLOOKUP($B$11,ANLASMA,11,FALSE)</f>
        <v>224929.24399999582</v>
      </c>
      <c r="L39" s="21">
        <f>VLOOKUP($B$11,ANLASMA,12,FALSE)</f>
        <v>7567.0019999999995</v>
      </c>
      <c r="M39" s="21">
        <f>VLOOKUP($B$11,ANLASMA,13,FALSE)</f>
        <v>103388.41</v>
      </c>
      <c r="N39" s="21">
        <f>VLOOKUP($B$11,ANLASMA,14,FALSE)</f>
        <v>110955.412</v>
      </c>
      <c r="O39" s="21">
        <f>VLOOKUP($B$11,ANLASMA,15,FALSE)</f>
        <v>896686.22899999388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106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6.2262542104689012E-2</v>
      </c>
      <c r="D15" s="12">
        <f t="shared" ref="D15:D24" si="1">(SUMIFS(MESKENOG2,KAYNAK,A15,SEBEP,B15,SÜRE,"Uzun",BİLDİRİM,"Bildirimsiz",İL,$B$10,İLÇE,$B$11)/VLOOKUP($B$11,ABONE2,4,FALSE))</f>
        <v>2.7017491361581988E-2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6.2226961357329517E-2</v>
      </c>
      <c r="F15" s="12">
        <f t="shared" ref="F15:F24" si="3">(SUMIFS(TARIMSALAG2,KAYNAK,A15,SEBEP,B15,SÜRE,"Uzun",BİLDİRİM,"Bildirimsiz",İL,$B$10,İLÇE,$B$11)/VLOOKUP($B$11,ABONE2,6,FALSE))</f>
        <v>0.15365369600675599</v>
      </c>
      <c r="G15" s="12">
        <f t="shared" ref="G15:G24" si="4">(SUMIFS(TARIMSALOG2,KAYNAK,A15,SEBEP,B15,SÜRE,"Uzun",BİLDİRİM,"Bildirimsiz",İL,$B$10,İLÇE,$B$11)/VLOOKUP($B$11,ABONE2,7,FALSE))</f>
        <v>0.10136017716281476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0.14281192418222649</v>
      </c>
      <c r="I15" s="12">
        <f t="shared" ref="I15:I24" si="6">(SUMIFS(TICARETHANEAG2,KAYNAK,A15,SEBEP,B15,SÜRE,"Uzun",BİLDİRİM,"Bildirimsiz",İL,$B$10,İLÇE,$B$11)/VLOOKUP($B$11,ABONE2,9,FALSE))</f>
        <v>0.16598359699970064</v>
      </c>
      <c r="J15" s="12">
        <f t="shared" ref="J15:J24" si="7">(SUMIFS(TICARETHANEOG2,KAYNAK,A15,SEBEP,B15,SÜRE,"Uzun",BİLDİRİM,"Bildirimsiz",İL,$B$10,İLÇE,$B$11)/VLOOKUP($B$11,ABONE2,10,FALSE))</f>
        <v>1.3132825087447952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0.21408861736018023</v>
      </c>
      <c r="L15" s="12">
        <f t="shared" ref="L15:L24" si="9">(SUMIFS(SANAYIAG2,KAYNAK,A15,SEBEP,B15,SÜRE,"Uzun",BİLDİRİM,"Bildirimsiz",İL,$B$10,İLÇE,$B$11)/VLOOKUP($B$11,ABONE2,12,FALSE))</f>
        <v>1.0872473442978845E-2</v>
      </c>
      <c r="M15" s="12">
        <f t="shared" ref="M15:M24" si="10">(SUMIFS(SANAYIOG2,KAYNAK,A15,SEBEP,B15,SÜRE,"Uzun",BİLDİRİM,"Bildirimsiz",İL,$B$10,İLÇE,$B$11)/VLOOKUP($B$11,ABONE2,13,FALSE))</f>
        <v>78.247011013813051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51.575600147777799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0.13100863599629381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5.2811560453000894E-2</v>
      </c>
      <c r="D17" s="12">
        <f t="shared" si="1"/>
        <v>7.7448005434557862E-2</v>
      </c>
      <c r="E17" s="12">
        <f t="shared" si="2"/>
        <v>5.2836431551388986E-2</v>
      </c>
      <c r="F17" s="12">
        <f t="shared" si="3"/>
        <v>0.70627596936866566</v>
      </c>
      <c r="G17" s="12">
        <f t="shared" si="4"/>
        <v>1.8052797466822195</v>
      </c>
      <c r="H17" s="12">
        <f t="shared" si="5"/>
        <v>0.93412730642417763</v>
      </c>
      <c r="I17" s="12">
        <f t="shared" si="6"/>
        <v>0.16991583608199037</v>
      </c>
      <c r="J17" s="12">
        <f t="shared" si="7"/>
        <v>2.9285390588253088</v>
      </c>
      <c r="K17" s="12">
        <f t="shared" si="8"/>
        <v>0.28558196714726863</v>
      </c>
      <c r="L17" s="12">
        <f t="shared" si="9"/>
        <v>0.19003854980335297</v>
      </c>
      <c r="M17" s="12">
        <f t="shared" si="10"/>
        <v>27.352093308306259</v>
      </c>
      <c r="N17" s="12">
        <f t="shared" si="11"/>
        <v>18.092301913362089</v>
      </c>
      <c r="O17" s="17">
        <f t="shared" si="12"/>
        <v>0.16946768827502387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1.0684372674655761E-2</v>
      </c>
      <c r="D21" s="12">
        <f t="shared" si="1"/>
        <v>0</v>
      </c>
      <c r="E21" s="12">
        <f t="shared" si="2"/>
        <v>1.0673586537118251E-2</v>
      </c>
      <c r="F21" s="12">
        <f t="shared" si="3"/>
        <v>3.8937326487608052E-2</v>
      </c>
      <c r="G21" s="12">
        <f t="shared" si="4"/>
        <v>0</v>
      </c>
      <c r="H21" s="12">
        <f t="shared" si="5"/>
        <v>3.0864631848418232E-2</v>
      </c>
      <c r="I21" s="12">
        <f t="shared" si="6"/>
        <v>2.2940727330085269E-2</v>
      </c>
      <c r="J21" s="12">
        <f t="shared" si="7"/>
        <v>0</v>
      </c>
      <c r="K21" s="12">
        <f t="shared" si="8"/>
        <v>2.1978847087717225E-2</v>
      </c>
      <c r="L21" s="12">
        <f t="shared" si="9"/>
        <v>2.247070159829263E-3</v>
      </c>
      <c r="M21" s="12">
        <f t="shared" si="10"/>
        <v>0</v>
      </c>
      <c r="N21" s="12">
        <f t="shared" si="11"/>
        <v>7.6604664539633961E-4</v>
      </c>
      <c r="O21" s="17">
        <f t="shared" si="12"/>
        <v>1.4017204560264116E-2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7.8194411025931212E-4</v>
      </c>
      <c r="D22" s="12">
        <f t="shared" si="1"/>
        <v>0</v>
      </c>
      <c r="E22" s="12">
        <f t="shared" si="2"/>
        <v>7.8115471840854776E-4</v>
      </c>
      <c r="F22" s="12">
        <f t="shared" si="3"/>
        <v>1.3157907317846726E-2</v>
      </c>
      <c r="G22" s="12">
        <f t="shared" si="4"/>
        <v>0</v>
      </c>
      <c r="H22" s="12">
        <f t="shared" si="5"/>
        <v>1.0429939646477645E-2</v>
      </c>
      <c r="I22" s="12">
        <f t="shared" si="6"/>
        <v>2.3972062341760161E-3</v>
      </c>
      <c r="J22" s="12">
        <f t="shared" si="7"/>
        <v>0</v>
      </c>
      <c r="K22" s="12">
        <f t="shared" si="8"/>
        <v>2.296693932174524E-3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1.7425338441175889E-3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0.12654041934260499</v>
      </c>
      <c r="D25" s="12">
        <f t="shared" ref="D25:O25" si="13">SUM(D15:D24)</f>
        <v>0.10446549679613985</v>
      </c>
      <c r="E25" s="12">
        <f t="shared" si="13"/>
        <v>0.12651813416424532</v>
      </c>
      <c r="F25" s="12">
        <f t="shared" si="13"/>
        <v>0.91202489918087637</v>
      </c>
      <c r="G25" s="12">
        <f t="shared" si="13"/>
        <v>1.9066399238450342</v>
      </c>
      <c r="H25" s="12">
        <f t="shared" si="13"/>
        <v>1.1182338021012999</v>
      </c>
      <c r="I25" s="12">
        <f t="shared" si="13"/>
        <v>0.3612373666459523</v>
      </c>
      <c r="J25" s="12">
        <f t="shared" si="13"/>
        <v>4.2418215675701045</v>
      </c>
      <c r="K25" s="12">
        <f t="shared" si="13"/>
        <v>0.52394612552734066</v>
      </c>
      <c r="L25" s="12">
        <f t="shared" si="13"/>
        <v>0.20315809340616106</v>
      </c>
      <c r="M25" s="12">
        <f t="shared" si="13"/>
        <v>105.5991043221193</v>
      </c>
      <c r="N25" s="12">
        <f t="shared" si="13"/>
        <v>69.66866810778528</v>
      </c>
      <c r="O25" s="12">
        <f t="shared" si="13"/>
        <v>0.31623606267569937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2.2400845157037386E-2</v>
      </c>
      <c r="D28" s="12">
        <f>(SUMIFS(MESKENOG2,KAYNAK,A28,SEBEP,B28,SÜRE,"Uzun",BİLDİRİM,"Bildirimli",İL,$B$10,İLÇE,$B$11)/VLOOKUP($B$11,ABONE2,4,FALSE))</f>
        <v>9.105061706098783E-3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2.2387422735961511E-2</v>
      </c>
      <c r="F28" s="12">
        <f>(SUMIFS(TARIMSALAG2,KAYNAK,A28,SEBEP,B28,SÜRE,"Uzun",BİLDİRİM,"Bildirimli",İL,$B$10,İLÇE,$B$11)/VLOOKUP($B$11,ABONE2,6,FALSE))</f>
        <v>3.844913120636783E-2</v>
      </c>
      <c r="G28" s="12">
        <f>(SUMIFS(TARIMSALOG2,KAYNAK,A28,SEBEP,B28,SÜRE,"Uzun",BİLDİRİM,"Bildirimli",İL,$B$10,İLÇE,$B$11)/VLOOKUP($B$11,ABONE2,7,FALSE))</f>
        <v>0.13135099237476455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5.7710041604608797E-2</v>
      </c>
      <c r="I28" s="12">
        <f>(SUMIFS(TICARETHANEAG2,KAYNAK,A28,SEBEP,B28,SÜRE,"Uzun",BİLDİRİM,"Bildirimli",İL,$B$10,İLÇE,$B$11)/VLOOKUP($B$11,ABONE2,9,FALSE))</f>
        <v>3.2652746707848082E-2</v>
      </c>
      <c r="J28" s="12">
        <f>(SUMIFS(TICARETHANEOG2,KAYNAK,A28,SEBEP,B28,SÜRE,"Uzun",BİLDİRİM,"Bildirimli",İL,$B$10,İLÇE,$B$11)/VLOOKUP($B$11,ABONE2,10,FALSE))</f>
        <v>0.48925994409976437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5.1797799755854315E-2</v>
      </c>
      <c r="L28" s="12">
        <f>(SUMIFS(SANAYIAG2,KAYNAK,A28,SEBEP,B28,SÜRE,"Uzun",BİLDİRİM,"Bildirimli",İL,$B$10,İLÇE,$B$11)/VLOOKUP($B$11,ABONE2,12,FALSE))</f>
        <v>0.38609681923407496</v>
      </c>
      <c r="M28" s="12">
        <f>(SUMIFS(SANAYIOG2,KAYNAK,A28,SEBEP,B28,SÜRE,"Uzun",BİLDİRİM,"Bildirimli",İL,$B$10,İLÇE,$B$11)/VLOOKUP($B$11,ABONE2,13,FALSE))</f>
        <v>8.0381933409990687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5.4295240722155489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3.3806993724039475E-2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6.6956542865778124E-2</v>
      </c>
      <c r="D29" s="12">
        <f>(SUMIFS(MESKENOG2,KAYNAK,A29,SEBEP,B29,SÜRE,"Uzun",BİLDİRİM,"Bildirimli",İL,$B$10,İLÇE,$B$11)/VLOOKUP($B$11,ABONE2,4,FALSE))</f>
        <v>0.15983320777278365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6.7050304148000006E-2</v>
      </c>
      <c r="F29" s="12">
        <f>(SUMIFS(TARIMSALAG2,KAYNAK,A29,SEBEP,B29,SÜRE,"Uzun",BİLDİRİM,"Bildirimli",İL,$B$10,İLÇE,$B$11)/VLOOKUP($B$11,ABONE2,6,FALSE))</f>
        <v>0.25890623062361023</v>
      </c>
      <c r="G29" s="12">
        <f>(SUMIFS(TARIMSALOG2,KAYNAK,A29,SEBEP,B29,SÜRE,"Uzun",BİLDİRİM,"Bildirimli",İL,$B$10,İLÇE,$B$11)/VLOOKUP($B$11,ABONE2,7,FALSE))</f>
        <v>0.58911040326350861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0.32736592456681324</v>
      </c>
      <c r="I29" s="12">
        <f>(SUMIFS(TICARETHANEAG2,KAYNAK,A29,SEBEP,B29,SÜRE,"Uzun",BİLDİRİM,"Bildirimli",İL,$B$10,İLÇE,$B$11)/VLOOKUP($B$11,ABONE2,9,FALSE))</f>
        <v>0.2165857839286521</v>
      </c>
      <c r="J29" s="12">
        <f>(SUMIFS(TICARETHANEOG2,KAYNAK,A29,SEBEP,B29,SÜRE,"Uzun",BİLDİRİM,"Bildirimli",İL,$B$10,İLÇE,$B$11)/VLOOKUP($B$11,ABONE2,10,FALSE))</f>
        <v>2.0831231593334731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0.29484770636948365</v>
      </c>
      <c r="L29" s="12">
        <f>(SUMIFS(SANAYIAG2,KAYNAK,A29,SEBEP,B29,SÜRE,"Uzun",BİLDİRİM,"Bildirimli",İL,$B$10,İLÇE,$B$11)/VLOOKUP($B$11,ABONE2,12,FALSE))</f>
        <v>0.21621662322386304</v>
      </c>
      <c r="M29" s="12">
        <f>(SUMIFS(SANAYIOG2,KAYNAK,A29,SEBEP,B29,SÜRE,"Uzun",BİLDİRİM,"Bildirimli",İL,$B$10,İLÇE,$B$11)/VLOOKUP($B$11,ABONE2,13,FALSE))</f>
        <v>357.30268114234724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235.56865914719154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0.29678580821573108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0.17027902586866239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0.17010712499542449</v>
      </c>
      <c r="F31" s="12">
        <f>(SUMIFS(TARIMSALAG2,KAYNAK,A31,SEBEP,B31,SÜRE,"Uzun",BİLDİRİM,"Bildirimli",İL,$B$10,İLÇE,$B$11)/VLOOKUP($B$11,ABONE2,6,FALSE))</f>
        <v>2.9925976339543752E-3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2.3721562976812206E-3</v>
      </c>
      <c r="I31" s="12">
        <f>(SUMIFS(TICARETHANEAG2,KAYNAK,A31,SEBEP,B31,SÜRE,"Uzun",BİLDİRİM,"Bildirimli",İL,$B$10,İLÇE,$B$11)/VLOOKUP($B$11,ABONE2,9,FALSE))</f>
        <v>0.49513107011105878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0.47437075214599611</v>
      </c>
      <c r="L31" s="12">
        <f>(SUMIFS(SANAYIAG2,KAYNAK,A31,SEBEP,B31,SÜRE,"Uzun",BİLDİRİM,"Bildirimli",İL,$B$10,İLÇE,$B$11)/VLOOKUP($B$11,ABONE2,12,FALSE))</f>
        <v>5.6199298977973093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1.9158851924309011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0.20904838037424942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0.2596364138914779</v>
      </c>
      <c r="D33" s="12">
        <f t="shared" ref="D33:O33" si="14">SUM(D28:D32)</f>
        <v>0.16893826947888244</v>
      </c>
      <c r="E33" s="12">
        <f t="shared" si="14"/>
        <v>0.25954485187938603</v>
      </c>
      <c r="F33" s="12">
        <f t="shared" si="14"/>
        <v>0.30034795946393245</v>
      </c>
      <c r="G33" s="12">
        <f t="shared" si="14"/>
        <v>0.72046139563827316</v>
      </c>
      <c r="H33" s="12">
        <f t="shared" si="14"/>
        <v>0.38744812246910326</v>
      </c>
      <c r="I33" s="12">
        <f t="shared" si="14"/>
        <v>0.74436960074755898</v>
      </c>
      <c r="J33" s="12">
        <f t="shared" si="14"/>
        <v>2.5723831034332374</v>
      </c>
      <c r="K33" s="12">
        <f t="shared" si="14"/>
        <v>0.82101625827133407</v>
      </c>
      <c r="L33" s="12">
        <f t="shared" si="14"/>
        <v>6.2222433402552468</v>
      </c>
      <c r="M33" s="12">
        <f t="shared" si="14"/>
        <v>365.34087448334628</v>
      </c>
      <c r="N33" s="12">
        <f t="shared" si="14"/>
        <v>242.91406841183797</v>
      </c>
      <c r="O33" s="12">
        <f t="shared" si="14"/>
        <v>0.53964118231402003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45520</v>
      </c>
      <c r="D37" s="16">
        <f>VLOOKUP($B$11,ABONE2,4,FALSE)</f>
        <v>46</v>
      </c>
      <c r="E37" s="16">
        <f>VLOOKUP($B$11,ABONE2,5,FALSE)</f>
        <v>45566</v>
      </c>
      <c r="F37" s="16">
        <f>VLOOKUP($B$11,ABONE2,6,FALSE)</f>
        <v>3506</v>
      </c>
      <c r="G37" s="16">
        <f>VLOOKUP($B$11,ABONE2,7,FALSE)</f>
        <v>917</v>
      </c>
      <c r="H37" s="16">
        <f>VLOOKUP($B$11,ABONE2,8,FALSE)</f>
        <v>4423</v>
      </c>
      <c r="I37" s="16">
        <f>VLOOKUP($B$11,ABONE2,9,FALSE)</f>
        <v>9437</v>
      </c>
      <c r="J37" s="16">
        <f>VLOOKUP($B$11,ABONE2,10,FALSE)</f>
        <v>413</v>
      </c>
      <c r="K37" s="16">
        <f>VLOOKUP($B$11,ABONE2,11,FALSE)</f>
        <v>9850</v>
      </c>
      <c r="L37" s="21">
        <f>VLOOKUP($B$11,ABONE2,12,FALSE)</f>
        <v>15</v>
      </c>
      <c r="M37" s="21">
        <f>VLOOKUP($B$11,ABONE2,13,FALSE)</f>
        <v>29</v>
      </c>
      <c r="N37" s="21">
        <f>VLOOKUP($B$11,ABONE2,14,FALSE)</f>
        <v>44</v>
      </c>
      <c r="O37" s="21">
        <f>VLOOKUP($B$11,ABONE2,15,FALSE)</f>
        <v>59883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7994.3686664283396</v>
      </c>
      <c r="D38" s="16">
        <f>VLOOKUP($B$11,TUKETIM,4,FALSE)</f>
        <v>13.278850951285001</v>
      </c>
      <c r="E38" s="16">
        <f>VLOOKUP($B$11,TUKETIM,5,FALSE)</f>
        <v>8007.6475173796243</v>
      </c>
      <c r="F38" s="16">
        <f>VLOOKUP($B$11,TUKETIM,6,FALSE)</f>
        <v>4719.3581408370856</v>
      </c>
      <c r="G38" s="16">
        <f>VLOOKUP($B$11,TUKETIM,7,FALSE)</f>
        <v>3926.3325442110126</v>
      </c>
      <c r="H38" s="16">
        <f>VLOOKUP($B$11,TUKETIM,8,FALSE)</f>
        <v>8645.6906850480991</v>
      </c>
      <c r="I38" s="16">
        <f>VLOOKUP($B$11,TUKETIM,9,FALSE)</f>
        <v>5336.3314666903434</v>
      </c>
      <c r="J38" s="16">
        <f>VLOOKUP($B$11,TUKETIM,10,FALSE)</f>
        <v>2966.03275455841</v>
      </c>
      <c r="K38" s="16">
        <f>VLOOKUP($B$11,TUKETIM,11,FALSE)</f>
        <v>8302.3642212487539</v>
      </c>
      <c r="L38" s="21">
        <f>VLOOKUP($B$11,TUKETIM,12,FALSE)</f>
        <v>51.476100000000002</v>
      </c>
      <c r="M38" s="21">
        <f>VLOOKUP($B$11,TUKETIM,13,FALSE)</f>
        <v>4854.1763392405064</v>
      </c>
      <c r="N38" s="21">
        <f>VLOOKUP($B$11,TUKETIM,14,FALSE)</f>
        <v>4905.6524392405063</v>
      </c>
      <c r="O38" s="21">
        <f>VLOOKUP($B$11,TUKETIM,15,FALSE)</f>
        <v>29861.354862916982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240667.90900001299</v>
      </c>
      <c r="D39" s="16">
        <f>VLOOKUP($B$11,ANLASMA,4,FALSE)</f>
        <v>337.7</v>
      </c>
      <c r="E39" s="16">
        <f>VLOOKUP($B$11,ANLASMA,5,FALSE)</f>
        <v>241005.60900001301</v>
      </c>
      <c r="F39" s="16">
        <f>VLOOKUP($B$11,ANLASMA,6,FALSE)</f>
        <v>28422.255999999597</v>
      </c>
      <c r="G39" s="16">
        <f>VLOOKUP($B$11,ANLASMA,7,FALSE)</f>
        <v>30460.890000000003</v>
      </c>
      <c r="H39" s="16">
        <f>VLOOKUP($B$11,ANLASMA,8,FALSE)</f>
        <v>58883.1459999996</v>
      </c>
      <c r="I39" s="16">
        <f>VLOOKUP($B$11,ANLASMA,9,FALSE)</f>
        <v>59650.609000000797</v>
      </c>
      <c r="J39" s="16">
        <f>VLOOKUP($B$11,ANLASMA,10,FALSE)</f>
        <v>70387.956000000006</v>
      </c>
      <c r="K39" s="16">
        <f>VLOOKUP($B$11,ANLASMA,11,FALSE)</f>
        <v>130038.5650000008</v>
      </c>
      <c r="L39" s="21">
        <f>VLOOKUP($B$11,ANLASMA,12,FALSE)</f>
        <v>721.08299999999997</v>
      </c>
      <c r="M39" s="21">
        <f>VLOOKUP($B$11,ANLASMA,13,FALSE)</f>
        <v>19051.317999999999</v>
      </c>
      <c r="N39" s="21">
        <f>VLOOKUP($B$11,ANLASMA,14,FALSE)</f>
        <v>19772.400999999998</v>
      </c>
      <c r="O39" s="21">
        <f>VLOOKUP($B$11,ANLASMA,15,FALSE)</f>
        <v>449699.72100001341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40" zoomScaleNormal="40" workbookViewId="0">
      <selection activeCell="A11" sqref="A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2.0916310265383427E-3</v>
      </c>
      <c r="D15" s="12">
        <f t="shared" ref="D15:D24" si="1">(SUMIFS(MESKENOG2,KAYNAK,A15,SEBEP,B15,SÜRE,"Uzun",BİLDİRİM,"Bildirimsiz",İL,$B$10)/VLOOKUP($B$10,ABONE2,4,FALSE))</f>
        <v>4.9823030087464727E-3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2.0940292543765453E-3</v>
      </c>
      <c r="F15" s="12">
        <f t="shared" ref="F15:F24" si="3">(SUMIFS(TARIMSALAG2,KAYNAK,A15,SEBEP,B15,SÜRE,"Uzun",BİLDİRİM,"Bildirimsiz",İL,$B$10)/VLOOKUP($B$10,ABONE2,6,FALSE))</f>
        <v>1.1353640164539373E-2</v>
      </c>
      <c r="G15" s="12">
        <f t="shared" ref="G15:G24" si="4">(SUMIFS(TARIMSALOG2,KAYNAK,A15,SEBEP,B15,SÜRE,"Uzun",BİLDİRİM,"Bildirimsiz",İL,$B$10)/VLOOKUP($B$10,ABONE2,7,FALSE))</f>
        <v>3.338756380489178E-2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1.4079103856476852E-2</v>
      </c>
      <c r="I15" s="12">
        <f t="shared" ref="I15:I24" si="6">(SUMIFS(TICARETHANEAG2,KAYNAK,A15,SEBEP,B15,SÜRE,"Uzun",BİLDİRİM,"Bildirimsiz",İL,$B$10)/VLOOKUP($B$10,ABONE2,9,FALSE))</f>
        <v>5.6806386320698539E-3</v>
      </c>
      <c r="J15" s="12">
        <f t="shared" ref="J15:J24" si="7">(SUMIFS(TICARETHANEOG2,KAYNAK,A15,SEBEP,B15,SÜRE,"Uzun",BİLDİRİM,"Bildirimsiz",İL,$B$10)/VLOOKUP($B$10,ABONE2,10,FALSE))</f>
        <v>0.38771191754799561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1.4324672063657888E-2</v>
      </c>
      <c r="L15" s="12">
        <f t="shared" ref="L15:L24" si="9">(SUMIFS(SANAYIAG2,KAYNAK,A15,SEBEP,B15,SÜRE,"Uzun",BİLDİRİM,"Bildirimsiz",İL,$B$10)/VLOOKUP($B$10,ABONE2,12,FALSE))</f>
        <v>8.2840300781089268E-4</v>
      </c>
      <c r="M15" s="12">
        <f t="shared" ref="M15:M24" si="10">(SUMIFS(SANAYIOG2,KAYNAK,A15,SEBEP,B15,SÜRE,"Uzun",BİLDİRİM,"Bildirimsiz",İL,$B$10)/VLOOKUP($B$10,ABONE2,13,FALSE))</f>
        <v>1.9955081844613309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0.93002347201728208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5.494294688444137E-3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0.16891277829894921</v>
      </c>
      <c r="D17" s="12">
        <f t="shared" si="1"/>
        <v>6.8224505626980916</v>
      </c>
      <c r="E17" s="12">
        <f t="shared" si="2"/>
        <v>0.17443284409516957</v>
      </c>
      <c r="F17" s="12">
        <f t="shared" si="3"/>
        <v>0.62478407070883069</v>
      </c>
      <c r="G17" s="12">
        <f t="shared" si="4"/>
        <v>3.2716087068241935</v>
      </c>
      <c r="H17" s="12">
        <f t="shared" si="5"/>
        <v>0.95218034213126701</v>
      </c>
      <c r="I17" s="12">
        <f t="shared" si="6"/>
        <v>0.38950131436394658</v>
      </c>
      <c r="J17" s="12">
        <f t="shared" si="7"/>
        <v>10.546512737030918</v>
      </c>
      <c r="K17" s="12">
        <f t="shared" si="8"/>
        <v>0.61931900508208437</v>
      </c>
      <c r="L17" s="12">
        <f t="shared" si="9"/>
        <v>8.9676485577105787</v>
      </c>
      <c r="M17" s="12">
        <f t="shared" si="10"/>
        <v>96.630171037958291</v>
      </c>
      <c r="N17" s="12">
        <f t="shared" si="11"/>
        <v>49.804069713101015</v>
      </c>
      <c r="O17" s="17">
        <f t="shared" si="12"/>
        <v>0.32442380923307612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1.0972231021201833E-2</v>
      </c>
      <c r="D18" s="12">
        <f t="shared" si="1"/>
        <v>0.2265539466906559</v>
      </c>
      <c r="E18" s="12">
        <f t="shared" si="2"/>
        <v>1.115108703638037E-2</v>
      </c>
      <c r="F18" s="12">
        <f t="shared" si="3"/>
        <v>1.1842632701668226E-2</v>
      </c>
      <c r="G18" s="12">
        <f t="shared" si="4"/>
        <v>4.2891745872837624E-2</v>
      </c>
      <c r="H18" s="12">
        <f t="shared" si="5"/>
        <v>1.5683221059699159E-2</v>
      </c>
      <c r="I18" s="12">
        <f t="shared" si="6"/>
        <v>2.7438145513358596E-2</v>
      </c>
      <c r="J18" s="12">
        <f t="shared" si="7"/>
        <v>0.45338269111410778</v>
      </c>
      <c r="K18" s="12">
        <f t="shared" si="8"/>
        <v>3.7075782783854781E-2</v>
      </c>
      <c r="L18" s="12">
        <f t="shared" si="9"/>
        <v>2.2487000571948723</v>
      </c>
      <c r="M18" s="12">
        <f t="shared" si="10"/>
        <v>2.6786406111835683</v>
      </c>
      <c r="N18" s="12">
        <f t="shared" si="11"/>
        <v>2.4489821508161262</v>
      </c>
      <c r="O18" s="17">
        <f t="shared" si="12"/>
        <v>1.8527622649414485E-2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3.3549055276982147E-2</v>
      </c>
      <c r="D21" s="12">
        <f t="shared" si="1"/>
        <v>0</v>
      </c>
      <c r="E21" s="12">
        <f t="shared" si="2"/>
        <v>3.3521221514173402E-2</v>
      </c>
      <c r="F21" s="12">
        <f t="shared" si="3"/>
        <v>5.0674260383026082E-2</v>
      </c>
      <c r="G21" s="12">
        <f t="shared" si="4"/>
        <v>8.0629381963975518E-4</v>
      </c>
      <c r="H21" s="12">
        <f t="shared" si="5"/>
        <v>4.4505893165380235E-2</v>
      </c>
      <c r="I21" s="12">
        <f t="shared" si="6"/>
        <v>8.9844118098216783E-2</v>
      </c>
      <c r="J21" s="12">
        <f t="shared" si="7"/>
        <v>9.5722330524681073E-5</v>
      </c>
      <c r="K21" s="12">
        <f t="shared" si="8"/>
        <v>8.7813425387272409E-2</v>
      </c>
      <c r="L21" s="12">
        <f t="shared" si="9"/>
        <v>5.1352069074900948</v>
      </c>
      <c r="M21" s="12">
        <f t="shared" si="10"/>
        <v>0</v>
      </c>
      <c r="N21" s="12">
        <f t="shared" si="11"/>
        <v>2.7430390110941589</v>
      </c>
      <c r="O21" s="17">
        <f t="shared" si="12"/>
        <v>4.6045443794895731E-2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5.8964888967934885E-3</v>
      </c>
      <c r="D22" s="12">
        <f t="shared" si="1"/>
        <v>0</v>
      </c>
      <c r="E22" s="12">
        <f t="shared" si="2"/>
        <v>5.8915969118477803E-3</v>
      </c>
      <c r="F22" s="12">
        <f t="shared" si="3"/>
        <v>2.9518083959819063E-3</v>
      </c>
      <c r="G22" s="12">
        <f t="shared" si="4"/>
        <v>0</v>
      </c>
      <c r="H22" s="12">
        <f t="shared" si="5"/>
        <v>2.58668746971749E-3</v>
      </c>
      <c r="I22" s="12">
        <f t="shared" si="6"/>
        <v>1.1281488218759609E-2</v>
      </c>
      <c r="J22" s="12">
        <f t="shared" si="7"/>
        <v>0</v>
      </c>
      <c r="K22" s="12">
        <f t="shared" si="8"/>
        <v>1.1026227545869823E-2</v>
      </c>
      <c r="L22" s="12">
        <f t="shared" si="9"/>
        <v>0.31731049207687334</v>
      </c>
      <c r="M22" s="12">
        <f t="shared" si="10"/>
        <v>0</v>
      </c>
      <c r="N22" s="12">
        <f t="shared" si="11"/>
        <v>0.16949561606306637</v>
      </c>
      <c r="O22" s="17">
        <f t="shared" si="12"/>
        <v>6.8762465716776825E-3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2.2511086949402927E-5</v>
      </c>
      <c r="D24" s="12">
        <f t="shared" si="1"/>
        <v>0</v>
      </c>
      <c r="E24" s="12">
        <f t="shared" si="2"/>
        <v>2.2492410767628398E-5</v>
      </c>
      <c r="F24" s="12">
        <f t="shared" si="3"/>
        <v>4.4825992068597355E-5</v>
      </c>
      <c r="G24" s="12">
        <f t="shared" si="4"/>
        <v>0</v>
      </c>
      <c r="H24" s="12">
        <f t="shared" si="5"/>
        <v>3.928128673911635E-5</v>
      </c>
      <c r="I24" s="12">
        <f t="shared" si="6"/>
        <v>2.0781627096715077E-5</v>
      </c>
      <c r="J24" s="12">
        <f t="shared" si="7"/>
        <v>0</v>
      </c>
      <c r="K24" s="12">
        <f t="shared" si="8"/>
        <v>2.0311411464381124E-5</v>
      </c>
      <c r="L24" s="12">
        <f t="shared" si="9"/>
        <v>1.8866795598536032E-2</v>
      </c>
      <c r="M24" s="12">
        <f t="shared" si="10"/>
        <v>0</v>
      </c>
      <c r="N24" s="12">
        <f t="shared" si="11"/>
        <v>1.0077949588679495E-2</v>
      </c>
      <c r="O24" s="17">
        <f t="shared" si="12"/>
        <v>3.4858347289487855E-5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0.22144469560741442</v>
      </c>
      <c r="D25" s="12">
        <f t="shared" ref="D25:O25" si="13">SUM(D15:D24)</f>
        <v>7.0539868123974934</v>
      </c>
      <c r="E25" s="12">
        <f t="shared" si="13"/>
        <v>0.22711327122271532</v>
      </c>
      <c r="F25" s="12">
        <f t="shared" si="13"/>
        <v>0.70165123834611476</v>
      </c>
      <c r="G25" s="12">
        <f t="shared" si="13"/>
        <v>3.3486943103215627</v>
      </c>
      <c r="H25" s="12">
        <f t="shared" si="13"/>
        <v>1.02907452896928</v>
      </c>
      <c r="I25" s="12">
        <f t="shared" si="13"/>
        <v>0.52376648645344814</v>
      </c>
      <c r="J25" s="12">
        <f t="shared" si="13"/>
        <v>11.387703068023546</v>
      </c>
      <c r="K25" s="12">
        <f t="shared" si="13"/>
        <v>0.76957942427420367</v>
      </c>
      <c r="L25" s="12">
        <f t="shared" si="13"/>
        <v>16.688561213078767</v>
      </c>
      <c r="M25" s="12">
        <f t="shared" si="13"/>
        <v>101.30431983360319</v>
      </c>
      <c r="N25" s="12">
        <f t="shared" si="13"/>
        <v>56.105687912680331</v>
      </c>
      <c r="O25" s="12">
        <f t="shared" si="13"/>
        <v>0.40140227528479766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4.1408818390240368E-2</v>
      </c>
      <c r="D28" s="12">
        <f>(SUMIFS(MESKENOG2,KAYNAK,A28,SEBEP,B28,SÜRE,"Uzun",BİLDİRİM,"Bildirimli",İL,$B$10)/VLOOKUP($B$10,ABONE2,4,FALSE))</f>
        <v>0.22341562217602001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4.1559819190838961E-2</v>
      </c>
      <c r="F28" s="12">
        <f>(SUMIFS(TARIMSALAG2,KAYNAK,A28,SEBEP,B28,SÜRE,"Uzun",BİLDİRİM,"Bildirimli",İL,$B$10)/VLOOKUP($B$10,ABONE2,6,FALSE))</f>
        <v>9.273780021430518E-2</v>
      </c>
      <c r="G28" s="12">
        <f>(SUMIFS(TARIMSALOG2,KAYNAK,A28,SEBEP,B28,SÜRE,"Uzun",BİLDİRİM,"Bildirimli",İL,$B$10)/VLOOKUP($B$10,ABONE2,7,FALSE))</f>
        <v>0.53041297174529278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0.14687558376755419</v>
      </c>
      <c r="I28" s="12">
        <f>(SUMIFS(TICARETHANEAG2,KAYNAK,A28,SEBEP,B28,SÜRE,"Uzun",BİLDİRİM,"Bildirimli",İL,$B$10)/VLOOKUP($B$10,ABONE2,9,FALSE))</f>
        <v>0.10993837404867979</v>
      </c>
      <c r="J28" s="12">
        <f>(SUMIFS(TICARETHANEOG2,KAYNAK,A28,SEBEP,B28,SÜRE,"Uzun",BİLDİRİM,"Bildirimli",İL,$B$10)/VLOOKUP($B$10,ABONE2,10,FALSE))</f>
        <v>2.0136974771108065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0.15301379284489988</v>
      </c>
      <c r="L28" s="12">
        <f>(SUMIFS(SANAYIAG2,KAYNAK,A28,SEBEP,B28,SÜRE,"Uzun",BİLDİRİM,"Bildirimli",İL,$B$10)/VLOOKUP($B$10,ABONE2,12,FALSE))</f>
        <v>5.8260767448163975</v>
      </c>
      <c r="M28" s="12">
        <f>(SUMIFS(SANAYIOG2,KAYNAK,A28,SEBEP,B28,SÜRE,"Uzun",BİLDİRİM,"Bildirimli",İL,$B$10)/VLOOKUP($B$10,ABONE2,13,FALSE))</f>
        <v>31.242105645955672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17.665796056319898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8.3770194633332573E-2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0.14847691849459699</v>
      </c>
      <c r="D29" s="12">
        <f>(SUMIFS(MESKENOG2,KAYNAK,A29,SEBEP,B29,SÜRE,"Uzun",BİLDİRİM,"Bildirimli",İL,$B$10)/VLOOKUP($B$10,ABONE2,4,FALSE))</f>
        <v>8.8168868315705566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0.15566861028614054</v>
      </c>
      <c r="F29" s="12">
        <f>(SUMIFS(TARIMSALAG2,KAYNAK,A29,SEBEP,B29,SÜRE,"Uzun",BİLDİRİM,"Bildirimli",İL,$B$10)/VLOOKUP($B$10,ABONE2,6,FALSE))</f>
        <v>0.78868707844282537</v>
      </c>
      <c r="G29" s="12">
        <f>(SUMIFS(TARIMSALOG2,KAYNAK,A29,SEBEP,B29,SÜRE,"Uzun",BİLDİRİM,"Bildirimli",İL,$B$10)/VLOOKUP($B$10,ABONE2,7,FALSE))</f>
        <v>4.3068157150358424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1.2238584087563953</v>
      </c>
      <c r="I29" s="12">
        <f>(SUMIFS(TICARETHANEAG2,KAYNAK,A29,SEBEP,B29,SÜRE,"Uzun",BİLDİRİM,"Bildirimli",İL,$B$10)/VLOOKUP($B$10,ABONE2,9,FALSE))</f>
        <v>0.44150580040909781</v>
      </c>
      <c r="J29" s="12">
        <f>(SUMIFS(TICARETHANEOG2,KAYNAK,A29,SEBEP,B29,SÜRE,"Uzun",BİLDİRİM,"Bildirimli",İL,$B$10)/VLOOKUP($B$10,ABONE2,10,FALSE))</f>
        <v>11.855769172634545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0.69977071124688561</v>
      </c>
      <c r="L29" s="12">
        <f>(SUMIFS(SANAYIAG2,KAYNAK,A29,SEBEP,B29,SÜRE,"Uzun",BİLDİRİM,"Bildirimli",İL,$B$10)/VLOOKUP($B$10,ABONE2,12,FALSE))</f>
        <v>8.6408447943139013</v>
      </c>
      <c r="M29" s="12">
        <f>(SUMIFS(SANAYIOG2,KAYNAK,A29,SEBEP,B29,SÜRE,"Uzun",BİLDİRİM,"Bildirimli",İL,$B$10)/VLOOKUP($B$10,ABONE2,13,FALSE))</f>
        <v>78.559535918203466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41.211537909061526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0.3172031337276951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0</v>
      </c>
      <c r="D30" s="12">
        <f>(SUMIFS(MESKENOG2,KAYNAK,A30,SEBEP,B30,SÜRE,"Uzun",BİLDİRİM,"Bildirimli",İL,$B$10)/VLOOKUP($B$10,ABONE2,4,FALSE))</f>
        <v>0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2">
        <f>(SUMIFS(TARIMSALAG2,KAYNAK,A30,SEBEP,B30,SÜRE,"Uzun",BİLDİRİM,"Bildirimli",İL,$B$10)/VLOOKUP($B$10,ABONE2,6,FALSE))</f>
        <v>0</v>
      </c>
      <c r="G30" s="12">
        <f>(SUMIFS(TARIMSALOG2,KAYNAK,A30,SEBEP,B30,SÜRE,"Uzun",BİLDİRİM,"Bildirimli",İL,$B$10)/VLOOKUP($B$10,ABONE2,7,FALSE))</f>
        <v>0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2">
        <f>(SUMIFS(TICARETHANEAG2,KAYNAK,A30,SEBEP,B30,SÜRE,"Uzun",BİLDİRİM,"Bildirimli",İL,$B$10)/VLOOKUP($B$10,ABONE2,9,FALSE))</f>
        <v>0</v>
      </c>
      <c r="J30" s="12">
        <f>(SUMIFS(TICARETHANEOG2,KAYNAK,A30,SEBEP,B30,SÜRE,"Uzun",BİLDİRİM,"Bildirimli",İL,$B$10)/VLOOKUP($B$10,ABONE2,10,FALSE))</f>
        <v>0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0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5.3002566530120775E-2</v>
      </c>
      <c r="D31" s="12">
        <f>(SUMIFS(MESKENOG2,KAYNAK,A31,SEBEP,B31,SÜRE,"Uzun",BİLDİRİM,"Bildirimli",İL,$B$10)/VLOOKUP($B$10,ABONE2,4,FALSE))</f>
        <v>5.5542324915157301E-3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5.2963201318063466E-2</v>
      </c>
      <c r="F31" s="12">
        <f>(SUMIFS(TARIMSALAG2,KAYNAK,A31,SEBEP,B31,SÜRE,"Uzun",BİLDİRİM,"Bildirimli",İL,$B$10)/VLOOKUP($B$10,ABONE2,6,FALSE))</f>
        <v>1.2470982562420395E-2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1.0928397105038888E-2</v>
      </c>
      <c r="I31" s="12">
        <f>(SUMIFS(TICARETHANEAG2,KAYNAK,A31,SEBEP,B31,SÜRE,"Uzun",BİLDİRİM,"Bildirimli",İL,$B$10)/VLOOKUP($B$10,ABONE2,9,FALSE))</f>
        <v>0.14178583979397374</v>
      </c>
      <c r="J31" s="12">
        <f>(SUMIFS(TICARETHANEOG2,KAYNAK,A31,SEBEP,B31,SÜRE,"Uzun",BİLDİRİM,"Bildirimli",İL,$B$10)/VLOOKUP($B$10,ABONE2,10,FALSE))</f>
        <v>0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0.13857772148810432</v>
      </c>
      <c r="L31" s="12">
        <f>(SUMIFS(SANAYIAG2,KAYNAK,A31,SEBEP,B31,SÜRE,"Uzun",BİLDİRİM,"Bildirimli",İL,$B$10)/VLOOKUP($B$10,ABONE2,12,FALSE))</f>
        <v>1.6152526005277976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0.86280864156739623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6.7274408869057556E-2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0.24288830341495812</v>
      </c>
      <c r="D33" s="12">
        <f t="shared" ref="D33:O33" si="14">SUM(D28:D32)</f>
        <v>9.0458566862380927</v>
      </c>
      <c r="E33" s="12">
        <f t="shared" si="14"/>
        <v>0.25019163079504297</v>
      </c>
      <c r="F33" s="12">
        <f t="shared" si="14"/>
        <v>0.893895861219551</v>
      </c>
      <c r="G33" s="12">
        <f t="shared" si="14"/>
        <v>4.8372286867811347</v>
      </c>
      <c r="H33" s="12">
        <f t="shared" si="14"/>
        <v>1.3816623896289884</v>
      </c>
      <c r="I33" s="12">
        <f t="shared" si="14"/>
        <v>0.69323001425175135</v>
      </c>
      <c r="J33" s="12">
        <f t="shared" si="14"/>
        <v>13.869466649745352</v>
      </c>
      <c r="K33" s="12">
        <f t="shared" si="14"/>
        <v>0.99136222557988984</v>
      </c>
      <c r="L33" s="12">
        <f t="shared" si="14"/>
        <v>16.082174139658097</v>
      </c>
      <c r="M33" s="12">
        <f t="shared" si="14"/>
        <v>109.80164156415914</v>
      </c>
      <c r="N33" s="12">
        <f t="shared" si="14"/>
        <v>59.740142606948822</v>
      </c>
      <c r="O33" s="12">
        <f t="shared" si="14"/>
        <v>0.46824773723008523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2278605</v>
      </c>
      <c r="D37" s="16">
        <f>VLOOKUP($B$10,ABONE2,4,FALSE)</f>
        <v>1892</v>
      </c>
      <c r="E37" s="16">
        <f>VLOOKUP($B$10,ABONE2,5,FALSE)</f>
        <v>2280497</v>
      </c>
      <c r="F37" s="16">
        <f>VLOOKUP($B$10,ABONE2,6,FALSE)</f>
        <v>48394</v>
      </c>
      <c r="G37" s="16">
        <f>VLOOKUP($B$10,ABONE2,7,FALSE)</f>
        <v>6831</v>
      </c>
      <c r="H37" s="16">
        <f>VLOOKUP($B$10,ABONE2,8,FALSE)</f>
        <v>55225</v>
      </c>
      <c r="I37" s="16">
        <f>VLOOKUP($B$10,ABONE2,9,FALSE)</f>
        <v>452348</v>
      </c>
      <c r="J37" s="16">
        <f>VLOOKUP($B$10,ABONE2,10,FALSE)</f>
        <v>10472</v>
      </c>
      <c r="K37" s="16">
        <f>VLOOKUP($B$10,ABONE2,11,FALSE)</f>
        <v>462820</v>
      </c>
      <c r="L37" s="21">
        <f>VLOOKUP($B$10,ABONE2,12,FALSE)</f>
        <v>1845</v>
      </c>
      <c r="M37" s="21">
        <f>VLOOKUP($B$10,ABONE2,13,FALSE)</f>
        <v>1609</v>
      </c>
      <c r="N37" s="21">
        <f>VLOOKUP($B$10,ABONE2,14,FALSE)</f>
        <v>3454</v>
      </c>
      <c r="O37" s="21">
        <f>VLOOKUP($B$10,ABONE2,15,FALSE)</f>
        <v>2801996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506709.05007193878</v>
      </c>
      <c r="D38" s="16">
        <f>VLOOKUP($B$10,TUKETIM,4,FALSE)</f>
        <v>6280.0341515436385</v>
      </c>
      <c r="E38" s="16">
        <f>VLOOKUP($B$10,TUKETIM,5,FALSE)</f>
        <v>512989.08422348241</v>
      </c>
      <c r="F38" s="16">
        <f>VLOOKUP($B$10,TUKETIM,6,FALSE)</f>
        <v>32975.483576707884</v>
      </c>
      <c r="G38" s="16">
        <f>VLOOKUP($B$10,TUKETIM,7,FALSE)</f>
        <v>24892.519995150305</v>
      </c>
      <c r="H38" s="16">
        <f>VLOOKUP($B$10,TUKETIM,8,FALSE)</f>
        <v>57868.003571858193</v>
      </c>
      <c r="I38" s="16">
        <f>VLOOKUP($B$10,TUKETIM,9,FALSE)</f>
        <v>279648.53157749481</v>
      </c>
      <c r="J38" s="16">
        <f>VLOOKUP($B$10,TUKETIM,10,FALSE)</f>
        <v>239107.21192181559</v>
      </c>
      <c r="K38" s="16">
        <f>VLOOKUP($B$10,TUKETIM,11,FALSE)</f>
        <v>518755.7434993104</v>
      </c>
      <c r="L38" s="21">
        <f>VLOOKUP($B$10,TUKETIM,12,FALSE)</f>
        <v>21077.789076206231</v>
      </c>
      <c r="M38" s="21">
        <f>VLOOKUP($B$10,TUKETIM,13,FALSE)</f>
        <v>297136.98490167881</v>
      </c>
      <c r="N38" s="21">
        <f>VLOOKUP($B$10,TUKETIM,14,FALSE)</f>
        <v>318214.77397788502</v>
      </c>
      <c r="O38" s="21">
        <f>VLOOKUP($B$10,TUKETIM,15,FALSE)</f>
        <v>1407827.6052725359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11948322.594000474</v>
      </c>
      <c r="D39" s="16">
        <f>VLOOKUP($B$10,ANLASMA,4,FALSE)</f>
        <v>116789.739</v>
      </c>
      <c r="E39" s="16">
        <f>VLOOKUP($B$10,ANLASMA,5,FALSE)</f>
        <v>12065112.333000474</v>
      </c>
      <c r="F39" s="16">
        <f>VLOOKUP($B$10,ANLASMA,6,FALSE)</f>
        <v>308582.28199999925</v>
      </c>
      <c r="G39" s="16">
        <f>VLOOKUP($B$10,ANLASMA,7,FALSE)</f>
        <v>242380.64399999991</v>
      </c>
      <c r="H39" s="16">
        <f>VLOOKUP($B$10,ANLASMA,8,FALSE)</f>
        <v>550962.92599999916</v>
      </c>
      <c r="I39" s="16">
        <f>VLOOKUP($B$10,ANLASMA,9,FALSE)</f>
        <v>2999894.826000113</v>
      </c>
      <c r="J39" s="16">
        <f>VLOOKUP($B$10,ANLASMA,10,FALSE)</f>
        <v>3565181.5409999993</v>
      </c>
      <c r="K39" s="16">
        <f>VLOOKUP($B$10,ANLASMA,11,FALSE)</f>
        <v>6565076.3670001123</v>
      </c>
      <c r="L39" s="21">
        <f>VLOOKUP($B$10,ANLASMA,12,FALSE)</f>
        <v>79997.452999999994</v>
      </c>
      <c r="M39" s="21">
        <f>VLOOKUP($B$10,ANLASMA,13,FALSE)</f>
        <v>1376825.6430000002</v>
      </c>
      <c r="N39" s="21">
        <f>VLOOKUP($B$10,ANLASMA,14,FALSE)</f>
        <v>1456823.0960000001</v>
      </c>
      <c r="O39" s="21">
        <f>VLOOKUP($B$10,ANLASMA,15,FALSE)</f>
        <v>20637974.722000584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107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0.39267813546388936</v>
      </c>
      <c r="D17" s="12">
        <f t="shared" si="1"/>
        <v>4.6449536047246003</v>
      </c>
      <c r="E17" s="12">
        <f t="shared" si="2"/>
        <v>0.4046408752074912</v>
      </c>
      <c r="F17" s="12">
        <f t="shared" si="3"/>
        <v>0.42044556238259762</v>
      </c>
      <c r="G17" s="12">
        <f t="shared" si="4"/>
        <v>4.6806692780533421</v>
      </c>
      <c r="H17" s="12">
        <f t="shared" si="5"/>
        <v>1.4888297910781516</v>
      </c>
      <c r="I17" s="12">
        <f t="shared" si="6"/>
        <v>0.89702415769817245</v>
      </c>
      <c r="J17" s="12">
        <f t="shared" si="7"/>
        <v>8.536364992710805</v>
      </c>
      <c r="K17" s="12">
        <f t="shared" si="8"/>
        <v>1.1516688521985934</v>
      </c>
      <c r="L17" s="12">
        <f t="shared" si="9"/>
        <v>4.2517442220106973</v>
      </c>
      <c r="M17" s="12">
        <f t="shared" si="10"/>
        <v>135.62554816373023</v>
      </c>
      <c r="N17" s="12">
        <f t="shared" si="11"/>
        <v>35.531221350991537</v>
      </c>
      <c r="O17" s="17">
        <f t="shared" si="12"/>
        <v>0.5490223794770831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1.5456945786028532E-2</v>
      </c>
      <c r="D21" s="12">
        <f t="shared" si="1"/>
        <v>0</v>
      </c>
      <c r="E21" s="12">
        <f t="shared" si="2"/>
        <v>1.5413461439587221E-2</v>
      </c>
      <c r="F21" s="12">
        <f t="shared" si="3"/>
        <v>1.5644580159791369E-2</v>
      </c>
      <c r="G21" s="12">
        <f t="shared" si="4"/>
        <v>0</v>
      </c>
      <c r="H21" s="12">
        <f t="shared" si="5"/>
        <v>1.172121279159369E-2</v>
      </c>
      <c r="I21" s="12">
        <f t="shared" si="6"/>
        <v>3.6901936612104461E-2</v>
      </c>
      <c r="J21" s="12">
        <f t="shared" si="7"/>
        <v>0</v>
      </c>
      <c r="K21" s="12">
        <f t="shared" si="8"/>
        <v>3.5671872058367651E-2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1.8010779692881618E-2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1.2023300992448859E-3</v>
      </c>
      <c r="D22" s="12">
        <f t="shared" si="1"/>
        <v>0</v>
      </c>
      <c r="E22" s="12">
        <f t="shared" si="2"/>
        <v>1.1989476368039786E-3</v>
      </c>
      <c r="F22" s="12">
        <f t="shared" si="3"/>
        <v>2.6635754780674788E-4</v>
      </c>
      <c r="G22" s="12">
        <f t="shared" si="4"/>
        <v>0</v>
      </c>
      <c r="H22" s="12">
        <f t="shared" si="5"/>
        <v>1.9956006902083689E-4</v>
      </c>
      <c r="I22" s="12">
        <f t="shared" si="6"/>
        <v>1.3284982180782282E-2</v>
      </c>
      <c r="J22" s="12">
        <f t="shared" si="7"/>
        <v>0</v>
      </c>
      <c r="K22" s="12">
        <f t="shared" si="8"/>
        <v>1.2842149441422873E-2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2.7196400863207116E-3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0.40933741134916274</v>
      </c>
      <c r="D25" s="12">
        <f t="shared" ref="D25:O25" si="13">SUM(D15:D24)</f>
        <v>4.6449536047246003</v>
      </c>
      <c r="E25" s="12">
        <f t="shared" si="13"/>
        <v>0.42125328428388242</v>
      </c>
      <c r="F25" s="12">
        <f t="shared" si="13"/>
        <v>0.43635650009019572</v>
      </c>
      <c r="G25" s="12">
        <f t="shared" si="13"/>
        <v>4.6806692780533421</v>
      </c>
      <c r="H25" s="12">
        <f t="shared" si="13"/>
        <v>1.5007505639387662</v>
      </c>
      <c r="I25" s="12">
        <f t="shared" si="13"/>
        <v>0.94721107649105929</v>
      </c>
      <c r="J25" s="12">
        <f t="shared" si="13"/>
        <v>8.536364992710805</v>
      </c>
      <c r="K25" s="12">
        <f t="shared" si="13"/>
        <v>1.2001828736983839</v>
      </c>
      <c r="L25" s="12">
        <f t="shared" si="13"/>
        <v>4.2517442220106973</v>
      </c>
      <c r="M25" s="12">
        <f t="shared" si="13"/>
        <v>135.62554816373023</v>
      </c>
      <c r="N25" s="12">
        <f t="shared" si="13"/>
        <v>35.531221350991537</v>
      </c>
      <c r="O25" s="12">
        <f t="shared" si="13"/>
        <v>0.56975279925628541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7.0196364036662892E-2</v>
      </c>
      <c r="D29" s="12">
        <f>(SUMIFS(MESKENOG2,KAYNAK,A29,SEBEP,B29,SÜRE,"Uzun",BİLDİRİM,"Bildirimli",İL,$B$10,İLÇE,$B$11)/VLOOKUP($B$11,ABONE2,4,FALSE))</f>
        <v>0.10060269717261841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7.0281904837698042E-2</v>
      </c>
      <c r="F29" s="12">
        <f>(SUMIFS(TARIMSALAG2,KAYNAK,A29,SEBEP,B29,SÜRE,"Uzun",BİLDİRİM,"Bildirimli",İL,$B$10,İLÇE,$B$11)/VLOOKUP($B$11,ABONE2,6,FALSE))</f>
        <v>9.6757593420755017E-2</v>
      </c>
      <c r="G29" s="12">
        <f>(SUMIFS(TARIMSALOG2,KAYNAK,A29,SEBEP,B29,SÜRE,"Uzun",BİLDİRİM,"Bildirimli",İL,$B$10,İLÇE,$B$11)/VLOOKUP($B$11,ABONE2,7,FALSE))</f>
        <v>5.3975863198889202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1.4261060474803497</v>
      </c>
      <c r="I29" s="12">
        <f>(SUMIFS(TICARETHANEAG2,KAYNAK,A29,SEBEP,B29,SÜRE,"Uzun",BİLDİRİM,"Bildirimli",İL,$B$10,İLÇE,$B$11)/VLOOKUP($B$11,ABONE2,9,FALSE))</f>
        <v>0.12852159252257508</v>
      </c>
      <c r="J29" s="12">
        <f>(SUMIFS(TICARETHANEOG2,KAYNAK,A29,SEBEP,B29,SÜRE,"Uzun",BİLDİRİM,"Bildirimli",İL,$B$10,İLÇE,$B$11)/VLOOKUP($B$11,ABONE2,10,FALSE))</f>
        <v>1.8660880739219647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0.18644047523588808</v>
      </c>
      <c r="L29" s="12">
        <f>(SUMIFS(SANAYIAG2,KAYNAK,A29,SEBEP,B29,SÜRE,"Uzun",BİLDİRİM,"Bildirimli",İL,$B$10,İLÇE,$B$11)/VLOOKUP($B$11,ABONE2,12,FALSE))</f>
        <v>0.41517042538846605</v>
      </c>
      <c r="M29" s="12">
        <f>(SUMIFS(SANAYIOG2,KAYNAK,A29,SEBEP,B29,SÜRE,"Uzun",BİLDİRİM,"Bildirimli",İL,$B$10,İLÇE,$B$11)/VLOOKUP($B$11,ABONE2,13,FALSE))</f>
        <v>11.688786044473678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3.099364620408755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0.11523893717693499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3.0425410892691049E-3</v>
      </c>
      <c r="D31" s="12">
        <f>(SUMIFS(MESKENOG2,KAYNAK,A31,SEBEP,B31,SÜRE,"Uzun",BİLDİRİM,"Bildirimli",İL,$B$10,İLÇE,$B$11)/VLOOKUP($B$11,ABONE2,4,FALSE))</f>
        <v>7.0057385826318416E-2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3.231071007507583E-3</v>
      </c>
      <c r="F31" s="12">
        <f>(SUMIFS(TARIMSALAG2,KAYNAK,A31,SEBEP,B31,SÜRE,"Uzun",BİLDİRİM,"Bildirimli",İL,$B$10,İLÇE,$B$11)/VLOOKUP($B$11,ABONE2,6,FALSE))</f>
        <v>6.069251804727842E-4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4.5471972505734383E-4</v>
      </c>
      <c r="I31" s="12">
        <f>(SUMIFS(TICARETHANEAG2,KAYNAK,A31,SEBEP,B31,SÜRE,"Uzun",BİLDİRİM,"Bildirimli",İL,$B$10,İLÇE,$B$11)/VLOOKUP($B$11,ABONE2,9,FALSE))</f>
        <v>8.4583306575620378E-3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8.1763863023099695E-3</v>
      </c>
      <c r="L31" s="12">
        <f>(SUMIFS(SANAYIAG2,KAYNAK,A31,SEBEP,B31,SÜRE,"Uzun",BİLDİRİM,"Bildirimli",İL,$B$10,İLÇE,$B$11)/VLOOKUP($B$11,ABONE2,12,FALSE))</f>
        <v>3.2014805046525686E-2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2.4392232416400522E-2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3.8436203270847433E-3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7.3238905125931994E-2</v>
      </c>
      <c r="D33" s="12">
        <f t="shared" ref="D33:O33" si="14">SUM(D28:D32)</f>
        <v>0.17066008299893681</v>
      </c>
      <c r="E33" s="12">
        <f t="shared" si="14"/>
        <v>7.3512975845205622E-2</v>
      </c>
      <c r="F33" s="12">
        <f t="shared" si="14"/>
        <v>9.7364518601227801E-2</v>
      </c>
      <c r="G33" s="12">
        <f t="shared" si="14"/>
        <v>5.3975863198889202</v>
      </c>
      <c r="H33" s="12">
        <f t="shared" si="14"/>
        <v>1.426560767205407</v>
      </c>
      <c r="I33" s="12">
        <f t="shared" si="14"/>
        <v>0.13697992318013713</v>
      </c>
      <c r="J33" s="12">
        <f t="shared" si="14"/>
        <v>1.8660880739219647</v>
      </c>
      <c r="K33" s="12">
        <f t="shared" si="14"/>
        <v>0.19461686153819804</v>
      </c>
      <c r="L33" s="12">
        <f t="shared" si="14"/>
        <v>0.44718523043499175</v>
      </c>
      <c r="M33" s="12">
        <f t="shared" si="14"/>
        <v>11.688786044473678</v>
      </c>
      <c r="N33" s="12">
        <f t="shared" si="14"/>
        <v>3.1237568528251556</v>
      </c>
      <c r="O33" s="12">
        <f t="shared" si="14"/>
        <v>0.11908255750401973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53169</v>
      </c>
      <c r="D37" s="16">
        <f>VLOOKUP($B$11,ABONE2,4,FALSE)</f>
        <v>150</v>
      </c>
      <c r="E37" s="16">
        <f>VLOOKUP($B$11,ABONE2,5,FALSE)</f>
        <v>53319</v>
      </c>
      <c r="F37" s="16">
        <f>VLOOKUP($B$11,ABONE2,6,FALSE)</f>
        <v>959</v>
      </c>
      <c r="G37" s="16">
        <f>VLOOKUP($B$11,ABONE2,7,FALSE)</f>
        <v>321</v>
      </c>
      <c r="H37" s="16">
        <f>VLOOKUP($B$11,ABONE2,8,FALSE)</f>
        <v>1280</v>
      </c>
      <c r="I37" s="16">
        <f>VLOOKUP($B$11,ABONE2,9,FALSE)</f>
        <v>8062</v>
      </c>
      <c r="J37" s="16">
        <f>VLOOKUP($B$11,ABONE2,10,FALSE)</f>
        <v>278</v>
      </c>
      <c r="K37" s="16">
        <f>VLOOKUP($B$11,ABONE2,11,FALSE)</f>
        <v>8340</v>
      </c>
      <c r="L37" s="21">
        <f>VLOOKUP($B$11,ABONE2,12,FALSE)</f>
        <v>32</v>
      </c>
      <c r="M37" s="21">
        <f>VLOOKUP($B$11,ABONE2,13,FALSE)</f>
        <v>10</v>
      </c>
      <c r="N37" s="21">
        <f>VLOOKUP($B$11,ABONE2,14,FALSE)</f>
        <v>42</v>
      </c>
      <c r="O37" s="21">
        <f>VLOOKUP($B$11,ABONE2,15,FALSE)</f>
        <v>62981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8833.0020663099604</v>
      </c>
      <c r="D38" s="16">
        <f>VLOOKUP($B$11,TUKETIM,4,FALSE)</f>
        <v>278.89325946450811</v>
      </c>
      <c r="E38" s="16">
        <f>VLOOKUP($B$11,TUKETIM,5,FALSE)</f>
        <v>9111.8953257744688</v>
      </c>
      <c r="F38" s="16">
        <f>VLOOKUP($B$11,TUKETIM,6,FALSE)</f>
        <v>539.75393127883922</v>
      </c>
      <c r="G38" s="16">
        <f>VLOOKUP($B$11,TUKETIM,7,FALSE)</f>
        <v>1902.4002726166118</v>
      </c>
      <c r="H38" s="16">
        <f>VLOOKUP($B$11,TUKETIM,8,FALSE)</f>
        <v>2442.1542038954512</v>
      </c>
      <c r="I38" s="16">
        <f>VLOOKUP($B$11,TUKETIM,9,FALSE)</f>
        <v>3430.6861028637277</v>
      </c>
      <c r="J38" s="16">
        <f>VLOOKUP($B$11,TUKETIM,10,FALSE)</f>
        <v>1628.5094932208915</v>
      </c>
      <c r="K38" s="16">
        <f>VLOOKUP($B$11,TUKETIM,11,FALSE)</f>
        <v>5059.195596084619</v>
      </c>
      <c r="L38" s="21">
        <f>VLOOKUP($B$11,TUKETIM,12,FALSE)</f>
        <v>106.2835</v>
      </c>
      <c r="M38" s="21">
        <f>VLOOKUP($B$11,TUKETIM,13,FALSE)</f>
        <v>4560.2884999999997</v>
      </c>
      <c r="N38" s="21">
        <f>VLOOKUP($B$11,TUKETIM,14,FALSE)</f>
        <v>4666.5720000000001</v>
      </c>
      <c r="O38" s="21">
        <f>VLOOKUP($B$11,TUKETIM,15,FALSE)</f>
        <v>21279.81712575454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289384.25499998394</v>
      </c>
      <c r="D39" s="16">
        <f>VLOOKUP($B$11,ANLASMA,4,FALSE)</f>
        <v>17115.3</v>
      </c>
      <c r="E39" s="16">
        <f>VLOOKUP($B$11,ANLASMA,5,FALSE)</f>
        <v>306499.55499998393</v>
      </c>
      <c r="F39" s="16">
        <f>VLOOKUP($B$11,ANLASMA,6,FALSE)</f>
        <v>8464.0500000000284</v>
      </c>
      <c r="G39" s="16">
        <f>VLOOKUP($B$11,ANLASMA,7,FALSE)</f>
        <v>14179.788</v>
      </c>
      <c r="H39" s="16">
        <f>VLOOKUP($B$11,ANLASMA,8,FALSE)</f>
        <v>22643.838000000029</v>
      </c>
      <c r="I39" s="16">
        <f>VLOOKUP($B$11,ANLASMA,9,FALSE)</f>
        <v>46237.268999999797</v>
      </c>
      <c r="J39" s="16">
        <f>VLOOKUP($B$11,ANLASMA,10,FALSE)</f>
        <v>46431.509999999995</v>
      </c>
      <c r="K39" s="16">
        <f>VLOOKUP($B$11,ANLASMA,11,FALSE)</f>
        <v>92668.778999999791</v>
      </c>
      <c r="L39" s="21">
        <f>VLOOKUP($B$11,ANLASMA,12,FALSE)</f>
        <v>547.93200000000002</v>
      </c>
      <c r="M39" s="21">
        <f>VLOOKUP($B$11,ANLASMA,13,FALSE)</f>
        <v>11219.4</v>
      </c>
      <c r="N39" s="21">
        <f>VLOOKUP($B$11,ANLASMA,14,FALSE)</f>
        <v>11767.332</v>
      </c>
      <c r="O39" s="21">
        <f>VLOOKUP($B$11,ANLASMA,15,FALSE)</f>
        <v>433579.50399998378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108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4.2920413626912776E-2</v>
      </c>
      <c r="D17" s="12">
        <f t="shared" si="1"/>
        <v>0</v>
      </c>
      <c r="E17" s="12">
        <f t="shared" si="2"/>
        <v>4.2918213595459248E-2</v>
      </c>
      <c r="F17" s="12">
        <f t="shared" si="3"/>
        <v>5.6748235630355484E-2</v>
      </c>
      <c r="G17" s="12">
        <f t="shared" si="4"/>
        <v>0.33645532864501826</v>
      </c>
      <c r="H17" s="12">
        <f t="shared" si="5"/>
        <v>5.8682685300282714E-2</v>
      </c>
      <c r="I17" s="12">
        <f t="shared" si="6"/>
        <v>0.15587582827101706</v>
      </c>
      <c r="J17" s="12">
        <f t="shared" si="7"/>
        <v>0.94486625980766237</v>
      </c>
      <c r="K17" s="12">
        <f t="shared" si="8"/>
        <v>0.1767286949624102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6.7126797973986352E-2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2.0757558565818748E-2</v>
      </c>
      <c r="D21" s="12">
        <f t="shared" si="1"/>
        <v>0</v>
      </c>
      <c r="E21" s="12">
        <f t="shared" si="2"/>
        <v>2.07564945667124E-2</v>
      </c>
      <c r="F21" s="12">
        <f t="shared" si="3"/>
        <v>3.0908766573599873E-2</v>
      </c>
      <c r="G21" s="12">
        <f t="shared" si="4"/>
        <v>0</v>
      </c>
      <c r="H21" s="12">
        <f t="shared" si="5"/>
        <v>3.0695002050677947E-2</v>
      </c>
      <c r="I21" s="12">
        <f t="shared" si="6"/>
        <v>4.2718334889283185E-2</v>
      </c>
      <c r="J21" s="12">
        <f t="shared" si="7"/>
        <v>0</v>
      </c>
      <c r="K21" s="12">
        <f t="shared" si="8"/>
        <v>4.1589297442036099E-2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2.5562535664619905E-2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6.3677972192731525E-2</v>
      </c>
      <c r="D25" s="12">
        <f t="shared" ref="D25:O25" si="13">SUM(D15:D24)</f>
        <v>0</v>
      </c>
      <c r="E25" s="12">
        <f t="shared" si="13"/>
        <v>6.3674708162171648E-2</v>
      </c>
      <c r="F25" s="12">
        <f t="shared" si="13"/>
        <v>8.7657002203955364E-2</v>
      </c>
      <c r="G25" s="12">
        <f t="shared" si="13"/>
        <v>0.33645532864501826</v>
      </c>
      <c r="H25" s="12">
        <f t="shared" si="13"/>
        <v>8.9377687350960661E-2</v>
      </c>
      <c r="I25" s="12">
        <f t="shared" si="13"/>
        <v>0.19859416316030026</v>
      </c>
      <c r="J25" s="12">
        <f t="shared" si="13"/>
        <v>0.94486625980766237</v>
      </c>
      <c r="K25" s="12">
        <f t="shared" si="13"/>
        <v>0.2183179924044463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9.2689333638606264E-2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0.49643108060933255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0.49640563434962631</v>
      </c>
      <c r="F29" s="12">
        <f>(SUMIFS(TARIMSALAG2,KAYNAK,A29,SEBEP,B29,SÜRE,"Uzun",BİLDİRİM,"Bildirimli",İL,$B$10,İLÇE,$B$11)/VLOOKUP($B$11,ABONE2,6,FALSE))</f>
        <v>0.55582249280714513</v>
      </c>
      <c r="G29" s="12">
        <f>(SUMIFS(TARIMSALOG2,KAYNAK,A29,SEBEP,B29,SÜRE,"Uzun",BİLDİRİM,"Bildirimli",İL,$B$10,İLÇE,$B$11)/VLOOKUP($B$11,ABONE2,7,FALSE))</f>
        <v>4.5644711211457887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0.58354624100518404</v>
      </c>
      <c r="I29" s="12">
        <f>(SUMIFS(TICARETHANEAG2,KAYNAK,A29,SEBEP,B29,SÜRE,"Uzun",BİLDİRİM,"Bildirimli",İL,$B$10,İLÇE,$B$11)/VLOOKUP($B$11,ABONE2,9,FALSE))</f>
        <v>1.1976689851280762</v>
      </c>
      <c r="J29" s="12">
        <f>(SUMIFS(TICARETHANEOG2,KAYNAK,A29,SEBEP,B29,SÜRE,"Uzun",BİLDİRİM,"Bildirimli",İL,$B$10,İLÇE,$B$11)/VLOOKUP($B$11,ABONE2,10,FALSE))</f>
        <v>13.800432291813273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1.5307576167172428</v>
      </c>
      <c r="L29" s="12">
        <f>(SUMIFS(SANAYIAG2,KAYNAK,A29,SEBEP,B29,SÜRE,"Uzun",BİLDİRİM,"Bildirimli",İL,$B$10,İLÇE,$B$11)/VLOOKUP($B$11,ABONE2,12,FALSE))</f>
        <v>77.870062703110747</v>
      </c>
      <c r="M29" s="12">
        <f>(SUMIFS(SANAYIOG2,KAYNAK,A29,SEBEP,B29,SÜRE,"Uzun",BİLDİRİM,"Bildirimli",İL,$B$10,İLÇE,$B$11)/VLOOKUP($B$11,ABONE2,13,FALSE))</f>
        <v>81.890057400116689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81.086058460715506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0.70756374295748936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9.4641625304207422E-4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9.4636774126530244E-4</v>
      </c>
      <c r="F31" s="12">
        <f>(SUMIFS(TARIMSALAG2,KAYNAK,A31,SEBEP,B31,SÜRE,"Uzun",BİLDİRİM,"Bildirimli",İL,$B$10,İLÇE,$B$11)/VLOOKUP($B$11,ABONE2,6,FALSE))</f>
        <v>4.2531631850175654E-3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4.2237483781539711E-3</v>
      </c>
      <c r="I31" s="12">
        <f>(SUMIFS(TICARETHANEAG2,KAYNAK,A31,SEBEP,B31,SÜRE,"Uzun",BİLDİRİM,"Bildirimli",İL,$B$10,İLÇE,$B$11)/VLOOKUP($B$11,ABONE2,9,FALSE))</f>
        <v>3.6225538876694021E-4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3.5268104790264933E-4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1.3046177698839657E-3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0.49737749686237465</v>
      </c>
      <c r="D33" s="12">
        <f t="shared" ref="D33:O33" si="14">SUM(D28:D32)</f>
        <v>0</v>
      </c>
      <c r="E33" s="12">
        <f t="shared" si="14"/>
        <v>0.49735200209089159</v>
      </c>
      <c r="F33" s="12">
        <f t="shared" si="14"/>
        <v>0.56007565599216269</v>
      </c>
      <c r="G33" s="12">
        <f t="shared" si="14"/>
        <v>4.5644711211457887</v>
      </c>
      <c r="H33" s="12">
        <f t="shared" si="14"/>
        <v>0.58776998938333802</v>
      </c>
      <c r="I33" s="12">
        <f t="shared" si="14"/>
        <v>1.1980312405168432</v>
      </c>
      <c r="J33" s="12">
        <f t="shared" si="14"/>
        <v>13.800432291813273</v>
      </c>
      <c r="K33" s="12">
        <f t="shared" si="14"/>
        <v>1.5311102977651454</v>
      </c>
      <c r="L33" s="12">
        <f t="shared" si="14"/>
        <v>77.870062703110747</v>
      </c>
      <c r="M33" s="12">
        <f t="shared" si="14"/>
        <v>81.890057400116689</v>
      </c>
      <c r="N33" s="12">
        <f t="shared" si="14"/>
        <v>81.086058460715506</v>
      </c>
      <c r="O33" s="12">
        <f t="shared" si="14"/>
        <v>0.70886836072737336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19508</v>
      </c>
      <c r="D37" s="16">
        <f>VLOOKUP($B$11,ABONE2,4,FALSE)</f>
        <v>1</v>
      </c>
      <c r="E37" s="16">
        <f>VLOOKUP($B$11,ABONE2,5,FALSE)</f>
        <v>19509</v>
      </c>
      <c r="F37" s="16">
        <f>VLOOKUP($B$11,ABONE2,6,FALSE)</f>
        <v>3877</v>
      </c>
      <c r="G37" s="16">
        <f>VLOOKUP($B$11,ABONE2,7,FALSE)</f>
        <v>27</v>
      </c>
      <c r="H37" s="16">
        <f>VLOOKUP($B$11,ABONE2,8,FALSE)</f>
        <v>3904</v>
      </c>
      <c r="I37" s="16">
        <f>VLOOKUP($B$11,ABONE2,9,FALSE)</f>
        <v>4494</v>
      </c>
      <c r="J37" s="16">
        <f>VLOOKUP($B$11,ABONE2,10,FALSE)</f>
        <v>122</v>
      </c>
      <c r="K37" s="16">
        <f>VLOOKUP($B$11,ABONE2,11,FALSE)</f>
        <v>4616</v>
      </c>
      <c r="L37" s="21">
        <f>VLOOKUP($B$11,ABONE2,12,FALSE)</f>
        <v>2</v>
      </c>
      <c r="M37" s="21">
        <f>VLOOKUP($B$11,ABONE2,13,FALSE)</f>
        <v>8</v>
      </c>
      <c r="N37" s="21">
        <f>VLOOKUP($B$11,ABONE2,14,FALSE)</f>
        <v>10</v>
      </c>
      <c r="O37" s="21">
        <f>VLOOKUP($B$11,ABONE2,15,FALSE)</f>
        <v>28039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2929.5201610764943</v>
      </c>
      <c r="D38" s="16">
        <f>VLOOKUP($B$11,TUKETIM,4,FALSE)</f>
        <v>0</v>
      </c>
      <c r="E38" s="16">
        <f>VLOOKUP($B$11,TUKETIM,5,FALSE)</f>
        <v>2929.5201610764943</v>
      </c>
      <c r="F38" s="16">
        <f>VLOOKUP($B$11,TUKETIM,6,FALSE)</f>
        <v>2476.4114112836182</v>
      </c>
      <c r="G38" s="16">
        <f>VLOOKUP($B$11,TUKETIM,7,FALSE)</f>
        <v>189.9436</v>
      </c>
      <c r="H38" s="16">
        <f>VLOOKUP($B$11,TUKETIM,8,FALSE)</f>
        <v>2666.3550112836183</v>
      </c>
      <c r="I38" s="16">
        <f>VLOOKUP($B$11,TUKETIM,9,FALSE)</f>
        <v>2539.49876833497</v>
      </c>
      <c r="J38" s="16">
        <f>VLOOKUP($B$11,TUKETIM,10,FALSE)</f>
        <v>783.1750427169444</v>
      </c>
      <c r="K38" s="16">
        <f>VLOOKUP($B$11,TUKETIM,11,FALSE)</f>
        <v>3322.6738110519145</v>
      </c>
      <c r="L38" s="21">
        <f>VLOOKUP($B$11,TUKETIM,12,FALSE)</f>
        <v>7.0410000000000004</v>
      </c>
      <c r="M38" s="21">
        <f>VLOOKUP($B$11,TUKETIM,13,FALSE)</f>
        <v>327.56439999999998</v>
      </c>
      <c r="N38" s="21">
        <f>VLOOKUP($B$11,TUKETIM,14,FALSE)</f>
        <v>334.60539999999997</v>
      </c>
      <c r="O38" s="21">
        <f>VLOOKUP($B$11,TUKETIM,15,FALSE)</f>
        <v>9253.1543834120275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79261.729999999807</v>
      </c>
      <c r="D39" s="16">
        <f>VLOOKUP($B$11,ANLASMA,4,FALSE)</f>
        <v>750</v>
      </c>
      <c r="E39" s="16">
        <f>VLOOKUP($B$11,ANLASMA,5,FALSE)</f>
        <v>80011.729999999807</v>
      </c>
      <c r="F39" s="16">
        <f>VLOOKUP($B$11,ANLASMA,6,FALSE)</f>
        <v>18834.260000000002</v>
      </c>
      <c r="G39" s="16">
        <f>VLOOKUP($B$11,ANLASMA,7,FALSE)</f>
        <v>1088.5999999999999</v>
      </c>
      <c r="H39" s="16">
        <f>VLOOKUP($B$11,ANLASMA,8,FALSE)</f>
        <v>19922.86</v>
      </c>
      <c r="I39" s="16">
        <f>VLOOKUP($B$11,ANLASMA,9,FALSE)</f>
        <v>24292.878999999899</v>
      </c>
      <c r="J39" s="16">
        <f>VLOOKUP($B$11,ANLASMA,10,FALSE)</f>
        <v>24776.400000000001</v>
      </c>
      <c r="K39" s="16">
        <f>VLOOKUP($B$11,ANLASMA,11,FALSE)</f>
        <v>49069.2789999999</v>
      </c>
      <c r="L39" s="21">
        <f>VLOOKUP($B$11,ANLASMA,12,FALSE)</f>
        <v>30</v>
      </c>
      <c r="M39" s="21">
        <f>VLOOKUP($B$11,ANLASMA,13,FALSE)</f>
        <v>1128</v>
      </c>
      <c r="N39" s="21">
        <f>VLOOKUP($B$11,ANLASMA,14,FALSE)</f>
        <v>1158</v>
      </c>
      <c r="O39" s="21">
        <f>VLOOKUP($B$11,ANLASMA,15,FALSE)</f>
        <v>150161.86899999972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109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0.29181600758785564</v>
      </c>
      <c r="D17" s="12">
        <f t="shared" si="1"/>
        <v>0</v>
      </c>
      <c r="E17" s="12">
        <f t="shared" si="2"/>
        <v>0.29173774125887941</v>
      </c>
      <c r="F17" s="12">
        <f t="shared" si="3"/>
        <v>0.35743367372080959</v>
      </c>
      <c r="G17" s="12">
        <f t="shared" si="4"/>
        <v>0.64856700582766014</v>
      </c>
      <c r="H17" s="12">
        <f t="shared" si="5"/>
        <v>0.3590130588859462</v>
      </c>
      <c r="I17" s="12">
        <f t="shared" si="6"/>
        <v>0.66410149817874209</v>
      </c>
      <c r="J17" s="12">
        <f t="shared" si="7"/>
        <v>16.85918276026219</v>
      </c>
      <c r="K17" s="12">
        <f t="shared" si="8"/>
        <v>0.97708869799105846</v>
      </c>
      <c r="L17" s="12">
        <f t="shared" si="9"/>
        <v>6.5210541859073574</v>
      </c>
      <c r="M17" s="12">
        <f t="shared" si="10"/>
        <v>127.93897361434152</v>
      </c>
      <c r="N17" s="12">
        <f t="shared" si="11"/>
        <v>91.513597785811271</v>
      </c>
      <c r="O17" s="17">
        <f t="shared" si="12"/>
        <v>0.51548085639688312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1.7584923158580019E-2</v>
      </c>
      <c r="D21" s="12">
        <f t="shared" si="1"/>
        <v>0</v>
      </c>
      <c r="E21" s="12">
        <f t="shared" si="2"/>
        <v>1.7580206805312328E-2</v>
      </c>
      <c r="F21" s="12">
        <f t="shared" si="3"/>
        <v>1.8664819488817087E-2</v>
      </c>
      <c r="G21" s="12">
        <f t="shared" si="4"/>
        <v>0</v>
      </c>
      <c r="H21" s="12">
        <f t="shared" si="5"/>
        <v>1.8563563686888603E-2</v>
      </c>
      <c r="I21" s="12">
        <f t="shared" si="6"/>
        <v>4.676666038540888E-2</v>
      </c>
      <c r="J21" s="12">
        <f t="shared" si="7"/>
        <v>0</v>
      </c>
      <c r="K21" s="12">
        <f t="shared" si="8"/>
        <v>4.5862844847732488E-2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2.305524733147361E-2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1.7707120208073306E-4</v>
      </c>
      <c r="D22" s="12">
        <f t="shared" si="1"/>
        <v>0</v>
      </c>
      <c r="E22" s="12">
        <f t="shared" si="2"/>
        <v>1.7702371081022728E-4</v>
      </c>
      <c r="F22" s="12">
        <f t="shared" si="3"/>
        <v>2.2483185358102958E-4</v>
      </c>
      <c r="G22" s="12">
        <f t="shared" si="4"/>
        <v>0</v>
      </c>
      <c r="H22" s="12">
        <f t="shared" si="5"/>
        <v>2.2361215093954118E-4</v>
      </c>
      <c r="I22" s="12">
        <f t="shared" si="6"/>
        <v>1.6710252930001706E-4</v>
      </c>
      <c r="J22" s="12">
        <f t="shared" si="7"/>
        <v>0</v>
      </c>
      <c r="K22" s="12">
        <f t="shared" si="8"/>
        <v>1.6387309488837153E-4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1.7921600943591079E-4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0.30957800194851637</v>
      </c>
      <c r="D25" s="12">
        <f t="shared" ref="D25:O25" si="13">SUM(D15:D24)</f>
        <v>0</v>
      </c>
      <c r="E25" s="12">
        <f t="shared" si="13"/>
        <v>0.30949497177500196</v>
      </c>
      <c r="F25" s="12">
        <f t="shared" si="13"/>
        <v>0.3763233250632077</v>
      </c>
      <c r="G25" s="12">
        <f t="shared" si="13"/>
        <v>0.64856700582766014</v>
      </c>
      <c r="H25" s="12">
        <f t="shared" si="13"/>
        <v>0.37780023472377433</v>
      </c>
      <c r="I25" s="12">
        <f t="shared" si="13"/>
        <v>0.71103526109345094</v>
      </c>
      <c r="J25" s="12">
        <f t="shared" si="13"/>
        <v>16.85918276026219</v>
      </c>
      <c r="K25" s="12">
        <f t="shared" si="13"/>
        <v>1.0231154159336793</v>
      </c>
      <c r="L25" s="12">
        <f t="shared" si="13"/>
        <v>6.5210541859073574</v>
      </c>
      <c r="M25" s="12">
        <f t="shared" si="13"/>
        <v>127.93897361434152</v>
      </c>
      <c r="N25" s="12">
        <f t="shared" si="13"/>
        <v>91.513597785811271</v>
      </c>
      <c r="O25" s="12">
        <f t="shared" si="13"/>
        <v>0.53871531973779263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0.99796577053809865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0.99769811175560219</v>
      </c>
      <c r="F29" s="12">
        <f>(SUMIFS(TARIMSALAG2,KAYNAK,A29,SEBEP,B29,SÜRE,"Uzun",BİLDİRİM,"Bildirimli",İL,$B$10,İLÇE,$B$11)/VLOOKUP($B$11,ABONE2,6,FALSE))</f>
        <v>1.2871462628522299</v>
      </c>
      <c r="G29" s="12">
        <f>(SUMIFS(TARIMSALOG2,KAYNAK,A29,SEBEP,B29,SÜRE,"Uzun",BİLDİRİM,"Bildirimli",İL,$B$10,İLÇE,$B$11)/VLOOKUP($B$11,ABONE2,7,FALSE))</f>
        <v>1.8689773974674324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1.2903026704541207</v>
      </c>
      <c r="I29" s="12">
        <f>(SUMIFS(TICARETHANEAG2,KAYNAK,A29,SEBEP,B29,SÜRE,"Uzun",BİLDİRİM,"Bildirimli",İL,$B$10,İLÇE,$B$11)/VLOOKUP($B$11,ABONE2,9,FALSE))</f>
        <v>2.5723525683564783</v>
      </c>
      <c r="J29" s="12">
        <f>(SUMIFS(TICARETHANEOG2,KAYNAK,A29,SEBEP,B29,SÜRE,"Uzun",BİLDİRİM,"Bildirimli",İL,$B$10,İLÇE,$B$11)/VLOOKUP($B$11,ABONE2,10,FALSE))</f>
        <v>67.881917218955792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3.8345294867773769</v>
      </c>
      <c r="L29" s="12">
        <f>(SUMIFS(SANAYIAG2,KAYNAK,A29,SEBEP,B29,SÜRE,"Uzun",BİLDİRİM,"Bildirimli",İL,$B$10,İLÇE,$B$11)/VLOOKUP($B$11,ABONE2,12,FALSE))</f>
        <v>29.414028188879211</v>
      </c>
      <c r="M29" s="12">
        <f>(SUMIFS(SANAYIOG2,KAYNAK,A29,SEBEP,B29,SÜRE,"Uzun",BİLDİRİM,"Bildirimli",İL,$B$10,İLÇE,$B$11)/VLOOKUP($B$11,ABONE2,13,FALSE))</f>
        <v>496.2803913076329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356.22048237200681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1.9041823152601831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0.99796577053809865</v>
      </c>
      <c r="D33" s="12">
        <f t="shared" ref="D33:O33" si="14">SUM(D28:D32)</f>
        <v>0</v>
      </c>
      <c r="E33" s="12">
        <f t="shared" si="14"/>
        <v>0.99769811175560219</v>
      </c>
      <c r="F33" s="12">
        <f t="shared" si="14"/>
        <v>1.2871462628522299</v>
      </c>
      <c r="G33" s="12">
        <f t="shared" si="14"/>
        <v>1.8689773974674324</v>
      </c>
      <c r="H33" s="12">
        <f t="shared" si="14"/>
        <v>1.2903026704541207</v>
      </c>
      <c r="I33" s="12">
        <f t="shared" si="14"/>
        <v>2.5723525683564783</v>
      </c>
      <c r="J33" s="12">
        <f t="shared" si="14"/>
        <v>67.881917218955792</v>
      </c>
      <c r="K33" s="12">
        <f t="shared" si="14"/>
        <v>3.8345294867773769</v>
      </c>
      <c r="L33" s="12">
        <f t="shared" si="14"/>
        <v>29.414028188879211</v>
      </c>
      <c r="M33" s="12">
        <f t="shared" si="14"/>
        <v>496.2803913076329</v>
      </c>
      <c r="N33" s="12">
        <f t="shared" si="14"/>
        <v>356.22048237200681</v>
      </c>
      <c r="O33" s="12">
        <f t="shared" si="14"/>
        <v>1.9041823152601831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7455</v>
      </c>
      <c r="D37" s="16">
        <f>VLOOKUP($B$11,ABONE2,4,FALSE)</f>
        <v>2</v>
      </c>
      <c r="E37" s="16">
        <f>VLOOKUP($B$11,ABONE2,5,FALSE)</f>
        <v>7457</v>
      </c>
      <c r="F37" s="16">
        <f>VLOOKUP($B$11,ABONE2,6,FALSE)</f>
        <v>1100</v>
      </c>
      <c r="G37" s="16">
        <f>VLOOKUP($B$11,ABONE2,7,FALSE)</f>
        <v>6</v>
      </c>
      <c r="H37" s="16">
        <f>VLOOKUP($B$11,ABONE2,8,FALSE)</f>
        <v>1106</v>
      </c>
      <c r="I37" s="16">
        <f>VLOOKUP($B$11,ABONE2,9,FALSE)</f>
        <v>1979</v>
      </c>
      <c r="J37" s="16">
        <f>VLOOKUP($B$11,ABONE2,10,FALSE)</f>
        <v>39</v>
      </c>
      <c r="K37" s="16">
        <f>VLOOKUP($B$11,ABONE2,11,FALSE)</f>
        <v>2018</v>
      </c>
      <c r="L37" s="21">
        <f>VLOOKUP($B$11,ABONE2,12,FALSE)</f>
        <v>3</v>
      </c>
      <c r="M37" s="21">
        <f>VLOOKUP($B$11,ABONE2,13,FALSE)</f>
        <v>7</v>
      </c>
      <c r="N37" s="21">
        <f>VLOOKUP($B$11,ABONE2,14,FALSE)</f>
        <v>10</v>
      </c>
      <c r="O37" s="21">
        <f>VLOOKUP($B$11,ABONE2,15,FALSE)</f>
        <v>10591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916.12326677775445</v>
      </c>
      <c r="D38" s="16">
        <f>VLOOKUP($B$11,TUKETIM,4,FALSE)</f>
        <v>0</v>
      </c>
      <c r="E38" s="16">
        <f>VLOOKUP($B$11,TUKETIM,5,FALSE)</f>
        <v>916.12326677775445</v>
      </c>
      <c r="F38" s="16">
        <f>VLOOKUP($B$11,TUKETIM,6,FALSE)</f>
        <v>450.32244875912409</v>
      </c>
      <c r="G38" s="16">
        <f>VLOOKUP($B$11,TUKETIM,7,FALSE)</f>
        <v>5.8457999999999997</v>
      </c>
      <c r="H38" s="16">
        <f>VLOOKUP($B$11,TUKETIM,8,FALSE)</f>
        <v>456.16824875912408</v>
      </c>
      <c r="I38" s="16">
        <f>VLOOKUP($B$11,TUKETIM,9,FALSE)</f>
        <v>677.08168353352983</v>
      </c>
      <c r="J38" s="16">
        <f>VLOOKUP($B$11,TUKETIM,10,FALSE)</f>
        <v>330.22012657534248</v>
      </c>
      <c r="K38" s="16">
        <f>VLOOKUP($B$11,TUKETIM,11,FALSE)</f>
        <v>1007.3018101088724</v>
      </c>
      <c r="L38" s="21">
        <f>VLOOKUP($B$11,TUKETIM,12,FALSE)</f>
        <v>82.726799999999997</v>
      </c>
      <c r="M38" s="21">
        <f>VLOOKUP($B$11,TUKETIM,13,FALSE)</f>
        <v>325.70069999999998</v>
      </c>
      <c r="N38" s="21">
        <f>VLOOKUP($B$11,TUKETIM,14,FALSE)</f>
        <v>408.42750000000001</v>
      </c>
      <c r="O38" s="21">
        <f>VLOOKUP($B$11,TUKETIM,15,FALSE)</f>
        <v>2788.0208256457508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30825.185999999903</v>
      </c>
      <c r="D39" s="16">
        <f>VLOOKUP($B$11,ANLASMA,4,FALSE)</f>
        <v>155</v>
      </c>
      <c r="E39" s="16">
        <f>VLOOKUP($B$11,ANLASMA,5,FALSE)</f>
        <v>30980.185999999903</v>
      </c>
      <c r="F39" s="16">
        <f>VLOOKUP($B$11,ANLASMA,6,FALSE)</f>
        <v>4649.0910000000003</v>
      </c>
      <c r="G39" s="16">
        <f>VLOOKUP($B$11,ANLASMA,7,FALSE)</f>
        <v>157.80000000000001</v>
      </c>
      <c r="H39" s="16">
        <f>VLOOKUP($B$11,ANLASMA,8,FALSE)</f>
        <v>4806.8910000000005</v>
      </c>
      <c r="I39" s="16">
        <f>VLOOKUP($B$11,ANLASMA,9,FALSE)</f>
        <v>10492.643000000018</v>
      </c>
      <c r="J39" s="16">
        <f>VLOOKUP($B$11,ANLASMA,10,FALSE)</f>
        <v>5026.3999999999996</v>
      </c>
      <c r="K39" s="16">
        <f>VLOOKUP($B$11,ANLASMA,11,FALSE)</f>
        <v>15519.043000000018</v>
      </c>
      <c r="L39" s="21">
        <f>VLOOKUP($B$11,ANLASMA,12,FALSE)</f>
        <v>172.04900000000001</v>
      </c>
      <c r="M39" s="21">
        <f>VLOOKUP($B$11,ANLASMA,13,FALSE)</f>
        <v>2140</v>
      </c>
      <c r="N39" s="21">
        <f>VLOOKUP($B$11,ANLASMA,14,FALSE)</f>
        <v>2312.049</v>
      </c>
      <c r="O39" s="21">
        <f>VLOOKUP($B$11,ANLASMA,15,FALSE)</f>
        <v>53618.168999999922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B12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110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3.2267824289186842E-2</v>
      </c>
      <c r="D17" s="12">
        <f t="shared" si="1"/>
        <v>0</v>
      </c>
      <c r="E17" s="12">
        <f t="shared" si="2"/>
        <v>3.2266138102901611E-2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7.5983585702108752E-2</v>
      </c>
      <c r="J17" s="12">
        <f t="shared" si="7"/>
        <v>14.38619339534235</v>
      </c>
      <c r="K17" s="12">
        <f t="shared" si="8"/>
        <v>0.13116325216865771</v>
      </c>
      <c r="L17" s="12">
        <f t="shared" si="9"/>
        <v>1.3805180120600808</v>
      </c>
      <c r="M17" s="12">
        <f t="shared" si="10"/>
        <v>63.586327425918093</v>
      </c>
      <c r="N17" s="12">
        <f t="shared" si="11"/>
        <v>11.100175732975394</v>
      </c>
      <c r="O17" s="17">
        <f t="shared" si="12"/>
        <v>4.5661021476555E-2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3.4523946762317652E-3</v>
      </c>
      <c r="D18" s="12">
        <f t="shared" si="1"/>
        <v>0</v>
      </c>
      <c r="E18" s="12">
        <f t="shared" si="2"/>
        <v>3.4522142680176232E-3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1.1509536906440568E-3</v>
      </c>
      <c r="J18" s="12">
        <f t="shared" si="7"/>
        <v>3.2285360145165294</v>
      </c>
      <c r="K18" s="12">
        <f t="shared" si="8"/>
        <v>1.3595637142840922E-2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4.5845279416379192E-3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2.4513562573422833E-2</v>
      </c>
      <c r="D21" s="12">
        <f t="shared" si="1"/>
        <v>0</v>
      </c>
      <c r="E21" s="12">
        <f t="shared" si="2"/>
        <v>2.4512281593563671E-2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0.11264980770228246</v>
      </c>
      <c r="J21" s="12">
        <f t="shared" si="7"/>
        <v>0</v>
      </c>
      <c r="K21" s="12">
        <f t="shared" si="8"/>
        <v>0.11221543399992448</v>
      </c>
      <c r="L21" s="12">
        <f t="shared" si="9"/>
        <v>3.8905948721789203</v>
      </c>
      <c r="M21" s="12">
        <f t="shared" si="10"/>
        <v>0</v>
      </c>
      <c r="N21" s="12">
        <f t="shared" si="11"/>
        <v>3.282689423400964</v>
      </c>
      <c r="O21" s="17">
        <f t="shared" si="12"/>
        <v>3.5000621934316842E-2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6.1793390574840833E-3</v>
      </c>
      <c r="D22" s="12">
        <f t="shared" si="1"/>
        <v>0</v>
      </c>
      <c r="E22" s="12">
        <f t="shared" si="2"/>
        <v>6.1790161501607656E-3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8.8010914595847266E-3</v>
      </c>
      <c r="J22" s="12">
        <f t="shared" si="7"/>
        <v>0</v>
      </c>
      <c r="K22" s="12">
        <f t="shared" si="8"/>
        <v>8.7671547600015852E-3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6.4662451872934835E-3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6.6413120596325523E-2</v>
      </c>
      <c r="D25" s="12">
        <f t="shared" ref="D25:O25" si="13">SUM(D15:D24)</f>
        <v>0</v>
      </c>
      <c r="E25" s="12">
        <f t="shared" si="13"/>
        <v>6.640965011464367E-2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0.19858543855461999</v>
      </c>
      <c r="J25" s="12">
        <f t="shared" si="13"/>
        <v>17.614729409858878</v>
      </c>
      <c r="K25" s="12">
        <f t="shared" si="13"/>
        <v>0.26574147807142467</v>
      </c>
      <c r="L25" s="12">
        <f t="shared" si="13"/>
        <v>5.2711128842390007</v>
      </c>
      <c r="M25" s="12">
        <f t="shared" si="13"/>
        <v>63.586327425918093</v>
      </c>
      <c r="N25" s="12">
        <f t="shared" si="13"/>
        <v>14.382865156376358</v>
      </c>
      <c r="O25" s="12">
        <f t="shared" si="13"/>
        <v>9.1712416539803235E-2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7.5190861262022547E-3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7.5186932091034801E-3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2.9130117049818428E-2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2.9017792341493209E-2</v>
      </c>
      <c r="L29" s="12">
        <f>(SUMIFS(SANAYIAG2,KAYNAK,A29,SEBEP,B29,SÜRE,"Uzun",BİLDİRİM,"Bildirimli",İL,$B$10,İLÇE,$B$11)/VLOOKUP($B$11,ABONE2,12,FALSE))</f>
        <v>7.0579654228648749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5.9551583255422385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1.1181763739048318E-2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7.7563429980237034E-2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7.7559376828382237E-2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0.19986518236146014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0.19909450923732805</v>
      </c>
      <c r="L31" s="12">
        <f>(SUMIFS(SANAYIAG2,KAYNAK,A31,SEBEP,B31,SÜRE,"Uzun",BİLDİRİM,"Bildirimli",İL,$B$10,İLÇE,$B$11)/VLOOKUP($B$11,ABONE2,12,FALSE))</f>
        <v>0.25244231995644356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0.21299820746324927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9.116004777427722E-2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8.5082516106439285E-2</v>
      </c>
      <c r="D33" s="12">
        <f t="shared" ref="D33:O33" si="14">SUM(D28:D32)</f>
        <v>0</v>
      </c>
      <c r="E33" s="12">
        <f t="shared" si="14"/>
        <v>8.5078070037485715E-2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0.22899529941127858</v>
      </c>
      <c r="J33" s="12">
        <f t="shared" si="14"/>
        <v>0</v>
      </c>
      <c r="K33" s="12">
        <f t="shared" si="14"/>
        <v>0.22811230157882126</v>
      </c>
      <c r="L33" s="12">
        <f t="shared" si="14"/>
        <v>7.3104077428213188</v>
      </c>
      <c r="M33" s="12">
        <f t="shared" si="14"/>
        <v>0</v>
      </c>
      <c r="N33" s="12">
        <f t="shared" si="14"/>
        <v>6.1681565330054875</v>
      </c>
      <c r="O33" s="12">
        <f t="shared" si="14"/>
        <v>0.10234181151332554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133949</v>
      </c>
      <c r="D37" s="16">
        <f>VLOOKUP($B$11,ABONE2,4,FALSE)</f>
        <v>7</v>
      </c>
      <c r="E37" s="16">
        <f>VLOOKUP($B$11,ABONE2,5,FALSE)</f>
        <v>133956</v>
      </c>
      <c r="F37" s="16">
        <f>VLOOKUP($B$11,ABONE2,6,FALSE)</f>
        <v>13</v>
      </c>
      <c r="G37" s="16">
        <f>VLOOKUP($B$11,ABONE2,7,FALSE)</f>
        <v>3</v>
      </c>
      <c r="H37" s="16">
        <f>VLOOKUP($B$11,ABONE2,8,FALSE)</f>
        <v>16</v>
      </c>
      <c r="I37" s="16">
        <f>VLOOKUP($B$11,ABONE2,9,FALSE)</f>
        <v>16792</v>
      </c>
      <c r="J37" s="16">
        <f>VLOOKUP($B$11,ABONE2,10,FALSE)</f>
        <v>65</v>
      </c>
      <c r="K37" s="16">
        <f>VLOOKUP($B$11,ABONE2,11,FALSE)</f>
        <v>16857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150861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34537.77430904995</v>
      </c>
      <c r="D38" s="16">
        <f>VLOOKUP($B$11,TUKETIM,4,FALSE)</f>
        <v>164.19084936708862</v>
      </c>
      <c r="E38" s="16">
        <f>VLOOKUP($B$11,TUKETIM,5,FALSE)</f>
        <v>34701.965158417035</v>
      </c>
      <c r="F38" s="16">
        <f>VLOOKUP($B$11,TUKETIM,6,FALSE)</f>
        <v>3.7078000000000002</v>
      </c>
      <c r="G38" s="16">
        <f>VLOOKUP($B$11,TUKETIM,7,FALSE)</f>
        <v>1.1979</v>
      </c>
      <c r="H38" s="16">
        <f>VLOOKUP($B$11,TUKETIM,8,FALSE)</f>
        <v>4.9057000000000004</v>
      </c>
      <c r="I38" s="16">
        <f>VLOOKUP($B$11,TUKETIM,9,FALSE)</f>
        <v>13265.167801833746</v>
      </c>
      <c r="J38" s="16">
        <f>VLOOKUP($B$11,TUKETIM,10,FALSE)</f>
        <v>7811.5580393171986</v>
      </c>
      <c r="K38" s="16">
        <f>VLOOKUP($B$11,TUKETIM,11,FALSE)</f>
        <v>21076.725841150947</v>
      </c>
      <c r="L38" s="21">
        <f>VLOOKUP($B$11,TUKETIM,12,FALSE)</f>
        <v>271.59012222222225</v>
      </c>
      <c r="M38" s="21">
        <f>VLOOKUP($B$11,TUKETIM,13,FALSE)</f>
        <v>1223.2077901515152</v>
      </c>
      <c r="N38" s="21">
        <f>VLOOKUP($B$11,TUKETIM,14,FALSE)</f>
        <v>1494.7979123737373</v>
      </c>
      <c r="O38" s="21">
        <f>VLOOKUP($B$11,TUKETIM,15,FALSE)</f>
        <v>57278.394611941723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696877.38400002208</v>
      </c>
      <c r="D39" s="16">
        <f>VLOOKUP($B$11,ANLASMA,4,FALSE)</f>
        <v>1555.588</v>
      </c>
      <c r="E39" s="16">
        <f>VLOOKUP($B$11,ANLASMA,5,FALSE)</f>
        <v>698432.97200002207</v>
      </c>
      <c r="F39" s="16">
        <f>VLOOKUP($B$11,ANLASMA,6,FALSE)</f>
        <v>53.52</v>
      </c>
      <c r="G39" s="16">
        <f>VLOOKUP($B$11,ANLASMA,7,FALSE)</f>
        <v>21.1</v>
      </c>
      <c r="H39" s="16">
        <f>VLOOKUP($B$11,ANLASMA,8,FALSE)</f>
        <v>74.62</v>
      </c>
      <c r="I39" s="16">
        <f>VLOOKUP($B$11,ANLASMA,9,FALSE)</f>
        <v>118303.099999994</v>
      </c>
      <c r="J39" s="16">
        <f>VLOOKUP($B$11,ANLASMA,10,FALSE)</f>
        <v>62732</v>
      </c>
      <c r="K39" s="16">
        <f>VLOOKUP($B$11,ANLASMA,11,FALSE)</f>
        <v>181035.09999999398</v>
      </c>
      <c r="L39" s="21">
        <f>VLOOKUP($B$11,ANLASMA,12,FALSE)</f>
        <v>959.48399999999992</v>
      </c>
      <c r="M39" s="21">
        <f>VLOOKUP($B$11,ANLASMA,13,FALSE)</f>
        <v>2209.4899999999998</v>
      </c>
      <c r="N39" s="21">
        <f>VLOOKUP($B$11,ANLASMA,14,FALSE)</f>
        <v>3168.9739999999997</v>
      </c>
      <c r="O39" s="21">
        <f>VLOOKUP($B$11,ANLASMA,15,FALSE)</f>
        <v>882711.66600001603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B6" zoomScale="70" zoomScaleNormal="70" workbookViewId="0">
      <selection activeCell="G28" sqref="G28:G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111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3.3706270338309467E-4</v>
      </c>
      <c r="D17" s="12">
        <f t="shared" si="1"/>
        <v>0</v>
      </c>
      <c r="E17" s="12">
        <f t="shared" si="2"/>
        <v>3.3705374562016855E-4</v>
      </c>
      <c r="F17" s="12">
        <f t="shared" si="3"/>
        <v>0.10568493551858975</v>
      </c>
      <c r="G17" s="12">
        <v>0</v>
      </c>
      <c r="H17" s="12">
        <f t="shared" si="4"/>
        <v>0.10568493551858975</v>
      </c>
      <c r="I17" s="12">
        <f t="shared" si="5"/>
        <v>0.17669159915743218</v>
      </c>
      <c r="J17" s="12">
        <f t="shared" si="6"/>
        <v>0</v>
      </c>
      <c r="K17" s="12">
        <f t="shared" si="7"/>
        <v>0.17515483969874093</v>
      </c>
      <c r="L17" s="12">
        <f t="shared" si="8"/>
        <v>7.5985154482574737</v>
      </c>
      <c r="M17" s="12">
        <f t="shared" si="9"/>
        <v>0</v>
      </c>
      <c r="N17" s="12">
        <f t="shared" si="10"/>
        <v>5.5261930532781625</v>
      </c>
      <c r="O17" s="17">
        <f t="shared" si="11"/>
        <v>2.3924247341494634E-2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3.7649185898000694E-3</v>
      </c>
      <c r="D18" s="12">
        <f t="shared" si="1"/>
        <v>0</v>
      </c>
      <c r="E18" s="12">
        <f t="shared" si="2"/>
        <v>3.7648185334965239E-3</v>
      </c>
      <c r="F18" s="12">
        <f t="shared" si="3"/>
        <v>4.4618488553351529E-2</v>
      </c>
      <c r="G18" s="12">
        <v>0</v>
      </c>
      <c r="H18" s="12">
        <f t="shared" si="4"/>
        <v>4.4618488553351529E-2</v>
      </c>
      <c r="I18" s="12">
        <f t="shared" si="5"/>
        <v>2.1766638832901121E-2</v>
      </c>
      <c r="J18" s="12">
        <f t="shared" si="6"/>
        <v>0</v>
      </c>
      <c r="K18" s="12">
        <f t="shared" si="7"/>
        <v>2.1577325428812379E-2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6.0387432529825907E-3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1.8972253239832086E-2</v>
      </c>
      <c r="D21" s="12">
        <f t="shared" si="1"/>
        <v>0</v>
      </c>
      <c r="E21" s="12">
        <f t="shared" si="2"/>
        <v>1.8971749034101253E-2</v>
      </c>
      <c r="F21" s="12">
        <f t="shared" si="3"/>
        <v>9.8286118914909917E-2</v>
      </c>
      <c r="G21" s="12">
        <v>0</v>
      </c>
      <c r="H21" s="12">
        <f t="shared" si="4"/>
        <v>9.8286118914909917E-2</v>
      </c>
      <c r="I21" s="12">
        <f t="shared" si="5"/>
        <v>5.2001871844555195E-2</v>
      </c>
      <c r="J21" s="12">
        <f t="shared" si="6"/>
        <v>0</v>
      </c>
      <c r="K21" s="12">
        <f t="shared" si="7"/>
        <v>5.1549590192185482E-2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2.3149074208755747E-2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1.495249985491547E-3</v>
      </c>
      <c r="D22" s="12">
        <f t="shared" si="1"/>
        <v>0</v>
      </c>
      <c r="E22" s="12">
        <f t="shared" si="2"/>
        <v>1.4952102477965993E-3</v>
      </c>
      <c r="F22" s="12">
        <f t="shared" si="3"/>
        <v>1.3716449321393792E-2</v>
      </c>
      <c r="G22" s="12">
        <v>0</v>
      </c>
      <c r="H22" s="12">
        <f t="shared" si="4"/>
        <v>1.3716449321393792E-2</v>
      </c>
      <c r="I22" s="12">
        <f t="shared" si="5"/>
        <v>8.2813289523667837E-3</v>
      </c>
      <c r="J22" s="12">
        <f t="shared" si="6"/>
        <v>0</v>
      </c>
      <c r="K22" s="12">
        <f t="shared" si="7"/>
        <v>8.2093028308150504E-3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2.3352173487661272E-3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2.4569484518506796E-2</v>
      </c>
      <c r="D25" s="12">
        <f t="shared" ref="D25:O25" si="12">SUM(D15:D24)</f>
        <v>0</v>
      </c>
      <c r="E25" s="12">
        <f t="shared" si="12"/>
        <v>2.4568831561014547E-2</v>
      </c>
      <c r="F25" s="12">
        <f t="shared" si="12"/>
        <v>0.26230599230824503</v>
      </c>
      <c r="G25" s="12">
        <v>0</v>
      </c>
      <c r="H25" s="12">
        <f t="shared" si="12"/>
        <v>0.26230599230824503</v>
      </c>
      <c r="I25" s="12">
        <f t="shared" si="12"/>
        <v>0.25874143878725525</v>
      </c>
      <c r="J25" s="12">
        <f t="shared" si="12"/>
        <v>0</v>
      </c>
      <c r="K25" s="12">
        <f t="shared" si="12"/>
        <v>0.25649105815055384</v>
      </c>
      <c r="L25" s="12">
        <f t="shared" si="12"/>
        <v>7.5985154482574737</v>
      </c>
      <c r="M25" s="12">
        <f t="shared" si="12"/>
        <v>0</v>
      </c>
      <c r="N25" s="12">
        <f t="shared" si="12"/>
        <v>5.5261930532781625</v>
      </c>
      <c r="O25" s="12">
        <f t="shared" si="12"/>
        <v>5.5447282151999101E-2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0.11621454790897903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0.11621145939649075</v>
      </c>
      <c r="F29" s="12">
        <f>(SUMIFS(TARIMSALAG2,KAYNAK,A29,SEBEP,B29,SÜRE,"Uzun",BİLDİRİM,"Bildirimli",İL,$B$10,İLÇE,$B$11)/VLOOKUP($B$11,ABONE2,6,FALSE))</f>
        <v>0.24520709483236883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0.24520709483236883</v>
      </c>
      <c r="I29" s="12">
        <f>(SUMIFS(TICARETHANEAG2,KAYNAK,A29,SEBEP,B29,SÜRE,"Uzun",BİLDİRİM,"Bildirimli",İL,$B$10,İLÇE,$B$11)/VLOOKUP($B$11,ABONE2,9,FALSE))</f>
        <v>0.66086676054215676</v>
      </c>
      <c r="J29" s="12">
        <f>(SUMIFS(TICARETHANEOG2,KAYNAK,A29,SEBEP,B29,SÜRE,"Uzun",BİLDİRİM,"Bildirimli",İL,$B$10,İLÇE,$B$11)/VLOOKUP($B$11,ABONE2,10,FALSE))</f>
        <v>0.32797755403977508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0.6579714862946644</v>
      </c>
      <c r="L29" s="12">
        <f>(SUMIFS(SANAYIAG2,KAYNAK,A29,SEBEP,B29,SÜRE,"Uzun",BİLDİRİM,"Bildirimli",İL,$B$10,İLÇE,$B$11)/VLOOKUP($B$11,ABONE2,12,FALSE))</f>
        <v>1.1181539418561806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0.81320286680449494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0.17980814303411913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2.8902344731556333E-2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2.8901576624170037E-2</v>
      </c>
      <c r="F31" s="12">
        <f>(SUMIFS(TARIMSALAG2,KAYNAK,A31,SEBEP,B31,SÜRE,"Uzun",BİLDİRİM,"Bildirimli",İL,$B$10,İLÇE,$B$11)/VLOOKUP($B$11,ABONE2,6,FALSE))</f>
        <v>0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3.0835421765102247E-2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3.0567233428553015E-2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2.8923802710747158E-2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0.14511689264053537</v>
      </c>
      <c r="D33" s="12">
        <f t="shared" ref="D33:O33" si="13">SUM(D28:D32)</f>
        <v>0</v>
      </c>
      <c r="E33" s="12">
        <f t="shared" si="13"/>
        <v>0.14511303602066078</v>
      </c>
      <c r="F33" s="12">
        <f t="shared" si="13"/>
        <v>0.24520709483236883</v>
      </c>
      <c r="G33" s="12">
        <v>0</v>
      </c>
      <c r="H33" s="12">
        <f t="shared" si="13"/>
        <v>0.24520709483236883</v>
      </c>
      <c r="I33" s="12">
        <f t="shared" si="13"/>
        <v>0.69170218230725899</v>
      </c>
      <c r="J33" s="12">
        <f t="shared" si="13"/>
        <v>0.32797755403977508</v>
      </c>
      <c r="K33" s="12">
        <f t="shared" si="13"/>
        <v>0.68853871972321745</v>
      </c>
      <c r="L33" s="12">
        <f t="shared" si="13"/>
        <v>1.1181539418561806</v>
      </c>
      <c r="M33" s="12">
        <f t="shared" si="13"/>
        <v>0</v>
      </c>
      <c r="N33" s="12">
        <f t="shared" si="13"/>
        <v>0.81320286680449494</v>
      </c>
      <c r="O33" s="12">
        <f t="shared" si="13"/>
        <v>0.20873194574486628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37627</v>
      </c>
      <c r="D37" s="16">
        <f>VLOOKUP($B$11,ABONE2,4,FALSE)</f>
        <v>1</v>
      </c>
      <c r="E37" s="16">
        <f>VLOOKUP($B$11,ABONE2,5,FALSE)</f>
        <v>37628</v>
      </c>
      <c r="F37" s="16">
        <f>VLOOKUP($B$11,ABONE2,6,FALSE)</f>
        <v>230</v>
      </c>
      <c r="G37" s="16">
        <f>VLOOKUP($B$11,ABONE2,7,FALSE)</f>
        <v>0</v>
      </c>
      <c r="H37" s="16">
        <f>VLOOKUP($B$11,ABONE2,8,FALSE)</f>
        <v>230</v>
      </c>
      <c r="I37" s="16">
        <f>VLOOKUP($B$11,ABONE2,9,FALSE)</f>
        <v>4901</v>
      </c>
      <c r="J37" s="16">
        <f>VLOOKUP($B$11,ABONE2,10,FALSE)</f>
        <v>43</v>
      </c>
      <c r="K37" s="16">
        <f>VLOOKUP($B$11,ABONE2,11,FALSE)</f>
        <v>4944</v>
      </c>
      <c r="L37" s="21">
        <f>VLOOKUP($B$11,ABONE2,12,FALSE)</f>
        <v>16</v>
      </c>
      <c r="M37" s="21">
        <f>VLOOKUP($B$11,ABONE2,13,FALSE)</f>
        <v>6</v>
      </c>
      <c r="N37" s="21">
        <f>VLOOKUP($B$11,ABONE2,14,FALSE)</f>
        <v>22</v>
      </c>
      <c r="O37" s="21">
        <f>VLOOKUP($B$11,ABONE2,15,FALSE)</f>
        <v>42824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9598.6847834852906</v>
      </c>
      <c r="D38" s="16">
        <f>VLOOKUP($B$11,TUKETIM,4,FALSE)</f>
        <v>12.4252</v>
      </c>
      <c r="E38" s="16">
        <f>VLOOKUP($B$11,TUKETIM,5,FALSE)</f>
        <v>9611.1099834852903</v>
      </c>
      <c r="F38" s="16">
        <f>VLOOKUP($B$11,TUKETIM,6,FALSE)</f>
        <v>130.24876717171716</v>
      </c>
      <c r="G38" s="16">
        <f>VLOOKUP($B$11,TUKETIM,7,FALSE)</f>
        <v>0</v>
      </c>
      <c r="H38" s="16">
        <f>VLOOKUP($B$11,TUKETIM,8,FALSE)</f>
        <v>130.24876717171716</v>
      </c>
      <c r="I38" s="16">
        <f>VLOOKUP($B$11,TUKETIM,9,FALSE)</f>
        <v>4341.4482679711164</v>
      </c>
      <c r="J38" s="16">
        <f>VLOOKUP($B$11,TUKETIM,10,FALSE)</f>
        <v>16440.993679959083</v>
      </c>
      <c r="K38" s="16">
        <f>VLOOKUP($B$11,TUKETIM,11,FALSE)</f>
        <v>20782.441947930201</v>
      </c>
      <c r="L38" s="21">
        <f>VLOOKUP($B$11,TUKETIM,12,FALSE)</f>
        <v>247.7809</v>
      </c>
      <c r="M38" s="21">
        <f>VLOOKUP($B$11,TUKETIM,13,FALSE)</f>
        <v>436.09269999999998</v>
      </c>
      <c r="N38" s="21">
        <f>VLOOKUP($B$11,TUKETIM,14,FALSE)</f>
        <v>683.87360000000001</v>
      </c>
      <c r="O38" s="21">
        <f>VLOOKUP($B$11,TUKETIM,15,FALSE)</f>
        <v>31207.674298587208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175442.07700000002</v>
      </c>
      <c r="D39" s="16">
        <f>VLOOKUP($B$11,ANLASMA,4,FALSE)</f>
        <v>60</v>
      </c>
      <c r="E39" s="16">
        <f>VLOOKUP($B$11,ANLASMA,5,FALSE)</f>
        <v>175502.07700000002</v>
      </c>
      <c r="F39" s="16">
        <f>VLOOKUP($B$11,ANLASMA,6,FALSE)</f>
        <v>1273.48</v>
      </c>
      <c r="G39" s="16">
        <f>VLOOKUP($B$11,ANLASMA,7,FALSE)</f>
        <v>0</v>
      </c>
      <c r="H39" s="16">
        <f>VLOOKUP($B$11,ANLASMA,8,FALSE)</f>
        <v>1273.48</v>
      </c>
      <c r="I39" s="16">
        <f>VLOOKUP($B$11,ANLASMA,9,FALSE)</f>
        <v>30700.360000000499</v>
      </c>
      <c r="J39" s="16">
        <f>VLOOKUP($B$11,ANLASMA,10,FALSE)</f>
        <v>85430.8</v>
      </c>
      <c r="K39" s="16">
        <f>VLOOKUP($B$11,ANLASMA,11,FALSE)</f>
        <v>116131.1600000005</v>
      </c>
      <c r="L39" s="21">
        <f>VLOOKUP($B$11,ANLASMA,12,FALSE)</f>
        <v>1166.18</v>
      </c>
      <c r="M39" s="21">
        <f>VLOOKUP($B$11,ANLASMA,13,FALSE)</f>
        <v>2208</v>
      </c>
      <c r="N39" s="21">
        <f>VLOOKUP($B$11,ANLASMA,14,FALSE)</f>
        <v>3374.1800000000003</v>
      </c>
      <c r="O39" s="21">
        <f>VLOOKUP($B$11,ANLASMA,15,FALSE)</f>
        <v>296280.89700000052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1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81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112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8.5376417263823945E-2</v>
      </c>
      <c r="D17" s="12">
        <f t="shared" si="1"/>
        <v>0.14164086305775841</v>
      </c>
      <c r="E17" s="12">
        <f t="shared" si="2"/>
        <v>8.5436604176712103E-2</v>
      </c>
      <c r="F17" s="12">
        <f t="shared" si="3"/>
        <v>0.13646453602356867</v>
      </c>
      <c r="G17" s="12">
        <f t="shared" si="4"/>
        <v>1.5984838922729503</v>
      </c>
      <c r="H17" s="12">
        <f t="shared" si="5"/>
        <v>0.49026798731716531</v>
      </c>
      <c r="I17" s="12">
        <f t="shared" si="6"/>
        <v>0.20753977367479015</v>
      </c>
      <c r="J17" s="12">
        <f t="shared" si="7"/>
        <v>8.3337148593560766</v>
      </c>
      <c r="K17" s="12">
        <f t="shared" si="8"/>
        <v>0.45320940184003028</v>
      </c>
      <c r="L17" s="12">
        <f t="shared" si="9"/>
        <v>6.9145308535110743</v>
      </c>
      <c r="M17" s="12">
        <f t="shared" si="10"/>
        <v>74.840161123720009</v>
      </c>
      <c r="N17" s="12">
        <f t="shared" si="11"/>
        <v>51.506929351510834</v>
      </c>
      <c r="O17" s="17">
        <f t="shared" si="12"/>
        <v>0.228482955570142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1.2349166440365858E-2</v>
      </c>
      <c r="D18" s="12">
        <f t="shared" si="1"/>
        <v>0</v>
      </c>
      <c r="E18" s="12">
        <f t="shared" si="2"/>
        <v>1.2335956353706339E-2</v>
      </c>
      <c r="F18" s="12">
        <f t="shared" si="3"/>
        <v>5.2659979927728567E-3</v>
      </c>
      <c r="G18" s="12">
        <f t="shared" si="4"/>
        <v>1.0402132121549257E-3</v>
      </c>
      <c r="H18" s="12">
        <f t="shared" si="5"/>
        <v>4.2433732009629493E-3</v>
      </c>
      <c r="I18" s="12">
        <f t="shared" si="6"/>
        <v>6.3672431724766096E-2</v>
      </c>
      <c r="J18" s="12">
        <f t="shared" si="7"/>
        <v>0.63247486862268232</v>
      </c>
      <c r="K18" s="12">
        <f t="shared" si="8"/>
        <v>8.0868404208600184E-2</v>
      </c>
      <c r="L18" s="12">
        <f t="shared" si="9"/>
        <v>6.2007483320119894</v>
      </c>
      <c r="M18" s="12">
        <f t="shared" si="10"/>
        <v>10.622947777897187</v>
      </c>
      <c r="N18" s="12">
        <f t="shared" si="11"/>
        <v>9.1038716323641022</v>
      </c>
      <c r="O18" s="17">
        <f t="shared" si="12"/>
        <v>3.1992700954570102E-2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1.7035253465544655E-2</v>
      </c>
      <c r="D21" s="12">
        <f t="shared" si="1"/>
        <v>0</v>
      </c>
      <c r="E21" s="12">
        <f t="shared" si="2"/>
        <v>1.7017030602031281E-2</v>
      </c>
      <c r="F21" s="12">
        <f t="shared" si="3"/>
        <v>1.7088611187118564E-2</v>
      </c>
      <c r="G21" s="12">
        <f t="shared" si="4"/>
        <v>0</v>
      </c>
      <c r="H21" s="12">
        <f t="shared" si="5"/>
        <v>1.295322844408351E-2</v>
      </c>
      <c r="I21" s="12">
        <f t="shared" si="6"/>
        <v>5.9598287167943756E-2</v>
      </c>
      <c r="J21" s="12">
        <f t="shared" si="7"/>
        <v>0</v>
      </c>
      <c r="K21" s="12">
        <f t="shared" si="8"/>
        <v>5.7796518329165845E-2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2.3270389381204834E-2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1.3230972848696158E-3</v>
      </c>
      <c r="D22" s="12">
        <f t="shared" si="1"/>
        <v>0</v>
      </c>
      <c r="E22" s="12">
        <f t="shared" si="2"/>
        <v>1.3216819480631596E-3</v>
      </c>
      <c r="F22" s="12">
        <f t="shared" si="3"/>
        <v>4.072735684232638E-4</v>
      </c>
      <c r="G22" s="12">
        <f t="shared" si="4"/>
        <v>0</v>
      </c>
      <c r="H22" s="12">
        <f t="shared" si="5"/>
        <v>3.0871482259484622E-4</v>
      </c>
      <c r="I22" s="12">
        <f t="shared" si="6"/>
        <v>1.7387521585684811E-3</v>
      </c>
      <c r="J22" s="12">
        <f t="shared" si="7"/>
        <v>0</v>
      </c>
      <c r="K22" s="12">
        <f t="shared" si="8"/>
        <v>1.6861863952464845E-3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1.3003720155340523E-3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0.11608393445460408</v>
      </c>
      <c r="D25" s="12">
        <f t="shared" ref="D25:O25" si="13">SUM(D15:D24)</f>
        <v>0.14164086305775841</v>
      </c>
      <c r="E25" s="12">
        <f t="shared" si="13"/>
        <v>0.11611127308051288</v>
      </c>
      <c r="F25" s="12">
        <f t="shared" si="13"/>
        <v>0.15922641877188337</v>
      </c>
      <c r="G25" s="12">
        <f t="shared" si="13"/>
        <v>1.5995241054851053</v>
      </c>
      <c r="H25" s="12">
        <f t="shared" si="13"/>
        <v>0.50777330378480667</v>
      </c>
      <c r="I25" s="12">
        <f t="shared" si="13"/>
        <v>0.3325492447260685</v>
      </c>
      <c r="J25" s="12">
        <f t="shared" si="13"/>
        <v>8.9661897279787581</v>
      </c>
      <c r="K25" s="12">
        <f t="shared" si="13"/>
        <v>0.59356051077304284</v>
      </c>
      <c r="L25" s="12">
        <f t="shared" si="13"/>
        <v>13.115279185523065</v>
      </c>
      <c r="M25" s="12">
        <f t="shared" si="13"/>
        <v>85.46310890161719</v>
      </c>
      <c r="N25" s="12">
        <f t="shared" si="13"/>
        <v>60.610800983874938</v>
      </c>
      <c r="O25" s="12">
        <f t="shared" si="13"/>
        <v>0.28504641792145102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0.14246439025701374</v>
      </c>
      <c r="D29" s="12">
        <f>(SUMIFS(MESKENOG2,KAYNAK,A29,SEBEP,B29,SÜRE,"Uzun",BİLDİRİM,"Bildirimli",İL,$B$10,İLÇE,$B$11)/VLOOKUP($B$11,ABONE2,4,FALSE))</f>
        <v>0.1207172136367322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0.14244112697935521</v>
      </c>
      <c r="F29" s="12">
        <f>(SUMIFS(TARIMSALAG2,KAYNAK,A29,SEBEP,B29,SÜRE,"Uzun",BİLDİRİM,"Bildirimli",İL,$B$10,İLÇE,$B$11)/VLOOKUP($B$11,ABONE2,6,FALSE))</f>
        <v>0.32989543197999183</v>
      </c>
      <c r="G29" s="12">
        <f>(SUMIFS(TARIMSALOG2,KAYNAK,A29,SEBEP,B29,SÜRE,"Uzun",BİLDİRİM,"Bildirimli",İL,$B$10,İLÇE,$B$11)/VLOOKUP($B$11,ABONE2,7,FALSE))</f>
        <v>1.0000436234826657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0.49206889570215406</v>
      </c>
      <c r="I29" s="12">
        <f>(SUMIFS(TICARETHANEAG2,KAYNAK,A29,SEBEP,B29,SÜRE,"Uzun",BİLDİRİM,"Bildirimli",İL,$B$10,İLÇE,$B$11)/VLOOKUP($B$11,ABONE2,9,FALSE))</f>
        <v>0.63152082766337514</v>
      </c>
      <c r="J29" s="12">
        <f>(SUMIFS(TICARETHANEOG2,KAYNAK,A29,SEBEP,B29,SÜRE,"Uzun",BİLDİRİM,"Bildirimli",İL,$B$10,İLÇE,$B$11)/VLOOKUP($B$11,ABONE2,10,FALSE))</f>
        <v>5.5792567341849404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0.78110023342301038</v>
      </c>
      <c r="L29" s="12">
        <f>(SUMIFS(SANAYIAG2,KAYNAK,A29,SEBEP,B29,SÜRE,"Uzun",BİLDİRİM,"Bildirimli",İL,$B$10,İLÇE,$B$11)/VLOOKUP($B$11,ABONE2,12,FALSE))</f>
        <v>15.244677396614028</v>
      </c>
      <c r="M29" s="12">
        <f>(SUMIFS(SANAYIOG2,KAYNAK,A29,SEBEP,B29,SÜRE,"Uzun",BİLDİRİM,"Bildirimli",İL,$B$10,İLÇE,$B$11)/VLOOKUP($B$11,ABONE2,13,FALSE))</f>
        <v>68.700392456854757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50.337742245321685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0.32370251017681012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1.8291380738012157E-3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1.8271814176508737E-3</v>
      </c>
      <c r="F31" s="12">
        <f>(SUMIFS(TARIMSALAG2,KAYNAK,A31,SEBEP,B31,SÜRE,"Uzun",BİLDİRİM,"Bildirimli",İL,$B$10,İLÇE,$B$11)/VLOOKUP($B$11,ABONE2,6,FALSE))</f>
        <v>1.5155087744022804E-3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1.148761075367169E-3</v>
      </c>
      <c r="I31" s="12">
        <f>(SUMIFS(TICARETHANEAG2,KAYNAK,A31,SEBEP,B31,SÜRE,"Uzun",BİLDİRİM,"Bildirimli",İL,$B$10,İLÇE,$B$11)/VLOOKUP($B$11,ABONE2,9,FALSE))</f>
        <v>1.6411843308972492E-2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1.5915682273711776E-2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4.0481744472543454E-3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0.14429352833081496</v>
      </c>
      <c r="D33" s="12">
        <f t="shared" ref="D33:O33" si="14">SUM(D28:D32)</f>
        <v>0.1207172136367322</v>
      </c>
      <c r="E33" s="12">
        <f t="shared" si="14"/>
        <v>0.14426830839700608</v>
      </c>
      <c r="F33" s="12">
        <f t="shared" si="14"/>
        <v>0.33141094075439409</v>
      </c>
      <c r="G33" s="12">
        <f t="shared" si="14"/>
        <v>1.0000436234826657</v>
      </c>
      <c r="H33" s="12">
        <f t="shared" si="14"/>
        <v>0.49321765677752122</v>
      </c>
      <c r="I33" s="12">
        <f t="shared" si="14"/>
        <v>0.64793267097234764</v>
      </c>
      <c r="J33" s="12">
        <f t="shared" si="14"/>
        <v>5.5792567341849404</v>
      </c>
      <c r="K33" s="12">
        <f t="shared" si="14"/>
        <v>0.79701591569672214</v>
      </c>
      <c r="L33" s="12">
        <f t="shared" si="14"/>
        <v>15.244677396614028</v>
      </c>
      <c r="M33" s="12">
        <f t="shared" si="14"/>
        <v>68.700392456854757</v>
      </c>
      <c r="N33" s="12">
        <f t="shared" si="14"/>
        <v>50.337742245321685</v>
      </c>
      <c r="O33" s="12">
        <f t="shared" si="14"/>
        <v>0.32775068462406448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98052</v>
      </c>
      <c r="D37" s="16">
        <f>VLOOKUP($B$11,ABONE2,4,FALSE)</f>
        <v>105</v>
      </c>
      <c r="E37" s="16">
        <f>VLOOKUP($B$11,ABONE2,5,FALSE)</f>
        <v>98157</v>
      </c>
      <c r="F37" s="16">
        <f>VLOOKUP($B$11,ABONE2,6,FALSE)</f>
        <v>7624</v>
      </c>
      <c r="G37" s="16">
        <f>VLOOKUP($B$11,ABONE2,7,FALSE)</f>
        <v>2434</v>
      </c>
      <c r="H37" s="16">
        <f>VLOOKUP($B$11,ABONE2,8,FALSE)</f>
        <v>10058</v>
      </c>
      <c r="I37" s="16">
        <f>VLOOKUP($B$11,ABONE2,9,FALSE)</f>
        <v>20241</v>
      </c>
      <c r="J37" s="16">
        <f>VLOOKUP($B$11,ABONE2,10,FALSE)</f>
        <v>631</v>
      </c>
      <c r="K37" s="16">
        <f>VLOOKUP($B$11,ABONE2,11,FALSE)</f>
        <v>20872</v>
      </c>
      <c r="L37" s="21">
        <f>VLOOKUP($B$11,ABONE2,12,FALSE)</f>
        <v>45</v>
      </c>
      <c r="M37" s="21">
        <f>VLOOKUP($B$11,ABONE2,13,FALSE)</f>
        <v>86</v>
      </c>
      <c r="N37" s="21">
        <f>VLOOKUP($B$11,ABONE2,14,FALSE)</f>
        <v>131</v>
      </c>
      <c r="O37" s="21">
        <f>VLOOKUP($B$11,ABONE2,15,FALSE)</f>
        <v>129218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14166.609886921211</v>
      </c>
      <c r="D38" s="16">
        <f>VLOOKUP($B$11,TUKETIM,4,FALSE)</f>
        <v>424.09616493150685</v>
      </c>
      <c r="E38" s="16">
        <f>VLOOKUP($B$11,TUKETIM,5,FALSE)</f>
        <v>14590.706051852718</v>
      </c>
      <c r="F38" s="16">
        <f>VLOOKUP($B$11,TUKETIM,6,FALSE)</f>
        <v>3367.2559426023131</v>
      </c>
      <c r="G38" s="16">
        <f>VLOOKUP($B$11,TUKETIM,7,FALSE)</f>
        <v>4696.7438921077774</v>
      </c>
      <c r="H38" s="16">
        <f>VLOOKUP($B$11,TUKETIM,8,FALSE)</f>
        <v>8063.99983471009</v>
      </c>
      <c r="I38" s="16">
        <f>VLOOKUP($B$11,TUKETIM,9,FALSE)</f>
        <v>6952.9216010632617</v>
      </c>
      <c r="J38" s="16">
        <f>VLOOKUP($B$11,TUKETIM,10,FALSE)</f>
        <v>6207.5866876392656</v>
      </c>
      <c r="K38" s="16">
        <f>VLOOKUP($B$11,TUKETIM,11,FALSE)</f>
        <v>13160.508288702527</v>
      </c>
      <c r="L38" s="21">
        <f>VLOOKUP($B$11,TUKETIM,12,FALSE)</f>
        <v>469.97548239642913</v>
      </c>
      <c r="M38" s="21">
        <f>VLOOKUP($B$11,TUKETIM,13,FALSE)</f>
        <v>12111.121598864534</v>
      </c>
      <c r="N38" s="21">
        <f>VLOOKUP($B$11,TUKETIM,14,FALSE)</f>
        <v>12581.097081260963</v>
      </c>
      <c r="O38" s="21">
        <f>VLOOKUP($B$11,TUKETIM,15,FALSE)</f>
        <v>48396.3112565263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481454.77400003694</v>
      </c>
      <c r="D39" s="16">
        <f>VLOOKUP($B$11,ANLASMA,4,FALSE)</f>
        <v>2301.1260000000002</v>
      </c>
      <c r="E39" s="16">
        <f>VLOOKUP($B$11,ANLASMA,5,FALSE)</f>
        <v>483755.90000003693</v>
      </c>
      <c r="F39" s="16">
        <f>VLOOKUP($B$11,ANLASMA,6,FALSE)</f>
        <v>38205.929999999404</v>
      </c>
      <c r="G39" s="16">
        <f>VLOOKUP($B$11,ANLASMA,7,FALSE)</f>
        <v>73627.546999999991</v>
      </c>
      <c r="H39" s="16">
        <f>VLOOKUP($B$11,ANLASMA,8,FALSE)</f>
        <v>111833.4769999994</v>
      </c>
      <c r="I39" s="16">
        <f>VLOOKUP($B$11,ANLASMA,9,FALSE)</f>
        <v>104825.355999999</v>
      </c>
      <c r="J39" s="16">
        <f>VLOOKUP($B$11,ANLASMA,10,FALSE)</f>
        <v>102875.64200000001</v>
      </c>
      <c r="K39" s="16">
        <f>VLOOKUP($B$11,ANLASMA,11,FALSE)</f>
        <v>207700.997999999</v>
      </c>
      <c r="L39" s="21">
        <f>VLOOKUP($B$11,ANLASMA,12,FALSE)</f>
        <v>1298.1559999999999</v>
      </c>
      <c r="M39" s="21">
        <f>VLOOKUP($B$11,ANLASMA,13,FALSE)</f>
        <v>34902.800000000003</v>
      </c>
      <c r="N39" s="21">
        <f>VLOOKUP($B$11,ANLASMA,14,FALSE)</f>
        <v>36200.956000000006</v>
      </c>
      <c r="O39" s="21">
        <f>VLOOKUP($B$11,ANLASMA,15,FALSE)</f>
        <v>839491.3310000354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7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81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113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0.1648219327021837</v>
      </c>
      <c r="D17" s="12">
        <f t="shared" si="1"/>
        <v>0.73191949077667062</v>
      </c>
      <c r="E17" s="12">
        <f t="shared" si="2"/>
        <v>0.16576344693133654</v>
      </c>
      <c r="F17" s="12">
        <f t="shared" si="3"/>
        <v>0.75260365952940345</v>
      </c>
      <c r="G17" s="12">
        <f t="shared" si="4"/>
        <v>1.4674282494164939</v>
      </c>
      <c r="H17" s="12">
        <f t="shared" si="5"/>
        <v>0.88988712027468975</v>
      </c>
      <c r="I17" s="12">
        <f t="shared" si="6"/>
        <v>0.45467657243634024</v>
      </c>
      <c r="J17" s="12">
        <f t="shared" si="7"/>
        <v>9.6053156841662997</v>
      </c>
      <c r="K17" s="12">
        <f t="shared" si="8"/>
        <v>0.8284458700457541</v>
      </c>
      <c r="L17" s="12">
        <f t="shared" si="9"/>
        <v>0.35392205258188814</v>
      </c>
      <c r="M17" s="12">
        <f t="shared" si="10"/>
        <v>307.34625328364712</v>
      </c>
      <c r="N17" s="12">
        <f t="shared" si="11"/>
        <v>162.87927388079288</v>
      </c>
      <c r="O17" s="17">
        <f t="shared" si="12"/>
        <v>0.55217492000924073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1.6325995292977236E-2</v>
      </c>
      <c r="D21" s="12">
        <f t="shared" si="1"/>
        <v>0</v>
      </c>
      <c r="E21" s="12">
        <f t="shared" si="2"/>
        <v>1.6298890332543954E-2</v>
      </c>
      <c r="F21" s="12">
        <f t="shared" si="3"/>
        <v>2.6414892067393208E-2</v>
      </c>
      <c r="G21" s="12">
        <f t="shared" si="4"/>
        <v>0</v>
      </c>
      <c r="H21" s="12">
        <f t="shared" si="5"/>
        <v>2.1341860376083113E-2</v>
      </c>
      <c r="I21" s="12">
        <f t="shared" si="6"/>
        <v>4.6937033904828521E-2</v>
      </c>
      <c r="J21" s="12">
        <f t="shared" si="7"/>
        <v>0</v>
      </c>
      <c r="K21" s="12">
        <f t="shared" si="8"/>
        <v>4.5019832059113911E-2</v>
      </c>
      <c r="L21" s="12">
        <f t="shared" si="9"/>
        <v>2.6941903751503855E-2</v>
      </c>
      <c r="M21" s="12">
        <f t="shared" si="10"/>
        <v>0</v>
      </c>
      <c r="N21" s="12">
        <f t="shared" si="11"/>
        <v>1.2678542941884167E-2</v>
      </c>
      <c r="O21" s="17">
        <f t="shared" si="12"/>
        <v>2.1067155730121211E-2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9.0058854598040262E-4</v>
      </c>
      <c r="D22" s="12">
        <f t="shared" si="1"/>
        <v>0</v>
      </c>
      <c r="E22" s="12">
        <f t="shared" si="2"/>
        <v>8.9909335892029323E-4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5.2912655842150672E-4</v>
      </c>
      <c r="J22" s="12">
        <f t="shared" si="7"/>
        <v>0</v>
      </c>
      <c r="K22" s="12">
        <f t="shared" si="8"/>
        <v>5.0751372245749467E-4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7.4929928156919714E-4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0.18204851654114135</v>
      </c>
      <c r="D25" s="12">
        <f t="shared" ref="D25:O25" si="13">SUM(D15:D24)</f>
        <v>0.73191949077667062</v>
      </c>
      <c r="E25" s="12">
        <f t="shared" si="13"/>
        <v>0.18296143062280079</v>
      </c>
      <c r="F25" s="12">
        <f t="shared" si="13"/>
        <v>0.77901855159679667</v>
      </c>
      <c r="G25" s="12">
        <f t="shared" si="13"/>
        <v>1.4674282494164939</v>
      </c>
      <c r="H25" s="12">
        <f t="shared" si="13"/>
        <v>0.91122898065077285</v>
      </c>
      <c r="I25" s="12">
        <f t="shared" si="13"/>
        <v>0.50214273289959033</v>
      </c>
      <c r="J25" s="12">
        <f t="shared" si="13"/>
        <v>9.6053156841662997</v>
      </c>
      <c r="K25" s="12">
        <f t="shared" si="13"/>
        <v>0.87397321582732546</v>
      </c>
      <c r="L25" s="12">
        <f t="shared" si="13"/>
        <v>0.38086395633339198</v>
      </c>
      <c r="M25" s="12">
        <f t="shared" si="13"/>
        <v>307.34625328364712</v>
      </c>
      <c r="N25" s="12">
        <f t="shared" si="13"/>
        <v>162.89195242373475</v>
      </c>
      <c r="O25" s="12">
        <f t="shared" si="13"/>
        <v>0.57399137502093112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0.22009120637723104</v>
      </c>
      <c r="D29" s="12">
        <f>(SUMIFS(MESKENOG2,KAYNAK,A29,SEBEP,B29,SÜRE,"Uzun",BİLDİRİM,"Bildirimli",İL,$B$10,İLÇE,$B$11)/VLOOKUP($B$11,ABONE2,4,FALSE))</f>
        <v>0.39315841475364055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0.22037853831327286</v>
      </c>
      <c r="F29" s="12">
        <f>(SUMIFS(TARIMSALAG2,KAYNAK,A29,SEBEP,B29,SÜRE,"Uzun",BİLDİRİM,"Bildirimli",İL,$B$10,İLÇE,$B$11)/VLOOKUP($B$11,ABONE2,6,FALSE))</f>
        <v>0.6605855217147466</v>
      </c>
      <c r="G29" s="12">
        <f>(SUMIFS(TARIMSALOG2,KAYNAK,A29,SEBEP,B29,SÜRE,"Uzun",BİLDİRİM,"Bildirimli",İL,$B$10,İLÇE,$B$11)/VLOOKUP($B$11,ABONE2,7,FALSE))</f>
        <v>0.5507762813228243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0.63949644230129876</v>
      </c>
      <c r="I29" s="12">
        <f>(SUMIFS(TICARETHANEAG2,KAYNAK,A29,SEBEP,B29,SÜRE,"Uzun",BİLDİRİM,"Bildirimli",İL,$B$10,İLÇE,$B$11)/VLOOKUP($B$11,ABONE2,9,FALSE))</f>
        <v>0.52467767117510666</v>
      </c>
      <c r="J29" s="12">
        <f>(SUMIFS(TICARETHANEOG2,KAYNAK,A29,SEBEP,B29,SÜRE,"Uzun",BİLDİRİM,"Bildirimli",İL,$B$10,İLÇE,$B$11)/VLOOKUP($B$11,ABONE2,10,FALSE))</f>
        <v>4.7020408054153924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0.69530729228462829</v>
      </c>
      <c r="L29" s="12">
        <f>(SUMIFS(SANAYIAG2,KAYNAK,A29,SEBEP,B29,SÜRE,"Uzun",BİLDİRİM,"Bildirimli",İL,$B$10,İLÇE,$B$11)/VLOOKUP($B$11,ABONE2,12,FALSE))</f>
        <v>3.8142424774587447</v>
      </c>
      <c r="M29" s="12">
        <f>(SUMIFS(SANAYIOG2,KAYNAK,A29,SEBEP,B29,SÜRE,"Uzun",BİLDİRİM,"Bildirimli",İL,$B$10,İLÇE,$B$11)/VLOOKUP($B$11,ABONE2,13,FALSE))</f>
        <v>78.047200715851503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43.11404389778432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0.38979360199065366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2.1399692498283579E-2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2.1364164016984807E-2</v>
      </c>
      <c r="F31" s="12">
        <f>(SUMIFS(TARIMSALAG2,KAYNAK,A31,SEBEP,B31,SÜRE,"Uzun",BİLDİRİM,"Bildirimli",İL,$B$10,İLÇE,$B$11)/VLOOKUP($B$11,ABONE2,6,FALSE))</f>
        <v>1.082828643575902E-2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8.748692844725665E-3</v>
      </c>
      <c r="I31" s="12">
        <f>(SUMIFS(TICARETHANEAG2,KAYNAK,A31,SEBEP,B31,SÜRE,"Uzun",BİLDİRİM,"Bildirimli",İL,$B$10,İLÇE,$B$11)/VLOOKUP($B$11,ABONE2,9,FALSE))</f>
        <v>4.6112651659294332E-2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4.4229122737308078E-2</v>
      </c>
      <c r="L31" s="12">
        <f>(SUMIFS(SANAYIAG2,KAYNAK,A31,SEBEP,B31,SÜRE,"Uzun",BİLDİRİM,"Bildirimli",İL,$B$10,İLÇE,$B$11)/VLOOKUP($B$11,ABONE2,12,FALSE))</f>
        <v>0.96099347159070481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0.45223222192503759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2.4060772278703239E-2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0.24149089887551461</v>
      </c>
      <c r="D33" s="12">
        <f t="shared" ref="D33:O33" si="14">SUM(D28:D32)</f>
        <v>0.39315841475364055</v>
      </c>
      <c r="E33" s="12">
        <f t="shared" si="14"/>
        <v>0.24174270233025769</v>
      </c>
      <c r="F33" s="12">
        <f t="shared" si="14"/>
        <v>0.67141380815050566</v>
      </c>
      <c r="G33" s="12">
        <f t="shared" si="14"/>
        <v>0.5507762813228243</v>
      </c>
      <c r="H33" s="12">
        <f t="shared" si="14"/>
        <v>0.64824513514602444</v>
      </c>
      <c r="I33" s="12">
        <f t="shared" si="14"/>
        <v>0.57079032283440101</v>
      </c>
      <c r="J33" s="12">
        <f t="shared" si="14"/>
        <v>4.7020408054153924</v>
      </c>
      <c r="K33" s="12">
        <f t="shared" si="14"/>
        <v>0.73953641502193634</v>
      </c>
      <c r="L33" s="12">
        <f t="shared" si="14"/>
        <v>4.7752359490494491</v>
      </c>
      <c r="M33" s="12">
        <f t="shared" si="14"/>
        <v>78.047200715851503</v>
      </c>
      <c r="N33" s="12">
        <f t="shared" si="14"/>
        <v>43.566276119709357</v>
      </c>
      <c r="O33" s="12">
        <f t="shared" si="14"/>
        <v>0.41385437426935689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48106</v>
      </c>
      <c r="D37" s="16">
        <f>VLOOKUP($B$11,ABONE2,4,FALSE)</f>
        <v>80</v>
      </c>
      <c r="E37" s="16">
        <f>VLOOKUP($B$11,ABONE2,5,FALSE)</f>
        <v>48186</v>
      </c>
      <c r="F37" s="16">
        <f>VLOOKUP($B$11,ABONE2,6,FALSE)</f>
        <v>5225</v>
      </c>
      <c r="G37" s="16">
        <f>VLOOKUP($B$11,ABONE2,7,FALSE)</f>
        <v>1242</v>
      </c>
      <c r="H37" s="16">
        <f>VLOOKUP($B$11,ABONE2,8,FALSE)</f>
        <v>6467</v>
      </c>
      <c r="I37" s="16">
        <f>VLOOKUP($B$11,ABONE2,9,FALSE)</f>
        <v>9158</v>
      </c>
      <c r="J37" s="16">
        <f>VLOOKUP($B$11,ABONE2,10,FALSE)</f>
        <v>390</v>
      </c>
      <c r="K37" s="16">
        <f>VLOOKUP($B$11,ABONE2,11,FALSE)</f>
        <v>9548</v>
      </c>
      <c r="L37" s="21">
        <f>VLOOKUP($B$11,ABONE2,12,FALSE)</f>
        <v>40</v>
      </c>
      <c r="M37" s="21">
        <f>VLOOKUP($B$11,ABONE2,13,FALSE)</f>
        <v>45</v>
      </c>
      <c r="N37" s="21">
        <f>VLOOKUP($B$11,ABONE2,14,FALSE)</f>
        <v>85</v>
      </c>
      <c r="O37" s="21">
        <f>VLOOKUP($B$11,ABONE2,15,FALSE)</f>
        <v>64286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9754.555399768582</v>
      </c>
      <c r="D38" s="16">
        <f>VLOOKUP($B$11,TUKETIM,4,FALSE)</f>
        <v>374.02969999999999</v>
      </c>
      <c r="E38" s="16">
        <f>VLOOKUP($B$11,TUKETIM,5,FALSE)</f>
        <v>10128.585099768581</v>
      </c>
      <c r="F38" s="16">
        <f>VLOOKUP($B$11,TUKETIM,6,FALSE)</f>
        <v>3649.0207686069734</v>
      </c>
      <c r="G38" s="16">
        <f>VLOOKUP($B$11,TUKETIM,7,FALSE)</f>
        <v>1713.7040204847503</v>
      </c>
      <c r="H38" s="16">
        <f>VLOOKUP($B$11,TUKETIM,8,FALSE)</f>
        <v>5362.7247890917242</v>
      </c>
      <c r="I38" s="16">
        <f>VLOOKUP($B$11,TUKETIM,9,FALSE)</f>
        <v>4497.0073310921471</v>
      </c>
      <c r="J38" s="16">
        <f>VLOOKUP($B$11,TUKETIM,10,FALSE)</f>
        <v>4830.6034426764545</v>
      </c>
      <c r="K38" s="16">
        <f>VLOOKUP($B$11,TUKETIM,11,FALSE)</f>
        <v>9327.6107737686016</v>
      </c>
      <c r="L38" s="21">
        <f>VLOOKUP($B$11,TUKETIM,12,FALSE)</f>
        <v>152.76430219780221</v>
      </c>
      <c r="M38" s="21">
        <f>VLOOKUP($B$11,TUKETIM,13,FALSE)</f>
        <v>5932.7206617315624</v>
      </c>
      <c r="N38" s="21">
        <f>VLOOKUP($B$11,TUKETIM,14,FALSE)</f>
        <v>6085.4849639293643</v>
      </c>
      <c r="O38" s="21">
        <f>VLOOKUP($B$11,TUKETIM,15,FALSE)</f>
        <v>30904.405626558273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235539.24900000799</v>
      </c>
      <c r="D39" s="16">
        <f>VLOOKUP($B$11,ANLASMA,4,FALSE)</f>
        <v>1333.32</v>
      </c>
      <c r="E39" s="16">
        <f>VLOOKUP($B$11,ANLASMA,5,FALSE)</f>
        <v>236872.56900000799</v>
      </c>
      <c r="F39" s="16">
        <f>VLOOKUP($B$11,ANLASMA,6,FALSE)</f>
        <v>44584.779999999504</v>
      </c>
      <c r="G39" s="16">
        <f>VLOOKUP($B$11,ANLASMA,7,FALSE)</f>
        <v>27870.827000000099</v>
      </c>
      <c r="H39" s="16">
        <f>VLOOKUP($B$11,ANLASMA,8,FALSE)</f>
        <v>72455.606999999611</v>
      </c>
      <c r="I39" s="16">
        <f>VLOOKUP($B$11,ANLASMA,9,FALSE)</f>
        <v>51467.2389999999</v>
      </c>
      <c r="J39" s="16">
        <f>VLOOKUP($B$11,ANLASMA,10,FALSE)</f>
        <v>76645.200000000012</v>
      </c>
      <c r="K39" s="16">
        <f>VLOOKUP($B$11,ANLASMA,11,FALSE)</f>
        <v>128112.43899999991</v>
      </c>
      <c r="L39" s="21">
        <f>VLOOKUP($B$11,ANLASMA,12,FALSE)</f>
        <v>436.21899999999999</v>
      </c>
      <c r="M39" s="21">
        <f>VLOOKUP($B$11,ANLASMA,13,FALSE)</f>
        <v>61532.2</v>
      </c>
      <c r="N39" s="21">
        <f>VLOOKUP($B$11,ANLASMA,14,FALSE)</f>
        <v>61968.418999999994</v>
      </c>
      <c r="O39" s="21">
        <f>VLOOKUP($B$11,ANLASMA,15,FALSE)</f>
        <v>499409.03400000749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B6" zoomScale="80" zoomScaleNormal="80" workbookViewId="0">
      <selection activeCell="M28" sqref="M28:M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81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114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0.1238816675749783</v>
      </c>
      <c r="D17" s="12">
        <f t="shared" si="1"/>
        <v>6.2812444276505244E-3</v>
      </c>
      <c r="E17" s="12">
        <f t="shared" si="2"/>
        <v>0.12370324011583865</v>
      </c>
      <c r="F17" s="12">
        <f t="shared" si="3"/>
        <v>0.22175617973593736</v>
      </c>
      <c r="G17" s="12">
        <f t="shared" si="4"/>
        <v>1.4778104496056168</v>
      </c>
      <c r="H17" s="12">
        <f t="shared" si="5"/>
        <v>0.25894199693602654</v>
      </c>
      <c r="I17" s="12">
        <f t="shared" si="6"/>
        <v>0.43183724651380306</v>
      </c>
      <c r="J17" s="12">
        <f t="shared" si="7"/>
        <v>3.9642345427970729</v>
      </c>
      <c r="K17" s="12">
        <f t="shared" si="8"/>
        <v>0.52214176910431598</v>
      </c>
      <c r="L17" s="12">
        <f t="shared" si="9"/>
        <v>32.85509127050512</v>
      </c>
      <c r="M17" s="12">
        <v>0</v>
      </c>
      <c r="N17" s="12">
        <f t="shared" si="10"/>
        <v>37.49303334310882</v>
      </c>
      <c r="O17" s="17">
        <f t="shared" si="11"/>
        <v>0.22261313059815346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1.759599837271612E-2</v>
      </c>
      <c r="D18" s="12">
        <f t="shared" si="1"/>
        <v>3.6831717430841097E-3</v>
      </c>
      <c r="E18" s="12">
        <f t="shared" si="2"/>
        <v>1.7574889347437648E-2</v>
      </c>
      <c r="F18" s="12">
        <f t="shared" si="3"/>
        <v>8.1957874982037923E-2</v>
      </c>
      <c r="G18" s="12">
        <f t="shared" si="4"/>
        <v>0.57615643769019331</v>
      </c>
      <c r="H18" s="12">
        <f t="shared" si="5"/>
        <v>9.6588753483266204E-2</v>
      </c>
      <c r="I18" s="12">
        <f t="shared" si="6"/>
        <v>2.6200652764369337E-2</v>
      </c>
      <c r="J18" s="12">
        <f t="shared" si="7"/>
        <v>0.44519762178436489</v>
      </c>
      <c r="K18" s="12">
        <f t="shared" si="8"/>
        <v>3.6912166243907564E-2</v>
      </c>
      <c r="L18" s="12">
        <f t="shared" si="9"/>
        <v>0</v>
      </c>
      <c r="M18" s="12">
        <v>0</v>
      </c>
      <c r="N18" s="12">
        <f t="shared" si="10"/>
        <v>0</v>
      </c>
      <c r="O18" s="17">
        <f t="shared" si="11"/>
        <v>2.2450276538438774E-2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4.0646541848141171E-3</v>
      </c>
      <c r="D21" s="12">
        <f t="shared" si="1"/>
        <v>0</v>
      </c>
      <c r="E21" s="12">
        <f t="shared" si="2"/>
        <v>4.0584871498743772E-3</v>
      </c>
      <c r="F21" s="12">
        <f t="shared" si="3"/>
        <v>3.9404262099171795E-4</v>
      </c>
      <c r="G21" s="12">
        <f t="shared" si="4"/>
        <v>0</v>
      </c>
      <c r="H21" s="12">
        <f t="shared" si="5"/>
        <v>3.8237688550183155E-4</v>
      </c>
      <c r="I21" s="12">
        <f t="shared" si="6"/>
        <v>9.5137539439665141E-3</v>
      </c>
      <c r="J21" s="12">
        <f t="shared" si="7"/>
        <v>0</v>
      </c>
      <c r="K21" s="12">
        <f t="shared" si="8"/>
        <v>9.2705380948157196E-3</v>
      </c>
      <c r="L21" s="12">
        <f t="shared" si="9"/>
        <v>0</v>
      </c>
      <c r="M21" s="12">
        <v>0</v>
      </c>
      <c r="N21" s="12">
        <f t="shared" si="10"/>
        <v>0</v>
      </c>
      <c r="O21" s="17">
        <f t="shared" si="11"/>
        <v>4.7835437695001419E-3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2.2061231702993178E-5</v>
      </c>
      <c r="D22" s="12">
        <f t="shared" si="1"/>
        <v>0</v>
      </c>
      <c r="E22" s="12">
        <f t="shared" si="2"/>
        <v>2.2027759633651006E-5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v>0</v>
      </c>
      <c r="N22" s="12">
        <f t="shared" si="10"/>
        <v>0</v>
      </c>
      <c r="O22" s="17">
        <f t="shared" si="11"/>
        <v>1.8041531530167115E-5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0.14556438136421151</v>
      </c>
      <c r="D25" s="12">
        <f t="shared" ref="D25:O25" si="12">SUM(D15:D24)</f>
        <v>9.964416170734635E-3</v>
      </c>
      <c r="E25" s="12">
        <f t="shared" si="12"/>
        <v>0.14535864437278434</v>
      </c>
      <c r="F25" s="12">
        <f t="shared" si="12"/>
        <v>0.30410809733896704</v>
      </c>
      <c r="G25" s="12">
        <f t="shared" si="12"/>
        <v>2.0539668872958101</v>
      </c>
      <c r="H25" s="12">
        <f t="shared" si="12"/>
        <v>0.35591312730479457</v>
      </c>
      <c r="I25" s="12">
        <f t="shared" si="12"/>
        <v>0.46755165322213893</v>
      </c>
      <c r="J25" s="12">
        <f t="shared" si="12"/>
        <v>4.4094321645814381</v>
      </c>
      <c r="K25" s="12">
        <f t="shared" si="12"/>
        <v>0.56832447344303927</v>
      </c>
      <c r="L25" s="12">
        <f t="shared" si="12"/>
        <v>32.85509127050512</v>
      </c>
      <c r="M25" s="12">
        <v>0</v>
      </c>
      <c r="N25" s="12">
        <f t="shared" si="12"/>
        <v>37.49303334310882</v>
      </c>
      <c r="O25" s="12">
        <f t="shared" si="12"/>
        <v>0.24986499243762256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8.1306740869744237E-2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8.118337944981005E-2</v>
      </c>
      <c r="F29" s="12">
        <f>(SUMIFS(TARIMSALAG2,KAYNAK,A29,SEBEP,B29,SÜRE,"Uzun",BİLDİRİM,"Bildirimli",İL,$B$10,İLÇE,$B$11)/VLOOKUP($B$11,ABONE2,6,FALSE))</f>
        <v>9.1438968215561092E-2</v>
      </c>
      <c r="G29" s="12">
        <f>(SUMIFS(TARIMSALOG2,KAYNAK,A29,SEBEP,B29,SÜRE,"Uzun",BİLDİRİM,"Bildirimli",İL,$B$10,İLÇE,$B$11)/VLOOKUP($B$11,ABONE2,7,FALSE))</f>
        <v>0.42040716048975213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0.10117815811841542</v>
      </c>
      <c r="I29" s="12">
        <f>(SUMIFS(TICARETHANEAG2,KAYNAK,A29,SEBEP,B29,SÜRE,"Uzun",BİLDİRİM,"Bildirimli",İL,$B$10,İLÇE,$B$11)/VLOOKUP($B$11,ABONE2,9,FALSE))</f>
        <v>0.18895535774233915</v>
      </c>
      <c r="J29" s="12">
        <f>(SUMIFS(TICARETHANEOG2,KAYNAK,A29,SEBEP,B29,SÜRE,"Uzun",BİLDİRİM,"Bildirimli",İL,$B$10,İLÇE,$B$11)/VLOOKUP($B$11,ABONE2,10,FALSE))</f>
        <v>8.4895056082752181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0.40115607151868227</v>
      </c>
      <c r="L29" s="12">
        <f>(SUMIFS(SANAYIAG2,KAYNAK,A29,SEBEP,B29,SÜRE,"Uzun",BİLDİRİM,"Bildirimli",İL,$B$10,İLÇE,$B$11)/VLOOKUP($B$11,ABONE2,12,FALSE))</f>
        <v>0</v>
      </c>
      <c r="M29" s="12"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0.1316458696074215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1.4261633783758372E-3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1.4239995536113393E-3</v>
      </c>
      <c r="F31" s="12">
        <f>(SUMIFS(TARIMSALAG2,KAYNAK,A31,SEBEP,B31,SÜRE,"Uzun",BİLDİRİM,"Bildirimli",İL,$B$10,İLÇE,$B$11)/VLOOKUP($B$11,ABONE2,6,FALSE))</f>
        <v>2.5256409632130812E-4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2.450868697854799E-4</v>
      </c>
      <c r="I31" s="12">
        <f>(SUMIFS(TICARETHANEAG2,KAYNAK,A31,SEBEP,B31,SÜRE,"Uzun",BİLDİRİM,"Bildirimli",İL,$B$10,İLÇE,$B$11)/VLOOKUP($B$11,ABONE2,9,FALSE))</f>
        <v>1.7671024474601893E-3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1.7219270808460419E-3</v>
      </c>
      <c r="L31" s="12">
        <f>(SUMIFS(SANAYIAG2,KAYNAK,A31,SEBEP,B31,SÜRE,"Uzun",BİLDİRİM,"Bildirimli",İL,$B$10,İLÇE,$B$11)/VLOOKUP($B$11,ABONE2,12,FALSE))</f>
        <v>25.913175983302175</v>
      </c>
      <c r="M31" s="12"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25.913175983302175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2.4586357004649333E-2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8.2732904248120076E-2</v>
      </c>
      <c r="D33" s="12">
        <f t="shared" ref="D33:O33" si="13">SUM(D28:D32)</f>
        <v>0</v>
      </c>
      <c r="E33" s="12">
        <f t="shared" si="13"/>
        <v>8.2607379003421383E-2</v>
      </c>
      <c r="F33" s="12">
        <f t="shared" si="13"/>
        <v>9.1691532311882401E-2</v>
      </c>
      <c r="G33" s="12">
        <f t="shared" si="13"/>
        <v>0.42040716048975213</v>
      </c>
      <c r="H33" s="12">
        <f t="shared" si="13"/>
        <v>0.10142324498820091</v>
      </c>
      <c r="I33" s="12">
        <f t="shared" si="13"/>
        <v>0.19072246018979935</v>
      </c>
      <c r="J33" s="12">
        <f t="shared" si="13"/>
        <v>8.4895056082752181</v>
      </c>
      <c r="K33" s="12">
        <f t="shared" si="13"/>
        <v>0.40287799859952833</v>
      </c>
      <c r="L33" s="12">
        <f t="shared" si="13"/>
        <v>25.913175983302175</v>
      </c>
      <c r="M33" s="12">
        <v>0</v>
      </c>
      <c r="N33" s="12">
        <f t="shared" si="13"/>
        <v>25.913175983302175</v>
      </c>
      <c r="O33" s="12">
        <f t="shared" si="13"/>
        <v>0.15623222661207084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21059</v>
      </c>
      <c r="D37" s="16">
        <f>VLOOKUP($B$11,ABONE2,4,FALSE)</f>
        <v>32</v>
      </c>
      <c r="E37" s="16">
        <f>VLOOKUP($B$11,ABONE2,5,FALSE)</f>
        <v>21091</v>
      </c>
      <c r="F37" s="16">
        <f>VLOOKUP($B$11,ABONE2,6,FALSE)</f>
        <v>590</v>
      </c>
      <c r="G37" s="16">
        <f>VLOOKUP($B$11,ABONE2,7,FALSE)</f>
        <v>18</v>
      </c>
      <c r="H37" s="16">
        <f>VLOOKUP($B$11,ABONE2,8,FALSE)</f>
        <v>608</v>
      </c>
      <c r="I37" s="16">
        <f>VLOOKUP($B$11,ABONE2,9,FALSE)</f>
        <v>3926</v>
      </c>
      <c r="J37" s="16">
        <f>VLOOKUP($B$11,ABONE2,10,FALSE)</f>
        <v>103</v>
      </c>
      <c r="K37" s="16">
        <f>VLOOKUP($B$11,ABONE2,11,FALSE)</f>
        <v>4029</v>
      </c>
      <c r="L37" s="21">
        <f>VLOOKUP($B$11,ABONE2,12,FALSE)</f>
        <v>23</v>
      </c>
      <c r="M37" s="21">
        <f>VLOOKUP($B$11,ABONE2,13,FALSE)</f>
        <v>0</v>
      </c>
      <c r="N37" s="21">
        <f>VLOOKUP($B$11,ABONE2,14,FALSE)</f>
        <v>23</v>
      </c>
      <c r="O37" s="21">
        <f>VLOOKUP($B$11,ABONE2,15,FALSE)</f>
        <v>25751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2358.6505474712944</v>
      </c>
      <c r="D38" s="16">
        <f>VLOOKUP($B$11,TUKETIM,4,FALSE)</f>
        <v>114.3308</v>
      </c>
      <c r="E38" s="16">
        <f>VLOOKUP($B$11,TUKETIM,5,FALSE)</f>
        <v>2472.9813474712946</v>
      </c>
      <c r="F38" s="16">
        <f>VLOOKUP($B$11,TUKETIM,6,FALSE)</f>
        <v>132.62126810309303</v>
      </c>
      <c r="G38" s="16">
        <f>VLOOKUP($B$11,TUKETIM,7,FALSE)</f>
        <v>44.896999999999998</v>
      </c>
      <c r="H38" s="16">
        <f>VLOOKUP($B$11,TUKETIM,8,FALSE)</f>
        <v>177.51826810309302</v>
      </c>
      <c r="I38" s="16">
        <f>VLOOKUP($B$11,TUKETIM,9,FALSE)</f>
        <v>1190.0892478393723</v>
      </c>
      <c r="J38" s="16">
        <f>VLOOKUP($B$11,TUKETIM,10,FALSE)</f>
        <v>507.47087572635621</v>
      </c>
      <c r="K38" s="16">
        <f>VLOOKUP($B$11,TUKETIM,11,FALSE)</f>
        <v>1697.5601235657286</v>
      </c>
      <c r="L38" s="21">
        <f>VLOOKUP($B$11,TUKETIM,12,FALSE)</f>
        <v>653.06815567765568</v>
      </c>
      <c r="M38" s="21">
        <f>VLOOKUP($B$11,TUKETIM,13,FALSE)</f>
        <v>11.297697802197803</v>
      </c>
      <c r="N38" s="21">
        <f>VLOOKUP($B$11,TUKETIM,14,FALSE)</f>
        <v>664.36585347985351</v>
      </c>
      <c r="O38" s="21">
        <f>VLOOKUP($B$11,TUKETIM,15,FALSE)</f>
        <v>5012.4255926199694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88736.0659999989</v>
      </c>
      <c r="D39" s="16">
        <f>VLOOKUP($B$11,ANLASMA,4,FALSE)</f>
        <v>700.2</v>
      </c>
      <c r="E39" s="16">
        <f>VLOOKUP($B$11,ANLASMA,5,FALSE)</f>
        <v>89436.265999998897</v>
      </c>
      <c r="F39" s="16">
        <f>VLOOKUP($B$11,ANLASMA,6,FALSE)</f>
        <v>2572.4839999999999</v>
      </c>
      <c r="G39" s="16">
        <f>VLOOKUP($B$11,ANLASMA,7,FALSE)</f>
        <v>567.6</v>
      </c>
      <c r="H39" s="16">
        <f>VLOOKUP($B$11,ANLASMA,8,FALSE)</f>
        <v>3140.0839999999998</v>
      </c>
      <c r="I39" s="16">
        <f>VLOOKUP($B$11,ANLASMA,9,FALSE)</f>
        <v>21527.437999999798</v>
      </c>
      <c r="J39" s="16">
        <f>VLOOKUP($B$11,ANLASMA,10,FALSE)</f>
        <v>7690.82</v>
      </c>
      <c r="K39" s="16">
        <f>VLOOKUP($B$11,ANLASMA,11,FALSE)</f>
        <v>29218.257999999798</v>
      </c>
      <c r="L39" s="21">
        <f>VLOOKUP($B$11,ANLASMA,12,FALSE)</f>
        <v>2166.5699999999997</v>
      </c>
      <c r="M39" s="21">
        <f>VLOOKUP($B$11,ANLASMA,13,FALSE)</f>
        <v>0</v>
      </c>
      <c r="N39" s="21">
        <f>VLOOKUP($B$11,ANLASMA,14,FALSE)</f>
        <v>2166.5699999999997</v>
      </c>
      <c r="O39" s="21">
        <f>VLOOKUP($B$11,ANLASMA,15,FALSE)</f>
        <v>123961.1779999987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81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115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v>0</v>
      </c>
      <c r="E15" s="12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2">(SUMIFS(TARIMSALAG2,KAYNAK,A15,SEBEP,B15,SÜRE,"Uzun",BİLDİRİM,"Bildirimsiz",İL,$B$10,İLÇE,$B$11)/VLOOKUP($B$11,ABONE2,6,FALSE))</f>
        <v>0</v>
      </c>
      <c r="G15" s="12">
        <f t="shared" ref="G15:G24" si="3">(SUMIFS(TARIMSALOG2,KAYNAK,A15,SEBEP,B15,SÜRE,"Uzun",BİLDİRİM,"Bildirimsiz",İL,$B$10,İLÇE,$B$11)/VLOOKUP($B$11,ABONE2,7,FALSE))</f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v>0</v>
      </c>
      <c r="E16" s="12">
        <f t="shared" si="1"/>
        <v>0</v>
      </c>
      <c r="F16" s="12">
        <f t="shared" si="2"/>
        <v>0</v>
      </c>
      <c r="G16" s="12">
        <f t="shared" si="3"/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0.10033317043070079</v>
      </c>
      <c r="D17" s="12">
        <v>0</v>
      </c>
      <c r="E17" s="12">
        <f t="shared" si="1"/>
        <v>0.10014788056175029</v>
      </c>
      <c r="F17" s="12">
        <f t="shared" si="2"/>
        <v>0.55891756664852954</v>
      </c>
      <c r="G17" s="12">
        <f t="shared" si="3"/>
        <v>5.569946161401031</v>
      </c>
      <c r="H17" s="12">
        <f t="shared" si="4"/>
        <v>0.78669159368273411</v>
      </c>
      <c r="I17" s="12">
        <f t="shared" si="5"/>
        <v>0.22551420437531361</v>
      </c>
      <c r="J17" s="12">
        <f t="shared" si="6"/>
        <v>4.0923113987704571</v>
      </c>
      <c r="K17" s="12">
        <f t="shared" si="7"/>
        <v>0.34811398859836823</v>
      </c>
      <c r="L17" s="12">
        <f t="shared" si="8"/>
        <v>6.0827771951138893E-2</v>
      </c>
      <c r="M17" s="12">
        <f t="shared" si="9"/>
        <v>24.268292439295351</v>
      </c>
      <c r="N17" s="12">
        <f t="shared" si="10"/>
        <v>18.681954439138995</v>
      </c>
      <c r="O17" s="17">
        <f t="shared" si="11"/>
        <v>0.17220672081891128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v>0</v>
      </c>
      <c r="E18" s="12">
        <f t="shared" si="1"/>
        <v>0</v>
      </c>
      <c r="F18" s="12">
        <f t="shared" si="2"/>
        <v>0</v>
      </c>
      <c r="G18" s="12">
        <f t="shared" si="3"/>
        <v>0</v>
      </c>
      <c r="H18" s="12">
        <f t="shared" si="4"/>
        <v>0</v>
      </c>
      <c r="I18" s="12">
        <f t="shared" si="5"/>
        <v>0</v>
      </c>
      <c r="J18" s="12">
        <f t="shared" si="6"/>
        <v>0</v>
      </c>
      <c r="K18" s="12">
        <f t="shared" si="7"/>
        <v>0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v>0</v>
      </c>
      <c r="E19" s="12">
        <f t="shared" si="1"/>
        <v>0</v>
      </c>
      <c r="F19" s="12">
        <f t="shared" si="2"/>
        <v>0</v>
      </c>
      <c r="G19" s="12">
        <f t="shared" si="3"/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v>0</v>
      </c>
      <c r="E20" s="12">
        <f t="shared" si="1"/>
        <v>0</v>
      </c>
      <c r="F20" s="12">
        <f t="shared" si="2"/>
        <v>0</v>
      </c>
      <c r="G20" s="12">
        <f t="shared" si="3"/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1.7317958160057108E-2</v>
      </c>
      <c r="D21" s="12">
        <v>0</v>
      </c>
      <c r="E21" s="12">
        <f t="shared" si="1"/>
        <v>1.7284177429597574E-2</v>
      </c>
      <c r="F21" s="12">
        <f t="shared" si="2"/>
        <v>2.2676086495246384E-2</v>
      </c>
      <c r="G21" s="12">
        <f t="shared" si="3"/>
        <v>0</v>
      </c>
      <c r="H21" s="12">
        <f t="shared" si="4"/>
        <v>2.1645355290917004E-2</v>
      </c>
      <c r="I21" s="12">
        <f t="shared" si="5"/>
        <v>2.3458563888814638E-2</v>
      </c>
      <c r="J21" s="12">
        <f t="shared" si="6"/>
        <v>0</v>
      </c>
      <c r="K21" s="12">
        <f t="shared" si="7"/>
        <v>2.2714792047064017E-2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1.818192809715027E-2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v>0</v>
      </c>
      <c r="E22" s="12">
        <f t="shared" si="1"/>
        <v>0</v>
      </c>
      <c r="F22" s="12">
        <f t="shared" si="2"/>
        <v>0</v>
      </c>
      <c r="G22" s="12">
        <f t="shared" si="3"/>
        <v>0</v>
      </c>
      <c r="H22" s="12">
        <f t="shared" si="4"/>
        <v>0</v>
      </c>
      <c r="I22" s="12">
        <f t="shared" si="5"/>
        <v>0</v>
      </c>
      <c r="J22" s="12">
        <f t="shared" si="6"/>
        <v>0</v>
      </c>
      <c r="K22" s="12">
        <f t="shared" si="7"/>
        <v>0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v>0</v>
      </c>
      <c r="E23" s="12">
        <f t="shared" si="1"/>
        <v>0</v>
      </c>
      <c r="F23" s="12">
        <f t="shared" si="2"/>
        <v>0</v>
      </c>
      <c r="G23" s="12">
        <f t="shared" si="3"/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v>0</v>
      </c>
      <c r="E24" s="12">
        <f t="shared" si="1"/>
        <v>0</v>
      </c>
      <c r="F24" s="12">
        <f t="shared" si="2"/>
        <v>0</v>
      </c>
      <c r="G24" s="12">
        <f t="shared" si="3"/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0.11765112859075791</v>
      </c>
      <c r="D25" s="12">
        <f t="shared" ref="D25:O25" si="12">SUM(D15:D24)</f>
        <v>0</v>
      </c>
      <c r="E25" s="12">
        <f t="shared" si="12"/>
        <v>0.11743205799134787</v>
      </c>
      <c r="F25" s="12">
        <f t="shared" si="12"/>
        <v>0.58159365314377598</v>
      </c>
      <c r="G25" s="12">
        <f t="shared" si="12"/>
        <v>5.569946161401031</v>
      </c>
      <c r="H25" s="12">
        <f t="shared" si="12"/>
        <v>0.80833694897365116</v>
      </c>
      <c r="I25" s="12">
        <f t="shared" si="12"/>
        <v>0.24897276826412826</v>
      </c>
      <c r="J25" s="12">
        <f t="shared" si="12"/>
        <v>4.0923113987704571</v>
      </c>
      <c r="K25" s="12">
        <f t="shared" si="12"/>
        <v>0.37082878064543223</v>
      </c>
      <c r="L25" s="12">
        <f t="shared" si="12"/>
        <v>6.0827771951138893E-2</v>
      </c>
      <c r="M25" s="12">
        <f t="shared" si="12"/>
        <v>24.268292439295351</v>
      </c>
      <c r="N25" s="12">
        <f t="shared" si="12"/>
        <v>18.681954439138995</v>
      </c>
      <c r="O25" s="12">
        <f t="shared" si="12"/>
        <v>0.19038864891606155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4.3707291591237034E-2</v>
      </c>
      <c r="D29" s="12"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4.3622035337427326E-2</v>
      </c>
      <c r="F29" s="12">
        <f>(SUMIFS(TARIMSALAG2,KAYNAK,A29,SEBEP,B29,SÜRE,"Uzun",BİLDİRİM,"Bildirimli",İL,$B$10,İLÇE,$B$11)/VLOOKUP($B$11,ABONE2,6,FALSE))</f>
        <v>0.13964563515304754</v>
      </c>
      <c r="G29" s="12">
        <f>(SUMIFS(TARIMSALOG2,KAYNAK,A29,SEBEP,B29,SÜRE,"Uzun",BİLDİRİM,"Bildirimli",İL,$B$10,İLÇE,$B$11)/VLOOKUP($B$11,ABONE2,7,FALSE))</f>
        <v>0.48392828226720702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0.15529484638550933</v>
      </c>
      <c r="I29" s="12">
        <f>(SUMIFS(TICARETHANEAG2,KAYNAK,A29,SEBEP,B29,SÜRE,"Uzun",BİLDİRİM,"Bildirimli",İL,$B$10,İLÇE,$B$11)/VLOOKUP($B$11,ABONE2,9,FALSE))</f>
        <v>0.16909404647887841</v>
      </c>
      <c r="J29" s="12">
        <f>(SUMIFS(TICARETHANEOG2,KAYNAK,A29,SEBEP,B29,SÜRE,"Uzun",BİLDİRİM,"Bildirimli",İL,$B$10,İLÇE,$B$11)/VLOOKUP($B$11,ABONE2,10,FALSE))</f>
        <v>1.545266210622779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0.21272664521521009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7.0838590715747884E-2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0.4998937620212569</v>
      </c>
      <c r="D30" s="12"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0.49900462574360732</v>
      </c>
      <c r="F30" s="12">
        <f>(SUMIFS(TARIMSALAG2,KAYNAK,A30,SEBEP,B30,SÜRE,"Uzun",BİLDİRİM,"Bildirimli",İL,$B$10,İLÇE,$B$11)/VLOOKUP($B$11,ABONE2,6,FALSE))</f>
        <v>3.134665997850401</v>
      </c>
      <c r="G30" s="12">
        <f>(SUMIFS(TARIMSALOG2,KAYNAK,A30,SEBEP,B30,SÜRE,"Uzun",BİLDİRİM,"Bildirimli",İL,$B$10,İLÇE,$B$11)/VLOOKUP($B$11,ABONE2,7,FALSE))</f>
        <v>22.326865561059812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4.0070387052690108</v>
      </c>
      <c r="I30" s="12">
        <f>(SUMIFS(TICARETHANEAG2,KAYNAK,A30,SEBEP,B30,SÜRE,"Uzun",BİLDİRİM,"Bildirimli",İL,$B$10,İLÇE,$B$11)/VLOOKUP($B$11,ABONE2,9,FALSE))</f>
        <v>1.5165639722062516</v>
      </c>
      <c r="J30" s="12">
        <f>(SUMIFS(TICARETHANEOG2,KAYNAK,A30,SEBEP,B30,SÜRE,"Uzun",BİLDİRİM,"Bildirimli",İL,$B$10,İLÇE,$B$11)/VLOOKUP($B$11,ABONE2,10,FALSE))</f>
        <v>26.061478608292717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2.2947794013783018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292.61926260595772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225.09174046612134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1.0090534008940806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0.54360105361249389</v>
      </c>
      <c r="D33" s="12">
        <f t="shared" ref="D33:O33" si="13">SUM(D28:D32)</f>
        <v>0</v>
      </c>
      <c r="E33" s="12">
        <f t="shared" si="13"/>
        <v>0.54262666108103463</v>
      </c>
      <c r="F33" s="12">
        <f t="shared" si="13"/>
        <v>3.2743116330034487</v>
      </c>
      <c r="G33" s="12">
        <f t="shared" si="13"/>
        <v>22.810793843327019</v>
      </c>
      <c r="H33" s="12">
        <f t="shared" si="13"/>
        <v>4.1623335516545206</v>
      </c>
      <c r="I33" s="12">
        <f t="shared" si="13"/>
        <v>1.68565801868513</v>
      </c>
      <c r="J33" s="12">
        <f t="shared" si="13"/>
        <v>27.606744818915494</v>
      </c>
      <c r="K33" s="12">
        <f t="shared" si="13"/>
        <v>2.507506046593512</v>
      </c>
      <c r="L33" s="12">
        <f t="shared" si="13"/>
        <v>0</v>
      </c>
      <c r="M33" s="12">
        <f t="shared" si="13"/>
        <v>292.61926260595772</v>
      </c>
      <c r="N33" s="12">
        <f t="shared" si="13"/>
        <v>225.09174046612134</v>
      </c>
      <c r="O33" s="12">
        <f t="shared" si="13"/>
        <v>1.0798919916098284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19443</v>
      </c>
      <c r="D37" s="16">
        <f>VLOOKUP($B$11,ABONE2,4,FALSE)</f>
        <v>38</v>
      </c>
      <c r="E37" s="16">
        <f>VLOOKUP($B$11,ABONE2,5,FALSE)</f>
        <v>19481</v>
      </c>
      <c r="F37" s="16">
        <f>VLOOKUP($B$11,ABONE2,6,FALSE)</f>
        <v>945</v>
      </c>
      <c r="G37" s="16">
        <f>VLOOKUP($B$11,ABONE2,7,FALSE)</f>
        <v>45</v>
      </c>
      <c r="H37" s="16">
        <f>VLOOKUP($B$11,ABONE2,8,FALSE)</f>
        <v>990</v>
      </c>
      <c r="I37" s="16">
        <f>VLOOKUP($B$11,ABONE2,9,FALSE)</f>
        <v>3054</v>
      </c>
      <c r="J37" s="16">
        <f>VLOOKUP($B$11,ABONE2,10,FALSE)</f>
        <v>100</v>
      </c>
      <c r="K37" s="16">
        <f>VLOOKUP($B$11,ABONE2,11,FALSE)</f>
        <v>3154</v>
      </c>
      <c r="L37" s="21">
        <f>VLOOKUP($B$11,ABONE2,12,FALSE)</f>
        <v>3</v>
      </c>
      <c r="M37" s="21">
        <f>VLOOKUP($B$11,ABONE2,13,FALSE)</f>
        <v>10</v>
      </c>
      <c r="N37" s="21">
        <f>VLOOKUP($B$11,ABONE2,14,FALSE)</f>
        <v>13</v>
      </c>
      <c r="O37" s="21">
        <f>VLOOKUP($B$11,ABONE2,15,FALSE)</f>
        <v>23638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1889.9584761683643</v>
      </c>
      <c r="D38" s="16">
        <f>VLOOKUP($B$11,TUKETIM,4,FALSE)</f>
        <v>294.48689999999999</v>
      </c>
      <c r="E38" s="16">
        <f>VLOOKUP($B$11,TUKETIM,5,FALSE)</f>
        <v>2184.4453761683644</v>
      </c>
      <c r="F38" s="16">
        <f>VLOOKUP($B$11,TUKETIM,6,FALSE)</f>
        <v>319.42847753588711</v>
      </c>
      <c r="G38" s="16">
        <f>VLOOKUP($B$11,TUKETIM,7,FALSE)</f>
        <v>140.80869395599834</v>
      </c>
      <c r="H38" s="16">
        <f>VLOOKUP($B$11,TUKETIM,8,FALSE)</f>
        <v>460.23717149188542</v>
      </c>
      <c r="I38" s="16">
        <f>VLOOKUP($B$11,TUKETIM,9,FALSE)</f>
        <v>875.64528108209834</v>
      </c>
      <c r="J38" s="16">
        <f>VLOOKUP($B$11,TUKETIM,10,FALSE)</f>
        <v>650.88150414092149</v>
      </c>
      <c r="K38" s="16">
        <f>VLOOKUP($B$11,TUKETIM,11,FALSE)</f>
        <v>1526.5267852230199</v>
      </c>
      <c r="L38" s="21">
        <f>VLOOKUP($B$11,TUKETIM,12,FALSE)</f>
        <v>12.826522222222222</v>
      </c>
      <c r="M38" s="21">
        <f>VLOOKUP($B$11,TUKETIM,13,FALSE)</f>
        <v>199.77748493150685</v>
      </c>
      <c r="N38" s="21">
        <f>VLOOKUP($B$11,TUKETIM,14,FALSE)</f>
        <v>212.60400715372907</v>
      </c>
      <c r="O38" s="21">
        <f>VLOOKUP($B$11,TUKETIM,15,FALSE)</f>
        <v>4383.8133400369989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75745.20199999951</v>
      </c>
      <c r="D39" s="16">
        <f>VLOOKUP($B$11,ANLASMA,4,FALSE)</f>
        <v>770.65</v>
      </c>
      <c r="E39" s="16">
        <f>VLOOKUP($B$11,ANLASMA,5,FALSE)</f>
        <v>76515.851999999504</v>
      </c>
      <c r="F39" s="16">
        <f>VLOOKUP($B$11,ANLASMA,6,FALSE)</f>
        <v>4170.8600000000297</v>
      </c>
      <c r="G39" s="16">
        <f>VLOOKUP($B$11,ANLASMA,7,FALSE)</f>
        <v>1949.18</v>
      </c>
      <c r="H39" s="16">
        <f>VLOOKUP($B$11,ANLASMA,8,FALSE)</f>
        <v>6120.04000000003</v>
      </c>
      <c r="I39" s="16">
        <f>VLOOKUP($B$11,ANLASMA,9,FALSE)</f>
        <v>14571.341</v>
      </c>
      <c r="J39" s="16">
        <f>VLOOKUP($B$11,ANLASMA,10,FALSE)</f>
        <v>10020.93</v>
      </c>
      <c r="K39" s="16">
        <f>VLOOKUP($B$11,ANLASMA,11,FALSE)</f>
        <v>24592.271000000001</v>
      </c>
      <c r="L39" s="21">
        <f>VLOOKUP($B$11,ANLASMA,12,FALSE)</f>
        <v>62.506</v>
      </c>
      <c r="M39" s="21">
        <f>VLOOKUP($B$11,ANLASMA,13,FALSE)</f>
        <v>2970</v>
      </c>
      <c r="N39" s="21">
        <f>VLOOKUP($B$11,ANLASMA,14,FALSE)</f>
        <v>3032.5059999999999</v>
      </c>
      <c r="O39" s="21">
        <f>VLOOKUP($B$11,ANLASMA,15,FALSE)</f>
        <v>110260.66899999953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81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116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0.22566023422634707</v>
      </c>
      <c r="D17" s="12">
        <f t="shared" si="1"/>
        <v>0.11561048894973978</v>
      </c>
      <c r="E17" s="12">
        <f t="shared" si="2"/>
        <v>0.22492923713044916</v>
      </c>
      <c r="F17" s="12">
        <f t="shared" si="3"/>
        <v>0.22378587146474319</v>
      </c>
      <c r="G17" s="12">
        <f t="shared" si="4"/>
        <v>0.50268689081277351</v>
      </c>
      <c r="H17" s="12">
        <f t="shared" si="5"/>
        <v>0.37029634656117716</v>
      </c>
      <c r="I17" s="12">
        <f t="shared" si="6"/>
        <v>0.37647419778617025</v>
      </c>
      <c r="J17" s="12">
        <f t="shared" si="7"/>
        <v>4.4120119341406303</v>
      </c>
      <c r="K17" s="12">
        <f t="shared" si="8"/>
        <v>0.55531662789326808</v>
      </c>
      <c r="L17" s="12">
        <f t="shared" si="9"/>
        <v>2.5245754357603706E-2</v>
      </c>
      <c r="M17" s="12">
        <f t="shared" si="10"/>
        <v>96.645389468641056</v>
      </c>
      <c r="N17" s="12">
        <f t="shared" si="11"/>
        <v>77.321360725784373</v>
      </c>
      <c r="O17" s="17">
        <f t="shared" si="12"/>
        <v>0.33205532176674801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5.5085764506804386E-3</v>
      </c>
      <c r="D21" s="12">
        <f t="shared" si="1"/>
        <v>0</v>
      </c>
      <c r="E21" s="12">
        <f t="shared" si="2"/>
        <v>5.4719861489231914E-3</v>
      </c>
      <c r="F21" s="12">
        <f t="shared" si="3"/>
        <v>1.1298589891279737E-2</v>
      </c>
      <c r="G21" s="12">
        <f t="shared" si="4"/>
        <v>0</v>
      </c>
      <c r="H21" s="12">
        <f t="shared" si="5"/>
        <v>5.3632879093766335E-3</v>
      </c>
      <c r="I21" s="12">
        <f t="shared" si="6"/>
        <v>2.5153400388063119E-2</v>
      </c>
      <c r="J21" s="12">
        <f t="shared" si="7"/>
        <v>0</v>
      </c>
      <c r="K21" s="12">
        <f t="shared" si="8"/>
        <v>2.4038680233092698E-2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8.4387551792230522E-3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0.23116881067702749</v>
      </c>
      <c r="D25" s="12">
        <f t="shared" ref="D25:O25" si="13">SUM(D15:D24)</f>
        <v>0.11561048894973978</v>
      </c>
      <c r="E25" s="12">
        <f t="shared" si="13"/>
        <v>0.23040122327937235</v>
      </c>
      <c r="F25" s="12">
        <f t="shared" si="13"/>
        <v>0.23508446135602293</v>
      </c>
      <c r="G25" s="12">
        <f t="shared" si="13"/>
        <v>0.50268689081277351</v>
      </c>
      <c r="H25" s="12">
        <f t="shared" si="13"/>
        <v>0.37565963447055378</v>
      </c>
      <c r="I25" s="12">
        <f t="shared" si="13"/>
        <v>0.40162759817423338</v>
      </c>
      <c r="J25" s="12">
        <f t="shared" si="13"/>
        <v>4.4120119341406303</v>
      </c>
      <c r="K25" s="12">
        <f t="shared" si="13"/>
        <v>0.57935530812636082</v>
      </c>
      <c r="L25" s="12">
        <f t="shared" si="13"/>
        <v>2.5245754357603706E-2</v>
      </c>
      <c r="M25" s="12">
        <f t="shared" si="13"/>
        <v>96.645389468641056</v>
      </c>
      <c r="N25" s="12">
        <f t="shared" si="13"/>
        <v>77.321360725784373</v>
      </c>
      <c r="O25" s="12">
        <f t="shared" si="13"/>
        <v>0.34049407694597106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0.2338926762161446</v>
      </c>
      <c r="D29" s="12">
        <f>(SUMIFS(MESKENOG2,KAYNAK,A29,SEBEP,B29,SÜRE,"Uzun",BİLDİRİM,"Bildirimli",İL,$B$10,İLÇE,$B$11)/VLOOKUP($B$11,ABONE2,4,FALSE))</f>
        <v>0.21260510676677397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0.23375127514877184</v>
      </c>
      <c r="F29" s="12">
        <f>(SUMIFS(TARIMSALAG2,KAYNAK,A29,SEBEP,B29,SÜRE,"Uzun",BİLDİRİM,"Bildirimli",İL,$B$10,İLÇE,$B$11)/VLOOKUP($B$11,ABONE2,6,FALSE))</f>
        <v>0.34684583496329791</v>
      </c>
      <c r="G29" s="12">
        <f>(SUMIFS(TARIMSALOG2,KAYNAK,A29,SEBEP,B29,SÜRE,"Uzun",BİLDİRİM,"Bildirimli",İL,$B$10,İLÇE,$B$11)/VLOOKUP($B$11,ABONE2,7,FALSE))</f>
        <v>1.0450611841326638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0.71362779497748874</v>
      </c>
      <c r="I29" s="12">
        <f>(SUMIFS(TICARETHANEAG2,KAYNAK,A29,SEBEP,B29,SÜRE,"Uzun",BİLDİRİM,"Bildirimli",İL,$B$10,İLÇE,$B$11)/VLOOKUP($B$11,ABONE2,9,FALSE))</f>
        <v>0.48367275759391082</v>
      </c>
      <c r="J29" s="12">
        <f>(SUMIFS(TICARETHANEOG2,KAYNAK,A29,SEBEP,B29,SÜRE,"Uzun",BİLDİRİM,"Bildirimli",İL,$B$10,İLÇE,$B$11)/VLOOKUP($B$11,ABONE2,10,FALSE))</f>
        <v>10.540693326277513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0.92936850265841953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204.97382815859149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163.97906252687321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0.47387087297445357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2.5409878258537376E-3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2.5241095067195817E-3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5.0402428069607564E-3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4.816874985664907E-3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2.6903362729726703E-3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0.23643366404199834</v>
      </c>
      <c r="D33" s="12">
        <f t="shared" ref="D33:O33" si="14">SUM(D28:D32)</f>
        <v>0.21260510676677397</v>
      </c>
      <c r="E33" s="12">
        <f t="shared" si="14"/>
        <v>0.23627538465549142</v>
      </c>
      <c r="F33" s="12">
        <f t="shared" si="14"/>
        <v>0.34684583496329791</v>
      </c>
      <c r="G33" s="12">
        <f t="shared" si="14"/>
        <v>1.0450611841326638</v>
      </c>
      <c r="H33" s="12">
        <f t="shared" si="14"/>
        <v>0.71362779497748874</v>
      </c>
      <c r="I33" s="12">
        <f t="shared" si="14"/>
        <v>0.48871300040087157</v>
      </c>
      <c r="J33" s="12">
        <f t="shared" si="14"/>
        <v>10.540693326277513</v>
      </c>
      <c r="K33" s="12">
        <f t="shared" si="14"/>
        <v>0.93418537764408438</v>
      </c>
      <c r="L33" s="12">
        <f t="shared" si="14"/>
        <v>0</v>
      </c>
      <c r="M33" s="12">
        <f t="shared" si="14"/>
        <v>204.97382815859149</v>
      </c>
      <c r="N33" s="12">
        <f t="shared" si="14"/>
        <v>163.97906252687321</v>
      </c>
      <c r="O33" s="12">
        <f t="shared" si="14"/>
        <v>0.47656120924742623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20488</v>
      </c>
      <c r="D37" s="16">
        <f>VLOOKUP($B$11,ABONE2,4,FALSE)</f>
        <v>137</v>
      </c>
      <c r="E37" s="16">
        <f>VLOOKUP($B$11,ABONE2,5,FALSE)</f>
        <v>20625</v>
      </c>
      <c r="F37" s="16">
        <f>VLOOKUP($B$11,ABONE2,6,FALSE)</f>
        <v>1022</v>
      </c>
      <c r="G37" s="16">
        <f>VLOOKUP($B$11,ABONE2,7,FALSE)</f>
        <v>1131</v>
      </c>
      <c r="H37" s="16">
        <f>VLOOKUP($B$11,ABONE2,8,FALSE)</f>
        <v>2153</v>
      </c>
      <c r="I37" s="16">
        <f>VLOOKUP($B$11,ABONE2,9,FALSE)</f>
        <v>4162</v>
      </c>
      <c r="J37" s="16">
        <f>VLOOKUP($B$11,ABONE2,10,FALSE)</f>
        <v>193</v>
      </c>
      <c r="K37" s="16">
        <f>VLOOKUP($B$11,ABONE2,11,FALSE)</f>
        <v>4355</v>
      </c>
      <c r="L37" s="21">
        <f>VLOOKUP($B$11,ABONE2,12,FALSE)</f>
        <v>3</v>
      </c>
      <c r="M37" s="21">
        <f>VLOOKUP($B$11,ABONE2,13,FALSE)</f>
        <v>12</v>
      </c>
      <c r="N37" s="21">
        <f>VLOOKUP($B$11,ABONE2,14,FALSE)</f>
        <v>15</v>
      </c>
      <c r="O37" s="21">
        <f>VLOOKUP($B$11,ABONE2,15,FALSE)</f>
        <v>27148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3039.8305384308137</v>
      </c>
      <c r="D38" s="16">
        <f>VLOOKUP($B$11,TUKETIM,4,FALSE)</f>
        <v>268.54828311592661</v>
      </c>
      <c r="E38" s="16">
        <f>VLOOKUP($B$11,TUKETIM,5,FALSE)</f>
        <v>3308.3788215467403</v>
      </c>
      <c r="F38" s="16">
        <f>VLOOKUP($B$11,TUKETIM,6,FALSE)</f>
        <v>349.69885007145598</v>
      </c>
      <c r="G38" s="16">
        <f>VLOOKUP($B$11,TUKETIM,7,FALSE)</f>
        <v>1367.3917544590847</v>
      </c>
      <c r="H38" s="16">
        <f>VLOOKUP($B$11,TUKETIM,8,FALSE)</f>
        <v>1717.0906045305408</v>
      </c>
      <c r="I38" s="16">
        <f>VLOOKUP($B$11,TUKETIM,9,FALSE)</f>
        <v>1229.007001565571</v>
      </c>
      <c r="J38" s="16">
        <f>VLOOKUP($B$11,TUKETIM,10,FALSE)</f>
        <v>1198.2552785949595</v>
      </c>
      <c r="K38" s="16">
        <f>VLOOKUP($B$11,TUKETIM,11,FALSE)</f>
        <v>2427.2622801605303</v>
      </c>
      <c r="L38" s="21">
        <f>VLOOKUP($B$11,TUKETIM,12,FALSE)</f>
        <v>50.567340614180338</v>
      </c>
      <c r="M38" s="21">
        <f>VLOOKUP($B$11,TUKETIM,13,FALSE)</f>
        <v>386.22819487489801</v>
      </c>
      <c r="N38" s="21">
        <f>VLOOKUP($B$11,TUKETIM,14,FALSE)</f>
        <v>436.79553548907836</v>
      </c>
      <c r="O38" s="21">
        <f>VLOOKUP($B$11,TUKETIM,15,FALSE)</f>
        <v>7889.5272417268898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89440.195999998512</v>
      </c>
      <c r="D39" s="16">
        <f>VLOOKUP($B$11,ANLASMA,4,FALSE)</f>
        <v>1367.4829999999999</v>
      </c>
      <c r="E39" s="16">
        <f>VLOOKUP($B$11,ANLASMA,5,FALSE)</f>
        <v>90807.678999998505</v>
      </c>
      <c r="F39" s="16">
        <f>VLOOKUP($B$11,ANLASMA,6,FALSE)</f>
        <v>4750.2780000000203</v>
      </c>
      <c r="G39" s="16">
        <f>VLOOKUP($B$11,ANLASMA,7,FALSE)</f>
        <v>12361.965999999999</v>
      </c>
      <c r="H39" s="16">
        <f>VLOOKUP($B$11,ANLASMA,8,FALSE)</f>
        <v>17112.244000000021</v>
      </c>
      <c r="I39" s="16">
        <f>VLOOKUP($B$11,ANLASMA,9,FALSE)</f>
        <v>22443.281999999897</v>
      </c>
      <c r="J39" s="16">
        <f>VLOOKUP($B$11,ANLASMA,10,FALSE)</f>
        <v>18077.459000000003</v>
      </c>
      <c r="K39" s="16">
        <f>VLOOKUP($B$11,ANLASMA,11,FALSE)</f>
        <v>40520.7409999999</v>
      </c>
      <c r="L39" s="21">
        <f>VLOOKUP($B$11,ANLASMA,12,FALSE)</f>
        <v>20.010000000000002</v>
      </c>
      <c r="M39" s="21">
        <f>VLOOKUP($B$11,ANLASMA,13,FALSE)</f>
        <v>22974</v>
      </c>
      <c r="N39" s="21">
        <f>VLOOKUP($B$11,ANLASMA,14,FALSE)</f>
        <v>22994.01</v>
      </c>
      <c r="O39" s="21">
        <f>VLOOKUP($B$11,ANLASMA,15,FALSE)</f>
        <v>171434.67399999843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81</v>
      </c>
      <c r="C10" s="38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3.3151257348327636E-3</v>
      </c>
      <c r="D15" s="12">
        <f t="shared" ref="D15:D24" si="1">(SUMIFS(MESKENOG2,KAYNAK,A15,SEBEP,B15,SÜRE,"Uzun",BİLDİRİM,"Bildirimsiz",İL,$B$10)/VLOOKUP($B$10,ABONE2,4,FALSE))</f>
        <v>2.3856662564742165E-4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3.3094191808622606E-3</v>
      </c>
      <c r="F15" s="12">
        <f t="shared" ref="F15:F24" si="3">(SUMIFS(TARIMSALAG2,KAYNAK,A15,SEBEP,B15,SÜRE,"Uzun",BİLDİRİM,"Bildirimsiz",İL,$B$10)/VLOOKUP($B$10,ABONE2,6,FALSE))</f>
        <v>9.6617673848459109E-4</v>
      </c>
      <c r="G15" s="12">
        <f t="shared" ref="G15:G24" si="4">(SUMIFS(TARIMSALOG2,KAYNAK,A15,SEBEP,B15,SÜRE,"Uzun",BİLDİRİM,"Bildirimsiz",İL,$B$10)/VLOOKUP($B$10,ABONE2,7,FALSE))</f>
        <v>5.876581583096196E-3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2.5087741781309098E-3</v>
      </c>
      <c r="I15" s="12">
        <f t="shared" ref="I15:I24" si="6">(SUMIFS(TICARETHANEAG2,KAYNAK,A15,SEBEP,B15,SÜRE,"Uzun",BİLDİRİM,"Bildirimsiz",İL,$B$10)/VLOOKUP($B$10,ABONE2,9,FALSE))</f>
        <v>7.7449694480627588E-3</v>
      </c>
      <c r="J15" s="12">
        <f t="shared" ref="J15:J24" si="7">(SUMIFS(TICARETHANEOG2,KAYNAK,A15,SEBEP,B15,SÜRE,"Uzun",BİLDİRİM,"Bildirimsiz",İL,$B$10)/VLOOKUP($B$10,ABONE2,10,FALSE))</f>
        <v>2.7376645414079911E-2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8.5226217156987531E-3</v>
      </c>
      <c r="L15" s="12">
        <f t="shared" ref="L15:L24" si="9">(SUMIFS(SANAYIAG2,KAYNAK,A15,SEBEP,B15,SÜRE,"Uzun",BİLDİRİM,"Bildirimsiz",İL,$B$10)/VLOOKUP($B$10,ABONE2,12,FALSE))</f>
        <v>0.21505841345279883</v>
      </c>
      <c r="M15" s="12">
        <f t="shared" ref="M15:M24" si="10">(SUMIFS(SANAYIOG2,KAYNAK,A15,SEBEP,B15,SÜRE,"Uzun",BİLDİRİM,"Bildirimsiz",İL,$B$10)/VLOOKUP($B$10,ABONE2,13,FALSE))</f>
        <v>0.56133898903795587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0.41967875357130074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4.6252433502474259E-3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0.15429758327915119</v>
      </c>
      <c r="D17" s="12">
        <f t="shared" si="1"/>
        <v>0.97531880663029258</v>
      </c>
      <c r="E17" s="12">
        <f t="shared" si="2"/>
        <v>0.15582045404343894</v>
      </c>
      <c r="F17" s="12">
        <f t="shared" si="3"/>
        <v>0.55958550610096858</v>
      </c>
      <c r="G17" s="12">
        <f t="shared" si="4"/>
        <v>1.9233057052470044</v>
      </c>
      <c r="H17" s="12">
        <f t="shared" si="5"/>
        <v>0.98799647305109495</v>
      </c>
      <c r="I17" s="12">
        <f t="shared" si="6"/>
        <v>0.35188321218748375</v>
      </c>
      <c r="J17" s="12">
        <f t="shared" si="7"/>
        <v>10.083198233797393</v>
      </c>
      <c r="K17" s="12">
        <f t="shared" si="8"/>
        <v>0.73736121247308362</v>
      </c>
      <c r="L17" s="12">
        <f t="shared" si="9"/>
        <v>21.695823714073438</v>
      </c>
      <c r="M17" s="12">
        <f t="shared" si="10"/>
        <v>181.19627136998875</v>
      </c>
      <c r="N17" s="12">
        <f t="shared" si="11"/>
        <v>115.94608823802339</v>
      </c>
      <c r="O17" s="17">
        <f t="shared" si="12"/>
        <v>0.44552109270786722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7.3131125099800166E-3</v>
      </c>
      <c r="D18" s="12">
        <f t="shared" si="1"/>
        <v>8.7240189325456339E-5</v>
      </c>
      <c r="E18" s="12">
        <f t="shared" si="2"/>
        <v>7.2997096046827758E-3</v>
      </c>
      <c r="F18" s="12">
        <f t="shared" si="3"/>
        <v>1.4425682431129107E-2</v>
      </c>
      <c r="G18" s="12">
        <f t="shared" si="4"/>
        <v>5.8967643267651996E-3</v>
      </c>
      <c r="H18" s="12">
        <f t="shared" si="5"/>
        <v>1.1746333650919613E-2</v>
      </c>
      <c r="I18" s="12">
        <f t="shared" si="6"/>
        <v>2.2622433386242192E-2</v>
      </c>
      <c r="J18" s="12">
        <f t="shared" si="7"/>
        <v>0.59522275173061823</v>
      </c>
      <c r="K18" s="12">
        <f t="shared" si="8"/>
        <v>4.5304344843032342E-2</v>
      </c>
      <c r="L18" s="12">
        <f t="shared" si="9"/>
        <v>0.79768533317046253</v>
      </c>
      <c r="M18" s="12">
        <f t="shared" si="10"/>
        <v>10.786918022079828</v>
      </c>
      <c r="N18" s="12">
        <f t="shared" si="11"/>
        <v>6.7004137402532695</v>
      </c>
      <c r="O18" s="17">
        <f t="shared" si="12"/>
        <v>2.2341201438249129E-2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1.3641898752460836E-2</v>
      </c>
      <c r="D21" s="12">
        <f t="shared" si="1"/>
        <v>0</v>
      </c>
      <c r="E21" s="12">
        <f t="shared" si="2"/>
        <v>1.3616595084067588E-2</v>
      </c>
      <c r="F21" s="12">
        <f t="shared" si="3"/>
        <v>2.9951753867837227E-2</v>
      </c>
      <c r="G21" s="12">
        <f t="shared" si="4"/>
        <v>0</v>
      </c>
      <c r="H21" s="12">
        <f t="shared" si="5"/>
        <v>2.0542448466034466E-2</v>
      </c>
      <c r="I21" s="12">
        <f t="shared" si="6"/>
        <v>4.7163290726590548E-2</v>
      </c>
      <c r="J21" s="12">
        <f t="shared" si="7"/>
        <v>0</v>
      </c>
      <c r="K21" s="12">
        <f t="shared" si="8"/>
        <v>4.5295052882496301E-2</v>
      </c>
      <c r="L21" s="12">
        <f t="shared" si="9"/>
        <v>8.0776275276176772</v>
      </c>
      <c r="M21" s="12">
        <f t="shared" si="10"/>
        <v>0</v>
      </c>
      <c r="N21" s="12">
        <f t="shared" si="11"/>
        <v>3.3044839885708677</v>
      </c>
      <c r="O21" s="17">
        <f t="shared" si="12"/>
        <v>2.3271942190807277E-2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8.2590190061217694E-4</v>
      </c>
      <c r="D22" s="12">
        <f t="shared" si="1"/>
        <v>0</v>
      </c>
      <c r="E22" s="12">
        <f t="shared" si="2"/>
        <v>8.2436997692635766E-4</v>
      </c>
      <c r="F22" s="12">
        <f t="shared" si="3"/>
        <v>2.3489956002704476E-4</v>
      </c>
      <c r="G22" s="12">
        <f t="shared" si="4"/>
        <v>0</v>
      </c>
      <c r="H22" s="12">
        <f t="shared" si="5"/>
        <v>1.6110616185756511E-4</v>
      </c>
      <c r="I22" s="12">
        <f t="shared" si="6"/>
        <v>1.0007928076165822E-3</v>
      </c>
      <c r="J22" s="12">
        <f t="shared" si="7"/>
        <v>0</v>
      </c>
      <c r="K22" s="12">
        <f t="shared" si="8"/>
        <v>9.6114928468843137E-4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8.0817197367099572E-4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0.17939362217703697</v>
      </c>
      <c r="D25" s="12">
        <f t="shared" ref="D25:O25" si="13">SUM(D15:D24)</f>
        <v>0.97564461344526554</v>
      </c>
      <c r="E25" s="12">
        <f t="shared" si="13"/>
        <v>0.18087054788997792</v>
      </c>
      <c r="F25" s="12">
        <f t="shared" si="13"/>
        <v>0.60516401869844649</v>
      </c>
      <c r="G25" s="12">
        <f t="shared" si="13"/>
        <v>1.9350790511568656</v>
      </c>
      <c r="H25" s="12">
        <f t="shared" si="13"/>
        <v>1.0229551355080375</v>
      </c>
      <c r="I25" s="12">
        <f t="shared" si="13"/>
        <v>0.43041469855599579</v>
      </c>
      <c r="J25" s="12">
        <f t="shared" si="13"/>
        <v>10.705797630942092</v>
      </c>
      <c r="K25" s="12">
        <f t="shared" si="13"/>
        <v>0.83744438119899933</v>
      </c>
      <c r="L25" s="12">
        <f t="shared" si="13"/>
        <v>30.786194988314378</v>
      </c>
      <c r="M25" s="12">
        <f t="shared" si="13"/>
        <v>192.54452838110652</v>
      </c>
      <c r="N25" s="12">
        <f t="shared" si="13"/>
        <v>126.37066472041883</v>
      </c>
      <c r="O25" s="12">
        <f t="shared" si="13"/>
        <v>0.49656765166084205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0</v>
      </c>
      <c r="D28" s="12">
        <f>(SUMIFS(MESKENOG2,KAYNAK,A28,SEBEP,B28,SÜRE,"Uzun",BİLDİRİM,"Bildirimli",İL,$B$10)/VLOOKUP($B$10,ABONE2,4,FALSE))</f>
        <v>0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0</v>
      </c>
      <c r="F28" s="12">
        <f>(SUMIFS(TARIMSALAG2,KAYNAK,A28,SEBEP,B28,SÜRE,"Uzun",BİLDİRİM,"Bildirimli",İL,$B$10)/VLOOKUP($B$10,ABONE2,6,FALSE))</f>
        <v>0</v>
      </c>
      <c r="G28" s="12">
        <f>(SUMIFS(TARIMSALOG2,KAYNAK,A28,SEBEP,B28,SÜRE,"Uzun",BİLDİRİM,"Bildirimli",İL,$B$10)/VLOOKUP($B$10,ABONE2,7,FALSE))</f>
        <v>0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0</v>
      </c>
      <c r="I28" s="12">
        <f>(SUMIFS(TICARETHANEAG2,KAYNAK,A28,SEBEP,B28,SÜRE,"Uzun",BİLDİRİM,"Bildirimli",İL,$B$10)/VLOOKUP($B$10,ABONE2,9,FALSE))</f>
        <v>0</v>
      </c>
      <c r="J28" s="12">
        <f>(SUMIFS(TICARETHANEOG2,KAYNAK,A28,SEBEP,B28,SÜRE,"Uzun",BİLDİRİM,"Bildirimli",İL,$B$10)/VLOOKUP($B$10,ABONE2,10,FALSE))</f>
        <v>0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0</v>
      </c>
      <c r="L28" s="12">
        <f>(SUMIFS(SANAYIAG2,KAYNAK,A28,SEBEP,B28,SÜRE,"Uzun",BİLDİRİM,"Bildirimli",İL,$B$10)/VLOOKUP($B$10,ABONE2,12,FALSE))</f>
        <v>0</v>
      </c>
      <c r="M28" s="12">
        <f>(SUMIFS(SANAYIOG2,KAYNAK,A28,SEBEP,B28,SÜRE,"Uzun",BİLDİRİM,"Bildirimli",İL,$B$10)/VLOOKUP($B$10,ABONE2,13,FALSE))</f>
        <v>0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0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0.29557793315514908</v>
      </c>
      <c r="D29" s="12">
        <f>(SUMIFS(MESKENOG2,KAYNAK,A29,SEBEP,B29,SÜRE,"Uzun",BİLDİRİM,"Bildirimli",İL,$B$10)/VLOOKUP($B$10,ABONE2,4,FALSE))</f>
        <v>0.39305068464312548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0.29575873043460288</v>
      </c>
      <c r="F29" s="12">
        <f>(SUMIFS(TARIMSALAG2,KAYNAK,A29,SEBEP,B29,SÜRE,"Uzun",BİLDİRİM,"Bildirimli",İL,$B$10)/VLOOKUP($B$10,ABONE2,6,FALSE))</f>
        <v>0.64152988941381239</v>
      </c>
      <c r="G29" s="12">
        <f>(SUMIFS(TARIMSALOG2,KAYNAK,A29,SEBEP,B29,SÜRE,"Uzun",BİLDİRİM,"Bildirimli",İL,$B$10)/VLOOKUP($B$10,ABONE2,7,FALSE))</f>
        <v>1.8178515162261235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1.0110698330933015</v>
      </c>
      <c r="I29" s="12">
        <f>(SUMIFS(TICARETHANEAG2,KAYNAK,A29,SEBEP,B29,SÜRE,"Uzun",BİLDİRİM,"Bildirimli",İL,$B$10)/VLOOKUP($B$10,ABONE2,9,FALSE))</f>
        <v>0.87527935603559426</v>
      </c>
      <c r="J29" s="12">
        <f>(SUMIFS(TICARETHANEOG2,KAYNAK,A29,SEBEP,B29,SÜRE,"Uzun",BİLDİRİM,"Bildirimli",İL,$B$10)/VLOOKUP($B$10,ABONE2,10,FALSE))</f>
        <v>8.4048268237033881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1.173540679859423</v>
      </c>
      <c r="L29" s="12">
        <f>(SUMIFS(SANAYIAG2,KAYNAK,A29,SEBEP,B29,SÜRE,"Uzun",BİLDİRİM,"Bildirimli",İL,$B$10)/VLOOKUP($B$10,ABONE2,12,FALSE))</f>
        <v>30.001270975500923</v>
      </c>
      <c r="M29" s="12">
        <f>(SUMIFS(SANAYIOG2,KAYNAK,A29,SEBEP,B29,SÜRE,"Uzun",BİLDİRİM,"Bildirimli",İL,$B$10)/VLOOKUP($B$10,ABONE2,13,FALSE))</f>
        <v>100.99829824217115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71.954059814896965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0.56574048170135904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1.3369051890592011E-2</v>
      </c>
      <c r="D30" s="12">
        <f>(SUMIFS(MESKENOG2,KAYNAK,A30,SEBEP,B30,SÜRE,"Uzun",BİLDİRİM,"Bildirimli",İL,$B$10)/VLOOKUP($B$10,ABONE2,4,FALSE))</f>
        <v>1.2395996535283079E-3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1.3346553582785478E-2</v>
      </c>
      <c r="F30" s="12">
        <f>(SUMIFS(TARIMSALAG2,KAYNAK,A30,SEBEP,B30,SÜRE,"Uzun",BİLDİRİM,"Bildirimli",İL,$B$10)/VLOOKUP($B$10,ABONE2,6,FALSE))</f>
        <v>8.5924854763412009E-2</v>
      </c>
      <c r="G30" s="12">
        <f>(SUMIFS(TARIMSALOG2,KAYNAK,A30,SEBEP,B30,SÜRE,"Uzun",BİLDİRİM,"Bildirimli",İL,$B$10)/VLOOKUP($B$10,ABONE2,7,FALSE))</f>
        <v>6.3625416392102563E-2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7.89195145469367E-2</v>
      </c>
      <c r="I30" s="12">
        <f>(SUMIFS(TICARETHANEAG2,KAYNAK,A30,SEBEP,B30,SÜRE,"Uzun",BİLDİRİM,"Bildirimli",İL,$B$10)/VLOOKUP($B$10,ABONE2,9,FALSE))</f>
        <v>3.396163848096008E-2</v>
      </c>
      <c r="J30" s="12">
        <f>(SUMIFS(TICARETHANEOG2,KAYNAK,A30,SEBEP,B30,SÜRE,"Uzun",BİLDİRİM,"Bildirimli",İL,$B$10)/VLOOKUP($B$10,ABONE2,10,FALSE))</f>
        <v>0.46331517525853722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5.0969241503268717E-2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4.0194953654664527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2.3751563523210857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2.587375351634821E-2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1.4283610987879116E-2</v>
      </c>
      <c r="D31" s="12">
        <f>(SUMIFS(MESKENOG2,KAYNAK,A31,SEBEP,B31,SÜRE,"Uzun",BİLDİRİM,"Bildirimli",İL,$B$10)/VLOOKUP($B$10,ABONE2,4,FALSE))</f>
        <v>0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1.4257117039899165E-2</v>
      </c>
      <c r="F31" s="12">
        <f>(SUMIFS(TARIMSALAG2,KAYNAK,A31,SEBEP,B31,SÜRE,"Uzun",BİLDİRİM,"Bildirimli",İL,$B$10)/VLOOKUP($B$10,ABONE2,6,FALSE))</f>
        <v>1.0126556733093664E-2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6.9453118086460841E-3</v>
      </c>
      <c r="I31" s="12">
        <f>(SUMIFS(TICARETHANEAG2,KAYNAK,A31,SEBEP,B31,SÜRE,"Uzun",BİLDİRİM,"Bildirimli",İL,$B$10)/VLOOKUP($B$10,ABONE2,9,FALSE))</f>
        <v>2.6437539853975251E-2</v>
      </c>
      <c r="J31" s="12">
        <f>(SUMIFS(TICARETHANEOG2,KAYNAK,A31,SEBEP,B31,SÜRE,"Uzun",BİLDİRİM,"Bildirimli",İL,$B$10)/VLOOKUP($B$10,ABONE2,10,FALSE))</f>
        <v>0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2.5390292901970275E-2</v>
      </c>
      <c r="L31" s="12">
        <f>(SUMIFS(SANAYIAG2,KAYNAK,A31,SEBEP,B31,SÜRE,"Uzun",BİLDİRİM,"Bildirimli",İL,$B$10)/VLOOKUP($B$10,ABONE2,12,FALSE))</f>
        <v>1.7190466855224626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0.70324637135009838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1.6494149302161937E-2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0.3232305960336202</v>
      </c>
      <c r="D33" s="12">
        <f t="shared" ref="D33:O33" si="14">SUM(D28:D32)</f>
        <v>0.3942902842966538</v>
      </c>
      <c r="E33" s="12">
        <f t="shared" si="14"/>
        <v>0.32336240105728753</v>
      </c>
      <c r="F33" s="12">
        <f t="shared" si="14"/>
        <v>0.73758130091031815</v>
      </c>
      <c r="G33" s="12">
        <f t="shared" si="14"/>
        <v>1.8814769326182261</v>
      </c>
      <c r="H33" s="12">
        <f t="shared" si="14"/>
        <v>1.0969346594488842</v>
      </c>
      <c r="I33" s="12">
        <f t="shared" si="14"/>
        <v>0.93567853437052961</v>
      </c>
      <c r="J33" s="12">
        <f t="shared" si="14"/>
        <v>8.8681419989619261</v>
      </c>
      <c r="K33" s="12">
        <f t="shared" si="14"/>
        <v>1.249900214264662</v>
      </c>
      <c r="L33" s="12">
        <f t="shared" si="14"/>
        <v>31.720317661023387</v>
      </c>
      <c r="M33" s="12">
        <f t="shared" si="14"/>
        <v>105.0177936076376</v>
      </c>
      <c r="N33" s="12">
        <f t="shared" si="14"/>
        <v>75.032462538568154</v>
      </c>
      <c r="O33" s="12">
        <f t="shared" si="14"/>
        <v>0.60810838451986926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727010</v>
      </c>
      <c r="D37" s="16">
        <f>VLOOKUP($B$10,ABONE2,4,FALSE)</f>
        <v>1351</v>
      </c>
      <c r="E37" s="16">
        <f>VLOOKUP($B$10,ABONE2,5,FALSE)</f>
        <v>728361</v>
      </c>
      <c r="F37" s="16">
        <f>VLOOKUP($B$10,ABONE2,6,FALSE)</f>
        <v>34475</v>
      </c>
      <c r="G37" s="16">
        <f>VLOOKUP($B$10,ABONE2,7,FALSE)</f>
        <v>15791</v>
      </c>
      <c r="H37" s="16">
        <f>VLOOKUP($B$10,ABONE2,8,FALSE)</f>
        <v>50266</v>
      </c>
      <c r="I37" s="16">
        <f>VLOOKUP($B$10,ABONE2,9,FALSE)</f>
        <v>136377</v>
      </c>
      <c r="J37" s="16">
        <f>VLOOKUP($B$10,ABONE2,10,FALSE)</f>
        <v>5625</v>
      </c>
      <c r="K37" s="16">
        <f>VLOOKUP($B$10,ABONE2,11,FALSE)</f>
        <v>142002</v>
      </c>
      <c r="L37" s="21">
        <f>VLOOKUP($B$10,ABONE2,12,FALSE)</f>
        <v>504</v>
      </c>
      <c r="M37" s="21">
        <f>VLOOKUP($B$10,ABONE2,13,FALSE)</f>
        <v>728</v>
      </c>
      <c r="N37" s="21">
        <f>VLOOKUP($B$10,ABONE2,14,FALSE)</f>
        <v>1232</v>
      </c>
      <c r="O37" s="21">
        <f>VLOOKUP($B$10,ABONE2,15,FALSE)</f>
        <v>921861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122127.9640230377</v>
      </c>
      <c r="D38" s="16">
        <f>VLOOKUP($B$10,TUKETIM,4,FALSE)</f>
        <v>9823.9141875793357</v>
      </c>
      <c r="E38" s="16">
        <f>VLOOKUP($B$10,TUKETIM,5,FALSE)</f>
        <v>131951.87821061703</v>
      </c>
      <c r="F38" s="16">
        <f>VLOOKUP($B$10,TUKETIM,6,FALSE)</f>
        <v>21840.03782657428</v>
      </c>
      <c r="G38" s="16">
        <f>VLOOKUP($B$10,TUKETIM,7,FALSE)</f>
        <v>31891.36826748971</v>
      </c>
      <c r="H38" s="16">
        <f>VLOOKUP($B$10,TUKETIM,8,FALSE)</f>
        <v>53731.40609406399</v>
      </c>
      <c r="I38" s="16">
        <f>VLOOKUP($B$10,TUKETIM,9,FALSE)</f>
        <v>58994.049658209784</v>
      </c>
      <c r="J38" s="16">
        <f>VLOOKUP($B$10,TUKETIM,10,FALSE)</f>
        <v>60413.194232878086</v>
      </c>
      <c r="K38" s="16">
        <f>VLOOKUP($B$10,TUKETIM,11,FALSE)</f>
        <v>119407.24389108787</v>
      </c>
      <c r="L38" s="21">
        <f>VLOOKUP($B$10,TUKETIM,12,FALSE)</f>
        <v>5145.4679504828864</v>
      </c>
      <c r="M38" s="21">
        <f>VLOOKUP($B$10,TUKETIM,13,FALSE)</f>
        <v>114281.10739398649</v>
      </c>
      <c r="N38" s="21">
        <f>VLOOKUP($B$10,TUKETIM,14,FALSE)</f>
        <v>119426.57534446937</v>
      </c>
      <c r="O38" s="21">
        <f>VLOOKUP($B$10,TUKETIM,15,FALSE)</f>
        <v>424517.10354023823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3602882.4260001415</v>
      </c>
      <c r="D39" s="16">
        <f>VLOOKUP($B$10,ANLASMA,4,FALSE)</f>
        <v>27333.851999999999</v>
      </c>
      <c r="E39" s="16">
        <f>VLOOKUP($B$10,ANLASMA,5,FALSE)</f>
        <v>3630216.2780001415</v>
      </c>
      <c r="F39" s="16">
        <f>VLOOKUP($B$10,ANLASMA,6,FALSE)</f>
        <v>235773.09699999916</v>
      </c>
      <c r="G39" s="16">
        <f>VLOOKUP($B$10,ANLASMA,7,FALSE)</f>
        <v>388924.19899999979</v>
      </c>
      <c r="H39" s="16">
        <f>VLOOKUP($B$10,ANLASMA,8,FALSE)</f>
        <v>624697.29599999893</v>
      </c>
      <c r="I39" s="16">
        <f>VLOOKUP($B$10,ANLASMA,9,FALSE)</f>
        <v>774601.25600000122</v>
      </c>
      <c r="J39" s="16">
        <f>VLOOKUP($B$10,ANLASMA,10,FALSE)</f>
        <v>992695.35900000005</v>
      </c>
      <c r="K39" s="16">
        <f>VLOOKUP($B$10,ANLASMA,11,FALSE)</f>
        <v>1767296.6150000012</v>
      </c>
      <c r="L39" s="21">
        <f>VLOOKUP($B$10,ANLASMA,12,FALSE)</f>
        <v>18555.72</v>
      </c>
      <c r="M39" s="21">
        <f>VLOOKUP($B$10,ANLASMA,13,FALSE)</f>
        <v>620777.26800000004</v>
      </c>
      <c r="N39" s="21">
        <f>VLOOKUP($B$10,ANLASMA,14,FALSE)</f>
        <v>639332.98800000001</v>
      </c>
      <c r="O39" s="21">
        <f>VLOOKUP($B$10,ANLASMA,15,FALSE)</f>
        <v>6661543.1770001417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81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117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9.857796651671466E-2</v>
      </c>
      <c r="D17" s="12">
        <f t="shared" si="1"/>
        <v>1.0989427390967031E-2</v>
      </c>
      <c r="E17" s="12">
        <f t="shared" si="2"/>
        <v>9.8158827401572571E-2</v>
      </c>
      <c r="F17" s="12">
        <f t="shared" si="3"/>
        <v>0.15396333909259405</v>
      </c>
      <c r="G17" s="12">
        <f t="shared" si="4"/>
        <v>0.14881237656432728</v>
      </c>
      <c r="H17" s="12">
        <f t="shared" si="5"/>
        <v>0.15247797944846858</v>
      </c>
      <c r="I17" s="12">
        <f t="shared" si="6"/>
        <v>0.24650261339678936</v>
      </c>
      <c r="J17" s="12">
        <f t="shared" si="7"/>
        <v>7.2997870713775024</v>
      </c>
      <c r="K17" s="12">
        <f t="shared" si="8"/>
        <v>0.49618784824460266</v>
      </c>
      <c r="L17" s="12">
        <f t="shared" si="9"/>
        <v>7.8145033431680293</v>
      </c>
      <c r="M17" s="12">
        <f t="shared" si="10"/>
        <v>16.231860742483914</v>
      </c>
      <c r="N17" s="12">
        <f t="shared" si="11"/>
        <v>11.27163227502991</v>
      </c>
      <c r="O17" s="17">
        <f t="shared" si="12"/>
        <v>0.19489712587299399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5.7979772437848163E-4</v>
      </c>
      <c r="D18" s="12">
        <f t="shared" si="1"/>
        <v>0</v>
      </c>
      <c r="E18" s="12">
        <f t="shared" si="2"/>
        <v>5.7702320721467204E-4</v>
      </c>
      <c r="F18" s="12">
        <f t="shared" si="3"/>
        <v>1.6431111434962385E-5</v>
      </c>
      <c r="G18" s="12">
        <f t="shared" si="4"/>
        <v>0</v>
      </c>
      <c r="H18" s="12">
        <f t="shared" si="5"/>
        <v>1.1692946538656317E-5</v>
      </c>
      <c r="I18" s="12">
        <f t="shared" si="6"/>
        <v>1.2681852447946759E-5</v>
      </c>
      <c r="J18" s="12">
        <f t="shared" si="7"/>
        <v>0</v>
      </c>
      <c r="K18" s="12">
        <f t="shared" si="8"/>
        <v>1.2232916732162877E-5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4.4553206097147608E-4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6.2430907055496636E-3</v>
      </c>
      <c r="D21" s="12">
        <f t="shared" si="1"/>
        <v>0</v>
      </c>
      <c r="E21" s="12">
        <f t="shared" si="2"/>
        <v>6.2132155239312198E-3</v>
      </c>
      <c r="F21" s="12">
        <f t="shared" si="3"/>
        <v>1.2490097547307732E-2</v>
      </c>
      <c r="G21" s="12">
        <f t="shared" si="4"/>
        <v>0</v>
      </c>
      <c r="H21" s="12">
        <f t="shared" si="5"/>
        <v>8.8883849069706002E-3</v>
      </c>
      <c r="I21" s="12">
        <f t="shared" si="6"/>
        <v>2.8800155758481868E-2</v>
      </c>
      <c r="J21" s="12">
        <f t="shared" si="7"/>
        <v>0</v>
      </c>
      <c r="K21" s="12">
        <f t="shared" si="8"/>
        <v>2.7780634470626588E-2</v>
      </c>
      <c r="L21" s="12">
        <f t="shared" si="9"/>
        <v>0.60517755106544535</v>
      </c>
      <c r="M21" s="12">
        <f t="shared" si="10"/>
        <v>0</v>
      </c>
      <c r="N21" s="12">
        <f t="shared" si="11"/>
        <v>0.35662248544928027</v>
      </c>
      <c r="O21" s="17">
        <f t="shared" si="12"/>
        <v>1.096130052810277E-2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0.10540085494664281</v>
      </c>
      <c r="D25" s="12">
        <f t="shared" ref="D25:O25" si="13">SUM(D15:D24)</f>
        <v>1.0989427390967031E-2</v>
      </c>
      <c r="E25" s="12">
        <f t="shared" si="13"/>
        <v>0.10494906613271847</v>
      </c>
      <c r="F25" s="12">
        <f t="shared" si="13"/>
        <v>0.16646986775133674</v>
      </c>
      <c r="G25" s="12">
        <f t="shared" si="13"/>
        <v>0.14881237656432728</v>
      </c>
      <c r="H25" s="12">
        <f t="shared" si="13"/>
        <v>0.16137805730197785</v>
      </c>
      <c r="I25" s="12">
        <f t="shared" si="13"/>
        <v>0.2753154510077192</v>
      </c>
      <c r="J25" s="12">
        <f t="shared" si="13"/>
        <v>7.2997870713775024</v>
      </c>
      <c r="K25" s="12">
        <f t="shared" si="13"/>
        <v>0.52398071563196136</v>
      </c>
      <c r="L25" s="12">
        <f t="shared" si="13"/>
        <v>8.4196808942334744</v>
      </c>
      <c r="M25" s="12">
        <f t="shared" si="13"/>
        <v>16.231860742483914</v>
      </c>
      <c r="N25" s="12">
        <f t="shared" si="13"/>
        <v>11.628254760479191</v>
      </c>
      <c r="O25" s="12">
        <f t="shared" si="13"/>
        <v>0.20630395846206823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0.64738711322888309</v>
      </c>
      <c r="D29" s="12">
        <f>(SUMIFS(MESKENOG2,KAYNAK,A29,SEBEP,B29,SÜRE,"Uzun",BİLDİRİM,"Bildirimli",İL,$B$10,İLÇE,$B$11)/VLOOKUP($B$11,ABONE2,4,FALSE))</f>
        <v>9.3209853457699485E-2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0.644735198165442</v>
      </c>
      <c r="F29" s="12">
        <f>(SUMIFS(TARIMSALAG2,KAYNAK,A29,SEBEP,B29,SÜRE,"Uzun",BİLDİRİM,"Bildirimli",İL,$B$10,İLÇE,$B$11)/VLOOKUP($B$11,ABONE2,6,FALSE))</f>
        <v>1.0957327591417263</v>
      </c>
      <c r="G29" s="12">
        <f>(SUMIFS(TARIMSALOG2,KAYNAK,A29,SEBEP,B29,SÜRE,"Uzun",BİLDİRİM,"Bildirimli",İL,$B$10,İLÇE,$B$11)/VLOOKUP($B$11,ABONE2,7,FALSE))</f>
        <v>2.9854092347765389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1.6406501725296379</v>
      </c>
      <c r="I29" s="12">
        <f>(SUMIFS(TICARETHANEAG2,KAYNAK,A29,SEBEP,B29,SÜRE,"Uzun",BİLDİRİM,"Bildirimli",İL,$B$10,İLÇE,$B$11)/VLOOKUP($B$11,ABONE2,9,FALSE))</f>
        <v>1.7938448808399046</v>
      </c>
      <c r="J29" s="12">
        <f>(SUMIFS(TICARETHANEOG2,KAYNAK,A29,SEBEP,B29,SÜRE,"Uzun",BİLDİRİM,"Bildirimli",İL,$B$10,İLÇE,$B$11)/VLOOKUP($B$11,ABONE2,10,FALSE))</f>
        <v>24.127403144088355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2.5844495662410329</v>
      </c>
      <c r="L29" s="12">
        <f>(SUMIFS(SANAYIAG2,KAYNAK,A29,SEBEP,B29,SÜRE,"Uzun",BİLDİRİM,"Bildirimli",İL,$B$10,İLÇE,$B$11)/VLOOKUP($B$11,ABONE2,12,FALSE))</f>
        <v>60.99154931254418</v>
      </c>
      <c r="M29" s="12">
        <f>(SUMIFS(SANAYIOG2,KAYNAK,A29,SEBEP,B29,SÜRE,"Uzun",BİLDİRİM,"Bildirimli",İL,$B$10,İLÇE,$B$11)/VLOOKUP($B$11,ABONE2,13,FALSE))</f>
        <v>107.70720805621998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80.178337725125303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1.1979902039033781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5.3222437569449541E-2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5.296775121880111E-2</v>
      </c>
      <c r="F31" s="12">
        <f>(SUMIFS(TARIMSALAG2,KAYNAK,A31,SEBEP,B31,SÜRE,"Uzun",BİLDİRİM,"Bildirimli",İL,$B$10,İLÇE,$B$11)/VLOOKUP($B$11,ABONE2,6,FALSE))</f>
        <v>5.4322134441817365E-3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3.8657507522121279E-3</v>
      </c>
      <c r="I31" s="12">
        <f>(SUMIFS(TICARETHANEAG2,KAYNAK,A31,SEBEP,B31,SÜRE,"Uzun",BİLDİRİM,"Bildirimli",İL,$B$10,İLÇE,$B$11)/VLOOKUP($B$11,ABONE2,9,FALSE))</f>
        <v>0.15735592432721629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0.1517855476956769</v>
      </c>
      <c r="L31" s="12">
        <f>(SUMIFS(SANAYIAG2,KAYNAK,A31,SEBEP,B31,SÜRE,"Uzun",BİLDİRİM,"Bildirimli",İL,$B$10,İLÇE,$B$11)/VLOOKUP($B$11,ABONE2,12,FALSE))</f>
        <v>4.9934572240402382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2.9425730070237117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7.4249140987498199E-2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0.70060955079833265</v>
      </c>
      <c r="D33" s="12">
        <f t="shared" ref="D33:O33" si="14">SUM(D28:D32)</f>
        <v>9.3209853457699485E-2</v>
      </c>
      <c r="E33" s="12">
        <f t="shared" si="14"/>
        <v>0.69770294938424315</v>
      </c>
      <c r="F33" s="12">
        <f t="shared" si="14"/>
        <v>1.1011649725859081</v>
      </c>
      <c r="G33" s="12">
        <f t="shared" si="14"/>
        <v>2.9854092347765389</v>
      </c>
      <c r="H33" s="12">
        <f t="shared" si="14"/>
        <v>1.64451592328185</v>
      </c>
      <c r="I33" s="12">
        <f t="shared" si="14"/>
        <v>1.9512008051671208</v>
      </c>
      <c r="J33" s="12">
        <f t="shared" si="14"/>
        <v>24.127403144088355</v>
      </c>
      <c r="K33" s="12">
        <f t="shared" si="14"/>
        <v>2.73623511393671</v>
      </c>
      <c r="L33" s="12">
        <f t="shared" si="14"/>
        <v>65.985006536584422</v>
      </c>
      <c r="M33" s="12">
        <f t="shared" si="14"/>
        <v>107.70720805621998</v>
      </c>
      <c r="N33" s="12">
        <f t="shared" si="14"/>
        <v>83.120910732149014</v>
      </c>
      <c r="O33" s="12">
        <f t="shared" si="14"/>
        <v>1.2722393448908762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22669</v>
      </c>
      <c r="D37" s="16">
        <f>VLOOKUP($B$11,ABONE2,4,FALSE)</f>
        <v>109</v>
      </c>
      <c r="E37" s="16">
        <f>VLOOKUP($B$11,ABONE2,5,FALSE)</f>
        <v>22778</v>
      </c>
      <c r="F37" s="16">
        <f>VLOOKUP($B$11,ABONE2,6,FALSE)</f>
        <v>997</v>
      </c>
      <c r="G37" s="16">
        <f>VLOOKUP($B$11,ABONE2,7,FALSE)</f>
        <v>404</v>
      </c>
      <c r="H37" s="16">
        <f>VLOOKUP($B$11,ABONE2,8,FALSE)</f>
        <v>1401</v>
      </c>
      <c r="I37" s="16">
        <f>VLOOKUP($B$11,ABONE2,9,FALSE)</f>
        <v>5259</v>
      </c>
      <c r="J37" s="16">
        <f>VLOOKUP($B$11,ABONE2,10,FALSE)</f>
        <v>193</v>
      </c>
      <c r="K37" s="16">
        <f>VLOOKUP($B$11,ABONE2,11,FALSE)</f>
        <v>5452</v>
      </c>
      <c r="L37" s="21">
        <f>VLOOKUP($B$11,ABONE2,12,FALSE)</f>
        <v>33</v>
      </c>
      <c r="M37" s="21">
        <f>VLOOKUP($B$11,ABONE2,13,FALSE)</f>
        <v>23</v>
      </c>
      <c r="N37" s="21">
        <f>VLOOKUP($B$11,ABONE2,14,FALSE)</f>
        <v>56</v>
      </c>
      <c r="O37" s="21">
        <f>VLOOKUP($B$11,ABONE2,15,FALSE)</f>
        <v>29687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3101.8937622043054</v>
      </c>
      <c r="D38" s="16">
        <f>VLOOKUP($B$11,TUKETIM,4,FALSE)</f>
        <v>494.49245753424657</v>
      </c>
      <c r="E38" s="16">
        <f>VLOOKUP($B$11,TUKETIM,5,FALSE)</f>
        <v>3596.386219738552</v>
      </c>
      <c r="F38" s="16">
        <f>VLOOKUP($B$11,TUKETIM,6,FALSE)</f>
        <v>390.98104465753426</v>
      </c>
      <c r="G38" s="16">
        <f>VLOOKUP($B$11,TUKETIM,7,FALSE)</f>
        <v>892.97694275811875</v>
      </c>
      <c r="H38" s="16">
        <f>VLOOKUP($B$11,TUKETIM,8,FALSE)</f>
        <v>1283.957987415653</v>
      </c>
      <c r="I38" s="16">
        <f>VLOOKUP($B$11,TUKETIM,9,FALSE)</f>
        <v>2079.5436113101177</v>
      </c>
      <c r="J38" s="16">
        <f>VLOOKUP($B$11,TUKETIM,10,FALSE)</f>
        <v>1512.0161134683422</v>
      </c>
      <c r="K38" s="16">
        <f>VLOOKUP($B$11,TUKETIM,11,FALSE)</f>
        <v>3591.5597247784599</v>
      </c>
      <c r="L38" s="21">
        <f>VLOOKUP($B$11,TUKETIM,12,FALSE)</f>
        <v>342.10826336996337</v>
      </c>
      <c r="M38" s="21">
        <f>VLOOKUP($B$11,TUKETIM,13,FALSE)</f>
        <v>2151.745782496118</v>
      </c>
      <c r="N38" s="21">
        <f>VLOOKUP($B$11,TUKETIM,14,FALSE)</f>
        <v>2493.8540458660814</v>
      </c>
      <c r="O38" s="21">
        <f>VLOOKUP($B$11,TUKETIM,15,FALSE)</f>
        <v>10965.757977798747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99838.363000000201</v>
      </c>
      <c r="D39" s="16">
        <f>VLOOKUP($B$11,ANLASMA,4,FALSE)</f>
        <v>2107.7599999999998</v>
      </c>
      <c r="E39" s="16">
        <f>VLOOKUP($B$11,ANLASMA,5,FALSE)</f>
        <v>101946.1230000002</v>
      </c>
      <c r="F39" s="16">
        <f>VLOOKUP($B$11,ANLASMA,6,FALSE)</f>
        <v>4622.3740000000098</v>
      </c>
      <c r="G39" s="16">
        <f>VLOOKUP($B$11,ANLASMA,7,FALSE)</f>
        <v>11728.041999999999</v>
      </c>
      <c r="H39" s="16">
        <f>VLOOKUP($B$11,ANLASMA,8,FALSE)</f>
        <v>16350.416000000008</v>
      </c>
      <c r="I39" s="16">
        <f>VLOOKUP($B$11,ANLASMA,9,FALSE)</f>
        <v>32384.746999999803</v>
      </c>
      <c r="J39" s="16">
        <f>VLOOKUP($B$11,ANLASMA,10,FALSE)</f>
        <v>55665</v>
      </c>
      <c r="K39" s="16">
        <f>VLOOKUP($B$11,ANLASMA,11,FALSE)</f>
        <v>88049.746999999799</v>
      </c>
      <c r="L39" s="21">
        <f>VLOOKUP($B$11,ANLASMA,12,FALSE)</f>
        <v>1525.2840000000001</v>
      </c>
      <c r="M39" s="21">
        <f>VLOOKUP($B$11,ANLASMA,13,FALSE)</f>
        <v>30080.2</v>
      </c>
      <c r="N39" s="21">
        <f>VLOOKUP($B$11,ANLASMA,14,FALSE)</f>
        <v>31605.484</v>
      </c>
      <c r="O39" s="21">
        <f>VLOOKUP($B$11,ANLASMA,15,FALSE)</f>
        <v>237951.77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81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118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7.4354006134308037E-2</v>
      </c>
      <c r="D17" s="12">
        <f t="shared" si="1"/>
        <v>0.3702241605435827</v>
      </c>
      <c r="E17" s="12">
        <f t="shared" si="2"/>
        <v>7.50930508451573E-2</v>
      </c>
      <c r="F17" s="12">
        <f t="shared" si="3"/>
        <v>0.68836174988769283</v>
      </c>
      <c r="G17" s="12">
        <f t="shared" si="4"/>
        <v>2.2827202006509664</v>
      </c>
      <c r="H17" s="12">
        <f t="shared" si="5"/>
        <v>1.2606046050374327</v>
      </c>
      <c r="I17" s="12">
        <f t="shared" si="6"/>
        <v>9.4310223961565215E-2</v>
      </c>
      <c r="J17" s="12">
        <f t="shared" si="7"/>
        <v>10.478000588594272</v>
      </c>
      <c r="K17" s="12">
        <f t="shared" si="8"/>
        <v>0.51154505878066014</v>
      </c>
      <c r="L17" s="12">
        <f t="shared" si="9"/>
        <v>2.1236851189531838</v>
      </c>
      <c r="M17" s="12">
        <f t="shared" si="10"/>
        <v>404.32744226863099</v>
      </c>
      <c r="N17" s="12">
        <f t="shared" si="11"/>
        <v>231.0201322773064</v>
      </c>
      <c r="O17" s="17">
        <f t="shared" si="12"/>
        <v>0.47464055425112345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7.0071121695672173E-3</v>
      </c>
      <c r="D18" s="12">
        <f t="shared" si="1"/>
        <v>0</v>
      </c>
      <c r="E18" s="12">
        <f t="shared" si="2"/>
        <v>6.9896093254645892E-3</v>
      </c>
      <c r="F18" s="12">
        <f t="shared" si="3"/>
        <v>0.10123226284986446</v>
      </c>
      <c r="G18" s="12">
        <f t="shared" si="4"/>
        <v>4.1432391863192509E-2</v>
      </c>
      <c r="H18" s="12">
        <f t="shared" si="5"/>
        <v>7.9769053685942157E-2</v>
      </c>
      <c r="I18" s="12">
        <f t="shared" si="6"/>
        <v>2.5425355763117601E-2</v>
      </c>
      <c r="J18" s="12">
        <f t="shared" si="7"/>
        <v>3.6768516461823921</v>
      </c>
      <c r="K18" s="12">
        <f t="shared" si="8"/>
        <v>0.17214604866111657</v>
      </c>
      <c r="L18" s="12">
        <f t="shared" si="9"/>
        <v>2.1429000035203343</v>
      </c>
      <c r="M18" s="12">
        <f t="shared" si="10"/>
        <v>99.132897302499373</v>
      </c>
      <c r="N18" s="12">
        <f t="shared" si="11"/>
        <v>57.340459441963688</v>
      </c>
      <c r="O18" s="17">
        <f t="shared" si="12"/>
        <v>0.10471042376327014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7.663215245593295E-3</v>
      </c>
      <c r="D21" s="12">
        <f t="shared" si="1"/>
        <v>0</v>
      </c>
      <c r="E21" s="12">
        <f t="shared" si="2"/>
        <v>7.6440735423462655E-3</v>
      </c>
      <c r="F21" s="12">
        <f t="shared" si="3"/>
        <v>1.4587874559061071E-2</v>
      </c>
      <c r="G21" s="12">
        <f t="shared" si="4"/>
        <v>0</v>
      </c>
      <c r="H21" s="12">
        <f t="shared" si="5"/>
        <v>9.352033782950164E-3</v>
      </c>
      <c r="I21" s="12">
        <f t="shared" si="6"/>
        <v>2.8099735023271167E-2</v>
      </c>
      <c r="J21" s="12">
        <f t="shared" si="7"/>
        <v>0</v>
      </c>
      <c r="K21" s="12">
        <f t="shared" si="8"/>
        <v>2.6970638537417931E-2</v>
      </c>
      <c r="L21" s="12">
        <f t="shared" si="9"/>
        <v>3.5414199348799111</v>
      </c>
      <c r="M21" s="12">
        <f t="shared" si="10"/>
        <v>0</v>
      </c>
      <c r="N21" s="12">
        <f t="shared" si="11"/>
        <v>1.5259776955173601</v>
      </c>
      <c r="O21" s="17">
        <f t="shared" si="12"/>
        <v>1.2772335985069336E-2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5.4458678112491888E-4</v>
      </c>
      <c r="D22" s="12">
        <f t="shared" si="1"/>
        <v>0</v>
      </c>
      <c r="E22" s="12">
        <f t="shared" si="2"/>
        <v>5.4322647501025732E-4</v>
      </c>
      <c r="F22" s="12">
        <f t="shared" si="3"/>
        <v>2.5045054326895245E-5</v>
      </c>
      <c r="G22" s="12">
        <f t="shared" si="4"/>
        <v>0</v>
      </c>
      <c r="H22" s="12">
        <f t="shared" si="5"/>
        <v>1.605595066043822E-5</v>
      </c>
      <c r="I22" s="12">
        <f t="shared" si="6"/>
        <v>7.3674932605006084E-4</v>
      </c>
      <c r="J22" s="12">
        <f t="shared" si="7"/>
        <v>0</v>
      </c>
      <c r="K22" s="12">
        <f t="shared" si="8"/>
        <v>7.0714544991710277E-4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5.4401049490521007E-4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8.9568920330593466E-2</v>
      </c>
      <c r="D25" s="12">
        <f t="shared" ref="D25:O25" si="13">SUM(D15:D24)</f>
        <v>0.3702241605435827</v>
      </c>
      <c r="E25" s="12">
        <f t="shared" si="13"/>
        <v>9.0269960187978421E-2</v>
      </c>
      <c r="F25" s="12">
        <f t="shared" si="13"/>
        <v>0.8042069323509452</v>
      </c>
      <c r="G25" s="12">
        <f t="shared" si="13"/>
        <v>2.3241525925141588</v>
      </c>
      <c r="H25" s="12">
        <f t="shared" si="13"/>
        <v>1.3497417484569854</v>
      </c>
      <c r="I25" s="12">
        <f t="shared" si="13"/>
        <v>0.14857206407400406</v>
      </c>
      <c r="J25" s="12">
        <f t="shared" si="13"/>
        <v>14.154852234776664</v>
      </c>
      <c r="K25" s="12">
        <f t="shared" si="13"/>
        <v>0.71136889142911175</v>
      </c>
      <c r="L25" s="12">
        <f t="shared" si="13"/>
        <v>7.8080050573534301</v>
      </c>
      <c r="M25" s="12">
        <f t="shared" si="13"/>
        <v>503.46033957113036</v>
      </c>
      <c r="N25" s="12">
        <f t="shared" si="13"/>
        <v>289.88656941478746</v>
      </c>
      <c r="O25" s="12">
        <f t="shared" si="13"/>
        <v>0.5926673244943681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0.32879843447225054</v>
      </c>
      <c r="D29" s="12">
        <f>(SUMIFS(MESKENOG2,KAYNAK,A29,SEBEP,B29,SÜRE,"Uzun",BİLDİRİM,"Bildirimli",İL,$B$10,İLÇE,$B$11)/VLOOKUP($B$11,ABONE2,4,FALSE))</f>
        <v>0.18059955914883047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0.32842825318383956</v>
      </c>
      <c r="F29" s="12">
        <f>(SUMIFS(TARIMSALAG2,KAYNAK,A29,SEBEP,B29,SÜRE,"Uzun",BİLDİRİM,"Bildirimli",İL,$B$10,İLÇE,$B$11)/VLOOKUP($B$11,ABONE2,6,FALSE))</f>
        <v>0.35092980946404151</v>
      </c>
      <c r="G29" s="12">
        <f>(SUMIFS(TARIMSALOG2,KAYNAK,A29,SEBEP,B29,SÜRE,"Uzun",BİLDİRİM,"Bildirimli",İL,$B$10,İLÇE,$B$11)/VLOOKUP($B$11,ABONE2,7,FALSE))</f>
        <v>2.2889173429282086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1.0465070925168087</v>
      </c>
      <c r="I29" s="12">
        <f>(SUMIFS(TICARETHANEAG2,KAYNAK,A29,SEBEP,B29,SÜRE,"Uzun",BİLDİRİM,"Bildirimli",İL,$B$10,İLÇE,$B$11)/VLOOKUP($B$11,ABONE2,9,FALSE))</f>
        <v>0.55314686220723686</v>
      </c>
      <c r="J29" s="12">
        <f>(SUMIFS(TICARETHANEOG2,KAYNAK,A29,SEBEP,B29,SÜRE,"Uzun",BİLDİRİM,"Bildirimli",İL,$B$10,İLÇE,$B$11)/VLOOKUP($B$11,ABONE2,10,FALSE))</f>
        <v>7.4699549688952738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0.83107630602992355</v>
      </c>
      <c r="L29" s="12">
        <f>(SUMIFS(SANAYIAG2,KAYNAK,A29,SEBEP,B29,SÜRE,"Uzun",BİLDİRİM,"Bildirimli",İL,$B$10,İLÇE,$B$11)/VLOOKUP($B$11,ABONE2,12,FALSE))</f>
        <v>18.702992176274581</v>
      </c>
      <c r="M29" s="12">
        <f>(SUMIFS(SANAYIOG2,KAYNAK,A29,SEBEP,B29,SÜRE,"Uzun",BİLDİRİM,"Bildirimli",İL,$B$10,İLÇE,$B$11)/VLOOKUP($B$11,ABONE2,13,FALSE))</f>
        <v>60.091130608491277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42.25721730030034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0.49855043611314492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5.5532479103451646E-2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5.5393766278416301E-2</v>
      </c>
      <c r="F31" s="12">
        <f>(SUMIFS(TARIMSALAG2,KAYNAK,A31,SEBEP,B31,SÜRE,"Uzun",BİLDİRİM,"Bildirimli",İL,$B$10,İLÇE,$B$11)/VLOOKUP($B$11,ABONE2,6,FALSE))</f>
        <v>1.4135251412426078E-3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9.0618649210547607E-4</v>
      </c>
      <c r="I31" s="12">
        <f>(SUMIFS(TICARETHANEAG2,KAYNAK,A31,SEBEP,B31,SÜRE,"Uzun",BİLDİRİM,"Bildirimli",İL,$B$10,İLÇE,$B$11)/VLOOKUP($B$11,ABONE2,9,FALSE))</f>
        <v>5.0980089637303334E-2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4.8931620496569732E-2</v>
      </c>
      <c r="L31" s="12">
        <f>(SUMIFS(SANAYIAG2,KAYNAK,A31,SEBEP,B31,SÜRE,"Uzun",BİLDİRİM,"Bildirimli",İL,$B$10,İLÇE,$B$11)/VLOOKUP($B$11,ABONE2,12,FALSE))</f>
        <v>0.99162501391390101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0.42728557510111181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5.1973026192673827E-2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0.3843309135757022</v>
      </c>
      <c r="D33" s="12">
        <f t="shared" ref="D33:O33" si="14">SUM(D28:D32)</f>
        <v>0.18059955914883047</v>
      </c>
      <c r="E33" s="12">
        <f t="shared" si="14"/>
        <v>0.38382201946225586</v>
      </c>
      <c r="F33" s="12">
        <f t="shared" si="14"/>
        <v>0.35234333460528411</v>
      </c>
      <c r="G33" s="12">
        <f t="shared" si="14"/>
        <v>2.2889173429282086</v>
      </c>
      <c r="H33" s="12">
        <f t="shared" si="14"/>
        <v>1.0474132790089141</v>
      </c>
      <c r="I33" s="12">
        <f t="shared" si="14"/>
        <v>0.60412695184454024</v>
      </c>
      <c r="J33" s="12">
        <f t="shared" si="14"/>
        <v>7.4699549688952738</v>
      </c>
      <c r="K33" s="12">
        <f t="shared" si="14"/>
        <v>0.88000792652649329</v>
      </c>
      <c r="L33" s="12">
        <f t="shared" si="14"/>
        <v>19.694617190188481</v>
      </c>
      <c r="M33" s="12">
        <f t="shared" si="14"/>
        <v>60.091130608491277</v>
      </c>
      <c r="N33" s="12">
        <f t="shared" si="14"/>
        <v>42.684502875401449</v>
      </c>
      <c r="O33" s="12">
        <f t="shared" si="14"/>
        <v>0.55052346230581872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83063</v>
      </c>
      <c r="D37" s="16">
        <f>VLOOKUP($B$11,ABONE2,4,FALSE)</f>
        <v>208</v>
      </c>
      <c r="E37" s="16">
        <f>VLOOKUP($B$11,ABONE2,5,FALSE)</f>
        <v>83271</v>
      </c>
      <c r="F37" s="16">
        <f>VLOOKUP($B$11,ABONE2,6,FALSE)</f>
        <v>3458</v>
      </c>
      <c r="G37" s="16">
        <f>VLOOKUP($B$11,ABONE2,7,FALSE)</f>
        <v>1936</v>
      </c>
      <c r="H37" s="16">
        <f>VLOOKUP($B$11,ABONE2,8,FALSE)</f>
        <v>5394</v>
      </c>
      <c r="I37" s="16">
        <f>VLOOKUP($B$11,ABONE2,9,FALSE)</f>
        <v>17533</v>
      </c>
      <c r="J37" s="16">
        <f>VLOOKUP($B$11,ABONE2,10,FALSE)</f>
        <v>734</v>
      </c>
      <c r="K37" s="16">
        <f>VLOOKUP($B$11,ABONE2,11,FALSE)</f>
        <v>18267</v>
      </c>
      <c r="L37" s="21">
        <f>VLOOKUP($B$11,ABONE2,12,FALSE)</f>
        <v>53</v>
      </c>
      <c r="M37" s="21">
        <f>VLOOKUP($B$11,ABONE2,13,FALSE)</f>
        <v>70</v>
      </c>
      <c r="N37" s="21">
        <f>VLOOKUP($B$11,ABONE2,14,FALSE)</f>
        <v>123</v>
      </c>
      <c r="O37" s="21">
        <f>VLOOKUP($B$11,ABONE2,15,FALSE)</f>
        <v>107055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15223.759819313465</v>
      </c>
      <c r="D38" s="16">
        <f>VLOOKUP($B$11,TUKETIM,4,FALSE)</f>
        <v>811.25006684931509</v>
      </c>
      <c r="E38" s="16">
        <f>VLOOKUP($B$11,TUKETIM,5,FALSE)</f>
        <v>16035.009886162781</v>
      </c>
      <c r="F38" s="16">
        <f>VLOOKUP($B$11,TUKETIM,6,FALSE)</f>
        <v>3009.3961781004364</v>
      </c>
      <c r="G38" s="16">
        <f>VLOOKUP($B$11,TUKETIM,7,FALSE)</f>
        <v>4665.7845156173535</v>
      </c>
      <c r="H38" s="16">
        <f>VLOOKUP($B$11,TUKETIM,8,FALSE)</f>
        <v>7675.1806937177898</v>
      </c>
      <c r="I38" s="16">
        <f>VLOOKUP($B$11,TUKETIM,9,FALSE)</f>
        <v>7229.8641310373141</v>
      </c>
      <c r="J38" s="16">
        <f>VLOOKUP($B$11,TUKETIM,10,FALSE)</f>
        <v>6392.7615900113396</v>
      </c>
      <c r="K38" s="16">
        <f>VLOOKUP($B$11,TUKETIM,11,FALSE)</f>
        <v>13622.625721048655</v>
      </c>
      <c r="L38" s="21">
        <f>VLOOKUP($B$11,TUKETIM,12,FALSE)</f>
        <v>355.23090769230771</v>
      </c>
      <c r="M38" s="21">
        <f>VLOOKUP($B$11,TUKETIM,13,FALSE)</f>
        <v>6586.4366716332979</v>
      </c>
      <c r="N38" s="21">
        <f>VLOOKUP($B$11,TUKETIM,14,FALSE)</f>
        <v>6941.6675793256054</v>
      </c>
      <c r="O38" s="21">
        <f>VLOOKUP($B$11,TUKETIM,15,FALSE)</f>
        <v>44274.483880254833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426843.152000028</v>
      </c>
      <c r="D39" s="16">
        <f>VLOOKUP($B$11,ANLASMA,4,FALSE)</f>
        <v>3299.3509999999997</v>
      </c>
      <c r="E39" s="16">
        <f>VLOOKUP($B$11,ANLASMA,5,FALSE)</f>
        <v>430142.50300002802</v>
      </c>
      <c r="F39" s="16">
        <f>VLOOKUP($B$11,ANLASMA,6,FALSE)</f>
        <v>32155.004999999801</v>
      </c>
      <c r="G39" s="16">
        <f>VLOOKUP($B$11,ANLASMA,7,FALSE)</f>
        <v>57244.950999999899</v>
      </c>
      <c r="H39" s="16">
        <f>VLOOKUP($B$11,ANLASMA,8,FALSE)</f>
        <v>89399.9559999997</v>
      </c>
      <c r="I39" s="16">
        <f>VLOOKUP($B$11,ANLASMA,9,FALSE)</f>
        <v>96478.584999999206</v>
      </c>
      <c r="J39" s="16">
        <f>VLOOKUP($B$11,ANLASMA,10,FALSE)</f>
        <v>111304.49600000001</v>
      </c>
      <c r="K39" s="16">
        <f>VLOOKUP($B$11,ANLASMA,11,FALSE)</f>
        <v>207783.08099999922</v>
      </c>
      <c r="L39" s="21">
        <f>VLOOKUP($B$11,ANLASMA,12,FALSE)</f>
        <v>1403.7080000000001</v>
      </c>
      <c r="M39" s="21">
        <f>VLOOKUP($B$11,ANLASMA,13,FALSE)</f>
        <v>64396.479999999996</v>
      </c>
      <c r="N39" s="21">
        <f>VLOOKUP($B$11,ANLASMA,14,FALSE)</f>
        <v>65800.187999999995</v>
      </c>
      <c r="O39" s="21">
        <f>VLOOKUP($B$11,ANLASMA,15,FALSE)</f>
        <v>793125.72800002689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81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119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0.12160223852636748</v>
      </c>
      <c r="D17" s="12">
        <f t="shared" si="1"/>
        <v>9.6289898538904108E-3</v>
      </c>
      <c r="E17" s="12">
        <f t="shared" si="2"/>
        <v>0.12141040496688062</v>
      </c>
      <c r="F17" s="12">
        <f t="shared" si="3"/>
        <v>0.30021999956337747</v>
      </c>
      <c r="G17" s="12">
        <f t="shared" si="4"/>
        <v>0.34379979714815034</v>
      </c>
      <c r="H17" s="12">
        <f t="shared" si="5"/>
        <v>0.31140256641987146</v>
      </c>
      <c r="I17" s="12">
        <f t="shared" si="6"/>
        <v>0.18006016981880166</v>
      </c>
      <c r="J17" s="12">
        <f t="shared" si="7"/>
        <v>0.70752496305876911</v>
      </c>
      <c r="K17" s="12">
        <f t="shared" si="8"/>
        <v>0.19873784720966195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0.16041672840702398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2.1055485534701657E-2</v>
      </c>
      <c r="D21" s="12">
        <f t="shared" si="1"/>
        <v>0</v>
      </c>
      <c r="E21" s="12">
        <f t="shared" si="2"/>
        <v>2.1019413090749797E-2</v>
      </c>
      <c r="F21" s="12">
        <f t="shared" si="3"/>
        <v>2.0648510298759644E-2</v>
      </c>
      <c r="G21" s="12">
        <f t="shared" si="4"/>
        <v>0</v>
      </c>
      <c r="H21" s="12">
        <f t="shared" si="5"/>
        <v>1.5350106916923749E-2</v>
      </c>
      <c r="I21" s="12">
        <f t="shared" si="6"/>
        <v>5.3595717414402229E-2</v>
      </c>
      <c r="J21" s="12">
        <f t="shared" si="7"/>
        <v>0</v>
      </c>
      <c r="K21" s="12">
        <f t="shared" si="8"/>
        <v>5.1697877914539163E-2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2.3842186639242247E-2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0.14265772406106914</v>
      </c>
      <c r="D25" s="12">
        <f t="shared" ref="D25:O25" si="13">SUM(D15:D24)</f>
        <v>9.6289898538904108E-3</v>
      </c>
      <c r="E25" s="12">
        <f t="shared" si="13"/>
        <v>0.14242981805763041</v>
      </c>
      <c r="F25" s="12">
        <f t="shared" si="13"/>
        <v>0.32086850986213711</v>
      </c>
      <c r="G25" s="12">
        <f t="shared" si="13"/>
        <v>0.34379979714815034</v>
      </c>
      <c r="H25" s="12">
        <f t="shared" si="13"/>
        <v>0.3267526733367952</v>
      </c>
      <c r="I25" s="12">
        <f t="shared" si="13"/>
        <v>0.23365588723320388</v>
      </c>
      <c r="J25" s="12">
        <f t="shared" si="13"/>
        <v>0.70752496305876911</v>
      </c>
      <c r="K25" s="12">
        <f t="shared" si="13"/>
        <v>0.25043572512420109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0.18425891504626624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0.77518396922056365</v>
      </c>
      <c r="D29" s="12">
        <f>(SUMIFS(MESKENOG2,KAYNAK,A29,SEBEP,B29,SÜRE,"Uzun",BİLDİRİM,"Bildirimli",İL,$B$10,İLÇE,$B$11)/VLOOKUP($B$11,ABONE2,4,FALSE))</f>
        <v>3.2115081627156226E-2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0.77391093703349256</v>
      </c>
      <c r="F29" s="12">
        <f>(SUMIFS(TARIMSALAG2,KAYNAK,A29,SEBEP,B29,SÜRE,"Uzun",BİLDİRİM,"Bildirimli",İL,$B$10,İLÇE,$B$11)/VLOOKUP($B$11,ABONE2,6,FALSE))</f>
        <v>1.8505791947406478</v>
      </c>
      <c r="G29" s="12">
        <f>(SUMIFS(TARIMSALOG2,KAYNAK,A29,SEBEP,B29,SÜRE,"Uzun",BİLDİRİM,"Bildirimli",İL,$B$10,İLÇE,$B$11)/VLOOKUP($B$11,ABONE2,7,FALSE))</f>
        <v>2.851088330373921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2.107309627643378</v>
      </c>
      <c r="I29" s="12">
        <f>(SUMIFS(TICARETHANEAG2,KAYNAK,A29,SEBEP,B29,SÜRE,"Uzun",BİLDİRİM,"Bildirimli",İL,$B$10,İLÇE,$B$11)/VLOOKUP($B$11,ABONE2,9,FALSE))</f>
        <v>1.3020029849063581</v>
      </c>
      <c r="J29" s="12">
        <f>(SUMIFS(TICARETHANEOG2,KAYNAK,A29,SEBEP,B29,SÜRE,"Uzun",BİLDİRİM,"Bildirimli",İL,$B$10,İLÇE,$B$11)/VLOOKUP($B$11,ABONE2,10,FALSE))</f>
        <v>8.8646346175765771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1.5697979082286948</v>
      </c>
      <c r="L29" s="12">
        <f>(SUMIFS(SANAYIAG2,KAYNAK,A29,SEBEP,B29,SÜRE,"Uzun",BİLDİRİM,"Bildirimli",İL,$B$10,İLÇE,$B$11)/VLOOKUP($B$11,ABONE2,12,FALSE))</f>
        <v>0.32093118487478223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0.28527216433313973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1.078470084299991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3.822010872770483E-2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3.8154629699560745E-2</v>
      </c>
      <c r="F31" s="12">
        <f>(SUMIFS(TARIMSALAG2,KAYNAK,A31,SEBEP,B31,SÜRE,"Uzun",BİLDİRİM,"Bildirimli",İL,$B$10,İLÇE,$B$11)/VLOOKUP($B$11,ABONE2,6,FALSE))</f>
        <v>8.983762588359441E-2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6.6785310054963534E-2</v>
      </c>
      <c r="I31" s="12">
        <f>(SUMIFS(TICARETHANEAG2,KAYNAK,A31,SEBEP,B31,SÜRE,"Uzun",BİLDİRİM,"Bildirimli",İL,$B$10,İLÇE,$B$11)/VLOOKUP($B$11,ABONE2,9,FALSE))</f>
        <v>3.9930843231038814E-2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3.8516880787719768E-2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4.2657560487966296E-2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0.81340407794826852</v>
      </c>
      <c r="D33" s="12">
        <f t="shared" ref="D33:O33" si="14">SUM(D28:D32)</f>
        <v>3.2115081627156226E-2</v>
      </c>
      <c r="E33" s="12">
        <f t="shared" si="14"/>
        <v>0.8120655667330533</v>
      </c>
      <c r="F33" s="12">
        <f t="shared" si="14"/>
        <v>1.9404168206242423</v>
      </c>
      <c r="G33" s="12">
        <f t="shared" si="14"/>
        <v>2.851088330373921</v>
      </c>
      <c r="H33" s="12">
        <f t="shared" si="14"/>
        <v>2.1740949376983414</v>
      </c>
      <c r="I33" s="12">
        <f t="shared" si="14"/>
        <v>1.3419338281373969</v>
      </c>
      <c r="J33" s="12">
        <f t="shared" si="14"/>
        <v>8.8646346175765771</v>
      </c>
      <c r="K33" s="12">
        <f t="shared" si="14"/>
        <v>1.6083147890164147</v>
      </c>
      <c r="L33" s="12">
        <f t="shared" si="14"/>
        <v>0.32093118487478223</v>
      </c>
      <c r="M33" s="12">
        <f t="shared" si="14"/>
        <v>0</v>
      </c>
      <c r="N33" s="12">
        <f t="shared" si="14"/>
        <v>0.28527216433313973</v>
      </c>
      <c r="O33" s="12">
        <f t="shared" si="14"/>
        <v>1.1211276447879572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17481</v>
      </c>
      <c r="D37" s="16">
        <f>VLOOKUP($B$11,ABONE2,4,FALSE)</f>
        <v>30</v>
      </c>
      <c r="E37" s="16">
        <f>VLOOKUP($B$11,ABONE2,5,FALSE)</f>
        <v>17511</v>
      </c>
      <c r="F37" s="16">
        <f>VLOOKUP($B$11,ABONE2,6,FALSE)</f>
        <v>2816</v>
      </c>
      <c r="G37" s="16">
        <f>VLOOKUP($B$11,ABONE2,7,FALSE)</f>
        <v>972</v>
      </c>
      <c r="H37" s="16">
        <f>VLOOKUP($B$11,ABONE2,8,FALSE)</f>
        <v>3788</v>
      </c>
      <c r="I37" s="16">
        <f>VLOOKUP($B$11,ABONE2,9,FALSE)</f>
        <v>2833</v>
      </c>
      <c r="J37" s="16">
        <f>VLOOKUP($B$11,ABONE2,10,FALSE)</f>
        <v>104</v>
      </c>
      <c r="K37" s="16">
        <f>VLOOKUP($B$11,ABONE2,11,FALSE)</f>
        <v>2937</v>
      </c>
      <c r="L37" s="21">
        <f>VLOOKUP($B$11,ABONE2,12,FALSE)</f>
        <v>8</v>
      </c>
      <c r="M37" s="21">
        <f>VLOOKUP($B$11,ABONE2,13,FALSE)</f>
        <v>1</v>
      </c>
      <c r="N37" s="21">
        <f>VLOOKUP($B$11,ABONE2,14,FALSE)</f>
        <v>9</v>
      </c>
      <c r="O37" s="21">
        <f>VLOOKUP($B$11,ABONE2,15,FALSE)</f>
        <v>24245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3083.8574015944018</v>
      </c>
      <c r="D38" s="16">
        <f>VLOOKUP($B$11,TUKETIM,4,FALSE)</f>
        <v>440.55349999999999</v>
      </c>
      <c r="E38" s="16">
        <f>VLOOKUP($B$11,TUKETIM,5,FALSE)</f>
        <v>3524.4109015944018</v>
      </c>
      <c r="F38" s="16">
        <f>VLOOKUP($B$11,TUKETIM,6,FALSE)</f>
        <v>2974.1209840513234</v>
      </c>
      <c r="G38" s="16">
        <f>VLOOKUP($B$11,TUKETIM,7,FALSE)</f>
        <v>1668.4794769950872</v>
      </c>
      <c r="H38" s="16">
        <f>VLOOKUP($B$11,TUKETIM,8,FALSE)</f>
        <v>4642.6004610464106</v>
      </c>
      <c r="I38" s="16">
        <f>VLOOKUP($B$11,TUKETIM,9,FALSE)</f>
        <v>1538.7270105706521</v>
      </c>
      <c r="J38" s="16">
        <f>VLOOKUP($B$11,TUKETIM,10,FALSE)</f>
        <v>1002.9819521542804</v>
      </c>
      <c r="K38" s="16">
        <f>VLOOKUP($B$11,TUKETIM,11,FALSE)</f>
        <v>2541.7089627249325</v>
      </c>
      <c r="L38" s="21">
        <f>VLOOKUP($B$11,TUKETIM,12,FALSE)</f>
        <v>27.716029670329672</v>
      </c>
      <c r="M38" s="21">
        <f>VLOOKUP($B$11,TUKETIM,13,FALSE)</f>
        <v>36.357543956043955</v>
      </c>
      <c r="N38" s="21">
        <f>VLOOKUP($B$11,TUKETIM,14,FALSE)</f>
        <v>64.07357362637363</v>
      </c>
      <c r="O38" s="21">
        <f>VLOOKUP($B$11,TUKETIM,15,FALSE)</f>
        <v>10772.79389899212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74986.218000000095</v>
      </c>
      <c r="D39" s="16">
        <f>VLOOKUP($B$11,ANLASMA,4,FALSE)</f>
        <v>811.88</v>
      </c>
      <c r="E39" s="16">
        <f>VLOOKUP($B$11,ANLASMA,5,FALSE)</f>
        <v>75798.0980000001</v>
      </c>
      <c r="F39" s="16">
        <f>VLOOKUP($B$11,ANLASMA,6,FALSE)</f>
        <v>25399.9549999999</v>
      </c>
      <c r="G39" s="16">
        <f>VLOOKUP($B$11,ANLASMA,7,FALSE)</f>
        <v>20346.699999999997</v>
      </c>
      <c r="H39" s="16">
        <f>VLOOKUP($B$11,ANLASMA,8,FALSE)</f>
        <v>45746.654999999897</v>
      </c>
      <c r="I39" s="16">
        <f>VLOOKUP($B$11,ANLASMA,9,FALSE)</f>
        <v>18034.509999999998</v>
      </c>
      <c r="J39" s="16">
        <f>VLOOKUP($B$11,ANLASMA,10,FALSE)</f>
        <v>8391.66</v>
      </c>
      <c r="K39" s="16">
        <f>VLOOKUP($B$11,ANLASMA,11,FALSE)</f>
        <v>26426.17</v>
      </c>
      <c r="L39" s="21">
        <f>VLOOKUP($B$11,ANLASMA,12,FALSE)</f>
        <v>88.427999999999997</v>
      </c>
      <c r="M39" s="21">
        <f>VLOOKUP($B$11,ANLASMA,13,FALSE)</f>
        <v>150</v>
      </c>
      <c r="N39" s="21">
        <f>VLOOKUP($B$11,ANLASMA,14,FALSE)</f>
        <v>238.428</v>
      </c>
      <c r="O39" s="21">
        <f>VLOOKUP($B$11,ANLASMA,15,FALSE)</f>
        <v>148209.351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81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120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0.19655347448901792</v>
      </c>
      <c r="D17" s="12">
        <f t="shared" si="1"/>
        <v>0.21836714815604444</v>
      </c>
      <c r="E17" s="12">
        <f t="shared" si="2"/>
        <v>0.19658346042814312</v>
      </c>
      <c r="F17" s="12">
        <f t="shared" si="3"/>
        <v>0.48445496921181153</v>
      </c>
      <c r="G17" s="12">
        <f t="shared" si="4"/>
        <v>1.7363529388217791</v>
      </c>
      <c r="H17" s="12">
        <f t="shared" si="5"/>
        <v>1.1338439192569689</v>
      </c>
      <c r="I17" s="12">
        <f t="shared" si="6"/>
        <v>0.26765176967930349</v>
      </c>
      <c r="J17" s="12">
        <f t="shared" si="7"/>
        <v>7.0356341675874612</v>
      </c>
      <c r="K17" s="12">
        <f t="shared" si="8"/>
        <v>0.62946214944168932</v>
      </c>
      <c r="L17" s="12">
        <f t="shared" si="9"/>
        <v>25.733383617772226</v>
      </c>
      <c r="M17" s="12">
        <f t="shared" si="10"/>
        <v>81.971876499078135</v>
      </c>
      <c r="N17" s="12">
        <f t="shared" si="11"/>
        <v>67.263347591659667</v>
      </c>
      <c r="O17" s="17">
        <f t="shared" si="12"/>
        <v>0.45065942298649536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1.7991094799999961E-2</v>
      </c>
      <c r="D21" s="12">
        <f t="shared" si="1"/>
        <v>0</v>
      </c>
      <c r="E21" s="12">
        <f t="shared" si="2"/>
        <v>1.7966363529068559E-2</v>
      </c>
      <c r="F21" s="12">
        <f t="shared" si="3"/>
        <v>6.9664269421257502E-2</v>
      </c>
      <c r="G21" s="12">
        <f t="shared" si="4"/>
        <v>0</v>
      </c>
      <c r="H21" s="12">
        <f t="shared" si="5"/>
        <v>3.3527772779100809E-2</v>
      </c>
      <c r="I21" s="12">
        <f t="shared" si="6"/>
        <v>4.4329734974020409E-2</v>
      </c>
      <c r="J21" s="12">
        <f t="shared" si="7"/>
        <v>0</v>
      </c>
      <c r="K21" s="12">
        <f t="shared" si="8"/>
        <v>4.195990637478033E-2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2.3032743842282193E-2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1.4491268014185793E-5</v>
      </c>
      <c r="D22" s="12">
        <f t="shared" si="1"/>
        <v>0</v>
      </c>
      <c r="E22" s="12">
        <f t="shared" si="2"/>
        <v>1.4471347743664047E-5</v>
      </c>
      <c r="F22" s="12">
        <f t="shared" si="3"/>
        <v>6.5890733597044821E-4</v>
      </c>
      <c r="G22" s="12">
        <f t="shared" si="4"/>
        <v>0</v>
      </c>
      <c r="H22" s="12">
        <f t="shared" si="5"/>
        <v>3.1711658826581653E-4</v>
      </c>
      <c r="I22" s="12">
        <f t="shared" si="6"/>
        <v>1.0576389072742191E-3</v>
      </c>
      <c r="J22" s="12">
        <f t="shared" si="7"/>
        <v>0</v>
      </c>
      <c r="K22" s="12">
        <f t="shared" si="8"/>
        <v>1.0010984625457233E-3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1.9766221662574757E-4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0.21455906055703208</v>
      </c>
      <c r="D25" s="12">
        <f t="shared" ref="D25:O25" si="13">SUM(D15:D24)</f>
        <v>0.21836714815604444</v>
      </c>
      <c r="E25" s="12">
        <f t="shared" si="13"/>
        <v>0.21456429530495533</v>
      </c>
      <c r="F25" s="12">
        <f t="shared" si="13"/>
        <v>0.5547781459690394</v>
      </c>
      <c r="G25" s="12">
        <f t="shared" si="13"/>
        <v>1.7363529388217791</v>
      </c>
      <c r="H25" s="12">
        <f t="shared" si="13"/>
        <v>1.1676888086243356</v>
      </c>
      <c r="I25" s="12">
        <f t="shared" si="13"/>
        <v>0.31303914356059814</v>
      </c>
      <c r="J25" s="12">
        <f t="shared" si="13"/>
        <v>7.0356341675874612</v>
      </c>
      <c r="K25" s="12">
        <f t="shared" si="13"/>
        <v>0.67242315427901533</v>
      </c>
      <c r="L25" s="12">
        <f t="shared" si="13"/>
        <v>25.733383617772226</v>
      </c>
      <c r="M25" s="12">
        <f t="shared" si="13"/>
        <v>81.971876499078135</v>
      </c>
      <c r="N25" s="12">
        <f t="shared" si="13"/>
        <v>67.263347591659667</v>
      </c>
      <c r="O25" s="12">
        <f t="shared" si="13"/>
        <v>0.47388982904540333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0.21606326337961829</v>
      </c>
      <c r="D29" s="12">
        <f>(SUMIFS(MESKENOG2,KAYNAK,A29,SEBEP,B29,SÜRE,"Uzun",BİLDİRİM,"Bildirimli",İL,$B$10,İLÇE,$B$11)/VLOOKUP($B$11,ABONE2,4,FALSE))</f>
        <v>3.2400118924895895E-2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0.2158107927525599</v>
      </c>
      <c r="F29" s="12">
        <f>(SUMIFS(TARIMSALAG2,KAYNAK,A29,SEBEP,B29,SÜRE,"Uzun",BİLDİRİM,"Bildirimli",İL,$B$10,İLÇE,$B$11)/VLOOKUP($B$11,ABONE2,6,FALSE))</f>
        <v>0.2938372403503437</v>
      </c>
      <c r="G29" s="12">
        <f>(SUMIFS(TARIMSALOG2,KAYNAK,A29,SEBEP,B29,SÜRE,"Uzun",BİLDİRİM,"Bildirimli",İL,$B$10,İLÇE,$B$11)/VLOOKUP($B$11,ABONE2,7,FALSE))</f>
        <v>1.5998765845344938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0.97131059602776182</v>
      </c>
      <c r="I29" s="12">
        <f>(SUMIFS(TICARETHANEAG2,KAYNAK,A29,SEBEP,B29,SÜRE,"Uzun",BİLDİRİM,"Bildirimli",İL,$B$10,İLÇE,$B$11)/VLOOKUP($B$11,ABONE2,9,FALSE))</f>
        <v>0.30449401732330872</v>
      </c>
      <c r="J29" s="12">
        <f>(SUMIFS(TICARETHANEOG2,KAYNAK,A29,SEBEP,B29,SÜRE,"Uzun",BİLDİRİM,"Bildirimli",İL,$B$10,İLÇE,$B$11)/VLOOKUP($B$11,ABONE2,10,FALSE))</f>
        <v>13.23330067608868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0.99565663744598576</v>
      </c>
      <c r="L29" s="12">
        <f>(SUMIFS(SANAYIAG2,KAYNAK,A29,SEBEP,B29,SÜRE,"Uzun",BİLDİRİM,"Bildirimli",İL,$B$10,İLÇE,$B$11)/VLOOKUP($B$11,ABONE2,12,FALSE))</f>
        <v>0.75590032072549984</v>
      </c>
      <c r="M29" s="12">
        <f>(SUMIFS(SANAYIOG2,KAYNAK,A29,SEBEP,B29,SÜRE,"Uzun",BİLDİRİM,"Bildirimli",İL,$B$10,İLÇE,$B$11)/VLOOKUP($B$11,ABONE2,13,FALSE))</f>
        <v>33.762961059312921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25.130345173836211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0.44213204301650305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0.21606326337961829</v>
      </c>
      <c r="D33" s="12">
        <f t="shared" ref="D33:O33" si="14">SUM(D28:D32)</f>
        <v>3.2400118924895895E-2</v>
      </c>
      <c r="E33" s="12">
        <f t="shared" si="14"/>
        <v>0.2158107927525599</v>
      </c>
      <c r="F33" s="12">
        <f t="shared" si="14"/>
        <v>0.2938372403503437</v>
      </c>
      <c r="G33" s="12">
        <f t="shared" si="14"/>
        <v>1.5998765845344938</v>
      </c>
      <c r="H33" s="12">
        <f t="shared" si="14"/>
        <v>0.97131059602776182</v>
      </c>
      <c r="I33" s="12">
        <f t="shared" si="14"/>
        <v>0.30449401732330872</v>
      </c>
      <c r="J33" s="12">
        <f t="shared" si="14"/>
        <v>13.23330067608868</v>
      </c>
      <c r="K33" s="12">
        <f t="shared" si="14"/>
        <v>0.99565663744598576</v>
      </c>
      <c r="L33" s="12">
        <f t="shared" si="14"/>
        <v>0.75590032072549984</v>
      </c>
      <c r="M33" s="12">
        <f t="shared" si="14"/>
        <v>33.762961059312921</v>
      </c>
      <c r="N33" s="12">
        <f t="shared" si="14"/>
        <v>25.130345173836211</v>
      </c>
      <c r="O33" s="12">
        <f t="shared" si="14"/>
        <v>0.44213204301650305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29785</v>
      </c>
      <c r="D37" s="16">
        <f>VLOOKUP($B$11,ABONE2,4,FALSE)</f>
        <v>41</v>
      </c>
      <c r="E37" s="16">
        <f>VLOOKUP($B$11,ABONE2,5,FALSE)</f>
        <v>29826</v>
      </c>
      <c r="F37" s="16">
        <f>VLOOKUP($B$11,ABONE2,6,FALSE)</f>
        <v>1478</v>
      </c>
      <c r="G37" s="16">
        <f>VLOOKUP($B$11,ABONE2,7,FALSE)</f>
        <v>1593</v>
      </c>
      <c r="H37" s="16">
        <f>VLOOKUP($B$11,ABONE2,8,FALSE)</f>
        <v>3071</v>
      </c>
      <c r="I37" s="16">
        <f>VLOOKUP($B$11,ABONE2,9,FALSE)</f>
        <v>6020</v>
      </c>
      <c r="J37" s="16">
        <f>VLOOKUP($B$11,ABONE2,10,FALSE)</f>
        <v>340</v>
      </c>
      <c r="K37" s="16">
        <f>VLOOKUP($B$11,ABONE2,11,FALSE)</f>
        <v>6360</v>
      </c>
      <c r="L37" s="21">
        <f>VLOOKUP($B$11,ABONE2,12,FALSE)</f>
        <v>17</v>
      </c>
      <c r="M37" s="21">
        <f>VLOOKUP($B$11,ABONE2,13,FALSE)</f>
        <v>48</v>
      </c>
      <c r="N37" s="21">
        <f>VLOOKUP($B$11,ABONE2,14,FALSE)</f>
        <v>65</v>
      </c>
      <c r="O37" s="21">
        <f>VLOOKUP($B$11,ABONE2,15,FALSE)</f>
        <v>39322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5251.3037371944265</v>
      </c>
      <c r="D38" s="16">
        <f>VLOOKUP($B$11,TUKETIM,4,FALSE)</f>
        <v>240.53030000000001</v>
      </c>
      <c r="E38" s="16">
        <f>VLOOKUP($B$11,TUKETIM,5,FALSE)</f>
        <v>5491.8340371944269</v>
      </c>
      <c r="F38" s="16">
        <f>VLOOKUP($B$11,TUKETIM,6,FALSE)</f>
        <v>1714.3498434189673</v>
      </c>
      <c r="G38" s="16">
        <f>VLOOKUP($B$11,TUKETIM,7,FALSE)</f>
        <v>7815.5815542874252</v>
      </c>
      <c r="H38" s="16">
        <f>VLOOKUP($B$11,TUKETIM,8,FALSE)</f>
        <v>9529.9313977063921</v>
      </c>
      <c r="I38" s="16">
        <f>VLOOKUP($B$11,TUKETIM,9,FALSE)</f>
        <v>2305.8442007897629</v>
      </c>
      <c r="J38" s="16">
        <f>VLOOKUP($B$11,TUKETIM,10,FALSE)</f>
        <v>2994.8308355235572</v>
      </c>
      <c r="K38" s="16">
        <f>VLOOKUP($B$11,TUKETIM,11,FALSE)</f>
        <v>5300.6750363133197</v>
      </c>
      <c r="L38" s="21">
        <f>VLOOKUP($B$11,TUKETIM,12,FALSE)</f>
        <v>91.662692653921425</v>
      </c>
      <c r="M38" s="21">
        <f>VLOOKUP($B$11,TUKETIM,13,FALSE)</f>
        <v>8012.5496469530162</v>
      </c>
      <c r="N38" s="21">
        <f>VLOOKUP($B$11,TUKETIM,14,FALSE)</f>
        <v>8104.2123396069373</v>
      </c>
      <c r="O38" s="21">
        <f>VLOOKUP($B$11,TUKETIM,15,FALSE)</f>
        <v>28426.652810821077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138936.77599999899</v>
      </c>
      <c r="D39" s="16">
        <f>VLOOKUP($B$11,ANLASMA,4,FALSE)</f>
        <v>994.43</v>
      </c>
      <c r="E39" s="16">
        <f>VLOOKUP($B$11,ANLASMA,5,FALSE)</f>
        <v>139931.20599999899</v>
      </c>
      <c r="F39" s="16">
        <f>VLOOKUP($B$11,ANLASMA,6,FALSE)</f>
        <v>15652.631000000099</v>
      </c>
      <c r="G39" s="16">
        <f>VLOOKUP($B$11,ANLASMA,7,FALSE)</f>
        <v>40803.097999999998</v>
      </c>
      <c r="H39" s="16">
        <f>VLOOKUP($B$11,ANLASMA,8,FALSE)</f>
        <v>56455.729000000094</v>
      </c>
      <c r="I39" s="16">
        <f>VLOOKUP($B$11,ANLASMA,9,FALSE)</f>
        <v>30811.569999999199</v>
      </c>
      <c r="J39" s="16">
        <f>VLOOKUP($B$11,ANLASMA,10,FALSE)</f>
        <v>47103.130000000005</v>
      </c>
      <c r="K39" s="16">
        <f>VLOOKUP($B$11,ANLASMA,11,FALSE)</f>
        <v>77914.699999999197</v>
      </c>
      <c r="L39" s="21">
        <f>VLOOKUP($B$11,ANLASMA,12,FALSE)</f>
        <v>244.06899999999999</v>
      </c>
      <c r="M39" s="21">
        <f>VLOOKUP($B$11,ANLASMA,13,FALSE)</f>
        <v>25563.599999999999</v>
      </c>
      <c r="N39" s="21">
        <f>VLOOKUP($B$11,ANLASMA,14,FALSE)</f>
        <v>25807.668999999998</v>
      </c>
      <c r="O39" s="21">
        <f>VLOOKUP($B$11,ANLASMA,15,FALSE)</f>
        <v>300109.30399999826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81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121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 t="e">
        <f t="shared" ref="M15:M24" si="10">(SUMIFS(SANAYIOG2,KAYNAK,A15,SEBEP,B15,SÜRE,"Uzun",BİLDİRİM,"Bildirimsiz",İL,$B$10,İLÇE,$B$11)/VLOOKUP($B$11,ABONE2,13,FALSE))</f>
        <v>#DIV/0!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 t="e">
        <f t="shared" si="10"/>
        <v>#DIV/0!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0.26773575256524484</v>
      </c>
      <c r="D17" s="12">
        <f t="shared" si="1"/>
        <v>0</v>
      </c>
      <c r="E17" s="12">
        <f t="shared" si="2"/>
        <v>0.26641888443089379</v>
      </c>
      <c r="F17" s="12">
        <f t="shared" si="3"/>
        <v>0.18403070609857061</v>
      </c>
      <c r="G17" s="12">
        <f t="shared" si="4"/>
        <v>0.84587182958253559</v>
      </c>
      <c r="H17" s="12">
        <f t="shared" si="5"/>
        <v>0.20274600779091922</v>
      </c>
      <c r="I17" s="12">
        <f t="shared" si="6"/>
        <v>0.73299549752691762</v>
      </c>
      <c r="J17" s="12">
        <f t="shared" si="7"/>
        <v>7.2281173535724026</v>
      </c>
      <c r="K17" s="12">
        <f t="shared" si="8"/>
        <v>1.0614222421812105</v>
      </c>
      <c r="L17" s="12">
        <f t="shared" si="9"/>
        <v>38.906302687165002</v>
      </c>
      <c r="M17" s="12" t="e">
        <f t="shared" si="10"/>
        <v>#DIV/0!</v>
      </c>
      <c r="N17" s="12">
        <f t="shared" si="11"/>
        <v>38.906302687165002</v>
      </c>
      <c r="O17" s="17">
        <f t="shared" si="12"/>
        <v>0.38120350089113314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 t="e">
        <f t="shared" si="10"/>
        <v>#DIV/0!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 t="e">
        <f t="shared" si="10"/>
        <v>#DIV/0!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 t="e">
        <f t="shared" si="10"/>
        <v>#DIV/0!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1.1298430488488805E-2</v>
      </c>
      <c r="D21" s="12">
        <f t="shared" si="1"/>
        <v>0</v>
      </c>
      <c r="E21" s="12">
        <f t="shared" si="2"/>
        <v>1.1242858743079698E-2</v>
      </c>
      <c r="F21" s="12">
        <f t="shared" si="3"/>
        <v>8.5551136480431379E-3</v>
      </c>
      <c r="G21" s="12">
        <f t="shared" si="4"/>
        <v>0</v>
      </c>
      <c r="H21" s="12">
        <f t="shared" si="5"/>
        <v>8.3131952672501445E-3</v>
      </c>
      <c r="I21" s="12">
        <f t="shared" si="6"/>
        <v>6.9671204517567711E-3</v>
      </c>
      <c r="J21" s="12">
        <f t="shared" si="7"/>
        <v>0</v>
      </c>
      <c r="K21" s="12">
        <f t="shared" si="8"/>
        <v>6.6148270321260009E-3</v>
      </c>
      <c r="L21" s="12">
        <f t="shared" si="9"/>
        <v>0</v>
      </c>
      <c r="M21" s="12" t="e">
        <f t="shared" si="10"/>
        <v>#DIV/0!</v>
      </c>
      <c r="N21" s="12">
        <f t="shared" si="11"/>
        <v>0</v>
      </c>
      <c r="O21" s="17">
        <f t="shared" si="12"/>
        <v>1.041700749796573E-2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 t="e">
        <f t="shared" si="10"/>
        <v>#DIV/0!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 t="e">
        <f t="shared" si="10"/>
        <v>#DIV/0!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 t="e">
        <f t="shared" si="10"/>
        <v>#DIV/0!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0.27903418305373368</v>
      </c>
      <c r="D25" s="12">
        <f t="shared" ref="D25:O25" si="13">SUM(D15:D24)</f>
        <v>0</v>
      </c>
      <c r="E25" s="12">
        <f t="shared" si="13"/>
        <v>0.27766174317397346</v>
      </c>
      <c r="F25" s="12">
        <f t="shared" si="13"/>
        <v>0.19258581974661376</v>
      </c>
      <c r="G25" s="12">
        <f t="shared" si="13"/>
        <v>0.84587182958253559</v>
      </c>
      <c r="H25" s="12">
        <f t="shared" si="13"/>
        <v>0.21105920305816936</v>
      </c>
      <c r="I25" s="12">
        <f t="shared" si="13"/>
        <v>0.73996261797867435</v>
      </c>
      <c r="J25" s="12">
        <f t="shared" si="13"/>
        <v>7.2281173535724026</v>
      </c>
      <c r="K25" s="12">
        <f t="shared" si="13"/>
        <v>1.0680370692133365</v>
      </c>
      <c r="L25" s="12">
        <f t="shared" si="13"/>
        <v>38.906302687165002</v>
      </c>
      <c r="M25" s="12" t="e">
        <f t="shared" si="13"/>
        <v>#DIV/0!</v>
      </c>
      <c r="N25" s="12">
        <f t="shared" si="13"/>
        <v>38.906302687165002</v>
      </c>
      <c r="O25" s="12">
        <f t="shared" si="13"/>
        <v>0.3916205083890989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 t="e">
        <f>(SUMIFS(SANAYIOG2,KAYNAK,A28,SEBEP,B28,SÜRE,"Uzun",BİLDİRİM,"Bildirimli",İL,$B$10,İLÇE,$B$11)/VLOOKUP($B$11,ABONE2,13,FALSE))</f>
        <v>#DIV/0!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1.425406055353806E-2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1.4183951433077989E-2</v>
      </c>
      <c r="F29" s="12">
        <f>(SUMIFS(TARIMSALAG2,KAYNAK,A29,SEBEP,B29,SÜRE,"Uzun",BİLDİRİM,"Bildirimli",İL,$B$10,İLÇE,$B$11)/VLOOKUP($B$11,ABONE2,6,FALSE))</f>
        <v>1.2083787190344805E-2</v>
      </c>
      <c r="G29" s="12">
        <f>(SUMIFS(TARIMSALOG2,KAYNAK,A29,SEBEP,B29,SÜRE,"Uzun",BİLDİRİM,"Bildirimli",İL,$B$10,İLÇE,$B$11)/VLOOKUP($B$11,ABONE2,7,FALSE))</f>
        <v>8.66849356951684E-2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1.4193331235468353E-2</v>
      </c>
      <c r="I29" s="12">
        <f>(SUMIFS(TICARETHANEAG2,KAYNAK,A29,SEBEP,B29,SÜRE,"Uzun",BİLDİRİM,"Bildirimli",İL,$B$10,İLÇE,$B$11)/VLOOKUP($B$11,ABONE2,9,FALSE))</f>
        <v>2.5166805629296997E-2</v>
      </c>
      <c r="J29" s="12">
        <f>(SUMIFS(TICARETHANEOG2,KAYNAK,A29,SEBEP,B29,SÜRE,"Uzun",BİLDİRİM,"Bildirimli",İL,$B$10,İLÇE,$B$11)/VLOOKUP($B$11,ABONE2,10,FALSE))</f>
        <v>0.66397853550659258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5.7468410054978214E-2</v>
      </c>
      <c r="L29" s="12">
        <f>(SUMIFS(SANAYIAG2,KAYNAK,A29,SEBEP,B29,SÜRE,"Uzun",BİLDİRİM,"Bildirimli",İL,$B$10,İLÇE,$B$11)/VLOOKUP($B$11,ABONE2,12,FALSE))</f>
        <v>0</v>
      </c>
      <c r="M29" s="12" t="e">
        <f>(SUMIFS(SANAYIOG2,KAYNAK,A29,SEBEP,B29,SÜRE,"Uzun",BİLDİRİM,"Bildirimli",İL,$B$10,İLÇE,$B$11)/VLOOKUP($B$11,ABONE2,13,FALSE))</f>
        <v>#DIV/0!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2.0134849115376881E-2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 t="e">
        <f>(SUMIFS(SANAYIOG2,KAYNAK,A30,SEBEP,B30,SÜRE,"Uzun",BİLDİRİM,"Bildirimli",İL,$B$10,İLÇE,$B$11)/VLOOKUP($B$11,ABONE2,13,FALSE))</f>
        <v>#DIV/0!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 t="e">
        <f>(SUMIFS(SANAYIOG2,KAYNAK,A31,SEBEP,B31,SÜRE,"Uzun",BİLDİRİM,"Bildirimli",İL,$B$10,İLÇE,$B$11)/VLOOKUP($B$11,ABONE2,13,FALSE))</f>
        <v>#DIV/0!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 t="e">
        <f>(SUMIFS(SANAYIOG2,KAYNAK,A32,SEBEP,B32,SÜRE,"Uzun",BİLDİRİM,"Bildirimli",İL,$B$10,İLÇE,$B$11)/VLOOKUP($B$11,ABONE2,13,FALSE))</f>
        <v>#DIV/0!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1.425406055353806E-2</v>
      </c>
      <c r="D33" s="12">
        <f t="shared" ref="D33:O33" si="14">SUM(D28:D32)</f>
        <v>0</v>
      </c>
      <c r="E33" s="12">
        <f t="shared" si="14"/>
        <v>1.4183951433077989E-2</v>
      </c>
      <c r="F33" s="12">
        <f t="shared" si="14"/>
        <v>1.2083787190344805E-2</v>
      </c>
      <c r="G33" s="12">
        <f t="shared" si="14"/>
        <v>8.66849356951684E-2</v>
      </c>
      <c r="H33" s="12">
        <f t="shared" si="14"/>
        <v>1.4193331235468353E-2</v>
      </c>
      <c r="I33" s="12">
        <f t="shared" si="14"/>
        <v>2.5166805629296997E-2</v>
      </c>
      <c r="J33" s="12">
        <f t="shared" si="14"/>
        <v>0.66397853550659258</v>
      </c>
      <c r="K33" s="12">
        <f t="shared" si="14"/>
        <v>5.7468410054978214E-2</v>
      </c>
      <c r="L33" s="12">
        <f t="shared" si="14"/>
        <v>0</v>
      </c>
      <c r="M33" s="12" t="e">
        <f t="shared" si="14"/>
        <v>#DIV/0!</v>
      </c>
      <c r="N33" s="12">
        <f t="shared" si="14"/>
        <v>0</v>
      </c>
      <c r="O33" s="12">
        <f t="shared" si="14"/>
        <v>2.0134849115376881E-2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9711</v>
      </c>
      <c r="D37" s="16">
        <f>VLOOKUP($B$11,ABONE2,4,FALSE)</f>
        <v>48</v>
      </c>
      <c r="E37" s="16">
        <f>VLOOKUP($B$11,ABONE2,5,FALSE)</f>
        <v>9759</v>
      </c>
      <c r="F37" s="16">
        <f>VLOOKUP($B$11,ABONE2,6,FALSE)</f>
        <v>756</v>
      </c>
      <c r="G37" s="16">
        <f>VLOOKUP($B$11,ABONE2,7,FALSE)</f>
        <v>22</v>
      </c>
      <c r="H37" s="16">
        <f>VLOOKUP($B$11,ABONE2,8,FALSE)</f>
        <v>778</v>
      </c>
      <c r="I37" s="16">
        <f>VLOOKUP($B$11,ABONE2,9,FALSE)</f>
        <v>1596</v>
      </c>
      <c r="J37" s="16">
        <f>VLOOKUP($B$11,ABONE2,10,FALSE)</f>
        <v>85</v>
      </c>
      <c r="K37" s="16">
        <f>VLOOKUP($B$11,ABONE2,11,FALSE)</f>
        <v>1681</v>
      </c>
      <c r="L37" s="21">
        <f>VLOOKUP($B$11,ABONE2,12,FALSE)</f>
        <v>3</v>
      </c>
      <c r="M37" s="21">
        <f>VLOOKUP($B$11,ABONE2,13,FALSE)</f>
        <v>0</v>
      </c>
      <c r="N37" s="21">
        <f>VLOOKUP($B$11,ABONE2,14,FALSE)</f>
        <v>3</v>
      </c>
      <c r="O37" s="21">
        <f>VLOOKUP($B$11,ABONE2,15,FALSE)</f>
        <v>12221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1201.6975721172571</v>
      </c>
      <c r="D38" s="16">
        <f>VLOOKUP($B$11,TUKETIM,4,FALSE)</f>
        <v>196.85730000000001</v>
      </c>
      <c r="E38" s="16">
        <f>VLOOKUP($B$11,TUKETIM,5,FALSE)</f>
        <v>1398.5548721172572</v>
      </c>
      <c r="F38" s="16">
        <f>VLOOKUP($B$11,TUKETIM,6,FALSE)</f>
        <v>168.80369561643835</v>
      </c>
      <c r="G38" s="16">
        <f>VLOOKUP($B$11,TUKETIM,7,FALSE)</f>
        <v>50.275399999999998</v>
      </c>
      <c r="H38" s="16">
        <f>VLOOKUP($B$11,TUKETIM,8,FALSE)</f>
        <v>219.07909561643834</v>
      </c>
      <c r="I38" s="16">
        <f>VLOOKUP($B$11,TUKETIM,9,FALSE)</f>
        <v>610.28063027116639</v>
      </c>
      <c r="J38" s="16">
        <f>VLOOKUP($B$11,TUKETIM,10,FALSE)</f>
        <v>451.12082871335133</v>
      </c>
      <c r="K38" s="16">
        <f>VLOOKUP($B$11,TUKETIM,11,FALSE)</f>
        <v>1061.4014589845178</v>
      </c>
      <c r="L38" s="21">
        <f>VLOOKUP($B$11,TUKETIM,12,FALSE)</f>
        <v>73.186776469243597</v>
      </c>
      <c r="M38" s="21">
        <f>VLOOKUP($B$11,TUKETIM,13,FALSE)</f>
        <v>39.589470329670327</v>
      </c>
      <c r="N38" s="21">
        <f>VLOOKUP($B$11,TUKETIM,14,FALSE)</f>
        <v>112.77624679891392</v>
      </c>
      <c r="O38" s="21">
        <f>VLOOKUP($B$11,TUKETIM,15,FALSE)</f>
        <v>2791.811673517127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40842.756999999896</v>
      </c>
      <c r="D39" s="16">
        <f>VLOOKUP($B$11,ANLASMA,4,FALSE)</f>
        <v>867</v>
      </c>
      <c r="E39" s="16">
        <f>VLOOKUP($B$11,ANLASMA,5,FALSE)</f>
        <v>41709.756999999896</v>
      </c>
      <c r="F39" s="16">
        <f>VLOOKUP($B$11,ANLASMA,6,FALSE)</f>
        <v>3391.5</v>
      </c>
      <c r="G39" s="16">
        <f>VLOOKUP($B$11,ANLASMA,7,FALSE)</f>
        <v>1021.2</v>
      </c>
      <c r="H39" s="16">
        <f>VLOOKUP($B$11,ANLASMA,8,FALSE)</f>
        <v>4412.7</v>
      </c>
      <c r="I39" s="16">
        <f>VLOOKUP($B$11,ANLASMA,9,FALSE)</f>
        <v>8305.2490000000307</v>
      </c>
      <c r="J39" s="16">
        <f>VLOOKUP($B$11,ANLASMA,10,FALSE)</f>
        <v>10105.719999999999</v>
      </c>
      <c r="K39" s="16">
        <f>VLOOKUP($B$11,ANLASMA,11,FALSE)</f>
        <v>18410.96900000003</v>
      </c>
      <c r="L39" s="21">
        <f>VLOOKUP($B$11,ANLASMA,12,FALSE)</f>
        <v>225.72</v>
      </c>
      <c r="M39" s="21">
        <f>VLOOKUP($B$11,ANLASMA,13,FALSE)</f>
        <v>0</v>
      </c>
      <c r="N39" s="21">
        <f>VLOOKUP($B$11,ANLASMA,14,FALSE)</f>
        <v>225.72</v>
      </c>
      <c r="O39" s="21">
        <f>VLOOKUP($B$11,ANLASMA,15,FALSE)</f>
        <v>64759.145999999928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81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122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0.12201606597424088</v>
      </c>
      <c r="D17" s="12">
        <f t="shared" si="1"/>
        <v>0.33219535029724251</v>
      </c>
      <c r="E17" s="12">
        <f t="shared" si="2"/>
        <v>0.12229229349954727</v>
      </c>
      <c r="F17" s="12">
        <f t="shared" si="3"/>
        <v>0.55252503619135174</v>
      </c>
      <c r="G17" s="12">
        <f t="shared" si="4"/>
        <v>2.7442128831989585</v>
      </c>
      <c r="H17" s="12">
        <f t="shared" si="5"/>
        <v>1.5055677685303535</v>
      </c>
      <c r="I17" s="12">
        <f t="shared" si="6"/>
        <v>0.20427804286875847</v>
      </c>
      <c r="J17" s="12">
        <f t="shared" si="7"/>
        <v>4.8131779503387646</v>
      </c>
      <c r="K17" s="12">
        <f t="shared" si="8"/>
        <v>0.37650535520053235</v>
      </c>
      <c r="L17" s="12">
        <f t="shared" si="9"/>
        <v>0.83503044424963824</v>
      </c>
      <c r="M17" s="12">
        <f t="shared" si="10"/>
        <v>12.244491477515963</v>
      </c>
      <c r="N17" s="12">
        <f t="shared" si="11"/>
        <v>10.170044016922086</v>
      </c>
      <c r="O17" s="17">
        <f t="shared" si="12"/>
        <v>0.18154451932194196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8.2164259213160767E-3</v>
      </c>
      <c r="D21" s="12">
        <f t="shared" si="1"/>
        <v>0</v>
      </c>
      <c r="E21" s="12">
        <f t="shared" si="2"/>
        <v>8.2056275069698707E-3</v>
      </c>
      <c r="F21" s="12">
        <f t="shared" si="3"/>
        <v>1.90950092625825E-2</v>
      </c>
      <c r="G21" s="12">
        <f t="shared" si="4"/>
        <v>0</v>
      </c>
      <c r="H21" s="12">
        <f t="shared" si="5"/>
        <v>1.0791655376445351E-2</v>
      </c>
      <c r="I21" s="12">
        <f t="shared" si="6"/>
        <v>1.395814741924342E-2</v>
      </c>
      <c r="J21" s="12">
        <f t="shared" si="7"/>
        <v>0</v>
      </c>
      <c r="K21" s="12">
        <f t="shared" si="8"/>
        <v>1.343655348936643E-2</v>
      </c>
      <c r="L21" s="12">
        <f t="shared" si="9"/>
        <v>0.26081790311988956</v>
      </c>
      <c r="M21" s="12">
        <f t="shared" si="10"/>
        <v>0</v>
      </c>
      <c r="N21" s="12">
        <f t="shared" si="11"/>
        <v>4.7421436930889016E-2</v>
      </c>
      <c r="O21" s="17">
        <f t="shared" si="12"/>
        <v>9.0119790329051333E-3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0.13023249189555694</v>
      </c>
      <c r="D25" s="12">
        <f t="shared" ref="D25:O25" si="13">SUM(D15:D24)</f>
        <v>0.33219535029724251</v>
      </c>
      <c r="E25" s="12">
        <f t="shared" si="13"/>
        <v>0.13049792100651714</v>
      </c>
      <c r="F25" s="12">
        <f t="shared" si="13"/>
        <v>0.57162004545393419</v>
      </c>
      <c r="G25" s="12">
        <f t="shared" si="13"/>
        <v>2.7442128831989585</v>
      </c>
      <c r="H25" s="12">
        <f t="shared" si="13"/>
        <v>1.5163594239067988</v>
      </c>
      <c r="I25" s="12">
        <f t="shared" si="13"/>
        <v>0.2182361902880019</v>
      </c>
      <c r="J25" s="12">
        <f t="shared" si="13"/>
        <v>4.8131779503387646</v>
      </c>
      <c r="K25" s="12">
        <f t="shared" si="13"/>
        <v>0.38994190868989881</v>
      </c>
      <c r="L25" s="12">
        <f t="shared" si="13"/>
        <v>1.0958483473695277</v>
      </c>
      <c r="M25" s="12">
        <f t="shared" si="13"/>
        <v>12.244491477515963</v>
      </c>
      <c r="N25" s="12">
        <f t="shared" si="13"/>
        <v>10.217465453852975</v>
      </c>
      <c r="O25" s="12">
        <f t="shared" si="13"/>
        <v>0.19055649835484709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0.24111260168145013</v>
      </c>
      <c r="D29" s="12">
        <f>(SUMIFS(MESKENOG2,KAYNAK,A29,SEBEP,B29,SÜRE,"Uzun",BİLDİRİM,"Bildirimli",İL,$B$10,İLÇE,$B$11)/VLOOKUP($B$11,ABONE2,4,FALSE))</f>
        <v>0.57959622209922479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0.24155745281473814</v>
      </c>
      <c r="F29" s="12">
        <f>(SUMIFS(TARIMSALAG2,KAYNAK,A29,SEBEP,B29,SÜRE,"Uzun",BİLDİRİM,"Bildirimli",İL,$B$10,İLÇE,$B$11)/VLOOKUP($B$11,ABONE2,6,FALSE))</f>
        <v>0.27499259608955079</v>
      </c>
      <c r="G29" s="12">
        <f>(SUMIFS(TARIMSALOG2,KAYNAK,A29,SEBEP,B29,SÜRE,"Uzun",BİLDİRİM,"Bildirimli",İL,$B$10,İLÇE,$B$11)/VLOOKUP($B$11,ABONE2,7,FALSE))</f>
        <v>0.39664432699882629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0.32789214479939155</v>
      </c>
      <c r="I29" s="12">
        <f>(SUMIFS(TICARETHANEAG2,KAYNAK,A29,SEBEP,B29,SÜRE,"Uzun",BİLDİRİM,"Bildirimli",İL,$B$10,İLÇE,$B$11)/VLOOKUP($B$11,ABONE2,9,FALSE))</f>
        <v>0.6241520241551165</v>
      </c>
      <c r="J29" s="12">
        <f>(SUMIFS(TICARETHANEOG2,KAYNAK,A29,SEBEP,B29,SÜRE,"Uzun",BİLDİRİM,"Bildirimli",İL,$B$10,İLÇE,$B$11)/VLOOKUP($B$11,ABONE2,10,FALSE))</f>
        <v>3.6409886497669581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0.7368864454279801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216.12404410065795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176.82876335508379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0.45906573840657433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1.6123427867453355E-2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1.6102237698338313E-2</v>
      </c>
      <c r="F31" s="12">
        <f>(SUMIFS(TARIMSALAG2,KAYNAK,A31,SEBEP,B31,SÜRE,"Uzun",BİLDİRİM,"Bildirimli",İL,$B$10,İLÇE,$B$11)/VLOOKUP($B$11,ABONE2,6,FALSE))</f>
        <v>9.761262992040701E-3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5.5166344671731442E-3</v>
      </c>
      <c r="I31" s="12">
        <f>(SUMIFS(TICARETHANEAG2,KAYNAK,A31,SEBEP,B31,SÜRE,"Uzun",BİLDİRİM,"Bildirimli",İL,$B$10,İLÇE,$B$11)/VLOOKUP($B$11,ABONE2,9,FALSE))</f>
        <v>1.6498429267225872E-2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1.5881909015661114E-2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1.5945220235630896E-2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0.25723602954890346</v>
      </c>
      <c r="D33" s="12">
        <f t="shared" ref="D33:O33" si="14">SUM(D28:D32)</f>
        <v>0.57959622209922479</v>
      </c>
      <c r="E33" s="12">
        <f t="shared" si="14"/>
        <v>0.25765969051307647</v>
      </c>
      <c r="F33" s="12">
        <f t="shared" si="14"/>
        <v>0.28475385908159151</v>
      </c>
      <c r="G33" s="12">
        <f t="shared" si="14"/>
        <v>0.39664432699882629</v>
      </c>
      <c r="H33" s="12">
        <f t="shared" si="14"/>
        <v>0.3334087792665647</v>
      </c>
      <c r="I33" s="12">
        <f t="shared" si="14"/>
        <v>0.64065045342234239</v>
      </c>
      <c r="J33" s="12">
        <f t="shared" si="14"/>
        <v>3.6409886497669581</v>
      </c>
      <c r="K33" s="12">
        <f t="shared" si="14"/>
        <v>0.75276835444364121</v>
      </c>
      <c r="L33" s="12">
        <f t="shared" si="14"/>
        <v>0</v>
      </c>
      <c r="M33" s="12">
        <f t="shared" si="14"/>
        <v>216.12404410065795</v>
      </c>
      <c r="N33" s="12">
        <f t="shared" si="14"/>
        <v>176.82876335508379</v>
      </c>
      <c r="O33" s="12">
        <f t="shared" si="14"/>
        <v>0.47501095864220522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56232</v>
      </c>
      <c r="D37" s="16">
        <f>VLOOKUP($B$11,ABONE2,4,FALSE)</f>
        <v>74</v>
      </c>
      <c r="E37" s="16">
        <f>VLOOKUP($B$11,ABONE2,5,FALSE)</f>
        <v>56306</v>
      </c>
      <c r="F37" s="16">
        <f>VLOOKUP($B$11,ABONE2,6,FALSE)</f>
        <v>399</v>
      </c>
      <c r="G37" s="16">
        <f>VLOOKUP($B$11,ABONE2,7,FALSE)</f>
        <v>307</v>
      </c>
      <c r="H37" s="16">
        <f>VLOOKUP($B$11,ABONE2,8,FALSE)</f>
        <v>706</v>
      </c>
      <c r="I37" s="16">
        <f>VLOOKUP($B$11,ABONE2,9,FALSE)</f>
        <v>9145</v>
      </c>
      <c r="J37" s="16">
        <f>VLOOKUP($B$11,ABONE2,10,FALSE)</f>
        <v>355</v>
      </c>
      <c r="K37" s="16">
        <f>VLOOKUP($B$11,ABONE2,11,FALSE)</f>
        <v>9500</v>
      </c>
      <c r="L37" s="21">
        <f>VLOOKUP($B$11,ABONE2,12,FALSE)</f>
        <v>10</v>
      </c>
      <c r="M37" s="21">
        <f>VLOOKUP($B$11,ABONE2,13,FALSE)</f>
        <v>45</v>
      </c>
      <c r="N37" s="21">
        <f>VLOOKUP($B$11,ABONE2,14,FALSE)</f>
        <v>55</v>
      </c>
      <c r="O37" s="21">
        <f>VLOOKUP($B$11,ABONE2,15,FALSE)</f>
        <v>66567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9738.5311795685702</v>
      </c>
      <c r="D38" s="16">
        <f>VLOOKUP($B$11,TUKETIM,4,FALSE)</f>
        <v>1047.7843944802455</v>
      </c>
      <c r="E38" s="16">
        <f>VLOOKUP($B$11,TUKETIM,5,FALSE)</f>
        <v>10786.315574048816</v>
      </c>
      <c r="F38" s="16">
        <f>VLOOKUP($B$11,TUKETIM,6,FALSE)</f>
        <v>125.72818428324339</v>
      </c>
      <c r="G38" s="16">
        <f>VLOOKUP($B$11,TUKETIM,7,FALSE)</f>
        <v>538.75288218459218</v>
      </c>
      <c r="H38" s="16">
        <f>VLOOKUP($B$11,TUKETIM,8,FALSE)</f>
        <v>664.4810664678356</v>
      </c>
      <c r="I38" s="16">
        <f>VLOOKUP($B$11,TUKETIM,9,FALSE)</f>
        <v>3962.26443295839</v>
      </c>
      <c r="J38" s="16">
        <f>VLOOKUP($B$11,TUKETIM,10,FALSE)</f>
        <v>4203.6378125950314</v>
      </c>
      <c r="K38" s="16">
        <f>VLOOKUP($B$11,TUKETIM,11,FALSE)</f>
        <v>8165.9022455534214</v>
      </c>
      <c r="L38" s="21">
        <f>VLOOKUP($B$11,TUKETIM,12,FALSE)</f>
        <v>109.05955901741054</v>
      </c>
      <c r="M38" s="21">
        <f>VLOOKUP($B$11,TUKETIM,13,FALSE)</f>
        <v>30957.647716023232</v>
      </c>
      <c r="N38" s="21">
        <f>VLOOKUP($B$11,TUKETIM,14,FALSE)</f>
        <v>31066.707275040641</v>
      </c>
      <c r="O38" s="21">
        <f>VLOOKUP($B$11,TUKETIM,15,FALSE)</f>
        <v>50683.406161110717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267833.08600000601</v>
      </c>
      <c r="D39" s="16">
        <f>VLOOKUP($B$11,ANLASMA,4,FALSE)</f>
        <v>2007.45</v>
      </c>
      <c r="E39" s="16">
        <f>VLOOKUP($B$11,ANLASMA,5,FALSE)</f>
        <v>269840.53600000602</v>
      </c>
      <c r="F39" s="16">
        <f>VLOOKUP($B$11,ANLASMA,6,FALSE)</f>
        <v>1928.5609999999999</v>
      </c>
      <c r="G39" s="16">
        <f>VLOOKUP($B$11,ANLASMA,7,FALSE)</f>
        <v>5123.4620000000004</v>
      </c>
      <c r="H39" s="16">
        <f>VLOOKUP($B$11,ANLASMA,8,FALSE)</f>
        <v>7052.0230000000001</v>
      </c>
      <c r="I39" s="16">
        <f>VLOOKUP($B$11,ANLASMA,9,FALSE)</f>
        <v>48711.6560000014</v>
      </c>
      <c r="J39" s="16">
        <f>VLOOKUP($B$11,ANLASMA,10,FALSE)</f>
        <v>134633.28</v>
      </c>
      <c r="K39" s="16">
        <f>VLOOKUP($B$11,ANLASMA,11,FALSE)</f>
        <v>183344.93600000138</v>
      </c>
      <c r="L39" s="21">
        <f>VLOOKUP($B$11,ANLASMA,12,FALSE)</f>
        <v>378.15</v>
      </c>
      <c r="M39" s="21">
        <f>VLOOKUP($B$11,ANLASMA,13,FALSE)</f>
        <v>103942</v>
      </c>
      <c r="N39" s="21">
        <f>VLOOKUP($B$11,ANLASMA,14,FALSE)</f>
        <v>104320.15</v>
      </c>
      <c r="O39" s="21">
        <f>VLOOKUP($B$11,ANLASMA,15,FALSE)</f>
        <v>564557.64500000747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81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123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6.972437781007053E-3</v>
      </c>
      <c r="D15" s="12">
        <f t="shared" ref="D15:D24" si="1">(SUMIFS(MESKENOG2,KAYNAK,A15,SEBEP,B15,SÜRE,"Uzun",BİLDİRİM,"Bildirimsiz",İL,$B$10,İLÇE,$B$11)/VLOOKUP($B$11,ABONE2,4,FALSE))</f>
        <v>3.3573282421840277E-3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6.9682762543480563E-3</v>
      </c>
      <c r="F15" s="12">
        <f t="shared" ref="F15:F24" si="3">(SUMIFS(TARIMSALAG2,KAYNAK,A15,SEBEP,B15,SÜRE,"Uzun",BİLDİRİM,"Bildirimsiz",İL,$B$10,İLÇE,$B$11)/VLOOKUP($B$11,ABONE2,6,FALSE))</f>
        <v>1.0109880987144359E-2</v>
      </c>
      <c r="G15" s="12">
        <f t="shared" ref="G15:G24" si="4">(SUMIFS(TARIMSALOG2,KAYNAK,A15,SEBEP,B15,SÜRE,"Uzun",BİLDİRİM,"Bildirimsiz",İL,$B$10,İLÇE,$B$11)/VLOOKUP($B$11,ABONE2,7,FALSE))</f>
        <v>6.0414778501739604E-2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2.8012643401977143E-2</v>
      </c>
      <c r="I15" s="12">
        <f t="shared" ref="I15:I24" si="6">(SUMIFS(TICARETHANEAG2,KAYNAK,A15,SEBEP,B15,SÜRE,"Uzun",BİLDİRİM,"Bildirimsiz",İL,$B$10,İLÇE,$B$11)/VLOOKUP($B$11,ABONE2,9,FALSE))</f>
        <v>1.8328368579396612E-2</v>
      </c>
      <c r="J15" s="12">
        <f t="shared" ref="J15:J24" si="7">(SUMIFS(TICARETHANEOG2,KAYNAK,A15,SEBEP,B15,SÜRE,"Uzun",BİLDİRİM,"Bildirimsiz",İL,$B$10,İLÇE,$B$11)/VLOOKUP($B$11,ABONE2,10,FALSE))</f>
        <v>1.3168802871241463E-2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1.8139076005183045E-2</v>
      </c>
      <c r="L15" s="12">
        <f t="shared" ref="L15:L24" si="9">(SUMIFS(SANAYIAG2,KAYNAK,A15,SEBEP,B15,SÜRE,"Uzun",BİLDİRİM,"Bildirimsiz",İL,$B$10,İLÇE,$B$11)/VLOOKUP($B$11,ABONE2,12,FALSE))</f>
        <v>1.9512887411516106E-2</v>
      </c>
      <c r="M15" s="12">
        <f t="shared" ref="M15:M24" si="10">(SUMIFS(SANAYIOG2,KAYNAK,A15,SEBEP,B15,SÜRE,"Uzun",BİLDİRİM,"Bildirimsiz",İL,$B$10,İLÇE,$B$11)/VLOOKUP($B$11,ABONE2,13,FALSE))</f>
        <v>2.1331269274571008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1.0988051631794742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1.1559054667440507E-2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0.15388289868280053</v>
      </c>
      <c r="D17" s="12">
        <f t="shared" si="1"/>
        <v>0.87302816270942118</v>
      </c>
      <c r="E17" s="12">
        <f t="shared" si="2"/>
        <v>0.15471074142333119</v>
      </c>
      <c r="F17" s="12">
        <f t="shared" si="3"/>
        <v>0.90431495413322538</v>
      </c>
      <c r="G17" s="12">
        <f t="shared" si="4"/>
        <v>2.0670826298072256</v>
      </c>
      <c r="H17" s="12">
        <f t="shared" si="5"/>
        <v>1.3181266199894033</v>
      </c>
      <c r="I17" s="12">
        <f t="shared" si="6"/>
        <v>0.46854034563241331</v>
      </c>
      <c r="J17" s="12">
        <f t="shared" si="7"/>
        <v>4.9631008661471929</v>
      </c>
      <c r="K17" s="12">
        <f t="shared" si="8"/>
        <v>0.6334354121962863</v>
      </c>
      <c r="L17" s="12">
        <f t="shared" si="9"/>
        <v>9.4929070929220565</v>
      </c>
      <c r="M17" s="12">
        <f t="shared" si="10"/>
        <v>202.80927142589954</v>
      </c>
      <c r="N17" s="12">
        <f t="shared" si="11"/>
        <v>108.20764632678291</v>
      </c>
      <c r="O17" s="17">
        <f t="shared" si="12"/>
        <v>0.47278293570929447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2.0454193465463281E-2</v>
      </c>
      <c r="D21" s="12">
        <f t="shared" si="1"/>
        <v>0</v>
      </c>
      <c r="E21" s="12">
        <f t="shared" si="2"/>
        <v>2.0430647658488229E-2</v>
      </c>
      <c r="F21" s="12">
        <f t="shared" si="3"/>
        <v>6.1519529910887383E-2</v>
      </c>
      <c r="G21" s="12">
        <f t="shared" si="4"/>
        <v>0</v>
      </c>
      <c r="H21" s="12">
        <f t="shared" si="5"/>
        <v>3.9625647162249054E-2</v>
      </c>
      <c r="I21" s="12">
        <f t="shared" si="6"/>
        <v>6.6308373818950689E-2</v>
      </c>
      <c r="J21" s="12">
        <f t="shared" si="7"/>
        <v>0</v>
      </c>
      <c r="K21" s="12">
        <f t="shared" si="8"/>
        <v>6.3875672409166195E-2</v>
      </c>
      <c r="L21" s="12">
        <f t="shared" si="9"/>
        <v>7.8493850164839909</v>
      </c>
      <c r="M21" s="12">
        <f t="shared" si="10"/>
        <v>0</v>
      </c>
      <c r="N21" s="12">
        <f t="shared" si="11"/>
        <v>3.8411884123219528</v>
      </c>
      <c r="O21" s="17">
        <f t="shared" si="12"/>
        <v>3.4922952809979049E-2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2.8711961491832542E-4</v>
      </c>
      <c r="D22" s="12">
        <f t="shared" si="1"/>
        <v>0</v>
      </c>
      <c r="E22" s="12">
        <f t="shared" si="2"/>
        <v>2.867890977046776E-4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6.6613703631806164E-4</v>
      </c>
      <c r="J22" s="12">
        <f t="shared" si="7"/>
        <v>0</v>
      </c>
      <c r="K22" s="12">
        <f t="shared" si="8"/>
        <v>6.4169800374903375E-4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3.2999232543023873E-4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0.18159664954418919</v>
      </c>
      <c r="D25" s="12">
        <f t="shared" ref="D25:O25" si="13">SUM(D15:D24)</f>
        <v>0.87638549095160523</v>
      </c>
      <c r="E25" s="12">
        <f t="shared" si="13"/>
        <v>0.18239645443387217</v>
      </c>
      <c r="F25" s="12">
        <f t="shared" si="13"/>
        <v>0.97594436503125714</v>
      </c>
      <c r="G25" s="12">
        <f t="shared" si="13"/>
        <v>2.1274974083089653</v>
      </c>
      <c r="H25" s="12">
        <f t="shared" si="13"/>
        <v>1.3857649105536296</v>
      </c>
      <c r="I25" s="12">
        <f t="shared" si="13"/>
        <v>0.55384322506707861</v>
      </c>
      <c r="J25" s="12">
        <f t="shared" si="13"/>
        <v>4.9762696690184347</v>
      </c>
      <c r="K25" s="12">
        <f t="shared" si="13"/>
        <v>0.71609185861438462</v>
      </c>
      <c r="L25" s="12">
        <f t="shared" si="13"/>
        <v>17.361804996817561</v>
      </c>
      <c r="M25" s="12">
        <f t="shared" si="13"/>
        <v>204.94239835335665</v>
      </c>
      <c r="N25" s="12">
        <f t="shared" si="13"/>
        <v>113.14763990228434</v>
      </c>
      <c r="O25" s="12">
        <f t="shared" si="13"/>
        <v>0.5195949355121442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0.29111942651048373</v>
      </c>
      <c r="D29" s="12">
        <f>(SUMIFS(MESKENOG2,KAYNAK,A29,SEBEP,B29,SÜRE,"Uzun",BİLDİRİM,"Bildirimli",İL,$B$10,İLÇE,$B$11)/VLOOKUP($B$11,ABONE2,4,FALSE))</f>
        <v>0.37614389625937927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0.29121730227157122</v>
      </c>
      <c r="F29" s="12">
        <f>(SUMIFS(TARIMSALAG2,KAYNAK,A29,SEBEP,B29,SÜRE,"Uzun",BİLDİRİM,"Bildirimli",İL,$B$10,İLÇE,$B$11)/VLOOKUP($B$11,ABONE2,6,FALSE))</f>
        <v>0.57440294133744207</v>
      </c>
      <c r="G29" s="12">
        <f>(SUMIFS(TARIMSALOG2,KAYNAK,A29,SEBEP,B29,SÜRE,"Uzun",BİLDİRİM,"Bildirimli",İL,$B$10,İLÇE,$B$11)/VLOOKUP($B$11,ABONE2,7,FALSE))</f>
        <v>2.0744351480819838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1.1082420214022282</v>
      </c>
      <c r="I29" s="12">
        <f>(SUMIFS(TICARETHANEAG2,KAYNAK,A29,SEBEP,B29,SÜRE,"Uzun",BİLDİRİM,"Bildirimli",İL,$B$10,İLÇE,$B$11)/VLOOKUP($B$11,ABONE2,9,FALSE))</f>
        <v>1.0416817098633055</v>
      </c>
      <c r="J29" s="12">
        <f>(SUMIFS(TICARETHANEOG2,KAYNAK,A29,SEBEP,B29,SÜRE,"Uzun",BİLDİRİM,"Bildirimli",İL,$B$10,İLÇE,$B$11)/VLOOKUP($B$11,ABONE2,10,FALSE))</f>
        <v>5.3048313796022057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1.1980868456612843</v>
      </c>
      <c r="L29" s="12">
        <f>(SUMIFS(SANAYIAG2,KAYNAK,A29,SEBEP,B29,SÜRE,"Uzun",BİLDİRİM,"Bildirimli",İL,$B$10,İLÇE,$B$11)/VLOOKUP($B$11,ABONE2,12,FALSE))</f>
        <v>21.033712566894643</v>
      </c>
      <c r="M29" s="12">
        <f>(SUMIFS(SANAYIOG2,KAYNAK,A29,SEBEP,B29,SÜRE,"Uzun",BİLDİRİM,"Bildirimli",İL,$B$10,İLÇE,$B$11)/VLOOKUP($B$11,ABONE2,13,FALSE))</f>
        <v>83.937441711752584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53.15476574724763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0.56246521383247983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2.2806664797886357E-3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2.2780410947888189E-3</v>
      </c>
      <c r="F31" s="12">
        <f>(SUMIFS(TARIMSALAG2,KAYNAK,A31,SEBEP,B31,SÜRE,"Uzun",BİLDİRİM,"Bildirimli",İL,$B$10,İLÇE,$B$11)/VLOOKUP($B$11,ABONE2,6,FALSE))</f>
        <v>7.6888635002813125E-4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4.9525117077808269E-4</v>
      </c>
      <c r="I31" s="12">
        <f>(SUMIFS(TICARETHANEAG2,KAYNAK,A31,SEBEP,B31,SÜRE,"Uzun",BİLDİRİM,"Bildirimli",İL,$B$10,İLÇE,$B$11)/VLOOKUP($B$11,ABONE2,9,FALSE))</f>
        <v>1.6482490246203869E-2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1.5877785667440095E-2</v>
      </c>
      <c r="L31" s="12">
        <f>(SUMIFS(SANAYIAG2,KAYNAK,A31,SEBEP,B31,SÜRE,"Uzun",BİLDİRİM,"Bildirimli",İL,$B$10,İLÇE,$B$11)/VLOOKUP($B$11,ABONE2,12,FALSE))</f>
        <v>0.15887531405411356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7.774749411158749E-2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4.4707450793301544E-3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0.29340009299027237</v>
      </c>
      <c r="D33" s="12">
        <f t="shared" ref="D33:O33" si="14">SUM(D28:D32)</f>
        <v>0.37614389625937927</v>
      </c>
      <c r="E33" s="12">
        <f t="shared" si="14"/>
        <v>0.29349534336636002</v>
      </c>
      <c r="F33" s="12">
        <f t="shared" si="14"/>
        <v>0.57517182768747022</v>
      </c>
      <c r="G33" s="12">
        <f t="shared" si="14"/>
        <v>2.0744351480819838</v>
      </c>
      <c r="H33" s="12">
        <f t="shared" si="14"/>
        <v>1.1087372725730062</v>
      </c>
      <c r="I33" s="12">
        <f t="shared" si="14"/>
        <v>1.0581642001095095</v>
      </c>
      <c r="J33" s="12">
        <f t="shared" si="14"/>
        <v>5.3048313796022057</v>
      </c>
      <c r="K33" s="12">
        <f t="shared" si="14"/>
        <v>1.2139646313287245</v>
      </c>
      <c r="L33" s="12">
        <f t="shared" si="14"/>
        <v>21.192587880948757</v>
      </c>
      <c r="M33" s="12">
        <f t="shared" si="14"/>
        <v>83.937441711752584</v>
      </c>
      <c r="N33" s="12">
        <f t="shared" si="14"/>
        <v>53.232513241359214</v>
      </c>
      <c r="O33" s="12">
        <f t="shared" si="14"/>
        <v>0.56693595891181003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83299</v>
      </c>
      <c r="D37" s="16">
        <f>VLOOKUP($B$11,ABONE2,4,FALSE)</f>
        <v>96</v>
      </c>
      <c r="E37" s="16">
        <f>VLOOKUP($B$11,ABONE2,5,FALSE)</f>
        <v>83395</v>
      </c>
      <c r="F37" s="16">
        <f>VLOOKUP($B$11,ABONE2,6,FALSE)</f>
        <v>2780</v>
      </c>
      <c r="G37" s="16">
        <f>VLOOKUP($B$11,ABONE2,7,FALSE)</f>
        <v>1536</v>
      </c>
      <c r="H37" s="16">
        <f>VLOOKUP($B$11,ABONE2,8,FALSE)</f>
        <v>4316</v>
      </c>
      <c r="I37" s="16">
        <f>VLOOKUP($B$11,ABONE2,9,FALSE)</f>
        <v>15728</v>
      </c>
      <c r="J37" s="16">
        <f>VLOOKUP($B$11,ABONE2,10,FALSE)</f>
        <v>599</v>
      </c>
      <c r="K37" s="16">
        <f>VLOOKUP($B$11,ABONE2,11,FALSE)</f>
        <v>16327</v>
      </c>
      <c r="L37" s="21">
        <f>VLOOKUP($B$11,ABONE2,12,FALSE)</f>
        <v>92</v>
      </c>
      <c r="M37" s="21">
        <f>VLOOKUP($B$11,ABONE2,13,FALSE)</f>
        <v>96</v>
      </c>
      <c r="N37" s="21">
        <f>VLOOKUP($B$11,ABONE2,14,FALSE)</f>
        <v>188</v>
      </c>
      <c r="O37" s="21">
        <f>VLOOKUP($B$11,ABONE2,15,FALSE)</f>
        <v>104226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14073.451854294015</v>
      </c>
      <c r="D38" s="16">
        <f>VLOOKUP($B$11,TUKETIM,4,FALSE)</f>
        <v>560.84825349748564</v>
      </c>
      <c r="E38" s="16">
        <f>VLOOKUP($B$11,TUKETIM,5,FALSE)</f>
        <v>14634.300107791501</v>
      </c>
      <c r="F38" s="16">
        <f>VLOOKUP($B$11,TUKETIM,6,FALSE)</f>
        <v>1588.8654581305721</v>
      </c>
      <c r="G38" s="16">
        <f>VLOOKUP($B$11,TUKETIM,7,FALSE)</f>
        <v>1652.3252836105653</v>
      </c>
      <c r="H38" s="16">
        <f>VLOOKUP($B$11,TUKETIM,8,FALSE)</f>
        <v>3241.1907417411376</v>
      </c>
      <c r="I38" s="16">
        <f>VLOOKUP($B$11,TUKETIM,9,FALSE)</f>
        <v>7217.1420070324102</v>
      </c>
      <c r="J38" s="16">
        <f>VLOOKUP($B$11,TUKETIM,10,FALSE)</f>
        <v>4608.6403409033828</v>
      </c>
      <c r="K38" s="16">
        <f>VLOOKUP($B$11,TUKETIM,11,FALSE)</f>
        <v>11825.782347935794</v>
      </c>
      <c r="L38" s="21">
        <f>VLOOKUP($B$11,TUKETIM,12,FALSE)</f>
        <v>581.86287617461846</v>
      </c>
      <c r="M38" s="21">
        <f>VLOOKUP($B$11,TUKETIM,13,FALSE)</f>
        <v>17160.145044625351</v>
      </c>
      <c r="N38" s="21">
        <f>VLOOKUP($B$11,TUKETIM,14,FALSE)</f>
        <v>17742.00792079997</v>
      </c>
      <c r="O38" s="21">
        <f>VLOOKUP($B$11,TUKETIM,15,FALSE)</f>
        <v>47443.281118268402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431980.77500001405</v>
      </c>
      <c r="D39" s="16">
        <f>VLOOKUP($B$11,ANLASMA,4,FALSE)</f>
        <v>1253.82</v>
      </c>
      <c r="E39" s="16">
        <f>VLOOKUP($B$11,ANLASMA,5,FALSE)</f>
        <v>433234.59500001406</v>
      </c>
      <c r="F39" s="16">
        <f>VLOOKUP($B$11,ANLASMA,6,FALSE)</f>
        <v>16233.6080000002</v>
      </c>
      <c r="G39" s="16">
        <f>VLOOKUP($B$11,ANLASMA,7,FALSE)</f>
        <v>51211.188999999998</v>
      </c>
      <c r="H39" s="16">
        <f>VLOOKUP($B$11,ANLASMA,8,FALSE)</f>
        <v>67444.797000000195</v>
      </c>
      <c r="I39" s="16">
        <f>VLOOKUP($B$11,ANLASMA,9,FALSE)</f>
        <v>81999.972999996404</v>
      </c>
      <c r="J39" s="16">
        <f>VLOOKUP($B$11,ANLASMA,10,FALSE)</f>
        <v>72566.885999999999</v>
      </c>
      <c r="K39" s="16">
        <f>VLOOKUP($B$11,ANLASMA,11,FALSE)</f>
        <v>154566.85899999639</v>
      </c>
      <c r="L39" s="21">
        <f>VLOOKUP($B$11,ANLASMA,12,FALSE)</f>
        <v>1978.415</v>
      </c>
      <c r="M39" s="21">
        <f>VLOOKUP($B$11,ANLASMA,13,FALSE)</f>
        <v>52157</v>
      </c>
      <c r="N39" s="21">
        <f>VLOOKUP($B$11,ANLASMA,14,FALSE)</f>
        <v>54135.415000000001</v>
      </c>
      <c r="O39" s="21">
        <f>VLOOKUP($B$11,ANLASMA,15,FALSE)</f>
        <v>709381.66600001068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81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124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0.14177681742661799</v>
      </c>
      <c r="D17" s="12">
        <f t="shared" si="1"/>
        <v>0.88617735990839763</v>
      </c>
      <c r="E17" s="12">
        <f t="shared" si="2"/>
        <v>0.14373512204347239</v>
      </c>
      <c r="F17" s="12">
        <f t="shared" si="3"/>
        <v>0.854962545552716</v>
      </c>
      <c r="G17" s="12">
        <f t="shared" si="4"/>
        <v>1.1259206698544455</v>
      </c>
      <c r="H17" s="12">
        <f t="shared" si="5"/>
        <v>0.99629359653324334</v>
      </c>
      <c r="I17" s="12">
        <f t="shared" si="6"/>
        <v>0.38345746580883805</v>
      </c>
      <c r="J17" s="12">
        <f t="shared" si="7"/>
        <v>2.4591578122563442</v>
      </c>
      <c r="K17" s="12">
        <f t="shared" si="8"/>
        <v>0.47833556000280059</v>
      </c>
      <c r="L17" s="12">
        <f t="shared" si="9"/>
        <v>0.60813745309459999</v>
      </c>
      <c r="M17" s="12">
        <f t="shared" si="10"/>
        <v>224.63741370729539</v>
      </c>
      <c r="N17" s="12">
        <f t="shared" si="11"/>
        <v>183.90481802471342</v>
      </c>
      <c r="O17" s="17">
        <f t="shared" si="12"/>
        <v>0.44640161537518913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1.3734206855727944E-2</v>
      </c>
      <c r="D21" s="12">
        <f t="shared" si="1"/>
        <v>0</v>
      </c>
      <c r="E21" s="12">
        <f t="shared" si="2"/>
        <v>1.369807609122751E-2</v>
      </c>
      <c r="F21" s="12">
        <f t="shared" si="3"/>
        <v>1.6475448445106924E-2</v>
      </c>
      <c r="G21" s="12">
        <f t="shared" si="4"/>
        <v>0</v>
      </c>
      <c r="H21" s="12">
        <f t="shared" si="5"/>
        <v>7.8818975038938595E-3</v>
      </c>
      <c r="I21" s="12">
        <f t="shared" si="6"/>
        <v>0.13658982716315526</v>
      </c>
      <c r="J21" s="12">
        <f t="shared" si="7"/>
        <v>0</v>
      </c>
      <c r="K21" s="12">
        <f t="shared" si="8"/>
        <v>0.13034644886931701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3.3114867876318427E-2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3.5795818468470279E-3</v>
      </c>
      <c r="D22" s="12">
        <f t="shared" si="1"/>
        <v>0</v>
      </c>
      <c r="E22" s="12">
        <f t="shared" si="2"/>
        <v>3.5701649922680158E-3</v>
      </c>
      <c r="F22" s="12">
        <f t="shared" si="3"/>
        <v>6.6995533319364172E-3</v>
      </c>
      <c r="G22" s="12">
        <f t="shared" si="4"/>
        <v>0</v>
      </c>
      <c r="H22" s="12">
        <f t="shared" si="5"/>
        <v>3.2050837863461103E-3</v>
      </c>
      <c r="I22" s="12">
        <f t="shared" si="6"/>
        <v>7.5589997899463707E-3</v>
      </c>
      <c r="J22" s="12">
        <f t="shared" si="7"/>
        <v>0</v>
      </c>
      <c r="K22" s="12">
        <f t="shared" si="8"/>
        <v>7.2134858070103895E-3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4.1558549860486252E-3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0.15909060612919296</v>
      </c>
      <c r="D25" s="12">
        <f t="shared" ref="D25:O25" si="13">SUM(D15:D24)</f>
        <v>0.88617735990839763</v>
      </c>
      <c r="E25" s="12">
        <f t="shared" si="13"/>
        <v>0.16100336312696789</v>
      </c>
      <c r="F25" s="12">
        <f t="shared" si="13"/>
        <v>0.87813754732975935</v>
      </c>
      <c r="G25" s="12">
        <f t="shared" si="13"/>
        <v>1.1259206698544455</v>
      </c>
      <c r="H25" s="12">
        <f t="shared" si="13"/>
        <v>1.0073805778234834</v>
      </c>
      <c r="I25" s="12">
        <f t="shared" si="13"/>
        <v>0.5276062927619396</v>
      </c>
      <c r="J25" s="12">
        <f t="shared" si="13"/>
        <v>2.4591578122563442</v>
      </c>
      <c r="K25" s="12">
        <f t="shared" si="13"/>
        <v>0.61589549467912807</v>
      </c>
      <c r="L25" s="12">
        <f t="shared" si="13"/>
        <v>0.60813745309459999</v>
      </c>
      <c r="M25" s="12">
        <f t="shared" si="13"/>
        <v>224.63741370729539</v>
      </c>
      <c r="N25" s="12">
        <f t="shared" si="13"/>
        <v>183.90481802471342</v>
      </c>
      <c r="O25" s="12">
        <f t="shared" si="13"/>
        <v>0.48367233823755618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7.0388625773333338E-2</v>
      </c>
      <c r="D29" s="12">
        <f>(SUMIFS(MESKENOG2,KAYNAK,A29,SEBEP,B29,SÜRE,"Uzun",BİLDİRİM,"Bildirimli",İL,$B$10,İLÇE,$B$11)/VLOOKUP($B$11,ABONE2,4,FALSE))</f>
        <v>1.9090649104014401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7.5225656446475345E-2</v>
      </c>
      <c r="F29" s="12">
        <f>(SUMIFS(TARIMSALAG2,KAYNAK,A29,SEBEP,B29,SÜRE,"Uzun",BİLDİRİM,"Bildirimli",İL,$B$10,İLÇE,$B$11)/VLOOKUP($B$11,ABONE2,6,FALSE))</f>
        <v>1.071544966434907</v>
      </c>
      <c r="G29" s="12">
        <f>(SUMIFS(TARIMSALOG2,KAYNAK,A29,SEBEP,B29,SÜRE,"Uzun",BİLDİRİM,"Bildirimli",İL,$B$10,İLÇE,$B$11)/VLOOKUP($B$11,ABONE2,7,FALSE))</f>
        <v>2.6564563089117454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1.898230589242712</v>
      </c>
      <c r="I29" s="12">
        <f>(SUMIFS(TICARETHANEAG2,KAYNAK,A29,SEBEP,B29,SÜRE,"Uzun",BİLDİRİM,"Bildirimli",İL,$B$10,İLÇE,$B$11)/VLOOKUP($B$11,ABONE2,9,FALSE))</f>
        <v>0.15058610793238467</v>
      </c>
      <c r="J29" s="12">
        <f>(SUMIFS(TICARETHANEOG2,KAYNAK,A29,SEBEP,B29,SÜRE,"Uzun",BİLDİRİM,"Bildirimli",İL,$B$10,İLÇE,$B$11)/VLOOKUP($B$11,ABONE2,10,FALSE))</f>
        <v>0.98010850150217543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0.1885027098772725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141.09323297112735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115.43991788546782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0.37500211943054945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7.0388625773333338E-2</v>
      </c>
      <c r="D33" s="12">
        <f t="shared" ref="D33:O33" si="14">SUM(D28:D32)</f>
        <v>1.9090649104014401</v>
      </c>
      <c r="E33" s="12">
        <f t="shared" si="14"/>
        <v>7.5225656446475345E-2</v>
      </c>
      <c r="F33" s="12">
        <f t="shared" si="14"/>
        <v>1.071544966434907</v>
      </c>
      <c r="G33" s="12">
        <f t="shared" si="14"/>
        <v>2.6564563089117454</v>
      </c>
      <c r="H33" s="12">
        <f t="shared" si="14"/>
        <v>1.898230589242712</v>
      </c>
      <c r="I33" s="12">
        <f t="shared" si="14"/>
        <v>0.15058610793238467</v>
      </c>
      <c r="J33" s="12">
        <f t="shared" si="14"/>
        <v>0.98010850150217543</v>
      </c>
      <c r="K33" s="12">
        <f t="shared" si="14"/>
        <v>0.1885027098772725</v>
      </c>
      <c r="L33" s="12">
        <f t="shared" si="14"/>
        <v>0</v>
      </c>
      <c r="M33" s="12">
        <f t="shared" si="14"/>
        <v>141.09323297112735</v>
      </c>
      <c r="N33" s="12">
        <f t="shared" si="14"/>
        <v>115.43991788546782</v>
      </c>
      <c r="O33" s="12">
        <f t="shared" si="14"/>
        <v>0.37500211943054945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9099</v>
      </c>
      <c r="D37" s="16">
        <f>VLOOKUP($B$11,ABONE2,4,FALSE)</f>
        <v>24</v>
      </c>
      <c r="E37" s="16">
        <f>VLOOKUP($B$11,ABONE2,5,FALSE)</f>
        <v>9123</v>
      </c>
      <c r="F37" s="16">
        <f>VLOOKUP($B$11,ABONE2,6,FALSE)</f>
        <v>587</v>
      </c>
      <c r="G37" s="16">
        <f>VLOOKUP($B$11,ABONE2,7,FALSE)</f>
        <v>640</v>
      </c>
      <c r="H37" s="16">
        <f>VLOOKUP($B$11,ABONE2,8,FALSE)</f>
        <v>1227</v>
      </c>
      <c r="I37" s="16">
        <f>VLOOKUP($B$11,ABONE2,9,FALSE)</f>
        <v>2046</v>
      </c>
      <c r="J37" s="16">
        <f>VLOOKUP($B$11,ABONE2,10,FALSE)</f>
        <v>98</v>
      </c>
      <c r="K37" s="16">
        <f>VLOOKUP($B$11,ABONE2,11,FALSE)</f>
        <v>2144</v>
      </c>
      <c r="L37" s="21">
        <f>VLOOKUP($B$11,ABONE2,12,FALSE)</f>
        <v>2</v>
      </c>
      <c r="M37" s="21">
        <f>VLOOKUP($B$11,ABONE2,13,FALSE)</f>
        <v>9</v>
      </c>
      <c r="N37" s="21">
        <f>VLOOKUP($B$11,ABONE2,14,FALSE)</f>
        <v>11</v>
      </c>
      <c r="O37" s="21">
        <f>VLOOKUP($B$11,ABONE2,15,FALSE)</f>
        <v>12505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1410.7678247426056</v>
      </c>
      <c r="D38" s="16">
        <f>VLOOKUP($B$11,TUKETIM,4,FALSE)</f>
        <v>28.462299999999999</v>
      </c>
      <c r="E38" s="16">
        <f>VLOOKUP($B$11,TUKETIM,5,FALSE)</f>
        <v>1439.2301247426055</v>
      </c>
      <c r="F38" s="16">
        <f>VLOOKUP($B$11,TUKETIM,6,FALSE)</f>
        <v>422.67756375901223</v>
      </c>
      <c r="G38" s="16">
        <f>VLOOKUP($B$11,TUKETIM,7,FALSE)</f>
        <v>1137.4021825392015</v>
      </c>
      <c r="H38" s="16">
        <f>VLOOKUP($B$11,TUKETIM,8,FALSE)</f>
        <v>1560.0797462982136</v>
      </c>
      <c r="I38" s="16">
        <f>VLOOKUP($B$11,TUKETIM,9,FALSE)</f>
        <v>717.74886842559476</v>
      </c>
      <c r="J38" s="16">
        <f>VLOOKUP($B$11,TUKETIM,10,FALSE)</f>
        <v>705.65946094001833</v>
      </c>
      <c r="K38" s="16">
        <f>VLOOKUP($B$11,TUKETIM,11,FALSE)</f>
        <v>1423.4083293656131</v>
      </c>
      <c r="L38" s="21">
        <f>VLOOKUP($B$11,TUKETIM,12,FALSE)</f>
        <v>11.813800000000001</v>
      </c>
      <c r="M38" s="21">
        <f>VLOOKUP($B$11,TUKETIM,13,FALSE)</f>
        <v>1437.015605479452</v>
      </c>
      <c r="N38" s="21">
        <f>VLOOKUP($B$11,TUKETIM,14,FALSE)</f>
        <v>1448.8294054794519</v>
      </c>
      <c r="O38" s="21">
        <f>VLOOKUP($B$11,TUKETIM,15,FALSE)</f>
        <v>5871.547605885884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44506.476999999904</v>
      </c>
      <c r="D39" s="16">
        <f>VLOOKUP($B$11,ANLASMA,4,FALSE)</f>
        <v>211.52</v>
      </c>
      <c r="E39" s="16">
        <f>VLOOKUP($B$11,ANLASMA,5,FALSE)</f>
        <v>44717.996999999901</v>
      </c>
      <c r="F39" s="16">
        <f>VLOOKUP($B$11,ANLASMA,6,FALSE)</f>
        <v>3985.855</v>
      </c>
      <c r="G39" s="16">
        <f>VLOOKUP($B$11,ANLASMA,7,FALSE)</f>
        <v>13171.245000000001</v>
      </c>
      <c r="H39" s="16">
        <f>VLOOKUP($B$11,ANLASMA,8,FALSE)</f>
        <v>17157.100000000002</v>
      </c>
      <c r="I39" s="16">
        <f>VLOOKUP($B$11,ANLASMA,9,FALSE)</f>
        <v>10771.294</v>
      </c>
      <c r="J39" s="16">
        <f>VLOOKUP($B$11,ANLASMA,10,FALSE)</f>
        <v>19057.986000000001</v>
      </c>
      <c r="K39" s="16">
        <f>VLOOKUP($B$11,ANLASMA,11,FALSE)</f>
        <v>29829.279999999999</v>
      </c>
      <c r="L39" s="21">
        <f>VLOOKUP($B$11,ANLASMA,12,FALSE)</f>
        <v>19.52</v>
      </c>
      <c r="M39" s="21">
        <f>VLOOKUP($B$11,ANLASMA,13,FALSE)</f>
        <v>5968</v>
      </c>
      <c r="N39" s="21">
        <f>VLOOKUP($B$11,ANLASMA,14,FALSE)</f>
        <v>5987.52</v>
      </c>
      <c r="O39" s="21">
        <f>VLOOKUP($B$11,ANLASMA,15,FALSE)</f>
        <v>97691.89699999991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81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125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0.17008581029974948</v>
      </c>
      <c r="D17" s="12">
        <f t="shared" si="1"/>
        <v>0.45006492834458711</v>
      </c>
      <c r="E17" s="12">
        <f t="shared" si="2"/>
        <v>0.17083653637226653</v>
      </c>
      <c r="F17" s="12">
        <f t="shared" si="3"/>
        <v>0.30533686336561838</v>
      </c>
      <c r="G17" s="12">
        <f t="shared" si="4"/>
        <v>0.74685350527285299</v>
      </c>
      <c r="H17" s="12">
        <f t="shared" si="5"/>
        <v>0.43480414933841649</v>
      </c>
      <c r="I17" s="12">
        <f t="shared" si="6"/>
        <v>0.30554885417663319</v>
      </c>
      <c r="J17" s="12">
        <f t="shared" si="7"/>
        <v>2.2429031819044698</v>
      </c>
      <c r="K17" s="12">
        <f t="shared" si="8"/>
        <v>0.40230000291394397</v>
      </c>
      <c r="L17" s="12">
        <f t="shared" si="9"/>
        <v>0.51608989898312008</v>
      </c>
      <c r="M17" s="12">
        <f t="shared" si="10"/>
        <v>47.910402498114792</v>
      </c>
      <c r="N17" s="12">
        <f t="shared" si="11"/>
        <v>27.598554241344072</v>
      </c>
      <c r="O17" s="17">
        <f t="shared" si="12"/>
        <v>0.27301103030417667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1.504394557151916E-2</v>
      </c>
      <c r="D21" s="12">
        <f t="shared" si="1"/>
        <v>0</v>
      </c>
      <c r="E21" s="12">
        <f t="shared" si="2"/>
        <v>1.5003607269673883E-2</v>
      </c>
      <c r="F21" s="12">
        <f t="shared" si="3"/>
        <v>2.6733009893826473E-2</v>
      </c>
      <c r="G21" s="12">
        <f t="shared" si="4"/>
        <v>0</v>
      </c>
      <c r="H21" s="12">
        <f t="shared" si="5"/>
        <v>1.8894006992629237E-2</v>
      </c>
      <c r="I21" s="12">
        <f t="shared" si="6"/>
        <v>1.6980951441626421E-2</v>
      </c>
      <c r="J21" s="12">
        <f t="shared" si="7"/>
        <v>0</v>
      </c>
      <c r="K21" s="12">
        <f t="shared" si="8"/>
        <v>1.6132925587441709E-2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1.5844117893176229E-2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0.18512975587126865</v>
      </c>
      <c r="D25" s="12">
        <f t="shared" ref="D25:O25" si="13">SUM(D15:D24)</f>
        <v>0.45006492834458711</v>
      </c>
      <c r="E25" s="12">
        <f t="shared" si="13"/>
        <v>0.1858401436419404</v>
      </c>
      <c r="F25" s="12">
        <f t="shared" si="13"/>
        <v>0.33206987325944487</v>
      </c>
      <c r="G25" s="12">
        <f t="shared" si="13"/>
        <v>0.74685350527285299</v>
      </c>
      <c r="H25" s="12">
        <f t="shared" si="13"/>
        <v>0.45369815633104571</v>
      </c>
      <c r="I25" s="12">
        <f t="shared" si="13"/>
        <v>0.32252980561825961</v>
      </c>
      <c r="J25" s="12">
        <f t="shared" si="13"/>
        <v>2.2429031819044698</v>
      </c>
      <c r="K25" s="12">
        <f t="shared" si="13"/>
        <v>0.41843292850138569</v>
      </c>
      <c r="L25" s="12">
        <f t="shared" si="13"/>
        <v>0.51608989898312008</v>
      </c>
      <c r="M25" s="12">
        <f t="shared" si="13"/>
        <v>47.910402498114792</v>
      </c>
      <c r="N25" s="12">
        <f t="shared" si="13"/>
        <v>27.598554241344072</v>
      </c>
      <c r="O25" s="12">
        <f t="shared" si="13"/>
        <v>0.28885514819735292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2.1887055069404706</v>
      </c>
      <c r="D29" s="12">
        <f>(SUMIFS(MESKENOG2,KAYNAK,A29,SEBEP,B29,SÜRE,"Uzun",BİLDİRİM,"Bildirimli",İL,$B$10,İLÇE,$B$11)/VLOOKUP($B$11,ABONE2,4,FALSE))</f>
        <v>6.9869020983739505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2.2015712210244573</v>
      </c>
      <c r="F29" s="12">
        <f>(SUMIFS(TARIMSALAG2,KAYNAK,A29,SEBEP,B29,SÜRE,"Uzun",BİLDİRİM,"Bildirimli",İL,$B$10,İLÇE,$B$11)/VLOOKUP($B$11,ABONE2,6,FALSE))</f>
        <v>2.8890780909912177</v>
      </c>
      <c r="G29" s="12">
        <f>(SUMIFS(TARIMSALOG2,KAYNAK,A29,SEBEP,B29,SÜRE,"Uzun",BİLDİRİM,"Bildirimli",İL,$B$10,İLÇE,$B$11)/VLOOKUP($B$11,ABONE2,7,FALSE))</f>
        <v>6.6066421538936178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3.9791908613159817</v>
      </c>
      <c r="I29" s="12">
        <f>(SUMIFS(TICARETHANEAG2,KAYNAK,A29,SEBEP,B29,SÜRE,"Uzun",BİLDİRİM,"Bildirimli",İL,$B$10,İLÇE,$B$11)/VLOOKUP($B$11,ABONE2,9,FALSE))</f>
        <v>4.0269738703774172</v>
      </c>
      <c r="J29" s="12">
        <f>(SUMIFS(TICARETHANEOG2,KAYNAK,A29,SEBEP,B29,SÜRE,"Uzun",BİLDİRİM,"Bildirimli",İL,$B$10,İLÇE,$B$11)/VLOOKUP($B$11,ABONE2,10,FALSE))</f>
        <v>32.77522949205504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5.4626569128559019</v>
      </c>
      <c r="L29" s="12">
        <f>(SUMIFS(SANAYIAG2,KAYNAK,A29,SEBEP,B29,SÜRE,"Uzun",BİLDİRİM,"Bildirimli",İL,$B$10,İLÇE,$B$11)/VLOOKUP($B$11,ABONE2,12,FALSE))</f>
        <v>47.672596996031494</v>
      </c>
      <c r="M29" s="12">
        <f>(SUMIFS(SANAYIOG2,KAYNAK,A29,SEBEP,B29,SÜRE,"Uzun",BİLDİRİM,"Bildirimli",İL,$B$10,İLÇE,$B$11)/VLOOKUP($B$11,ABONE2,13,FALSE))</f>
        <v>825.56820759625521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492.18437448187359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3.3808124830869488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2.1887055069404706</v>
      </c>
      <c r="D33" s="12">
        <f t="shared" ref="D33:O33" si="14">SUM(D28:D32)</f>
        <v>6.9869020983739505</v>
      </c>
      <c r="E33" s="12">
        <f t="shared" si="14"/>
        <v>2.2015712210244573</v>
      </c>
      <c r="F33" s="12">
        <f t="shared" si="14"/>
        <v>2.8890780909912177</v>
      </c>
      <c r="G33" s="12">
        <f t="shared" si="14"/>
        <v>6.6066421538936178</v>
      </c>
      <c r="H33" s="12">
        <f t="shared" si="14"/>
        <v>3.9791908613159817</v>
      </c>
      <c r="I33" s="12">
        <f t="shared" si="14"/>
        <v>4.0269738703774172</v>
      </c>
      <c r="J33" s="12">
        <f t="shared" si="14"/>
        <v>32.77522949205504</v>
      </c>
      <c r="K33" s="12">
        <f t="shared" si="14"/>
        <v>5.4626569128559019</v>
      </c>
      <c r="L33" s="12">
        <f t="shared" si="14"/>
        <v>47.672596996031494</v>
      </c>
      <c r="M33" s="12">
        <f t="shared" si="14"/>
        <v>825.56820759625521</v>
      </c>
      <c r="N33" s="12">
        <f t="shared" si="14"/>
        <v>492.18437448187359</v>
      </c>
      <c r="O33" s="12">
        <f t="shared" si="14"/>
        <v>3.3808124830869488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6695</v>
      </c>
      <c r="D37" s="16">
        <f>VLOOKUP($B$11,ABONE2,4,FALSE)</f>
        <v>18</v>
      </c>
      <c r="E37" s="16">
        <f>VLOOKUP($B$11,ABONE2,5,FALSE)</f>
        <v>6713</v>
      </c>
      <c r="F37" s="16">
        <f>VLOOKUP($B$11,ABONE2,6,FALSE)</f>
        <v>1222</v>
      </c>
      <c r="G37" s="16">
        <f>VLOOKUP($B$11,ABONE2,7,FALSE)</f>
        <v>507</v>
      </c>
      <c r="H37" s="16">
        <f>VLOOKUP($B$11,ABONE2,8,FALSE)</f>
        <v>1729</v>
      </c>
      <c r="I37" s="16">
        <f>VLOOKUP($B$11,ABONE2,9,FALSE)</f>
        <v>1579</v>
      </c>
      <c r="J37" s="16">
        <f>VLOOKUP($B$11,ABONE2,10,FALSE)</f>
        <v>83</v>
      </c>
      <c r="K37" s="16">
        <f>VLOOKUP($B$11,ABONE2,11,FALSE)</f>
        <v>1662</v>
      </c>
      <c r="L37" s="21">
        <f>VLOOKUP($B$11,ABONE2,12,FALSE)</f>
        <v>3</v>
      </c>
      <c r="M37" s="21">
        <f>VLOOKUP($B$11,ABONE2,13,FALSE)</f>
        <v>4</v>
      </c>
      <c r="N37" s="21">
        <f>VLOOKUP($B$11,ABONE2,14,FALSE)</f>
        <v>7</v>
      </c>
      <c r="O37" s="21">
        <f>VLOOKUP($B$11,ABONE2,15,FALSE)</f>
        <v>10111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999.77946126100244</v>
      </c>
      <c r="D38" s="16">
        <f>VLOOKUP($B$11,TUKETIM,4,FALSE)</f>
        <v>59.777999999999999</v>
      </c>
      <c r="E38" s="16">
        <f>VLOOKUP($B$11,TUKETIM,5,FALSE)</f>
        <v>1059.5574612610023</v>
      </c>
      <c r="F38" s="16">
        <f>VLOOKUP($B$11,TUKETIM,6,FALSE)</f>
        <v>1017.1813764387338</v>
      </c>
      <c r="G38" s="16">
        <f>VLOOKUP($B$11,TUKETIM,7,FALSE)</f>
        <v>997.1191606717864</v>
      </c>
      <c r="H38" s="16">
        <f>VLOOKUP($B$11,TUKETIM,8,FALSE)</f>
        <v>2014.3005371105201</v>
      </c>
      <c r="I38" s="16">
        <f>VLOOKUP($B$11,TUKETIM,9,FALSE)</f>
        <v>541.76870594731179</v>
      </c>
      <c r="J38" s="16">
        <f>VLOOKUP($B$11,TUKETIM,10,FALSE)</f>
        <v>433.50890536391313</v>
      </c>
      <c r="K38" s="16">
        <f>VLOOKUP($B$11,TUKETIM,11,FALSE)</f>
        <v>975.27761131122497</v>
      </c>
      <c r="L38" s="21">
        <f>VLOOKUP($B$11,TUKETIM,12,FALSE)</f>
        <v>34.134300000000003</v>
      </c>
      <c r="M38" s="21">
        <f>VLOOKUP($B$11,TUKETIM,13,FALSE)</f>
        <v>359.06284663414971</v>
      </c>
      <c r="N38" s="21">
        <f>VLOOKUP($B$11,TUKETIM,14,FALSE)</f>
        <v>393.1971466341497</v>
      </c>
      <c r="O38" s="21">
        <f>VLOOKUP($B$11,TUKETIM,15,FALSE)</f>
        <v>4442.3327563168968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29133.1809999998</v>
      </c>
      <c r="D39" s="16">
        <f>VLOOKUP($B$11,ANLASMA,4,FALSE)</f>
        <v>249.5</v>
      </c>
      <c r="E39" s="16">
        <f>VLOOKUP($B$11,ANLASMA,5,FALSE)</f>
        <v>29382.6809999998</v>
      </c>
      <c r="F39" s="16">
        <f>VLOOKUP($B$11,ANLASMA,6,FALSE)</f>
        <v>8667.5400000000391</v>
      </c>
      <c r="G39" s="16">
        <f>VLOOKUP($B$11,ANLASMA,7,FALSE)</f>
        <v>8167.9740000000102</v>
      </c>
      <c r="H39" s="16">
        <f>VLOOKUP($B$11,ANLASMA,8,FALSE)</f>
        <v>16835.51400000005</v>
      </c>
      <c r="I39" s="16">
        <f>VLOOKUP($B$11,ANLASMA,9,FALSE)</f>
        <v>7959.5030000000297</v>
      </c>
      <c r="J39" s="16">
        <f>VLOOKUP($B$11,ANLASMA,10,FALSE)</f>
        <v>23036.43</v>
      </c>
      <c r="K39" s="16">
        <f>VLOOKUP($B$11,ANLASMA,11,FALSE)</f>
        <v>30995.93300000003</v>
      </c>
      <c r="L39" s="21">
        <f>VLOOKUP($B$11,ANLASMA,12,FALSE)</f>
        <v>167</v>
      </c>
      <c r="M39" s="21">
        <f>VLOOKUP($B$11,ANLASMA,13,FALSE)</f>
        <v>3630</v>
      </c>
      <c r="N39" s="21">
        <f>VLOOKUP($B$11,ANLASMA,14,FALSE)</f>
        <v>3797</v>
      </c>
      <c r="O39" s="21">
        <f>VLOOKUP($B$11,ANLASMA,15,FALSE)</f>
        <v>81011.127999999881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81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126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0.15752932192018754</v>
      </c>
      <c r="D17" s="12">
        <f t="shared" si="1"/>
        <v>0.22130241750408128</v>
      </c>
      <c r="E17" s="12">
        <f t="shared" si="2"/>
        <v>0.15777574037298464</v>
      </c>
      <c r="F17" s="12">
        <f t="shared" si="3"/>
        <v>0.25554808684297325</v>
      </c>
      <c r="G17" s="12">
        <f t="shared" si="4"/>
        <v>7.3335247044437377</v>
      </c>
      <c r="H17" s="12">
        <f t="shared" si="5"/>
        <v>1.0400089714133349</v>
      </c>
      <c r="I17" s="12">
        <f t="shared" si="6"/>
        <v>0.40708005263738567</v>
      </c>
      <c r="J17" s="12">
        <f t="shared" si="7"/>
        <v>10.22903390675104</v>
      </c>
      <c r="K17" s="12">
        <f t="shared" si="8"/>
        <v>0.80936549719780626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0.3802401662170472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1.062045197100607E-2</v>
      </c>
      <c r="D21" s="12">
        <f t="shared" si="1"/>
        <v>0</v>
      </c>
      <c r="E21" s="12">
        <f t="shared" si="2"/>
        <v>1.0579414675909447E-2</v>
      </c>
      <c r="F21" s="12">
        <f t="shared" si="3"/>
        <v>8.7416251274724001E-3</v>
      </c>
      <c r="G21" s="12">
        <f t="shared" si="4"/>
        <v>0</v>
      </c>
      <c r="H21" s="12">
        <f t="shared" si="5"/>
        <v>7.7727800251832669E-3</v>
      </c>
      <c r="I21" s="12">
        <f t="shared" si="6"/>
        <v>1.2409879525712859E-2</v>
      </c>
      <c r="J21" s="12">
        <f t="shared" si="7"/>
        <v>0</v>
      </c>
      <c r="K21" s="12">
        <f t="shared" si="8"/>
        <v>1.1901598385718318E-2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1.0360009765319103E-2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0.16814977389119362</v>
      </c>
      <c r="D25" s="12">
        <f t="shared" ref="D25:O25" si="13">SUM(D15:D24)</f>
        <v>0.22130241750408128</v>
      </c>
      <c r="E25" s="12">
        <f t="shared" si="13"/>
        <v>0.16835515504889409</v>
      </c>
      <c r="F25" s="12">
        <f t="shared" si="13"/>
        <v>0.26428971197044565</v>
      </c>
      <c r="G25" s="12">
        <f t="shared" si="13"/>
        <v>7.3335247044437377</v>
      </c>
      <c r="H25" s="12">
        <f t="shared" si="13"/>
        <v>1.0477817514385181</v>
      </c>
      <c r="I25" s="12">
        <f t="shared" si="13"/>
        <v>0.41948993216309854</v>
      </c>
      <c r="J25" s="12">
        <f t="shared" si="13"/>
        <v>10.22903390675104</v>
      </c>
      <c r="K25" s="12">
        <f t="shared" si="13"/>
        <v>0.82126709558352462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0.39060017598236629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9.7199792948507752E-2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9.6824214150406859E-2</v>
      </c>
      <c r="F29" s="12">
        <f>(SUMIFS(TARIMSALAG2,KAYNAK,A29,SEBEP,B29,SÜRE,"Uzun",BİLDİRİM,"Bildirimli",İL,$B$10,İLÇE,$B$11)/VLOOKUP($B$11,ABONE2,6,FALSE))</f>
        <v>6.2817182862123691E-2</v>
      </c>
      <c r="G29" s="12">
        <f>(SUMIFS(TARIMSALOG2,KAYNAK,A29,SEBEP,B29,SÜRE,"Uzun",BİLDİRİM,"Bildirimli",İL,$B$10,İLÇE,$B$11)/VLOOKUP($B$11,ABONE2,7,FALSE))</f>
        <v>1.2347748550952329E-2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5.7223593165167674E-2</v>
      </c>
      <c r="I29" s="12">
        <f>(SUMIFS(TICARETHANEAG2,KAYNAK,A29,SEBEP,B29,SÜRE,"Uzun",BİLDİRİM,"Bildirimli",İL,$B$10,İLÇE,$B$11)/VLOOKUP($B$11,ABONE2,9,FALSE))</f>
        <v>0.38431859057123635</v>
      </c>
      <c r="J29" s="12">
        <f>(SUMIFS(TICARETHANEOG2,KAYNAK,A29,SEBEP,B29,SÜRE,"Uzun",BİLDİRİM,"Bildirimli",İL,$B$10,İLÇE,$B$11)/VLOOKUP($B$11,ABONE2,10,FALSE))</f>
        <v>0.51425591672863269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0.38964053524687009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0.13350761162814842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9.7199792948507752E-2</v>
      </c>
      <c r="D33" s="12">
        <f t="shared" ref="D33:O33" si="14">SUM(D28:D32)</f>
        <v>0</v>
      </c>
      <c r="E33" s="12">
        <f t="shared" si="14"/>
        <v>9.6824214150406859E-2</v>
      </c>
      <c r="F33" s="12">
        <f t="shared" si="14"/>
        <v>6.2817182862123691E-2</v>
      </c>
      <c r="G33" s="12">
        <f t="shared" si="14"/>
        <v>1.2347748550952329E-2</v>
      </c>
      <c r="H33" s="12">
        <f t="shared" si="14"/>
        <v>5.7223593165167674E-2</v>
      </c>
      <c r="I33" s="12">
        <f t="shared" si="14"/>
        <v>0.38431859057123635</v>
      </c>
      <c r="J33" s="12">
        <f t="shared" si="14"/>
        <v>0.51425591672863269</v>
      </c>
      <c r="K33" s="12">
        <f t="shared" si="14"/>
        <v>0.38964053524687009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0.13350761162814842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7734</v>
      </c>
      <c r="D37" s="16">
        <f>VLOOKUP($B$11,ABONE2,4,FALSE)</f>
        <v>30</v>
      </c>
      <c r="E37" s="16">
        <f>VLOOKUP($B$11,ABONE2,5,FALSE)</f>
        <v>7764</v>
      </c>
      <c r="F37" s="16">
        <f>VLOOKUP($B$11,ABONE2,6,FALSE)</f>
        <v>1412</v>
      </c>
      <c r="G37" s="16">
        <f>VLOOKUP($B$11,ABONE2,7,FALSE)</f>
        <v>176</v>
      </c>
      <c r="H37" s="16">
        <f>VLOOKUP($B$11,ABONE2,8,FALSE)</f>
        <v>1588</v>
      </c>
      <c r="I37" s="16">
        <f>VLOOKUP($B$11,ABONE2,9,FALSE)</f>
        <v>1522</v>
      </c>
      <c r="J37" s="16">
        <f>VLOOKUP($B$11,ABONE2,10,FALSE)</f>
        <v>65</v>
      </c>
      <c r="K37" s="16">
        <f>VLOOKUP($B$11,ABONE2,11,FALSE)</f>
        <v>1587</v>
      </c>
      <c r="L37" s="21">
        <f>VLOOKUP($B$11,ABONE2,12,FALSE)</f>
        <v>2</v>
      </c>
      <c r="M37" s="21">
        <f>VLOOKUP($B$11,ABONE2,13,FALSE)</f>
        <v>2</v>
      </c>
      <c r="N37" s="21">
        <f>VLOOKUP($B$11,ABONE2,14,FALSE)</f>
        <v>4</v>
      </c>
      <c r="O37" s="21">
        <f>VLOOKUP($B$11,ABONE2,15,FALSE)</f>
        <v>10943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875.86222114039788</v>
      </c>
      <c r="D38" s="16">
        <f>VLOOKUP($B$11,TUKETIM,4,FALSE)</f>
        <v>83.046000000000006</v>
      </c>
      <c r="E38" s="16">
        <f>VLOOKUP($B$11,TUKETIM,5,FALSE)</f>
        <v>958.90822114039793</v>
      </c>
      <c r="F38" s="16">
        <f>VLOOKUP($B$11,TUKETIM,6,FALSE)</f>
        <v>511.92856795753039</v>
      </c>
      <c r="G38" s="16">
        <f>VLOOKUP($B$11,TUKETIM,7,FALSE)</f>
        <v>1034.6023490279242</v>
      </c>
      <c r="H38" s="16">
        <f>VLOOKUP($B$11,TUKETIM,8,FALSE)</f>
        <v>1546.5309169854545</v>
      </c>
      <c r="I38" s="16">
        <f>VLOOKUP($B$11,TUKETIM,9,FALSE)</f>
        <v>717.49621723259531</v>
      </c>
      <c r="J38" s="16">
        <f>VLOOKUP($B$11,TUKETIM,10,FALSE)</f>
        <v>354.77486882296205</v>
      </c>
      <c r="K38" s="16">
        <f>VLOOKUP($B$11,TUKETIM,11,FALSE)</f>
        <v>1072.2710860555574</v>
      </c>
      <c r="L38" s="21">
        <f>VLOOKUP($B$11,TUKETIM,12,FALSE)</f>
        <v>23.053638583638584</v>
      </c>
      <c r="M38" s="21">
        <f>VLOOKUP($B$11,TUKETIM,13,FALSE)</f>
        <v>19.700192271544246</v>
      </c>
      <c r="N38" s="21">
        <f>VLOOKUP($B$11,TUKETIM,14,FALSE)</f>
        <v>42.753830855182827</v>
      </c>
      <c r="O38" s="21">
        <f>VLOOKUP($B$11,TUKETIM,15,FALSE)</f>
        <v>3620.464055036593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31064.352999999901</v>
      </c>
      <c r="D39" s="16">
        <f>VLOOKUP($B$11,ANLASMA,4,FALSE)</f>
        <v>602.1</v>
      </c>
      <c r="E39" s="16">
        <f>VLOOKUP($B$11,ANLASMA,5,FALSE)</f>
        <v>31666.452999999899</v>
      </c>
      <c r="F39" s="16">
        <f>VLOOKUP($B$11,ANLASMA,6,FALSE)</f>
        <v>6253.2170000000297</v>
      </c>
      <c r="G39" s="16">
        <f>VLOOKUP($B$11,ANLASMA,7,FALSE)</f>
        <v>12809.4</v>
      </c>
      <c r="H39" s="16">
        <f>VLOOKUP($B$11,ANLASMA,8,FALSE)</f>
        <v>19062.617000000027</v>
      </c>
      <c r="I39" s="16">
        <f>VLOOKUP($B$11,ANLASMA,9,FALSE)</f>
        <v>8033.61600000003</v>
      </c>
      <c r="J39" s="16">
        <f>VLOOKUP($B$11,ANLASMA,10,FALSE)</f>
        <v>15687</v>
      </c>
      <c r="K39" s="16">
        <f>VLOOKUP($B$11,ANLASMA,11,FALSE)</f>
        <v>23720.616000000031</v>
      </c>
      <c r="L39" s="21">
        <f>VLOOKUP($B$11,ANLASMA,12,FALSE)</f>
        <v>31.481999999999999</v>
      </c>
      <c r="M39" s="21">
        <f>VLOOKUP($B$11,ANLASMA,13,FALSE)</f>
        <v>390</v>
      </c>
      <c r="N39" s="21">
        <f>VLOOKUP($B$11,ANLASMA,14,FALSE)</f>
        <v>421.48199999999997</v>
      </c>
      <c r="O39" s="21">
        <f>VLOOKUP($B$11,ANLASMA,15,FALSE)</f>
        <v>74871.167999999947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82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8.0284474610701997E-2</v>
      </c>
      <c r="D17" s="12">
        <f t="shared" si="1"/>
        <v>3.4141419093392908</v>
      </c>
      <c r="E17" s="12">
        <f t="shared" si="2"/>
        <v>8.0769506460094578E-2</v>
      </c>
      <c r="F17" s="12">
        <f t="shared" si="3"/>
        <v>47.452266737073231</v>
      </c>
      <c r="G17" s="12">
        <f t="shared" si="4"/>
        <v>0</v>
      </c>
      <c r="H17" s="12">
        <f t="shared" si="5"/>
        <v>29.657666710670767</v>
      </c>
      <c r="I17" s="12">
        <f t="shared" si="6"/>
        <v>0.12028747405450986</v>
      </c>
      <c r="J17" s="12">
        <f t="shared" si="7"/>
        <v>1.5775346394714673</v>
      </c>
      <c r="K17" s="12">
        <f t="shared" si="8"/>
        <v>0.13254677173734455</v>
      </c>
      <c r="L17" s="12">
        <f t="shared" si="9"/>
        <v>2.2857165794799652</v>
      </c>
      <c r="M17" s="12">
        <f t="shared" si="10"/>
        <v>29.279933111161863</v>
      </c>
      <c r="N17" s="12">
        <f t="shared" si="11"/>
        <v>6.9647141116381608</v>
      </c>
      <c r="O17" s="17">
        <f t="shared" si="12"/>
        <v>0.10313498768935833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1.1224742134519814E-3</v>
      </c>
      <c r="D18" s="12">
        <f t="shared" si="1"/>
        <v>0</v>
      </c>
      <c r="E18" s="12">
        <f t="shared" si="2"/>
        <v>1.1223109084054085E-3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7.6395894055860932E-4</v>
      </c>
      <c r="J18" s="12">
        <f t="shared" si="7"/>
        <v>4.4164214643531319E-2</v>
      </c>
      <c r="K18" s="12">
        <f t="shared" si="8"/>
        <v>1.1290697239593451E-3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1.1233739870446485E-3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3.0603457751672867E-2</v>
      </c>
      <c r="D21" s="12">
        <f t="shared" si="1"/>
        <v>0</v>
      </c>
      <c r="E21" s="12">
        <f t="shared" si="2"/>
        <v>3.0599005356211538E-2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5.187496597621355E-2</v>
      </c>
      <c r="J21" s="12">
        <f t="shared" si="7"/>
        <v>0</v>
      </c>
      <c r="K21" s="12">
        <f t="shared" si="8"/>
        <v>5.14385604951932E-2</v>
      </c>
      <c r="L21" s="12">
        <f t="shared" si="9"/>
        <v>4.1522260362846595</v>
      </c>
      <c r="M21" s="12">
        <f t="shared" si="10"/>
        <v>0</v>
      </c>
      <c r="N21" s="12">
        <f t="shared" si="11"/>
        <v>3.4325068566619854</v>
      </c>
      <c r="O21" s="17">
        <f t="shared" si="12"/>
        <v>3.9775488002572038E-2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2.3577758726571758E-2</v>
      </c>
      <c r="D22" s="12">
        <f t="shared" si="1"/>
        <v>0</v>
      </c>
      <c r="E22" s="12">
        <f t="shared" si="2"/>
        <v>2.3574328476735473E-2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1.6975099777311257E-2</v>
      </c>
      <c r="J22" s="12">
        <f t="shared" si="7"/>
        <v>0</v>
      </c>
      <c r="K22" s="12">
        <f t="shared" si="8"/>
        <v>1.6832294351914297E-2</v>
      </c>
      <c r="L22" s="12">
        <f t="shared" si="9"/>
        <v>0.41363997461257329</v>
      </c>
      <c r="M22" s="12">
        <f t="shared" si="10"/>
        <v>0</v>
      </c>
      <c r="N22" s="12">
        <f t="shared" si="11"/>
        <v>0.34194237901306057</v>
      </c>
      <c r="O22" s="17">
        <f t="shared" si="12"/>
        <v>2.180293648890148E-2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0.13558816530239859</v>
      </c>
      <c r="D25" s="12">
        <f t="shared" ref="D25:O25" si="13">SUM(D15:D24)</f>
        <v>3.4141419093392908</v>
      </c>
      <c r="E25" s="12">
        <f t="shared" si="13"/>
        <v>0.13606515120144699</v>
      </c>
      <c r="F25" s="12">
        <f t="shared" si="13"/>
        <v>47.452266737073231</v>
      </c>
      <c r="G25" s="12">
        <f t="shared" si="13"/>
        <v>0</v>
      </c>
      <c r="H25" s="12">
        <f t="shared" si="13"/>
        <v>29.657666710670767</v>
      </c>
      <c r="I25" s="12">
        <f t="shared" si="13"/>
        <v>0.1899014987485933</v>
      </c>
      <c r="J25" s="12">
        <f t="shared" si="13"/>
        <v>1.6216988541149986</v>
      </c>
      <c r="K25" s="12">
        <f t="shared" si="13"/>
        <v>0.20194669630841139</v>
      </c>
      <c r="L25" s="12">
        <f t="shared" si="13"/>
        <v>6.8515825903771983</v>
      </c>
      <c r="M25" s="12">
        <f t="shared" si="13"/>
        <v>29.279933111161863</v>
      </c>
      <c r="N25" s="12">
        <f t="shared" si="13"/>
        <v>10.739163347313207</v>
      </c>
      <c r="O25" s="12">
        <f t="shared" si="13"/>
        <v>0.1658367861678765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6.1143844253726938E-2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6.1134948638830983E-2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4.3783855102645014E-2</v>
      </c>
      <c r="J29" s="12">
        <f>(SUMIFS(TICARETHANEOG2,KAYNAK,A29,SEBEP,B29,SÜRE,"Uzun",BİLDİRİM,"Bildirimli",İL,$B$10,İLÇE,$B$11)/VLOOKUP($B$11,ABONE2,10,FALSE))</f>
        <v>2.3918091039301301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6.3536949275898716E-2</v>
      </c>
      <c r="L29" s="12">
        <f>(SUMIFS(SANAYIAG2,KAYNAK,A29,SEBEP,B29,SÜRE,"Uzun",BİLDİRİM,"Bildirimli",İL,$B$10,İLÇE,$B$11)/VLOOKUP($B$11,ABONE2,12,FALSE))</f>
        <v>0.52331501255530222</v>
      </c>
      <c r="M29" s="12">
        <f>(SUMIFS(SANAYIOG2,KAYNAK,A29,SEBEP,B29,SÜRE,"Uzun",BİLDİRİM,"Bildirimli",İL,$B$10,İLÇE,$B$11)/VLOOKUP($B$11,ABONE2,13,FALSE))</f>
        <v>1.0557232502637111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0.6155991070914264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6.2328033708482743E-2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4.6149105174901242E-2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4.6142391094809623E-2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9.6159672453874592E-2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9.5350715622341736E-2</v>
      </c>
      <c r="L31" s="12">
        <f>(SUMIFS(SANAYIAG2,KAYNAK,A31,SEBEP,B31,SÜRE,"Uzun",BİLDİRİM,"Bildirimli",İL,$B$10,İLÇE,$B$11)/VLOOKUP($B$11,ABONE2,12,FALSE))</f>
        <v>2.2048896890390464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1.8227088096056117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6.2527679949145307E-2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0.10729294942862819</v>
      </c>
      <c r="D33" s="12">
        <f t="shared" ref="D33:O33" si="14">SUM(D28:D32)</f>
        <v>0</v>
      </c>
      <c r="E33" s="12">
        <f t="shared" si="14"/>
        <v>0.10727733973364061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0.13994352755651962</v>
      </c>
      <c r="J33" s="12">
        <f t="shared" si="14"/>
        <v>2.3918091039301301</v>
      </c>
      <c r="K33" s="12">
        <f t="shared" si="14"/>
        <v>0.15888766489824047</v>
      </c>
      <c r="L33" s="12">
        <f t="shared" si="14"/>
        <v>2.7282047015943487</v>
      </c>
      <c r="M33" s="12">
        <f t="shared" si="14"/>
        <v>1.0557232502637111</v>
      </c>
      <c r="N33" s="12">
        <f t="shared" si="14"/>
        <v>2.4383079166970383</v>
      </c>
      <c r="O33" s="12">
        <f t="shared" si="14"/>
        <v>0.12485571365762804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185557</v>
      </c>
      <c r="D37" s="16">
        <f>VLOOKUP($B$11,ABONE2,4,FALSE)</f>
        <v>27</v>
      </c>
      <c r="E37" s="16">
        <f>VLOOKUP($B$11,ABONE2,5,FALSE)</f>
        <v>185584</v>
      </c>
      <c r="F37" s="16">
        <f>VLOOKUP($B$11,ABONE2,6,FALSE)</f>
        <v>5</v>
      </c>
      <c r="G37" s="16">
        <f>VLOOKUP($B$11,ABONE2,7,FALSE)</f>
        <v>3</v>
      </c>
      <c r="H37" s="16">
        <f>VLOOKUP($B$11,ABONE2,8,FALSE)</f>
        <v>8</v>
      </c>
      <c r="I37" s="16">
        <f>VLOOKUP($B$11,ABONE2,9,FALSE)</f>
        <v>79915</v>
      </c>
      <c r="J37" s="16">
        <f>VLOOKUP($B$11,ABONE2,10,FALSE)</f>
        <v>678</v>
      </c>
      <c r="K37" s="16">
        <f>VLOOKUP($B$11,ABONE2,11,FALSE)</f>
        <v>80593</v>
      </c>
      <c r="L37" s="21">
        <f>VLOOKUP($B$11,ABONE2,12,FALSE)</f>
        <v>186</v>
      </c>
      <c r="M37" s="21">
        <f>VLOOKUP($B$11,ABONE2,13,FALSE)</f>
        <v>39</v>
      </c>
      <c r="N37" s="21">
        <f>VLOOKUP($B$11,ABONE2,14,FALSE)</f>
        <v>225</v>
      </c>
      <c r="O37" s="21">
        <f>VLOOKUP($B$11,ABONE2,15,FALSE)</f>
        <v>266410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41575.611057986105</v>
      </c>
      <c r="D38" s="16">
        <f>VLOOKUP($B$11,TUKETIM,4,FALSE)</f>
        <v>114.83240000000001</v>
      </c>
      <c r="E38" s="16">
        <f>VLOOKUP($B$11,TUKETIM,5,FALSE)</f>
        <v>41690.443457986104</v>
      </c>
      <c r="F38" s="16">
        <f>VLOOKUP($B$11,TUKETIM,6,FALSE)</f>
        <v>0.30859999999999999</v>
      </c>
      <c r="G38" s="16">
        <f>VLOOKUP($B$11,TUKETIM,7,FALSE)</f>
        <v>0.1583</v>
      </c>
      <c r="H38" s="16">
        <f>VLOOKUP($B$11,TUKETIM,8,FALSE)</f>
        <v>0.46689999999999998</v>
      </c>
      <c r="I38" s="16">
        <f>VLOOKUP($B$11,TUKETIM,9,FALSE)</f>
        <v>42297.095966340734</v>
      </c>
      <c r="J38" s="16">
        <f>VLOOKUP($B$11,TUKETIM,10,FALSE)</f>
        <v>28610.040649577124</v>
      </c>
      <c r="K38" s="16">
        <f>VLOOKUP($B$11,TUKETIM,11,FALSE)</f>
        <v>70907.136615917858</v>
      </c>
      <c r="L38" s="21">
        <f>VLOOKUP($B$11,TUKETIM,12,FALSE)</f>
        <v>1240.2566783561645</v>
      </c>
      <c r="M38" s="21">
        <f>VLOOKUP($B$11,TUKETIM,13,FALSE)</f>
        <v>1460.253698856372</v>
      </c>
      <c r="N38" s="21">
        <f>VLOOKUP($B$11,TUKETIM,14,FALSE)</f>
        <v>2700.5103772125367</v>
      </c>
      <c r="O38" s="21">
        <f>VLOOKUP($B$11,TUKETIM,15,FALSE)</f>
        <v>115298.5573511165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771260.02100005466</v>
      </c>
      <c r="D39" s="16">
        <f>VLOOKUP($B$11,ANLASMA,4,FALSE)</f>
        <v>11329.43</v>
      </c>
      <c r="E39" s="16">
        <f>VLOOKUP($B$11,ANLASMA,5,FALSE)</f>
        <v>782589.45100005472</v>
      </c>
      <c r="F39" s="16">
        <f>VLOOKUP($B$11,ANLASMA,6,FALSE)</f>
        <v>15</v>
      </c>
      <c r="G39" s="16">
        <f>VLOOKUP($B$11,ANLASMA,7,FALSE)</f>
        <v>1009</v>
      </c>
      <c r="H39" s="16">
        <f>VLOOKUP($B$11,ANLASMA,8,FALSE)</f>
        <v>1024</v>
      </c>
      <c r="I39" s="16">
        <f>VLOOKUP($B$11,ANLASMA,9,FALSE)</f>
        <v>548644.29000004206</v>
      </c>
      <c r="J39" s="16">
        <f>VLOOKUP($B$11,ANLASMA,10,FALSE)</f>
        <v>683455.46299999999</v>
      </c>
      <c r="K39" s="16">
        <f>VLOOKUP($B$11,ANLASMA,11,FALSE)</f>
        <v>1232099.7530000419</v>
      </c>
      <c r="L39" s="21">
        <f>VLOOKUP($B$11,ANLASMA,12,FALSE)</f>
        <v>4165.4920000000002</v>
      </c>
      <c r="M39" s="21">
        <f>VLOOKUP($B$11,ANLASMA,13,FALSE)</f>
        <v>22103.59</v>
      </c>
      <c r="N39" s="21">
        <f>VLOOKUP($B$11,ANLASMA,14,FALSE)</f>
        <v>26269.082000000002</v>
      </c>
      <c r="O39" s="21">
        <f>VLOOKUP($B$11,ANLASMA,15,FALSE)</f>
        <v>2041982.2860000967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C35:E35"/>
    <mergeCell ref="F35:H35"/>
    <mergeCell ref="I35:K35"/>
    <mergeCell ref="L35:N35"/>
    <mergeCell ref="O35:O3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81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127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2.6462208386527714E-2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2.6417116245388471E-2</v>
      </c>
      <c r="F15" s="12">
        <f t="shared" ref="F15:F24" si="3">(SUMIFS(TARIMSALAG2,KAYNAK,A15,SEBEP,B15,SÜRE,"Uzun",BİLDİRİM,"Bildirimsiz",İL,$B$10,İLÇE,$B$11)/VLOOKUP($B$11,ABONE2,6,FALSE))</f>
        <v>2.5708863216378284E-3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1.3466547399055293E-3</v>
      </c>
      <c r="I15" s="12">
        <f t="shared" ref="I15:I24" si="6">(SUMIFS(TICARETHANEAG2,KAYNAK,A15,SEBEP,B15,SÜRE,"Uzun",BİLDİRİM,"Bildirimsiz",İL,$B$10,İLÇE,$B$11)/VLOOKUP($B$11,ABONE2,9,FALSE))</f>
        <v>6.989779898076863E-2</v>
      </c>
      <c r="J15" s="12">
        <f t="shared" ref="J15:J24" si="7">(SUMIFS(TICARETHANEOG2,KAYNAK,A15,SEBEP,B15,SÜRE,"Uzun",BİLDİRİM,"Bildirimsiz",İL,$B$10,İLÇE,$B$11)/VLOOKUP($B$11,ABONE2,10,FALSE))</f>
        <v>0.46382703979151063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8.087706909715367E-2</v>
      </c>
      <c r="L15" s="12">
        <f t="shared" ref="L15:L24" si="9">(SUMIFS(SANAYIAG2,KAYNAK,A15,SEBEP,B15,SÜRE,"Uzun",BİLDİRİM,"Bildirimsiz",İL,$B$10,İLÇE,$B$11)/VLOOKUP($B$11,ABONE2,12,FALSE))</f>
        <v>4.8451933971977788</v>
      </c>
      <c r="M15" s="12">
        <f t="shared" ref="M15:M24" si="10">(SUMIFS(SANAYIOG2,KAYNAK,A15,SEBEP,B15,SÜRE,"Uzun",BİLDİRİM,"Bildirimsiz",İL,$B$10,İLÇE,$B$11)/VLOOKUP($B$11,ABONE2,13,FALSE))</f>
        <v>4.5305466440833388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4.6338634883895722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3.6210241691431062E-2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0.18836769257485783</v>
      </c>
      <c r="D17" s="12">
        <f t="shared" si="1"/>
        <v>0.53428693977927988</v>
      </c>
      <c r="E17" s="12">
        <f t="shared" si="2"/>
        <v>0.1889571460055724</v>
      </c>
      <c r="F17" s="12">
        <f t="shared" si="3"/>
        <v>1.5515950889155106</v>
      </c>
      <c r="G17" s="12">
        <f t="shared" si="4"/>
        <v>2.6929118789682018</v>
      </c>
      <c r="H17" s="12">
        <f t="shared" si="5"/>
        <v>2.0950792746548874</v>
      </c>
      <c r="I17" s="12">
        <f t="shared" si="6"/>
        <v>0.41134797205595802</v>
      </c>
      <c r="J17" s="12">
        <f t="shared" si="7"/>
        <v>38.120223025998911</v>
      </c>
      <c r="K17" s="12">
        <f t="shared" si="8"/>
        <v>1.462338561508447</v>
      </c>
      <c r="L17" s="12">
        <f t="shared" si="9"/>
        <v>45.563657240659836</v>
      </c>
      <c r="M17" s="12">
        <f t="shared" si="10"/>
        <v>223.04414456593193</v>
      </c>
      <c r="N17" s="12">
        <f t="shared" si="11"/>
        <v>164.76696962330527</v>
      </c>
      <c r="O17" s="17">
        <f t="shared" si="12"/>
        <v>0.57701765072371625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1.2668361797474978E-2</v>
      </c>
      <c r="D21" s="12">
        <f t="shared" si="1"/>
        <v>0</v>
      </c>
      <c r="E21" s="12">
        <f t="shared" si="2"/>
        <v>1.2646774651389862E-2</v>
      </c>
      <c r="F21" s="12">
        <f t="shared" si="3"/>
        <v>8.1372362322407937E-2</v>
      </c>
      <c r="G21" s="12">
        <f t="shared" si="4"/>
        <v>0</v>
      </c>
      <c r="H21" s="12">
        <f t="shared" si="5"/>
        <v>4.2623618359356533E-2</v>
      </c>
      <c r="I21" s="12">
        <f t="shared" si="6"/>
        <v>4.2615222594382239E-2</v>
      </c>
      <c r="J21" s="12">
        <f t="shared" si="7"/>
        <v>0</v>
      </c>
      <c r="K21" s="12">
        <f t="shared" si="8"/>
        <v>4.1427486342636495E-2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1.785815701808071E-2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1.2749196627723345E-5</v>
      </c>
      <c r="D22" s="12">
        <f t="shared" si="1"/>
        <v>0</v>
      </c>
      <c r="E22" s="12">
        <f t="shared" si="2"/>
        <v>1.2727471737443894E-5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1.0432546523768833E-5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0.22751101195548826</v>
      </c>
      <c r="D25" s="12">
        <f t="shared" ref="D25:O25" si="13">SUM(D15:D24)</f>
        <v>0.53428693977927988</v>
      </c>
      <c r="E25" s="12">
        <f t="shared" si="13"/>
        <v>0.22803376437408818</v>
      </c>
      <c r="F25" s="12">
        <f t="shared" si="13"/>
        <v>1.6355383375595562</v>
      </c>
      <c r="G25" s="12">
        <f t="shared" si="13"/>
        <v>2.6929118789682018</v>
      </c>
      <c r="H25" s="12">
        <f t="shared" si="13"/>
        <v>2.1390495477541496</v>
      </c>
      <c r="I25" s="12">
        <f t="shared" si="13"/>
        <v>0.52386099363110894</v>
      </c>
      <c r="J25" s="12">
        <f t="shared" si="13"/>
        <v>38.584050065790422</v>
      </c>
      <c r="K25" s="12">
        <f t="shared" si="13"/>
        <v>1.5846431169482371</v>
      </c>
      <c r="L25" s="12">
        <f t="shared" si="13"/>
        <v>50.408850637857611</v>
      </c>
      <c r="M25" s="12">
        <f t="shared" si="13"/>
        <v>227.57469121001526</v>
      </c>
      <c r="N25" s="12">
        <f t="shared" si="13"/>
        <v>169.40083311169485</v>
      </c>
      <c r="O25" s="12">
        <f t="shared" si="13"/>
        <v>0.63109648197975177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0.66039054437109013</v>
      </c>
      <c r="D29" s="12">
        <f>(SUMIFS(MESKENOG2,KAYNAK,A29,SEBEP,B29,SÜRE,"Uzun",BİLDİRİM,"Bildirimli",İL,$B$10,İLÇE,$B$11)/VLOOKUP($B$11,ABONE2,4,FALSE))</f>
        <v>0.13786072432730043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0.65950014293328441</v>
      </c>
      <c r="F29" s="12">
        <f>(SUMIFS(TARIMSALAG2,KAYNAK,A29,SEBEP,B29,SÜRE,"Uzun",BİLDİRİM,"Bildirimli",İL,$B$10,İLÇE,$B$11)/VLOOKUP($B$11,ABONE2,6,FALSE))</f>
        <v>0.53405559418048243</v>
      </c>
      <c r="G29" s="12">
        <f>(SUMIFS(TARIMSALOG2,KAYNAK,A29,SEBEP,B29,SÜRE,"Uzun",BİLDİRİM,"Bildirimli",İL,$B$10,İLÇE,$B$11)/VLOOKUP($B$11,ABONE2,7,FALSE))</f>
        <v>0.76165192346473998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0.6424347986015575</v>
      </c>
      <c r="I29" s="12">
        <f>(SUMIFS(TICARETHANEAG2,KAYNAK,A29,SEBEP,B29,SÜRE,"Uzun",BİLDİRİM,"Bildirimli",İL,$B$10,İLÇE,$B$11)/VLOOKUP($B$11,ABONE2,9,FALSE))</f>
        <v>2.5935587287477446</v>
      </c>
      <c r="J29" s="12">
        <f>(SUMIFS(TICARETHANEOG2,KAYNAK,A29,SEBEP,B29,SÜRE,"Uzun",BİLDİRİM,"Bildirimli",İL,$B$10,İLÇE,$B$11)/VLOOKUP($B$11,ABONE2,10,FALSE))</f>
        <v>18.375390280286616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3.03341689002316</v>
      </c>
      <c r="L29" s="12">
        <f>(SUMIFS(SANAYIAG2,KAYNAK,A29,SEBEP,B29,SÜRE,"Uzun",BİLDİRİM,"Bildirimli",İL,$B$10,İLÇE,$B$11)/VLOOKUP($B$11,ABONE2,12,FALSE))</f>
        <v>9.6138461532535242</v>
      </c>
      <c r="M29" s="12">
        <f>(SUMIFS(SANAYIOG2,KAYNAK,A29,SEBEP,B29,SÜRE,"Uzun",BİLDİRİM,"Bildirimli",İL,$B$10,İLÇE,$B$11)/VLOOKUP($B$11,ABONE2,13,FALSE))</f>
        <v>90.515462487284211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63.950752646259211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1.0265007762453286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8.9956920045648446E-3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8.9803631624822047E-3</v>
      </c>
      <c r="F31" s="12">
        <f>(SUMIFS(TARIMSALAG2,KAYNAK,A31,SEBEP,B31,SÜRE,"Uzun",BİLDİRİM,"Bildirimli",İL,$B$10,İLÇE,$B$11)/VLOOKUP($B$11,ABONE2,6,FALSE))</f>
        <v>3.2959908838212045E-3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1.7264714153349167E-3</v>
      </c>
      <c r="I31" s="12">
        <f>(SUMIFS(TICARETHANEAG2,KAYNAK,A31,SEBEP,B31,SÜRE,"Uzun",BİLDİRİM,"Bildirimli",İL,$B$10,İLÇE,$B$11)/VLOOKUP($B$11,ABONE2,9,FALSE))</f>
        <v>1.6498481474299002E-2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1.6038649438871275E-2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9.5857303983445385E-3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0.66938623637565497</v>
      </c>
      <c r="D33" s="12">
        <f t="shared" ref="D33:O33" si="14">SUM(D28:D32)</f>
        <v>0.13786072432730043</v>
      </c>
      <c r="E33" s="12">
        <f t="shared" si="14"/>
        <v>0.66848050609576659</v>
      </c>
      <c r="F33" s="12">
        <f t="shared" si="14"/>
        <v>0.53735158506430358</v>
      </c>
      <c r="G33" s="12">
        <f t="shared" si="14"/>
        <v>0.76165192346473998</v>
      </c>
      <c r="H33" s="12">
        <f t="shared" si="14"/>
        <v>0.64416127001689238</v>
      </c>
      <c r="I33" s="12">
        <f t="shared" si="14"/>
        <v>2.6100572102220436</v>
      </c>
      <c r="J33" s="12">
        <f t="shared" si="14"/>
        <v>18.375390280286616</v>
      </c>
      <c r="K33" s="12">
        <f t="shared" si="14"/>
        <v>3.0494555394620311</v>
      </c>
      <c r="L33" s="12">
        <f t="shared" si="14"/>
        <v>9.6138461532535242</v>
      </c>
      <c r="M33" s="12">
        <f t="shared" si="14"/>
        <v>90.515462487284211</v>
      </c>
      <c r="N33" s="12">
        <f t="shared" si="14"/>
        <v>63.950752646259211</v>
      </c>
      <c r="O33" s="12">
        <f t="shared" si="14"/>
        <v>1.0360865066436733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69130</v>
      </c>
      <c r="D37" s="16">
        <f>VLOOKUP($B$11,ABONE2,4,FALSE)</f>
        <v>118</v>
      </c>
      <c r="E37" s="16">
        <f>VLOOKUP($B$11,ABONE2,5,FALSE)</f>
        <v>69248</v>
      </c>
      <c r="F37" s="16">
        <f>VLOOKUP($B$11,ABONE2,6,FALSE)</f>
        <v>2024</v>
      </c>
      <c r="G37" s="16">
        <f>VLOOKUP($B$11,ABONE2,7,FALSE)</f>
        <v>1840</v>
      </c>
      <c r="H37" s="16">
        <f>VLOOKUP($B$11,ABONE2,8,FALSE)</f>
        <v>3864</v>
      </c>
      <c r="I37" s="16">
        <f>VLOOKUP($B$11,ABONE2,9,FALSE)</f>
        <v>10987</v>
      </c>
      <c r="J37" s="16">
        <f>VLOOKUP($B$11,ABONE2,10,FALSE)</f>
        <v>315</v>
      </c>
      <c r="K37" s="16">
        <f>VLOOKUP($B$11,ABONE2,11,FALSE)</f>
        <v>11302</v>
      </c>
      <c r="L37" s="21">
        <f>VLOOKUP($B$11,ABONE2,12,FALSE)</f>
        <v>22</v>
      </c>
      <c r="M37" s="21">
        <f>VLOOKUP($B$11,ABONE2,13,FALSE)</f>
        <v>45</v>
      </c>
      <c r="N37" s="21">
        <f>VLOOKUP($B$11,ABONE2,14,FALSE)</f>
        <v>67</v>
      </c>
      <c r="O37" s="21">
        <f>VLOOKUP($B$11,ABONE2,15,FALSE)</f>
        <v>84481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13441.126542056851</v>
      </c>
      <c r="D38" s="16">
        <f>VLOOKUP($B$11,TUKETIM,4,FALSE)</f>
        <v>273.71542320354393</v>
      </c>
      <c r="E38" s="16">
        <f>VLOOKUP($B$11,TUKETIM,5,FALSE)</f>
        <v>13714.841965260395</v>
      </c>
      <c r="F38" s="16">
        <f>VLOOKUP($B$11,TUKETIM,6,FALSE)</f>
        <v>1702.3018063577438</v>
      </c>
      <c r="G38" s="16">
        <f>VLOOKUP($B$11,TUKETIM,7,FALSE)</f>
        <v>2533.8298745539564</v>
      </c>
      <c r="H38" s="16">
        <f>VLOOKUP($B$11,TUKETIM,8,FALSE)</f>
        <v>4236.1316809116997</v>
      </c>
      <c r="I38" s="16">
        <f>VLOOKUP($B$11,TUKETIM,9,FALSE)</f>
        <v>6914.3124069829655</v>
      </c>
      <c r="J38" s="16">
        <f>VLOOKUP($B$11,TUKETIM,10,FALSE)</f>
        <v>7514.8559139221807</v>
      </c>
      <c r="K38" s="16">
        <f>VLOOKUP($B$11,TUKETIM,11,FALSE)</f>
        <v>14429.168320905146</v>
      </c>
      <c r="L38" s="21">
        <f>VLOOKUP($B$11,TUKETIM,12,FALSE)</f>
        <v>204.33079230769232</v>
      </c>
      <c r="M38" s="21">
        <f>VLOOKUP($B$11,TUKETIM,13,FALSE)</f>
        <v>2941.5861138190576</v>
      </c>
      <c r="N38" s="21">
        <f>VLOOKUP($B$11,TUKETIM,14,FALSE)</f>
        <v>3145.9169061267498</v>
      </c>
      <c r="O38" s="21">
        <f>VLOOKUP($B$11,TUKETIM,15,FALSE)</f>
        <v>35526.058873203998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336416.22799999407</v>
      </c>
      <c r="D39" s="16">
        <f>VLOOKUP($B$11,ANLASMA,4,FALSE)</f>
        <v>1372.364</v>
      </c>
      <c r="E39" s="16">
        <f>VLOOKUP($B$11,ANLASMA,5,FALSE)</f>
        <v>337788.59199999407</v>
      </c>
      <c r="F39" s="16">
        <f>VLOOKUP($B$11,ANLASMA,6,FALSE)</f>
        <v>16991.571000000102</v>
      </c>
      <c r="G39" s="16">
        <f>VLOOKUP($B$11,ANLASMA,7,FALSE)</f>
        <v>31817.737999999801</v>
      </c>
      <c r="H39" s="16">
        <f>VLOOKUP($B$11,ANLASMA,8,FALSE)</f>
        <v>48809.308999999907</v>
      </c>
      <c r="I39" s="16">
        <f>VLOOKUP($B$11,ANLASMA,9,FALSE)</f>
        <v>64158.883999998499</v>
      </c>
      <c r="J39" s="16">
        <f>VLOOKUP($B$11,ANLASMA,10,FALSE)</f>
        <v>54876.857000000004</v>
      </c>
      <c r="K39" s="16">
        <f>VLOOKUP($B$11,ANLASMA,11,FALSE)</f>
        <v>119035.7409999985</v>
      </c>
      <c r="L39" s="21">
        <f>VLOOKUP($B$11,ANLASMA,12,FALSE)</f>
        <v>852.21100000000001</v>
      </c>
      <c r="M39" s="21">
        <f>VLOOKUP($B$11,ANLASMA,13,FALSE)</f>
        <v>22638.54</v>
      </c>
      <c r="N39" s="21">
        <f>VLOOKUP($B$11,ANLASMA,14,FALSE)</f>
        <v>23490.751</v>
      </c>
      <c r="O39" s="21">
        <f>VLOOKUP($B$11,ANLASMA,15,FALSE)</f>
        <v>529124.39299999247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F39" sqref="F39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81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128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0.25090007673638154</v>
      </c>
      <c r="D17" s="12">
        <f t="shared" si="1"/>
        <v>5.7244986531859485</v>
      </c>
      <c r="E17" s="12">
        <f t="shared" si="2"/>
        <v>0.25803040486669138</v>
      </c>
      <c r="F17" s="12">
        <f t="shared" si="3"/>
        <v>1.8299127481831798</v>
      </c>
      <c r="G17" s="12">
        <f t="shared" si="4"/>
        <v>4.9101254192496366</v>
      </c>
      <c r="H17" s="12">
        <f t="shared" si="5"/>
        <v>3.2600114883211777</v>
      </c>
      <c r="I17" s="12">
        <f t="shared" si="6"/>
        <v>0.63871164470041564</v>
      </c>
      <c r="J17" s="12">
        <f t="shared" si="7"/>
        <v>13.001605713776732</v>
      </c>
      <c r="K17" s="12">
        <f t="shared" si="8"/>
        <v>1.308718214840499</v>
      </c>
      <c r="L17" s="12">
        <f t="shared" si="9"/>
        <v>48.565351375858825</v>
      </c>
      <c r="M17" s="12">
        <f t="shared" si="10"/>
        <v>195.05598791907147</v>
      </c>
      <c r="N17" s="12">
        <f t="shared" si="11"/>
        <v>138.71343540245124</v>
      </c>
      <c r="O17" s="17">
        <f t="shared" si="12"/>
        <v>0.80681080519590609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2.512816599647973E-2</v>
      </c>
      <c r="D18" s="12">
        <f t="shared" si="1"/>
        <v>0</v>
      </c>
      <c r="E18" s="12">
        <f t="shared" si="2"/>
        <v>2.5095432125633099E-2</v>
      </c>
      <c r="F18" s="12">
        <f t="shared" si="3"/>
        <v>5.1530473792930999E-2</v>
      </c>
      <c r="G18" s="12">
        <f t="shared" si="4"/>
        <v>0</v>
      </c>
      <c r="H18" s="12">
        <f t="shared" si="5"/>
        <v>2.7605610960498749E-2</v>
      </c>
      <c r="I18" s="12">
        <f t="shared" si="6"/>
        <v>5.7794732636876144E-2</v>
      </c>
      <c r="J18" s="12">
        <f t="shared" si="7"/>
        <v>0.16521574215210175</v>
      </c>
      <c r="K18" s="12">
        <f t="shared" si="8"/>
        <v>6.3616410129552339E-2</v>
      </c>
      <c r="L18" s="12">
        <f t="shared" si="9"/>
        <v>6.5007122695144151E-2</v>
      </c>
      <c r="M18" s="12">
        <f t="shared" si="10"/>
        <v>0</v>
      </c>
      <c r="N18" s="12">
        <f t="shared" si="11"/>
        <v>2.5002739498132368E-2</v>
      </c>
      <c r="O18" s="17">
        <f t="shared" si="12"/>
        <v>3.0974507465294815E-2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1.4290270295516801E-2</v>
      </c>
      <c r="D21" s="12">
        <f t="shared" si="1"/>
        <v>0</v>
      </c>
      <c r="E21" s="12">
        <f t="shared" si="2"/>
        <v>1.4271654696500049E-2</v>
      </c>
      <c r="F21" s="12">
        <f t="shared" si="3"/>
        <v>8.9981371313881536E-2</v>
      </c>
      <c r="G21" s="12">
        <f t="shared" si="4"/>
        <v>0</v>
      </c>
      <c r="H21" s="12">
        <f t="shared" si="5"/>
        <v>4.8204306061007965E-2</v>
      </c>
      <c r="I21" s="12">
        <f t="shared" si="6"/>
        <v>7.1532873854142684E-2</v>
      </c>
      <c r="J21" s="12">
        <f t="shared" si="7"/>
        <v>0</v>
      </c>
      <c r="K21" s="12">
        <f t="shared" si="8"/>
        <v>6.7656152497841501E-2</v>
      </c>
      <c r="L21" s="12">
        <f t="shared" si="9"/>
        <v>21.638819872329165</v>
      </c>
      <c r="M21" s="12">
        <f t="shared" si="10"/>
        <v>0</v>
      </c>
      <c r="N21" s="12">
        <f t="shared" si="11"/>
        <v>8.3226230278189099</v>
      </c>
      <c r="O21" s="17">
        <f t="shared" si="12"/>
        <v>4.3668481112595275E-2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2.591809861302917E-3</v>
      </c>
      <c r="D22" s="12">
        <f t="shared" si="1"/>
        <v>0</v>
      </c>
      <c r="E22" s="12">
        <f t="shared" si="2"/>
        <v>2.5884335715541627E-3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2.372529564010125E-3</v>
      </c>
      <c r="J22" s="12">
        <f t="shared" si="7"/>
        <v>0</v>
      </c>
      <c r="K22" s="12">
        <f t="shared" si="8"/>
        <v>2.2439504152398943E-3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2.4930783927348565E-3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0.292910322889681</v>
      </c>
      <c r="D25" s="12">
        <f t="shared" ref="D25:O25" si="13">SUM(D15:D24)</f>
        <v>5.7244986531859485</v>
      </c>
      <c r="E25" s="12">
        <f t="shared" si="13"/>
        <v>0.29998592526037865</v>
      </c>
      <c r="F25" s="12">
        <f t="shared" si="13"/>
        <v>1.9714245932899923</v>
      </c>
      <c r="G25" s="12">
        <f t="shared" si="13"/>
        <v>4.9101254192496366</v>
      </c>
      <c r="H25" s="12">
        <f t="shared" si="13"/>
        <v>3.3358214053426845</v>
      </c>
      <c r="I25" s="12">
        <f t="shared" si="13"/>
        <v>0.77041178075544459</v>
      </c>
      <c r="J25" s="12">
        <f t="shared" si="13"/>
        <v>13.166821455928833</v>
      </c>
      <c r="K25" s="12">
        <f t="shared" si="13"/>
        <v>1.4422347278831327</v>
      </c>
      <c r="L25" s="12">
        <f t="shared" si="13"/>
        <v>70.269178370883139</v>
      </c>
      <c r="M25" s="12">
        <f t="shared" si="13"/>
        <v>195.05598791907147</v>
      </c>
      <c r="N25" s="12">
        <f t="shared" si="13"/>
        <v>147.06106116976827</v>
      </c>
      <c r="O25" s="12">
        <f t="shared" si="13"/>
        <v>0.88394687216653101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0.17092445285282848</v>
      </c>
      <c r="D29" s="12">
        <f>(SUMIFS(MESKENOG2,KAYNAK,A29,SEBEP,B29,SÜRE,"Uzun",BİLDİRİM,"Bildirimli",İL,$B$10,İLÇE,$B$11)/VLOOKUP($B$11,ABONE2,4,FALSE))</f>
        <v>0.86436110117702225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0.17182777646545278</v>
      </c>
      <c r="F29" s="12">
        <f>(SUMIFS(TARIMSALAG2,KAYNAK,A29,SEBEP,B29,SÜRE,"Uzun",BİLDİRİM,"Bildirimli",İL,$B$10,İLÇE,$B$11)/VLOOKUP($B$11,ABONE2,6,FALSE))</f>
        <v>0.53808130224872253</v>
      </c>
      <c r="G29" s="12">
        <f>(SUMIFS(TARIMSALOG2,KAYNAK,A29,SEBEP,B29,SÜRE,"Uzun",BİLDİRİM,"Bildirimli",İL,$B$10,İLÇE,$B$11)/VLOOKUP($B$11,ABONE2,7,FALSE))</f>
        <v>3.6999822781385743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2.006106755340439</v>
      </c>
      <c r="I29" s="12">
        <f>(SUMIFS(TICARETHANEAG2,KAYNAK,A29,SEBEP,B29,SÜRE,"Uzun",BİLDİRİM,"Bildirimli",İL,$B$10,İLÇE,$B$11)/VLOOKUP($B$11,ABONE2,9,FALSE))</f>
        <v>0.74006952927781244</v>
      </c>
      <c r="J29" s="12">
        <f>(SUMIFS(TICARETHANEOG2,KAYNAK,A29,SEBEP,B29,SÜRE,"Uzun",BİLDİRİM,"Bildirimli",İL,$B$10,İLÇE,$B$11)/VLOOKUP($B$11,ABONE2,10,FALSE))</f>
        <v>8.1924915753871339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1.1439532563769244</v>
      </c>
      <c r="L29" s="12">
        <f>(SUMIFS(SANAYIAG2,KAYNAK,A29,SEBEP,B29,SÜRE,"Uzun",BİLDİRİM,"Bildirimli",İL,$B$10,İLÇE,$B$11)/VLOOKUP($B$11,ABONE2,12,FALSE))</f>
        <v>61.883027307618363</v>
      </c>
      <c r="M29" s="12">
        <f>(SUMIFS(SANAYIOG2,KAYNAK,A29,SEBEP,B29,SÜRE,"Uzun",BİLDİRİM,"Bildirimli",İL,$B$10,İLÇE,$B$11)/VLOOKUP($B$11,ABONE2,13,FALSE))</f>
        <v>116.00675091486799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95.189934142848912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0.58333362761330143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7.102917212020411E-3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7.0936644088239846E-3</v>
      </c>
      <c r="F31" s="12">
        <f>(SUMIFS(TARIMSALAG2,KAYNAK,A31,SEBEP,B31,SÜRE,"Uzun",BİLDİRİM,"Bildirimli",İL,$B$10,İLÇE,$B$11)/VLOOKUP($B$11,ABONE2,6,FALSE))</f>
        <v>4.2473861995316964E-3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2.2753854640348375E-3</v>
      </c>
      <c r="I31" s="12">
        <f>(SUMIFS(TICARETHANEAG2,KAYNAK,A31,SEBEP,B31,SÜRE,"Uzun",BİLDİRİM,"Bildirimli",İL,$B$10,İLÇE,$B$11)/VLOOKUP($B$11,ABONE2,9,FALSE))</f>
        <v>1.839860565412044E-2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1.7401493926008853E-2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8.5714859768009268E-3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0.17802737006484889</v>
      </c>
      <c r="D33" s="12">
        <f t="shared" ref="D33:O33" si="14">SUM(D28:D32)</f>
        <v>0.86436110117702225</v>
      </c>
      <c r="E33" s="12">
        <f t="shared" si="14"/>
        <v>0.17892144087427675</v>
      </c>
      <c r="F33" s="12">
        <f t="shared" si="14"/>
        <v>0.54232868844825421</v>
      </c>
      <c r="G33" s="12">
        <f t="shared" si="14"/>
        <v>3.6999822781385743</v>
      </c>
      <c r="H33" s="12">
        <f t="shared" si="14"/>
        <v>2.008382140804474</v>
      </c>
      <c r="I33" s="12">
        <f t="shared" si="14"/>
        <v>0.75846813493193288</v>
      </c>
      <c r="J33" s="12">
        <f t="shared" si="14"/>
        <v>8.1924915753871339</v>
      </c>
      <c r="K33" s="12">
        <f t="shared" si="14"/>
        <v>1.1613547503029331</v>
      </c>
      <c r="L33" s="12">
        <f t="shared" si="14"/>
        <v>61.883027307618363</v>
      </c>
      <c r="M33" s="12">
        <f t="shared" si="14"/>
        <v>116.00675091486799</v>
      </c>
      <c r="N33" s="12">
        <f t="shared" si="14"/>
        <v>95.189934142848912</v>
      </c>
      <c r="O33" s="12">
        <f t="shared" si="14"/>
        <v>0.59190511359010234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124964</v>
      </c>
      <c r="D37" s="16">
        <f>VLOOKUP($B$11,ABONE2,4,FALSE)</f>
        <v>163</v>
      </c>
      <c r="E37" s="16">
        <f>VLOOKUP($B$11,ABONE2,5,FALSE)</f>
        <v>125127</v>
      </c>
      <c r="F37" s="16">
        <f>VLOOKUP($B$11,ABONE2,6,FALSE)</f>
        <v>1140</v>
      </c>
      <c r="G37" s="16">
        <f>VLOOKUP($B$11,ABONE2,7,FALSE)</f>
        <v>988</v>
      </c>
      <c r="H37" s="16">
        <f>VLOOKUP($B$11,ABONE2,8,FALSE)</f>
        <v>2128</v>
      </c>
      <c r="I37" s="16">
        <f>VLOOKUP($B$11,ABONE2,9,FALSE)</f>
        <v>21588</v>
      </c>
      <c r="J37" s="16">
        <f>VLOOKUP($B$11,ABONE2,10,FALSE)</f>
        <v>1237</v>
      </c>
      <c r="K37" s="16">
        <f>VLOOKUP($B$11,ABONE2,11,FALSE)</f>
        <v>22825</v>
      </c>
      <c r="L37" s="21">
        <f>VLOOKUP($B$11,ABONE2,12,FALSE)</f>
        <v>145</v>
      </c>
      <c r="M37" s="21">
        <f>VLOOKUP($B$11,ABONE2,13,FALSE)</f>
        <v>232</v>
      </c>
      <c r="N37" s="21">
        <f>VLOOKUP($B$11,ABONE2,14,FALSE)</f>
        <v>377</v>
      </c>
      <c r="O37" s="21">
        <f>VLOOKUP($B$11,ABONE2,15,FALSE)</f>
        <v>150457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22516.327798790117</v>
      </c>
      <c r="D38" s="16">
        <f>VLOOKUP($B$11,TUKETIM,4,FALSE)</f>
        <v>4111.1043439670675</v>
      </c>
      <c r="E38" s="16">
        <f>VLOOKUP($B$11,TUKETIM,5,FALSE)</f>
        <v>26627.432142757185</v>
      </c>
      <c r="F38" s="16">
        <f>VLOOKUP($B$11,TUKETIM,6,FALSE)</f>
        <v>395.67781688302546</v>
      </c>
      <c r="G38" s="16">
        <f>VLOOKUP($B$11,TUKETIM,7,FALSE)</f>
        <v>940.6932842360925</v>
      </c>
      <c r="H38" s="16">
        <f>VLOOKUP($B$11,TUKETIM,8,FALSE)</f>
        <v>1336.3711011191181</v>
      </c>
      <c r="I38" s="16">
        <f>VLOOKUP($B$11,TUKETIM,9,FALSE)</f>
        <v>10414.386973009063</v>
      </c>
      <c r="J38" s="16">
        <f>VLOOKUP($B$11,TUKETIM,10,FALSE)</f>
        <v>16843.607821681773</v>
      </c>
      <c r="K38" s="16">
        <f>VLOOKUP($B$11,TUKETIM,11,FALSE)</f>
        <v>27257.994794690836</v>
      </c>
      <c r="L38" s="21">
        <f>VLOOKUP($B$11,TUKETIM,12,FALSE)</f>
        <v>1952.1065114354708</v>
      </c>
      <c r="M38" s="21">
        <f>VLOOKUP($B$11,TUKETIM,13,FALSE)</f>
        <v>25938.125121560843</v>
      </c>
      <c r="N38" s="21">
        <f>VLOOKUP($B$11,TUKETIM,14,FALSE)</f>
        <v>27890.231632996314</v>
      </c>
      <c r="O38" s="21">
        <f>VLOOKUP($B$11,TUKETIM,15,FALSE)</f>
        <v>83112.029671563447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709585.573000059</v>
      </c>
      <c r="D39" s="16">
        <f>VLOOKUP($B$11,ANLASMA,4,FALSE)</f>
        <v>7083.8980000000001</v>
      </c>
      <c r="E39" s="16">
        <f>VLOOKUP($B$11,ANLASMA,5,FALSE)</f>
        <v>716669.47100005904</v>
      </c>
      <c r="F39" s="16">
        <f>VLOOKUP($B$11,ANLASMA,6,FALSE)</f>
        <v>6206.9480000000094</v>
      </c>
      <c r="G39" s="16">
        <f>VLOOKUP($B$11,ANLASMA,7,FALSE)</f>
        <v>19102.080000000002</v>
      </c>
      <c r="H39" s="16">
        <f>VLOOKUP($B$11,ANLASMA,8,FALSE)</f>
        <v>25309.028000000013</v>
      </c>
      <c r="I39" s="16">
        <f>VLOOKUP($B$11,ANLASMA,9,FALSE)</f>
        <v>152117.01300000801</v>
      </c>
      <c r="J39" s="16">
        <f>VLOOKUP($B$11,ANLASMA,10,FALSE)</f>
        <v>224956.86299999998</v>
      </c>
      <c r="K39" s="16">
        <f>VLOOKUP($B$11,ANLASMA,11,FALSE)</f>
        <v>377073.87600000796</v>
      </c>
      <c r="L39" s="21">
        <f>VLOOKUP($B$11,ANLASMA,12,FALSE)</f>
        <v>7658.2719999999999</v>
      </c>
      <c r="M39" s="21">
        <f>VLOOKUP($B$11,ANLASMA,13,FALSE)</f>
        <v>189482.448</v>
      </c>
      <c r="N39" s="21">
        <f>VLOOKUP($B$11,ANLASMA,14,FALSE)</f>
        <v>197140.72</v>
      </c>
      <c r="O39" s="21">
        <f>VLOOKUP($B$11,ANLASMA,15,FALSE)</f>
        <v>1316193.095000067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2"/>
  <sheetViews>
    <sheetView zoomScale="85" zoomScaleNormal="85" workbookViewId="0">
      <selection activeCell="K16" sqref="K16"/>
    </sheetView>
  </sheetViews>
  <sheetFormatPr defaultColWidth="8.77734375" defaultRowHeight="14.4" x14ac:dyDescent="0.3"/>
  <cols>
    <col min="1" max="1" width="27.6640625" bestFit="1" customWidth="1"/>
    <col min="2" max="2" width="16.109375" customWidth="1"/>
    <col min="3" max="15" width="14.44140625" customWidth="1"/>
  </cols>
  <sheetData>
    <row r="1" spans="1:15" ht="30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5">
        <v>3005615</v>
      </c>
      <c r="D3" s="25">
        <v>3243</v>
      </c>
      <c r="E3" s="25">
        <v>3008858</v>
      </c>
      <c r="F3" s="25">
        <v>82869</v>
      </c>
      <c r="G3" s="25">
        <v>22622</v>
      </c>
      <c r="H3" s="25">
        <v>105491</v>
      </c>
      <c r="I3" s="25">
        <v>588725</v>
      </c>
      <c r="J3" s="25">
        <v>16097</v>
      </c>
      <c r="K3" s="25">
        <v>604822</v>
      </c>
      <c r="L3" s="25">
        <v>2349</v>
      </c>
      <c r="M3" s="25">
        <v>2337</v>
      </c>
      <c r="N3" s="25">
        <v>4686</v>
      </c>
      <c r="O3" s="25">
        <v>3723857</v>
      </c>
    </row>
    <row r="4" spans="1:15" x14ac:dyDescent="0.3">
      <c r="A4" t="s">
        <v>80</v>
      </c>
      <c r="B4" t="s">
        <v>22</v>
      </c>
      <c r="C4" s="25">
        <v>2278605</v>
      </c>
      <c r="D4" s="25">
        <v>1892</v>
      </c>
      <c r="E4" s="25">
        <v>2280497</v>
      </c>
      <c r="F4" s="25">
        <v>48394</v>
      </c>
      <c r="G4" s="25">
        <v>6831</v>
      </c>
      <c r="H4" s="25">
        <v>55225</v>
      </c>
      <c r="I4" s="25">
        <v>452348</v>
      </c>
      <c r="J4" s="25">
        <v>10472</v>
      </c>
      <c r="K4" s="25">
        <v>462820</v>
      </c>
      <c r="L4" s="25">
        <v>1845</v>
      </c>
      <c r="M4" s="25">
        <v>1609</v>
      </c>
      <c r="N4" s="25">
        <v>3454</v>
      </c>
      <c r="O4" s="25">
        <v>2801996</v>
      </c>
    </row>
    <row r="5" spans="1:15" x14ac:dyDescent="0.3">
      <c r="A5" t="s">
        <v>81</v>
      </c>
      <c r="B5" t="s">
        <v>23</v>
      </c>
      <c r="C5" s="25">
        <v>727010</v>
      </c>
      <c r="D5" s="25">
        <v>1351</v>
      </c>
      <c r="E5" s="25">
        <v>728361</v>
      </c>
      <c r="F5" s="25">
        <v>34475</v>
      </c>
      <c r="G5" s="25">
        <v>15791</v>
      </c>
      <c r="H5" s="25">
        <v>50266</v>
      </c>
      <c r="I5" s="25">
        <v>136377</v>
      </c>
      <c r="J5" s="25">
        <v>5625</v>
      </c>
      <c r="K5" s="25">
        <v>142002</v>
      </c>
      <c r="L5" s="25">
        <v>504</v>
      </c>
      <c r="M5" s="25">
        <v>728</v>
      </c>
      <c r="N5" s="25">
        <v>1232</v>
      </c>
      <c r="O5" s="25">
        <v>921861</v>
      </c>
    </row>
    <row r="6" spans="1:15" x14ac:dyDescent="0.3">
      <c r="A6" t="s">
        <v>95</v>
      </c>
      <c r="B6" t="s">
        <v>80</v>
      </c>
      <c r="C6" s="25">
        <v>44057</v>
      </c>
      <c r="D6" s="25">
        <v>55</v>
      </c>
      <c r="E6" s="25">
        <v>44112</v>
      </c>
      <c r="F6" s="25">
        <v>216</v>
      </c>
      <c r="G6" s="25">
        <v>101</v>
      </c>
      <c r="H6" s="25">
        <v>317</v>
      </c>
      <c r="I6" s="25">
        <v>8319</v>
      </c>
      <c r="J6" s="25">
        <v>507</v>
      </c>
      <c r="K6" s="25">
        <v>8826</v>
      </c>
      <c r="L6" s="25">
        <v>10</v>
      </c>
      <c r="M6" s="25">
        <v>67</v>
      </c>
      <c r="N6" s="25">
        <v>77</v>
      </c>
      <c r="O6" s="25">
        <v>53332</v>
      </c>
    </row>
    <row r="7" spans="1:15" x14ac:dyDescent="0.3">
      <c r="A7" t="s">
        <v>111</v>
      </c>
      <c r="B7" t="s">
        <v>80</v>
      </c>
      <c r="C7" s="25">
        <v>37627</v>
      </c>
      <c r="D7" s="25">
        <v>1</v>
      </c>
      <c r="E7" s="25">
        <v>37628</v>
      </c>
      <c r="F7" s="25">
        <v>230</v>
      </c>
      <c r="G7" s="25">
        <v>0</v>
      </c>
      <c r="H7" s="25">
        <v>230</v>
      </c>
      <c r="I7" s="25">
        <v>4901</v>
      </c>
      <c r="J7" s="25">
        <v>43</v>
      </c>
      <c r="K7" s="25">
        <v>4944</v>
      </c>
      <c r="L7" s="25">
        <v>16</v>
      </c>
      <c r="M7" s="25">
        <v>6</v>
      </c>
      <c r="N7" s="25">
        <v>22</v>
      </c>
      <c r="O7" s="25">
        <v>42824</v>
      </c>
    </row>
    <row r="8" spans="1:15" x14ac:dyDescent="0.3">
      <c r="A8" t="s">
        <v>98</v>
      </c>
      <c r="B8" t="s">
        <v>80</v>
      </c>
      <c r="C8" s="25">
        <v>19956</v>
      </c>
      <c r="D8" s="25">
        <v>14</v>
      </c>
      <c r="E8" s="25">
        <v>19970</v>
      </c>
      <c r="F8" s="25">
        <v>4277</v>
      </c>
      <c r="G8" s="25">
        <v>292</v>
      </c>
      <c r="H8" s="25">
        <v>4569</v>
      </c>
      <c r="I8" s="25">
        <v>6298</v>
      </c>
      <c r="J8" s="25">
        <v>213</v>
      </c>
      <c r="K8" s="25">
        <v>6511</v>
      </c>
      <c r="L8" s="25">
        <v>1</v>
      </c>
      <c r="M8" s="25">
        <v>16</v>
      </c>
      <c r="N8" s="25">
        <v>17</v>
      </c>
      <c r="O8" s="25">
        <v>31067</v>
      </c>
    </row>
    <row r="9" spans="1:15" x14ac:dyDescent="0.3">
      <c r="A9" t="s">
        <v>110</v>
      </c>
      <c r="B9" t="s">
        <v>80</v>
      </c>
      <c r="C9" s="25">
        <v>133949</v>
      </c>
      <c r="D9" s="25">
        <v>7</v>
      </c>
      <c r="E9" s="25">
        <v>133956</v>
      </c>
      <c r="F9" s="25">
        <v>13</v>
      </c>
      <c r="G9" s="25">
        <v>3</v>
      </c>
      <c r="H9" s="25">
        <v>16</v>
      </c>
      <c r="I9" s="25">
        <v>16792</v>
      </c>
      <c r="J9" s="25">
        <v>65</v>
      </c>
      <c r="K9" s="25">
        <v>16857</v>
      </c>
      <c r="L9" s="25">
        <v>27</v>
      </c>
      <c r="M9" s="25">
        <v>5</v>
      </c>
      <c r="N9" s="25">
        <v>32</v>
      </c>
      <c r="O9" s="25">
        <v>150861</v>
      </c>
    </row>
    <row r="10" spans="1:15" x14ac:dyDescent="0.3">
      <c r="A10" t="s">
        <v>94</v>
      </c>
      <c r="B10" t="s">
        <v>80</v>
      </c>
      <c r="C10" s="25">
        <v>57420</v>
      </c>
      <c r="D10" s="25">
        <v>25</v>
      </c>
      <c r="E10" s="25">
        <v>57445</v>
      </c>
      <c r="F10" s="25">
        <v>3359</v>
      </c>
      <c r="G10" s="25">
        <v>655</v>
      </c>
      <c r="H10" s="25">
        <v>4014</v>
      </c>
      <c r="I10" s="25">
        <v>11612</v>
      </c>
      <c r="J10" s="25">
        <v>434</v>
      </c>
      <c r="K10" s="25">
        <v>12046</v>
      </c>
      <c r="L10" s="25">
        <v>16</v>
      </c>
      <c r="M10" s="25">
        <v>75</v>
      </c>
      <c r="N10" s="25">
        <v>91</v>
      </c>
      <c r="O10" s="25">
        <v>73596</v>
      </c>
    </row>
    <row r="11" spans="1:15" x14ac:dyDescent="0.3">
      <c r="A11" t="s">
        <v>109</v>
      </c>
      <c r="B11" t="s">
        <v>80</v>
      </c>
      <c r="C11" s="25">
        <v>7455</v>
      </c>
      <c r="D11" s="25">
        <v>2</v>
      </c>
      <c r="E11" s="25">
        <v>7457</v>
      </c>
      <c r="F11" s="25">
        <v>1100</v>
      </c>
      <c r="G11" s="25">
        <v>6</v>
      </c>
      <c r="H11" s="25">
        <v>1106</v>
      </c>
      <c r="I11" s="25">
        <v>1979</v>
      </c>
      <c r="J11" s="25">
        <v>39</v>
      </c>
      <c r="K11" s="25">
        <v>2018</v>
      </c>
      <c r="L11" s="25">
        <v>3</v>
      </c>
      <c r="M11" s="25">
        <v>7</v>
      </c>
      <c r="N11" s="25">
        <v>10</v>
      </c>
      <c r="O11" s="25">
        <v>10591</v>
      </c>
    </row>
    <row r="12" spans="1:15" x14ac:dyDescent="0.3">
      <c r="A12" t="s">
        <v>83</v>
      </c>
      <c r="B12" t="s">
        <v>80</v>
      </c>
      <c r="C12" s="25">
        <v>211681</v>
      </c>
      <c r="D12" s="25">
        <v>46</v>
      </c>
      <c r="E12" s="25">
        <v>211727</v>
      </c>
      <c r="F12" s="25">
        <v>388</v>
      </c>
      <c r="G12" s="25">
        <v>43</v>
      </c>
      <c r="H12" s="25">
        <v>431</v>
      </c>
      <c r="I12" s="25">
        <v>53853</v>
      </c>
      <c r="J12" s="25">
        <v>906</v>
      </c>
      <c r="K12" s="25">
        <v>54759</v>
      </c>
      <c r="L12" s="25">
        <v>616</v>
      </c>
      <c r="M12" s="25">
        <v>229</v>
      </c>
      <c r="N12" s="25">
        <v>845</v>
      </c>
      <c r="O12" s="25">
        <v>267762</v>
      </c>
    </row>
    <row r="13" spans="1:15" x14ac:dyDescent="0.3">
      <c r="A13" t="s">
        <v>84</v>
      </c>
      <c r="B13" t="s">
        <v>80</v>
      </c>
      <c r="C13" s="25">
        <v>247981</v>
      </c>
      <c r="D13" s="25">
        <v>52</v>
      </c>
      <c r="E13" s="25">
        <v>248033</v>
      </c>
      <c r="F13" s="25">
        <v>836</v>
      </c>
      <c r="G13" s="25">
        <v>44</v>
      </c>
      <c r="H13" s="25">
        <v>880</v>
      </c>
      <c r="I13" s="25">
        <v>36406</v>
      </c>
      <c r="J13" s="25">
        <v>223</v>
      </c>
      <c r="K13" s="25">
        <v>36629</v>
      </c>
      <c r="L13" s="25">
        <v>102</v>
      </c>
      <c r="M13" s="25">
        <v>14</v>
      </c>
      <c r="N13" s="25">
        <v>116</v>
      </c>
      <c r="O13" s="25">
        <v>285658</v>
      </c>
    </row>
    <row r="14" spans="1:15" x14ac:dyDescent="0.3">
      <c r="A14" t="s">
        <v>96</v>
      </c>
      <c r="B14" t="s">
        <v>80</v>
      </c>
      <c r="C14" s="25">
        <v>51253</v>
      </c>
      <c r="D14" s="25">
        <v>128</v>
      </c>
      <c r="E14" s="25">
        <v>51381</v>
      </c>
      <c r="F14" s="25">
        <v>862</v>
      </c>
      <c r="G14" s="25">
        <v>86</v>
      </c>
      <c r="H14" s="25">
        <v>948</v>
      </c>
      <c r="I14" s="25">
        <v>11221</v>
      </c>
      <c r="J14" s="25">
        <v>367</v>
      </c>
      <c r="K14" s="25">
        <v>11588</v>
      </c>
      <c r="L14" s="25">
        <v>10</v>
      </c>
      <c r="M14" s="25">
        <v>11</v>
      </c>
      <c r="N14" s="25">
        <v>21</v>
      </c>
      <c r="O14" s="25">
        <v>63938</v>
      </c>
    </row>
    <row r="15" spans="1:15" x14ac:dyDescent="0.3">
      <c r="A15" t="s">
        <v>88</v>
      </c>
      <c r="B15" t="s">
        <v>80</v>
      </c>
      <c r="C15" s="25">
        <v>98596</v>
      </c>
      <c r="D15" s="25">
        <v>20</v>
      </c>
      <c r="E15" s="25">
        <v>98616</v>
      </c>
      <c r="F15" s="25">
        <v>38</v>
      </c>
      <c r="G15" s="25">
        <v>1</v>
      </c>
      <c r="H15" s="25">
        <v>39</v>
      </c>
      <c r="I15" s="25">
        <v>14183</v>
      </c>
      <c r="J15" s="25">
        <v>141</v>
      </c>
      <c r="K15" s="25">
        <v>14324</v>
      </c>
      <c r="L15" s="25">
        <v>30</v>
      </c>
      <c r="M15" s="25">
        <v>16</v>
      </c>
      <c r="N15" s="25">
        <v>46</v>
      </c>
      <c r="O15" s="25">
        <v>113025</v>
      </c>
    </row>
    <row r="16" spans="1:15" x14ac:dyDescent="0.3">
      <c r="A16" t="s">
        <v>107</v>
      </c>
      <c r="B16" t="s">
        <v>80</v>
      </c>
      <c r="C16" s="25">
        <v>53169</v>
      </c>
      <c r="D16" s="25">
        <v>150</v>
      </c>
      <c r="E16" s="25">
        <v>53319</v>
      </c>
      <c r="F16" s="25">
        <v>959</v>
      </c>
      <c r="G16" s="25">
        <v>321</v>
      </c>
      <c r="H16" s="25">
        <v>1280</v>
      </c>
      <c r="I16" s="25">
        <v>8062</v>
      </c>
      <c r="J16" s="25">
        <v>278</v>
      </c>
      <c r="K16" s="25">
        <v>8340</v>
      </c>
      <c r="L16" s="25">
        <v>32</v>
      </c>
      <c r="M16" s="25">
        <v>10</v>
      </c>
      <c r="N16" s="25">
        <v>42</v>
      </c>
      <c r="O16" s="25">
        <v>62981</v>
      </c>
    </row>
    <row r="17" spans="1:15" x14ac:dyDescent="0.3">
      <c r="A17" t="s">
        <v>101</v>
      </c>
      <c r="B17" t="s">
        <v>80</v>
      </c>
      <c r="C17" s="25">
        <v>28423</v>
      </c>
      <c r="D17" s="25">
        <v>128</v>
      </c>
      <c r="E17" s="25">
        <v>28551</v>
      </c>
      <c r="F17" s="25">
        <v>350</v>
      </c>
      <c r="G17" s="25">
        <v>114</v>
      </c>
      <c r="H17" s="25">
        <v>464</v>
      </c>
      <c r="I17" s="25">
        <v>4336</v>
      </c>
      <c r="J17" s="25">
        <v>282</v>
      </c>
      <c r="K17" s="25">
        <v>4618</v>
      </c>
      <c r="L17" s="25">
        <v>2</v>
      </c>
      <c r="M17" s="25">
        <v>11</v>
      </c>
      <c r="N17" s="25">
        <v>13</v>
      </c>
      <c r="O17" s="25">
        <v>33646</v>
      </c>
    </row>
    <row r="18" spans="1:15" x14ac:dyDescent="0.3">
      <c r="A18" t="s">
        <v>87</v>
      </c>
      <c r="B18" t="s">
        <v>80</v>
      </c>
      <c r="C18" s="25">
        <v>58712</v>
      </c>
      <c r="D18" s="25">
        <v>1</v>
      </c>
      <c r="E18" s="25">
        <v>58713</v>
      </c>
      <c r="F18" s="25">
        <v>13</v>
      </c>
      <c r="G18" s="25">
        <v>1</v>
      </c>
      <c r="H18" s="25">
        <v>14</v>
      </c>
      <c r="I18" s="25">
        <v>9782</v>
      </c>
      <c r="J18" s="25">
        <v>232</v>
      </c>
      <c r="K18" s="25">
        <v>10014</v>
      </c>
      <c r="L18" s="25">
        <v>115</v>
      </c>
      <c r="M18" s="25">
        <v>83</v>
      </c>
      <c r="N18" s="25">
        <v>198</v>
      </c>
      <c r="O18" s="25">
        <v>68939</v>
      </c>
    </row>
    <row r="19" spans="1:15" x14ac:dyDescent="0.3">
      <c r="A19" t="s">
        <v>89</v>
      </c>
      <c r="B19" t="s">
        <v>80</v>
      </c>
      <c r="C19" s="25">
        <v>18009</v>
      </c>
      <c r="D19" s="25">
        <v>20</v>
      </c>
      <c r="E19" s="25">
        <v>18029</v>
      </c>
      <c r="F19" s="25">
        <v>415</v>
      </c>
      <c r="G19" s="25">
        <v>8</v>
      </c>
      <c r="H19" s="25">
        <v>423</v>
      </c>
      <c r="I19" s="25">
        <v>3590</v>
      </c>
      <c r="J19" s="25">
        <v>84</v>
      </c>
      <c r="K19" s="25">
        <v>3674</v>
      </c>
      <c r="L19" s="25">
        <v>4</v>
      </c>
      <c r="M19" s="25">
        <v>9</v>
      </c>
      <c r="N19" s="25">
        <v>13</v>
      </c>
      <c r="O19" s="25">
        <v>22139</v>
      </c>
    </row>
    <row r="20" spans="1:15" x14ac:dyDescent="0.3">
      <c r="A20" t="s">
        <v>90</v>
      </c>
      <c r="B20" t="s">
        <v>80</v>
      </c>
      <c r="C20" s="25">
        <v>219696</v>
      </c>
      <c r="D20" s="25">
        <v>6</v>
      </c>
      <c r="E20" s="25">
        <v>219702</v>
      </c>
      <c r="F20" s="25">
        <v>10</v>
      </c>
      <c r="G20" s="25">
        <v>3</v>
      </c>
      <c r="H20" s="25">
        <v>13</v>
      </c>
      <c r="I20" s="25">
        <v>31333</v>
      </c>
      <c r="J20" s="25">
        <v>55</v>
      </c>
      <c r="K20" s="25">
        <v>31388</v>
      </c>
      <c r="L20" s="25">
        <v>99</v>
      </c>
      <c r="M20" s="25">
        <v>1</v>
      </c>
      <c r="N20" s="25">
        <v>100</v>
      </c>
      <c r="O20" s="25">
        <v>251203</v>
      </c>
    </row>
    <row r="21" spans="1:15" x14ac:dyDescent="0.3">
      <c r="A21" t="s">
        <v>99</v>
      </c>
      <c r="B21" t="s">
        <v>80</v>
      </c>
      <c r="C21" s="25">
        <v>14408</v>
      </c>
      <c r="D21" s="25">
        <v>48</v>
      </c>
      <c r="E21" s="25">
        <v>14456</v>
      </c>
      <c r="F21" s="25">
        <v>422</v>
      </c>
      <c r="G21" s="25">
        <v>21</v>
      </c>
      <c r="H21" s="25">
        <v>443</v>
      </c>
      <c r="I21" s="25">
        <v>2715</v>
      </c>
      <c r="J21" s="25">
        <v>138</v>
      </c>
      <c r="K21" s="25">
        <v>2853</v>
      </c>
      <c r="L21" s="25">
        <v>24</v>
      </c>
      <c r="M21" s="25">
        <v>6</v>
      </c>
      <c r="N21" s="25">
        <v>30</v>
      </c>
      <c r="O21" s="25">
        <v>17782</v>
      </c>
    </row>
    <row r="22" spans="1:15" x14ac:dyDescent="0.3">
      <c r="A22" t="s">
        <v>85</v>
      </c>
      <c r="B22" t="s">
        <v>80</v>
      </c>
      <c r="C22" s="25">
        <v>198040</v>
      </c>
      <c r="D22" s="25">
        <v>3</v>
      </c>
      <c r="E22" s="25">
        <v>198043</v>
      </c>
      <c r="F22" s="25">
        <v>55</v>
      </c>
      <c r="G22" s="25">
        <v>6</v>
      </c>
      <c r="H22" s="25">
        <v>61</v>
      </c>
      <c r="I22" s="25">
        <v>32625</v>
      </c>
      <c r="J22" s="25">
        <v>118</v>
      </c>
      <c r="K22" s="25">
        <v>32743</v>
      </c>
      <c r="L22" s="25">
        <v>27</v>
      </c>
      <c r="M22" s="25">
        <v>5</v>
      </c>
      <c r="N22" s="25">
        <v>32</v>
      </c>
      <c r="O22" s="25">
        <v>230879</v>
      </c>
    </row>
    <row r="23" spans="1:15" x14ac:dyDescent="0.3">
      <c r="A23" t="s">
        <v>104</v>
      </c>
      <c r="B23" t="s">
        <v>80</v>
      </c>
      <c r="C23" s="25">
        <v>54907</v>
      </c>
      <c r="D23" s="25">
        <v>367</v>
      </c>
      <c r="E23" s="25">
        <v>55274</v>
      </c>
      <c r="F23" s="25">
        <v>3986</v>
      </c>
      <c r="G23" s="25">
        <v>1106</v>
      </c>
      <c r="H23" s="25">
        <v>5092</v>
      </c>
      <c r="I23" s="25">
        <v>9767</v>
      </c>
      <c r="J23" s="25">
        <v>1478</v>
      </c>
      <c r="K23" s="25">
        <v>11245</v>
      </c>
      <c r="L23" s="25">
        <v>27</v>
      </c>
      <c r="M23" s="25">
        <v>194</v>
      </c>
      <c r="N23" s="25">
        <v>221</v>
      </c>
      <c r="O23" s="25">
        <v>71832</v>
      </c>
    </row>
    <row r="24" spans="1:15" x14ac:dyDescent="0.3">
      <c r="A24" t="s">
        <v>102</v>
      </c>
      <c r="B24" t="s">
        <v>80</v>
      </c>
      <c r="C24" s="25">
        <v>12740</v>
      </c>
      <c r="D24" s="25">
        <v>8</v>
      </c>
      <c r="E24" s="25">
        <v>12748</v>
      </c>
      <c r="F24" s="25">
        <v>1631</v>
      </c>
      <c r="G24" s="25">
        <v>121</v>
      </c>
      <c r="H24" s="25">
        <v>1752</v>
      </c>
      <c r="I24" s="25">
        <v>2700</v>
      </c>
      <c r="J24" s="25">
        <v>113</v>
      </c>
      <c r="K24" s="25">
        <v>2813</v>
      </c>
      <c r="L24" s="25">
        <v>4</v>
      </c>
      <c r="M24" s="25">
        <v>21</v>
      </c>
      <c r="N24" s="25">
        <v>25</v>
      </c>
      <c r="O24" s="25">
        <v>17338</v>
      </c>
    </row>
    <row r="25" spans="1:15" x14ac:dyDescent="0.3">
      <c r="A25" t="s">
        <v>108</v>
      </c>
      <c r="B25" t="s">
        <v>80</v>
      </c>
      <c r="C25" s="25">
        <v>19508</v>
      </c>
      <c r="D25" s="25">
        <v>1</v>
      </c>
      <c r="E25" s="25">
        <v>19509</v>
      </c>
      <c r="F25" s="25">
        <v>3877</v>
      </c>
      <c r="G25" s="25">
        <v>27</v>
      </c>
      <c r="H25" s="25">
        <v>3904</v>
      </c>
      <c r="I25" s="25">
        <v>4494</v>
      </c>
      <c r="J25" s="25">
        <v>122</v>
      </c>
      <c r="K25" s="25">
        <v>4616</v>
      </c>
      <c r="L25" s="25">
        <v>2</v>
      </c>
      <c r="M25" s="25">
        <v>8</v>
      </c>
      <c r="N25" s="25">
        <v>10</v>
      </c>
      <c r="O25" s="25">
        <v>28039</v>
      </c>
    </row>
    <row r="26" spans="1:15" x14ac:dyDescent="0.3">
      <c r="A26" t="s">
        <v>82</v>
      </c>
      <c r="B26" t="s">
        <v>80</v>
      </c>
      <c r="C26" s="25">
        <v>185557</v>
      </c>
      <c r="D26" s="25">
        <v>27</v>
      </c>
      <c r="E26" s="25">
        <v>185584</v>
      </c>
      <c r="F26" s="25">
        <v>5</v>
      </c>
      <c r="G26" s="25">
        <v>3</v>
      </c>
      <c r="H26" s="25">
        <v>8</v>
      </c>
      <c r="I26" s="25">
        <v>79915</v>
      </c>
      <c r="J26" s="25">
        <v>678</v>
      </c>
      <c r="K26" s="25">
        <v>80593</v>
      </c>
      <c r="L26" s="25">
        <v>186</v>
      </c>
      <c r="M26" s="25">
        <v>39</v>
      </c>
      <c r="N26" s="25">
        <v>225</v>
      </c>
      <c r="O26" s="25">
        <v>266410</v>
      </c>
    </row>
    <row r="27" spans="1:15" x14ac:dyDescent="0.3">
      <c r="A27" t="s">
        <v>100</v>
      </c>
      <c r="B27" t="s">
        <v>80</v>
      </c>
      <c r="C27" s="25">
        <v>63844</v>
      </c>
      <c r="D27" s="25">
        <v>123</v>
      </c>
      <c r="E27" s="25">
        <v>63967</v>
      </c>
      <c r="F27" s="25">
        <v>3735</v>
      </c>
      <c r="G27" s="25">
        <v>557</v>
      </c>
      <c r="H27" s="25">
        <v>4292</v>
      </c>
      <c r="I27" s="25">
        <v>13026</v>
      </c>
      <c r="J27" s="25">
        <v>578</v>
      </c>
      <c r="K27" s="25">
        <v>13604</v>
      </c>
      <c r="L27" s="25">
        <v>195</v>
      </c>
      <c r="M27" s="25">
        <v>82</v>
      </c>
      <c r="N27" s="25">
        <v>277</v>
      </c>
      <c r="O27" s="25">
        <v>82140</v>
      </c>
    </row>
    <row r="28" spans="1:15" x14ac:dyDescent="0.3">
      <c r="A28" t="s">
        <v>105</v>
      </c>
      <c r="B28" t="s">
        <v>80</v>
      </c>
      <c r="C28" s="25">
        <v>88321</v>
      </c>
      <c r="D28" s="25">
        <v>150</v>
      </c>
      <c r="E28" s="25">
        <v>88471</v>
      </c>
      <c r="F28" s="25">
        <v>1952</v>
      </c>
      <c r="G28" s="25">
        <v>162</v>
      </c>
      <c r="H28" s="25">
        <v>2114</v>
      </c>
      <c r="I28" s="25">
        <v>12672</v>
      </c>
      <c r="J28" s="25">
        <v>670</v>
      </c>
      <c r="K28" s="25">
        <v>13342</v>
      </c>
      <c r="L28" s="25">
        <v>112</v>
      </c>
      <c r="M28" s="25">
        <v>129</v>
      </c>
      <c r="N28" s="25">
        <v>241</v>
      </c>
      <c r="O28" s="25">
        <v>104168</v>
      </c>
    </row>
    <row r="29" spans="1:15" x14ac:dyDescent="0.3">
      <c r="A29" t="s">
        <v>86</v>
      </c>
      <c r="B29" t="s">
        <v>80</v>
      </c>
      <c r="C29" s="25">
        <v>32925</v>
      </c>
      <c r="D29" s="25">
        <v>5</v>
      </c>
      <c r="E29" s="25">
        <v>32930</v>
      </c>
      <c r="F29" s="25">
        <v>383</v>
      </c>
      <c r="G29" s="25">
        <v>0</v>
      </c>
      <c r="H29" s="25">
        <v>383</v>
      </c>
      <c r="I29" s="25">
        <v>7126</v>
      </c>
      <c r="J29" s="25">
        <v>68</v>
      </c>
      <c r="K29" s="25">
        <v>7194</v>
      </c>
      <c r="L29" s="25">
        <v>6</v>
      </c>
      <c r="M29" s="25">
        <v>1</v>
      </c>
      <c r="N29" s="25">
        <v>7</v>
      </c>
      <c r="O29" s="25">
        <v>40514</v>
      </c>
    </row>
    <row r="30" spans="1:15" x14ac:dyDescent="0.3">
      <c r="A30" t="s">
        <v>93</v>
      </c>
      <c r="B30" t="s">
        <v>80</v>
      </c>
      <c r="C30" s="25">
        <v>73567</v>
      </c>
      <c r="D30" s="25">
        <v>37</v>
      </c>
      <c r="E30" s="25">
        <v>73604</v>
      </c>
      <c r="F30" s="25">
        <v>7676</v>
      </c>
      <c r="G30" s="25">
        <v>1001</v>
      </c>
      <c r="H30" s="25">
        <v>8677</v>
      </c>
      <c r="I30" s="25">
        <v>16981</v>
      </c>
      <c r="J30" s="25">
        <v>447</v>
      </c>
      <c r="K30" s="25">
        <v>17428</v>
      </c>
      <c r="L30" s="25">
        <v>42</v>
      </c>
      <c r="M30" s="25">
        <v>42</v>
      </c>
      <c r="N30" s="25">
        <v>84</v>
      </c>
      <c r="O30" s="25">
        <v>99793</v>
      </c>
    </row>
    <row r="31" spans="1:15" x14ac:dyDescent="0.3">
      <c r="A31" t="s">
        <v>92</v>
      </c>
      <c r="B31" t="s">
        <v>80</v>
      </c>
      <c r="C31" s="25">
        <v>47359</v>
      </c>
      <c r="D31" s="25">
        <v>65</v>
      </c>
      <c r="E31" s="25">
        <v>47424</v>
      </c>
      <c r="F31" s="25">
        <v>1959</v>
      </c>
      <c r="G31" s="25">
        <v>44</v>
      </c>
      <c r="H31" s="25">
        <v>2003</v>
      </c>
      <c r="I31" s="25">
        <v>6588</v>
      </c>
      <c r="J31" s="25">
        <v>205</v>
      </c>
      <c r="K31" s="25">
        <v>6793</v>
      </c>
      <c r="L31" s="25">
        <v>16</v>
      </c>
      <c r="M31" s="25">
        <v>13</v>
      </c>
      <c r="N31" s="25">
        <v>29</v>
      </c>
      <c r="O31" s="25">
        <v>56249</v>
      </c>
    </row>
    <row r="32" spans="1:15" x14ac:dyDescent="0.3">
      <c r="A32" t="s">
        <v>91</v>
      </c>
      <c r="B32" t="s">
        <v>80</v>
      </c>
      <c r="C32" s="25">
        <v>20229</v>
      </c>
      <c r="D32" s="25">
        <v>99</v>
      </c>
      <c r="E32" s="25">
        <v>20328</v>
      </c>
      <c r="F32" s="25">
        <v>922</v>
      </c>
      <c r="G32" s="25">
        <v>257</v>
      </c>
      <c r="H32" s="25">
        <v>1179</v>
      </c>
      <c r="I32" s="25">
        <v>4608</v>
      </c>
      <c r="J32" s="25">
        <v>234</v>
      </c>
      <c r="K32" s="25">
        <v>4842</v>
      </c>
      <c r="L32" s="25">
        <v>8</v>
      </c>
      <c r="M32" s="25">
        <v>10</v>
      </c>
      <c r="N32" s="25">
        <v>18</v>
      </c>
      <c r="O32" s="25">
        <v>26367</v>
      </c>
    </row>
    <row r="33" spans="1:15" x14ac:dyDescent="0.3">
      <c r="A33" t="s">
        <v>106</v>
      </c>
      <c r="B33" t="s">
        <v>80</v>
      </c>
      <c r="C33" s="25">
        <v>45520</v>
      </c>
      <c r="D33" s="25">
        <v>46</v>
      </c>
      <c r="E33" s="25">
        <v>45566</v>
      </c>
      <c r="F33" s="25">
        <v>3506</v>
      </c>
      <c r="G33" s="25">
        <v>917</v>
      </c>
      <c r="H33" s="25">
        <v>4423</v>
      </c>
      <c r="I33" s="25">
        <v>9437</v>
      </c>
      <c r="J33" s="25">
        <v>413</v>
      </c>
      <c r="K33" s="25">
        <v>9850</v>
      </c>
      <c r="L33" s="25">
        <v>15</v>
      </c>
      <c r="M33" s="25">
        <v>29</v>
      </c>
      <c r="N33" s="25">
        <v>44</v>
      </c>
      <c r="O33" s="25">
        <v>59883</v>
      </c>
    </row>
    <row r="34" spans="1:15" x14ac:dyDescent="0.3">
      <c r="A34" t="s">
        <v>103</v>
      </c>
      <c r="B34" t="s">
        <v>80</v>
      </c>
      <c r="C34" s="25">
        <v>90278</v>
      </c>
      <c r="D34" s="25">
        <v>70</v>
      </c>
      <c r="E34" s="25">
        <v>90348</v>
      </c>
      <c r="F34" s="25">
        <v>2433</v>
      </c>
      <c r="G34" s="25">
        <v>836</v>
      </c>
      <c r="H34" s="25">
        <v>3269</v>
      </c>
      <c r="I34" s="25">
        <v>18285</v>
      </c>
      <c r="J34" s="25">
        <v>1013</v>
      </c>
      <c r="K34" s="25">
        <v>19298</v>
      </c>
      <c r="L34" s="25">
        <v>88</v>
      </c>
      <c r="M34" s="25">
        <v>454</v>
      </c>
      <c r="N34" s="25">
        <v>542</v>
      </c>
      <c r="O34" s="25">
        <v>113457</v>
      </c>
    </row>
    <row r="35" spans="1:15" x14ac:dyDescent="0.3">
      <c r="A35" t="s">
        <v>97</v>
      </c>
      <c r="B35" t="s">
        <v>80</v>
      </c>
      <c r="C35" s="25">
        <v>43418</v>
      </c>
      <c r="D35" s="25">
        <v>188</v>
      </c>
      <c r="E35" s="25">
        <v>43606</v>
      </c>
      <c r="F35" s="25">
        <v>2786</v>
      </c>
      <c r="G35" s="25">
        <v>95</v>
      </c>
      <c r="H35" s="25">
        <v>2881</v>
      </c>
      <c r="I35" s="25">
        <v>8742</v>
      </c>
      <c r="J35" s="25">
        <v>328</v>
      </c>
      <c r="K35" s="25">
        <v>9070</v>
      </c>
      <c r="L35" s="25">
        <v>10</v>
      </c>
      <c r="M35" s="25">
        <v>16</v>
      </c>
      <c r="N35" s="25">
        <v>26</v>
      </c>
      <c r="O35" s="25">
        <v>55583</v>
      </c>
    </row>
    <row r="36" spans="1:15" x14ac:dyDescent="0.3">
      <c r="A36" t="s">
        <v>124</v>
      </c>
      <c r="B36" t="s">
        <v>81</v>
      </c>
      <c r="C36" s="25">
        <v>9099</v>
      </c>
      <c r="D36" s="25">
        <v>24</v>
      </c>
      <c r="E36" s="25">
        <v>9123</v>
      </c>
      <c r="F36" s="25">
        <v>587</v>
      </c>
      <c r="G36" s="25">
        <v>640</v>
      </c>
      <c r="H36" s="25">
        <v>1227</v>
      </c>
      <c r="I36" s="25">
        <v>2046</v>
      </c>
      <c r="J36" s="25">
        <v>98</v>
      </c>
      <c r="K36" s="25">
        <v>2144</v>
      </c>
      <c r="L36" s="25">
        <v>2</v>
      </c>
      <c r="M36" s="25">
        <v>9</v>
      </c>
      <c r="N36" s="25">
        <v>11</v>
      </c>
      <c r="O36" s="25">
        <v>12505</v>
      </c>
    </row>
    <row r="37" spans="1:15" x14ac:dyDescent="0.3">
      <c r="A37" t="s">
        <v>112</v>
      </c>
      <c r="B37" t="s">
        <v>81</v>
      </c>
      <c r="C37" s="25">
        <v>98052</v>
      </c>
      <c r="D37" s="25">
        <v>105</v>
      </c>
      <c r="E37" s="25">
        <v>98157</v>
      </c>
      <c r="F37" s="25">
        <v>7624</v>
      </c>
      <c r="G37" s="25">
        <v>2434</v>
      </c>
      <c r="H37" s="25">
        <v>10058</v>
      </c>
      <c r="I37" s="25">
        <v>20241</v>
      </c>
      <c r="J37" s="25">
        <v>631</v>
      </c>
      <c r="K37" s="25">
        <v>20872</v>
      </c>
      <c r="L37" s="25">
        <v>45</v>
      </c>
      <c r="M37" s="25">
        <v>86</v>
      </c>
      <c r="N37" s="25">
        <v>131</v>
      </c>
      <c r="O37" s="25">
        <v>129218</v>
      </c>
    </row>
    <row r="38" spans="1:15" x14ac:dyDescent="0.3">
      <c r="A38" t="s">
        <v>113</v>
      </c>
      <c r="B38" t="s">
        <v>81</v>
      </c>
      <c r="C38" s="25">
        <v>48106</v>
      </c>
      <c r="D38" s="25">
        <v>80</v>
      </c>
      <c r="E38" s="25">
        <v>48186</v>
      </c>
      <c r="F38" s="25">
        <v>5225</v>
      </c>
      <c r="G38" s="25">
        <v>1242</v>
      </c>
      <c r="H38" s="25">
        <v>6467</v>
      </c>
      <c r="I38" s="25">
        <v>9158</v>
      </c>
      <c r="J38" s="25">
        <v>390</v>
      </c>
      <c r="K38" s="25">
        <v>9548</v>
      </c>
      <c r="L38" s="25">
        <v>40</v>
      </c>
      <c r="M38" s="25">
        <v>45</v>
      </c>
      <c r="N38" s="25">
        <v>85</v>
      </c>
      <c r="O38" s="25">
        <v>64286</v>
      </c>
    </row>
    <row r="39" spans="1:15" x14ac:dyDescent="0.3">
      <c r="A39" t="s">
        <v>114</v>
      </c>
      <c r="B39" t="s">
        <v>81</v>
      </c>
      <c r="C39" s="25">
        <v>21059</v>
      </c>
      <c r="D39" s="25">
        <v>32</v>
      </c>
      <c r="E39" s="25">
        <v>21091</v>
      </c>
      <c r="F39" s="25">
        <v>590</v>
      </c>
      <c r="G39" s="25">
        <v>18</v>
      </c>
      <c r="H39" s="25">
        <v>608</v>
      </c>
      <c r="I39" s="25">
        <v>3926</v>
      </c>
      <c r="J39" s="25">
        <v>103</v>
      </c>
      <c r="K39" s="25">
        <v>4029</v>
      </c>
      <c r="L39" s="25">
        <v>23</v>
      </c>
      <c r="M39" s="25">
        <v>0</v>
      </c>
      <c r="N39" s="25">
        <v>23</v>
      </c>
      <c r="O39" s="25">
        <v>25751</v>
      </c>
    </row>
    <row r="40" spans="1:15" x14ac:dyDescent="0.3">
      <c r="A40" t="s">
        <v>125</v>
      </c>
      <c r="B40" t="s">
        <v>81</v>
      </c>
      <c r="C40" s="25">
        <v>6695</v>
      </c>
      <c r="D40" s="25">
        <v>18</v>
      </c>
      <c r="E40" s="25">
        <v>6713</v>
      </c>
      <c r="F40" s="25">
        <v>1222</v>
      </c>
      <c r="G40" s="25">
        <v>507</v>
      </c>
      <c r="H40" s="25">
        <v>1729</v>
      </c>
      <c r="I40" s="25">
        <v>1579</v>
      </c>
      <c r="J40" s="25">
        <v>83</v>
      </c>
      <c r="K40" s="25">
        <v>1662</v>
      </c>
      <c r="L40" s="25">
        <v>3</v>
      </c>
      <c r="M40" s="25">
        <v>4</v>
      </c>
      <c r="N40" s="25">
        <v>7</v>
      </c>
      <c r="O40" s="25">
        <v>10111</v>
      </c>
    </row>
    <row r="41" spans="1:15" x14ac:dyDescent="0.3">
      <c r="A41" t="s">
        <v>115</v>
      </c>
      <c r="B41" t="s">
        <v>81</v>
      </c>
      <c r="C41" s="25">
        <v>19443</v>
      </c>
      <c r="D41" s="25">
        <v>38</v>
      </c>
      <c r="E41" s="25">
        <v>19481</v>
      </c>
      <c r="F41" s="25">
        <v>945</v>
      </c>
      <c r="G41" s="25">
        <v>45</v>
      </c>
      <c r="H41" s="25">
        <v>990</v>
      </c>
      <c r="I41" s="25">
        <v>3054</v>
      </c>
      <c r="J41" s="25">
        <v>100</v>
      </c>
      <c r="K41" s="25">
        <v>3154</v>
      </c>
      <c r="L41" s="25">
        <v>3</v>
      </c>
      <c r="M41" s="25">
        <v>10</v>
      </c>
      <c r="N41" s="25">
        <v>13</v>
      </c>
      <c r="O41" s="25">
        <v>23638</v>
      </c>
    </row>
    <row r="42" spans="1:15" x14ac:dyDescent="0.3">
      <c r="A42" t="s">
        <v>116</v>
      </c>
      <c r="B42" t="s">
        <v>81</v>
      </c>
      <c r="C42" s="25">
        <v>20488</v>
      </c>
      <c r="D42" s="25">
        <v>137</v>
      </c>
      <c r="E42" s="25">
        <v>20625</v>
      </c>
      <c r="F42" s="25">
        <v>1022</v>
      </c>
      <c r="G42" s="25">
        <v>1131</v>
      </c>
      <c r="H42" s="25">
        <v>2153</v>
      </c>
      <c r="I42" s="25">
        <v>4162</v>
      </c>
      <c r="J42" s="25">
        <v>193</v>
      </c>
      <c r="K42" s="25">
        <v>4355</v>
      </c>
      <c r="L42" s="25">
        <v>3</v>
      </c>
      <c r="M42" s="25">
        <v>12</v>
      </c>
      <c r="N42" s="25">
        <v>15</v>
      </c>
      <c r="O42" s="25">
        <v>27148</v>
      </c>
    </row>
    <row r="43" spans="1:15" x14ac:dyDescent="0.3">
      <c r="A43" t="s">
        <v>126</v>
      </c>
      <c r="B43" t="s">
        <v>81</v>
      </c>
      <c r="C43" s="25">
        <v>7734</v>
      </c>
      <c r="D43" s="25">
        <v>30</v>
      </c>
      <c r="E43" s="25">
        <v>7764</v>
      </c>
      <c r="F43" s="25">
        <v>1412</v>
      </c>
      <c r="G43" s="25">
        <v>176</v>
      </c>
      <c r="H43" s="25">
        <v>1588</v>
      </c>
      <c r="I43" s="25">
        <v>1522</v>
      </c>
      <c r="J43" s="25">
        <v>65</v>
      </c>
      <c r="K43" s="25">
        <v>1587</v>
      </c>
      <c r="L43" s="25">
        <v>2</v>
      </c>
      <c r="M43" s="25">
        <v>2</v>
      </c>
      <c r="N43" s="25">
        <v>4</v>
      </c>
      <c r="O43" s="25">
        <v>10943</v>
      </c>
    </row>
    <row r="44" spans="1:15" x14ac:dyDescent="0.3">
      <c r="A44" t="s">
        <v>117</v>
      </c>
      <c r="B44" t="s">
        <v>81</v>
      </c>
      <c r="C44" s="25">
        <v>22669</v>
      </c>
      <c r="D44" s="25">
        <v>109</v>
      </c>
      <c r="E44" s="25">
        <v>22778</v>
      </c>
      <c r="F44" s="25">
        <v>997</v>
      </c>
      <c r="G44" s="25">
        <v>404</v>
      </c>
      <c r="H44" s="25">
        <v>1401</v>
      </c>
      <c r="I44" s="25">
        <v>5259</v>
      </c>
      <c r="J44" s="25">
        <v>193</v>
      </c>
      <c r="K44" s="25">
        <v>5452</v>
      </c>
      <c r="L44" s="25">
        <v>33</v>
      </c>
      <c r="M44" s="25">
        <v>23</v>
      </c>
      <c r="N44" s="25">
        <v>56</v>
      </c>
      <c r="O44" s="25">
        <v>29687</v>
      </c>
    </row>
    <row r="45" spans="1:15" x14ac:dyDescent="0.3">
      <c r="A45" t="s">
        <v>118</v>
      </c>
      <c r="B45" t="s">
        <v>81</v>
      </c>
      <c r="C45" s="25">
        <v>83063</v>
      </c>
      <c r="D45" s="25">
        <v>208</v>
      </c>
      <c r="E45" s="25">
        <v>83271</v>
      </c>
      <c r="F45" s="25">
        <v>3458</v>
      </c>
      <c r="G45" s="25">
        <v>1936</v>
      </c>
      <c r="H45" s="25">
        <v>5394</v>
      </c>
      <c r="I45" s="25">
        <v>17533</v>
      </c>
      <c r="J45" s="25">
        <v>734</v>
      </c>
      <c r="K45" s="25">
        <v>18267</v>
      </c>
      <c r="L45" s="25">
        <v>53</v>
      </c>
      <c r="M45" s="25">
        <v>70</v>
      </c>
      <c r="N45" s="25">
        <v>123</v>
      </c>
      <c r="O45" s="25">
        <v>107055</v>
      </c>
    </row>
    <row r="46" spans="1:15" x14ac:dyDescent="0.3">
      <c r="A46" t="s">
        <v>119</v>
      </c>
      <c r="B46" t="s">
        <v>81</v>
      </c>
      <c r="C46" s="25">
        <v>17481</v>
      </c>
      <c r="D46" s="25">
        <v>30</v>
      </c>
      <c r="E46" s="25">
        <v>17511</v>
      </c>
      <c r="F46" s="25">
        <v>2816</v>
      </c>
      <c r="G46" s="25">
        <v>972</v>
      </c>
      <c r="H46" s="25">
        <v>3788</v>
      </c>
      <c r="I46" s="25">
        <v>2833</v>
      </c>
      <c r="J46" s="25">
        <v>104</v>
      </c>
      <c r="K46" s="25">
        <v>2937</v>
      </c>
      <c r="L46" s="25">
        <v>8</v>
      </c>
      <c r="M46" s="25">
        <v>1</v>
      </c>
      <c r="N46" s="25">
        <v>9</v>
      </c>
      <c r="O46" s="25">
        <v>24245</v>
      </c>
    </row>
    <row r="47" spans="1:15" x14ac:dyDescent="0.3">
      <c r="A47" t="s">
        <v>120</v>
      </c>
      <c r="B47" t="s">
        <v>81</v>
      </c>
      <c r="C47" s="25">
        <v>29785</v>
      </c>
      <c r="D47" s="25">
        <v>41</v>
      </c>
      <c r="E47" s="25">
        <v>29826</v>
      </c>
      <c r="F47" s="25">
        <v>1478</v>
      </c>
      <c r="G47" s="25">
        <v>1593</v>
      </c>
      <c r="H47" s="25">
        <v>3071</v>
      </c>
      <c r="I47" s="25">
        <v>6020</v>
      </c>
      <c r="J47" s="25">
        <v>340</v>
      </c>
      <c r="K47" s="25">
        <v>6360</v>
      </c>
      <c r="L47" s="25">
        <v>17</v>
      </c>
      <c r="M47" s="25">
        <v>48</v>
      </c>
      <c r="N47" s="25">
        <v>65</v>
      </c>
      <c r="O47" s="25">
        <v>39322</v>
      </c>
    </row>
    <row r="48" spans="1:15" x14ac:dyDescent="0.3">
      <c r="A48" t="s">
        <v>121</v>
      </c>
      <c r="B48" t="s">
        <v>81</v>
      </c>
      <c r="C48" s="25">
        <v>9711</v>
      </c>
      <c r="D48" s="25">
        <v>48</v>
      </c>
      <c r="E48" s="25">
        <v>9759</v>
      </c>
      <c r="F48" s="25">
        <v>756</v>
      </c>
      <c r="G48" s="25">
        <v>22</v>
      </c>
      <c r="H48" s="25">
        <v>778</v>
      </c>
      <c r="I48" s="25">
        <v>1596</v>
      </c>
      <c r="J48" s="25">
        <v>85</v>
      </c>
      <c r="K48" s="25">
        <v>1681</v>
      </c>
      <c r="L48" s="25">
        <v>3</v>
      </c>
      <c r="M48" s="25">
        <v>0</v>
      </c>
      <c r="N48" s="25">
        <v>3</v>
      </c>
      <c r="O48" s="25">
        <v>12221</v>
      </c>
    </row>
    <row r="49" spans="1:15" x14ac:dyDescent="0.3">
      <c r="A49" t="s">
        <v>122</v>
      </c>
      <c r="B49" t="s">
        <v>81</v>
      </c>
      <c r="C49" s="25">
        <v>56232</v>
      </c>
      <c r="D49" s="25">
        <v>74</v>
      </c>
      <c r="E49" s="25">
        <v>56306</v>
      </c>
      <c r="F49" s="25">
        <v>399</v>
      </c>
      <c r="G49" s="25">
        <v>307</v>
      </c>
      <c r="H49" s="25">
        <v>706</v>
      </c>
      <c r="I49" s="25">
        <v>9145</v>
      </c>
      <c r="J49" s="25">
        <v>355</v>
      </c>
      <c r="K49" s="25">
        <v>9500</v>
      </c>
      <c r="L49" s="25">
        <v>10</v>
      </c>
      <c r="M49" s="25">
        <v>45</v>
      </c>
      <c r="N49" s="25">
        <v>55</v>
      </c>
      <c r="O49" s="25">
        <v>66567</v>
      </c>
    </row>
    <row r="50" spans="1:15" x14ac:dyDescent="0.3">
      <c r="A50" t="s">
        <v>127</v>
      </c>
      <c r="B50" t="s">
        <v>81</v>
      </c>
      <c r="C50" s="25">
        <v>69130</v>
      </c>
      <c r="D50" s="25">
        <v>118</v>
      </c>
      <c r="E50" s="25">
        <v>69248</v>
      </c>
      <c r="F50" s="25">
        <v>2024</v>
      </c>
      <c r="G50" s="25">
        <v>1840</v>
      </c>
      <c r="H50" s="25">
        <v>3864</v>
      </c>
      <c r="I50" s="25">
        <v>10987</v>
      </c>
      <c r="J50" s="25">
        <v>315</v>
      </c>
      <c r="K50" s="25">
        <v>11302</v>
      </c>
      <c r="L50" s="25">
        <v>22</v>
      </c>
      <c r="M50" s="25">
        <v>45</v>
      </c>
      <c r="N50" s="25">
        <v>67</v>
      </c>
      <c r="O50" s="25">
        <v>84481</v>
      </c>
    </row>
    <row r="51" spans="1:15" x14ac:dyDescent="0.3">
      <c r="A51" t="s">
        <v>123</v>
      </c>
      <c r="B51" t="s">
        <v>81</v>
      </c>
      <c r="C51" s="25">
        <v>83299</v>
      </c>
      <c r="D51" s="25">
        <v>96</v>
      </c>
      <c r="E51" s="25">
        <v>83395</v>
      </c>
      <c r="F51" s="25">
        <v>2780</v>
      </c>
      <c r="G51" s="25">
        <v>1536</v>
      </c>
      <c r="H51" s="25">
        <v>4316</v>
      </c>
      <c r="I51" s="25">
        <v>15728</v>
      </c>
      <c r="J51" s="25">
        <v>599</v>
      </c>
      <c r="K51" s="25">
        <v>16327</v>
      </c>
      <c r="L51" s="25">
        <v>92</v>
      </c>
      <c r="M51" s="25">
        <v>96</v>
      </c>
      <c r="N51" s="25">
        <v>188</v>
      </c>
      <c r="O51" s="25">
        <v>104226</v>
      </c>
    </row>
    <row r="52" spans="1:15" x14ac:dyDescent="0.3">
      <c r="A52" t="s">
        <v>128</v>
      </c>
      <c r="B52" t="s">
        <v>81</v>
      </c>
      <c r="C52" s="25">
        <v>124964</v>
      </c>
      <c r="D52" s="25">
        <v>163</v>
      </c>
      <c r="E52" s="25">
        <v>125127</v>
      </c>
      <c r="F52" s="25">
        <v>1140</v>
      </c>
      <c r="G52" s="25">
        <v>988</v>
      </c>
      <c r="H52" s="25">
        <v>2128</v>
      </c>
      <c r="I52" s="25">
        <v>21588</v>
      </c>
      <c r="J52" s="25">
        <v>1237</v>
      </c>
      <c r="K52" s="25">
        <v>22825</v>
      </c>
      <c r="L52" s="25">
        <v>145</v>
      </c>
      <c r="M52" s="25">
        <v>232</v>
      </c>
      <c r="N52" s="25">
        <v>377</v>
      </c>
      <c r="O52" s="25">
        <v>150457</v>
      </c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topLeftCell="A12" zoomScale="55" zoomScaleNormal="55" workbookViewId="0">
      <selection activeCell="D51" sqref="D51"/>
    </sheetView>
  </sheetViews>
  <sheetFormatPr defaultColWidth="8.77734375" defaultRowHeight="14.4" x14ac:dyDescent="0.3"/>
  <cols>
    <col min="1" max="1" width="17.6640625" style="23" bestFit="1" customWidth="1"/>
    <col min="2" max="2" width="19" style="23" customWidth="1"/>
    <col min="3" max="15" width="18.44140625" style="23" customWidth="1"/>
    <col min="16" max="16384" width="8.77734375" style="23"/>
  </cols>
  <sheetData>
    <row r="1" spans="1:15" ht="15" customHeight="1" x14ac:dyDescent="0.3">
      <c r="C1" s="23" t="s">
        <v>68</v>
      </c>
      <c r="F1" s="23" t="s">
        <v>69</v>
      </c>
      <c r="I1" s="23" t="s">
        <v>70</v>
      </c>
      <c r="L1" s="23" t="s">
        <v>71</v>
      </c>
      <c r="O1" s="23" t="s">
        <v>17</v>
      </c>
    </row>
    <row r="2" spans="1:15" x14ac:dyDescent="0.3">
      <c r="C2" s="23" t="s">
        <v>20</v>
      </c>
      <c r="D2" s="23" t="s">
        <v>131</v>
      </c>
      <c r="E2" s="23" t="s">
        <v>25</v>
      </c>
      <c r="F2" s="23" t="s">
        <v>20</v>
      </c>
      <c r="G2" s="23" t="s">
        <v>131</v>
      </c>
      <c r="H2" s="23" t="s">
        <v>25</v>
      </c>
      <c r="I2" s="23" t="s">
        <v>1</v>
      </c>
      <c r="J2" s="23" t="s">
        <v>2</v>
      </c>
      <c r="K2" s="23" t="s">
        <v>25</v>
      </c>
      <c r="L2" s="23" t="s">
        <v>1</v>
      </c>
      <c r="M2" s="23" t="s">
        <v>2</v>
      </c>
      <c r="N2" s="23" t="s">
        <v>25</v>
      </c>
    </row>
    <row r="3" spans="1:15" x14ac:dyDescent="0.3">
      <c r="A3" s="23" t="s">
        <v>21</v>
      </c>
      <c r="B3" s="23" t="s">
        <v>21</v>
      </c>
      <c r="C3" s="24">
        <v>628837.01409497648</v>
      </c>
      <c r="D3" s="24">
        <v>16103.948339122973</v>
      </c>
      <c r="E3" s="24">
        <v>644940.96243409941</v>
      </c>
      <c r="F3" s="24">
        <v>54815.521403282168</v>
      </c>
      <c r="G3" s="24">
        <v>56783.888262640015</v>
      </c>
      <c r="H3" s="24">
        <v>111599.40966592218</v>
      </c>
      <c r="I3" s="24">
        <v>338642.58123570459</v>
      </c>
      <c r="J3" s="24">
        <v>299520.40615469369</v>
      </c>
      <c r="K3" s="24">
        <v>638162.98739039828</v>
      </c>
      <c r="L3" s="24">
        <v>26223.257026689116</v>
      </c>
      <c r="M3" s="24">
        <v>411418.09229566529</v>
      </c>
      <c r="N3" s="24">
        <v>437641.34932235442</v>
      </c>
      <c r="O3" s="24">
        <v>1832344.7088127742</v>
      </c>
    </row>
    <row r="4" spans="1:15" x14ac:dyDescent="0.3">
      <c r="A4" s="23" t="s">
        <v>80</v>
      </c>
      <c r="B4" s="23" t="s">
        <v>22</v>
      </c>
      <c r="C4" s="24">
        <v>506709.05007193878</v>
      </c>
      <c r="D4" s="24">
        <v>6280.0341515436385</v>
      </c>
      <c r="E4" s="24">
        <v>512989.08422348241</v>
      </c>
      <c r="F4" s="24">
        <v>32975.483576707884</v>
      </c>
      <c r="G4" s="24">
        <v>24892.519995150305</v>
      </c>
      <c r="H4" s="24">
        <v>57868.003571858193</v>
      </c>
      <c r="I4" s="24">
        <v>279648.53157749481</v>
      </c>
      <c r="J4" s="24">
        <v>239107.21192181559</v>
      </c>
      <c r="K4" s="24">
        <v>518755.7434993104</v>
      </c>
      <c r="L4" s="24">
        <v>21077.789076206231</v>
      </c>
      <c r="M4" s="24">
        <v>297136.98490167881</v>
      </c>
      <c r="N4" s="24">
        <v>318214.77397788502</v>
      </c>
      <c r="O4" s="24">
        <v>1407827.6052725359</v>
      </c>
    </row>
    <row r="5" spans="1:15" x14ac:dyDescent="0.3">
      <c r="A5" s="23" t="s">
        <v>81</v>
      </c>
      <c r="B5" s="23" t="s">
        <v>23</v>
      </c>
      <c r="C5" s="24">
        <v>122127.9640230377</v>
      </c>
      <c r="D5" s="24">
        <v>9823.9141875793357</v>
      </c>
      <c r="E5" s="24">
        <v>131951.87821061703</v>
      </c>
      <c r="F5" s="24">
        <v>21840.03782657428</v>
      </c>
      <c r="G5" s="24">
        <v>31891.36826748971</v>
      </c>
      <c r="H5" s="24">
        <v>53731.40609406399</v>
      </c>
      <c r="I5" s="24">
        <v>58994.049658209784</v>
      </c>
      <c r="J5" s="24">
        <v>60413.194232878086</v>
      </c>
      <c r="K5" s="24">
        <v>119407.24389108787</v>
      </c>
      <c r="L5" s="24">
        <v>5145.4679504828864</v>
      </c>
      <c r="M5" s="24">
        <v>114281.10739398649</v>
      </c>
      <c r="N5" s="24">
        <v>119426.57534446937</v>
      </c>
      <c r="O5" s="24">
        <v>424517.10354023823</v>
      </c>
    </row>
    <row r="6" spans="1:15" x14ac:dyDescent="0.3">
      <c r="A6" s="23" t="s">
        <v>95</v>
      </c>
      <c r="B6" s="23" t="s">
        <v>80</v>
      </c>
      <c r="C6" s="24">
        <v>8464.3699669750004</v>
      </c>
      <c r="D6" s="24">
        <v>62.021292405063292</v>
      </c>
      <c r="E6" s="24">
        <v>8526.3912593800633</v>
      </c>
      <c r="F6" s="24">
        <v>53.34921780821918</v>
      </c>
      <c r="G6" s="24">
        <v>414.36284179107457</v>
      </c>
      <c r="H6" s="24">
        <v>467.71205959929375</v>
      </c>
      <c r="I6" s="24">
        <v>5113.2063446340899</v>
      </c>
      <c r="J6" s="24">
        <v>12458.207577748108</v>
      </c>
      <c r="K6" s="24">
        <v>17571.413922382199</v>
      </c>
      <c r="L6" s="24">
        <v>82.312399999999997</v>
      </c>
      <c r="M6" s="24">
        <v>35961.007195696206</v>
      </c>
      <c r="N6" s="24">
        <v>36043.319595696208</v>
      </c>
      <c r="O6" s="24">
        <v>62608.836837057766</v>
      </c>
    </row>
    <row r="7" spans="1:15" x14ac:dyDescent="0.3">
      <c r="A7" s="23" t="s">
        <v>111</v>
      </c>
      <c r="B7" s="23" t="s">
        <v>80</v>
      </c>
      <c r="C7" s="24">
        <v>9598.6847834852906</v>
      </c>
      <c r="D7" s="24">
        <v>12.4252</v>
      </c>
      <c r="E7" s="24">
        <v>9611.1099834852903</v>
      </c>
      <c r="F7" s="24">
        <v>130.24876717171716</v>
      </c>
      <c r="G7" s="24">
        <v>0</v>
      </c>
      <c r="H7" s="24">
        <v>130.24876717171716</v>
      </c>
      <c r="I7" s="24">
        <v>4341.4482679711164</v>
      </c>
      <c r="J7" s="24">
        <v>16440.993679959083</v>
      </c>
      <c r="K7" s="24">
        <v>20782.441947930201</v>
      </c>
      <c r="L7" s="24">
        <v>247.7809</v>
      </c>
      <c r="M7" s="24">
        <v>436.09269999999998</v>
      </c>
      <c r="N7" s="24">
        <v>683.87360000000001</v>
      </c>
      <c r="O7" s="24">
        <v>31207.674298587208</v>
      </c>
    </row>
    <row r="8" spans="1:15" x14ac:dyDescent="0.3">
      <c r="A8" s="23" t="s">
        <v>98</v>
      </c>
      <c r="B8" s="23" t="s">
        <v>80</v>
      </c>
      <c r="C8" s="24">
        <v>3656.0975609850052</v>
      </c>
      <c r="D8" s="24">
        <v>8.4098000000000006</v>
      </c>
      <c r="E8" s="24">
        <v>3664.5073609850051</v>
      </c>
      <c r="F8" s="24">
        <v>3623.4979455543303</v>
      </c>
      <c r="G8" s="24">
        <v>799.79548373983744</v>
      </c>
      <c r="H8" s="24">
        <v>4423.2934292941682</v>
      </c>
      <c r="I8" s="24">
        <v>3602.1696682719371</v>
      </c>
      <c r="J8" s="24">
        <v>1489.4835271552945</v>
      </c>
      <c r="K8" s="24">
        <v>5091.6531954272314</v>
      </c>
      <c r="L8" s="24">
        <v>0</v>
      </c>
      <c r="M8" s="24">
        <v>1241.0123000000001</v>
      </c>
      <c r="N8" s="24">
        <v>1241.0123000000001</v>
      </c>
      <c r="O8" s="24">
        <v>14420.466285706405</v>
      </c>
    </row>
    <row r="9" spans="1:15" x14ac:dyDescent="0.3">
      <c r="A9" s="23" t="s">
        <v>110</v>
      </c>
      <c r="B9" s="23" t="s">
        <v>80</v>
      </c>
      <c r="C9" s="24">
        <v>34537.77430904995</v>
      </c>
      <c r="D9" s="24">
        <v>164.19084936708862</v>
      </c>
      <c r="E9" s="24">
        <v>34701.965158417035</v>
      </c>
      <c r="F9" s="24">
        <v>3.7078000000000002</v>
      </c>
      <c r="G9" s="24">
        <v>1.1979</v>
      </c>
      <c r="H9" s="24">
        <v>4.9057000000000004</v>
      </c>
      <c r="I9" s="24">
        <v>13265.167801833746</v>
      </c>
      <c r="J9" s="24">
        <v>7811.5580393171986</v>
      </c>
      <c r="K9" s="24">
        <v>21076.725841150947</v>
      </c>
      <c r="L9" s="24">
        <v>271.59012222222225</v>
      </c>
      <c r="M9" s="24">
        <v>1223.2077901515152</v>
      </c>
      <c r="N9" s="24">
        <v>1494.7979123737373</v>
      </c>
      <c r="O9" s="24">
        <v>57278.394611941723</v>
      </c>
    </row>
    <row r="10" spans="1:15" x14ac:dyDescent="0.3">
      <c r="A10" s="23" t="s">
        <v>94</v>
      </c>
      <c r="B10" s="23" t="s">
        <v>80</v>
      </c>
      <c r="C10" s="24">
        <v>9550.5640862082346</v>
      </c>
      <c r="D10" s="24">
        <v>12.009385316455695</v>
      </c>
      <c r="E10" s="24">
        <v>9562.5734715246908</v>
      </c>
      <c r="F10" s="24">
        <v>2146.5939491297318</v>
      </c>
      <c r="G10" s="24">
        <v>2011.8845377715263</v>
      </c>
      <c r="H10" s="24">
        <v>4158.4784869012583</v>
      </c>
      <c r="I10" s="24">
        <v>5278.6471266962981</v>
      </c>
      <c r="J10" s="24">
        <v>4102.6646185191885</v>
      </c>
      <c r="K10" s="24">
        <v>9381.3117452154875</v>
      </c>
      <c r="L10" s="24">
        <v>102.79300000000001</v>
      </c>
      <c r="M10" s="24">
        <v>10792.274518793052</v>
      </c>
      <c r="N10" s="24">
        <v>10895.067518793052</v>
      </c>
      <c r="O10" s="24">
        <v>33997.43122243449</v>
      </c>
    </row>
    <row r="11" spans="1:15" x14ac:dyDescent="0.3">
      <c r="A11" s="23" t="s">
        <v>109</v>
      </c>
      <c r="B11" s="23" t="s">
        <v>80</v>
      </c>
      <c r="C11" s="24">
        <v>916.12326677775445</v>
      </c>
      <c r="D11" s="24">
        <v>0</v>
      </c>
      <c r="E11" s="24">
        <v>916.12326677775445</v>
      </c>
      <c r="F11" s="24">
        <v>450.32244875912409</v>
      </c>
      <c r="G11" s="24">
        <v>5.8457999999999997</v>
      </c>
      <c r="H11" s="24">
        <v>456.16824875912408</v>
      </c>
      <c r="I11" s="24">
        <v>677.08168353352983</v>
      </c>
      <c r="J11" s="24">
        <v>330.22012657534248</v>
      </c>
      <c r="K11" s="24">
        <v>1007.3018101088724</v>
      </c>
      <c r="L11" s="24">
        <v>82.726799999999997</v>
      </c>
      <c r="M11" s="24">
        <v>325.70069999999998</v>
      </c>
      <c r="N11" s="24">
        <v>408.42750000000001</v>
      </c>
      <c r="O11" s="24">
        <v>2788.0208256457508</v>
      </c>
    </row>
    <row r="12" spans="1:15" x14ac:dyDescent="0.3">
      <c r="A12" s="23" t="s">
        <v>83</v>
      </c>
      <c r="B12" s="23" t="s">
        <v>80</v>
      </c>
      <c r="C12" s="24">
        <v>50656.463740414903</v>
      </c>
      <c r="D12" s="24">
        <v>128.57749999999999</v>
      </c>
      <c r="E12" s="24">
        <v>50785.041240414903</v>
      </c>
      <c r="F12" s="24">
        <v>155.48869999999999</v>
      </c>
      <c r="G12" s="24">
        <v>202.65180000000001</v>
      </c>
      <c r="H12" s="24">
        <v>358.14049999999997</v>
      </c>
      <c r="I12" s="24">
        <v>41266.435989582293</v>
      </c>
      <c r="J12" s="24">
        <v>27853.479793662504</v>
      </c>
      <c r="K12" s="24">
        <v>69119.915783244796</v>
      </c>
      <c r="L12" s="24">
        <v>7902.3429654044921</v>
      </c>
      <c r="M12" s="24">
        <v>56767.784243972252</v>
      </c>
      <c r="N12" s="24">
        <v>64670.127209376747</v>
      </c>
      <c r="O12" s="24">
        <v>184933.22473303645</v>
      </c>
    </row>
    <row r="13" spans="1:15" x14ac:dyDescent="0.3">
      <c r="A13" s="23" t="s">
        <v>84</v>
      </c>
      <c r="B13" s="23" t="s">
        <v>80</v>
      </c>
      <c r="C13" s="24">
        <v>51232.148758800664</v>
      </c>
      <c r="D13" s="24">
        <v>49.377628268173702</v>
      </c>
      <c r="E13" s="24">
        <v>51281.526387068836</v>
      </c>
      <c r="F13" s="24">
        <v>413.98276867400841</v>
      </c>
      <c r="G13" s="24">
        <v>110.05027297979798</v>
      </c>
      <c r="H13" s="24">
        <v>524.03304165380644</v>
      </c>
      <c r="I13" s="24">
        <v>23086.130662401196</v>
      </c>
      <c r="J13" s="24">
        <v>7158.2731425713582</v>
      </c>
      <c r="K13" s="24">
        <v>30244.403804972553</v>
      </c>
      <c r="L13" s="24">
        <v>1132.3866</v>
      </c>
      <c r="M13" s="24">
        <v>1225.7924111111111</v>
      </c>
      <c r="N13" s="24">
        <v>2358.1790111111113</v>
      </c>
      <c r="O13" s="24">
        <v>84408.142244806309</v>
      </c>
    </row>
    <row r="14" spans="1:15" x14ac:dyDescent="0.3">
      <c r="A14" s="23" t="s">
        <v>96</v>
      </c>
      <c r="B14" s="23" t="s">
        <v>80</v>
      </c>
      <c r="C14" s="24">
        <v>16479.347343166268</v>
      </c>
      <c r="D14" s="24">
        <v>359.91502301369866</v>
      </c>
      <c r="E14" s="24">
        <v>16839.262366179966</v>
      </c>
      <c r="F14" s="24">
        <v>304.69807070656094</v>
      </c>
      <c r="G14" s="24">
        <v>928.30278193861625</v>
      </c>
      <c r="H14" s="24">
        <v>1233.0008526451772</v>
      </c>
      <c r="I14" s="24">
        <v>9892.5701253674997</v>
      </c>
      <c r="J14" s="24">
        <v>7774.2766668779377</v>
      </c>
      <c r="K14" s="24">
        <v>17666.846792245437</v>
      </c>
      <c r="L14" s="24">
        <v>62.305199999999999</v>
      </c>
      <c r="M14" s="24">
        <v>962.4896</v>
      </c>
      <c r="N14" s="24">
        <v>1024.7947999999999</v>
      </c>
      <c r="O14" s="24">
        <v>36763.904811070584</v>
      </c>
    </row>
    <row r="15" spans="1:15" x14ac:dyDescent="0.3">
      <c r="A15" s="23" t="s">
        <v>88</v>
      </c>
      <c r="B15" s="23" t="s">
        <v>80</v>
      </c>
      <c r="C15" s="24">
        <v>23013.379932619373</v>
      </c>
      <c r="D15" s="24">
        <v>138.5729</v>
      </c>
      <c r="E15" s="24">
        <v>23151.952832619372</v>
      </c>
      <c r="F15" s="24">
        <v>4.9337</v>
      </c>
      <c r="G15" s="24">
        <v>0.25140000000000001</v>
      </c>
      <c r="H15" s="24">
        <v>5.1851000000000003</v>
      </c>
      <c r="I15" s="24">
        <v>9852.1220160910252</v>
      </c>
      <c r="J15" s="24">
        <v>14095.681184470681</v>
      </c>
      <c r="K15" s="24">
        <v>23947.803200561706</v>
      </c>
      <c r="L15" s="24">
        <v>434.25420000000003</v>
      </c>
      <c r="M15" s="24">
        <v>10471.169400000001</v>
      </c>
      <c r="N15" s="24">
        <v>10905.4236</v>
      </c>
      <c r="O15" s="24">
        <v>58010.364733181079</v>
      </c>
    </row>
    <row r="16" spans="1:15" x14ac:dyDescent="0.3">
      <c r="A16" s="23" t="s">
        <v>107</v>
      </c>
      <c r="B16" s="23" t="s">
        <v>80</v>
      </c>
      <c r="C16" s="24">
        <v>8833.0020663099604</v>
      </c>
      <c r="D16" s="24">
        <v>278.89325946450811</v>
      </c>
      <c r="E16" s="24">
        <v>9111.8953257744688</v>
      </c>
      <c r="F16" s="24">
        <v>539.75393127883922</v>
      </c>
      <c r="G16" s="24">
        <v>1902.4002726166118</v>
      </c>
      <c r="H16" s="24">
        <v>2442.1542038954512</v>
      </c>
      <c r="I16" s="24">
        <v>3430.6861028637277</v>
      </c>
      <c r="J16" s="24">
        <v>1628.5094932208915</v>
      </c>
      <c r="K16" s="24">
        <v>5059.195596084619</v>
      </c>
      <c r="L16" s="24">
        <v>106.2835</v>
      </c>
      <c r="M16" s="24">
        <v>4560.2884999999997</v>
      </c>
      <c r="N16" s="24">
        <v>4666.5720000000001</v>
      </c>
      <c r="O16" s="24">
        <v>21279.81712575454</v>
      </c>
    </row>
    <row r="17" spans="1:15" x14ac:dyDescent="0.3">
      <c r="A17" s="23" t="s">
        <v>101</v>
      </c>
      <c r="B17" s="23" t="s">
        <v>80</v>
      </c>
      <c r="C17" s="24">
        <v>6016.0916986486964</v>
      </c>
      <c r="D17" s="24">
        <v>172.53250872377319</v>
      </c>
      <c r="E17" s="24">
        <v>6188.6242073724698</v>
      </c>
      <c r="F17" s="24">
        <v>97.950704657534246</v>
      </c>
      <c r="G17" s="24">
        <v>811.8476931193178</v>
      </c>
      <c r="H17" s="24">
        <v>909.79839777685208</v>
      </c>
      <c r="I17" s="24">
        <v>2700.9438001129638</v>
      </c>
      <c r="J17" s="24">
        <v>5711.354297731762</v>
      </c>
      <c r="K17" s="24">
        <v>8412.2980978447267</v>
      </c>
      <c r="L17" s="24">
        <v>2.3803999999999998</v>
      </c>
      <c r="M17" s="24">
        <v>840.74929999999995</v>
      </c>
      <c r="N17" s="24">
        <v>843.12969999999996</v>
      </c>
      <c r="O17" s="24">
        <v>16353.850402994047</v>
      </c>
    </row>
    <row r="18" spans="1:15" x14ac:dyDescent="0.3">
      <c r="A18" s="23" t="s">
        <v>87</v>
      </c>
      <c r="B18" s="23" t="s">
        <v>80</v>
      </c>
      <c r="C18" s="24">
        <v>13806.904678146018</v>
      </c>
      <c r="D18" s="24">
        <v>63.772799999999997</v>
      </c>
      <c r="E18" s="24">
        <v>13870.677478146019</v>
      </c>
      <c r="F18" s="24">
        <v>8.5147999999999993</v>
      </c>
      <c r="G18" s="24">
        <v>0</v>
      </c>
      <c r="H18" s="24">
        <v>8.5147999999999993</v>
      </c>
      <c r="I18" s="24">
        <v>9542.1660451279095</v>
      </c>
      <c r="J18" s="24">
        <v>15431.460971897686</v>
      </c>
      <c r="K18" s="24">
        <v>24973.627017025596</v>
      </c>
      <c r="L18" s="24">
        <v>2111.1825146585061</v>
      </c>
      <c r="M18" s="24">
        <v>5845.5100398229124</v>
      </c>
      <c r="N18" s="24">
        <v>7956.6925544814185</v>
      </c>
      <c r="O18" s="24">
        <v>46809.511849653034</v>
      </c>
    </row>
    <row r="19" spans="1:15" x14ac:dyDescent="0.3">
      <c r="A19" s="23" t="s">
        <v>89</v>
      </c>
      <c r="B19" s="23" t="s">
        <v>80</v>
      </c>
      <c r="C19" s="24">
        <v>7020.5711076325115</v>
      </c>
      <c r="D19" s="24">
        <v>221.0736</v>
      </c>
      <c r="E19" s="24">
        <v>7241.6447076325112</v>
      </c>
      <c r="F19" s="24">
        <v>108.58269451453523</v>
      </c>
      <c r="G19" s="24">
        <v>11.97</v>
      </c>
      <c r="H19" s="24">
        <v>120.55269451453523</v>
      </c>
      <c r="I19" s="24">
        <v>3008.6316666002031</v>
      </c>
      <c r="J19" s="24">
        <v>838.12132188305486</v>
      </c>
      <c r="K19" s="24">
        <v>3846.7529884832579</v>
      </c>
      <c r="L19" s="24">
        <v>121.1444</v>
      </c>
      <c r="M19" s="24">
        <v>5683.1446999999998</v>
      </c>
      <c r="N19" s="24">
        <v>5804.2891</v>
      </c>
      <c r="O19" s="24">
        <v>17013.239490630305</v>
      </c>
    </row>
    <row r="20" spans="1:15" x14ac:dyDescent="0.3">
      <c r="A20" s="23" t="s">
        <v>90</v>
      </c>
      <c r="B20" s="23" t="s">
        <v>80</v>
      </c>
      <c r="C20" s="24">
        <v>50449.50007704</v>
      </c>
      <c r="D20" s="24">
        <v>22.8</v>
      </c>
      <c r="E20" s="24">
        <v>50472.300077040003</v>
      </c>
      <c r="F20" s="24">
        <v>2.4306999999999999</v>
      </c>
      <c r="G20" s="24">
        <v>0</v>
      </c>
      <c r="H20" s="24">
        <v>2.4306999999999999</v>
      </c>
      <c r="I20" s="24">
        <v>17534.951915205384</v>
      </c>
      <c r="J20" s="24">
        <v>5291.6506237351505</v>
      </c>
      <c r="K20" s="24">
        <v>22826.602538940533</v>
      </c>
      <c r="L20" s="24">
        <v>751.92698712121216</v>
      </c>
      <c r="M20" s="24">
        <v>29.536000000000001</v>
      </c>
      <c r="N20" s="24">
        <v>781.46298712121211</v>
      </c>
      <c r="O20" s="24">
        <v>74082.796303101743</v>
      </c>
    </row>
    <row r="21" spans="1:15" x14ac:dyDescent="0.3">
      <c r="A21" s="23" t="s">
        <v>99</v>
      </c>
      <c r="B21" s="23" t="s">
        <v>80</v>
      </c>
      <c r="C21" s="24">
        <v>2614.6486230229043</v>
      </c>
      <c r="D21" s="24">
        <v>210.5274</v>
      </c>
      <c r="E21" s="24">
        <v>2825.1760230229042</v>
      </c>
      <c r="F21" s="24">
        <v>79.505756624425572</v>
      </c>
      <c r="G21" s="24">
        <v>51.498699999999999</v>
      </c>
      <c r="H21" s="24">
        <v>131.00445662442559</v>
      </c>
      <c r="I21" s="24">
        <v>1268.8718713819685</v>
      </c>
      <c r="J21" s="24">
        <v>1291.0569025431619</v>
      </c>
      <c r="K21" s="24">
        <v>2559.9287739251304</v>
      </c>
      <c r="L21" s="24">
        <v>40.657922465753423</v>
      </c>
      <c r="M21" s="24">
        <v>150.2133</v>
      </c>
      <c r="N21" s="24">
        <v>190.87122246575342</v>
      </c>
      <c r="O21" s="24">
        <v>5706.980476038214</v>
      </c>
    </row>
    <row r="22" spans="1:15" x14ac:dyDescent="0.3">
      <c r="A22" s="23" t="s">
        <v>85</v>
      </c>
      <c r="B22" s="23" t="s">
        <v>80</v>
      </c>
      <c r="C22" s="24">
        <v>43332.122957874781</v>
      </c>
      <c r="D22" s="24">
        <v>205.24639999999999</v>
      </c>
      <c r="E22" s="24">
        <v>43537.369357874777</v>
      </c>
      <c r="F22" s="24">
        <v>2.5045000000000002</v>
      </c>
      <c r="G22" s="24">
        <v>2.0066999999999999</v>
      </c>
      <c r="H22" s="24">
        <v>4.5112000000000005</v>
      </c>
      <c r="I22" s="24">
        <v>18998.493165446132</v>
      </c>
      <c r="J22" s="24">
        <v>10499.688703623533</v>
      </c>
      <c r="K22" s="24">
        <v>29498.181869069667</v>
      </c>
      <c r="L22" s="24">
        <v>327.26209999999998</v>
      </c>
      <c r="M22" s="24">
        <v>2604.5655667394249</v>
      </c>
      <c r="N22" s="24">
        <v>2931.8276667394248</v>
      </c>
      <c r="O22" s="24">
        <v>75971.890093683862</v>
      </c>
    </row>
    <row r="23" spans="1:15" x14ac:dyDescent="0.3">
      <c r="A23" s="23" t="s">
        <v>104</v>
      </c>
      <c r="B23" s="23" t="s">
        <v>80</v>
      </c>
      <c r="C23" s="24">
        <v>10668.45472247117</v>
      </c>
      <c r="D23" s="24">
        <v>256.94165459599134</v>
      </c>
      <c r="E23" s="24">
        <v>10925.396377067162</v>
      </c>
      <c r="F23" s="24">
        <v>1479.1253928766068</v>
      </c>
      <c r="G23" s="24">
        <v>1590.7646399330831</v>
      </c>
      <c r="H23" s="24">
        <v>3069.8900328096897</v>
      </c>
      <c r="I23" s="24">
        <v>4909.0345164853379</v>
      </c>
      <c r="J23" s="24">
        <v>10332.60994884432</v>
      </c>
      <c r="K23" s="24">
        <v>15241.644465329657</v>
      </c>
      <c r="L23" s="24">
        <v>350.38979999999998</v>
      </c>
      <c r="M23" s="24">
        <v>35350.136838751067</v>
      </c>
      <c r="N23" s="24">
        <v>35700.526638751064</v>
      </c>
      <c r="O23" s="24">
        <v>64937.457513957575</v>
      </c>
    </row>
    <row r="24" spans="1:15" x14ac:dyDescent="0.3">
      <c r="A24" s="23" t="s">
        <v>102</v>
      </c>
      <c r="B24" s="23" t="s">
        <v>80</v>
      </c>
      <c r="C24" s="24">
        <v>2014.6237950142076</v>
      </c>
      <c r="D24" s="24">
        <v>1.4328000000000001</v>
      </c>
      <c r="E24" s="24">
        <v>2016.0565950142077</v>
      </c>
      <c r="F24" s="24">
        <v>1272.2792420439798</v>
      </c>
      <c r="G24" s="24">
        <v>219.89500000000001</v>
      </c>
      <c r="H24" s="24">
        <v>1492.1742420439798</v>
      </c>
      <c r="I24" s="24">
        <v>1290.7972766844573</v>
      </c>
      <c r="J24" s="24">
        <v>1032.9094872036824</v>
      </c>
      <c r="K24" s="24">
        <v>2323.7067638881399</v>
      </c>
      <c r="L24" s="24">
        <v>58.218600000000002</v>
      </c>
      <c r="M24" s="24">
        <v>12752.6756</v>
      </c>
      <c r="N24" s="24">
        <v>12810.894200000001</v>
      </c>
      <c r="O24" s="24">
        <v>18642.831800946329</v>
      </c>
    </row>
    <row r="25" spans="1:15" x14ac:dyDescent="0.3">
      <c r="A25" s="23" t="s">
        <v>108</v>
      </c>
      <c r="B25" s="23" t="s">
        <v>80</v>
      </c>
      <c r="C25" s="24">
        <v>2929.5201610764943</v>
      </c>
      <c r="D25" s="24">
        <v>0</v>
      </c>
      <c r="E25" s="24">
        <v>2929.5201610764943</v>
      </c>
      <c r="F25" s="24">
        <v>2476.4114112836182</v>
      </c>
      <c r="G25" s="24">
        <v>189.9436</v>
      </c>
      <c r="H25" s="24">
        <v>2666.3550112836183</v>
      </c>
      <c r="I25" s="24">
        <v>2539.49876833497</v>
      </c>
      <c r="J25" s="24">
        <v>783.1750427169444</v>
      </c>
      <c r="K25" s="24">
        <v>3322.6738110519145</v>
      </c>
      <c r="L25" s="24">
        <v>7.0410000000000004</v>
      </c>
      <c r="M25" s="24">
        <v>327.56439999999998</v>
      </c>
      <c r="N25" s="24">
        <v>334.60539999999997</v>
      </c>
      <c r="O25" s="24">
        <v>9253.1543834120275</v>
      </c>
    </row>
    <row r="26" spans="1:15" x14ac:dyDescent="0.3">
      <c r="A26" s="23" t="s">
        <v>82</v>
      </c>
      <c r="B26" s="23" t="s">
        <v>80</v>
      </c>
      <c r="C26" s="24">
        <v>41575.611057986105</v>
      </c>
      <c r="D26" s="24">
        <v>114.83240000000001</v>
      </c>
      <c r="E26" s="24">
        <v>41690.443457986104</v>
      </c>
      <c r="F26" s="24">
        <v>0.30859999999999999</v>
      </c>
      <c r="G26" s="24">
        <v>0.1583</v>
      </c>
      <c r="H26" s="24">
        <v>0.46689999999999998</v>
      </c>
      <c r="I26" s="24">
        <v>42297.095966340734</v>
      </c>
      <c r="J26" s="24">
        <v>28610.040649577124</v>
      </c>
      <c r="K26" s="24">
        <v>70907.136615917858</v>
      </c>
      <c r="L26" s="24">
        <v>1240.2566783561645</v>
      </c>
      <c r="M26" s="24">
        <v>1460.253698856372</v>
      </c>
      <c r="N26" s="24">
        <v>2700.5103772125367</v>
      </c>
      <c r="O26" s="24">
        <v>115298.5573511165</v>
      </c>
    </row>
    <row r="27" spans="1:15" x14ac:dyDescent="0.3">
      <c r="A27" s="23" t="s">
        <v>100</v>
      </c>
      <c r="B27" s="23" t="s">
        <v>80</v>
      </c>
      <c r="C27" s="24">
        <v>13316.688022364899</v>
      </c>
      <c r="D27" s="24">
        <v>205.7722449396077</v>
      </c>
      <c r="E27" s="24">
        <v>13522.460267304506</v>
      </c>
      <c r="F27" s="24">
        <v>2249.7565834592233</v>
      </c>
      <c r="G27" s="24">
        <v>1246.2031937897029</v>
      </c>
      <c r="H27" s="24">
        <v>3495.959777248926</v>
      </c>
      <c r="I27" s="24">
        <v>7860.3115440112497</v>
      </c>
      <c r="J27" s="24">
        <v>9931.6685807249287</v>
      </c>
      <c r="K27" s="24">
        <v>17791.980124736179</v>
      </c>
      <c r="L27" s="24">
        <v>1967.4989344397013</v>
      </c>
      <c r="M27" s="24">
        <v>9718.1149811860578</v>
      </c>
      <c r="N27" s="24">
        <v>11685.61391562576</v>
      </c>
      <c r="O27" s="24">
        <v>46496.014084915369</v>
      </c>
    </row>
    <row r="28" spans="1:15" x14ac:dyDescent="0.3">
      <c r="A28" s="23" t="s">
        <v>105</v>
      </c>
      <c r="B28" s="23" t="s">
        <v>80</v>
      </c>
      <c r="C28" s="24">
        <v>19143.600719358506</v>
      </c>
      <c r="D28" s="24">
        <v>143.54917083464696</v>
      </c>
      <c r="E28" s="24">
        <v>19287.149890193152</v>
      </c>
      <c r="F28" s="24">
        <v>502.12171639274112</v>
      </c>
      <c r="G28" s="24">
        <v>698.85140000000001</v>
      </c>
      <c r="H28" s="24">
        <v>1200.9731163927411</v>
      </c>
      <c r="I28" s="24">
        <v>8216.4008166487056</v>
      </c>
      <c r="J28" s="24">
        <v>10567.199387821576</v>
      </c>
      <c r="K28" s="24">
        <v>18783.600204470284</v>
      </c>
      <c r="L28" s="24">
        <v>1327.3233282194631</v>
      </c>
      <c r="M28" s="24">
        <v>18015.513084343434</v>
      </c>
      <c r="N28" s="24">
        <v>19342.836412562898</v>
      </c>
      <c r="O28" s="24">
        <v>58614.559623619076</v>
      </c>
    </row>
    <row r="29" spans="1:15" x14ac:dyDescent="0.3">
      <c r="A29" s="23" t="s">
        <v>86</v>
      </c>
      <c r="B29" s="23" t="s">
        <v>80</v>
      </c>
      <c r="C29" s="24">
        <v>9056.0597121144456</v>
      </c>
      <c r="D29" s="24">
        <v>15.1035</v>
      </c>
      <c r="E29" s="24">
        <v>9071.1632121144448</v>
      </c>
      <c r="F29" s="24">
        <v>93.866378082191787</v>
      </c>
      <c r="G29" s="24">
        <v>0</v>
      </c>
      <c r="H29" s="24">
        <v>93.866378082191787</v>
      </c>
      <c r="I29" s="24">
        <v>3139.1768591507735</v>
      </c>
      <c r="J29" s="24">
        <v>2779.9702841213766</v>
      </c>
      <c r="K29" s="24">
        <v>5919.1471432721501</v>
      </c>
      <c r="L29" s="24">
        <v>107.95350000000001</v>
      </c>
      <c r="M29" s="24">
        <v>345.51690000000002</v>
      </c>
      <c r="N29" s="24">
        <v>453.47040000000004</v>
      </c>
      <c r="O29" s="24">
        <v>15537.647133468787</v>
      </c>
    </row>
    <row r="30" spans="1:15" x14ac:dyDescent="0.3">
      <c r="A30" s="23" t="s">
        <v>93</v>
      </c>
      <c r="B30" s="23" t="s">
        <v>80</v>
      </c>
      <c r="C30" s="24">
        <v>12307.119032989234</v>
      </c>
      <c r="D30" s="24">
        <v>53.673435616438354</v>
      </c>
      <c r="E30" s="24">
        <v>12360.792468605672</v>
      </c>
      <c r="F30" s="24">
        <v>7689.2368789853917</v>
      </c>
      <c r="G30" s="24">
        <v>4618.002236349038</v>
      </c>
      <c r="H30" s="24">
        <v>12307.239115334429</v>
      </c>
      <c r="I30" s="24">
        <v>8844.2674604312288</v>
      </c>
      <c r="J30" s="24">
        <v>4629.4736287315136</v>
      </c>
      <c r="K30" s="24">
        <v>13473.741089162742</v>
      </c>
      <c r="L30" s="24">
        <v>273.39530000000002</v>
      </c>
      <c r="M30" s="24">
        <v>4032.1732999999999</v>
      </c>
      <c r="N30" s="24">
        <v>4305.5685999999996</v>
      </c>
      <c r="O30" s="24">
        <v>42447.341273102844</v>
      </c>
    </row>
    <row r="31" spans="1:15" x14ac:dyDescent="0.3">
      <c r="A31" s="23" t="s">
        <v>92</v>
      </c>
      <c r="B31" s="23" t="s">
        <v>80</v>
      </c>
      <c r="C31" s="24">
        <v>9304.0412500934654</v>
      </c>
      <c r="D31" s="24">
        <v>743.64525000000003</v>
      </c>
      <c r="E31" s="24">
        <v>10047.686500093465</v>
      </c>
      <c r="F31" s="24">
        <v>533.00918296040106</v>
      </c>
      <c r="G31" s="24">
        <v>120.78368602739727</v>
      </c>
      <c r="H31" s="24">
        <v>653.79286898779833</v>
      </c>
      <c r="I31" s="24">
        <v>3849.2702629845026</v>
      </c>
      <c r="J31" s="24">
        <v>3347.464776333959</v>
      </c>
      <c r="K31" s="24">
        <v>7196.7350393184615</v>
      </c>
      <c r="L31" s="24">
        <v>34.700499999999998</v>
      </c>
      <c r="M31" s="24">
        <v>596.97320000000002</v>
      </c>
      <c r="N31" s="24">
        <v>631.67370000000005</v>
      </c>
      <c r="O31" s="24">
        <v>18529.888108399726</v>
      </c>
    </row>
    <row r="32" spans="1:15" x14ac:dyDescent="0.3">
      <c r="A32" s="23" t="s">
        <v>91</v>
      </c>
      <c r="B32" s="23" t="s">
        <v>80</v>
      </c>
      <c r="C32" s="24">
        <v>3950.3490620156763</v>
      </c>
      <c r="D32" s="24">
        <v>115.69790376919883</v>
      </c>
      <c r="E32" s="24">
        <v>4066.0469657848753</v>
      </c>
      <c r="F32" s="24">
        <v>466.50352884578001</v>
      </c>
      <c r="G32" s="24">
        <v>309.38792327867719</v>
      </c>
      <c r="H32" s="24">
        <v>775.89145212445715</v>
      </c>
      <c r="I32" s="24">
        <v>2654.6190129596007</v>
      </c>
      <c r="J32" s="24">
        <v>3978.2430212014806</v>
      </c>
      <c r="K32" s="24">
        <v>6632.8620341610813</v>
      </c>
      <c r="L32" s="24">
        <v>92.399699999999996</v>
      </c>
      <c r="M32" s="24">
        <v>153.1353</v>
      </c>
      <c r="N32" s="24">
        <v>245.535</v>
      </c>
      <c r="O32" s="24">
        <v>11720.335452070412</v>
      </c>
    </row>
    <row r="33" spans="1:15" x14ac:dyDescent="0.3">
      <c r="A33" s="23" t="s">
        <v>106</v>
      </c>
      <c r="B33" s="23" t="s">
        <v>80</v>
      </c>
      <c r="C33" s="24">
        <v>7994.3686664283396</v>
      </c>
      <c r="D33" s="24">
        <v>13.278850951285001</v>
      </c>
      <c r="E33" s="24">
        <v>8007.6475173796243</v>
      </c>
      <c r="F33" s="24">
        <v>4719.3581408370856</v>
      </c>
      <c r="G33" s="24">
        <v>3926.3325442110126</v>
      </c>
      <c r="H33" s="24">
        <v>8645.6906850480991</v>
      </c>
      <c r="I33" s="24">
        <v>5336.3314666903434</v>
      </c>
      <c r="J33" s="24">
        <v>2966.03275455841</v>
      </c>
      <c r="K33" s="24">
        <v>8302.3642212487539</v>
      </c>
      <c r="L33" s="24">
        <v>51.476100000000002</v>
      </c>
      <c r="M33" s="24">
        <v>4854.1763392405064</v>
      </c>
      <c r="N33" s="24">
        <v>4905.6524392405063</v>
      </c>
      <c r="O33" s="24">
        <v>29861.354862916982</v>
      </c>
    </row>
    <row r="34" spans="1:15" x14ac:dyDescent="0.3">
      <c r="A34" s="23" t="s">
        <v>103</v>
      </c>
      <c r="B34" s="23" t="s">
        <v>80</v>
      </c>
      <c r="C34" s="24">
        <v>19535.700789126837</v>
      </c>
      <c r="D34" s="24">
        <v>43.923263044831877</v>
      </c>
      <c r="E34" s="24">
        <v>19579.624052171668</v>
      </c>
      <c r="F34" s="24">
        <v>2439.830535995347</v>
      </c>
      <c r="G34" s="24">
        <v>3944.3278818975455</v>
      </c>
      <c r="H34" s="24">
        <v>6384.1584178928924</v>
      </c>
      <c r="I34" s="24">
        <v>10191.291000681857</v>
      </c>
      <c r="J34" s="24">
        <v>12882.756786460724</v>
      </c>
      <c r="K34" s="24">
        <v>23074.047787142583</v>
      </c>
      <c r="L34" s="24">
        <v>1727.9269233187135</v>
      </c>
      <c r="M34" s="24">
        <v>69116.626493015021</v>
      </c>
      <c r="N34" s="24">
        <v>70844.553416333729</v>
      </c>
      <c r="O34" s="24">
        <v>119882.38367354087</v>
      </c>
    </row>
    <row r="35" spans="1:15" x14ac:dyDescent="0.3">
      <c r="A35" s="23" t="s">
        <v>97</v>
      </c>
      <c r="B35" s="23" t="s">
        <v>80</v>
      </c>
      <c r="C35" s="24">
        <v>14735.118123741966</v>
      </c>
      <c r="D35" s="24">
        <v>2461.8381312328765</v>
      </c>
      <c r="E35" s="24">
        <v>17196.956254974844</v>
      </c>
      <c r="F35" s="24">
        <v>927.60953006648913</v>
      </c>
      <c r="G35" s="24">
        <v>773.80340570707074</v>
      </c>
      <c r="H35" s="24">
        <v>1701.4129357735599</v>
      </c>
      <c r="I35" s="24">
        <v>5660.7123729699879</v>
      </c>
      <c r="J35" s="24">
        <v>7058.9869020276401</v>
      </c>
      <c r="K35" s="24">
        <v>12719.699274997627</v>
      </c>
      <c r="L35" s="24">
        <v>59.878700000000002</v>
      </c>
      <c r="M35" s="24">
        <v>1293.5864999999999</v>
      </c>
      <c r="N35" s="24">
        <v>1353.4651999999999</v>
      </c>
      <c r="O35" s="24">
        <v>32971.533665746028</v>
      </c>
    </row>
    <row r="36" spans="1:15" x14ac:dyDescent="0.3">
      <c r="A36" s="23" t="s">
        <v>124</v>
      </c>
      <c r="B36" s="23" t="s">
        <v>81</v>
      </c>
      <c r="C36" s="24">
        <v>1410.7678247426056</v>
      </c>
      <c r="D36" s="24">
        <v>28.462299999999999</v>
      </c>
      <c r="E36" s="24">
        <v>1439.2301247426055</v>
      </c>
      <c r="F36" s="24">
        <v>422.67756375901223</v>
      </c>
      <c r="G36" s="24">
        <v>1137.4021825392015</v>
      </c>
      <c r="H36" s="24">
        <v>1560.0797462982136</v>
      </c>
      <c r="I36" s="24">
        <v>717.74886842559476</v>
      </c>
      <c r="J36" s="24">
        <v>705.65946094001833</v>
      </c>
      <c r="K36" s="24">
        <v>1423.4083293656131</v>
      </c>
      <c r="L36" s="24">
        <v>11.813800000000001</v>
      </c>
      <c r="M36" s="24">
        <v>1437.015605479452</v>
      </c>
      <c r="N36" s="24">
        <v>1448.8294054794519</v>
      </c>
      <c r="O36" s="24">
        <v>5871.547605885884</v>
      </c>
    </row>
    <row r="37" spans="1:15" x14ac:dyDescent="0.3">
      <c r="A37" s="23" t="s">
        <v>112</v>
      </c>
      <c r="B37" s="23" t="s">
        <v>81</v>
      </c>
      <c r="C37" s="24">
        <v>14166.609886921211</v>
      </c>
      <c r="D37" s="24">
        <v>424.09616493150685</v>
      </c>
      <c r="E37" s="24">
        <v>14590.706051852718</v>
      </c>
      <c r="F37" s="24">
        <v>3367.2559426023131</v>
      </c>
      <c r="G37" s="24">
        <v>4696.7438921077774</v>
      </c>
      <c r="H37" s="24">
        <v>8063.99983471009</v>
      </c>
      <c r="I37" s="24">
        <v>6952.9216010632617</v>
      </c>
      <c r="J37" s="24">
        <v>6207.5866876392656</v>
      </c>
      <c r="K37" s="24">
        <v>13160.508288702527</v>
      </c>
      <c r="L37" s="24">
        <v>469.97548239642913</v>
      </c>
      <c r="M37" s="24">
        <v>12111.121598864534</v>
      </c>
      <c r="N37" s="24">
        <v>12581.097081260963</v>
      </c>
      <c r="O37" s="24">
        <v>48396.3112565263</v>
      </c>
    </row>
    <row r="38" spans="1:15" x14ac:dyDescent="0.3">
      <c r="A38" s="23" t="s">
        <v>113</v>
      </c>
      <c r="B38" s="23" t="s">
        <v>81</v>
      </c>
      <c r="C38" s="24">
        <v>9754.555399768582</v>
      </c>
      <c r="D38" s="24">
        <v>374.02969999999999</v>
      </c>
      <c r="E38" s="24">
        <v>10128.585099768581</v>
      </c>
      <c r="F38" s="24">
        <v>3649.0207686069734</v>
      </c>
      <c r="G38" s="24">
        <v>1713.7040204847503</v>
      </c>
      <c r="H38" s="24">
        <v>5362.7247890917242</v>
      </c>
      <c r="I38" s="24">
        <v>4497.0073310921471</v>
      </c>
      <c r="J38" s="24">
        <v>4830.6034426764545</v>
      </c>
      <c r="K38" s="24">
        <v>9327.6107737686016</v>
      </c>
      <c r="L38" s="24">
        <v>152.76430219780221</v>
      </c>
      <c r="M38" s="24">
        <v>5932.7206617315624</v>
      </c>
      <c r="N38" s="24">
        <v>6085.4849639293643</v>
      </c>
      <c r="O38" s="24">
        <v>30904.405626558273</v>
      </c>
    </row>
    <row r="39" spans="1:15" x14ac:dyDescent="0.3">
      <c r="A39" s="23" t="s">
        <v>114</v>
      </c>
      <c r="B39" s="23" t="s">
        <v>81</v>
      </c>
      <c r="C39" s="24">
        <v>2358.6505474712944</v>
      </c>
      <c r="D39" s="24">
        <v>114.3308</v>
      </c>
      <c r="E39" s="24">
        <v>2472.9813474712946</v>
      </c>
      <c r="F39" s="24">
        <v>132.62126810309303</v>
      </c>
      <c r="G39" s="24">
        <v>44.896999999999998</v>
      </c>
      <c r="H39" s="24">
        <v>177.51826810309302</v>
      </c>
      <c r="I39" s="24">
        <v>1190.0892478393723</v>
      </c>
      <c r="J39" s="24">
        <v>507.47087572635621</v>
      </c>
      <c r="K39" s="24">
        <v>1697.5601235657286</v>
      </c>
      <c r="L39" s="24">
        <v>653.06815567765568</v>
      </c>
      <c r="M39" s="24">
        <v>11.297697802197803</v>
      </c>
      <c r="N39" s="24">
        <v>664.36585347985351</v>
      </c>
      <c r="O39" s="24">
        <v>5012.4255926199694</v>
      </c>
    </row>
    <row r="40" spans="1:15" x14ac:dyDescent="0.3">
      <c r="A40" s="23" t="s">
        <v>125</v>
      </c>
      <c r="B40" s="23" t="s">
        <v>81</v>
      </c>
      <c r="C40" s="24">
        <v>999.77946126100244</v>
      </c>
      <c r="D40" s="24">
        <v>59.777999999999999</v>
      </c>
      <c r="E40" s="24">
        <v>1059.5574612610023</v>
      </c>
      <c r="F40" s="24">
        <v>1017.1813764387338</v>
      </c>
      <c r="G40" s="24">
        <v>997.1191606717864</v>
      </c>
      <c r="H40" s="24">
        <v>2014.3005371105201</v>
      </c>
      <c r="I40" s="24">
        <v>541.76870594731179</v>
      </c>
      <c r="J40" s="24">
        <v>433.50890536391313</v>
      </c>
      <c r="K40" s="24">
        <v>975.27761131122497</v>
      </c>
      <c r="L40" s="24">
        <v>34.134300000000003</v>
      </c>
      <c r="M40" s="24">
        <v>359.06284663414971</v>
      </c>
      <c r="N40" s="24">
        <v>393.1971466341497</v>
      </c>
      <c r="O40" s="24">
        <v>4442.3327563168968</v>
      </c>
    </row>
    <row r="41" spans="1:15" x14ac:dyDescent="0.3">
      <c r="A41" s="23" t="s">
        <v>115</v>
      </c>
      <c r="B41" s="23" t="s">
        <v>81</v>
      </c>
      <c r="C41" s="24">
        <v>1889.9584761683643</v>
      </c>
      <c r="D41" s="24">
        <v>294.48689999999999</v>
      </c>
      <c r="E41" s="24">
        <v>2184.4453761683644</v>
      </c>
      <c r="F41" s="24">
        <v>319.42847753588711</v>
      </c>
      <c r="G41" s="24">
        <v>140.80869395599834</v>
      </c>
      <c r="H41" s="24">
        <v>460.23717149188542</v>
      </c>
      <c r="I41" s="24">
        <v>875.64528108209834</v>
      </c>
      <c r="J41" s="24">
        <v>650.88150414092149</v>
      </c>
      <c r="K41" s="24">
        <v>1526.5267852230199</v>
      </c>
      <c r="L41" s="24">
        <v>12.826522222222222</v>
      </c>
      <c r="M41" s="24">
        <v>199.77748493150685</v>
      </c>
      <c r="N41" s="24">
        <v>212.60400715372907</v>
      </c>
      <c r="O41" s="24">
        <v>4383.8133400369989</v>
      </c>
    </row>
    <row r="42" spans="1:15" x14ac:dyDescent="0.3">
      <c r="A42" s="23" t="s">
        <v>116</v>
      </c>
      <c r="B42" s="23" t="s">
        <v>81</v>
      </c>
      <c r="C42" s="24">
        <v>3039.8305384308137</v>
      </c>
      <c r="D42" s="24">
        <v>268.54828311592661</v>
      </c>
      <c r="E42" s="24">
        <v>3308.3788215467403</v>
      </c>
      <c r="F42" s="24">
        <v>349.69885007145598</v>
      </c>
      <c r="G42" s="24">
        <v>1367.3917544590847</v>
      </c>
      <c r="H42" s="24">
        <v>1717.0906045305408</v>
      </c>
      <c r="I42" s="24">
        <v>1229.007001565571</v>
      </c>
      <c r="J42" s="24">
        <v>1198.2552785949595</v>
      </c>
      <c r="K42" s="24">
        <v>2427.2622801605303</v>
      </c>
      <c r="L42" s="24">
        <v>50.567340614180338</v>
      </c>
      <c r="M42" s="24">
        <v>386.22819487489801</v>
      </c>
      <c r="N42" s="24">
        <v>436.79553548907836</v>
      </c>
      <c r="O42" s="24">
        <v>7889.5272417268898</v>
      </c>
    </row>
    <row r="43" spans="1:15" x14ac:dyDescent="0.3">
      <c r="A43" s="23" t="s">
        <v>126</v>
      </c>
      <c r="B43" s="23" t="s">
        <v>81</v>
      </c>
      <c r="C43" s="24">
        <v>875.86222114039788</v>
      </c>
      <c r="D43" s="24">
        <v>83.046000000000006</v>
      </c>
      <c r="E43" s="24">
        <v>958.90822114039793</v>
      </c>
      <c r="F43" s="24">
        <v>511.92856795753039</v>
      </c>
      <c r="G43" s="24">
        <v>1034.6023490279242</v>
      </c>
      <c r="H43" s="24">
        <v>1546.5309169854545</v>
      </c>
      <c r="I43" s="24">
        <v>717.49621723259531</v>
      </c>
      <c r="J43" s="24">
        <v>354.77486882296205</v>
      </c>
      <c r="K43" s="24">
        <v>1072.2710860555574</v>
      </c>
      <c r="L43" s="24">
        <v>23.053638583638584</v>
      </c>
      <c r="M43" s="24">
        <v>19.700192271544246</v>
      </c>
      <c r="N43" s="24">
        <v>42.753830855182827</v>
      </c>
      <c r="O43" s="24">
        <v>3620.464055036593</v>
      </c>
    </row>
    <row r="44" spans="1:15" x14ac:dyDescent="0.3">
      <c r="A44" s="23" t="s">
        <v>117</v>
      </c>
      <c r="B44" s="23" t="s">
        <v>81</v>
      </c>
      <c r="C44" s="24">
        <v>3101.8937622043054</v>
      </c>
      <c r="D44" s="24">
        <v>494.49245753424657</v>
      </c>
      <c r="E44" s="24">
        <v>3596.386219738552</v>
      </c>
      <c r="F44" s="24">
        <v>390.98104465753426</v>
      </c>
      <c r="G44" s="24">
        <v>892.97694275811875</v>
      </c>
      <c r="H44" s="24">
        <v>1283.957987415653</v>
      </c>
      <c r="I44" s="24">
        <v>2079.5436113101177</v>
      </c>
      <c r="J44" s="24">
        <v>1512.0161134683422</v>
      </c>
      <c r="K44" s="24">
        <v>3591.5597247784599</v>
      </c>
      <c r="L44" s="24">
        <v>342.10826336996337</v>
      </c>
      <c r="M44" s="24">
        <v>2151.745782496118</v>
      </c>
      <c r="N44" s="24">
        <v>2493.8540458660814</v>
      </c>
      <c r="O44" s="24">
        <v>10965.757977798747</v>
      </c>
    </row>
    <row r="45" spans="1:15" x14ac:dyDescent="0.3">
      <c r="A45" s="23" t="s">
        <v>118</v>
      </c>
      <c r="B45" s="23" t="s">
        <v>81</v>
      </c>
      <c r="C45" s="24">
        <v>15223.759819313465</v>
      </c>
      <c r="D45" s="24">
        <v>811.25006684931509</v>
      </c>
      <c r="E45" s="24">
        <v>16035.009886162781</v>
      </c>
      <c r="F45" s="24">
        <v>3009.3961781004364</v>
      </c>
      <c r="G45" s="24">
        <v>4665.7845156173535</v>
      </c>
      <c r="H45" s="24">
        <v>7675.1806937177898</v>
      </c>
      <c r="I45" s="24">
        <v>7229.8641310373141</v>
      </c>
      <c r="J45" s="24">
        <v>6392.7615900113396</v>
      </c>
      <c r="K45" s="24">
        <v>13622.625721048655</v>
      </c>
      <c r="L45" s="24">
        <v>355.23090769230771</v>
      </c>
      <c r="M45" s="24">
        <v>6586.4366716332979</v>
      </c>
      <c r="N45" s="24">
        <v>6941.6675793256054</v>
      </c>
      <c r="O45" s="24">
        <v>44274.483880254833</v>
      </c>
    </row>
    <row r="46" spans="1:15" x14ac:dyDescent="0.3">
      <c r="A46" s="23" t="s">
        <v>119</v>
      </c>
      <c r="B46" s="23" t="s">
        <v>81</v>
      </c>
      <c r="C46" s="24">
        <v>3083.8574015944018</v>
      </c>
      <c r="D46" s="24">
        <v>440.55349999999999</v>
      </c>
      <c r="E46" s="24">
        <v>3524.4109015944018</v>
      </c>
      <c r="F46" s="24">
        <v>2974.1209840513234</v>
      </c>
      <c r="G46" s="24">
        <v>1668.4794769950872</v>
      </c>
      <c r="H46" s="24">
        <v>4642.6004610464106</v>
      </c>
      <c r="I46" s="24">
        <v>1538.7270105706521</v>
      </c>
      <c r="J46" s="24">
        <v>1002.9819521542804</v>
      </c>
      <c r="K46" s="24">
        <v>2541.7089627249325</v>
      </c>
      <c r="L46" s="24">
        <v>27.716029670329672</v>
      </c>
      <c r="M46" s="24">
        <v>36.357543956043955</v>
      </c>
      <c r="N46" s="24">
        <v>64.07357362637363</v>
      </c>
      <c r="O46" s="24">
        <v>10772.79389899212</v>
      </c>
    </row>
    <row r="47" spans="1:15" x14ac:dyDescent="0.3">
      <c r="A47" s="23" t="s">
        <v>120</v>
      </c>
      <c r="B47" s="23" t="s">
        <v>81</v>
      </c>
      <c r="C47" s="24">
        <v>5251.3037371944265</v>
      </c>
      <c r="D47" s="24">
        <v>240.53030000000001</v>
      </c>
      <c r="E47" s="24">
        <v>5491.8340371944269</v>
      </c>
      <c r="F47" s="24">
        <v>1714.3498434189673</v>
      </c>
      <c r="G47" s="24">
        <v>7815.5815542874252</v>
      </c>
      <c r="H47" s="24">
        <v>9529.9313977063921</v>
      </c>
      <c r="I47" s="24">
        <v>2305.8442007897629</v>
      </c>
      <c r="J47" s="24">
        <v>2994.8308355235572</v>
      </c>
      <c r="K47" s="24">
        <v>5300.6750363133197</v>
      </c>
      <c r="L47" s="24">
        <v>91.662692653921425</v>
      </c>
      <c r="M47" s="24">
        <v>8012.5496469530162</v>
      </c>
      <c r="N47" s="24">
        <v>8104.2123396069373</v>
      </c>
      <c r="O47" s="24">
        <v>28426.652810821077</v>
      </c>
    </row>
    <row r="48" spans="1:15" x14ac:dyDescent="0.3">
      <c r="A48" s="23" t="s">
        <v>121</v>
      </c>
      <c r="B48" s="23" t="s">
        <v>81</v>
      </c>
      <c r="C48" s="24">
        <v>1201.6975721172571</v>
      </c>
      <c r="D48" s="24">
        <v>196.85730000000001</v>
      </c>
      <c r="E48" s="24">
        <v>1398.5548721172572</v>
      </c>
      <c r="F48" s="24">
        <v>168.80369561643835</v>
      </c>
      <c r="G48" s="24">
        <v>50.275399999999998</v>
      </c>
      <c r="H48" s="24">
        <v>219.07909561643834</v>
      </c>
      <c r="I48" s="24">
        <v>610.28063027116639</v>
      </c>
      <c r="J48" s="24">
        <v>451.12082871335133</v>
      </c>
      <c r="K48" s="24">
        <v>1061.4014589845178</v>
      </c>
      <c r="L48" s="24">
        <v>73.186776469243597</v>
      </c>
      <c r="M48" s="24">
        <v>39.589470329670327</v>
      </c>
      <c r="N48" s="24">
        <v>112.77624679891392</v>
      </c>
      <c r="O48" s="24">
        <v>2791.811673517127</v>
      </c>
    </row>
    <row r="49" spans="1:15" x14ac:dyDescent="0.3">
      <c r="A49" s="23" t="s">
        <v>122</v>
      </c>
      <c r="B49" s="23" t="s">
        <v>81</v>
      </c>
      <c r="C49" s="24">
        <v>9738.5311795685702</v>
      </c>
      <c r="D49" s="24">
        <v>1047.7843944802455</v>
      </c>
      <c r="E49" s="24">
        <v>10786.315574048816</v>
      </c>
      <c r="F49" s="24">
        <v>125.72818428324339</v>
      </c>
      <c r="G49" s="24">
        <v>538.75288218459218</v>
      </c>
      <c r="H49" s="24">
        <v>664.4810664678356</v>
      </c>
      <c r="I49" s="24">
        <v>3962.26443295839</v>
      </c>
      <c r="J49" s="24">
        <v>4203.6378125950314</v>
      </c>
      <c r="K49" s="24">
        <v>8165.9022455534214</v>
      </c>
      <c r="L49" s="24">
        <v>109.05955901741054</v>
      </c>
      <c r="M49" s="24">
        <v>30957.647716023232</v>
      </c>
      <c r="N49" s="24">
        <v>31066.707275040641</v>
      </c>
      <c r="O49" s="24">
        <v>50683.406161110717</v>
      </c>
    </row>
    <row r="50" spans="1:15" x14ac:dyDescent="0.3">
      <c r="A50" s="23" t="s">
        <v>127</v>
      </c>
      <c r="B50" s="23" t="s">
        <v>81</v>
      </c>
      <c r="C50" s="24">
        <v>13441.126542056851</v>
      </c>
      <c r="D50" s="24">
        <v>273.71542320354393</v>
      </c>
      <c r="E50" s="24">
        <v>13714.841965260395</v>
      </c>
      <c r="F50" s="24">
        <v>1702.3018063577438</v>
      </c>
      <c r="G50" s="24">
        <v>2533.8298745539564</v>
      </c>
      <c r="H50" s="24">
        <v>4236.1316809116997</v>
      </c>
      <c r="I50" s="24">
        <v>6914.3124069829655</v>
      </c>
      <c r="J50" s="24">
        <v>7514.8559139221807</v>
      </c>
      <c r="K50" s="24">
        <v>14429.168320905146</v>
      </c>
      <c r="L50" s="24">
        <v>204.33079230769232</v>
      </c>
      <c r="M50" s="24">
        <v>2941.5861138190576</v>
      </c>
      <c r="N50" s="24">
        <v>3145.9169061267498</v>
      </c>
      <c r="O50" s="24">
        <v>35526.058873203998</v>
      </c>
    </row>
    <row r="51" spans="1:15" x14ac:dyDescent="0.3">
      <c r="A51" s="23" t="s">
        <v>123</v>
      </c>
      <c r="B51" s="23" t="s">
        <v>81</v>
      </c>
      <c r="C51" s="24">
        <v>14073.451854294015</v>
      </c>
      <c r="D51" s="24">
        <v>560.84825349748564</v>
      </c>
      <c r="E51" s="24">
        <v>14634.300107791501</v>
      </c>
      <c r="F51" s="24">
        <v>1588.8654581305721</v>
      </c>
      <c r="G51" s="24">
        <v>1652.3252836105653</v>
      </c>
      <c r="H51" s="24">
        <v>3241.1907417411376</v>
      </c>
      <c r="I51" s="24">
        <v>7217.1420070324102</v>
      </c>
      <c r="J51" s="24">
        <v>4608.6403409033828</v>
      </c>
      <c r="K51" s="24">
        <v>11825.782347935794</v>
      </c>
      <c r="L51" s="24">
        <v>581.86287617461846</v>
      </c>
      <c r="M51" s="24">
        <v>17160.145044625351</v>
      </c>
      <c r="N51" s="24">
        <v>17742.00792079997</v>
      </c>
      <c r="O51" s="24">
        <v>47443.281118268402</v>
      </c>
    </row>
    <row r="52" spans="1:15" x14ac:dyDescent="0.3">
      <c r="A52" s="23" t="s">
        <v>128</v>
      </c>
      <c r="B52" s="23" t="s">
        <v>81</v>
      </c>
      <c r="C52" s="24">
        <v>22516.327798790117</v>
      </c>
      <c r="D52" s="24">
        <v>4111.1043439670675</v>
      </c>
      <c r="E52" s="24">
        <v>26627.432142757185</v>
      </c>
      <c r="F52" s="24">
        <v>395.67781688302546</v>
      </c>
      <c r="G52" s="24">
        <v>940.6932842360925</v>
      </c>
      <c r="H52" s="24">
        <v>1336.3711011191181</v>
      </c>
      <c r="I52" s="24">
        <v>10414.386973009063</v>
      </c>
      <c r="J52" s="24">
        <v>16843.607821681773</v>
      </c>
      <c r="K52" s="24">
        <v>27257.994794690836</v>
      </c>
      <c r="L52" s="24">
        <v>1952.1065114354708</v>
      </c>
      <c r="M52" s="24">
        <v>25938.125121560843</v>
      </c>
      <c r="N52" s="24">
        <v>27890.231632996314</v>
      </c>
      <c r="O52" s="24">
        <v>83112.029671563447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topLeftCell="A9" zoomScale="55" zoomScaleNormal="55" workbookViewId="0">
      <selection activeCell="C3" sqref="C3:O52"/>
    </sheetView>
  </sheetViews>
  <sheetFormatPr defaultColWidth="8.77734375" defaultRowHeight="14.4" x14ac:dyDescent="0.3"/>
  <cols>
    <col min="1" max="1" width="18.6640625" bestFit="1" customWidth="1"/>
    <col min="2" max="2" width="12.109375" bestFit="1" customWidth="1"/>
    <col min="3" max="15" width="20.33203125" customWidth="1"/>
  </cols>
  <sheetData>
    <row r="1" spans="1:15" ht="15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2">
        <v>15551205.020000614</v>
      </c>
      <c r="D3" s="22">
        <v>144123.59100000001</v>
      </c>
      <c r="E3" s="22">
        <v>15695328.611000614</v>
      </c>
      <c r="F3" s="22">
        <v>544355.37899999844</v>
      </c>
      <c r="G3" s="22">
        <v>631304.84299999964</v>
      </c>
      <c r="H3" s="22">
        <v>1175660.2219999982</v>
      </c>
      <c r="I3" s="22">
        <v>3774496.082000114</v>
      </c>
      <c r="J3" s="22">
        <v>4557876.8999999994</v>
      </c>
      <c r="K3" s="22">
        <v>8332372.9820001135</v>
      </c>
      <c r="L3" s="22">
        <v>98553.172999999995</v>
      </c>
      <c r="M3" s="22">
        <v>1997602.9110000003</v>
      </c>
      <c r="N3" s="22">
        <v>2096156.0840000003</v>
      </c>
      <c r="O3" s="22">
        <v>27299517.899000727</v>
      </c>
    </row>
    <row r="4" spans="1:15" x14ac:dyDescent="0.3">
      <c r="A4" t="s">
        <v>80</v>
      </c>
      <c r="B4" t="s">
        <v>22</v>
      </c>
      <c r="C4" s="22">
        <v>11948322.594000474</v>
      </c>
      <c r="D4" s="22">
        <v>116789.739</v>
      </c>
      <c r="E4" s="22">
        <v>12065112.333000474</v>
      </c>
      <c r="F4" s="22">
        <v>308582.28199999925</v>
      </c>
      <c r="G4" s="22">
        <v>242380.64399999991</v>
      </c>
      <c r="H4" s="22">
        <v>550962.92599999916</v>
      </c>
      <c r="I4" s="22">
        <v>2999894.826000113</v>
      </c>
      <c r="J4" s="22">
        <v>3565181.5409999993</v>
      </c>
      <c r="K4" s="22">
        <v>6565076.3670001123</v>
      </c>
      <c r="L4" s="22">
        <v>79997.452999999994</v>
      </c>
      <c r="M4" s="22">
        <v>1376825.6430000002</v>
      </c>
      <c r="N4" s="22">
        <v>1456823.0960000001</v>
      </c>
      <c r="O4" s="22">
        <v>20637974.722000584</v>
      </c>
    </row>
    <row r="5" spans="1:15" x14ac:dyDescent="0.3">
      <c r="A5" t="s">
        <v>81</v>
      </c>
      <c r="B5" t="s">
        <v>23</v>
      </c>
      <c r="C5" s="22">
        <v>3602882.4260001415</v>
      </c>
      <c r="D5" s="22">
        <v>27333.851999999999</v>
      </c>
      <c r="E5" s="22">
        <v>3630216.2780001415</v>
      </c>
      <c r="F5" s="22">
        <v>235773.09699999916</v>
      </c>
      <c r="G5" s="22">
        <v>388924.19899999979</v>
      </c>
      <c r="H5" s="22">
        <v>624697.29599999893</v>
      </c>
      <c r="I5" s="22">
        <v>774601.25600000122</v>
      </c>
      <c r="J5" s="22">
        <v>992695.35900000005</v>
      </c>
      <c r="K5" s="22">
        <v>1767296.6150000012</v>
      </c>
      <c r="L5" s="22">
        <v>18555.72</v>
      </c>
      <c r="M5" s="22">
        <v>620777.26800000004</v>
      </c>
      <c r="N5" s="22">
        <v>639332.98800000001</v>
      </c>
      <c r="O5" s="22">
        <v>6661543.1770001417</v>
      </c>
    </row>
    <row r="6" spans="1:15" x14ac:dyDescent="0.3">
      <c r="A6" t="s">
        <v>95</v>
      </c>
      <c r="B6" t="s">
        <v>80</v>
      </c>
      <c r="C6" s="22">
        <v>261681.30500000599</v>
      </c>
      <c r="D6" s="22">
        <v>1667.03</v>
      </c>
      <c r="E6" s="22">
        <v>263348.33500000602</v>
      </c>
      <c r="F6" s="22">
        <v>1164.4010000000001</v>
      </c>
      <c r="G6" s="22">
        <v>4297.1000000000004</v>
      </c>
      <c r="H6" s="22">
        <v>5461.5010000000002</v>
      </c>
      <c r="I6" s="22">
        <v>53084.347000000103</v>
      </c>
      <c r="J6" s="22">
        <v>463972.18700000003</v>
      </c>
      <c r="K6" s="22">
        <v>517056.53400000016</v>
      </c>
      <c r="L6" s="22">
        <v>407.38900000000001</v>
      </c>
      <c r="M6" s="22">
        <v>220303.91700000002</v>
      </c>
      <c r="N6" s="22">
        <v>220711.30600000001</v>
      </c>
      <c r="O6" s="22">
        <v>1006577.6760000063</v>
      </c>
    </row>
    <row r="7" spans="1:15" x14ac:dyDescent="0.3">
      <c r="A7" t="s">
        <v>111</v>
      </c>
      <c r="B7" t="s">
        <v>80</v>
      </c>
      <c r="C7" s="22">
        <v>175442.07700000002</v>
      </c>
      <c r="D7" s="22">
        <v>60</v>
      </c>
      <c r="E7" s="22">
        <v>175502.07700000002</v>
      </c>
      <c r="F7" s="22">
        <v>1273.48</v>
      </c>
      <c r="G7" s="22">
        <v>0</v>
      </c>
      <c r="H7" s="22">
        <v>1273.48</v>
      </c>
      <c r="I7" s="22">
        <v>30700.360000000499</v>
      </c>
      <c r="J7" s="22">
        <v>85430.8</v>
      </c>
      <c r="K7" s="22">
        <v>116131.1600000005</v>
      </c>
      <c r="L7" s="22">
        <v>1166.18</v>
      </c>
      <c r="M7" s="22">
        <v>2208</v>
      </c>
      <c r="N7" s="22">
        <v>3374.1800000000003</v>
      </c>
      <c r="O7" s="22">
        <v>296280.89700000052</v>
      </c>
    </row>
    <row r="8" spans="1:15" x14ac:dyDescent="0.3">
      <c r="A8" t="s">
        <v>98</v>
      </c>
      <c r="B8" t="s">
        <v>80</v>
      </c>
      <c r="C8" s="22">
        <v>80006.1679999997</v>
      </c>
      <c r="D8" s="22">
        <v>182.6</v>
      </c>
      <c r="E8" s="22">
        <v>80188.767999999705</v>
      </c>
      <c r="F8" s="22">
        <v>23055.989999999802</v>
      </c>
      <c r="G8" s="22">
        <v>8730.7900000000009</v>
      </c>
      <c r="H8" s="22">
        <v>31786.779999999802</v>
      </c>
      <c r="I8" s="22">
        <v>33818.502999999298</v>
      </c>
      <c r="J8" s="22">
        <v>16819.77</v>
      </c>
      <c r="K8" s="22">
        <v>50638.272999999303</v>
      </c>
      <c r="L8" s="22">
        <v>5</v>
      </c>
      <c r="M8" s="22">
        <v>5562</v>
      </c>
      <c r="N8" s="22">
        <v>5567</v>
      </c>
      <c r="O8" s="22">
        <v>168180.82099999883</v>
      </c>
    </row>
    <row r="9" spans="1:15" x14ac:dyDescent="0.3">
      <c r="A9" t="s">
        <v>110</v>
      </c>
      <c r="B9" t="s">
        <v>80</v>
      </c>
      <c r="C9" s="22">
        <v>696877.38400002208</v>
      </c>
      <c r="D9" s="22">
        <v>1555.588</v>
      </c>
      <c r="E9" s="22">
        <v>698432.97200002207</v>
      </c>
      <c r="F9" s="22">
        <v>53.52</v>
      </c>
      <c r="G9" s="22">
        <v>21.1</v>
      </c>
      <c r="H9" s="22">
        <v>74.62</v>
      </c>
      <c r="I9" s="22">
        <v>118303.099999994</v>
      </c>
      <c r="J9" s="22">
        <v>62732</v>
      </c>
      <c r="K9" s="22">
        <v>181035.09999999398</v>
      </c>
      <c r="L9" s="22">
        <v>959.48399999999992</v>
      </c>
      <c r="M9" s="22">
        <v>2209.4899999999998</v>
      </c>
      <c r="N9" s="22">
        <v>3168.9739999999997</v>
      </c>
      <c r="O9" s="22">
        <v>882711.66600001603</v>
      </c>
    </row>
    <row r="10" spans="1:15" x14ac:dyDescent="0.3">
      <c r="A10" t="s">
        <v>94</v>
      </c>
      <c r="B10" t="s">
        <v>80</v>
      </c>
      <c r="C10" s="22">
        <v>254054.51300000498</v>
      </c>
      <c r="D10" s="22">
        <v>627.91</v>
      </c>
      <c r="E10" s="22">
        <v>254682.42300000499</v>
      </c>
      <c r="F10" s="22">
        <v>30934.684999999699</v>
      </c>
      <c r="G10" s="22">
        <v>25220.35</v>
      </c>
      <c r="H10" s="22">
        <v>56155.034999999698</v>
      </c>
      <c r="I10" s="22">
        <v>64981.527000001006</v>
      </c>
      <c r="J10" s="22">
        <v>121911.02600000001</v>
      </c>
      <c r="K10" s="22">
        <v>186892.553000001</v>
      </c>
      <c r="L10" s="22">
        <v>720.91300000000001</v>
      </c>
      <c r="M10" s="22">
        <v>69387.739999999991</v>
      </c>
      <c r="N10" s="22">
        <v>70108.652999999991</v>
      </c>
      <c r="O10" s="22">
        <v>567838.66400000569</v>
      </c>
    </row>
    <row r="11" spans="1:15" x14ac:dyDescent="0.3">
      <c r="A11" t="s">
        <v>109</v>
      </c>
      <c r="B11" t="s">
        <v>80</v>
      </c>
      <c r="C11" s="22">
        <v>30825.185999999903</v>
      </c>
      <c r="D11" s="22">
        <v>155</v>
      </c>
      <c r="E11" s="22">
        <v>30980.185999999903</v>
      </c>
      <c r="F11" s="22">
        <v>4649.0910000000003</v>
      </c>
      <c r="G11" s="22">
        <v>157.80000000000001</v>
      </c>
      <c r="H11" s="22">
        <v>4806.8910000000005</v>
      </c>
      <c r="I11" s="22">
        <v>10492.643000000018</v>
      </c>
      <c r="J11" s="22">
        <v>5026.3999999999996</v>
      </c>
      <c r="K11" s="22">
        <v>15519.043000000018</v>
      </c>
      <c r="L11" s="22">
        <v>172.04900000000001</v>
      </c>
      <c r="M11" s="22">
        <v>2140</v>
      </c>
      <c r="N11" s="22">
        <v>2312.049</v>
      </c>
      <c r="O11" s="22">
        <v>53618.168999999922</v>
      </c>
    </row>
    <row r="12" spans="1:15" x14ac:dyDescent="0.3">
      <c r="A12" t="s">
        <v>83</v>
      </c>
      <c r="B12" t="s">
        <v>80</v>
      </c>
      <c r="C12" s="22">
        <v>1017528.6450000748</v>
      </c>
      <c r="D12" s="22">
        <v>1529.5640000000001</v>
      </c>
      <c r="E12" s="22">
        <v>1019058.2090000748</v>
      </c>
      <c r="F12" s="22">
        <v>1722.125</v>
      </c>
      <c r="G12" s="22">
        <v>1306.3</v>
      </c>
      <c r="H12" s="22">
        <v>3028.4250000000002</v>
      </c>
      <c r="I12" s="22">
        <v>423547.027000056</v>
      </c>
      <c r="J12" s="22">
        <v>347904.68299999996</v>
      </c>
      <c r="K12" s="22">
        <v>771451.71000005596</v>
      </c>
      <c r="L12" s="22">
        <v>25424.62</v>
      </c>
      <c r="M12" s="22">
        <v>184769.5</v>
      </c>
      <c r="N12" s="22">
        <v>210194.12</v>
      </c>
      <c r="O12" s="22">
        <v>2003732.4640001308</v>
      </c>
    </row>
    <row r="13" spans="1:15" x14ac:dyDescent="0.3">
      <c r="A13" t="s">
        <v>84</v>
      </c>
      <c r="B13" t="s">
        <v>80</v>
      </c>
      <c r="C13" s="22">
        <v>1258990.6400000982</v>
      </c>
      <c r="D13" s="22">
        <v>1242</v>
      </c>
      <c r="E13" s="22">
        <v>1260232.6400000982</v>
      </c>
      <c r="F13" s="22">
        <v>4100.6260000000202</v>
      </c>
      <c r="G13" s="22">
        <v>1967.2</v>
      </c>
      <c r="H13" s="22">
        <v>6067.82600000002</v>
      </c>
      <c r="I13" s="22">
        <v>229196.42600002201</v>
      </c>
      <c r="J13" s="22">
        <v>61610.19</v>
      </c>
      <c r="K13" s="22">
        <v>290806.61600002204</v>
      </c>
      <c r="L13" s="22">
        <v>2808.6990000000001</v>
      </c>
      <c r="M13" s="22">
        <v>18908.400000000001</v>
      </c>
      <c r="N13" s="22">
        <v>21717.099000000002</v>
      </c>
      <c r="O13" s="22">
        <v>1578824.1810001202</v>
      </c>
    </row>
    <row r="14" spans="1:15" x14ac:dyDescent="0.3">
      <c r="A14" t="s">
        <v>96</v>
      </c>
      <c r="B14" t="s">
        <v>80</v>
      </c>
      <c r="C14" s="22">
        <v>343035.27700001001</v>
      </c>
      <c r="D14" s="22">
        <v>13611.61</v>
      </c>
      <c r="E14" s="22">
        <v>356646.88700001</v>
      </c>
      <c r="F14" s="22">
        <v>3954.9940000000001</v>
      </c>
      <c r="G14" s="22">
        <v>4122.8100000000004</v>
      </c>
      <c r="H14" s="22">
        <v>8077.8040000000001</v>
      </c>
      <c r="I14" s="22">
        <v>87812.787999999302</v>
      </c>
      <c r="J14" s="22">
        <v>82300.48000000001</v>
      </c>
      <c r="K14" s="22">
        <v>170113.26799999931</v>
      </c>
      <c r="L14" s="22">
        <v>322.62599999999998</v>
      </c>
      <c r="M14" s="22">
        <v>5514</v>
      </c>
      <c r="N14" s="22">
        <v>5836.6260000000002</v>
      </c>
      <c r="O14" s="22">
        <v>540674.58500000928</v>
      </c>
    </row>
    <row r="15" spans="1:15" x14ac:dyDescent="0.3">
      <c r="A15" t="s">
        <v>88</v>
      </c>
      <c r="B15" t="s">
        <v>80</v>
      </c>
      <c r="C15" s="22">
        <v>600584.30400002783</v>
      </c>
      <c r="D15" s="22">
        <v>1152.51</v>
      </c>
      <c r="E15" s="22">
        <v>601736.81400002784</v>
      </c>
      <c r="F15" s="22">
        <v>290.61599999999999</v>
      </c>
      <c r="G15" s="22">
        <v>15</v>
      </c>
      <c r="H15" s="22">
        <v>305.61599999999999</v>
      </c>
      <c r="I15" s="22">
        <v>103706.431999996</v>
      </c>
      <c r="J15" s="22">
        <v>58181.446000000004</v>
      </c>
      <c r="K15" s="22">
        <v>161887.87799999601</v>
      </c>
      <c r="L15" s="22">
        <v>2260.163</v>
      </c>
      <c r="M15" s="22">
        <v>53476</v>
      </c>
      <c r="N15" s="22">
        <v>55736.163</v>
      </c>
      <c r="O15" s="22">
        <v>819666.47100002388</v>
      </c>
    </row>
    <row r="16" spans="1:15" x14ac:dyDescent="0.3">
      <c r="A16" t="s">
        <v>107</v>
      </c>
      <c r="B16" t="s">
        <v>80</v>
      </c>
      <c r="C16" s="22">
        <v>289384.25499998394</v>
      </c>
      <c r="D16" s="22">
        <v>17115.3</v>
      </c>
      <c r="E16" s="22">
        <v>306499.55499998393</v>
      </c>
      <c r="F16" s="22">
        <v>8464.0500000000284</v>
      </c>
      <c r="G16" s="22">
        <v>14179.788</v>
      </c>
      <c r="H16" s="22">
        <v>22643.838000000029</v>
      </c>
      <c r="I16" s="22">
        <v>46237.268999999797</v>
      </c>
      <c r="J16" s="22">
        <v>46431.509999999995</v>
      </c>
      <c r="K16" s="22">
        <v>92668.778999999791</v>
      </c>
      <c r="L16" s="22">
        <v>547.93200000000002</v>
      </c>
      <c r="M16" s="22">
        <v>11219.4</v>
      </c>
      <c r="N16" s="22">
        <v>11767.332</v>
      </c>
      <c r="O16" s="22">
        <v>433579.50399998378</v>
      </c>
    </row>
    <row r="17" spans="1:15" x14ac:dyDescent="0.3">
      <c r="A17" t="s">
        <v>101</v>
      </c>
      <c r="B17" t="s">
        <v>80</v>
      </c>
      <c r="C17" s="22">
        <v>166016.02499999799</v>
      </c>
      <c r="D17" s="22">
        <v>4299.3</v>
      </c>
      <c r="E17" s="22">
        <v>170315.32499999797</v>
      </c>
      <c r="F17" s="22">
        <v>1886.27</v>
      </c>
      <c r="G17" s="22">
        <v>5594.4</v>
      </c>
      <c r="H17" s="22">
        <v>7480.67</v>
      </c>
      <c r="I17" s="22">
        <v>25186.4729999999</v>
      </c>
      <c r="J17" s="22">
        <v>71640.14</v>
      </c>
      <c r="K17" s="22">
        <v>96826.612999999896</v>
      </c>
      <c r="L17" s="22">
        <v>41.6</v>
      </c>
      <c r="M17" s="22">
        <v>4963.8</v>
      </c>
      <c r="N17" s="22">
        <v>5005.4000000000005</v>
      </c>
      <c r="O17" s="22">
        <v>279628.00799999788</v>
      </c>
    </row>
    <row r="18" spans="1:15" x14ac:dyDescent="0.3">
      <c r="A18" t="s">
        <v>87</v>
      </c>
      <c r="B18" t="s">
        <v>80</v>
      </c>
      <c r="C18" s="22">
        <v>311057.188000019</v>
      </c>
      <c r="D18" s="22">
        <v>1950</v>
      </c>
      <c r="E18" s="22">
        <v>313007.188000019</v>
      </c>
      <c r="F18" s="22">
        <v>63.29</v>
      </c>
      <c r="G18" s="22">
        <v>100</v>
      </c>
      <c r="H18" s="22">
        <v>163.29</v>
      </c>
      <c r="I18" s="22">
        <v>87035.115999998801</v>
      </c>
      <c r="J18" s="22">
        <v>116125.79800000001</v>
      </c>
      <c r="K18" s="22">
        <v>203160.91399999883</v>
      </c>
      <c r="L18" s="22">
        <v>7978.6480000000001</v>
      </c>
      <c r="M18" s="22">
        <v>62790.767999999996</v>
      </c>
      <c r="N18" s="22">
        <v>70769.415999999997</v>
      </c>
      <c r="O18" s="22">
        <v>587100.80800001777</v>
      </c>
    </row>
    <row r="19" spans="1:15" x14ac:dyDescent="0.3">
      <c r="A19" t="s">
        <v>89</v>
      </c>
      <c r="B19" t="s">
        <v>80</v>
      </c>
      <c r="C19" s="22">
        <v>137987.96300000002</v>
      </c>
      <c r="D19" s="22">
        <v>2486.4</v>
      </c>
      <c r="E19" s="22">
        <v>140474.36300000001</v>
      </c>
      <c r="F19" s="22">
        <v>2056.2959999999998</v>
      </c>
      <c r="G19" s="22">
        <v>580</v>
      </c>
      <c r="H19" s="22">
        <v>2636.2959999999998</v>
      </c>
      <c r="I19" s="22">
        <v>26699.752000000502</v>
      </c>
      <c r="J19" s="22">
        <v>12326.5</v>
      </c>
      <c r="K19" s="22">
        <v>39026.252000000502</v>
      </c>
      <c r="L19" s="22">
        <v>483.10700000000003</v>
      </c>
      <c r="M19" s="22">
        <v>8016</v>
      </c>
      <c r="N19" s="22">
        <v>8499.107</v>
      </c>
      <c r="O19" s="22">
        <v>190636.01800000051</v>
      </c>
    </row>
    <row r="20" spans="1:15" x14ac:dyDescent="0.3">
      <c r="A20" t="s">
        <v>90</v>
      </c>
      <c r="B20" t="s">
        <v>80</v>
      </c>
      <c r="C20" s="22">
        <v>1017818.0590000289</v>
      </c>
      <c r="D20" s="22">
        <v>518.10900000000004</v>
      </c>
      <c r="E20" s="22">
        <v>1018336.1680000289</v>
      </c>
      <c r="F20" s="22">
        <v>55.87</v>
      </c>
      <c r="G20" s="22">
        <v>65</v>
      </c>
      <c r="H20" s="22">
        <v>120.87</v>
      </c>
      <c r="I20" s="22">
        <v>174630.88700000002</v>
      </c>
      <c r="J20" s="22">
        <v>25859.964</v>
      </c>
      <c r="K20" s="22">
        <v>200490.85100000002</v>
      </c>
      <c r="L20" s="22">
        <v>2237.2150000000001</v>
      </c>
      <c r="M20" s="22">
        <v>240</v>
      </c>
      <c r="N20" s="22">
        <v>2477.2150000000001</v>
      </c>
      <c r="O20" s="22">
        <v>1221425.1040000289</v>
      </c>
    </row>
    <row r="21" spans="1:15" x14ac:dyDescent="0.3">
      <c r="A21" t="s">
        <v>99</v>
      </c>
      <c r="B21" t="s">
        <v>80</v>
      </c>
      <c r="C21" s="22">
        <v>77344.732000000513</v>
      </c>
      <c r="D21" s="22">
        <v>5649.13</v>
      </c>
      <c r="E21" s="22">
        <v>82993.862000000518</v>
      </c>
      <c r="F21" s="22">
        <v>2304.0730000000003</v>
      </c>
      <c r="G21" s="22">
        <v>1133.0999999999999</v>
      </c>
      <c r="H21" s="22">
        <v>3437.1730000000002</v>
      </c>
      <c r="I21" s="22">
        <v>16008.881000000001</v>
      </c>
      <c r="J21" s="22">
        <v>72011.100000000006</v>
      </c>
      <c r="K21" s="22">
        <v>88019.981</v>
      </c>
      <c r="L21" s="22">
        <v>168.1</v>
      </c>
      <c r="M21" s="22">
        <v>24862.32</v>
      </c>
      <c r="N21" s="22">
        <v>25030.42</v>
      </c>
      <c r="O21" s="22">
        <v>199481.43600000051</v>
      </c>
    </row>
    <row r="22" spans="1:15" x14ac:dyDescent="0.3">
      <c r="A22" t="s">
        <v>85</v>
      </c>
      <c r="B22" t="s">
        <v>80</v>
      </c>
      <c r="C22" s="22">
        <v>1103557.5800000606</v>
      </c>
      <c r="D22" s="22">
        <v>1020</v>
      </c>
      <c r="E22" s="22">
        <v>1104577.5800000606</v>
      </c>
      <c r="F22" s="22">
        <v>229</v>
      </c>
      <c r="G22" s="22">
        <v>108.4</v>
      </c>
      <c r="H22" s="22">
        <v>337.4</v>
      </c>
      <c r="I22" s="22">
        <v>197504.20000001701</v>
      </c>
      <c r="J22" s="22">
        <v>66797.260000000009</v>
      </c>
      <c r="K22" s="22">
        <v>264301.46000001702</v>
      </c>
      <c r="L22" s="22">
        <v>962.09400000000005</v>
      </c>
      <c r="M22" s="22">
        <v>8890.2000000000007</v>
      </c>
      <c r="N22" s="22">
        <v>9852.2940000000017</v>
      </c>
      <c r="O22" s="22">
        <v>1379068.7340000777</v>
      </c>
    </row>
    <row r="23" spans="1:15" x14ac:dyDescent="0.3">
      <c r="A23" t="s">
        <v>104</v>
      </c>
      <c r="B23" t="s">
        <v>80</v>
      </c>
      <c r="C23" s="22">
        <v>291947.56600001303</v>
      </c>
      <c r="D23" s="22">
        <v>5204.1580000000004</v>
      </c>
      <c r="E23" s="22">
        <v>297151.72400001303</v>
      </c>
      <c r="F23" s="22">
        <v>32650.363999999503</v>
      </c>
      <c r="G23" s="22">
        <v>29993.886999999901</v>
      </c>
      <c r="H23" s="22">
        <v>62644.250999999407</v>
      </c>
      <c r="I23" s="22">
        <v>56708.022000000696</v>
      </c>
      <c r="J23" s="22">
        <v>308541.06</v>
      </c>
      <c r="K23" s="22">
        <v>365249.08200000069</v>
      </c>
      <c r="L23" s="22">
        <v>1011.938</v>
      </c>
      <c r="M23" s="22">
        <v>81708.540000000008</v>
      </c>
      <c r="N23" s="22">
        <v>82720.478000000003</v>
      </c>
      <c r="O23" s="22">
        <v>807765.53500001319</v>
      </c>
    </row>
    <row r="24" spans="1:15" x14ac:dyDescent="0.3">
      <c r="A24" t="s">
        <v>102</v>
      </c>
      <c r="B24" t="s">
        <v>80</v>
      </c>
      <c r="C24" s="22">
        <v>55032.010000000104</v>
      </c>
      <c r="D24" s="22">
        <v>100</v>
      </c>
      <c r="E24" s="22">
        <v>55132.010000000104</v>
      </c>
      <c r="F24" s="22">
        <v>12786.2410000001</v>
      </c>
      <c r="G24" s="22">
        <v>6448.02</v>
      </c>
      <c r="H24" s="22">
        <v>19234.2610000001</v>
      </c>
      <c r="I24" s="22">
        <v>15792.029000000099</v>
      </c>
      <c r="J24" s="22">
        <v>50378.400000000001</v>
      </c>
      <c r="K24" s="22">
        <v>66170.429000000106</v>
      </c>
      <c r="L24" s="22">
        <v>787.67899999999997</v>
      </c>
      <c r="M24" s="22">
        <v>52601</v>
      </c>
      <c r="N24" s="22">
        <v>53388.678999999996</v>
      </c>
      <c r="O24" s="22">
        <v>193925.37900000028</v>
      </c>
    </row>
    <row r="25" spans="1:15" x14ac:dyDescent="0.3">
      <c r="A25" t="s">
        <v>108</v>
      </c>
      <c r="B25" t="s">
        <v>80</v>
      </c>
      <c r="C25" s="22">
        <v>79261.729999999807</v>
      </c>
      <c r="D25" s="22">
        <v>750</v>
      </c>
      <c r="E25" s="22">
        <v>80011.729999999807</v>
      </c>
      <c r="F25" s="22">
        <v>18834.260000000002</v>
      </c>
      <c r="G25" s="22">
        <v>1088.5999999999999</v>
      </c>
      <c r="H25" s="22">
        <v>19922.86</v>
      </c>
      <c r="I25" s="22">
        <v>24292.878999999899</v>
      </c>
      <c r="J25" s="22">
        <v>24776.400000000001</v>
      </c>
      <c r="K25" s="22">
        <v>49069.2789999999</v>
      </c>
      <c r="L25" s="22">
        <v>30</v>
      </c>
      <c r="M25" s="22">
        <v>1128</v>
      </c>
      <c r="N25" s="22">
        <v>1158</v>
      </c>
      <c r="O25" s="22">
        <v>150161.86899999972</v>
      </c>
    </row>
    <row r="26" spans="1:15" x14ac:dyDescent="0.3">
      <c r="A26" t="s">
        <v>82</v>
      </c>
      <c r="B26" t="s">
        <v>80</v>
      </c>
      <c r="C26" s="22">
        <v>771260.02100005466</v>
      </c>
      <c r="D26" s="22">
        <v>11329.43</v>
      </c>
      <c r="E26" s="22">
        <v>782589.45100005472</v>
      </c>
      <c r="F26" s="22">
        <v>15</v>
      </c>
      <c r="G26" s="22">
        <v>1009</v>
      </c>
      <c r="H26" s="22">
        <v>1024</v>
      </c>
      <c r="I26" s="22">
        <v>548644.29000004206</v>
      </c>
      <c r="J26" s="22">
        <v>683455.46299999999</v>
      </c>
      <c r="K26" s="22">
        <v>1232099.7530000419</v>
      </c>
      <c r="L26" s="22">
        <v>4165.4920000000002</v>
      </c>
      <c r="M26" s="22">
        <v>22103.59</v>
      </c>
      <c r="N26" s="22">
        <v>26269.082000000002</v>
      </c>
      <c r="O26" s="22">
        <v>2041982.2860000967</v>
      </c>
    </row>
    <row r="27" spans="1:15" x14ac:dyDescent="0.3">
      <c r="A27" t="s">
        <v>100</v>
      </c>
      <c r="B27" t="s">
        <v>80</v>
      </c>
      <c r="C27" s="22">
        <v>358154.0880000061</v>
      </c>
      <c r="D27" s="22">
        <v>6988.58</v>
      </c>
      <c r="E27" s="22">
        <v>365142.66800000612</v>
      </c>
      <c r="F27" s="22">
        <v>21049.389999999901</v>
      </c>
      <c r="G27" s="22">
        <v>17750.47</v>
      </c>
      <c r="H27" s="22">
        <v>38799.859999999899</v>
      </c>
      <c r="I27" s="22">
        <v>99929.282999997697</v>
      </c>
      <c r="J27" s="22">
        <v>93445.04</v>
      </c>
      <c r="K27" s="22">
        <v>193374.3229999977</v>
      </c>
      <c r="L27" s="22">
        <v>7707.5140000000092</v>
      </c>
      <c r="M27" s="22">
        <v>41095.730000000003</v>
      </c>
      <c r="N27" s="22">
        <v>48803.244000000013</v>
      </c>
      <c r="O27" s="22">
        <v>646120.0950000037</v>
      </c>
    </row>
    <row r="28" spans="1:15" x14ac:dyDescent="0.3">
      <c r="A28" t="s">
        <v>105</v>
      </c>
      <c r="B28" t="s">
        <v>80</v>
      </c>
      <c r="C28" s="22">
        <v>541601.36899999797</v>
      </c>
      <c r="D28" s="22">
        <v>3468.9</v>
      </c>
      <c r="E28" s="22">
        <v>545070.26899999799</v>
      </c>
      <c r="F28" s="22">
        <v>8607.5040000000699</v>
      </c>
      <c r="G28" s="22">
        <v>7123.8</v>
      </c>
      <c r="H28" s="22">
        <v>15731.304000000069</v>
      </c>
      <c r="I28" s="22">
        <v>84415.643999995795</v>
      </c>
      <c r="J28" s="22">
        <v>140513.60000000001</v>
      </c>
      <c r="K28" s="22">
        <v>224929.24399999582</v>
      </c>
      <c r="L28" s="22">
        <v>7567.0019999999995</v>
      </c>
      <c r="M28" s="22">
        <v>103388.41</v>
      </c>
      <c r="N28" s="22">
        <v>110955.412</v>
      </c>
      <c r="O28" s="22">
        <v>896686.22899999388</v>
      </c>
    </row>
    <row r="29" spans="1:15" x14ac:dyDescent="0.3">
      <c r="A29" t="s">
        <v>86</v>
      </c>
      <c r="B29" t="s">
        <v>80</v>
      </c>
      <c r="C29" s="22">
        <v>197430.41499999599</v>
      </c>
      <c r="D29" s="22">
        <v>801.96</v>
      </c>
      <c r="E29" s="22">
        <v>198232.37499999598</v>
      </c>
      <c r="F29" s="22">
        <v>2145.9300000000003</v>
      </c>
      <c r="G29" s="22">
        <v>0</v>
      </c>
      <c r="H29" s="22">
        <v>2145.9300000000003</v>
      </c>
      <c r="I29" s="22">
        <v>43119.742000000799</v>
      </c>
      <c r="J29" s="22">
        <v>55579.05</v>
      </c>
      <c r="K29" s="22">
        <v>98698.792000000802</v>
      </c>
      <c r="L29" s="22">
        <v>763.65</v>
      </c>
      <c r="M29" s="22">
        <v>600</v>
      </c>
      <c r="N29" s="22">
        <v>1363.65</v>
      </c>
      <c r="O29" s="22">
        <v>300440.74699999677</v>
      </c>
    </row>
    <row r="30" spans="1:15" x14ac:dyDescent="0.3">
      <c r="A30" t="s">
        <v>93</v>
      </c>
      <c r="B30" t="s">
        <v>80</v>
      </c>
      <c r="C30" s="22">
        <v>359155.86600002594</v>
      </c>
      <c r="D30" s="22">
        <v>782.7</v>
      </c>
      <c r="E30" s="22">
        <v>359938.56600002595</v>
      </c>
      <c r="F30" s="22">
        <v>49067.221000000296</v>
      </c>
      <c r="G30" s="22">
        <v>33117.250999999997</v>
      </c>
      <c r="H30" s="22">
        <v>82184.4720000003</v>
      </c>
      <c r="I30" s="22">
        <v>95848.177999997395</v>
      </c>
      <c r="J30" s="22">
        <v>60748.701000000001</v>
      </c>
      <c r="K30" s="22">
        <v>156596.8789999974</v>
      </c>
      <c r="L30" s="22">
        <v>1431.52</v>
      </c>
      <c r="M30" s="22">
        <v>63462</v>
      </c>
      <c r="N30" s="22">
        <v>64893.52</v>
      </c>
      <c r="O30" s="22">
        <v>663613.43700002367</v>
      </c>
    </row>
    <row r="31" spans="1:15" x14ac:dyDescent="0.3">
      <c r="A31" t="s">
        <v>92</v>
      </c>
      <c r="B31" t="s">
        <v>80</v>
      </c>
      <c r="C31" s="22">
        <v>288974.42800000706</v>
      </c>
      <c r="D31" s="22">
        <v>11200.14</v>
      </c>
      <c r="E31" s="22">
        <v>300174.56800000707</v>
      </c>
      <c r="F31" s="22">
        <v>10243.330000000071</v>
      </c>
      <c r="G31" s="22">
        <v>2103.9</v>
      </c>
      <c r="H31" s="22">
        <v>12347.230000000071</v>
      </c>
      <c r="I31" s="22">
        <v>39784.345999999401</v>
      </c>
      <c r="J31" s="22">
        <v>59959.320999999996</v>
      </c>
      <c r="K31" s="22">
        <v>99743.666999999405</v>
      </c>
      <c r="L31" s="22">
        <v>245.393</v>
      </c>
      <c r="M31" s="22">
        <v>10299</v>
      </c>
      <c r="N31" s="22">
        <v>10544.393</v>
      </c>
      <c r="O31" s="22">
        <v>422809.85800000653</v>
      </c>
    </row>
    <row r="32" spans="1:15" x14ac:dyDescent="0.3">
      <c r="A32" t="s">
        <v>91</v>
      </c>
      <c r="B32" t="s">
        <v>80</v>
      </c>
      <c r="C32" s="22">
        <v>108235.45</v>
      </c>
      <c r="D32" s="22">
        <v>2287.44</v>
      </c>
      <c r="E32" s="22">
        <v>110522.89</v>
      </c>
      <c r="F32" s="22">
        <v>9592.304000000031</v>
      </c>
      <c r="G32" s="22">
        <v>6763.46</v>
      </c>
      <c r="H32" s="22">
        <v>16355.764000000032</v>
      </c>
      <c r="I32" s="22">
        <v>31003.530999999799</v>
      </c>
      <c r="J32" s="22">
        <v>30144.62</v>
      </c>
      <c r="K32" s="22">
        <v>61148.150999999794</v>
      </c>
      <c r="L32" s="22">
        <v>234.27700000000002</v>
      </c>
      <c r="M32" s="22">
        <v>1602</v>
      </c>
      <c r="N32" s="22">
        <v>1836.277</v>
      </c>
      <c r="O32" s="22">
        <v>189863.08199999982</v>
      </c>
    </row>
    <row r="33" spans="1:15" x14ac:dyDescent="0.3">
      <c r="A33" t="s">
        <v>106</v>
      </c>
      <c r="B33" t="s">
        <v>80</v>
      </c>
      <c r="C33" s="22">
        <v>240667.90900001299</v>
      </c>
      <c r="D33" s="22">
        <v>337.7</v>
      </c>
      <c r="E33" s="22">
        <v>241005.60900001301</v>
      </c>
      <c r="F33" s="22">
        <v>28422.255999999597</v>
      </c>
      <c r="G33" s="22">
        <v>30460.890000000003</v>
      </c>
      <c r="H33" s="22">
        <v>58883.1459999996</v>
      </c>
      <c r="I33" s="22">
        <v>59650.609000000797</v>
      </c>
      <c r="J33" s="22">
        <v>70387.956000000006</v>
      </c>
      <c r="K33" s="22">
        <v>130038.5650000008</v>
      </c>
      <c r="L33" s="22">
        <v>721.08299999999997</v>
      </c>
      <c r="M33" s="22">
        <v>19051.317999999999</v>
      </c>
      <c r="N33" s="22">
        <v>19772.400999999998</v>
      </c>
      <c r="O33" s="22">
        <v>449699.72100001341</v>
      </c>
    </row>
    <row r="34" spans="1:15" x14ac:dyDescent="0.3">
      <c r="A34" t="s">
        <v>103</v>
      </c>
      <c r="B34" t="s">
        <v>80</v>
      </c>
      <c r="C34" s="22">
        <v>561201.53600001894</v>
      </c>
      <c r="D34" s="22">
        <v>2085.19</v>
      </c>
      <c r="E34" s="22">
        <v>563286.72600001888</v>
      </c>
      <c r="F34" s="22">
        <v>18248.225000000002</v>
      </c>
      <c r="G34" s="22">
        <v>33949.948000000004</v>
      </c>
      <c r="H34" s="22">
        <v>52198.17300000001</v>
      </c>
      <c r="I34" s="22">
        <v>119317.234999993</v>
      </c>
      <c r="J34" s="22">
        <v>196106.82</v>
      </c>
      <c r="K34" s="22">
        <v>315424.05499999301</v>
      </c>
      <c r="L34" s="22">
        <v>8531.0360000000001</v>
      </c>
      <c r="M34" s="22">
        <v>277674.52</v>
      </c>
      <c r="N34" s="22">
        <v>286205.55600000004</v>
      </c>
      <c r="O34" s="22">
        <v>1217114.5100000119</v>
      </c>
    </row>
    <row r="35" spans="1:15" x14ac:dyDescent="0.3">
      <c r="A35" t="s">
        <v>97</v>
      </c>
      <c r="B35" t="s">
        <v>80</v>
      </c>
      <c r="C35" s="22">
        <v>273208.90500000899</v>
      </c>
      <c r="D35" s="22">
        <v>16631.490000000002</v>
      </c>
      <c r="E35" s="22">
        <v>289840.39500000898</v>
      </c>
      <c r="F35" s="22">
        <v>10661.880000000101</v>
      </c>
      <c r="G35" s="22">
        <v>4972.28</v>
      </c>
      <c r="H35" s="22">
        <v>15634.160000000102</v>
      </c>
      <c r="I35" s="22">
        <v>52443.307000000998</v>
      </c>
      <c r="J35" s="22">
        <v>74063.856</v>
      </c>
      <c r="K35" s="22">
        <v>126507.16300000099</v>
      </c>
      <c r="L35" s="22">
        <v>135.05000000000001</v>
      </c>
      <c r="M35" s="22">
        <v>16650</v>
      </c>
      <c r="N35" s="22">
        <v>16785.05</v>
      </c>
      <c r="O35" s="22">
        <v>448766.76800001005</v>
      </c>
    </row>
    <row r="36" spans="1:15" x14ac:dyDescent="0.3">
      <c r="A36" t="s">
        <v>124</v>
      </c>
      <c r="B36" t="s">
        <v>81</v>
      </c>
      <c r="C36" s="22">
        <v>44506.476999999904</v>
      </c>
      <c r="D36" s="22">
        <v>211.52</v>
      </c>
      <c r="E36" s="22">
        <v>44717.996999999901</v>
      </c>
      <c r="F36" s="22">
        <v>3985.855</v>
      </c>
      <c r="G36" s="22">
        <v>13171.245000000001</v>
      </c>
      <c r="H36" s="22">
        <v>17157.100000000002</v>
      </c>
      <c r="I36" s="22">
        <v>10771.294</v>
      </c>
      <c r="J36" s="22">
        <v>19057.986000000001</v>
      </c>
      <c r="K36" s="22">
        <v>29829.279999999999</v>
      </c>
      <c r="L36" s="22">
        <v>19.52</v>
      </c>
      <c r="M36" s="22">
        <v>5968</v>
      </c>
      <c r="N36" s="22">
        <v>5987.52</v>
      </c>
      <c r="O36" s="22">
        <v>97691.89699999991</v>
      </c>
    </row>
    <row r="37" spans="1:15" x14ac:dyDescent="0.3">
      <c r="A37" t="s">
        <v>112</v>
      </c>
      <c r="B37" t="s">
        <v>81</v>
      </c>
      <c r="C37" s="22">
        <v>481454.77400003694</v>
      </c>
      <c r="D37" s="22">
        <v>2301.1260000000002</v>
      </c>
      <c r="E37" s="22">
        <v>483755.90000003693</v>
      </c>
      <c r="F37" s="22">
        <v>38205.929999999404</v>
      </c>
      <c r="G37" s="22">
        <v>73627.546999999991</v>
      </c>
      <c r="H37" s="22">
        <v>111833.4769999994</v>
      </c>
      <c r="I37" s="22">
        <v>104825.355999999</v>
      </c>
      <c r="J37" s="22">
        <v>102875.64200000001</v>
      </c>
      <c r="K37" s="22">
        <v>207700.997999999</v>
      </c>
      <c r="L37" s="22">
        <v>1298.1559999999999</v>
      </c>
      <c r="M37" s="22">
        <v>34902.800000000003</v>
      </c>
      <c r="N37" s="22">
        <v>36200.956000000006</v>
      </c>
      <c r="O37" s="22">
        <v>839491.3310000354</v>
      </c>
    </row>
    <row r="38" spans="1:15" x14ac:dyDescent="0.3">
      <c r="A38" t="s">
        <v>113</v>
      </c>
      <c r="B38" t="s">
        <v>81</v>
      </c>
      <c r="C38" s="22">
        <v>235539.24900000799</v>
      </c>
      <c r="D38" s="22">
        <v>1333.32</v>
      </c>
      <c r="E38" s="22">
        <v>236872.56900000799</v>
      </c>
      <c r="F38" s="22">
        <v>44584.779999999504</v>
      </c>
      <c r="G38" s="22">
        <v>27870.827000000099</v>
      </c>
      <c r="H38" s="22">
        <v>72455.606999999611</v>
      </c>
      <c r="I38" s="22">
        <v>51467.2389999999</v>
      </c>
      <c r="J38" s="22">
        <v>76645.200000000012</v>
      </c>
      <c r="K38" s="22">
        <v>128112.43899999991</v>
      </c>
      <c r="L38" s="22">
        <v>436.21899999999999</v>
      </c>
      <c r="M38" s="22">
        <v>61532.2</v>
      </c>
      <c r="N38" s="22">
        <v>61968.418999999994</v>
      </c>
      <c r="O38" s="22">
        <v>499409.03400000749</v>
      </c>
    </row>
    <row r="39" spans="1:15" x14ac:dyDescent="0.3">
      <c r="A39" t="s">
        <v>114</v>
      </c>
      <c r="B39" t="s">
        <v>81</v>
      </c>
      <c r="C39" s="22">
        <v>88736.0659999989</v>
      </c>
      <c r="D39" s="22">
        <v>700.2</v>
      </c>
      <c r="E39" s="22">
        <v>89436.265999998897</v>
      </c>
      <c r="F39" s="22">
        <v>2572.4839999999999</v>
      </c>
      <c r="G39" s="22">
        <v>567.6</v>
      </c>
      <c r="H39" s="22">
        <v>3140.0839999999998</v>
      </c>
      <c r="I39" s="22">
        <v>21527.437999999798</v>
      </c>
      <c r="J39" s="22">
        <v>7690.82</v>
      </c>
      <c r="K39" s="22">
        <v>29218.257999999798</v>
      </c>
      <c r="L39" s="22">
        <v>2166.5699999999997</v>
      </c>
      <c r="M39" s="22">
        <v>0</v>
      </c>
      <c r="N39" s="22">
        <v>2166.5699999999997</v>
      </c>
      <c r="O39" s="22">
        <v>123961.1779999987</v>
      </c>
    </row>
    <row r="40" spans="1:15" x14ac:dyDescent="0.3">
      <c r="A40" t="s">
        <v>125</v>
      </c>
      <c r="B40" t="s">
        <v>81</v>
      </c>
      <c r="C40" s="22">
        <v>29133.1809999998</v>
      </c>
      <c r="D40" s="22">
        <v>249.5</v>
      </c>
      <c r="E40" s="22">
        <v>29382.6809999998</v>
      </c>
      <c r="F40" s="22">
        <v>8667.5400000000391</v>
      </c>
      <c r="G40" s="22">
        <v>8167.9740000000102</v>
      </c>
      <c r="H40" s="22">
        <v>16835.51400000005</v>
      </c>
      <c r="I40" s="22">
        <v>7959.5030000000297</v>
      </c>
      <c r="J40" s="22">
        <v>23036.43</v>
      </c>
      <c r="K40" s="22">
        <v>30995.93300000003</v>
      </c>
      <c r="L40" s="22">
        <v>167</v>
      </c>
      <c r="M40" s="22">
        <v>3630</v>
      </c>
      <c r="N40" s="22">
        <v>3797</v>
      </c>
      <c r="O40" s="22">
        <v>81011.127999999881</v>
      </c>
    </row>
    <row r="41" spans="1:15" x14ac:dyDescent="0.3">
      <c r="A41" t="s">
        <v>115</v>
      </c>
      <c r="B41" t="s">
        <v>81</v>
      </c>
      <c r="C41" s="22">
        <v>75745.20199999951</v>
      </c>
      <c r="D41" s="22">
        <v>770.65</v>
      </c>
      <c r="E41" s="22">
        <v>76515.851999999504</v>
      </c>
      <c r="F41" s="22">
        <v>4170.8600000000297</v>
      </c>
      <c r="G41" s="22">
        <v>1949.18</v>
      </c>
      <c r="H41" s="22">
        <v>6120.04000000003</v>
      </c>
      <c r="I41" s="22">
        <v>14571.341</v>
      </c>
      <c r="J41" s="22">
        <v>10020.93</v>
      </c>
      <c r="K41" s="22">
        <v>24592.271000000001</v>
      </c>
      <c r="L41" s="22">
        <v>62.506</v>
      </c>
      <c r="M41" s="22">
        <v>2970</v>
      </c>
      <c r="N41" s="22">
        <v>3032.5059999999999</v>
      </c>
      <c r="O41" s="22">
        <v>110260.66899999953</v>
      </c>
    </row>
    <row r="42" spans="1:15" x14ac:dyDescent="0.3">
      <c r="A42" t="s">
        <v>116</v>
      </c>
      <c r="B42" t="s">
        <v>81</v>
      </c>
      <c r="C42" s="22">
        <v>89440.195999998512</v>
      </c>
      <c r="D42" s="22">
        <v>1367.4829999999999</v>
      </c>
      <c r="E42" s="22">
        <v>90807.678999998505</v>
      </c>
      <c r="F42" s="22">
        <v>4750.2780000000203</v>
      </c>
      <c r="G42" s="22">
        <v>12361.965999999999</v>
      </c>
      <c r="H42" s="22">
        <v>17112.244000000021</v>
      </c>
      <c r="I42" s="22">
        <v>22443.281999999897</v>
      </c>
      <c r="J42" s="22">
        <v>18077.459000000003</v>
      </c>
      <c r="K42" s="22">
        <v>40520.7409999999</v>
      </c>
      <c r="L42" s="22">
        <v>20.010000000000002</v>
      </c>
      <c r="M42" s="22">
        <v>22974</v>
      </c>
      <c r="N42" s="22">
        <v>22994.01</v>
      </c>
      <c r="O42" s="22">
        <v>171434.67399999843</v>
      </c>
    </row>
    <row r="43" spans="1:15" x14ac:dyDescent="0.3">
      <c r="A43" t="s">
        <v>126</v>
      </c>
      <c r="B43" t="s">
        <v>81</v>
      </c>
      <c r="C43" s="22">
        <v>31064.352999999901</v>
      </c>
      <c r="D43" s="22">
        <v>602.1</v>
      </c>
      <c r="E43" s="22">
        <v>31666.452999999899</v>
      </c>
      <c r="F43" s="22">
        <v>6253.2170000000297</v>
      </c>
      <c r="G43" s="22">
        <v>12809.4</v>
      </c>
      <c r="H43" s="22">
        <v>19062.617000000027</v>
      </c>
      <c r="I43" s="22">
        <v>8033.61600000003</v>
      </c>
      <c r="J43" s="22">
        <v>15687</v>
      </c>
      <c r="K43" s="22">
        <v>23720.616000000031</v>
      </c>
      <c r="L43" s="22">
        <v>31.481999999999999</v>
      </c>
      <c r="M43" s="22">
        <v>390</v>
      </c>
      <c r="N43" s="22">
        <v>421.48199999999997</v>
      </c>
      <c r="O43" s="22">
        <v>74871.167999999947</v>
      </c>
    </row>
    <row r="44" spans="1:15" x14ac:dyDescent="0.3">
      <c r="A44" t="s">
        <v>117</v>
      </c>
      <c r="B44" t="s">
        <v>81</v>
      </c>
      <c r="C44" s="22">
        <v>99838.363000000201</v>
      </c>
      <c r="D44" s="22">
        <v>2107.7599999999998</v>
      </c>
      <c r="E44" s="22">
        <v>101946.1230000002</v>
      </c>
      <c r="F44" s="22">
        <v>4622.3740000000098</v>
      </c>
      <c r="G44" s="22">
        <v>11728.041999999999</v>
      </c>
      <c r="H44" s="22">
        <v>16350.416000000008</v>
      </c>
      <c r="I44" s="22">
        <v>32384.746999999803</v>
      </c>
      <c r="J44" s="22">
        <v>55665</v>
      </c>
      <c r="K44" s="22">
        <v>88049.746999999799</v>
      </c>
      <c r="L44" s="22">
        <v>1525.2840000000001</v>
      </c>
      <c r="M44" s="22">
        <v>30080.2</v>
      </c>
      <c r="N44" s="22">
        <v>31605.484</v>
      </c>
      <c r="O44" s="22">
        <v>237951.77</v>
      </c>
    </row>
    <row r="45" spans="1:15" x14ac:dyDescent="0.3">
      <c r="A45" t="s">
        <v>118</v>
      </c>
      <c r="B45" t="s">
        <v>81</v>
      </c>
      <c r="C45" s="22">
        <v>426843.152000028</v>
      </c>
      <c r="D45" s="22">
        <v>3299.3509999999997</v>
      </c>
      <c r="E45" s="22">
        <v>430142.50300002802</v>
      </c>
      <c r="F45" s="22">
        <v>32155.004999999801</v>
      </c>
      <c r="G45" s="22">
        <v>57244.950999999899</v>
      </c>
      <c r="H45" s="22">
        <v>89399.9559999997</v>
      </c>
      <c r="I45" s="22">
        <v>96478.584999999206</v>
      </c>
      <c r="J45" s="22">
        <v>111304.49600000001</v>
      </c>
      <c r="K45" s="22">
        <v>207783.08099999922</v>
      </c>
      <c r="L45" s="22">
        <v>1403.7080000000001</v>
      </c>
      <c r="M45" s="22">
        <v>64396.479999999996</v>
      </c>
      <c r="N45" s="22">
        <v>65800.187999999995</v>
      </c>
      <c r="O45" s="22">
        <v>793125.72800002689</v>
      </c>
    </row>
    <row r="46" spans="1:15" x14ac:dyDescent="0.3">
      <c r="A46" t="s">
        <v>119</v>
      </c>
      <c r="B46" t="s">
        <v>81</v>
      </c>
      <c r="C46" s="22">
        <v>74986.218000000095</v>
      </c>
      <c r="D46" s="22">
        <v>811.88</v>
      </c>
      <c r="E46" s="22">
        <v>75798.0980000001</v>
      </c>
      <c r="F46" s="22">
        <v>25399.9549999999</v>
      </c>
      <c r="G46" s="22">
        <v>20346.699999999997</v>
      </c>
      <c r="H46" s="22">
        <v>45746.654999999897</v>
      </c>
      <c r="I46" s="22">
        <v>18034.509999999998</v>
      </c>
      <c r="J46" s="22">
        <v>8391.66</v>
      </c>
      <c r="K46" s="22">
        <v>26426.17</v>
      </c>
      <c r="L46" s="22">
        <v>88.427999999999997</v>
      </c>
      <c r="M46" s="22">
        <v>150</v>
      </c>
      <c r="N46" s="22">
        <v>238.428</v>
      </c>
      <c r="O46" s="22">
        <v>148209.351</v>
      </c>
    </row>
    <row r="47" spans="1:15" x14ac:dyDescent="0.3">
      <c r="A47" t="s">
        <v>120</v>
      </c>
      <c r="B47" t="s">
        <v>81</v>
      </c>
      <c r="C47" s="22">
        <v>138936.77599999899</v>
      </c>
      <c r="D47" s="22">
        <v>994.43</v>
      </c>
      <c r="E47" s="22">
        <v>139931.20599999899</v>
      </c>
      <c r="F47" s="22">
        <v>15652.631000000099</v>
      </c>
      <c r="G47" s="22">
        <v>40803.097999999998</v>
      </c>
      <c r="H47" s="22">
        <v>56455.729000000094</v>
      </c>
      <c r="I47" s="22">
        <v>30811.569999999199</v>
      </c>
      <c r="J47" s="22">
        <v>47103.130000000005</v>
      </c>
      <c r="K47" s="22">
        <v>77914.699999999197</v>
      </c>
      <c r="L47" s="22">
        <v>244.06899999999999</v>
      </c>
      <c r="M47" s="22">
        <v>25563.599999999999</v>
      </c>
      <c r="N47" s="22">
        <v>25807.668999999998</v>
      </c>
      <c r="O47" s="22">
        <v>300109.30399999826</v>
      </c>
    </row>
    <row r="48" spans="1:15" x14ac:dyDescent="0.3">
      <c r="A48" t="s">
        <v>121</v>
      </c>
      <c r="B48" t="s">
        <v>81</v>
      </c>
      <c r="C48" s="22">
        <v>40842.756999999896</v>
      </c>
      <c r="D48" s="22">
        <v>867</v>
      </c>
      <c r="E48" s="22">
        <v>41709.756999999896</v>
      </c>
      <c r="F48" s="22">
        <v>3391.5</v>
      </c>
      <c r="G48" s="22">
        <v>1021.2</v>
      </c>
      <c r="H48" s="22">
        <v>4412.7</v>
      </c>
      <c r="I48" s="22">
        <v>8305.2490000000307</v>
      </c>
      <c r="J48" s="22">
        <v>10105.719999999999</v>
      </c>
      <c r="K48" s="22">
        <v>18410.96900000003</v>
      </c>
      <c r="L48" s="22">
        <v>225.72</v>
      </c>
      <c r="M48" s="22">
        <v>0</v>
      </c>
      <c r="N48" s="22">
        <v>225.72</v>
      </c>
      <c r="O48" s="22">
        <v>64759.145999999928</v>
      </c>
    </row>
    <row r="49" spans="1:15" x14ac:dyDescent="0.3">
      <c r="A49" t="s">
        <v>122</v>
      </c>
      <c r="B49" t="s">
        <v>81</v>
      </c>
      <c r="C49" s="22">
        <v>267833.08600000601</v>
      </c>
      <c r="D49" s="22">
        <v>2007.45</v>
      </c>
      <c r="E49" s="22">
        <v>269840.53600000602</v>
      </c>
      <c r="F49" s="22">
        <v>1928.5609999999999</v>
      </c>
      <c r="G49" s="22">
        <v>5123.4620000000004</v>
      </c>
      <c r="H49" s="22">
        <v>7052.0230000000001</v>
      </c>
      <c r="I49" s="22">
        <v>48711.6560000014</v>
      </c>
      <c r="J49" s="22">
        <v>134633.28</v>
      </c>
      <c r="K49" s="22">
        <v>183344.93600000138</v>
      </c>
      <c r="L49" s="22">
        <v>378.15</v>
      </c>
      <c r="M49" s="22">
        <v>103942</v>
      </c>
      <c r="N49" s="22">
        <v>104320.15</v>
      </c>
      <c r="O49" s="22">
        <v>564557.64500000747</v>
      </c>
    </row>
    <row r="50" spans="1:15" x14ac:dyDescent="0.3">
      <c r="A50" t="s">
        <v>127</v>
      </c>
      <c r="B50" t="s">
        <v>81</v>
      </c>
      <c r="C50" s="22">
        <v>336416.22799999407</v>
      </c>
      <c r="D50" s="22">
        <v>1372.364</v>
      </c>
      <c r="E50" s="22">
        <v>337788.59199999407</v>
      </c>
      <c r="F50" s="22">
        <v>16991.571000000102</v>
      </c>
      <c r="G50" s="22">
        <v>31817.737999999801</v>
      </c>
      <c r="H50" s="22">
        <v>48809.308999999907</v>
      </c>
      <c r="I50" s="22">
        <v>64158.883999998499</v>
      </c>
      <c r="J50" s="22">
        <v>54876.857000000004</v>
      </c>
      <c r="K50" s="22">
        <v>119035.7409999985</v>
      </c>
      <c r="L50" s="22">
        <v>852.21100000000001</v>
      </c>
      <c r="M50" s="22">
        <v>22638.54</v>
      </c>
      <c r="N50" s="22">
        <v>23490.751</v>
      </c>
      <c r="O50" s="22">
        <v>529124.39299999247</v>
      </c>
    </row>
    <row r="51" spans="1:15" x14ac:dyDescent="0.3">
      <c r="A51" t="s">
        <v>123</v>
      </c>
      <c r="B51" t="s">
        <v>81</v>
      </c>
      <c r="C51" s="22">
        <v>431980.77500001405</v>
      </c>
      <c r="D51" s="22">
        <v>1253.82</v>
      </c>
      <c r="E51" s="22">
        <v>433234.59500001406</v>
      </c>
      <c r="F51" s="22">
        <v>16233.6080000002</v>
      </c>
      <c r="G51" s="22">
        <v>51211.188999999998</v>
      </c>
      <c r="H51" s="22">
        <v>67444.797000000195</v>
      </c>
      <c r="I51" s="22">
        <v>81999.972999996404</v>
      </c>
      <c r="J51" s="22">
        <v>72566.885999999999</v>
      </c>
      <c r="K51" s="22">
        <v>154566.85899999639</v>
      </c>
      <c r="L51" s="22">
        <v>1978.415</v>
      </c>
      <c r="M51" s="22">
        <v>52157</v>
      </c>
      <c r="N51" s="22">
        <v>54135.415000000001</v>
      </c>
      <c r="O51" s="22">
        <v>709381.66600001068</v>
      </c>
    </row>
    <row r="52" spans="1:15" x14ac:dyDescent="0.3">
      <c r="A52" t="s">
        <v>128</v>
      </c>
      <c r="B52" t="s">
        <v>81</v>
      </c>
      <c r="C52" s="22">
        <v>709585.573000059</v>
      </c>
      <c r="D52" s="22">
        <v>7083.8980000000001</v>
      </c>
      <c r="E52" s="22">
        <v>716669.47100005904</v>
      </c>
      <c r="F52" s="22">
        <v>6206.9480000000094</v>
      </c>
      <c r="G52" s="22">
        <v>19102.080000000002</v>
      </c>
      <c r="H52" s="22">
        <v>25309.028000000013</v>
      </c>
      <c r="I52" s="22">
        <v>152117.01300000801</v>
      </c>
      <c r="J52" s="22">
        <v>224956.86299999998</v>
      </c>
      <c r="K52" s="22">
        <v>377073.87600000796</v>
      </c>
      <c r="L52" s="22">
        <v>7658.2719999999999</v>
      </c>
      <c r="M52" s="22">
        <v>189482.448</v>
      </c>
      <c r="N52" s="22">
        <v>197140.72</v>
      </c>
      <c r="O52" s="22">
        <v>1316193.095000067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83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6.2246940210397637E-2</v>
      </c>
      <c r="D17" s="12">
        <f t="shared" si="1"/>
        <v>3.2748152837012436</v>
      </c>
      <c r="E17" s="12">
        <f t="shared" si="2"/>
        <v>6.2944905721648348E-2</v>
      </c>
      <c r="F17" s="12">
        <f t="shared" si="3"/>
        <v>2.014112704995644</v>
      </c>
      <c r="G17" s="12">
        <f t="shared" si="4"/>
        <v>13.018416841123814</v>
      </c>
      <c r="H17" s="12">
        <f t="shared" si="5"/>
        <v>3.111989915792654</v>
      </c>
      <c r="I17" s="12">
        <f t="shared" si="6"/>
        <v>0.2437271092843315</v>
      </c>
      <c r="J17" s="12">
        <f t="shared" si="7"/>
        <v>9.5075868510468986</v>
      </c>
      <c r="K17" s="12">
        <f t="shared" si="8"/>
        <v>0.39699975717850211</v>
      </c>
      <c r="L17" s="12">
        <f t="shared" si="9"/>
        <v>7.59322719342879</v>
      </c>
      <c r="M17" s="12">
        <f t="shared" si="10"/>
        <v>105.28382774169891</v>
      </c>
      <c r="N17" s="12">
        <f t="shared" si="11"/>
        <v>34.067957992900809</v>
      </c>
      <c r="O17" s="17">
        <f t="shared" si="12"/>
        <v>0.24348166623633247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5.3657210393689234E-3</v>
      </c>
      <c r="D18" s="12">
        <f t="shared" si="1"/>
        <v>5.6221263455057402</v>
      </c>
      <c r="E18" s="12">
        <f t="shared" si="2"/>
        <v>6.5860235455464681E-3</v>
      </c>
      <c r="F18" s="12">
        <f t="shared" si="3"/>
        <v>1.1402622685422826E-2</v>
      </c>
      <c r="G18" s="12">
        <f t="shared" si="4"/>
        <v>4.864010199883519</v>
      </c>
      <c r="H18" s="12">
        <f t="shared" si="5"/>
        <v>0.49553748537572012</v>
      </c>
      <c r="I18" s="12">
        <f t="shared" si="6"/>
        <v>5.5854915224483305E-2</v>
      </c>
      <c r="J18" s="12">
        <f t="shared" si="7"/>
        <v>0.62335561622708779</v>
      </c>
      <c r="K18" s="12">
        <f t="shared" si="8"/>
        <v>6.5244342261287475E-2</v>
      </c>
      <c r="L18" s="12">
        <f t="shared" si="9"/>
        <v>5.5754706584533666</v>
      </c>
      <c r="M18" s="12">
        <f t="shared" si="10"/>
        <v>9.8089738273341958</v>
      </c>
      <c r="N18" s="12">
        <f t="shared" si="11"/>
        <v>6.7227750675346805</v>
      </c>
      <c r="O18" s="17">
        <f t="shared" si="12"/>
        <v>4.0563916961247296E-2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1.907824766544778E-2</v>
      </c>
      <c r="D21" s="12">
        <f t="shared" si="1"/>
        <v>0</v>
      </c>
      <c r="E21" s="12">
        <f t="shared" si="2"/>
        <v>1.9074102708061095E-2</v>
      </c>
      <c r="F21" s="12">
        <f t="shared" si="3"/>
        <v>1.4389949102538662E-4</v>
      </c>
      <c r="G21" s="12">
        <f t="shared" si="4"/>
        <v>0</v>
      </c>
      <c r="H21" s="12">
        <f t="shared" si="5"/>
        <v>1.2954292927575407E-4</v>
      </c>
      <c r="I21" s="12">
        <f t="shared" si="6"/>
        <v>8.6564125836067665E-2</v>
      </c>
      <c r="J21" s="12">
        <f t="shared" si="7"/>
        <v>0</v>
      </c>
      <c r="K21" s="12">
        <f t="shared" si="8"/>
        <v>8.5131902858886249E-2</v>
      </c>
      <c r="L21" s="12">
        <f t="shared" si="9"/>
        <v>7.078773973713643</v>
      </c>
      <c r="M21" s="12">
        <f t="shared" si="10"/>
        <v>0</v>
      </c>
      <c r="N21" s="12">
        <f t="shared" si="11"/>
        <v>5.1603843406007144</v>
      </c>
      <c r="O21" s="17">
        <f t="shared" si="12"/>
        <v>4.8777724298180947E-2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1.0098947121771765E-2</v>
      </c>
      <c r="D22" s="12">
        <f t="shared" si="1"/>
        <v>0</v>
      </c>
      <c r="E22" s="12">
        <f t="shared" si="2"/>
        <v>1.0096753015363034E-2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1.6237481368621052E-2</v>
      </c>
      <c r="J22" s="12">
        <f t="shared" si="7"/>
        <v>0</v>
      </c>
      <c r="K22" s="12">
        <f t="shared" si="8"/>
        <v>1.5968828578760558E-2</v>
      </c>
      <c r="L22" s="12">
        <f t="shared" si="9"/>
        <v>0.80488821847527225</v>
      </c>
      <c r="M22" s="12">
        <f t="shared" si="10"/>
        <v>0</v>
      </c>
      <c r="N22" s="12">
        <f t="shared" si="11"/>
        <v>0.58675874861629318</v>
      </c>
      <c r="O22" s="17">
        <f t="shared" si="12"/>
        <v>1.3101199768484275E-2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9.6789856036986102E-2</v>
      </c>
      <c r="D25" s="12">
        <f t="shared" ref="D25:O25" si="13">SUM(D15:D24)</f>
        <v>8.8969416292069834</v>
      </c>
      <c r="E25" s="12">
        <f t="shared" si="13"/>
        <v>9.8701784990618935E-2</v>
      </c>
      <c r="F25" s="12">
        <f t="shared" si="13"/>
        <v>2.0256592271720919</v>
      </c>
      <c r="G25" s="12">
        <f t="shared" si="13"/>
        <v>17.882427041007332</v>
      </c>
      <c r="H25" s="12">
        <f t="shared" si="13"/>
        <v>3.6076569440976498</v>
      </c>
      <c r="I25" s="12">
        <f t="shared" si="13"/>
        <v>0.40238363171350355</v>
      </c>
      <c r="J25" s="12">
        <f t="shared" si="13"/>
        <v>10.130942467273986</v>
      </c>
      <c r="K25" s="12">
        <f t="shared" si="13"/>
        <v>0.56334483087743648</v>
      </c>
      <c r="L25" s="12">
        <f t="shared" si="13"/>
        <v>21.052360044071076</v>
      </c>
      <c r="M25" s="12">
        <f t="shared" si="13"/>
        <v>115.09280156903311</v>
      </c>
      <c r="N25" s="12">
        <f t="shared" si="13"/>
        <v>46.53787614965249</v>
      </c>
      <c r="O25" s="12">
        <f t="shared" si="13"/>
        <v>0.34592450726424501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0.10085082329355616</v>
      </c>
      <c r="D29" s="12">
        <f>(SUMIFS(MESKENOG2,KAYNAK,A29,SEBEP,B29,SÜRE,"Uzun",BİLDİRİM,"Bildirimli",İL,$B$10,İLÇE,$B$11)/VLOOKUP($B$11,ABONE2,4,FALSE))</f>
        <v>2.4456333436873363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0.10136025287003017</v>
      </c>
      <c r="F29" s="12">
        <f>(SUMIFS(TARIMSALAG2,KAYNAK,A29,SEBEP,B29,SÜRE,"Uzun",BİLDİRİM,"Bildirimli",İL,$B$10,İLÇE,$B$11)/VLOOKUP($B$11,ABONE2,6,FALSE))</f>
        <v>3.3422402094143693</v>
      </c>
      <c r="G29" s="12">
        <f>(SUMIFS(TARIMSALOG2,KAYNAK,A29,SEBEP,B29,SÜRE,"Uzun",BİLDİRİM,"Bildirimli",İL,$B$10,İLÇE,$B$11)/VLOOKUP($B$11,ABONE2,7,FALSE))</f>
        <v>15.415747395306727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4.5467896502342562</v>
      </c>
      <c r="I29" s="12">
        <f>(SUMIFS(TICARETHANEAG2,KAYNAK,A29,SEBEP,B29,SÜRE,"Uzun",BİLDİRİM,"Bildirimli",İL,$B$10,İLÇE,$B$11)/VLOOKUP($B$11,ABONE2,9,FALSE))</f>
        <v>0.43765132184230515</v>
      </c>
      <c r="J29" s="12">
        <f>(SUMIFS(TICARETHANEOG2,KAYNAK,A29,SEBEP,B29,SÜRE,"Uzun",BİLDİRİM,"Bildirimli",İL,$B$10,İLÇE,$B$11)/VLOOKUP($B$11,ABONE2,10,FALSE))</f>
        <v>13.691584262175857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0.65694063033848293</v>
      </c>
      <c r="L29" s="12">
        <f>(SUMIFS(SANAYIAG2,KAYNAK,A29,SEBEP,B29,SÜRE,"Uzun",BİLDİRİM,"Bildirimli",İL,$B$10,İLÇE,$B$11)/VLOOKUP($B$11,ABONE2,12,FALSE))</f>
        <v>8.5396665876221629</v>
      </c>
      <c r="M29" s="12">
        <f>(SUMIFS(SANAYIOG2,KAYNAK,A29,SEBEP,B29,SÜRE,"Uzun",BİLDİRİM,"Bildirimli",İL,$B$10,İLÇE,$B$11)/VLOOKUP($B$11,ABONE2,13,FALSE))</f>
        <v>77.370020810648924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27.193099862264923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0.30763121712185704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4.7058790759127264E-2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4.704856672357715E-2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0.10511002613438267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0.10337095705573349</v>
      </c>
      <c r="L31" s="12">
        <f>(SUMIFS(SANAYIAG2,KAYNAK,A31,SEBEP,B31,SÜRE,"Uzun",BİLDİRİM,"Bildirimli",İL,$B$10,İLÇE,$B$11)/VLOOKUP($B$11,ABONE2,12,FALSE))</f>
        <v>2.6942309533708331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1.9640784228123467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6.4540854906126183E-2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0.14790961405268344</v>
      </c>
      <c r="D33" s="12">
        <f t="shared" ref="D33:O33" si="14">SUM(D28:D32)</f>
        <v>2.4456333436873363</v>
      </c>
      <c r="E33" s="12">
        <f t="shared" si="14"/>
        <v>0.14840881959360733</v>
      </c>
      <c r="F33" s="12">
        <f t="shared" si="14"/>
        <v>3.3422402094143693</v>
      </c>
      <c r="G33" s="12">
        <f t="shared" si="14"/>
        <v>15.415747395306727</v>
      </c>
      <c r="H33" s="12">
        <f t="shared" si="14"/>
        <v>4.5467896502342562</v>
      </c>
      <c r="I33" s="12">
        <f t="shared" si="14"/>
        <v>0.54276134797668785</v>
      </c>
      <c r="J33" s="12">
        <f t="shared" si="14"/>
        <v>13.691584262175857</v>
      </c>
      <c r="K33" s="12">
        <f t="shared" si="14"/>
        <v>0.76031158739421645</v>
      </c>
      <c r="L33" s="12">
        <f t="shared" si="14"/>
        <v>11.233897540992995</v>
      </c>
      <c r="M33" s="12">
        <f t="shared" si="14"/>
        <v>77.370020810648924</v>
      </c>
      <c r="N33" s="12">
        <f t="shared" si="14"/>
        <v>29.157178285077268</v>
      </c>
      <c r="O33" s="12">
        <f t="shared" si="14"/>
        <v>0.37217207202798319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211681</v>
      </c>
      <c r="D37" s="16">
        <f>VLOOKUP($B$11,ABONE2,4,FALSE)</f>
        <v>46</v>
      </c>
      <c r="E37" s="16">
        <f>VLOOKUP($B$11,ABONE2,5,FALSE)</f>
        <v>211727</v>
      </c>
      <c r="F37" s="16">
        <f>VLOOKUP($B$11,ABONE2,6,FALSE)</f>
        <v>388</v>
      </c>
      <c r="G37" s="16">
        <f>VLOOKUP($B$11,ABONE2,7,FALSE)</f>
        <v>43</v>
      </c>
      <c r="H37" s="16">
        <f>VLOOKUP($B$11,ABONE2,8,FALSE)</f>
        <v>431</v>
      </c>
      <c r="I37" s="16">
        <f>VLOOKUP($B$11,ABONE2,9,FALSE)</f>
        <v>53853</v>
      </c>
      <c r="J37" s="16">
        <f>VLOOKUP($B$11,ABONE2,10,FALSE)</f>
        <v>906</v>
      </c>
      <c r="K37" s="16">
        <f>VLOOKUP($B$11,ABONE2,11,FALSE)</f>
        <v>54759</v>
      </c>
      <c r="L37" s="21">
        <f>VLOOKUP($B$11,ABONE2,12,FALSE)</f>
        <v>616</v>
      </c>
      <c r="M37" s="21">
        <f>VLOOKUP($B$11,ABONE2,13,FALSE)</f>
        <v>229</v>
      </c>
      <c r="N37" s="21">
        <f>VLOOKUP($B$11,ABONE2,14,FALSE)</f>
        <v>845</v>
      </c>
      <c r="O37" s="21">
        <f>VLOOKUP($B$11,ABONE2,15,FALSE)</f>
        <v>267762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50656.463740414903</v>
      </c>
      <c r="D38" s="16">
        <f>VLOOKUP($B$11,TUKETIM,4,FALSE)</f>
        <v>128.57749999999999</v>
      </c>
      <c r="E38" s="16">
        <f>VLOOKUP($B$11,TUKETIM,5,FALSE)</f>
        <v>50785.041240414903</v>
      </c>
      <c r="F38" s="16">
        <f>VLOOKUP($B$11,TUKETIM,6,FALSE)</f>
        <v>155.48869999999999</v>
      </c>
      <c r="G38" s="16">
        <f>VLOOKUP($B$11,TUKETIM,7,FALSE)</f>
        <v>202.65180000000001</v>
      </c>
      <c r="H38" s="16">
        <f>VLOOKUP($B$11,TUKETIM,8,FALSE)</f>
        <v>358.14049999999997</v>
      </c>
      <c r="I38" s="16">
        <f>VLOOKUP($B$11,TUKETIM,9,FALSE)</f>
        <v>41266.435989582293</v>
      </c>
      <c r="J38" s="16">
        <f>VLOOKUP($B$11,TUKETIM,10,FALSE)</f>
        <v>27853.479793662504</v>
      </c>
      <c r="K38" s="16">
        <f>VLOOKUP($B$11,TUKETIM,11,FALSE)</f>
        <v>69119.915783244796</v>
      </c>
      <c r="L38" s="21">
        <f>VLOOKUP($B$11,TUKETIM,12,FALSE)</f>
        <v>7902.3429654044921</v>
      </c>
      <c r="M38" s="21">
        <f>VLOOKUP($B$11,TUKETIM,13,FALSE)</f>
        <v>56767.784243972252</v>
      </c>
      <c r="N38" s="21">
        <f>VLOOKUP($B$11,TUKETIM,14,FALSE)</f>
        <v>64670.127209376747</v>
      </c>
      <c r="O38" s="21">
        <f>VLOOKUP($B$11,TUKETIM,15,FALSE)</f>
        <v>184933.22473303645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1017528.6450000748</v>
      </c>
      <c r="D39" s="16">
        <f>VLOOKUP($B$11,ANLASMA,4,FALSE)</f>
        <v>1529.5640000000001</v>
      </c>
      <c r="E39" s="16">
        <f>VLOOKUP($B$11,ANLASMA,5,FALSE)</f>
        <v>1019058.2090000748</v>
      </c>
      <c r="F39" s="16">
        <f>VLOOKUP($B$11,ANLASMA,6,FALSE)</f>
        <v>1722.125</v>
      </c>
      <c r="G39" s="16">
        <f>VLOOKUP($B$11,ANLASMA,7,FALSE)</f>
        <v>1306.3</v>
      </c>
      <c r="H39" s="16">
        <f>VLOOKUP($B$11,ANLASMA,8,FALSE)</f>
        <v>3028.4250000000002</v>
      </c>
      <c r="I39" s="16">
        <f>VLOOKUP($B$11,ANLASMA,9,FALSE)</f>
        <v>423547.027000056</v>
      </c>
      <c r="J39" s="16">
        <f>VLOOKUP($B$11,ANLASMA,10,FALSE)</f>
        <v>347904.68299999996</v>
      </c>
      <c r="K39" s="16">
        <f>VLOOKUP($B$11,ANLASMA,11,FALSE)</f>
        <v>771451.71000005596</v>
      </c>
      <c r="L39" s="21">
        <f>VLOOKUP($B$11,ANLASMA,12,FALSE)</f>
        <v>25424.62</v>
      </c>
      <c r="M39" s="21">
        <f>VLOOKUP($B$11,ANLASMA,13,FALSE)</f>
        <v>184769.5</v>
      </c>
      <c r="N39" s="21">
        <f>VLOOKUP($B$11,ANLASMA,14,FALSE)</f>
        <v>210194.12</v>
      </c>
      <c r="O39" s="21">
        <f>VLOOKUP($B$11,ANLASMA,15,FALSE)</f>
        <v>2003732.4640001308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topLeftCell="A6"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84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3.9231846555845107E-2</v>
      </c>
      <c r="D17" s="12">
        <f t="shared" si="1"/>
        <v>0.3798621302627922</v>
      </c>
      <c r="E17" s="12">
        <f t="shared" si="2"/>
        <v>3.9303259532153745E-2</v>
      </c>
      <c r="F17" s="12">
        <f t="shared" si="3"/>
        <v>0.68624236988522824</v>
      </c>
      <c r="G17" s="12">
        <f t="shared" si="4"/>
        <v>1.9410151158510744</v>
      </c>
      <c r="H17" s="12">
        <f t="shared" si="5"/>
        <v>0.74898100718352056</v>
      </c>
      <c r="I17" s="12">
        <f t="shared" si="6"/>
        <v>0.26194530358732437</v>
      </c>
      <c r="J17" s="12">
        <f t="shared" si="7"/>
        <v>12.174473553945633</v>
      </c>
      <c r="K17" s="12">
        <f t="shared" si="8"/>
        <v>0.33446963676130959</v>
      </c>
      <c r="L17" s="12">
        <f t="shared" si="9"/>
        <v>9.7949710900001357</v>
      </c>
      <c r="M17" s="12">
        <f t="shared" si="10"/>
        <v>118.4122709465436</v>
      </c>
      <c r="N17" s="12">
        <f t="shared" si="11"/>
        <v>22.903955555445037</v>
      </c>
      <c r="O17" s="17">
        <f t="shared" si="12"/>
        <v>8.8622604048273879E-2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4.2244940559010707E-3</v>
      </c>
      <c r="D18" s="12">
        <f t="shared" si="1"/>
        <v>0.35040216508193917</v>
      </c>
      <c r="E18" s="12">
        <f t="shared" si="2"/>
        <v>4.2970700393119635E-3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8.9623702923091741E-3</v>
      </c>
      <c r="J18" s="12">
        <f t="shared" si="7"/>
        <v>2.0087877440971749</v>
      </c>
      <c r="K18" s="12">
        <f t="shared" si="8"/>
        <v>2.1137451740300794E-2</v>
      </c>
      <c r="L18" s="12">
        <f t="shared" si="9"/>
        <v>1.4105399926470588</v>
      </c>
      <c r="M18" s="12">
        <f t="shared" si="10"/>
        <v>0</v>
      </c>
      <c r="N18" s="12">
        <f t="shared" si="11"/>
        <v>1.2403024073275861</v>
      </c>
      <c r="O18" s="17">
        <f t="shared" si="12"/>
        <v>6.9451370943790893E-3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3.1048179949474054E-2</v>
      </c>
      <c r="D21" s="12">
        <f t="shared" si="1"/>
        <v>0</v>
      </c>
      <c r="E21" s="12">
        <f t="shared" si="2"/>
        <v>3.1041670713374936E-2</v>
      </c>
      <c r="F21" s="12">
        <f t="shared" si="3"/>
        <v>3.6930192959551709E-2</v>
      </c>
      <c r="G21" s="12">
        <f t="shared" si="4"/>
        <v>0</v>
      </c>
      <c r="H21" s="12">
        <f t="shared" si="5"/>
        <v>3.5083683311574125E-2</v>
      </c>
      <c r="I21" s="12">
        <f t="shared" si="6"/>
        <v>0.10834840972857518</v>
      </c>
      <c r="J21" s="12">
        <f t="shared" si="7"/>
        <v>0</v>
      </c>
      <c r="K21" s="12">
        <f t="shared" si="8"/>
        <v>0.10768877677737607</v>
      </c>
      <c r="L21" s="12">
        <f t="shared" si="9"/>
        <v>12.820914770372342</v>
      </c>
      <c r="M21" s="12">
        <f t="shared" si="10"/>
        <v>0</v>
      </c>
      <c r="N21" s="12">
        <f t="shared" si="11"/>
        <v>11.273562987741197</v>
      </c>
      <c r="O21" s="17">
        <f t="shared" si="12"/>
        <v>4.5447695721881398E-2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4.4855915547428408E-3</v>
      </c>
      <c r="D22" s="12">
        <f t="shared" si="1"/>
        <v>0</v>
      </c>
      <c r="E22" s="12">
        <f t="shared" si="2"/>
        <v>4.4846511526155167E-3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8.62225522845631E-3</v>
      </c>
      <c r="J22" s="12">
        <f t="shared" si="7"/>
        <v>0</v>
      </c>
      <c r="K22" s="12">
        <f t="shared" si="8"/>
        <v>8.5697623153015486E-3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4.9928351496680116E-3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7.8990112115963074E-2</v>
      </c>
      <c r="D25" s="12">
        <f t="shared" ref="D25:O25" si="13">SUM(D15:D24)</f>
        <v>0.73026429534473136</v>
      </c>
      <c r="E25" s="12">
        <f t="shared" si="13"/>
        <v>7.9126651437456147E-2</v>
      </c>
      <c r="F25" s="12">
        <f t="shared" si="13"/>
        <v>0.72317256284477993</v>
      </c>
      <c r="G25" s="12">
        <f t="shared" si="13"/>
        <v>1.9410151158510744</v>
      </c>
      <c r="H25" s="12">
        <f t="shared" si="13"/>
        <v>0.78406469049509464</v>
      </c>
      <c r="I25" s="12">
        <f t="shared" si="13"/>
        <v>0.38787833883666506</v>
      </c>
      <c r="J25" s="12">
        <f t="shared" si="13"/>
        <v>14.183261298042808</v>
      </c>
      <c r="K25" s="12">
        <f t="shared" si="13"/>
        <v>0.47186562759428802</v>
      </c>
      <c r="L25" s="12">
        <f t="shared" si="13"/>
        <v>24.026425853019539</v>
      </c>
      <c r="M25" s="12">
        <f t="shared" si="13"/>
        <v>118.4122709465436</v>
      </c>
      <c r="N25" s="12">
        <f t="shared" si="13"/>
        <v>35.417820950513821</v>
      </c>
      <c r="O25" s="12">
        <f t="shared" si="13"/>
        <v>0.14600827201420238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5.822470276703285E-2</v>
      </c>
      <c r="D29" s="12">
        <f>(SUMIFS(MESKENOG2,KAYNAK,A29,SEBEP,B29,SÜRE,"Uzun",BİLDİRİM,"Bildirimli",İL,$B$10,İLÇE,$B$11)/VLOOKUP($B$11,ABONE2,4,FALSE))</f>
        <v>6.3905324647943268E-2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5.8225893706697361E-2</v>
      </c>
      <c r="F29" s="12">
        <f>(SUMIFS(TARIMSALAG2,KAYNAK,A29,SEBEP,B29,SÜRE,"Uzun",BİLDİRİM,"Bildirimli",İL,$B$10,İLÇE,$B$11)/VLOOKUP($B$11,ABONE2,6,FALSE))</f>
        <v>0.16650628046855276</v>
      </c>
      <c r="G29" s="12">
        <f>(SUMIFS(TARIMSALOG2,KAYNAK,A29,SEBEP,B29,SÜRE,"Uzun",BİLDİRİM,"Bildirimli",İL,$B$10,İLÇE,$B$11)/VLOOKUP($B$11,ABONE2,7,FALSE))</f>
        <v>0.38020484497779522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0.17719120869401489</v>
      </c>
      <c r="I29" s="12">
        <f>(SUMIFS(TICARETHANEAG2,KAYNAK,A29,SEBEP,B29,SÜRE,"Uzun",BİLDİRİM,"Bildirimli",İL,$B$10,İLÇE,$B$11)/VLOOKUP($B$11,ABONE2,9,FALSE))</f>
        <v>0.25563731257452216</v>
      </c>
      <c r="J29" s="12">
        <f>(SUMIFS(TICARETHANEOG2,KAYNAK,A29,SEBEP,B29,SÜRE,"Uzun",BİLDİRİM,"Bildirimli",İL,$B$10,İLÇE,$B$11)/VLOOKUP($B$11,ABONE2,10,FALSE))</f>
        <v>7.8344294271940091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0.30177754685774433</v>
      </c>
      <c r="L29" s="12">
        <f>(SUMIFS(SANAYIAG2,KAYNAK,A29,SEBEP,B29,SÜRE,"Uzun",BİLDİRİM,"Bildirimli",İL,$B$10,İLÇE,$B$11)/VLOOKUP($B$11,ABONE2,12,FALSE))</f>
        <v>11.763727493333924</v>
      </c>
      <c r="M29" s="12">
        <f>(SUMIFS(SANAYIOG2,KAYNAK,A29,SEBEP,B29,SÜRE,"Uzun",BİLDİRİM,"Bildirimli",İL,$B$10,İLÇE,$B$11)/VLOOKUP($B$11,ABONE2,13,FALSE))</f>
        <v>135.57441995903133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26.706397273676718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0.10064350798858362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9.413020650731363E-2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9.411047215447195E-2</v>
      </c>
      <c r="F31" s="12">
        <f>(SUMIFS(TARIMSALAG2,KAYNAK,A31,SEBEP,B31,SÜRE,"Uzun",BİLDİRİM,"Bildirimli",İL,$B$10,İLÇE,$B$11)/VLOOKUP($B$11,ABONE2,6,FALSE))</f>
        <v>1.0141801747108939E-3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9.6347116597534917E-4</v>
      </c>
      <c r="I31" s="12">
        <f>(SUMIFS(TICARETHANEAG2,KAYNAK,A31,SEBEP,B31,SÜRE,"Uzun",BİLDİRİM,"Bildirimli",İL,$B$10,İLÇE,$B$11)/VLOOKUP($B$11,ABONE2,9,FALSE))</f>
        <v>0.31460234936166087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0.31268702751537381</v>
      </c>
      <c r="L31" s="12">
        <f>(SUMIFS(SANAYIAG2,KAYNAK,A31,SEBEP,B31,SÜRE,"Uzun",BİLDİRİM,"Bildirimli",İL,$B$10,İLÇE,$B$11)/VLOOKUP($B$11,ABONE2,12,FALSE))</f>
        <v>4.2748679026325648E-2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3.758935569556221E-2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0.12182793442031209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0.15235490927434647</v>
      </c>
      <c r="D33" s="12">
        <f t="shared" ref="D33:O33" si="14">SUM(D28:D32)</f>
        <v>6.3905324647943268E-2</v>
      </c>
      <c r="E33" s="12">
        <f t="shared" si="14"/>
        <v>0.1523363658611693</v>
      </c>
      <c r="F33" s="12">
        <f t="shared" si="14"/>
        <v>0.16752046064326365</v>
      </c>
      <c r="G33" s="12">
        <f t="shared" si="14"/>
        <v>0.38020484497779522</v>
      </c>
      <c r="H33" s="12">
        <f t="shared" si="14"/>
        <v>0.17815467985999023</v>
      </c>
      <c r="I33" s="12">
        <f t="shared" si="14"/>
        <v>0.57023966193618303</v>
      </c>
      <c r="J33" s="12">
        <f t="shared" si="14"/>
        <v>7.8344294271940091</v>
      </c>
      <c r="K33" s="12">
        <f t="shared" si="14"/>
        <v>0.61446457437311808</v>
      </c>
      <c r="L33" s="12">
        <f t="shared" si="14"/>
        <v>11.80647617236025</v>
      </c>
      <c r="M33" s="12">
        <f t="shared" si="14"/>
        <v>135.57441995903133</v>
      </c>
      <c r="N33" s="12">
        <f t="shared" si="14"/>
        <v>26.74398662937228</v>
      </c>
      <c r="O33" s="12">
        <f t="shared" si="14"/>
        <v>0.22247144240889571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247981</v>
      </c>
      <c r="D37" s="16">
        <f>VLOOKUP($B$11,ABONE2,4,FALSE)</f>
        <v>52</v>
      </c>
      <c r="E37" s="16">
        <f>VLOOKUP($B$11,ABONE2,5,FALSE)</f>
        <v>248033</v>
      </c>
      <c r="F37" s="16">
        <f>VLOOKUP($B$11,ABONE2,6,FALSE)</f>
        <v>836</v>
      </c>
      <c r="G37" s="16">
        <f>VLOOKUP($B$11,ABONE2,7,FALSE)</f>
        <v>44</v>
      </c>
      <c r="H37" s="16">
        <f>VLOOKUP($B$11,ABONE2,8,FALSE)</f>
        <v>880</v>
      </c>
      <c r="I37" s="16">
        <f>VLOOKUP($B$11,ABONE2,9,FALSE)</f>
        <v>36406</v>
      </c>
      <c r="J37" s="16">
        <f>VLOOKUP($B$11,ABONE2,10,FALSE)</f>
        <v>223</v>
      </c>
      <c r="K37" s="16">
        <f>VLOOKUP($B$11,ABONE2,11,FALSE)</f>
        <v>36629</v>
      </c>
      <c r="L37" s="21">
        <f>VLOOKUP($B$11,ABONE2,12,FALSE)</f>
        <v>102</v>
      </c>
      <c r="M37" s="21">
        <f>VLOOKUP($B$11,ABONE2,13,FALSE)</f>
        <v>14</v>
      </c>
      <c r="N37" s="21">
        <f>VLOOKUP($B$11,ABONE2,14,FALSE)</f>
        <v>116</v>
      </c>
      <c r="O37" s="21">
        <f>VLOOKUP($B$11,ABONE2,15,FALSE)</f>
        <v>285658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51232.148758800664</v>
      </c>
      <c r="D38" s="16">
        <f>VLOOKUP($B$11,TUKETIM,4,FALSE)</f>
        <v>49.377628268173702</v>
      </c>
      <c r="E38" s="16">
        <f>VLOOKUP($B$11,TUKETIM,5,FALSE)</f>
        <v>51281.526387068836</v>
      </c>
      <c r="F38" s="16">
        <f>VLOOKUP($B$11,TUKETIM,6,FALSE)</f>
        <v>413.98276867400841</v>
      </c>
      <c r="G38" s="16">
        <f>VLOOKUP($B$11,TUKETIM,7,FALSE)</f>
        <v>110.05027297979798</v>
      </c>
      <c r="H38" s="16">
        <f>VLOOKUP($B$11,TUKETIM,8,FALSE)</f>
        <v>524.03304165380644</v>
      </c>
      <c r="I38" s="16">
        <f>VLOOKUP($B$11,TUKETIM,9,FALSE)</f>
        <v>23086.130662401196</v>
      </c>
      <c r="J38" s="16">
        <f>VLOOKUP($B$11,TUKETIM,10,FALSE)</f>
        <v>7158.2731425713582</v>
      </c>
      <c r="K38" s="16">
        <f>VLOOKUP($B$11,TUKETIM,11,FALSE)</f>
        <v>30244.403804972553</v>
      </c>
      <c r="L38" s="21">
        <f>VLOOKUP($B$11,TUKETIM,12,FALSE)</f>
        <v>1132.3866</v>
      </c>
      <c r="M38" s="21">
        <f>VLOOKUP($B$11,TUKETIM,13,FALSE)</f>
        <v>1225.7924111111111</v>
      </c>
      <c r="N38" s="21">
        <f>VLOOKUP($B$11,TUKETIM,14,FALSE)</f>
        <v>2358.1790111111113</v>
      </c>
      <c r="O38" s="21">
        <f>VLOOKUP($B$11,TUKETIM,15,FALSE)</f>
        <v>84408.142244806309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1258990.6400000982</v>
      </c>
      <c r="D39" s="16">
        <f>VLOOKUP($B$11,ANLASMA,4,FALSE)</f>
        <v>1242</v>
      </c>
      <c r="E39" s="16">
        <f>VLOOKUP($B$11,ANLASMA,5,FALSE)</f>
        <v>1260232.6400000982</v>
      </c>
      <c r="F39" s="16">
        <f>VLOOKUP($B$11,ANLASMA,6,FALSE)</f>
        <v>4100.6260000000202</v>
      </c>
      <c r="G39" s="16">
        <f>VLOOKUP($B$11,ANLASMA,7,FALSE)</f>
        <v>1967.2</v>
      </c>
      <c r="H39" s="16">
        <f>VLOOKUP($B$11,ANLASMA,8,FALSE)</f>
        <v>6067.82600000002</v>
      </c>
      <c r="I39" s="16">
        <f>VLOOKUP($B$11,ANLASMA,9,FALSE)</f>
        <v>229196.42600002201</v>
      </c>
      <c r="J39" s="16">
        <f>VLOOKUP($B$11,ANLASMA,10,FALSE)</f>
        <v>61610.19</v>
      </c>
      <c r="K39" s="16">
        <f>VLOOKUP($B$11,ANLASMA,11,FALSE)</f>
        <v>290806.61600002204</v>
      </c>
      <c r="L39" s="21">
        <f>VLOOKUP($B$11,ANLASMA,12,FALSE)</f>
        <v>2808.6990000000001</v>
      </c>
      <c r="M39" s="21">
        <f>VLOOKUP($B$11,ANLASMA,13,FALSE)</f>
        <v>18908.400000000001</v>
      </c>
      <c r="N39" s="21">
        <f>VLOOKUP($B$11,ANLASMA,14,FALSE)</f>
        <v>21717.099000000002</v>
      </c>
      <c r="O39" s="21">
        <f>VLOOKUP($B$11,ANLASMA,15,FALSE)</f>
        <v>1578824.1810001202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85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1.0924668881481582E-2</v>
      </c>
      <c r="D17" s="12">
        <f t="shared" si="1"/>
        <v>0</v>
      </c>
      <c r="E17" s="12">
        <f t="shared" si="2"/>
        <v>1.0924503392135104E-2</v>
      </c>
      <c r="F17" s="12">
        <f t="shared" si="3"/>
        <v>0</v>
      </c>
      <c r="G17" s="12">
        <f t="shared" si="4"/>
        <v>0</v>
      </c>
      <c r="H17" s="12">
        <f t="shared" si="5"/>
        <v>0</v>
      </c>
      <c r="I17" s="12">
        <f t="shared" si="6"/>
        <v>2.2479623753030691E-2</v>
      </c>
      <c r="J17" s="12">
        <f t="shared" si="7"/>
        <v>0</v>
      </c>
      <c r="K17" s="12">
        <f t="shared" si="8"/>
        <v>2.2398611151776753E-2</v>
      </c>
      <c r="L17" s="12">
        <f t="shared" si="9"/>
        <v>0.72655131240818016</v>
      </c>
      <c r="M17" s="12">
        <f t="shared" si="10"/>
        <v>0</v>
      </c>
      <c r="N17" s="12">
        <f t="shared" si="11"/>
        <v>0.61302766984440205</v>
      </c>
      <c r="O17" s="17">
        <f t="shared" si="12"/>
        <v>1.2632314050503768E-2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2.0649982307356996E-4</v>
      </c>
      <c r="D18" s="12">
        <f t="shared" si="1"/>
        <v>0</v>
      </c>
      <c r="E18" s="12">
        <f t="shared" si="2"/>
        <v>2.06496694967708E-4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2.3422261622556498E-4</v>
      </c>
      <c r="J18" s="12">
        <f t="shared" si="7"/>
        <v>0</v>
      </c>
      <c r="K18" s="12">
        <f t="shared" si="8"/>
        <v>2.3337851920590837E-4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2.1022586643154576E-4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2.9967206080439762E-2</v>
      </c>
      <c r="D21" s="12">
        <f t="shared" si="1"/>
        <v>0</v>
      </c>
      <c r="E21" s="12">
        <f t="shared" si="2"/>
        <v>2.9966752130447884E-2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0.10225219470954744</v>
      </c>
      <c r="J21" s="12">
        <f t="shared" si="7"/>
        <v>0</v>
      </c>
      <c r="K21" s="12">
        <f t="shared" si="8"/>
        <v>0.10188369582503086</v>
      </c>
      <c r="L21" s="12">
        <f t="shared" si="9"/>
        <v>4.0307474623115827</v>
      </c>
      <c r="M21" s="12">
        <f t="shared" si="10"/>
        <v>0</v>
      </c>
      <c r="N21" s="12">
        <f t="shared" si="11"/>
        <v>3.4009431713253977</v>
      </c>
      <c r="O21" s="17">
        <f t="shared" si="12"/>
        <v>4.0625234542993036E-2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5.5146056427200546E-4</v>
      </c>
      <c r="D22" s="12">
        <f t="shared" si="1"/>
        <v>0</v>
      </c>
      <c r="E22" s="12">
        <f t="shared" si="2"/>
        <v>5.514522106230867E-4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2.6882831272292632E-3</v>
      </c>
      <c r="J22" s="12">
        <f t="shared" si="7"/>
        <v>0</v>
      </c>
      <c r="K22" s="12">
        <f t="shared" si="8"/>
        <v>2.6785950287345301E-3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8.5289908209184326E-4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4.1649835349266924E-2</v>
      </c>
      <c r="D25" s="12">
        <f t="shared" ref="D25:O25" si="13">SUM(D15:D24)</f>
        <v>0</v>
      </c>
      <c r="E25" s="12">
        <f t="shared" si="13"/>
        <v>4.164920442817379E-2</v>
      </c>
      <c r="F25" s="12">
        <f t="shared" si="13"/>
        <v>0</v>
      </c>
      <c r="G25" s="12">
        <f t="shared" si="13"/>
        <v>0</v>
      </c>
      <c r="H25" s="12">
        <f t="shared" si="13"/>
        <v>0</v>
      </c>
      <c r="I25" s="12">
        <f t="shared" si="13"/>
        <v>0.12765432420603295</v>
      </c>
      <c r="J25" s="12">
        <f t="shared" si="13"/>
        <v>0</v>
      </c>
      <c r="K25" s="12">
        <f t="shared" si="13"/>
        <v>0.12719428052474804</v>
      </c>
      <c r="L25" s="12">
        <f t="shared" si="13"/>
        <v>4.7572987747197626</v>
      </c>
      <c r="M25" s="12">
        <f t="shared" si="13"/>
        <v>0</v>
      </c>
      <c r="N25" s="12">
        <f t="shared" si="13"/>
        <v>4.0139708411698001</v>
      </c>
      <c r="O25" s="12">
        <f t="shared" si="13"/>
        <v>5.4320673542020192E-2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1.8530166948377482E-3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1.852988624923212E-3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1.0380122277537028E-2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1.0342714146677017E-2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3.0562455465863642E-3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4.1678958473502524E-2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4.1678327111245736E-2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0.12410996928442163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0.12366269883346839</v>
      </c>
      <c r="L31" s="12">
        <f>(SUMIFS(SANAYIAG2,KAYNAK,A31,SEBEP,B31,SÜRE,"Uzun",BİLDİRİM,"Bildirimli",İL,$B$10,İLÇE,$B$11)/VLOOKUP($B$11,ABONE2,12,FALSE))</f>
        <v>26.404682728969856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22.278951052568317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5.6376349159858112E-2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4.3531975168340273E-2</v>
      </c>
      <c r="D33" s="12">
        <f t="shared" ref="D33:O33" si="14">SUM(D28:D32)</f>
        <v>0</v>
      </c>
      <c r="E33" s="12">
        <f t="shared" si="14"/>
        <v>4.3531315736168946E-2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0.13449009156195865</v>
      </c>
      <c r="J33" s="12">
        <f t="shared" si="14"/>
        <v>0</v>
      </c>
      <c r="K33" s="12">
        <f t="shared" si="14"/>
        <v>0.1340054129801454</v>
      </c>
      <c r="L33" s="12">
        <f t="shared" si="14"/>
        <v>26.404682728969856</v>
      </c>
      <c r="M33" s="12">
        <f t="shared" si="14"/>
        <v>0</v>
      </c>
      <c r="N33" s="12">
        <f t="shared" si="14"/>
        <v>22.278951052568317</v>
      </c>
      <c r="O33" s="12">
        <f t="shared" si="14"/>
        <v>5.9432594706444478E-2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198040</v>
      </c>
      <c r="D37" s="16">
        <f>VLOOKUP($B$11,ABONE2,4,FALSE)</f>
        <v>3</v>
      </c>
      <c r="E37" s="16">
        <f>VLOOKUP($B$11,ABONE2,5,FALSE)</f>
        <v>198043</v>
      </c>
      <c r="F37" s="16">
        <f>VLOOKUP($B$11,ABONE2,6,FALSE)</f>
        <v>55</v>
      </c>
      <c r="G37" s="16">
        <f>VLOOKUP($B$11,ABONE2,7,FALSE)</f>
        <v>6</v>
      </c>
      <c r="H37" s="16">
        <f>VLOOKUP($B$11,ABONE2,8,FALSE)</f>
        <v>61</v>
      </c>
      <c r="I37" s="16">
        <f>VLOOKUP($B$11,ABONE2,9,FALSE)</f>
        <v>32625</v>
      </c>
      <c r="J37" s="16">
        <f>VLOOKUP($B$11,ABONE2,10,FALSE)</f>
        <v>118</v>
      </c>
      <c r="K37" s="16">
        <f>VLOOKUP($B$11,ABONE2,11,FALSE)</f>
        <v>32743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230879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43332.122957874781</v>
      </c>
      <c r="D38" s="16">
        <f>VLOOKUP($B$11,TUKETIM,4,FALSE)</f>
        <v>205.24639999999999</v>
      </c>
      <c r="E38" s="16">
        <f>VLOOKUP($B$11,TUKETIM,5,FALSE)</f>
        <v>43537.369357874777</v>
      </c>
      <c r="F38" s="16">
        <f>VLOOKUP($B$11,TUKETIM,6,FALSE)</f>
        <v>2.5045000000000002</v>
      </c>
      <c r="G38" s="16">
        <f>VLOOKUP($B$11,TUKETIM,7,FALSE)</f>
        <v>2.0066999999999999</v>
      </c>
      <c r="H38" s="16">
        <f>VLOOKUP($B$11,TUKETIM,8,FALSE)</f>
        <v>4.5112000000000005</v>
      </c>
      <c r="I38" s="16">
        <f>VLOOKUP($B$11,TUKETIM,9,FALSE)</f>
        <v>18998.493165446132</v>
      </c>
      <c r="J38" s="16">
        <f>VLOOKUP($B$11,TUKETIM,10,FALSE)</f>
        <v>10499.688703623533</v>
      </c>
      <c r="K38" s="16">
        <f>VLOOKUP($B$11,TUKETIM,11,FALSE)</f>
        <v>29498.181869069667</v>
      </c>
      <c r="L38" s="21">
        <f>VLOOKUP($B$11,TUKETIM,12,FALSE)</f>
        <v>327.26209999999998</v>
      </c>
      <c r="M38" s="21">
        <f>VLOOKUP($B$11,TUKETIM,13,FALSE)</f>
        <v>2604.5655667394249</v>
      </c>
      <c r="N38" s="21">
        <f>VLOOKUP($B$11,TUKETIM,14,FALSE)</f>
        <v>2931.8276667394248</v>
      </c>
      <c r="O38" s="21">
        <f>VLOOKUP($B$11,TUKETIM,15,FALSE)</f>
        <v>75971.890093683862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1103557.5800000606</v>
      </c>
      <c r="D39" s="16">
        <f>VLOOKUP($B$11,ANLASMA,4,FALSE)</f>
        <v>1020</v>
      </c>
      <c r="E39" s="16">
        <f>VLOOKUP($B$11,ANLASMA,5,FALSE)</f>
        <v>1104577.5800000606</v>
      </c>
      <c r="F39" s="16">
        <f>VLOOKUP($B$11,ANLASMA,6,FALSE)</f>
        <v>229</v>
      </c>
      <c r="G39" s="16">
        <f>VLOOKUP($B$11,ANLASMA,7,FALSE)</f>
        <v>108.4</v>
      </c>
      <c r="H39" s="16">
        <f>VLOOKUP($B$11,ANLASMA,8,FALSE)</f>
        <v>337.4</v>
      </c>
      <c r="I39" s="16">
        <f>VLOOKUP($B$11,ANLASMA,9,FALSE)</f>
        <v>197504.20000001701</v>
      </c>
      <c r="J39" s="16">
        <f>VLOOKUP($B$11,ANLASMA,10,FALSE)</f>
        <v>66797.260000000009</v>
      </c>
      <c r="K39" s="16">
        <f>VLOOKUP($B$11,ANLASMA,11,FALSE)</f>
        <v>264301.46000001702</v>
      </c>
      <c r="L39" s="21">
        <f>VLOOKUP($B$11,ANLASMA,12,FALSE)</f>
        <v>962.09400000000005</v>
      </c>
      <c r="M39" s="21">
        <f>VLOOKUP($B$11,ANLASMA,13,FALSE)</f>
        <v>8890.2000000000007</v>
      </c>
      <c r="N39" s="21">
        <f>VLOOKUP($B$11,ANLASMA,14,FALSE)</f>
        <v>9852.2940000000017</v>
      </c>
      <c r="O39" s="21">
        <f>VLOOKUP($B$11,ANLASMA,15,FALSE)</f>
        <v>1379068.7340000777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29" t="s">
        <v>6</v>
      </c>
      <c r="B1" s="30"/>
      <c r="C1" s="30"/>
      <c r="D1" s="2"/>
      <c r="E1" s="2"/>
      <c r="F1" s="2"/>
    </row>
    <row r="2" spans="1:29" x14ac:dyDescent="0.3">
      <c r="A2" s="3" t="s">
        <v>7</v>
      </c>
      <c r="B2" s="31" t="s">
        <v>8</v>
      </c>
      <c r="C2" s="31"/>
      <c r="D2" s="4"/>
      <c r="E2" s="4"/>
      <c r="F2" s="4"/>
    </row>
    <row r="3" spans="1:29" x14ac:dyDescent="0.3">
      <c r="A3" s="3" t="s">
        <v>9</v>
      </c>
      <c r="B3" s="32" t="s">
        <v>79</v>
      </c>
      <c r="C3" s="32"/>
      <c r="D3" s="5"/>
      <c r="E3" s="5"/>
      <c r="F3" s="5"/>
    </row>
    <row r="4" spans="1:29" x14ac:dyDescent="0.3">
      <c r="A4" s="3" t="s">
        <v>10</v>
      </c>
      <c r="B4" s="31">
        <v>4</v>
      </c>
      <c r="C4" s="31"/>
      <c r="D4" s="4"/>
      <c r="E4" s="4"/>
      <c r="F4" s="4"/>
    </row>
    <row r="5" spans="1:29" x14ac:dyDescent="0.3">
      <c r="A5" s="3" t="s">
        <v>11</v>
      </c>
      <c r="B5" s="33"/>
      <c r="C5" s="34"/>
      <c r="D5" s="4"/>
      <c r="E5" s="4"/>
      <c r="F5" s="4"/>
    </row>
    <row r="6" spans="1:29" ht="15" customHeight="1" x14ac:dyDescent="0.3">
      <c r="A6" s="3" t="s">
        <v>12</v>
      </c>
      <c r="B6" s="33"/>
      <c r="C6" s="34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36"/>
      <c r="C7" s="37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8"/>
      <c r="C8" s="38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9"/>
      <c r="C9" s="39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8" t="s">
        <v>80</v>
      </c>
      <c r="C10" s="38"/>
      <c r="D10" s="6"/>
      <c r="F10" s="9"/>
      <c r="G10" s="9"/>
      <c r="H10" s="9"/>
      <c r="I10" s="9"/>
    </row>
    <row r="11" spans="1:29" x14ac:dyDescent="0.3">
      <c r="A11" s="3" t="s">
        <v>24</v>
      </c>
      <c r="B11" s="38" t="s">
        <v>86</v>
      </c>
      <c r="C11" s="38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27" t="s">
        <v>72</v>
      </c>
      <c r="B13" s="27"/>
      <c r="C13" s="28" t="s">
        <v>59</v>
      </c>
      <c r="D13" s="28"/>
      <c r="E13" s="28"/>
      <c r="F13" s="28" t="s">
        <v>60</v>
      </c>
      <c r="G13" s="28"/>
      <c r="H13" s="28"/>
      <c r="I13" s="28" t="s">
        <v>61</v>
      </c>
      <c r="J13" s="28"/>
      <c r="K13" s="28"/>
      <c r="L13" s="28" t="s">
        <v>62</v>
      </c>
      <c r="M13" s="28"/>
      <c r="N13" s="28"/>
      <c r="O13" s="26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26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5.0293064890256263E-2</v>
      </c>
      <c r="D17" s="12">
        <f t="shared" si="1"/>
        <v>6.5008856476666665E-3</v>
      </c>
      <c r="E17" s="12">
        <f t="shared" si="2"/>
        <v>5.0286415607042993E-2</v>
      </c>
      <c r="F17" s="12">
        <f t="shared" si="3"/>
        <v>0.20357184461598044</v>
      </c>
      <c r="G17" s="12">
        <v>0</v>
      </c>
      <c r="H17" s="12">
        <f t="shared" si="4"/>
        <v>0.20357184461598044</v>
      </c>
      <c r="I17" s="12">
        <f t="shared" si="5"/>
        <v>8.5653350197871236E-2</v>
      </c>
      <c r="J17" s="12">
        <f t="shared" si="6"/>
        <v>9.929823675674367</v>
      </c>
      <c r="K17" s="12">
        <f t="shared" si="7"/>
        <v>0.17870361182317032</v>
      </c>
      <c r="L17" s="12">
        <f t="shared" si="8"/>
        <v>5.6891992691749138</v>
      </c>
      <c r="M17" s="12">
        <f t="shared" si="9"/>
        <v>0</v>
      </c>
      <c r="N17" s="12">
        <f t="shared" si="10"/>
        <v>4.8764565164356402</v>
      </c>
      <c r="O17" s="17">
        <f t="shared" si="11"/>
        <v>7.5372183973411236E-2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6.3715586281424763E-2</v>
      </c>
      <c r="D18" s="12">
        <f t="shared" si="1"/>
        <v>5.1433903433365442</v>
      </c>
      <c r="E18" s="12">
        <f t="shared" si="2"/>
        <v>6.4486870028320459E-2</v>
      </c>
      <c r="F18" s="12">
        <f t="shared" si="3"/>
        <v>0.23601643932842367</v>
      </c>
      <c r="G18" s="12">
        <v>0</v>
      </c>
      <c r="H18" s="12">
        <f t="shared" si="4"/>
        <v>0.23601643932842367</v>
      </c>
      <c r="I18" s="12">
        <f t="shared" si="5"/>
        <v>0.10382437876996084</v>
      </c>
      <c r="J18" s="12">
        <f t="shared" si="6"/>
        <v>14.470338374542226</v>
      </c>
      <c r="K18" s="12">
        <f t="shared" si="7"/>
        <v>0.2396212861528513</v>
      </c>
      <c r="L18" s="12">
        <f t="shared" si="8"/>
        <v>5.1084284303315144</v>
      </c>
      <c r="M18" s="12">
        <f t="shared" si="9"/>
        <v>0</v>
      </c>
      <c r="N18" s="12">
        <f t="shared" si="10"/>
        <v>4.3786529402841552</v>
      </c>
      <c r="O18" s="17">
        <f t="shared" si="11"/>
        <v>9.7952140728167561E-2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0.11996372722735368</v>
      </c>
      <c r="D21" s="12">
        <f t="shared" si="1"/>
        <v>0</v>
      </c>
      <c r="E21" s="12">
        <f t="shared" si="2"/>
        <v>0.11994551226725236</v>
      </c>
      <c r="F21" s="12">
        <f t="shared" si="3"/>
        <v>0.10335896100103983</v>
      </c>
      <c r="G21" s="12">
        <v>0</v>
      </c>
      <c r="H21" s="12">
        <f t="shared" si="4"/>
        <v>0.10335896100103983</v>
      </c>
      <c r="I21" s="12">
        <f t="shared" si="5"/>
        <v>0.27131477176702246</v>
      </c>
      <c r="J21" s="12">
        <f t="shared" si="6"/>
        <v>0</v>
      </c>
      <c r="K21" s="12">
        <f t="shared" si="7"/>
        <v>0.26875021734943033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0.14619097755432248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2.8533416007201899E-3</v>
      </c>
      <c r="D22" s="12">
        <f t="shared" si="1"/>
        <v>0</v>
      </c>
      <c r="E22" s="12">
        <f t="shared" si="2"/>
        <v>2.8529083572338978E-3</v>
      </c>
      <c r="F22" s="12">
        <f t="shared" si="3"/>
        <v>1.5342878936819675E-2</v>
      </c>
      <c r="G22" s="12">
        <v>0</v>
      </c>
      <c r="H22" s="12">
        <f t="shared" si="4"/>
        <v>1.5342878936819675E-2</v>
      </c>
      <c r="I22" s="12">
        <f t="shared" si="5"/>
        <v>1.9872739110107507E-2</v>
      </c>
      <c r="J22" s="12">
        <f t="shared" si="6"/>
        <v>0</v>
      </c>
      <c r="K22" s="12">
        <f t="shared" si="7"/>
        <v>1.9684895593359199E-2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5.95931613109395E-3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27" t="s">
        <v>63</v>
      </c>
      <c r="B25" s="27"/>
      <c r="C25" s="12">
        <f>SUM(C15:C24)</f>
        <v>0.23682571999975488</v>
      </c>
      <c r="D25" s="12">
        <f t="shared" ref="D25:O25" si="12">SUM(D15:D24)</f>
        <v>5.1498912289842105</v>
      </c>
      <c r="E25" s="12">
        <f t="shared" si="12"/>
        <v>0.23757170625984972</v>
      </c>
      <c r="F25" s="12">
        <f t="shared" si="12"/>
        <v>0.55829012388226351</v>
      </c>
      <c r="G25" s="12">
        <f t="shared" si="12"/>
        <v>0</v>
      </c>
      <c r="H25" s="12">
        <f t="shared" si="12"/>
        <v>0.55829012388226351</v>
      </c>
      <c r="I25" s="12">
        <f t="shared" si="12"/>
        <v>0.48066523984496207</v>
      </c>
      <c r="J25" s="12">
        <f t="shared" si="12"/>
        <v>24.400162050216593</v>
      </c>
      <c r="K25" s="12">
        <f t="shared" si="12"/>
        <v>0.70676001091881113</v>
      </c>
      <c r="L25" s="12">
        <f t="shared" si="12"/>
        <v>10.797627699506428</v>
      </c>
      <c r="M25" s="12">
        <f t="shared" si="12"/>
        <v>0</v>
      </c>
      <c r="N25" s="12">
        <f t="shared" si="12"/>
        <v>9.2551094567197953</v>
      </c>
      <c r="O25" s="12">
        <f t="shared" si="12"/>
        <v>0.32547461838699526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27" t="s">
        <v>73</v>
      </c>
      <c r="B26" s="27"/>
      <c r="C26" s="28" t="s">
        <v>59</v>
      </c>
      <c r="D26" s="28"/>
      <c r="E26" s="28"/>
      <c r="F26" s="28" t="s">
        <v>60</v>
      </c>
      <c r="G26" s="28"/>
      <c r="H26" s="28"/>
      <c r="I26" s="28" t="s">
        <v>61</v>
      </c>
      <c r="J26" s="28"/>
      <c r="K26" s="28"/>
      <c r="L26" s="28" t="s">
        <v>62</v>
      </c>
      <c r="M26" s="28"/>
      <c r="N26" s="28"/>
      <c r="O26" s="26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26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1.3884305271879899E-5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1.3884305271879899E-5</v>
      </c>
      <c r="I29" s="12">
        <f>(SUMIFS(TICARETHANEAG2,KAYNAK,A29,SEBEP,B29,SÜRE,"Uzun",BİLDİRİM,"Bildirimli",İL,$B$10,İLÇE,$B$11)/VLOOKUP($B$11,ABONE2,9,FALSE))</f>
        <v>6.5789310752656176E-4</v>
      </c>
      <c r="J29" s="12">
        <f>(SUMIFS(TICARETHANEOG2,KAYNAK,A29,SEBEP,B29,SÜRE,"Uzun",BİLDİRİM,"Bildirimli",İL,$B$10,İLÇE,$B$11)/VLOOKUP($B$11,ABONE2,10,FALSE))</f>
        <v>5.4109863037521677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5.1798056010478412E-2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19.662839726682527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2.8089771038117894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9.6831557573920958E-3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9.382018648178711E-2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9.3805941084507766E-2</v>
      </c>
      <c r="F31" s="12">
        <f>(SUMIFS(TARIMSALAG2,KAYNAK,A31,SEBEP,B31,SÜRE,"Uzun",BİLDİRİM,"Bildirimli",İL,$B$10,İLÇE,$B$11)/VLOOKUP($B$11,ABONE2,6,FALSE))</f>
        <v>4.9299505236005876E-4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4.9299505236005876E-4</v>
      </c>
      <c r="I31" s="12">
        <f>(SUMIFS(TICARETHANEAG2,KAYNAK,A31,SEBEP,B31,SÜRE,"Uzun",BİLDİRİM,"Bildirimli",İL,$B$10,İLÇE,$B$11)/VLOOKUP($B$11,ABONE2,9,FALSE))</f>
        <v>0.31188489604033415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0.30893685976972773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0.1311080176285066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27" t="s">
        <v>63</v>
      </c>
      <c r="B33" s="27"/>
      <c r="C33" s="12">
        <f>SUM(C28:C32)</f>
        <v>9.382018648178711E-2</v>
      </c>
      <c r="D33" s="12">
        <f t="shared" ref="D33:O33" si="13">SUM(D28:D32)</f>
        <v>0</v>
      </c>
      <c r="E33" s="12">
        <f t="shared" si="13"/>
        <v>9.3805941084507766E-2</v>
      </c>
      <c r="F33" s="12">
        <f t="shared" si="13"/>
        <v>5.0687935763193861E-4</v>
      </c>
      <c r="G33" s="12">
        <f t="shared" si="13"/>
        <v>0</v>
      </c>
      <c r="H33" s="12">
        <f t="shared" si="13"/>
        <v>5.0687935763193861E-4</v>
      </c>
      <c r="I33" s="12">
        <f t="shared" si="13"/>
        <v>0.31254278914786071</v>
      </c>
      <c r="J33" s="12">
        <f t="shared" si="13"/>
        <v>5.4109863037521677</v>
      </c>
      <c r="K33" s="12">
        <f t="shared" si="13"/>
        <v>0.36073491578020617</v>
      </c>
      <c r="L33" s="12">
        <f t="shared" si="13"/>
        <v>0</v>
      </c>
      <c r="M33" s="12">
        <f t="shared" si="13"/>
        <v>19.662839726682527</v>
      </c>
      <c r="N33" s="12">
        <f t="shared" si="13"/>
        <v>2.8089771038117894</v>
      </c>
      <c r="O33" s="12">
        <f t="shared" si="13"/>
        <v>0.14079117338589869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26" t="s">
        <v>74</v>
      </c>
      <c r="C35" s="28" t="s">
        <v>59</v>
      </c>
      <c r="D35" s="28"/>
      <c r="E35" s="28"/>
      <c r="F35" s="28" t="s">
        <v>60</v>
      </c>
      <c r="G35" s="28"/>
      <c r="H35" s="28"/>
      <c r="I35" s="28" t="s">
        <v>61</v>
      </c>
      <c r="J35" s="28"/>
      <c r="K35" s="28"/>
      <c r="L35" s="28" t="s">
        <v>62</v>
      </c>
      <c r="M35" s="28"/>
      <c r="N35" s="28"/>
      <c r="O35" s="26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26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2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32925</v>
      </c>
      <c r="D37" s="16">
        <f>VLOOKUP($B$11,ABONE2,4,FALSE)</f>
        <v>5</v>
      </c>
      <c r="E37" s="16">
        <f>VLOOKUP($B$11,ABONE2,5,FALSE)</f>
        <v>32930</v>
      </c>
      <c r="F37" s="16">
        <f>VLOOKUP($B$11,ABONE2,6,FALSE)</f>
        <v>383</v>
      </c>
      <c r="G37" s="16">
        <f>VLOOKUP($B$11,ABONE2,7,FALSE)</f>
        <v>0</v>
      </c>
      <c r="H37" s="16">
        <f>VLOOKUP($B$11,ABONE2,8,FALSE)</f>
        <v>383</v>
      </c>
      <c r="I37" s="16">
        <f>VLOOKUP($B$11,ABONE2,9,FALSE)</f>
        <v>7126</v>
      </c>
      <c r="J37" s="16">
        <f>VLOOKUP($B$11,ABONE2,10,FALSE)</f>
        <v>68</v>
      </c>
      <c r="K37" s="16">
        <f>VLOOKUP($B$11,ABONE2,11,FALSE)</f>
        <v>7194</v>
      </c>
      <c r="L37" s="21">
        <f>VLOOKUP($B$11,ABONE2,12,FALSE)</f>
        <v>6</v>
      </c>
      <c r="M37" s="21">
        <f>VLOOKUP($B$11,ABONE2,13,FALSE)</f>
        <v>1</v>
      </c>
      <c r="N37" s="21">
        <f>VLOOKUP($B$11,ABONE2,14,FALSE)</f>
        <v>7</v>
      </c>
      <c r="O37" s="21">
        <f>VLOOKUP($B$11,ABONE2,15,FALSE)</f>
        <v>40514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9056.0597121144456</v>
      </c>
      <c r="D38" s="16">
        <f>VLOOKUP($B$11,TUKETIM,4,FALSE)</f>
        <v>15.1035</v>
      </c>
      <c r="E38" s="16">
        <f>VLOOKUP($B$11,TUKETIM,5,FALSE)</f>
        <v>9071.1632121144448</v>
      </c>
      <c r="F38" s="16">
        <f>VLOOKUP($B$11,TUKETIM,6,FALSE)</f>
        <v>93.866378082191787</v>
      </c>
      <c r="G38" s="16">
        <f>VLOOKUP($B$11,TUKETIM,7,FALSE)</f>
        <v>0</v>
      </c>
      <c r="H38" s="16">
        <f>VLOOKUP($B$11,TUKETIM,8,FALSE)</f>
        <v>93.866378082191787</v>
      </c>
      <c r="I38" s="16">
        <f>VLOOKUP($B$11,TUKETIM,9,FALSE)</f>
        <v>3139.1768591507735</v>
      </c>
      <c r="J38" s="16">
        <f>VLOOKUP($B$11,TUKETIM,10,FALSE)</f>
        <v>2779.9702841213766</v>
      </c>
      <c r="K38" s="16">
        <f>VLOOKUP($B$11,TUKETIM,11,FALSE)</f>
        <v>5919.1471432721501</v>
      </c>
      <c r="L38" s="21">
        <f>VLOOKUP($B$11,TUKETIM,12,FALSE)</f>
        <v>107.95350000000001</v>
      </c>
      <c r="M38" s="21">
        <f>VLOOKUP($B$11,TUKETIM,13,FALSE)</f>
        <v>345.51690000000002</v>
      </c>
      <c r="N38" s="21">
        <f>VLOOKUP($B$11,TUKETIM,14,FALSE)</f>
        <v>453.47040000000004</v>
      </c>
      <c r="O38" s="21">
        <f>VLOOKUP($B$11,TUKETIM,15,FALSE)</f>
        <v>15537.647133468787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197430.41499999599</v>
      </c>
      <c r="D39" s="16">
        <f>VLOOKUP($B$11,ANLASMA,4,FALSE)</f>
        <v>801.96</v>
      </c>
      <c r="E39" s="16">
        <f>VLOOKUP($B$11,ANLASMA,5,FALSE)</f>
        <v>198232.37499999598</v>
      </c>
      <c r="F39" s="16">
        <f>VLOOKUP($B$11,ANLASMA,6,FALSE)</f>
        <v>2145.9300000000003</v>
      </c>
      <c r="G39" s="16">
        <f>VLOOKUP($B$11,ANLASMA,7,FALSE)</f>
        <v>0</v>
      </c>
      <c r="H39" s="16">
        <f>VLOOKUP($B$11,ANLASMA,8,FALSE)</f>
        <v>2145.9300000000003</v>
      </c>
      <c r="I39" s="16">
        <f>VLOOKUP($B$11,ANLASMA,9,FALSE)</f>
        <v>43119.742000000799</v>
      </c>
      <c r="J39" s="16">
        <f>VLOOKUP($B$11,ANLASMA,10,FALSE)</f>
        <v>55579.05</v>
      </c>
      <c r="K39" s="16">
        <f>VLOOKUP($B$11,ANLASMA,11,FALSE)</f>
        <v>98698.792000000802</v>
      </c>
      <c r="L39" s="21">
        <f>VLOOKUP($B$11,ANLASMA,12,FALSE)</f>
        <v>763.65</v>
      </c>
      <c r="M39" s="21">
        <f>VLOOKUP($B$11,ANLASMA,13,FALSE)</f>
        <v>600</v>
      </c>
      <c r="N39" s="21">
        <f>VLOOKUP($B$11,ANLASMA,14,FALSE)</f>
        <v>1363.65</v>
      </c>
      <c r="O39" s="21">
        <f>VLOOKUP($B$11,ANLASMA,15,FALSE)</f>
        <v>300440.74699999677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35" t="s">
        <v>75</v>
      </c>
      <c r="C42" s="35"/>
      <c r="D42" s="35"/>
      <c r="E42" s="35"/>
      <c r="F42" s="35"/>
      <c r="G42" s="35"/>
      <c r="H42" s="35"/>
      <c r="I42" s="35"/>
      <c r="J42" s="35"/>
      <c r="K42" s="35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35" t="s">
        <v>76</v>
      </c>
      <c r="C43" s="35"/>
      <c r="D43" s="35"/>
      <c r="E43" s="35"/>
      <c r="F43" s="35"/>
      <c r="G43" s="35"/>
      <c r="H43" s="35"/>
      <c r="I43" s="35"/>
      <c r="J43" s="35"/>
      <c r="K43" s="35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35" t="s">
        <v>77</v>
      </c>
      <c r="C44" s="35"/>
      <c r="D44" s="35"/>
      <c r="E44" s="35"/>
      <c r="F44" s="35"/>
      <c r="G44" s="35"/>
      <c r="H44" s="35"/>
      <c r="I44" s="35"/>
      <c r="J44" s="35"/>
      <c r="K44" s="35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</cp:lastModifiedBy>
  <dcterms:created xsi:type="dcterms:W3CDTF">2018-03-07T06:32:47Z</dcterms:created>
  <dcterms:modified xsi:type="dcterms:W3CDTF">2023-08-01T13:45:51Z</dcterms:modified>
</cp:coreProperties>
</file>